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170" windowHeight="6160" firstSheet="1" activeTab="1"/>
  </bookViews>
  <sheets>
    <sheet name="BdD" sheetId="5" state="hidden" r:id="rId1"/>
    <sheet name="Semaines" sheetId="4" r:id="rId2"/>
  </sheets>
  <definedNames>
    <definedName name="_apm">Semaines!$I$8:$I$67</definedName>
    <definedName name="_con">Semaines!$O$8:$O$67</definedName>
    <definedName name="_mal">Semaines!$P$8:$P$67</definedName>
    <definedName name="_mat">Semaines!$G$8:$G$67</definedName>
    <definedName name="_nuit">Semaines!$K$8:$K$67</definedName>
    <definedName name="_rep">Semaines!$N$8:$N$67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5" l="1"/>
  <c r="E6" i="5" l="1"/>
  <c r="E5" i="5"/>
  <c r="E4" i="5" l="1"/>
  <c r="E3" i="5"/>
  <c r="E2" i="5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8" i="4"/>
  <c r="C9" i="4"/>
  <c r="C10" i="4" s="1"/>
  <c r="C11" i="4" s="1"/>
  <c r="C12" i="4"/>
  <c r="C13" i="4" s="1"/>
  <c r="C14" i="4"/>
  <c r="C15" i="4" s="1"/>
  <c r="C16" i="4"/>
  <c r="C17" i="4" s="1"/>
  <c r="C18" i="4"/>
  <c r="C19" i="4" s="1"/>
  <c r="C20" i="4" s="1"/>
  <c r="C21" i="4" s="1"/>
  <c r="C22" i="4"/>
  <c r="C23" i="4" s="1"/>
  <c r="C24" i="4"/>
  <c r="C25" i="4" s="1"/>
  <c r="C26" i="4"/>
  <c r="C27" i="4" s="1"/>
  <c r="C28" i="4"/>
  <c r="C29" i="4" s="1"/>
  <c r="C30" i="4" s="1"/>
  <c r="C31" i="4" s="1"/>
  <c r="C32" i="4"/>
  <c r="C33" i="4" s="1"/>
  <c r="C34" i="4"/>
  <c r="C35" i="4" s="1"/>
  <c r="C36" i="4"/>
  <c r="C37" i="4" s="1"/>
  <c r="C38" i="4"/>
  <c r="C39" i="4" s="1"/>
  <c r="C40" i="4" s="1"/>
  <c r="C41" i="4" s="1"/>
  <c r="C42" i="4"/>
  <c r="C43" i="4" s="1"/>
  <c r="C44" i="4"/>
  <c r="C45" i="4" s="1"/>
  <c r="C46" i="4"/>
  <c r="C47" i="4" s="1"/>
  <c r="C48" i="4"/>
  <c r="C49" i="4" s="1"/>
  <c r="C50" i="4" s="1"/>
  <c r="C51" i="4" s="1"/>
  <c r="C52" i="4"/>
  <c r="C53" i="4" s="1"/>
  <c r="C54" i="4"/>
  <c r="C55" i="4" s="1"/>
  <c r="C56" i="4"/>
  <c r="C57" i="4" s="1"/>
  <c r="C58" i="4"/>
  <c r="C59" i="4" s="1"/>
  <c r="C60" i="4" s="1"/>
  <c r="C61" i="4"/>
  <c r="C62" i="4"/>
  <c r="C63" i="4"/>
  <c r="C64" i="4"/>
  <c r="C65" i="4" s="1"/>
  <c r="C66" i="4"/>
  <c r="C67" i="4"/>
  <c r="C8" i="4"/>
  <c r="E8" i="4"/>
  <c r="E18" i="4" s="1"/>
  <c r="E28" i="4" s="1"/>
  <c r="E38" i="4" s="1"/>
  <c r="E48" i="4" s="1"/>
  <c r="E58" i="4" s="1"/>
  <c r="E63" i="4" s="1"/>
  <c r="B63" i="4" s="1"/>
  <c r="B64" i="4" s="1"/>
  <c r="B65" i="4" s="1"/>
  <c r="B66" i="4" s="1"/>
  <c r="B67" i="4" s="1"/>
  <c r="P64" i="4" l="1"/>
  <c r="O64" i="4"/>
  <c r="N64" i="4"/>
  <c r="N28" i="4"/>
  <c r="O33" i="4"/>
  <c r="P67" i="4"/>
  <c r="P63" i="4"/>
  <c r="P31" i="4"/>
  <c r="O67" i="4"/>
  <c r="O63" i="4"/>
  <c r="N67" i="4"/>
  <c r="N63" i="4"/>
  <c r="N35" i="4"/>
  <c r="O29" i="4"/>
  <c r="N65" i="4"/>
  <c r="N29" i="4"/>
  <c r="P66" i="4"/>
  <c r="O66" i="4"/>
  <c r="N66" i="4"/>
  <c r="N34" i="4"/>
  <c r="P65" i="4"/>
  <c r="O65" i="4"/>
  <c r="B48" i="4"/>
  <c r="B49" i="4" s="1"/>
  <c r="B50" i="4" s="1"/>
  <c r="B51" i="4" s="1"/>
  <c r="B52" i="4" s="1"/>
  <c r="B53" i="4" s="1"/>
  <c r="B54" i="4" s="1"/>
  <c r="B55" i="4" s="1"/>
  <c r="B56" i="4" s="1"/>
  <c r="B57" i="4" s="1"/>
  <c r="I57" i="4" s="1"/>
  <c r="B28" i="4"/>
  <c r="B29" i="4" s="1"/>
  <c r="B30" i="4" s="1"/>
  <c r="B31" i="4" s="1"/>
  <c r="B32" i="4" s="1"/>
  <c r="B33" i="4" s="1"/>
  <c r="B34" i="4" s="1"/>
  <c r="B35" i="4" s="1"/>
  <c r="B36" i="4" s="1"/>
  <c r="B37" i="4" s="1"/>
  <c r="G37" i="4" s="1"/>
  <c r="B8" i="4"/>
  <c r="B58" i="4"/>
  <c r="B38" i="4"/>
  <c r="B39" i="4" s="1"/>
  <c r="B40" i="4" s="1"/>
  <c r="B41" i="4" s="1"/>
  <c r="B42" i="4" s="1"/>
  <c r="B43" i="4" s="1"/>
  <c r="B44" i="4" s="1"/>
  <c r="B45" i="4" s="1"/>
  <c r="B46" i="4" s="1"/>
  <c r="B47" i="4" s="1"/>
  <c r="N47" i="4" s="1"/>
  <c r="B18" i="4"/>
  <c r="I18" i="4" s="1"/>
  <c r="G66" i="4"/>
  <c r="K65" i="4"/>
  <c r="I30" i="4"/>
  <c r="I50" i="4"/>
  <c r="I66" i="4"/>
  <c r="K30" i="4"/>
  <c r="K54" i="4"/>
  <c r="K66" i="4"/>
  <c r="G31" i="4"/>
  <c r="G47" i="4"/>
  <c r="G63" i="4"/>
  <c r="G67" i="4"/>
  <c r="I43" i="4"/>
  <c r="I63" i="4"/>
  <c r="I67" i="4"/>
  <c r="K31" i="4"/>
  <c r="K63" i="4"/>
  <c r="K67" i="4"/>
  <c r="G36" i="4"/>
  <c r="G48" i="4"/>
  <c r="G64" i="4"/>
  <c r="I40" i="4"/>
  <c r="I64" i="4"/>
  <c r="K28" i="4"/>
  <c r="K32" i="4"/>
  <c r="K48" i="4"/>
  <c r="K64" i="4"/>
  <c r="G33" i="4"/>
  <c r="G45" i="4"/>
  <c r="G65" i="4"/>
  <c r="I33" i="4"/>
  <c r="I37" i="4"/>
  <c r="I65" i="4"/>
  <c r="K57" i="4"/>
  <c r="O53" i="4" l="1"/>
  <c r="N54" i="4"/>
  <c r="O46" i="4"/>
  <c r="P42" i="4"/>
  <c r="N55" i="4"/>
  <c r="O43" i="4"/>
  <c r="P51" i="4"/>
  <c r="O48" i="4"/>
  <c r="K53" i="4"/>
  <c r="G40" i="4"/>
  <c r="K51" i="4"/>
  <c r="G43" i="4"/>
  <c r="N45" i="4"/>
  <c r="O54" i="4"/>
  <c r="P46" i="4"/>
  <c r="N41" i="4"/>
  <c r="O41" i="4"/>
  <c r="N39" i="4"/>
  <c r="O52" i="4"/>
  <c r="P52" i="4"/>
  <c r="K49" i="4"/>
  <c r="I49" i="4"/>
  <c r="G57" i="4"/>
  <c r="I52" i="4"/>
  <c r="G56" i="4"/>
  <c r="K47" i="4"/>
  <c r="I55" i="4"/>
  <c r="G54" i="4"/>
  <c r="I46" i="4"/>
  <c r="N57" i="4"/>
  <c r="N42" i="4"/>
  <c r="O38" i="4"/>
  <c r="P50" i="4"/>
  <c r="N53" i="4"/>
  <c r="P45" i="4"/>
  <c r="N43" i="4"/>
  <c r="O55" i="4"/>
  <c r="P43" i="4"/>
  <c r="O45" i="4"/>
  <c r="N32" i="4"/>
  <c r="O32" i="4"/>
  <c r="P56" i="4"/>
  <c r="N49" i="4"/>
  <c r="P41" i="4"/>
  <c r="N48" i="4"/>
  <c r="P40" i="4"/>
  <c r="I53" i="4"/>
  <c r="K44" i="4"/>
  <c r="I56" i="4"/>
  <c r="G46" i="4"/>
  <c r="N38" i="4"/>
  <c r="O47" i="4"/>
  <c r="K41" i="4"/>
  <c r="G49" i="4"/>
  <c r="K56" i="4"/>
  <c r="I44" i="4"/>
  <c r="G52" i="4"/>
  <c r="I47" i="4"/>
  <c r="G55" i="4"/>
  <c r="G50" i="4"/>
  <c r="O37" i="4"/>
  <c r="N18" i="4"/>
  <c r="N50" i="4"/>
  <c r="O42" i="4"/>
  <c r="P30" i="4"/>
  <c r="P57" i="4"/>
  <c r="N51" i="4"/>
  <c r="O39" i="4"/>
  <c r="P47" i="4"/>
  <c r="N37" i="4"/>
  <c r="P29" i="4"/>
  <c r="N44" i="4"/>
  <c r="O36" i="4"/>
  <c r="P36" i="4"/>
  <c r="B9" i="4"/>
  <c r="I9" i="4" s="1"/>
  <c r="N8" i="4"/>
  <c r="P8" i="4"/>
  <c r="O8" i="4"/>
  <c r="B59" i="4"/>
  <c r="K59" i="4" s="1"/>
  <c r="N58" i="4"/>
  <c r="I58" i="4"/>
  <c r="O58" i="4"/>
  <c r="P58" i="4"/>
  <c r="N52" i="4"/>
  <c r="O40" i="4"/>
  <c r="O56" i="4"/>
  <c r="P28" i="4"/>
  <c r="P44" i="4"/>
  <c r="P37" i="4"/>
  <c r="O30" i="4"/>
  <c r="P18" i="4"/>
  <c r="P34" i="4"/>
  <c r="O31" i="4"/>
  <c r="P35" i="4"/>
  <c r="N36" i="4"/>
  <c r="K37" i="4"/>
  <c r="G29" i="4"/>
  <c r="I28" i="4"/>
  <c r="K35" i="4"/>
  <c r="I31" i="4"/>
  <c r="N33" i="4"/>
  <c r="P49" i="4"/>
  <c r="N30" i="4"/>
  <c r="N46" i="4"/>
  <c r="O18" i="4"/>
  <c r="O34" i="4"/>
  <c r="O50" i="4"/>
  <c r="P38" i="4"/>
  <c r="P54" i="4"/>
  <c r="O49" i="4"/>
  <c r="P33" i="4"/>
  <c r="N31" i="4"/>
  <c r="O35" i="4"/>
  <c r="O51" i="4"/>
  <c r="P39" i="4"/>
  <c r="P55" i="4"/>
  <c r="O57" i="4"/>
  <c r="P53" i="4"/>
  <c r="N40" i="4"/>
  <c r="N56" i="4"/>
  <c r="O28" i="4"/>
  <c r="O44" i="4"/>
  <c r="P32" i="4"/>
  <c r="P48" i="4"/>
  <c r="G58" i="4"/>
  <c r="G59" i="4"/>
  <c r="K33" i="4"/>
  <c r="I45" i="4"/>
  <c r="I29" i="4"/>
  <c r="G41" i="4"/>
  <c r="K40" i="4"/>
  <c r="K8" i="4"/>
  <c r="I36" i="4"/>
  <c r="G32" i="4"/>
  <c r="K43" i="4"/>
  <c r="I39" i="4"/>
  <c r="G39" i="4"/>
  <c r="K38" i="4"/>
  <c r="I42" i="4"/>
  <c r="K34" i="4"/>
  <c r="I38" i="4"/>
  <c r="G34" i="4"/>
  <c r="G30" i="4"/>
  <c r="K45" i="4"/>
  <c r="K29" i="4"/>
  <c r="I41" i="4"/>
  <c r="G53" i="4"/>
  <c r="G8" i="4"/>
  <c r="K52" i="4"/>
  <c r="K36" i="4"/>
  <c r="I48" i="4"/>
  <c r="I32" i="4"/>
  <c r="G44" i="4"/>
  <c r="G28" i="4"/>
  <c r="K50" i="4"/>
  <c r="K55" i="4"/>
  <c r="K39" i="4"/>
  <c r="I51" i="4"/>
  <c r="I35" i="4"/>
  <c r="G51" i="4"/>
  <c r="G35" i="4"/>
  <c r="K58" i="4"/>
  <c r="K42" i="4"/>
  <c r="I34" i="4"/>
  <c r="I54" i="4"/>
  <c r="G42" i="4"/>
  <c r="G18" i="4"/>
  <c r="G38" i="4"/>
  <c r="K18" i="4"/>
  <c r="B19" i="4"/>
  <c r="I8" i="4"/>
  <c r="K46" i="4"/>
  <c r="G9" i="4" l="1"/>
  <c r="O19" i="4"/>
  <c r="P19" i="4"/>
  <c r="N19" i="4"/>
  <c r="B60" i="4"/>
  <c r="I59" i="4"/>
  <c r="N59" i="4"/>
  <c r="O59" i="4"/>
  <c r="P59" i="4"/>
  <c r="B10" i="4"/>
  <c r="O9" i="4"/>
  <c r="P9" i="4"/>
  <c r="N9" i="4"/>
  <c r="K9" i="4"/>
  <c r="B20" i="4"/>
  <c r="I19" i="4"/>
  <c r="G19" i="4"/>
  <c r="K19" i="4"/>
  <c r="B61" i="4" l="1"/>
  <c r="O60" i="4"/>
  <c r="P60" i="4"/>
  <c r="N60" i="4"/>
  <c r="K60" i="4"/>
  <c r="G60" i="4"/>
  <c r="I60" i="4"/>
  <c r="N20" i="4"/>
  <c r="O20" i="4"/>
  <c r="P20" i="4"/>
  <c r="B11" i="4"/>
  <c r="N10" i="4"/>
  <c r="O10" i="4"/>
  <c r="G10" i="4"/>
  <c r="P10" i="4"/>
  <c r="K10" i="4"/>
  <c r="I10" i="4"/>
  <c r="B21" i="4"/>
  <c r="G20" i="4"/>
  <c r="K20" i="4"/>
  <c r="I20" i="4"/>
  <c r="N21" i="4" l="1"/>
  <c r="P21" i="4"/>
  <c r="O21" i="4"/>
  <c r="B12" i="4"/>
  <c r="N11" i="4"/>
  <c r="O11" i="4"/>
  <c r="P11" i="4"/>
  <c r="G11" i="4"/>
  <c r="K11" i="4"/>
  <c r="I11" i="4"/>
  <c r="B62" i="4"/>
  <c r="N61" i="4"/>
  <c r="P61" i="4"/>
  <c r="O61" i="4"/>
  <c r="G61" i="4"/>
  <c r="I61" i="4"/>
  <c r="K61" i="4"/>
  <c r="B22" i="4"/>
  <c r="G21" i="4"/>
  <c r="I21" i="4"/>
  <c r="K21" i="4"/>
  <c r="K62" i="4" l="1"/>
  <c r="N62" i="4"/>
  <c r="O62" i="4"/>
  <c r="G62" i="4"/>
  <c r="P62" i="4"/>
  <c r="I62" i="4"/>
  <c r="P22" i="4"/>
  <c r="O22" i="4"/>
  <c r="N22" i="4"/>
  <c r="B13" i="4"/>
  <c r="O12" i="4"/>
  <c r="P12" i="4"/>
  <c r="N12" i="4"/>
  <c r="I12" i="4"/>
  <c r="G12" i="4"/>
  <c r="K12" i="4"/>
  <c r="B23" i="4"/>
  <c r="G22" i="4"/>
  <c r="I22" i="4"/>
  <c r="K22" i="4"/>
  <c r="B14" i="4" l="1"/>
  <c r="N13" i="4"/>
  <c r="P13" i="4"/>
  <c r="O13" i="4"/>
  <c r="I13" i="4"/>
  <c r="K13" i="4"/>
  <c r="G13" i="4"/>
  <c r="P23" i="4"/>
  <c r="N23" i="4"/>
  <c r="O23" i="4"/>
  <c r="B24" i="4"/>
  <c r="K23" i="4"/>
  <c r="I23" i="4"/>
  <c r="G23" i="4"/>
  <c r="N24" i="4" l="1"/>
  <c r="P24" i="4"/>
  <c r="O24" i="4"/>
  <c r="B15" i="4"/>
  <c r="N14" i="4"/>
  <c r="G14" i="4"/>
  <c r="O14" i="4"/>
  <c r="P14" i="4"/>
  <c r="K14" i="4"/>
  <c r="I14" i="4"/>
  <c r="B25" i="4"/>
  <c r="I24" i="4"/>
  <c r="G24" i="4"/>
  <c r="K24" i="4"/>
  <c r="N25" i="4" l="1"/>
  <c r="O25" i="4"/>
  <c r="P25" i="4"/>
  <c r="B16" i="4"/>
  <c r="N15" i="4"/>
  <c r="O15" i="4"/>
  <c r="P15" i="4"/>
  <c r="I15" i="4"/>
  <c r="K15" i="4"/>
  <c r="G15" i="4"/>
  <c r="B26" i="4"/>
  <c r="I25" i="4"/>
  <c r="G25" i="4"/>
  <c r="K25" i="4"/>
  <c r="N26" i="4" l="1"/>
  <c r="O26" i="4"/>
  <c r="P26" i="4"/>
  <c r="B17" i="4"/>
  <c r="P16" i="4"/>
  <c r="G16" i="4"/>
  <c r="N16" i="4"/>
  <c r="O16" i="4"/>
  <c r="K16" i="4"/>
  <c r="I16" i="4"/>
  <c r="B27" i="4"/>
  <c r="I26" i="4"/>
  <c r="G26" i="4"/>
  <c r="K26" i="4"/>
  <c r="N27" i="4" l="1"/>
  <c r="O27" i="4"/>
  <c r="P27" i="4"/>
  <c r="G17" i="4"/>
  <c r="O17" i="4"/>
  <c r="N17" i="4"/>
  <c r="P17" i="4"/>
  <c r="I17" i="4"/>
  <c r="K17" i="4"/>
  <c r="K27" i="4"/>
  <c r="K75" i="4" s="1"/>
  <c r="I27" i="4"/>
  <c r="G27" i="4"/>
  <c r="G75" i="4" s="1"/>
  <c r="O72" i="4" l="1"/>
  <c r="O73" i="4"/>
  <c r="O74" i="4"/>
  <c r="O75" i="4"/>
  <c r="N72" i="4"/>
  <c r="N73" i="4"/>
  <c r="N74" i="4"/>
  <c r="N75" i="4"/>
  <c r="I75" i="4"/>
  <c r="P73" i="4"/>
  <c r="P74" i="4"/>
  <c r="P75" i="4"/>
  <c r="P72" i="4"/>
  <c r="L75" i="4"/>
  <c r="G73" i="4"/>
  <c r="G74" i="4"/>
  <c r="G72" i="4"/>
  <c r="I74" i="4"/>
  <c r="I72" i="4"/>
  <c r="I73" i="4"/>
  <c r="K74" i="4"/>
  <c r="K73" i="4"/>
  <c r="K72" i="4"/>
  <c r="L72" i="4" l="1"/>
  <c r="L74" i="4"/>
  <c r="L73" i="4"/>
</calcChain>
</file>

<file path=xl/sharedStrings.xml><?xml version="1.0" encoding="utf-8"?>
<sst xmlns="http://schemas.openxmlformats.org/spreadsheetml/2006/main" count="79" uniqueCount="34">
  <si>
    <t>Année</t>
  </si>
  <si>
    <t>Semaine</t>
  </si>
  <si>
    <t>BATIMENT DE SERVICE</t>
  </si>
  <si>
    <t>PLANNING HEBDO.</t>
  </si>
  <si>
    <t>FONCTION</t>
  </si>
  <si>
    <t>MATIN</t>
  </si>
  <si>
    <t>CDF</t>
  </si>
  <si>
    <t>A.MIDI</t>
  </si>
  <si>
    <t>NUIT</t>
  </si>
  <si>
    <t>Opérateurs</t>
  </si>
  <si>
    <t>Brasseur</t>
  </si>
  <si>
    <t>Maintenance</t>
  </si>
  <si>
    <t>Paul</t>
  </si>
  <si>
    <t>Pierre</t>
  </si>
  <si>
    <t>Jacques</t>
  </si>
  <si>
    <t>Techniciens</t>
  </si>
  <si>
    <t>PGP</t>
  </si>
  <si>
    <t xml:space="preserve">Techniciens </t>
  </si>
  <si>
    <t>Technciens</t>
  </si>
  <si>
    <t>date</t>
  </si>
  <si>
    <t>fonction</t>
  </si>
  <si>
    <t>ligne</t>
  </si>
  <si>
    <t>nom</t>
  </si>
  <si>
    <t>équipe</t>
  </si>
  <si>
    <t>date|ligne|equipe</t>
  </si>
  <si>
    <t>Noms</t>
  </si>
  <si>
    <t>_</t>
  </si>
  <si>
    <t>__</t>
  </si>
  <si>
    <t>Total</t>
  </si>
  <si>
    <t>Jean</t>
  </si>
  <si>
    <t>REPOS 8</t>
  </si>
  <si>
    <t>CONGES</t>
  </si>
  <si>
    <t>MALADIE</t>
  </si>
  <si>
    <t>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</si>
</sst>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4"/>
      <name val="Arial"/>
      <family val="2"/>
    </font>
    <font>
      <b/>
      <i/>
      <u/>
      <sz val="12"/>
      <color indexed="57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1"/>
      <color theme="8" tint="-0.249977111117893"/>
      <name val="Calibri"/>
      <family val="2"/>
      <scheme val="minor"/>
    </font>
    <font>
      <b/>
      <sz val="11"/>
      <color theme="8" tint="-0.249977111117893"/>
      <name val="Arial"/>
      <family val="2"/>
    </font>
    <font>
      <b/>
      <strike/>
      <sz val="11"/>
      <color theme="8" tint="-0.249977111117893"/>
      <name val="Arial"/>
      <family val="2"/>
    </font>
    <font>
      <b/>
      <sz val="11"/>
      <color rgb="FFC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theme="4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0" fontId="3" fillId="0" borderId="0"/>
  </cellStyleXfs>
  <cellXfs count="73">
    <xf numFmtId="0" fontId="0" fillId="0" borderId="0" xfId="0"/>
    <xf numFmtId="0" fontId="0" fillId="2" borderId="0" xfId="0" applyFill="1"/>
    <xf numFmtId="0" fontId="2" fillId="0" borderId="0" xfId="0" applyFont="1" applyFill="1" applyAlignment="1">
      <alignment horizontal="center"/>
    </xf>
    <xf numFmtId="0" fontId="3" fillId="0" borderId="0" xfId="1" applyProtection="1"/>
    <xf numFmtId="0" fontId="3" fillId="0" borderId="0" xfId="1" applyAlignment="1" applyProtection="1">
      <alignment horizontal="center"/>
    </xf>
    <xf numFmtId="0" fontId="6" fillId="0" borderId="1" xfId="1" applyFont="1" applyBorder="1" applyProtection="1"/>
    <xf numFmtId="0" fontId="7" fillId="0" borderId="1" xfId="1" applyFont="1" applyBorder="1" applyProtection="1"/>
    <xf numFmtId="0" fontId="8" fillId="0" borderId="1" xfId="1" applyFont="1" applyBorder="1" applyProtection="1"/>
    <xf numFmtId="0" fontId="7" fillId="0" borderId="1" xfId="1" applyFont="1" applyBorder="1" applyAlignment="1" applyProtection="1">
      <alignment horizontal="center"/>
    </xf>
    <xf numFmtId="0" fontId="3" fillId="0" borderId="4" xfId="1" applyBorder="1" applyProtection="1"/>
    <xf numFmtId="0" fontId="0" fillId="0" borderId="17" xfId="0" applyBorder="1"/>
    <xf numFmtId="0" fontId="9" fillId="3" borderId="1" xfId="1" applyFont="1" applyFill="1" applyBorder="1" applyAlignment="1" applyProtection="1">
      <alignment horizontal="center"/>
    </xf>
    <xf numFmtId="0" fontId="8" fillId="5" borderId="10" xfId="1" applyFont="1" applyFill="1" applyBorder="1" applyAlignment="1" applyProtection="1">
      <alignment horizontal="center"/>
    </xf>
    <xf numFmtId="14" fontId="0" fillId="0" borderId="0" xfId="0" applyNumberFormat="1"/>
    <xf numFmtId="0" fontId="0" fillId="0" borderId="19" xfId="0" applyBorder="1"/>
    <xf numFmtId="0" fontId="7" fillId="0" borderId="1" xfId="1" applyFont="1" applyFill="1" applyBorder="1" applyProtection="1"/>
    <xf numFmtId="0" fontId="10" fillId="0" borderId="17" xfId="0" applyFont="1" applyBorder="1"/>
    <xf numFmtId="0" fontId="11" fillId="0" borderId="1" xfId="1" applyFont="1" applyFill="1" applyBorder="1" applyAlignment="1" applyProtection="1"/>
    <xf numFmtId="0" fontId="11" fillId="0" borderId="7" xfId="1" applyFont="1" applyFill="1" applyBorder="1" applyAlignment="1" applyProtection="1">
      <alignment horizontal="center"/>
    </xf>
    <xf numFmtId="0" fontId="11" fillId="0" borderId="7" xfId="1" applyFont="1" applyBorder="1" applyAlignment="1" applyProtection="1">
      <alignment horizontal="center"/>
    </xf>
    <xf numFmtId="0" fontId="11" fillId="0" borderId="1" xfId="1" applyFont="1" applyFill="1" applyBorder="1" applyAlignment="1" applyProtection="1">
      <alignment horizontal="center"/>
    </xf>
    <xf numFmtId="0" fontId="11" fillId="0" borderId="1" xfId="1" applyFont="1" applyBorder="1" applyAlignment="1" applyProtection="1">
      <alignment horizontal="center"/>
    </xf>
    <xf numFmtId="0" fontId="11" fillId="4" borderId="1" xfId="1" applyFont="1" applyFill="1" applyBorder="1" applyAlignment="1" applyProtection="1"/>
    <xf numFmtId="0" fontId="11" fillId="4" borderId="1" xfId="1" applyFont="1" applyFill="1" applyBorder="1" applyAlignment="1" applyProtection="1">
      <alignment horizontal="center"/>
    </xf>
    <xf numFmtId="0" fontId="11" fillId="6" borderId="1" xfId="1" applyFont="1" applyFill="1" applyBorder="1" applyAlignment="1" applyProtection="1"/>
    <xf numFmtId="0" fontId="11" fillId="6" borderId="1" xfId="1" applyFont="1" applyFill="1" applyBorder="1" applyAlignment="1" applyProtection="1">
      <alignment horizontal="center"/>
    </xf>
    <xf numFmtId="0" fontId="11" fillId="8" borderId="1" xfId="1" applyFont="1" applyFill="1" applyBorder="1" applyAlignment="1" applyProtection="1"/>
    <xf numFmtId="0" fontId="11" fillId="7" borderId="1" xfId="1" applyFont="1" applyFill="1" applyBorder="1" applyAlignment="1" applyProtection="1">
      <alignment horizontal="center"/>
    </xf>
    <xf numFmtId="0" fontId="11" fillId="7" borderId="1" xfId="1" applyFont="1" applyFill="1" applyBorder="1" applyAlignment="1" applyProtection="1"/>
    <xf numFmtId="0" fontId="11" fillId="7" borderId="10" xfId="1" applyFont="1" applyFill="1" applyBorder="1" applyAlignment="1" applyProtection="1"/>
    <xf numFmtId="0" fontId="11" fillId="7" borderId="10" xfId="1" applyFont="1" applyFill="1" applyBorder="1" applyAlignment="1" applyProtection="1">
      <alignment horizontal="center"/>
    </xf>
    <xf numFmtId="0" fontId="11" fillId="0" borderId="10" xfId="1" applyFont="1" applyFill="1" applyBorder="1" applyAlignment="1" applyProtection="1"/>
    <xf numFmtId="0" fontId="11" fillId="0" borderId="7" xfId="1" applyFont="1" applyFill="1" applyBorder="1" applyAlignment="1" applyProtection="1"/>
    <xf numFmtId="0" fontId="11" fillId="0" borderId="4" xfId="1" applyFont="1" applyFill="1" applyBorder="1" applyAlignment="1" applyProtection="1"/>
    <xf numFmtId="0" fontId="11" fillId="4" borderId="8" xfId="1" applyFont="1" applyFill="1" applyBorder="1" applyAlignment="1" applyProtection="1"/>
    <xf numFmtId="0" fontId="11" fillId="4" borderId="3" xfId="1" applyFont="1" applyFill="1" applyBorder="1" applyAlignment="1" applyProtection="1">
      <alignment horizontal="center"/>
    </xf>
    <xf numFmtId="0" fontId="11" fillId="4" borderId="7" xfId="1" applyFont="1" applyFill="1" applyBorder="1" applyAlignment="1" applyProtection="1"/>
    <xf numFmtId="0" fontId="12" fillId="0" borderId="1" xfId="1" applyFont="1" applyFill="1" applyBorder="1" applyAlignment="1" applyProtection="1"/>
    <xf numFmtId="0" fontId="11" fillId="6" borderId="10" xfId="1" applyFont="1" applyFill="1" applyBorder="1" applyAlignment="1" applyProtection="1"/>
    <xf numFmtId="0" fontId="11" fillId="6" borderId="10" xfId="1" applyFont="1" applyFill="1" applyBorder="1" applyAlignment="1" applyProtection="1">
      <alignment horizontal="center"/>
    </xf>
    <xf numFmtId="0" fontId="0" fillId="0" borderId="20" xfId="0" applyBorder="1"/>
    <xf numFmtId="0" fontId="0" fillId="0" borderId="21" xfId="0" applyBorder="1"/>
    <xf numFmtId="0" fontId="0" fillId="0" borderId="18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13" fillId="0" borderId="0" xfId="0" applyNumberFormat="1" applyFont="1" applyBorder="1" applyAlignment="1">
      <alignment horizontal="center"/>
    </xf>
    <xf numFmtId="164" fontId="1" fillId="0" borderId="14" xfId="0" applyNumberFormat="1" applyFont="1" applyFill="1" applyBorder="1" applyAlignment="1">
      <alignment horizontal="center" vertical="center"/>
    </xf>
    <xf numFmtId="164" fontId="1" fillId="0" borderId="15" xfId="0" applyNumberFormat="1" applyFont="1" applyFill="1" applyBorder="1" applyAlignment="1">
      <alignment horizontal="center" vertical="center"/>
    </xf>
    <xf numFmtId="164" fontId="1" fillId="0" borderId="16" xfId="0" applyNumberFormat="1" applyFont="1" applyFill="1" applyBorder="1" applyAlignment="1">
      <alignment horizontal="center" vertical="center"/>
    </xf>
    <xf numFmtId="0" fontId="4" fillId="2" borderId="6" xfId="1" applyFont="1" applyFill="1" applyBorder="1" applyAlignment="1" applyProtection="1">
      <alignment horizontal="center" vertical="center"/>
    </xf>
    <xf numFmtId="0" fontId="3" fillId="2" borderId="6" xfId="1" applyFill="1" applyBorder="1" applyAlignment="1" applyProtection="1">
      <alignment horizontal="center" vertical="center"/>
    </xf>
    <xf numFmtId="0" fontId="3" fillId="2" borderId="7" xfId="1" applyFill="1" applyBorder="1" applyAlignment="1" applyProtection="1">
      <alignment horizontal="center" vertical="center"/>
    </xf>
    <xf numFmtId="0" fontId="9" fillId="3" borderId="5" xfId="1" applyFont="1" applyFill="1" applyBorder="1" applyAlignment="1" applyProtection="1">
      <alignment horizontal="center" vertical="center"/>
    </xf>
    <xf numFmtId="0" fontId="9" fillId="3" borderId="7" xfId="1" applyFont="1" applyFill="1" applyBorder="1" applyAlignment="1" applyProtection="1">
      <alignment horizontal="center" vertical="center"/>
    </xf>
    <xf numFmtId="0" fontId="8" fillId="5" borderId="1" xfId="1" applyFont="1" applyFill="1" applyBorder="1" applyAlignment="1" applyProtection="1">
      <alignment horizontal="center" vertical="center"/>
    </xf>
    <xf numFmtId="0" fontId="8" fillId="8" borderId="1" xfId="1" applyFont="1" applyFill="1" applyBorder="1" applyAlignment="1" applyProtection="1">
      <alignment horizontal="center" vertical="center"/>
    </xf>
    <xf numFmtId="0" fontId="8" fillId="8" borderId="10" xfId="1" applyFont="1" applyFill="1" applyBorder="1" applyAlignment="1" applyProtection="1">
      <alignment horizontal="center" vertical="center"/>
    </xf>
    <xf numFmtId="0" fontId="9" fillId="3" borderId="4" xfId="1" applyFont="1" applyFill="1" applyBorder="1" applyAlignment="1" applyProtection="1">
      <alignment horizontal="center" vertical="center"/>
    </xf>
    <xf numFmtId="0" fontId="5" fillId="0" borderId="2" xfId="1" applyFont="1" applyBorder="1" applyAlignment="1" applyProtection="1">
      <alignment horizontal="center"/>
    </xf>
    <xf numFmtId="0" fontId="5" fillId="0" borderId="8" xfId="1" applyFont="1" applyBorder="1" applyAlignment="1" applyProtection="1">
      <alignment horizontal="center"/>
    </xf>
    <xf numFmtId="0" fontId="5" fillId="0" borderId="3" xfId="1" applyFont="1" applyBorder="1" applyAlignment="1" applyProtection="1">
      <alignment horizontal="center"/>
    </xf>
    <xf numFmtId="0" fontId="7" fillId="0" borderId="2" xfId="1" applyFont="1" applyBorder="1" applyAlignment="1" applyProtection="1">
      <alignment horizontal="center"/>
    </xf>
    <xf numFmtId="0" fontId="7" fillId="0" borderId="8" xfId="1" applyFont="1" applyBorder="1" applyAlignment="1" applyProtection="1">
      <alignment horizontal="center"/>
    </xf>
    <xf numFmtId="0" fontId="7" fillId="0" borderId="3" xfId="1" applyFont="1" applyBorder="1" applyAlignment="1" applyProtection="1">
      <alignment horizontal="center"/>
    </xf>
    <xf numFmtId="0" fontId="4" fillId="2" borderId="12" xfId="1" applyFont="1" applyFill="1" applyBorder="1" applyAlignment="1" applyProtection="1">
      <alignment horizontal="center" vertical="center"/>
    </xf>
    <xf numFmtId="0" fontId="3" fillId="2" borderId="12" xfId="1" applyFill="1" applyBorder="1" applyAlignment="1" applyProtection="1">
      <alignment horizontal="center" vertical="center"/>
    </xf>
    <xf numFmtId="0" fontId="3" fillId="2" borderId="9" xfId="1" applyFill="1" applyBorder="1" applyAlignment="1" applyProtection="1">
      <alignment horizontal="center" vertical="center"/>
    </xf>
    <xf numFmtId="0" fontId="9" fillId="3" borderId="11" xfId="1" applyFont="1" applyFill="1" applyBorder="1" applyAlignment="1" applyProtection="1">
      <alignment horizontal="center" vertical="center"/>
    </xf>
    <xf numFmtId="0" fontId="9" fillId="3" borderId="9" xfId="1" applyFont="1" applyFill="1" applyBorder="1" applyAlignment="1" applyProtection="1">
      <alignment horizontal="center" vertical="center"/>
    </xf>
    <xf numFmtId="0" fontId="8" fillId="5" borderId="3" xfId="1" applyFont="1" applyFill="1" applyBorder="1" applyAlignment="1" applyProtection="1">
      <alignment horizontal="center" vertical="center"/>
    </xf>
    <xf numFmtId="0" fontId="8" fillId="8" borderId="3" xfId="1" applyFont="1" applyFill="1" applyBorder="1" applyAlignment="1" applyProtection="1">
      <alignment horizontal="center" vertical="center"/>
    </xf>
    <xf numFmtId="0" fontId="8" fillId="8" borderId="13" xfId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420"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C00000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99FF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00B0F0"/>
        </patternFill>
      </fill>
    </dxf>
    <dxf>
      <fill>
        <patternFill>
          <bgColor rgb="FFFF99FF"/>
        </patternFill>
      </fill>
    </dxf>
    <dxf>
      <fill>
        <patternFill>
          <bgColor rgb="FFFFC000"/>
        </patternFill>
      </fill>
    </dxf>
    <dxf>
      <fill>
        <patternFill>
          <bgColor rgb="FFFF99FF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99FF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99FF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00B0F0"/>
        </patternFill>
      </fill>
    </dxf>
    <dxf>
      <fill>
        <patternFill>
          <bgColor rgb="FFFF99FF"/>
        </patternFill>
      </fill>
    </dxf>
    <dxf>
      <fill>
        <patternFill>
          <bgColor rgb="FFFFC000"/>
        </patternFill>
      </fill>
    </dxf>
    <dxf>
      <fill>
        <patternFill>
          <bgColor rgb="FFFF99FF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99FF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99FF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00B0F0"/>
        </patternFill>
      </fill>
    </dxf>
    <dxf>
      <fill>
        <patternFill>
          <bgColor rgb="FFFF99FF"/>
        </patternFill>
      </fill>
    </dxf>
    <dxf>
      <fill>
        <patternFill>
          <bgColor rgb="FFFFC000"/>
        </patternFill>
      </fill>
    </dxf>
    <dxf>
      <fill>
        <patternFill>
          <bgColor rgb="FFFF99FF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99FF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99FF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00B0F0"/>
        </patternFill>
      </fill>
    </dxf>
    <dxf>
      <fill>
        <patternFill>
          <bgColor rgb="FFFF99FF"/>
        </patternFill>
      </fill>
    </dxf>
    <dxf>
      <fill>
        <patternFill>
          <bgColor rgb="FFFFC000"/>
        </patternFill>
      </fill>
    </dxf>
    <dxf>
      <fill>
        <patternFill>
          <bgColor rgb="FFFF99FF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99FF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99FF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ill>
        <patternFill>
          <bgColor rgb="FF00B0F0"/>
        </patternFill>
      </fill>
    </dxf>
    <dxf>
      <fill>
        <patternFill>
          <bgColor rgb="FFFF99FF"/>
        </patternFill>
      </fill>
    </dxf>
    <dxf>
      <fill>
        <patternFill>
          <bgColor rgb="FFFFC000"/>
        </patternFill>
      </fill>
    </dxf>
    <dxf>
      <fill>
        <patternFill>
          <bgColor rgb="FFFF99FF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99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data" displayName="Tdata" ref="A1:F7" totalsRowShown="0">
  <autoFilter ref="A1:F7"/>
  <tableColumns count="6">
    <tableColumn id="1" name="date"/>
    <tableColumn id="2" name="fonction"/>
    <tableColumn id="3" name="ligne"/>
    <tableColumn id="4" name="équipe"/>
    <tableColumn id="6" name="date|ligne|equipe">
      <calculatedColumnFormula>Tdata[date]&amp;"|"&amp;Tdata[ligne]&amp;"|"&amp;Tdata[équipe]</calculatedColumnFormula>
    </tableColumn>
    <tableColumn id="5" name="nom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Tnoms" displayName="Tnoms" ref="F71:P75" totalsRowShown="0">
  <autoFilter ref="F71:P75"/>
  <tableColumns count="11">
    <tableColumn id="1" name="Noms"/>
    <tableColumn id="2" name="MATIN" dataDxfId="9">
      <calculatedColumnFormula>COUNTIF(_mat,Tnoms[[#This Row],[Noms]])</calculatedColumnFormula>
    </tableColumn>
    <tableColumn id="3" name="_" dataDxfId="8"/>
    <tableColumn id="4" name="A.MIDI" dataDxfId="7">
      <calculatedColumnFormula>COUNTIF(_apm,Tnoms[[#This Row],[Noms]])</calculatedColumnFormula>
    </tableColumn>
    <tableColumn id="5" name="__" dataDxfId="6"/>
    <tableColumn id="6" name="NUIT" dataDxfId="5">
      <calculatedColumnFormula>COUNTIF(_nuit,Tnoms[[#This Row],[Noms]])</calculatedColumnFormula>
    </tableColumn>
    <tableColumn id="7" name="Total" dataDxfId="4">
      <calculatedColumnFormula>Tnoms[[#This Row],[MATIN]]+Tnoms[[#This Row],[A.MIDI]]+Tnoms[[#This Row],[NUIT]]</calculatedColumnFormula>
    </tableColumn>
    <tableColumn id="8" name="___" dataDxfId="3"/>
    <tableColumn id="9" name="REPOS 8" dataDxfId="2">
      <calculatedColumnFormula>COUNTIF(_rep,Tnoms[[#This Row],[Noms]])</calculatedColumnFormula>
    </tableColumn>
    <tableColumn id="10" name="CONGES" dataDxfId="1">
      <calculatedColumnFormula>COUNTIF(_con,Tnoms[[#This Row],[Noms]])</calculatedColumnFormula>
    </tableColumn>
    <tableColumn id="11" name="MALADIE" dataDxfId="0">
      <calculatedColumnFormula>COUNTIF(_mal,Tnoms[[#This Row],[Noms]])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7"/>
  <sheetViews>
    <sheetView workbookViewId="0">
      <selection activeCell="E23" sqref="E23"/>
    </sheetView>
  </sheetViews>
  <sheetFormatPr baseColWidth="10" defaultRowHeight="14.5" x14ac:dyDescent="0.35"/>
  <cols>
    <col min="5" max="5" width="18.90625" customWidth="1"/>
  </cols>
  <sheetData>
    <row r="1" spans="1:6" x14ac:dyDescent="0.35">
      <c r="A1" t="s">
        <v>19</v>
      </c>
      <c r="B1" t="s">
        <v>20</v>
      </c>
      <c r="C1" t="s">
        <v>21</v>
      </c>
      <c r="D1" t="s">
        <v>23</v>
      </c>
      <c r="E1" t="s">
        <v>24</v>
      </c>
      <c r="F1" t="s">
        <v>22</v>
      </c>
    </row>
    <row r="2" spans="1:6" x14ac:dyDescent="0.35">
      <c r="A2" s="13">
        <v>44228</v>
      </c>
      <c r="B2" t="s">
        <v>9</v>
      </c>
      <c r="C2">
        <v>1</v>
      </c>
      <c r="D2" t="s">
        <v>5</v>
      </c>
      <c r="E2" t="str">
        <f>Tdata[date]&amp;"|"&amp;Tdata[ligne]&amp;"|"&amp;Tdata[équipe]</f>
        <v>44228|1|MATIN</v>
      </c>
      <c r="F2" t="s">
        <v>13</v>
      </c>
    </row>
    <row r="3" spans="1:6" x14ac:dyDescent="0.35">
      <c r="A3" s="13">
        <v>44229</v>
      </c>
      <c r="B3" t="s">
        <v>9</v>
      </c>
      <c r="C3">
        <v>11</v>
      </c>
      <c r="D3" t="s">
        <v>7</v>
      </c>
      <c r="E3" t="str">
        <f>Tdata[date]&amp;"|"&amp;Tdata[ligne]&amp;"|"&amp;Tdata[équipe]</f>
        <v>44229|11|A.MIDI</v>
      </c>
      <c r="F3" t="s">
        <v>13</v>
      </c>
    </row>
    <row r="4" spans="1:6" x14ac:dyDescent="0.35">
      <c r="A4" s="13">
        <v>44228</v>
      </c>
      <c r="B4" t="s">
        <v>9</v>
      </c>
      <c r="C4">
        <v>2</v>
      </c>
      <c r="D4" t="s">
        <v>5</v>
      </c>
      <c r="E4" t="str">
        <f>Tdata[date]&amp;"|"&amp;Tdata[ligne]&amp;"|"&amp;Tdata[équipe]</f>
        <v>44228|2|MATIN</v>
      </c>
      <c r="F4" t="s">
        <v>12</v>
      </c>
    </row>
    <row r="5" spans="1:6" x14ac:dyDescent="0.35">
      <c r="A5" s="13">
        <v>44229</v>
      </c>
      <c r="B5" t="s">
        <v>9</v>
      </c>
      <c r="C5">
        <v>11</v>
      </c>
      <c r="D5" t="s">
        <v>8</v>
      </c>
      <c r="E5" t="str">
        <f>Tdata[date]&amp;"|"&amp;Tdata[ligne]&amp;"|"&amp;Tdata[équipe]</f>
        <v>44229|11|NUIT</v>
      </c>
      <c r="F5" t="s">
        <v>12</v>
      </c>
    </row>
    <row r="6" spans="1:6" x14ac:dyDescent="0.35">
      <c r="A6" s="13">
        <v>44228</v>
      </c>
      <c r="B6" t="s">
        <v>9</v>
      </c>
      <c r="C6">
        <v>3</v>
      </c>
      <c r="D6" t="s">
        <v>5</v>
      </c>
      <c r="E6" t="str">
        <f>Tdata[date]&amp;"|"&amp;Tdata[ligne]&amp;"|"&amp;Tdata[équipe]</f>
        <v>44228|3|MATIN</v>
      </c>
      <c r="F6" t="s">
        <v>14</v>
      </c>
    </row>
    <row r="7" spans="1:6" x14ac:dyDescent="0.35">
      <c r="A7" s="13">
        <v>44228</v>
      </c>
      <c r="B7" t="s">
        <v>9</v>
      </c>
      <c r="C7">
        <v>1</v>
      </c>
      <c r="D7" t="s">
        <v>30</v>
      </c>
      <c r="E7" t="str">
        <f>Tdata[date]&amp;"|"&amp;Tdata[ligne]&amp;"|"&amp;Tdata[équipe]</f>
        <v>44228|1|REPOS 8</v>
      </c>
      <c r="F7" t="s">
        <v>29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76"/>
  <sheetViews>
    <sheetView showZeros="0" tabSelected="1" zoomScale="90" zoomScaleNormal="90" workbookViewId="0">
      <pane ySplit="7" topLeftCell="A8" activePane="bottomLeft" state="frozen"/>
      <selection pane="bottomLeft" activeCell="L81" sqref="L81"/>
    </sheetView>
  </sheetViews>
  <sheetFormatPr baseColWidth="10" defaultRowHeight="14.5" x14ac:dyDescent="0.35"/>
  <cols>
    <col min="1" max="1" width="5.54296875" style="10" customWidth="1"/>
    <col min="2" max="2" width="5.81640625" style="10" hidden="1" customWidth="1"/>
    <col min="3" max="3" width="10.90625" style="10" hidden="1" customWidth="1"/>
    <col min="4" max="4" width="2.81640625" style="10" hidden="1" customWidth="1"/>
    <col min="5" max="5" width="24.54296875" style="10" customWidth="1"/>
    <col min="6" max="6" width="11.7265625" style="10" bestFit="1" customWidth="1"/>
    <col min="7" max="7" width="19.81640625" style="10" customWidth="1"/>
    <col min="8" max="8" width="7.6328125" style="10" customWidth="1"/>
    <col min="9" max="9" width="19.81640625" style="10" customWidth="1"/>
    <col min="10" max="10" width="7.6328125" style="10" customWidth="1"/>
    <col min="11" max="11" width="19.81640625" style="10" customWidth="1"/>
    <col min="12" max="12" width="7.6328125" style="10" customWidth="1"/>
    <col min="13" max="13" width="6.453125" style="10" bestFit="1" customWidth="1"/>
    <col min="14" max="16384" width="10.90625" style="10"/>
  </cols>
  <sheetData>
    <row r="1" spans="1:16" x14ac:dyDescent="0.35">
      <c r="A1" s="3"/>
      <c r="B1" s="3"/>
      <c r="C1" s="3"/>
      <c r="D1" s="3"/>
      <c r="E1" s="3"/>
      <c r="F1" s="3"/>
      <c r="G1" s="3"/>
      <c r="H1" s="4"/>
      <c r="I1" s="3"/>
      <c r="J1" s="4"/>
      <c r="K1" s="3"/>
      <c r="L1" s="4"/>
    </row>
    <row r="2" spans="1:16" ht="18.5" x14ac:dyDescent="0.45">
      <c r="A2" s="3"/>
      <c r="B2" s="3"/>
      <c r="C2" s="3"/>
      <c r="D2" s="3"/>
      <c r="E2" s="1" t="s">
        <v>0</v>
      </c>
      <c r="F2" s="2">
        <v>2021</v>
      </c>
      <c r="G2" s="3"/>
      <c r="H2" s="4"/>
      <c r="I2" s="3"/>
      <c r="J2" s="4"/>
      <c r="K2" s="3"/>
      <c r="L2" s="4"/>
    </row>
    <row r="3" spans="1:16" ht="18.5" x14ac:dyDescent="0.45">
      <c r="A3" s="3"/>
      <c r="B3" s="3"/>
      <c r="C3" s="3"/>
      <c r="D3" s="3"/>
      <c r="E3" s="1" t="s">
        <v>1</v>
      </c>
      <c r="F3" s="2">
        <v>5</v>
      </c>
      <c r="G3" s="3"/>
      <c r="H3" s="4"/>
      <c r="I3" s="3"/>
      <c r="J3" s="4"/>
      <c r="K3" s="3"/>
      <c r="L3" s="4"/>
    </row>
    <row r="4" spans="1:16" x14ac:dyDescent="0.35">
      <c r="A4" s="3"/>
      <c r="B4" s="3"/>
      <c r="C4" s="3"/>
      <c r="D4" s="3"/>
      <c r="E4" s="3"/>
      <c r="F4" s="3"/>
      <c r="G4" s="3"/>
      <c r="H4" s="4"/>
      <c r="I4" s="3"/>
      <c r="J4" s="4"/>
      <c r="K4" s="3"/>
      <c r="L4" s="4"/>
    </row>
    <row r="5" spans="1:16" ht="18" x14ac:dyDescent="0.4">
      <c r="A5" s="3"/>
      <c r="B5" s="3"/>
      <c r="C5" s="3"/>
      <c r="D5" s="3"/>
      <c r="E5" s="59" t="s">
        <v>2</v>
      </c>
      <c r="F5" s="60"/>
      <c r="G5" s="60"/>
      <c r="H5" s="60"/>
      <c r="I5" s="60"/>
      <c r="J5" s="60"/>
      <c r="K5" s="61"/>
      <c r="L5" s="5"/>
    </row>
    <row r="6" spans="1:16" ht="15.5" x14ac:dyDescent="0.35">
      <c r="A6" s="3"/>
      <c r="B6" s="3"/>
      <c r="C6" s="3"/>
      <c r="D6" s="3"/>
      <c r="E6" s="62" t="s">
        <v>3</v>
      </c>
      <c r="F6" s="63"/>
      <c r="G6" s="63"/>
      <c r="H6" s="63"/>
      <c r="I6" s="63"/>
      <c r="J6" s="63"/>
      <c r="K6" s="63"/>
      <c r="L6" s="64"/>
    </row>
    <row r="7" spans="1:16" ht="16" thickBot="1" x14ac:dyDescent="0.4">
      <c r="A7" s="3"/>
      <c r="B7" s="3"/>
      <c r="C7" s="3"/>
      <c r="D7" s="3"/>
      <c r="E7" s="9"/>
      <c r="F7" s="7" t="s">
        <v>4</v>
      </c>
      <c r="G7" s="6" t="s">
        <v>5</v>
      </c>
      <c r="H7" s="8" t="s">
        <v>6</v>
      </c>
      <c r="I7" s="6" t="s">
        <v>7</v>
      </c>
      <c r="J7" s="8" t="s">
        <v>6</v>
      </c>
      <c r="K7" s="6" t="s">
        <v>8</v>
      </c>
      <c r="L7" s="8" t="s">
        <v>6</v>
      </c>
      <c r="N7" s="15" t="s">
        <v>30</v>
      </c>
      <c r="O7" s="15" t="s">
        <v>31</v>
      </c>
      <c r="P7" s="15" t="s">
        <v>32</v>
      </c>
    </row>
    <row r="8" spans="1:16" x14ac:dyDescent="0.35">
      <c r="A8" s="3"/>
      <c r="B8" s="3">
        <f>IF(E8="",B7,E8)</f>
        <v>44228</v>
      </c>
      <c r="C8" s="3" t="str">
        <f>IF(F8="",C7,F8)</f>
        <v>Opérateurs</v>
      </c>
      <c r="D8" s="3">
        <f>ROW()-ROW($E$6)-1</f>
        <v>1</v>
      </c>
      <c r="E8" s="47">
        <f>DATE(F$2,1,1)-WEEKDAY(DATE(F$2,1,1),2)+1+IF(WEEKDAY(DATE(F$2,1,1),2)&gt;4,7,0)+(F3-1)*7</f>
        <v>44228</v>
      </c>
      <c r="F8" s="65" t="s">
        <v>9</v>
      </c>
      <c r="G8" s="17" t="str">
        <f>IFERROR(VLOOKUP($B8&amp;"|"&amp;$D8&amp;"|"&amp;G$7,Tdata[[#All],[date|ligne|equipe]:[nom]],2,0),"")</f>
        <v>Pierre</v>
      </c>
      <c r="H8" s="18"/>
      <c r="I8" s="17" t="str">
        <f>IFERROR(VLOOKUP($B8&amp;"|"&amp;$D8&amp;"|"&amp;I$7,Tdata[[#All],[date|ligne|equipe]:[nom]],2,0),"")</f>
        <v/>
      </c>
      <c r="J8" s="19"/>
      <c r="K8" s="17" t="str">
        <f>IFERROR(VLOOKUP($B8&amp;"|"&amp;$D8&amp;"|"&amp;K$7,Tdata[[#All],[date|ligne|equipe]:[nom]],2,0),"")</f>
        <v/>
      </c>
      <c r="L8" s="19"/>
      <c r="M8" s="16"/>
      <c r="N8" s="17" t="str">
        <f>IFERROR(VLOOKUP($B8&amp;"|"&amp;$D8&amp;"|"&amp;N$7,Tdata[[#All],[date|ligne|equipe]:[nom]],2,0),"")</f>
        <v>Jean</v>
      </c>
      <c r="O8" s="17" t="str">
        <f>IFERROR(VLOOKUP($B8&amp;"|"&amp;$D8&amp;"|"&amp;O$7,Tdata[[#All],[date|ligne|equipe]:[nom]],2,0),"")</f>
        <v/>
      </c>
      <c r="P8" s="17" t="str">
        <f>IFERROR(VLOOKUP($B8&amp;"|"&amp;$D8&amp;"|"&amp;P$7,Tdata[[#All],[date|ligne|equipe]:[nom]],2,0),"")</f>
        <v/>
      </c>
    </row>
    <row r="9" spans="1:16" x14ac:dyDescent="0.35">
      <c r="A9" s="3"/>
      <c r="B9" s="3">
        <f t="shared" ref="B9:B66" si="0">IF(E9="",B8,E9)</f>
        <v>44228</v>
      </c>
      <c r="C9" s="3" t="str">
        <f t="shared" ref="C9:C67" si="1">IF(F9="",C8,F9)</f>
        <v>Opérateurs</v>
      </c>
      <c r="D9" s="3">
        <f t="shared" ref="D9:D67" si="2">ROW()-ROW($E$6)-1</f>
        <v>2</v>
      </c>
      <c r="E9" s="48"/>
      <c r="F9" s="66"/>
      <c r="G9" s="17" t="str">
        <f>IFERROR(VLOOKUP($B9&amp;"|"&amp;$D9&amp;"|"&amp;G$7,Tdata[[#All],[date|ligne|equipe]:[nom]],2,0),"")</f>
        <v>Paul</v>
      </c>
      <c r="H9" s="20"/>
      <c r="I9" s="17" t="str">
        <f>IFERROR(VLOOKUP($B9&amp;"|"&amp;$D9&amp;"|"&amp;I$7,Tdata[[#All],[date|ligne|equipe]:[nom]],2,0),"")</f>
        <v/>
      </c>
      <c r="J9" s="21"/>
      <c r="K9" s="17" t="str">
        <f>IFERROR(VLOOKUP($B9&amp;"|"&amp;$D9&amp;"|"&amp;K$7,Tdata[[#All],[date|ligne|equipe]:[nom]],2,0),"")</f>
        <v/>
      </c>
      <c r="L9" s="21"/>
      <c r="M9" s="16"/>
      <c r="N9" s="17" t="str">
        <f>IFERROR(VLOOKUP($B9&amp;"|"&amp;$D9&amp;"|"&amp;N$7,Tdata[[#All],[date|ligne|equipe]:[nom]],2,0),"")</f>
        <v/>
      </c>
      <c r="O9" s="17" t="str">
        <f>IFERROR(VLOOKUP($B9&amp;"|"&amp;$D9&amp;"|"&amp;O$7,Tdata[[#All],[date|ligne|equipe]:[nom]],2,0),"")</f>
        <v/>
      </c>
      <c r="P9" s="17" t="str">
        <f>IFERROR(VLOOKUP($B9&amp;"|"&amp;$D9&amp;"|"&amp;P$7,Tdata[[#All],[date|ligne|equipe]:[nom]],2,0),"")</f>
        <v/>
      </c>
    </row>
    <row r="10" spans="1:16" x14ac:dyDescent="0.35">
      <c r="A10" s="3"/>
      <c r="B10" s="3">
        <f t="shared" si="0"/>
        <v>44228</v>
      </c>
      <c r="C10" s="3" t="str">
        <f t="shared" si="1"/>
        <v>Opérateurs</v>
      </c>
      <c r="D10" s="3">
        <f t="shared" si="2"/>
        <v>3</v>
      </c>
      <c r="E10" s="48"/>
      <c r="F10" s="66"/>
      <c r="G10" s="17" t="str">
        <f>IFERROR(VLOOKUP($B10&amp;"|"&amp;$D10&amp;"|"&amp;G$7,Tdata[[#All],[date|ligne|equipe]:[nom]],2,0),"")</f>
        <v>Jacques</v>
      </c>
      <c r="H10" s="20"/>
      <c r="I10" s="17" t="str">
        <f>IFERROR(VLOOKUP($B10&amp;"|"&amp;$D10&amp;"|"&amp;I$7,Tdata[[#All],[date|ligne|equipe]:[nom]],2,0),"")</f>
        <v/>
      </c>
      <c r="J10" s="21"/>
      <c r="K10" s="17" t="str">
        <f>IFERROR(VLOOKUP($B10&amp;"|"&amp;$D10&amp;"|"&amp;K$7,Tdata[[#All],[date|ligne|equipe]:[nom]],2,0),"")</f>
        <v/>
      </c>
      <c r="L10" s="21"/>
      <c r="M10" s="16"/>
      <c r="N10" s="17" t="str">
        <f>IFERROR(VLOOKUP($B10&amp;"|"&amp;$D10&amp;"|"&amp;N$7,Tdata[[#All],[date|ligne|equipe]:[nom]],2,0),"")</f>
        <v/>
      </c>
      <c r="O10" s="17" t="str">
        <f>IFERROR(VLOOKUP($B10&amp;"|"&amp;$D10&amp;"|"&amp;O$7,Tdata[[#All],[date|ligne|equipe]:[nom]],2,0),"")</f>
        <v/>
      </c>
      <c r="P10" s="17" t="str">
        <f>IFERROR(VLOOKUP($B10&amp;"|"&amp;$D10&amp;"|"&amp;P$7,Tdata[[#All],[date|ligne|equipe]:[nom]],2,0),"")</f>
        <v/>
      </c>
    </row>
    <row r="11" spans="1:16" x14ac:dyDescent="0.35">
      <c r="A11" s="3"/>
      <c r="B11" s="3">
        <f t="shared" si="0"/>
        <v>44228</v>
      </c>
      <c r="C11" s="3" t="str">
        <f t="shared" si="1"/>
        <v>Opérateurs</v>
      </c>
      <c r="D11" s="3">
        <f t="shared" si="2"/>
        <v>4</v>
      </c>
      <c r="E11" s="48"/>
      <c r="F11" s="67"/>
      <c r="G11" s="17" t="str">
        <f>IFERROR(VLOOKUP($B11&amp;"|"&amp;$D11&amp;"|"&amp;G$7,Tdata[[#All],[date|ligne|equipe]:[nom]],2,0),"")</f>
        <v/>
      </c>
      <c r="H11" s="20"/>
      <c r="I11" s="17" t="str">
        <f>IFERROR(VLOOKUP($B11&amp;"|"&amp;$D11&amp;"|"&amp;I$7,Tdata[[#All],[date|ligne|equipe]:[nom]],2,0),"")</f>
        <v/>
      </c>
      <c r="J11" s="21"/>
      <c r="K11" s="17" t="str">
        <f>IFERROR(VLOOKUP($B11&amp;"|"&amp;$D11&amp;"|"&amp;K$7,Tdata[[#All],[date|ligne|equipe]:[nom]],2,0),"")</f>
        <v/>
      </c>
      <c r="L11" s="21"/>
      <c r="M11" s="16"/>
      <c r="N11" s="17" t="str">
        <f>IFERROR(VLOOKUP($B11&amp;"|"&amp;$D11&amp;"|"&amp;N$7,Tdata[[#All],[date|ligne|equipe]:[nom]],2,0),"")</f>
        <v/>
      </c>
      <c r="O11" s="17" t="str">
        <f>IFERROR(VLOOKUP($B11&amp;"|"&amp;$D11&amp;"|"&amp;O$7,Tdata[[#All],[date|ligne|equipe]:[nom]],2,0),"")</f>
        <v/>
      </c>
      <c r="P11" s="17" t="str">
        <f>IFERROR(VLOOKUP($B11&amp;"|"&amp;$D11&amp;"|"&amp;P$7,Tdata[[#All],[date|ligne|equipe]:[nom]],2,0),"")</f>
        <v/>
      </c>
    </row>
    <row r="12" spans="1:16" x14ac:dyDescent="0.35">
      <c r="A12" s="3"/>
      <c r="B12" s="3">
        <f t="shared" si="0"/>
        <v>44228</v>
      </c>
      <c r="C12" s="3" t="str">
        <f t="shared" si="1"/>
        <v>Techniciens</v>
      </c>
      <c r="D12" s="3">
        <f t="shared" si="2"/>
        <v>5</v>
      </c>
      <c r="E12" s="48"/>
      <c r="F12" s="68" t="s">
        <v>15</v>
      </c>
      <c r="G12" s="22" t="str">
        <f>IFERROR(VLOOKUP($B12&amp;"|"&amp;$D12&amp;"|"&amp;G$7,Tdata[[#All],[date|ligne|equipe]:[nom]],2,0),"")</f>
        <v/>
      </c>
      <c r="H12" s="23"/>
      <c r="I12" s="22" t="str">
        <f>IFERROR(VLOOKUP($B12&amp;"|"&amp;$D12&amp;"|"&amp;I$7,Tdata[[#All],[date|ligne|equipe]:[nom]],2,0),"")</f>
        <v/>
      </c>
      <c r="J12" s="23"/>
      <c r="K12" s="22" t="str">
        <f>IFERROR(VLOOKUP($B12&amp;"|"&amp;$D12&amp;"|"&amp;K$7,Tdata[[#All],[date|ligne|equipe]:[nom]],2,0),"")</f>
        <v/>
      </c>
      <c r="L12" s="23"/>
      <c r="M12" s="16"/>
      <c r="N12" s="17" t="str">
        <f>IFERROR(VLOOKUP($B12&amp;"|"&amp;$D12&amp;"|"&amp;N$7,Tdata[[#All],[date|ligne|equipe]:[nom]],2,0),"")</f>
        <v/>
      </c>
      <c r="O12" s="17" t="str">
        <f>IFERROR(VLOOKUP($B12&amp;"|"&amp;$D12&amp;"|"&amp;O$7,Tdata[[#All],[date|ligne|equipe]:[nom]],2,0),"")</f>
        <v/>
      </c>
      <c r="P12" s="17" t="str">
        <f>IFERROR(VLOOKUP($B12&amp;"|"&amp;$D12&amp;"|"&amp;P$7,Tdata[[#All],[date|ligne|equipe]:[nom]],2,0),"")</f>
        <v/>
      </c>
    </row>
    <row r="13" spans="1:16" x14ac:dyDescent="0.35">
      <c r="A13" s="3"/>
      <c r="B13" s="3">
        <f t="shared" si="0"/>
        <v>44228</v>
      </c>
      <c r="C13" s="3" t="str">
        <f t="shared" si="1"/>
        <v>Techniciens</v>
      </c>
      <c r="D13" s="3">
        <f t="shared" si="2"/>
        <v>6</v>
      </c>
      <c r="E13" s="48"/>
      <c r="F13" s="69"/>
      <c r="G13" s="22" t="str">
        <f>IFERROR(VLOOKUP($B13&amp;"|"&amp;$D13&amp;"|"&amp;G$7,Tdata[[#All],[date|ligne|equipe]:[nom]],2,0),"")</f>
        <v/>
      </c>
      <c r="H13" s="23"/>
      <c r="I13" s="22" t="str">
        <f>IFERROR(VLOOKUP($B13&amp;"|"&amp;$D13&amp;"|"&amp;I$7,Tdata[[#All],[date|ligne|equipe]:[nom]],2,0),"")</f>
        <v/>
      </c>
      <c r="J13" s="23"/>
      <c r="K13" s="22" t="str">
        <f>IFERROR(VLOOKUP($B13&amp;"|"&amp;$D13&amp;"|"&amp;K$7,Tdata[[#All],[date|ligne|equipe]:[nom]],2,0),"")</f>
        <v/>
      </c>
      <c r="L13" s="23"/>
      <c r="M13" s="16"/>
      <c r="N13" s="17" t="str">
        <f>IFERROR(VLOOKUP($B13&amp;"|"&amp;$D13&amp;"|"&amp;N$7,Tdata[[#All],[date|ligne|equipe]:[nom]],2,0),"")</f>
        <v/>
      </c>
      <c r="O13" s="17" t="str">
        <f>IFERROR(VLOOKUP($B13&amp;"|"&amp;$D13&amp;"|"&amp;O$7,Tdata[[#All],[date|ligne|equipe]:[nom]],2,0),"")</f>
        <v/>
      </c>
      <c r="P13" s="17" t="str">
        <f>IFERROR(VLOOKUP($B13&amp;"|"&amp;$D13&amp;"|"&amp;P$7,Tdata[[#All],[date|ligne|equipe]:[nom]],2,0),"")</f>
        <v/>
      </c>
    </row>
    <row r="14" spans="1:16" x14ac:dyDescent="0.35">
      <c r="A14" s="3"/>
      <c r="B14" s="3">
        <f t="shared" si="0"/>
        <v>44228</v>
      </c>
      <c r="C14" s="3" t="str">
        <f t="shared" si="1"/>
        <v>PGP</v>
      </c>
      <c r="D14" s="3">
        <f t="shared" si="2"/>
        <v>7</v>
      </c>
      <c r="E14" s="48"/>
      <c r="F14" s="70" t="s">
        <v>16</v>
      </c>
      <c r="G14" s="24" t="str">
        <f>IFERROR(VLOOKUP($B14&amp;"|"&amp;$D14&amp;"|"&amp;G$7,Tdata[[#All],[date|ligne|equipe]:[nom]],2,0),"")</f>
        <v/>
      </c>
      <c r="H14" s="25"/>
      <c r="I14" s="24" t="str">
        <f>IFERROR(VLOOKUP($B14&amp;"|"&amp;$D14&amp;"|"&amp;I$7,Tdata[[#All],[date|ligne|equipe]:[nom]],2,0),"")</f>
        <v/>
      </c>
      <c r="J14" s="25"/>
      <c r="K14" s="24" t="str">
        <f>IFERROR(VLOOKUP($B14&amp;"|"&amp;$D14&amp;"|"&amp;K$7,Tdata[[#All],[date|ligne|equipe]:[nom]],2,0),"")</f>
        <v/>
      </c>
      <c r="L14" s="25"/>
      <c r="M14" s="16"/>
      <c r="N14" s="17" t="str">
        <f>IFERROR(VLOOKUP($B14&amp;"|"&amp;$D14&amp;"|"&amp;N$7,Tdata[[#All],[date|ligne|equipe]:[nom]],2,0),"")</f>
        <v/>
      </c>
      <c r="O14" s="17" t="str">
        <f>IFERROR(VLOOKUP($B14&amp;"|"&amp;$D14&amp;"|"&amp;O$7,Tdata[[#All],[date|ligne|equipe]:[nom]],2,0),"")</f>
        <v/>
      </c>
      <c r="P14" s="17" t="str">
        <f>IFERROR(VLOOKUP($B14&amp;"|"&amp;$D14&amp;"|"&amp;P$7,Tdata[[#All],[date|ligne|equipe]:[nom]],2,0),"")</f>
        <v/>
      </c>
    </row>
    <row r="15" spans="1:16" x14ac:dyDescent="0.35">
      <c r="A15" s="3"/>
      <c r="B15" s="3">
        <f t="shared" si="0"/>
        <v>44228</v>
      </c>
      <c r="C15" s="3" t="str">
        <f t="shared" si="1"/>
        <v>PGP</v>
      </c>
      <c r="D15" s="3">
        <f t="shared" si="2"/>
        <v>8</v>
      </c>
      <c r="E15" s="48"/>
      <c r="F15" s="70"/>
      <c r="G15" s="24" t="str">
        <f>IFERROR(VLOOKUP($B15&amp;"|"&amp;$D15&amp;"|"&amp;G$7,Tdata[[#All],[date|ligne|equipe]:[nom]],2,0),"")</f>
        <v/>
      </c>
      <c r="H15" s="25"/>
      <c r="I15" s="24" t="str">
        <f>IFERROR(VLOOKUP($B15&amp;"|"&amp;$D15&amp;"|"&amp;I$7,Tdata[[#All],[date|ligne|equipe]:[nom]],2,0),"")</f>
        <v/>
      </c>
      <c r="J15" s="25"/>
      <c r="K15" s="24" t="str">
        <f>IFERROR(VLOOKUP($B15&amp;"|"&amp;$D15&amp;"|"&amp;K$7,Tdata[[#All],[date|ligne|equipe]:[nom]],2,0),"")</f>
        <v/>
      </c>
      <c r="L15" s="25"/>
      <c r="M15" s="16"/>
      <c r="N15" s="17" t="str">
        <f>IFERROR(VLOOKUP($B15&amp;"|"&amp;$D15&amp;"|"&amp;N$7,Tdata[[#All],[date|ligne|equipe]:[nom]],2,0),"")</f>
        <v/>
      </c>
      <c r="O15" s="17" t="str">
        <f>IFERROR(VLOOKUP($B15&amp;"|"&amp;$D15&amp;"|"&amp;O$7,Tdata[[#All],[date|ligne|equipe]:[nom]],2,0),"")</f>
        <v/>
      </c>
      <c r="P15" s="17" t="str">
        <f>IFERROR(VLOOKUP($B15&amp;"|"&amp;$D15&amp;"|"&amp;P$7,Tdata[[#All],[date|ligne|equipe]:[nom]],2,0),"")</f>
        <v/>
      </c>
    </row>
    <row r="16" spans="1:16" x14ac:dyDescent="0.35">
      <c r="A16" s="3"/>
      <c r="B16" s="3">
        <f t="shared" si="0"/>
        <v>44228</v>
      </c>
      <c r="C16" s="3" t="str">
        <f t="shared" si="1"/>
        <v>Maintenance</v>
      </c>
      <c r="D16" s="3">
        <f t="shared" si="2"/>
        <v>9</v>
      </c>
      <c r="E16" s="48"/>
      <c r="F16" s="71" t="s">
        <v>11</v>
      </c>
      <c r="G16" s="26" t="str">
        <f>IFERROR(VLOOKUP($B16&amp;"|"&amp;$D16&amp;"|"&amp;G$7,Tdata[[#All],[date|ligne|equipe]:[nom]],2,0),"")</f>
        <v/>
      </c>
      <c r="H16" s="27"/>
      <c r="I16" s="28" t="str">
        <f>IFERROR(VLOOKUP($B16&amp;"|"&amp;$D16&amp;"|"&amp;I$7,Tdata[[#All],[date|ligne|equipe]:[nom]],2,0),"")</f>
        <v/>
      </c>
      <c r="J16" s="27"/>
      <c r="K16" s="28" t="str">
        <f>IFERROR(VLOOKUP($B16&amp;"|"&amp;$D16&amp;"|"&amp;K$7,Tdata[[#All],[date|ligne|equipe]:[nom]],2,0),"")</f>
        <v/>
      </c>
      <c r="L16" s="27"/>
      <c r="M16" s="16"/>
      <c r="N16" s="17" t="str">
        <f>IFERROR(VLOOKUP($B16&amp;"|"&amp;$D16&amp;"|"&amp;N$7,Tdata[[#All],[date|ligne|equipe]:[nom]],2,0),"")</f>
        <v/>
      </c>
      <c r="O16" s="17" t="str">
        <f>IFERROR(VLOOKUP($B16&amp;"|"&amp;$D16&amp;"|"&amp;O$7,Tdata[[#All],[date|ligne|equipe]:[nom]],2,0),"")</f>
        <v/>
      </c>
      <c r="P16" s="17" t="str">
        <f>IFERROR(VLOOKUP($B16&amp;"|"&amp;$D16&amp;"|"&amp;P$7,Tdata[[#All],[date|ligne|equipe]:[nom]],2,0),"")</f>
        <v/>
      </c>
    </row>
    <row r="17" spans="1:16" ht="15" thickBot="1" x14ac:dyDescent="0.4">
      <c r="A17" s="3"/>
      <c r="B17" s="3">
        <f t="shared" si="0"/>
        <v>44228</v>
      </c>
      <c r="C17" s="3" t="str">
        <f t="shared" si="1"/>
        <v>Maintenance</v>
      </c>
      <c r="D17" s="3">
        <f t="shared" si="2"/>
        <v>10</v>
      </c>
      <c r="E17" s="49"/>
      <c r="F17" s="72"/>
      <c r="G17" s="29" t="str">
        <f>IFERROR(VLOOKUP($B17&amp;"|"&amp;$D17&amp;"|"&amp;G$7,Tdata[[#All],[date|ligne|equipe]:[nom]],2,0),"")</f>
        <v/>
      </c>
      <c r="H17" s="30"/>
      <c r="I17" s="29" t="str">
        <f>IFERROR(VLOOKUP($B17&amp;"|"&amp;$D17&amp;"|"&amp;I$7,Tdata[[#All],[date|ligne|equipe]:[nom]],2,0),"")</f>
        <v/>
      </c>
      <c r="J17" s="30"/>
      <c r="K17" s="29" t="str">
        <f>IFERROR(VLOOKUP($B17&amp;"|"&amp;$D17&amp;"|"&amp;K$7,Tdata[[#All],[date|ligne|equipe]:[nom]],2,0),"")</f>
        <v/>
      </c>
      <c r="L17" s="30"/>
      <c r="M17" s="16"/>
      <c r="N17" s="31" t="str">
        <f>IFERROR(VLOOKUP($B17&amp;"|"&amp;$D17&amp;"|"&amp;N$7,Tdata[[#All],[date|ligne|equipe]:[nom]],2,0),"")</f>
        <v/>
      </c>
      <c r="O17" s="31" t="str">
        <f>IFERROR(VLOOKUP($B17&amp;"|"&amp;$D17&amp;"|"&amp;O$7,Tdata[[#All],[date|ligne|equipe]:[nom]],2,0),"")</f>
        <v/>
      </c>
      <c r="P17" s="31" t="str">
        <f>IFERROR(VLOOKUP($B17&amp;"|"&amp;$D17&amp;"|"&amp;P$7,Tdata[[#All],[date|ligne|equipe]:[nom]],2,0),"")</f>
        <v/>
      </c>
    </row>
    <row r="18" spans="1:16" x14ac:dyDescent="0.35">
      <c r="A18" s="3"/>
      <c r="B18" s="3">
        <f t="shared" si="0"/>
        <v>44229</v>
      </c>
      <c r="C18" s="3" t="str">
        <f t="shared" si="1"/>
        <v>Opérateurs</v>
      </c>
      <c r="D18" s="3">
        <f t="shared" si="2"/>
        <v>11</v>
      </c>
      <c r="E18" s="47">
        <f>E8+1</f>
        <v>44229</v>
      </c>
      <c r="F18" s="50" t="s">
        <v>9</v>
      </c>
      <c r="G18" s="32" t="str">
        <f>IFERROR(VLOOKUP($B18&amp;"|"&amp;$D18&amp;"|"&amp;G$7,Tdata[[#All],[date|ligne|equipe]:[nom]],2,0),"")</f>
        <v/>
      </c>
      <c r="H18" s="18"/>
      <c r="I18" s="32" t="str">
        <f>IFERROR(VLOOKUP($B18&amp;"|"&amp;$D18&amp;"|"&amp;I$7,Tdata[[#All],[date|ligne|equipe]:[nom]],2,0),"")</f>
        <v>Pierre</v>
      </c>
      <c r="J18" s="19"/>
      <c r="K18" s="32" t="str">
        <f>IFERROR(VLOOKUP($B18&amp;"|"&amp;$D18&amp;"|"&amp;K$7,Tdata[[#All],[date|ligne|equipe]:[nom]],2,0),"")</f>
        <v>Paul</v>
      </c>
      <c r="L18" s="19"/>
      <c r="M18" s="16"/>
      <c r="N18" s="32" t="str">
        <f>IFERROR(VLOOKUP($B18&amp;"|"&amp;$D18&amp;"|"&amp;N$7,Tdata[[#All],[date|ligne|equipe]:[nom]],2,0),"")</f>
        <v/>
      </c>
      <c r="O18" s="32" t="str">
        <f>IFERROR(VLOOKUP($B18&amp;"|"&amp;$D18&amp;"|"&amp;O$7,Tdata[[#All],[date|ligne|equipe]:[nom]],2,0),"")</f>
        <v/>
      </c>
      <c r="P18" s="32" t="str">
        <f>IFERROR(VLOOKUP($B18&amp;"|"&amp;$D18&amp;"|"&amp;P$7,Tdata[[#All],[date|ligne|equipe]:[nom]],2,0),"")</f>
        <v/>
      </c>
    </row>
    <row r="19" spans="1:16" x14ac:dyDescent="0.35">
      <c r="A19" s="3"/>
      <c r="B19" s="3">
        <f t="shared" si="0"/>
        <v>44229</v>
      </c>
      <c r="C19" s="3" t="str">
        <f t="shared" si="1"/>
        <v>Opérateurs</v>
      </c>
      <c r="D19" s="3">
        <f t="shared" si="2"/>
        <v>12</v>
      </c>
      <c r="E19" s="48"/>
      <c r="F19" s="51"/>
      <c r="G19" s="17" t="str">
        <f>IFERROR(VLOOKUP($B19&amp;"|"&amp;$D19&amp;"|"&amp;G$7,Tdata[[#All],[date|ligne|equipe]:[nom]],2,0),"")</f>
        <v/>
      </c>
      <c r="H19" s="20"/>
      <c r="I19" s="17" t="str">
        <f>IFERROR(VLOOKUP($B19&amp;"|"&amp;$D19&amp;"|"&amp;I$7,Tdata[[#All],[date|ligne|equipe]:[nom]],2,0),"")</f>
        <v/>
      </c>
      <c r="J19" s="21"/>
      <c r="K19" s="17" t="str">
        <f>IFERROR(VLOOKUP($B19&amp;"|"&amp;$D19&amp;"|"&amp;K$7,Tdata[[#All],[date|ligne|equipe]:[nom]],2,0),"")</f>
        <v/>
      </c>
      <c r="L19" s="21"/>
      <c r="M19" s="16"/>
      <c r="N19" s="17" t="str">
        <f>IFERROR(VLOOKUP($B19&amp;"|"&amp;$D19&amp;"|"&amp;N$7,Tdata[[#All],[date|ligne|equipe]:[nom]],2,0),"")</f>
        <v/>
      </c>
      <c r="O19" s="17" t="str">
        <f>IFERROR(VLOOKUP($B19&amp;"|"&amp;$D19&amp;"|"&amp;O$7,Tdata[[#All],[date|ligne|equipe]:[nom]],2,0),"")</f>
        <v/>
      </c>
      <c r="P19" s="17" t="str">
        <f>IFERROR(VLOOKUP($B19&amp;"|"&amp;$D19&amp;"|"&amp;P$7,Tdata[[#All],[date|ligne|equipe]:[nom]],2,0),"")</f>
        <v/>
      </c>
    </row>
    <row r="20" spans="1:16" x14ac:dyDescent="0.35">
      <c r="A20" s="3"/>
      <c r="B20" s="3">
        <f t="shared" si="0"/>
        <v>44229</v>
      </c>
      <c r="C20" s="3" t="str">
        <f t="shared" si="1"/>
        <v>Opérateurs</v>
      </c>
      <c r="D20" s="3">
        <f t="shared" si="2"/>
        <v>13</v>
      </c>
      <c r="E20" s="48"/>
      <c r="F20" s="51"/>
      <c r="G20" s="17" t="str">
        <f>IFERROR(VLOOKUP($B20&amp;"|"&amp;$D20&amp;"|"&amp;G$7,Tdata[[#All],[date|ligne|equipe]:[nom]],2,0),"")</f>
        <v/>
      </c>
      <c r="H20" s="20"/>
      <c r="I20" s="17" t="str">
        <f>IFERROR(VLOOKUP($B20&amp;"|"&amp;$D20&amp;"|"&amp;I$7,Tdata[[#All],[date|ligne|equipe]:[nom]],2,0),"")</f>
        <v/>
      </c>
      <c r="J20" s="21"/>
      <c r="K20" s="17" t="str">
        <f>IFERROR(VLOOKUP($B20&amp;"|"&amp;$D20&amp;"|"&amp;K$7,Tdata[[#All],[date|ligne|equipe]:[nom]],2,0),"")</f>
        <v/>
      </c>
      <c r="L20" s="21"/>
      <c r="M20" s="16"/>
      <c r="N20" s="17" t="str">
        <f>IFERROR(VLOOKUP($B20&amp;"|"&amp;$D20&amp;"|"&amp;N$7,Tdata[[#All],[date|ligne|equipe]:[nom]],2,0),"")</f>
        <v/>
      </c>
      <c r="O20" s="17" t="str">
        <f>IFERROR(VLOOKUP($B20&amp;"|"&amp;$D20&amp;"|"&amp;O$7,Tdata[[#All],[date|ligne|equipe]:[nom]],2,0),"")</f>
        <v/>
      </c>
      <c r="P20" s="17" t="str">
        <f>IFERROR(VLOOKUP($B20&amp;"|"&amp;$D20&amp;"|"&amp;P$7,Tdata[[#All],[date|ligne|equipe]:[nom]],2,0),"")</f>
        <v/>
      </c>
    </row>
    <row r="21" spans="1:16" x14ac:dyDescent="0.35">
      <c r="A21" s="3"/>
      <c r="B21" s="3">
        <f t="shared" si="0"/>
        <v>44229</v>
      </c>
      <c r="C21" s="3" t="str">
        <f t="shared" si="1"/>
        <v>Opérateurs</v>
      </c>
      <c r="D21" s="3">
        <f t="shared" si="2"/>
        <v>14</v>
      </c>
      <c r="E21" s="48"/>
      <c r="F21" s="52"/>
      <c r="G21" s="17" t="str">
        <f>IFERROR(VLOOKUP($B21&amp;"|"&amp;$D21&amp;"|"&amp;G$7,Tdata[[#All],[date|ligne|equipe]:[nom]],2,0),"")</f>
        <v/>
      </c>
      <c r="H21" s="20"/>
      <c r="I21" s="17" t="str">
        <f>IFERROR(VLOOKUP($B21&amp;"|"&amp;$D21&amp;"|"&amp;I$7,Tdata[[#All],[date|ligne|equipe]:[nom]],2,0),"")</f>
        <v/>
      </c>
      <c r="J21" s="21"/>
      <c r="K21" s="17" t="str">
        <f>IFERROR(VLOOKUP($B21&amp;"|"&amp;$D21&amp;"|"&amp;K$7,Tdata[[#All],[date|ligne|equipe]:[nom]],2,0),"")</f>
        <v/>
      </c>
      <c r="L21" s="21"/>
      <c r="M21" s="16"/>
      <c r="N21" s="17" t="str">
        <f>IFERROR(VLOOKUP($B21&amp;"|"&amp;$D21&amp;"|"&amp;N$7,Tdata[[#All],[date|ligne|equipe]:[nom]],2,0),"")</f>
        <v/>
      </c>
      <c r="O21" s="17" t="str">
        <f>IFERROR(VLOOKUP($B21&amp;"|"&amp;$D21&amp;"|"&amp;O$7,Tdata[[#All],[date|ligne|equipe]:[nom]],2,0),"")</f>
        <v/>
      </c>
      <c r="P21" s="17" t="str">
        <f>IFERROR(VLOOKUP($B21&amp;"|"&amp;$D21&amp;"|"&amp;P$7,Tdata[[#All],[date|ligne|equipe]:[nom]],2,0),"")</f>
        <v/>
      </c>
    </row>
    <row r="22" spans="1:16" x14ac:dyDescent="0.35">
      <c r="A22" s="3"/>
      <c r="B22" s="3">
        <f t="shared" si="0"/>
        <v>44229</v>
      </c>
      <c r="C22" s="3" t="str">
        <f t="shared" si="1"/>
        <v xml:space="preserve">Techniciens </v>
      </c>
      <c r="D22" s="3">
        <f t="shared" si="2"/>
        <v>15</v>
      </c>
      <c r="E22" s="48"/>
      <c r="F22" s="58" t="s">
        <v>17</v>
      </c>
      <c r="G22" s="22" t="str">
        <f>IFERROR(VLOOKUP($B22&amp;"|"&amp;$D22&amp;"|"&amp;G$7,Tdata[[#All],[date|ligne|equipe]:[nom]],2,0),"")</f>
        <v/>
      </c>
      <c r="H22" s="23"/>
      <c r="I22" s="22" t="str">
        <f>IFERROR(VLOOKUP($B22&amp;"|"&amp;$D22&amp;"|"&amp;I$7,Tdata[[#All],[date|ligne|equipe]:[nom]],2,0),"")</f>
        <v/>
      </c>
      <c r="J22" s="23"/>
      <c r="K22" s="22" t="str">
        <f>IFERROR(VLOOKUP($B22&amp;"|"&amp;$D22&amp;"|"&amp;K$7,Tdata[[#All],[date|ligne|equipe]:[nom]],2,0),"")</f>
        <v/>
      </c>
      <c r="L22" s="23"/>
      <c r="M22" s="16"/>
      <c r="N22" s="17" t="str">
        <f>IFERROR(VLOOKUP($B22&amp;"|"&amp;$D22&amp;"|"&amp;N$7,Tdata[[#All],[date|ligne|equipe]:[nom]],2,0),"")</f>
        <v/>
      </c>
      <c r="O22" s="17" t="str">
        <f>IFERROR(VLOOKUP($B22&amp;"|"&amp;$D22&amp;"|"&amp;O$7,Tdata[[#All],[date|ligne|equipe]:[nom]],2,0),"")</f>
        <v/>
      </c>
      <c r="P22" s="17" t="str">
        <f>IFERROR(VLOOKUP($B22&amp;"|"&amp;$D22&amp;"|"&amp;P$7,Tdata[[#All],[date|ligne|equipe]:[nom]],2,0),"")</f>
        <v/>
      </c>
    </row>
    <row r="23" spans="1:16" x14ac:dyDescent="0.35">
      <c r="A23" s="3"/>
      <c r="B23" s="3">
        <f t="shared" si="0"/>
        <v>44229</v>
      </c>
      <c r="C23" s="3" t="str">
        <f t="shared" si="1"/>
        <v xml:space="preserve">Techniciens </v>
      </c>
      <c r="D23" s="3">
        <f t="shared" si="2"/>
        <v>16</v>
      </c>
      <c r="E23" s="48"/>
      <c r="F23" s="54"/>
      <c r="G23" s="22" t="str">
        <f>IFERROR(VLOOKUP($B23&amp;"|"&amp;$D23&amp;"|"&amp;G$7,Tdata[[#All],[date|ligne|equipe]:[nom]],2,0),"")</f>
        <v/>
      </c>
      <c r="H23" s="23"/>
      <c r="I23" s="22" t="str">
        <f>IFERROR(VLOOKUP($B23&amp;"|"&amp;$D23&amp;"|"&amp;I$7,Tdata[[#All],[date|ligne|equipe]:[nom]],2,0),"")</f>
        <v/>
      </c>
      <c r="J23" s="23"/>
      <c r="K23" s="22" t="str">
        <f>IFERROR(VLOOKUP($B23&amp;"|"&amp;$D23&amp;"|"&amp;K$7,Tdata[[#All],[date|ligne|equipe]:[nom]],2,0),"")</f>
        <v/>
      </c>
      <c r="L23" s="23"/>
      <c r="M23" s="16"/>
      <c r="N23" s="17" t="str">
        <f>IFERROR(VLOOKUP($B23&amp;"|"&amp;$D23&amp;"|"&amp;N$7,Tdata[[#All],[date|ligne|equipe]:[nom]],2,0),"")</f>
        <v/>
      </c>
      <c r="O23" s="17" t="str">
        <f>IFERROR(VLOOKUP($B23&amp;"|"&amp;$D23&amp;"|"&amp;O$7,Tdata[[#All],[date|ligne|equipe]:[nom]],2,0),"")</f>
        <v/>
      </c>
      <c r="P23" s="17" t="str">
        <f>IFERROR(VLOOKUP($B23&amp;"|"&amp;$D23&amp;"|"&amp;P$7,Tdata[[#All],[date|ligne|equipe]:[nom]],2,0),"")</f>
        <v/>
      </c>
    </row>
    <row r="24" spans="1:16" x14ac:dyDescent="0.35">
      <c r="A24" s="3"/>
      <c r="B24" s="3">
        <f t="shared" si="0"/>
        <v>44229</v>
      </c>
      <c r="C24" s="3" t="str">
        <f t="shared" si="1"/>
        <v>PGP</v>
      </c>
      <c r="D24" s="3">
        <f t="shared" si="2"/>
        <v>17</v>
      </c>
      <c r="E24" s="48"/>
      <c r="F24" s="55" t="s">
        <v>16</v>
      </c>
      <c r="G24" s="24" t="str">
        <f>IFERROR(VLOOKUP($B24&amp;"|"&amp;$D24&amp;"|"&amp;G$7,Tdata[[#All],[date|ligne|equipe]:[nom]],2,0),"")</f>
        <v/>
      </c>
      <c r="H24" s="25"/>
      <c r="I24" s="24" t="str">
        <f>IFERROR(VLOOKUP($B24&amp;"|"&amp;$D24&amp;"|"&amp;I$7,Tdata[[#All],[date|ligne|equipe]:[nom]],2,0),"")</f>
        <v/>
      </c>
      <c r="J24" s="25"/>
      <c r="K24" s="24" t="str">
        <f>IFERROR(VLOOKUP($B24&amp;"|"&amp;$D24&amp;"|"&amp;K$7,Tdata[[#All],[date|ligne|equipe]:[nom]],2,0),"")</f>
        <v/>
      </c>
      <c r="L24" s="25"/>
      <c r="M24" s="16"/>
      <c r="N24" s="17" t="str">
        <f>IFERROR(VLOOKUP($B24&amp;"|"&amp;$D24&amp;"|"&amp;N$7,Tdata[[#All],[date|ligne|equipe]:[nom]],2,0),"")</f>
        <v/>
      </c>
      <c r="O24" s="17" t="str">
        <f>IFERROR(VLOOKUP($B24&amp;"|"&amp;$D24&amp;"|"&amp;O$7,Tdata[[#All],[date|ligne|equipe]:[nom]],2,0),"")</f>
        <v/>
      </c>
      <c r="P24" s="17" t="str">
        <f>IFERROR(VLOOKUP($B24&amp;"|"&amp;$D24&amp;"|"&amp;P$7,Tdata[[#All],[date|ligne|equipe]:[nom]],2,0),"")</f>
        <v/>
      </c>
    </row>
    <row r="25" spans="1:16" x14ac:dyDescent="0.35">
      <c r="A25" s="3"/>
      <c r="B25" s="3">
        <f t="shared" si="0"/>
        <v>44229</v>
      </c>
      <c r="C25" s="3" t="str">
        <f t="shared" si="1"/>
        <v>PGP</v>
      </c>
      <c r="D25" s="3">
        <f t="shared" si="2"/>
        <v>18</v>
      </c>
      <c r="E25" s="48"/>
      <c r="F25" s="55"/>
      <c r="G25" s="24" t="str">
        <f>IFERROR(VLOOKUP($B25&amp;"|"&amp;$D25&amp;"|"&amp;G$7,Tdata[[#All],[date|ligne|equipe]:[nom]],2,0),"")</f>
        <v/>
      </c>
      <c r="H25" s="25"/>
      <c r="I25" s="24" t="str">
        <f>IFERROR(VLOOKUP($B25&amp;"|"&amp;$D25&amp;"|"&amp;I$7,Tdata[[#All],[date|ligne|equipe]:[nom]],2,0),"")</f>
        <v/>
      </c>
      <c r="J25" s="25"/>
      <c r="K25" s="24" t="str">
        <f>IFERROR(VLOOKUP($B25&amp;"|"&amp;$D25&amp;"|"&amp;K$7,Tdata[[#All],[date|ligne|equipe]:[nom]],2,0),"")</f>
        <v/>
      </c>
      <c r="L25" s="25"/>
      <c r="M25" s="16"/>
      <c r="N25" s="17" t="str">
        <f>IFERROR(VLOOKUP($B25&amp;"|"&amp;$D25&amp;"|"&amp;N$7,Tdata[[#All],[date|ligne|equipe]:[nom]],2,0),"")</f>
        <v/>
      </c>
      <c r="O25" s="17" t="str">
        <f>IFERROR(VLOOKUP($B25&amp;"|"&amp;$D25&amp;"|"&amp;O$7,Tdata[[#All],[date|ligne|equipe]:[nom]],2,0),"")</f>
        <v/>
      </c>
      <c r="P25" s="17" t="str">
        <f>IFERROR(VLOOKUP($B25&amp;"|"&amp;$D25&amp;"|"&amp;P$7,Tdata[[#All],[date|ligne|equipe]:[nom]],2,0),"")</f>
        <v/>
      </c>
    </row>
    <row r="26" spans="1:16" x14ac:dyDescent="0.35">
      <c r="A26" s="3"/>
      <c r="B26" s="3">
        <f t="shared" si="0"/>
        <v>44229</v>
      </c>
      <c r="C26" s="3" t="str">
        <f t="shared" si="1"/>
        <v>Maintenance</v>
      </c>
      <c r="D26" s="3">
        <f t="shared" si="2"/>
        <v>19</v>
      </c>
      <c r="E26" s="48"/>
      <c r="F26" s="56" t="s">
        <v>11</v>
      </c>
      <c r="G26" s="28" t="str">
        <f>IFERROR(VLOOKUP($B26&amp;"|"&amp;$D26&amp;"|"&amp;G$7,Tdata[[#All],[date|ligne|equipe]:[nom]],2,0),"")</f>
        <v/>
      </c>
      <c r="H26" s="27"/>
      <c r="I26" s="28" t="str">
        <f>IFERROR(VLOOKUP($B26&amp;"|"&amp;$D26&amp;"|"&amp;I$7,Tdata[[#All],[date|ligne|equipe]:[nom]],2,0),"")</f>
        <v/>
      </c>
      <c r="J26" s="27"/>
      <c r="K26" s="28" t="str">
        <f>IFERROR(VLOOKUP($B26&amp;"|"&amp;$D26&amp;"|"&amp;K$7,Tdata[[#All],[date|ligne|equipe]:[nom]],2,0),"")</f>
        <v/>
      </c>
      <c r="L26" s="27"/>
      <c r="M26" s="16"/>
      <c r="N26" s="17" t="str">
        <f>IFERROR(VLOOKUP($B26&amp;"|"&amp;$D26&amp;"|"&amp;N$7,Tdata[[#All],[date|ligne|equipe]:[nom]],2,0),"")</f>
        <v/>
      </c>
      <c r="O26" s="17" t="str">
        <f>IFERROR(VLOOKUP($B26&amp;"|"&amp;$D26&amp;"|"&amp;O$7,Tdata[[#All],[date|ligne|equipe]:[nom]],2,0),"")</f>
        <v/>
      </c>
      <c r="P26" s="17" t="str">
        <f>IFERROR(VLOOKUP($B26&amp;"|"&amp;$D26&amp;"|"&amp;P$7,Tdata[[#All],[date|ligne|equipe]:[nom]],2,0),"")</f>
        <v/>
      </c>
    </row>
    <row r="27" spans="1:16" ht="15" thickBot="1" x14ac:dyDescent="0.4">
      <c r="A27" s="3"/>
      <c r="B27" s="3">
        <f t="shared" si="0"/>
        <v>44229</v>
      </c>
      <c r="C27" s="3" t="str">
        <f t="shared" si="1"/>
        <v>Maintenance</v>
      </c>
      <c r="D27" s="3">
        <f t="shared" si="2"/>
        <v>20</v>
      </c>
      <c r="E27" s="49"/>
      <c r="F27" s="57"/>
      <c r="G27" s="29" t="str">
        <f>IFERROR(VLOOKUP($B27&amp;"|"&amp;$D27&amp;"|"&amp;G$7,Tdata[[#All],[date|ligne|equipe]:[nom]],2,0),"")</f>
        <v/>
      </c>
      <c r="H27" s="30"/>
      <c r="I27" s="29" t="str">
        <f>IFERROR(VLOOKUP($B27&amp;"|"&amp;$D27&amp;"|"&amp;I$7,Tdata[[#All],[date|ligne|equipe]:[nom]],2,0),"")</f>
        <v/>
      </c>
      <c r="J27" s="30"/>
      <c r="K27" s="29" t="str">
        <f>IFERROR(VLOOKUP($B27&amp;"|"&amp;$D27&amp;"|"&amp;K$7,Tdata[[#All],[date|ligne|equipe]:[nom]],2,0),"")</f>
        <v/>
      </c>
      <c r="L27" s="30"/>
      <c r="M27" s="16"/>
      <c r="N27" s="31" t="str">
        <f>IFERROR(VLOOKUP($B27&amp;"|"&amp;$D27&amp;"|"&amp;N$7,Tdata[[#All],[date|ligne|equipe]:[nom]],2,0),"")</f>
        <v/>
      </c>
      <c r="O27" s="31" t="str">
        <f>IFERROR(VLOOKUP($B27&amp;"|"&amp;$D27&amp;"|"&amp;O$7,Tdata[[#All],[date|ligne|equipe]:[nom]],2,0),"")</f>
        <v/>
      </c>
      <c r="P27" s="31" t="str">
        <f>IFERROR(VLOOKUP($B27&amp;"|"&amp;$D27&amp;"|"&amp;P$7,Tdata[[#All],[date|ligne|equipe]:[nom]],2,0),"")</f>
        <v/>
      </c>
    </row>
    <row r="28" spans="1:16" x14ac:dyDescent="0.35">
      <c r="A28" s="3"/>
      <c r="B28" s="3">
        <f t="shared" si="0"/>
        <v>44230</v>
      </c>
      <c r="C28" s="3" t="str">
        <f t="shared" si="1"/>
        <v>Opérateurs</v>
      </c>
      <c r="D28" s="3">
        <f t="shared" si="2"/>
        <v>21</v>
      </c>
      <c r="E28" s="47">
        <f>E18+1</f>
        <v>44230</v>
      </c>
      <c r="F28" s="50" t="s">
        <v>9</v>
      </c>
      <c r="G28" s="32" t="str">
        <f>IFERROR(VLOOKUP($B28&amp;"|"&amp;$D28&amp;"|"&amp;G$7,Tdata[[#All],[date|ligne|equipe]:[nom]],2,0),"")</f>
        <v/>
      </c>
      <c r="H28" s="18"/>
      <c r="I28" s="32" t="str">
        <f>IFERROR(VLOOKUP($B28&amp;"|"&amp;$D28&amp;"|"&amp;I$7,Tdata[[#All],[date|ligne|equipe]:[nom]],2,0),"")</f>
        <v/>
      </c>
      <c r="J28" s="19"/>
      <c r="K28" s="32" t="str">
        <f>IFERROR(VLOOKUP($B28&amp;"|"&amp;$D28&amp;"|"&amp;K$7,Tdata[[#All],[date|ligne|equipe]:[nom]],2,0),"")</f>
        <v/>
      </c>
      <c r="L28" s="19"/>
      <c r="M28" s="16"/>
      <c r="N28" s="32" t="str">
        <f>IFERROR(VLOOKUP($B28&amp;"|"&amp;$D28&amp;"|"&amp;N$7,Tdata[[#All],[date|ligne|equipe]:[nom]],2,0),"")</f>
        <v/>
      </c>
      <c r="O28" s="32" t="str">
        <f>IFERROR(VLOOKUP($B28&amp;"|"&amp;$D28&amp;"|"&amp;O$7,Tdata[[#All],[date|ligne|equipe]:[nom]],2,0),"")</f>
        <v/>
      </c>
      <c r="P28" s="32" t="str">
        <f>IFERROR(VLOOKUP($B28&amp;"|"&amp;$D28&amp;"|"&amp;P$7,Tdata[[#All],[date|ligne|equipe]:[nom]],2,0),"")</f>
        <v/>
      </c>
    </row>
    <row r="29" spans="1:16" x14ac:dyDescent="0.35">
      <c r="A29" s="3"/>
      <c r="B29" s="3">
        <f t="shared" si="0"/>
        <v>44230</v>
      </c>
      <c r="C29" s="3" t="str">
        <f t="shared" si="1"/>
        <v>Opérateurs</v>
      </c>
      <c r="D29" s="3">
        <f t="shared" si="2"/>
        <v>22</v>
      </c>
      <c r="E29" s="48"/>
      <c r="F29" s="51"/>
      <c r="G29" s="17" t="str">
        <f>IFERROR(VLOOKUP($B29&amp;"|"&amp;$D29&amp;"|"&amp;G$7,Tdata[[#All],[date|ligne|equipe]:[nom]],2,0),"")</f>
        <v/>
      </c>
      <c r="H29" s="20"/>
      <c r="I29" s="17" t="str">
        <f>IFERROR(VLOOKUP($B29&amp;"|"&amp;$D29&amp;"|"&amp;I$7,Tdata[[#All],[date|ligne|equipe]:[nom]],2,0),"")</f>
        <v/>
      </c>
      <c r="J29" s="21"/>
      <c r="K29" s="17" t="str">
        <f>IFERROR(VLOOKUP($B29&amp;"|"&amp;$D29&amp;"|"&amp;K$7,Tdata[[#All],[date|ligne|equipe]:[nom]],2,0),"")</f>
        <v/>
      </c>
      <c r="L29" s="21"/>
      <c r="M29" s="16"/>
      <c r="N29" s="17" t="str">
        <f>IFERROR(VLOOKUP($B29&amp;"|"&amp;$D29&amp;"|"&amp;N$7,Tdata[[#All],[date|ligne|equipe]:[nom]],2,0),"")</f>
        <v/>
      </c>
      <c r="O29" s="17" t="str">
        <f>IFERROR(VLOOKUP($B29&amp;"|"&amp;$D29&amp;"|"&amp;O$7,Tdata[[#All],[date|ligne|equipe]:[nom]],2,0),"")</f>
        <v/>
      </c>
      <c r="P29" s="17" t="str">
        <f>IFERROR(VLOOKUP($B29&amp;"|"&amp;$D29&amp;"|"&amp;P$7,Tdata[[#All],[date|ligne|equipe]:[nom]],2,0),"")</f>
        <v/>
      </c>
    </row>
    <row r="30" spans="1:16" x14ac:dyDescent="0.35">
      <c r="A30" s="3"/>
      <c r="B30" s="3">
        <f t="shared" si="0"/>
        <v>44230</v>
      </c>
      <c r="C30" s="3" t="str">
        <f t="shared" si="1"/>
        <v>Opérateurs</v>
      </c>
      <c r="D30" s="3">
        <f t="shared" si="2"/>
        <v>23</v>
      </c>
      <c r="E30" s="48"/>
      <c r="F30" s="51"/>
      <c r="G30" s="17" t="str">
        <f>IFERROR(VLOOKUP($B30&amp;"|"&amp;$D30&amp;"|"&amp;G$7,Tdata[[#All],[date|ligne|equipe]:[nom]],2,0),"")</f>
        <v/>
      </c>
      <c r="H30" s="20"/>
      <c r="I30" s="17" t="str">
        <f>IFERROR(VLOOKUP($B30&amp;"|"&amp;$D30&amp;"|"&amp;I$7,Tdata[[#All],[date|ligne|equipe]:[nom]],2,0),"")</f>
        <v/>
      </c>
      <c r="J30" s="21"/>
      <c r="K30" s="17" t="str">
        <f>IFERROR(VLOOKUP($B30&amp;"|"&amp;$D30&amp;"|"&amp;K$7,Tdata[[#All],[date|ligne|equipe]:[nom]],2,0),"")</f>
        <v/>
      </c>
      <c r="L30" s="21"/>
      <c r="M30" s="16"/>
      <c r="N30" s="17" t="str">
        <f>IFERROR(VLOOKUP($B30&amp;"|"&amp;$D30&amp;"|"&amp;N$7,Tdata[[#All],[date|ligne|equipe]:[nom]],2,0),"")</f>
        <v/>
      </c>
      <c r="O30" s="17" t="str">
        <f>IFERROR(VLOOKUP($B30&amp;"|"&amp;$D30&amp;"|"&amp;O$7,Tdata[[#All],[date|ligne|equipe]:[nom]],2,0),"")</f>
        <v/>
      </c>
      <c r="P30" s="17" t="str">
        <f>IFERROR(VLOOKUP($B30&amp;"|"&amp;$D30&amp;"|"&amp;P$7,Tdata[[#All],[date|ligne|equipe]:[nom]],2,0),"")</f>
        <v/>
      </c>
    </row>
    <row r="31" spans="1:16" x14ac:dyDescent="0.35">
      <c r="A31" s="3"/>
      <c r="B31" s="3">
        <f t="shared" si="0"/>
        <v>44230</v>
      </c>
      <c r="C31" s="3" t="str">
        <f t="shared" si="1"/>
        <v>Opérateurs</v>
      </c>
      <c r="D31" s="3">
        <f t="shared" si="2"/>
        <v>24</v>
      </c>
      <c r="E31" s="48"/>
      <c r="F31" s="52"/>
      <c r="G31" s="17" t="str">
        <f>IFERROR(VLOOKUP($B31&amp;"|"&amp;$D31&amp;"|"&amp;G$7,Tdata[[#All],[date|ligne|equipe]:[nom]],2,0),"")</f>
        <v/>
      </c>
      <c r="H31" s="20"/>
      <c r="I31" s="17" t="str">
        <f>IFERROR(VLOOKUP($B31&amp;"|"&amp;$D31&amp;"|"&amp;I$7,Tdata[[#All],[date|ligne|equipe]:[nom]],2,0),"")</f>
        <v/>
      </c>
      <c r="J31" s="21"/>
      <c r="K31" s="17" t="str">
        <f>IFERROR(VLOOKUP($B31&amp;"|"&amp;$D31&amp;"|"&amp;K$7,Tdata[[#All],[date|ligne|equipe]:[nom]],2,0),"")</f>
        <v/>
      </c>
      <c r="L31" s="21"/>
      <c r="M31" s="16"/>
      <c r="N31" s="17" t="str">
        <f>IFERROR(VLOOKUP($B31&amp;"|"&amp;$D31&amp;"|"&amp;N$7,Tdata[[#All],[date|ligne|equipe]:[nom]],2,0),"")</f>
        <v/>
      </c>
      <c r="O31" s="17" t="str">
        <f>IFERROR(VLOOKUP($B31&amp;"|"&amp;$D31&amp;"|"&amp;O$7,Tdata[[#All],[date|ligne|equipe]:[nom]],2,0),"")</f>
        <v/>
      </c>
      <c r="P31" s="17" t="str">
        <f>IFERROR(VLOOKUP($B31&amp;"|"&amp;$D31&amp;"|"&amp;P$7,Tdata[[#All],[date|ligne|equipe]:[nom]],2,0),"")</f>
        <v/>
      </c>
    </row>
    <row r="32" spans="1:16" x14ac:dyDescent="0.35">
      <c r="A32" s="3"/>
      <c r="B32" s="3">
        <f t="shared" si="0"/>
        <v>44230</v>
      </c>
      <c r="C32" s="3" t="str">
        <f t="shared" si="1"/>
        <v>Technciens</v>
      </c>
      <c r="D32" s="3">
        <f t="shared" si="2"/>
        <v>25</v>
      </c>
      <c r="E32" s="48"/>
      <c r="F32" s="58" t="s">
        <v>18</v>
      </c>
      <c r="G32" s="22" t="str">
        <f>IFERROR(VLOOKUP($B32&amp;"|"&amp;$D32&amp;"|"&amp;G$7,Tdata[[#All],[date|ligne|equipe]:[nom]],2,0),"")</f>
        <v/>
      </c>
      <c r="H32" s="23"/>
      <c r="I32" s="22" t="str">
        <f>IFERROR(VLOOKUP($B32&amp;"|"&amp;$D32&amp;"|"&amp;I$7,Tdata[[#All],[date|ligne|equipe]:[nom]],2,0),"")</f>
        <v/>
      </c>
      <c r="J32" s="23"/>
      <c r="K32" s="22" t="str">
        <f>IFERROR(VLOOKUP($B32&amp;"|"&amp;$D32&amp;"|"&amp;K$7,Tdata[[#All],[date|ligne|equipe]:[nom]],2,0),"")</f>
        <v/>
      </c>
      <c r="L32" s="23"/>
      <c r="M32" s="16"/>
      <c r="N32" s="17" t="str">
        <f>IFERROR(VLOOKUP($B32&amp;"|"&amp;$D32&amp;"|"&amp;N$7,Tdata[[#All],[date|ligne|equipe]:[nom]],2,0),"")</f>
        <v/>
      </c>
      <c r="O32" s="17" t="str">
        <f>IFERROR(VLOOKUP($B32&amp;"|"&amp;$D32&amp;"|"&amp;O$7,Tdata[[#All],[date|ligne|equipe]:[nom]],2,0),"")</f>
        <v/>
      </c>
      <c r="P32" s="17" t="str">
        <f>IFERROR(VLOOKUP($B32&amp;"|"&amp;$D32&amp;"|"&amp;P$7,Tdata[[#All],[date|ligne|equipe]:[nom]],2,0),"")</f>
        <v/>
      </c>
    </row>
    <row r="33" spans="1:16" x14ac:dyDescent="0.35">
      <c r="A33" s="3"/>
      <c r="B33" s="3">
        <f t="shared" si="0"/>
        <v>44230</v>
      </c>
      <c r="C33" s="3" t="str">
        <f t="shared" si="1"/>
        <v>Technciens</v>
      </c>
      <c r="D33" s="3">
        <f t="shared" si="2"/>
        <v>26</v>
      </c>
      <c r="E33" s="48"/>
      <c r="F33" s="54"/>
      <c r="G33" s="22" t="str">
        <f>IFERROR(VLOOKUP($B33&amp;"|"&amp;$D33&amp;"|"&amp;G$7,Tdata[[#All],[date|ligne|equipe]:[nom]],2,0),"")</f>
        <v/>
      </c>
      <c r="H33" s="23"/>
      <c r="I33" s="22" t="str">
        <f>IFERROR(VLOOKUP($B33&amp;"|"&amp;$D33&amp;"|"&amp;I$7,Tdata[[#All],[date|ligne|equipe]:[nom]],2,0),"")</f>
        <v/>
      </c>
      <c r="J33" s="23"/>
      <c r="K33" s="22" t="str">
        <f>IFERROR(VLOOKUP($B33&amp;"|"&amp;$D33&amp;"|"&amp;K$7,Tdata[[#All],[date|ligne|equipe]:[nom]],2,0),"")</f>
        <v/>
      </c>
      <c r="L33" s="23"/>
      <c r="M33" s="16"/>
      <c r="N33" s="17" t="str">
        <f>IFERROR(VLOOKUP($B33&amp;"|"&amp;$D33&amp;"|"&amp;N$7,Tdata[[#All],[date|ligne|equipe]:[nom]],2,0),"")</f>
        <v/>
      </c>
      <c r="O33" s="17" t="str">
        <f>IFERROR(VLOOKUP($B33&amp;"|"&amp;$D33&amp;"|"&amp;O$7,Tdata[[#All],[date|ligne|equipe]:[nom]],2,0),"")</f>
        <v/>
      </c>
      <c r="P33" s="17" t="str">
        <f>IFERROR(VLOOKUP($B33&amp;"|"&amp;$D33&amp;"|"&amp;P$7,Tdata[[#All],[date|ligne|equipe]:[nom]],2,0),"")</f>
        <v/>
      </c>
    </row>
    <row r="34" spans="1:16" x14ac:dyDescent="0.35">
      <c r="A34" s="3"/>
      <c r="B34" s="3">
        <f t="shared" si="0"/>
        <v>44230</v>
      </c>
      <c r="C34" s="3" t="str">
        <f t="shared" si="1"/>
        <v>PGP</v>
      </c>
      <c r="D34" s="3">
        <f t="shared" si="2"/>
        <v>27</v>
      </c>
      <c r="E34" s="48"/>
      <c r="F34" s="55" t="s">
        <v>16</v>
      </c>
      <c r="G34" s="24" t="str">
        <f>IFERROR(VLOOKUP($B34&amp;"|"&amp;$D34&amp;"|"&amp;G$7,Tdata[[#All],[date|ligne|equipe]:[nom]],2,0),"")</f>
        <v/>
      </c>
      <c r="H34" s="25"/>
      <c r="I34" s="24" t="str">
        <f>IFERROR(VLOOKUP($B34&amp;"|"&amp;$D34&amp;"|"&amp;I$7,Tdata[[#All],[date|ligne|equipe]:[nom]],2,0),"")</f>
        <v/>
      </c>
      <c r="J34" s="25"/>
      <c r="K34" s="24" t="str">
        <f>IFERROR(VLOOKUP($B34&amp;"|"&amp;$D34&amp;"|"&amp;K$7,Tdata[[#All],[date|ligne|equipe]:[nom]],2,0),"")</f>
        <v/>
      </c>
      <c r="L34" s="25"/>
      <c r="M34" s="16"/>
      <c r="N34" s="17" t="str">
        <f>IFERROR(VLOOKUP($B34&amp;"|"&amp;$D34&amp;"|"&amp;N$7,Tdata[[#All],[date|ligne|equipe]:[nom]],2,0),"")</f>
        <v/>
      </c>
      <c r="O34" s="17" t="str">
        <f>IFERROR(VLOOKUP($B34&amp;"|"&amp;$D34&amp;"|"&amp;O$7,Tdata[[#All],[date|ligne|equipe]:[nom]],2,0),"")</f>
        <v/>
      </c>
      <c r="P34" s="17" t="str">
        <f>IFERROR(VLOOKUP($B34&amp;"|"&amp;$D34&amp;"|"&amp;P$7,Tdata[[#All],[date|ligne|equipe]:[nom]],2,0),"")</f>
        <v/>
      </c>
    </row>
    <row r="35" spans="1:16" x14ac:dyDescent="0.35">
      <c r="A35" s="3"/>
      <c r="B35" s="3">
        <f t="shared" si="0"/>
        <v>44230</v>
      </c>
      <c r="C35" s="3" t="str">
        <f t="shared" si="1"/>
        <v>PGP</v>
      </c>
      <c r="D35" s="3">
        <f t="shared" si="2"/>
        <v>28</v>
      </c>
      <c r="E35" s="48"/>
      <c r="F35" s="55"/>
      <c r="G35" s="24" t="str">
        <f>IFERROR(VLOOKUP($B35&amp;"|"&amp;$D35&amp;"|"&amp;G$7,Tdata[[#All],[date|ligne|equipe]:[nom]],2,0),"")</f>
        <v/>
      </c>
      <c r="H35" s="25"/>
      <c r="I35" s="24" t="str">
        <f>IFERROR(VLOOKUP($B35&amp;"|"&amp;$D35&amp;"|"&amp;I$7,Tdata[[#All],[date|ligne|equipe]:[nom]],2,0),"")</f>
        <v/>
      </c>
      <c r="J35" s="25"/>
      <c r="K35" s="24" t="str">
        <f>IFERROR(VLOOKUP($B35&amp;"|"&amp;$D35&amp;"|"&amp;K$7,Tdata[[#All],[date|ligne|equipe]:[nom]],2,0),"")</f>
        <v/>
      </c>
      <c r="L35" s="25"/>
      <c r="M35" s="16"/>
      <c r="N35" s="17" t="str">
        <f>IFERROR(VLOOKUP($B35&amp;"|"&amp;$D35&amp;"|"&amp;N$7,Tdata[[#All],[date|ligne|equipe]:[nom]],2,0),"")</f>
        <v/>
      </c>
      <c r="O35" s="17" t="str">
        <f>IFERROR(VLOOKUP($B35&amp;"|"&amp;$D35&amp;"|"&amp;O$7,Tdata[[#All],[date|ligne|equipe]:[nom]],2,0),"")</f>
        <v/>
      </c>
      <c r="P35" s="17" t="str">
        <f>IFERROR(VLOOKUP($B35&amp;"|"&amp;$D35&amp;"|"&amp;P$7,Tdata[[#All],[date|ligne|equipe]:[nom]],2,0),"")</f>
        <v/>
      </c>
    </row>
    <row r="36" spans="1:16" x14ac:dyDescent="0.35">
      <c r="A36" s="3"/>
      <c r="B36" s="3">
        <f t="shared" si="0"/>
        <v>44230</v>
      </c>
      <c r="C36" s="3" t="str">
        <f t="shared" si="1"/>
        <v>Maintenance</v>
      </c>
      <c r="D36" s="3">
        <f t="shared" si="2"/>
        <v>29</v>
      </c>
      <c r="E36" s="48"/>
      <c r="F36" s="56" t="s">
        <v>11</v>
      </c>
      <c r="G36" s="28" t="str">
        <f>IFERROR(VLOOKUP($B36&amp;"|"&amp;$D36&amp;"|"&amp;G$7,Tdata[[#All],[date|ligne|equipe]:[nom]],2,0),"")</f>
        <v/>
      </c>
      <c r="H36" s="27"/>
      <c r="I36" s="28" t="str">
        <f>IFERROR(VLOOKUP($B36&amp;"|"&amp;$D36&amp;"|"&amp;I$7,Tdata[[#All],[date|ligne|equipe]:[nom]],2,0),"")</f>
        <v/>
      </c>
      <c r="J36" s="27"/>
      <c r="K36" s="28" t="str">
        <f>IFERROR(VLOOKUP($B36&amp;"|"&amp;$D36&amp;"|"&amp;K$7,Tdata[[#All],[date|ligne|equipe]:[nom]],2,0),"")</f>
        <v/>
      </c>
      <c r="L36" s="27"/>
      <c r="M36" s="16"/>
      <c r="N36" s="17" t="str">
        <f>IFERROR(VLOOKUP($B36&amp;"|"&amp;$D36&amp;"|"&amp;N$7,Tdata[[#All],[date|ligne|equipe]:[nom]],2,0),"")</f>
        <v/>
      </c>
      <c r="O36" s="17" t="str">
        <f>IFERROR(VLOOKUP($B36&amp;"|"&amp;$D36&amp;"|"&amp;O$7,Tdata[[#All],[date|ligne|equipe]:[nom]],2,0),"")</f>
        <v/>
      </c>
      <c r="P36" s="17" t="str">
        <f>IFERROR(VLOOKUP($B36&amp;"|"&amp;$D36&amp;"|"&amp;P$7,Tdata[[#All],[date|ligne|equipe]:[nom]],2,0),"")</f>
        <v/>
      </c>
    </row>
    <row r="37" spans="1:16" ht="15" thickBot="1" x14ac:dyDescent="0.4">
      <c r="A37" s="3"/>
      <c r="B37" s="3">
        <f t="shared" si="0"/>
        <v>44230</v>
      </c>
      <c r="C37" s="3" t="str">
        <f t="shared" si="1"/>
        <v>Maintenance</v>
      </c>
      <c r="D37" s="3">
        <f t="shared" si="2"/>
        <v>30</v>
      </c>
      <c r="E37" s="49"/>
      <c r="F37" s="57"/>
      <c r="G37" s="29" t="str">
        <f>IFERROR(VLOOKUP($B37&amp;"|"&amp;$D37&amp;"|"&amp;G$7,Tdata[[#All],[date|ligne|equipe]:[nom]],2,0),"")</f>
        <v/>
      </c>
      <c r="H37" s="30"/>
      <c r="I37" s="29" t="str">
        <f>IFERROR(VLOOKUP($B37&amp;"|"&amp;$D37&amp;"|"&amp;I$7,Tdata[[#All],[date|ligne|equipe]:[nom]],2,0),"")</f>
        <v/>
      </c>
      <c r="J37" s="30"/>
      <c r="K37" s="29" t="str">
        <f>IFERROR(VLOOKUP($B37&amp;"|"&amp;$D37&amp;"|"&amp;K$7,Tdata[[#All],[date|ligne|equipe]:[nom]],2,0),"")</f>
        <v/>
      </c>
      <c r="L37" s="30"/>
      <c r="M37" s="16"/>
      <c r="N37" s="31" t="str">
        <f>IFERROR(VLOOKUP($B37&amp;"|"&amp;$D37&amp;"|"&amp;N$7,Tdata[[#All],[date|ligne|equipe]:[nom]],2,0),"")</f>
        <v/>
      </c>
      <c r="O37" s="31" t="str">
        <f>IFERROR(VLOOKUP($B37&amp;"|"&amp;$D37&amp;"|"&amp;O$7,Tdata[[#All],[date|ligne|equipe]:[nom]],2,0),"")</f>
        <v/>
      </c>
      <c r="P37" s="31" t="str">
        <f>IFERROR(VLOOKUP($B37&amp;"|"&amp;$D37&amp;"|"&amp;P$7,Tdata[[#All],[date|ligne|equipe]:[nom]],2,0),"")</f>
        <v/>
      </c>
    </row>
    <row r="38" spans="1:16" x14ac:dyDescent="0.35">
      <c r="A38" s="3"/>
      <c r="B38" s="3">
        <f t="shared" si="0"/>
        <v>44231</v>
      </c>
      <c r="C38" s="3" t="str">
        <f t="shared" si="1"/>
        <v>Opérateurs</v>
      </c>
      <c r="D38" s="3">
        <f t="shared" si="2"/>
        <v>31</v>
      </c>
      <c r="E38" s="47">
        <f>E28+1</f>
        <v>44231</v>
      </c>
      <c r="F38" s="50" t="s">
        <v>9</v>
      </c>
      <c r="G38" s="32" t="str">
        <f>IFERROR(VLOOKUP($B38&amp;"|"&amp;$D38&amp;"|"&amp;G$7,Tdata[[#All],[date|ligne|equipe]:[nom]],2,0),"")</f>
        <v/>
      </c>
      <c r="H38" s="18"/>
      <c r="I38" s="32" t="str">
        <f>IFERROR(VLOOKUP($B38&amp;"|"&amp;$D38&amp;"|"&amp;I$7,Tdata[[#All],[date|ligne|equipe]:[nom]],2,0),"")</f>
        <v/>
      </c>
      <c r="J38" s="19"/>
      <c r="K38" s="32" t="str">
        <f>IFERROR(VLOOKUP($B38&amp;"|"&amp;$D38&amp;"|"&amp;K$7,Tdata[[#All],[date|ligne|equipe]:[nom]],2,0),"")</f>
        <v/>
      </c>
      <c r="L38" s="19"/>
      <c r="M38" s="16"/>
      <c r="N38" s="32" t="str">
        <f>IFERROR(VLOOKUP($B38&amp;"|"&amp;$D38&amp;"|"&amp;N$7,Tdata[[#All],[date|ligne|equipe]:[nom]],2,0),"")</f>
        <v/>
      </c>
      <c r="O38" s="32" t="str">
        <f>IFERROR(VLOOKUP($B38&amp;"|"&amp;$D38&amp;"|"&amp;O$7,Tdata[[#All],[date|ligne|equipe]:[nom]],2,0),"")</f>
        <v/>
      </c>
      <c r="P38" s="32" t="str">
        <f>IFERROR(VLOOKUP($B38&amp;"|"&amp;$D38&amp;"|"&amp;P$7,Tdata[[#All],[date|ligne|equipe]:[nom]],2,0),"")</f>
        <v/>
      </c>
    </row>
    <row r="39" spans="1:16" x14ac:dyDescent="0.35">
      <c r="A39" s="3"/>
      <c r="B39" s="3">
        <f t="shared" si="0"/>
        <v>44231</v>
      </c>
      <c r="C39" s="3" t="str">
        <f t="shared" si="1"/>
        <v>Opérateurs</v>
      </c>
      <c r="D39" s="3">
        <f t="shared" si="2"/>
        <v>32</v>
      </c>
      <c r="E39" s="48"/>
      <c r="F39" s="51"/>
      <c r="G39" s="17" t="str">
        <f>IFERROR(VLOOKUP($B39&amp;"|"&amp;$D39&amp;"|"&amp;G$7,Tdata[[#All],[date|ligne|equipe]:[nom]],2,0),"")</f>
        <v/>
      </c>
      <c r="H39" s="20"/>
      <c r="I39" s="17" t="str">
        <f>IFERROR(VLOOKUP($B39&amp;"|"&amp;$D39&amp;"|"&amp;I$7,Tdata[[#All],[date|ligne|equipe]:[nom]],2,0),"")</f>
        <v/>
      </c>
      <c r="J39" s="21"/>
      <c r="K39" s="17" t="str">
        <f>IFERROR(VLOOKUP($B39&amp;"|"&amp;$D39&amp;"|"&amp;K$7,Tdata[[#All],[date|ligne|equipe]:[nom]],2,0),"")</f>
        <v/>
      </c>
      <c r="L39" s="21"/>
      <c r="M39" s="16"/>
      <c r="N39" s="17" t="str">
        <f>IFERROR(VLOOKUP($B39&amp;"|"&amp;$D39&amp;"|"&amp;N$7,Tdata[[#All],[date|ligne|equipe]:[nom]],2,0),"")</f>
        <v/>
      </c>
      <c r="O39" s="17" t="str">
        <f>IFERROR(VLOOKUP($B39&amp;"|"&amp;$D39&amp;"|"&amp;O$7,Tdata[[#All],[date|ligne|equipe]:[nom]],2,0),"")</f>
        <v/>
      </c>
      <c r="P39" s="17" t="str">
        <f>IFERROR(VLOOKUP($B39&amp;"|"&amp;$D39&amp;"|"&amp;P$7,Tdata[[#All],[date|ligne|equipe]:[nom]],2,0),"")</f>
        <v/>
      </c>
    </row>
    <row r="40" spans="1:16" x14ac:dyDescent="0.35">
      <c r="A40" s="3"/>
      <c r="B40" s="3">
        <f t="shared" si="0"/>
        <v>44231</v>
      </c>
      <c r="C40" s="3" t="str">
        <f t="shared" si="1"/>
        <v>Opérateurs</v>
      </c>
      <c r="D40" s="3">
        <f t="shared" si="2"/>
        <v>33</v>
      </c>
      <c r="E40" s="48"/>
      <c r="F40" s="51"/>
      <c r="G40" s="17" t="str">
        <f>IFERROR(VLOOKUP($B40&amp;"|"&amp;$D40&amp;"|"&amp;G$7,Tdata[[#All],[date|ligne|equipe]:[nom]],2,0),"")</f>
        <v/>
      </c>
      <c r="H40" s="20"/>
      <c r="I40" s="17" t="str">
        <f>IFERROR(VLOOKUP($B40&amp;"|"&amp;$D40&amp;"|"&amp;I$7,Tdata[[#All],[date|ligne|equipe]:[nom]],2,0),"")</f>
        <v/>
      </c>
      <c r="J40" s="21"/>
      <c r="K40" s="17" t="str">
        <f>IFERROR(VLOOKUP($B40&amp;"|"&amp;$D40&amp;"|"&amp;K$7,Tdata[[#All],[date|ligne|equipe]:[nom]],2,0),"")</f>
        <v/>
      </c>
      <c r="L40" s="21"/>
      <c r="M40" s="16"/>
      <c r="N40" s="17" t="str">
        <f>IFERROR(VLOOKUP($B40&amp;"|"&amp;$D40&amp;"|"&amp;N$7,Tdata[[#All],[date|ligne|equipe]:[nom]],2,0),"")</f>
        <v/>
      </c>
      <c r="O40" s="17" t="str">
        <f>IFERROR(VLOOKUP($B40&amp;"|"&amp;$D40&amp;"|"&amp;O$7,Tdata[[#All],[date|ligne|equipe]:[nom]],2,0),"")</f>
        <v/>
      </c>
      <c r="P40" s="17" t="str">
        <f>IFERROR(VLOOKUP($B40&amp;"|"&amp;$D40&amp;"|"&amp;P$7,Tdata[[#All],[date|ligne|equipe]:[nom]],2,0),"")</f>
        <v/>
      </c>
    </row>
    <row r="41" spans="1:16" x14ac:dyDescent="0.35">
      <c r="A41" s="3"/>
      <c r="B41" s="3">
        <f t="shared" si="0"/>
        <v>44231</v>
      </c>
      <c r="C41" s="3" t="str">
        <f t="shared" si="1"/>
        <v>Opérateurs</v>
      </c>
      <c r="D41" s="3">
        <f t="shared" si="2"/>
        <v>34</v>
      </c>
      <c r="E41" s="48"/>
      <c r="F41" s="52"/>
      <c r="G41" s="33" t="str">
        <f>IFERROR(VLOOKUP($B41&amp;"|"&amp;$D41&amp;"|"&amp;G$7,Tdata[[#All],[date|ligne|equipe]:[nom]],2,0),"")</f>
        <v/>
      </c>
      <c r="H41" s="20"/>
      <c r="I41" s="33" t="str">
        <f>IFERROR(VLOOKUP($B41&amp;"|"&amp;$D41&amp;"|"&amp;I$7,Tdata[[#All],[date|ligne|equipe]:[nom]],2,0),"")</f>
        <v/>
      </c>
      <c r="J41" s="21"/>
      <c r="K41" s="33" t="str">
        <f>IFERROR(VLOOKUP($B41&amp;"|"&amp;$D41&amp;"|"&amp;K$7,Tdata[[#All],[date|ligne|equipe]:[nom]],2,0),"")</f>
        <v/>
      </c>
      <c r="L41" s="21"/>
      <c r="M41" s="16"/>
      <c r="N41" s="33" t="str">
        <f>IFERROR(VLOOKUP($B41&amp;"|"&amp;$D41&amp;"|"&amp;N$7,Tdata[[#All],[date|ligne|equipe]:[nom]],2,0),"")</f>
        <v/>
      </c>
      <c r="O41" s="33" t="str">
        <f>IFERROR(VLOOKUP($B41&amp;"|"&amp;$D41&amp;"|"&amp;O$7,Tdata[[#All],[date|ligne|equipe]:[nom]],2,0),"")</f>
        <v/>
      </c>
      <c r="P41" s="33" t="str">
        <f>IFERROR(VLOOKUP($B41&amp;"|"&amp;$D41&amp;"|"&amp;P$7,Tdata[[#All],[date|ligne|equipe]:[nom]],2,0),"")</f>
        <v/>
      </c>
    </row>
    <row r="42" spans="1:16" x14ac:dyDescent="0.35">
      <c r="A42" s="3"/>
      <c r="B42" s="3">
        <f t="shared" si="0"/>
        <v>44231</v>
      </c>
      <c r="C42" s="3" t="str">
        <f t="shared" si="1"/>
        <v>Techniciens</v>
      </c>
      <c r="D42" s="3">
        <f t="shared" si="2"/>
        <v>35</v>
      </c>
      <c r="E42" s="48"/>
      <c r="F42" s="53" t="s">
        <v>15</v>
      </c>
      <c r="G42" s="22" t="str">
        <f>IFERROR(VLOOKUP($B42&amp;"|"&amp;$D42&amp;"|"&amp;G$7,Tdata[[#All],[date|ligne|equipe]:[nom]],2,0),"")</f>
        <v/>
      </c>
      <c r="H42" s="34"/>
      <c r="I42" s="22" t="str">
        <f>IFERROR(VLOOKUP($B42&amp;"|"&amp;$D42&amp;"|"&amp;I$7,Tdata[[#All],[date|ligne|equipe]:[nom]],2,0),"")</f>
        <v/>
      </c>
      <c r="J42" s="35"/>
      <c r="K42" s="22" t="str">
        <f>IFERROR(VLOOKUP($B42&amp;"|"&amp;$D42&amp;"|"&amp;K$7,Tdata[[#All],[date|ligne|equipe]:[nom]],2,0),"")</f>
        <v/>
      </c>
      <c r="L42" s="23"/>
      <c r="M42" s="16"/>
      <c r="N42" s="17" t="str">
        <f>IFERROR(VLOOKUP($B42&amp;"|"&amp;$D42&amp;"|"&amp;N$7,Tdata[[#All],[date|ligne|equipe]:[nom]],2,0),"")</f>
        <v/>
      </c>
      <c r="O42" s="17" t="str">
        <f>IFERROR(VLOOKUP($B42&amp;"|"&amp;$D42&amp;"|"&amp;O$7,Tdata[[#All],[date|ligne|equipe]:[nom]],2,0),"")</f>
        <v/>
      </c>
      <c r="P42" s="17" t="str">
        <f>IFERROR(VLOOKUP($B42&amp;"|"&amp;$D42&amp;"|"&amp;P$7,Tdata[[#All],[date|ligne|equipe]:[nom]],2,0),"")</f>
        <v/>
      </c>
    </row>
    <row r="43" spans="1:16" x14ac:dyDescent="0.35">
      <c r="A43" s="3"/>
      <c r="B43" s="3">
        <f t="shared" si="0"/>
        <v>44231</v>
      </c>
      <c r="C43" s="3" t="str">
        <f t="shared" si="1"/>
        <v>Techniciens</v>
      </c>
      <c r="D43" s="3">
        <f t="shared" si="2"/>
        <v>36</v>
      </c>
      <c r="E43" s="48"/>
      <c r="F43" s="54"/>
      <c r="G43" s="36" t="str">
        <f>IFERROR(VLOOKUP($B43&amp;"|"&amp;$D43&amp;"|"&amp;G$7,Tdata[[#All],[date|ligne|equipe]:[nom]],2,0),"")</f>
        <v/>
      </c>
      <c r="H43" s="23"/>
      <c r="I43" s="36" t="str">
        <f>IFERROR(VLOOKUP($B43&amp;"|"&amp;$D43&amp;"|"&amp;I$7,Tdata[[#All],[date|ligne|equipe]:[nom]],2,0),"")</f>
        <v/>
      </c>
      <c r="J43" s="23"/>
      <c r="K43" s="36" t="str">
        <f>IFERROR(VLOOKUP($B43&amp;"|"&amp;$D43&amp;"|"&amp;K$7,Tdata[[#All],[date|ligne|equipe]:[nom]],2,0),"")</f>
        <v/>
      </c>
      <c r="L43" s="23"/>
      <c r="M43" s="16"/>
      <c r="N43" s="32" t="str">
        <f>IFERROR(VLOOKUP($B43&amp;"|"&amp;$D43&amp;"|"&amp;N$7,Tdata[[#All],[date|ligne|equipe]:[nom]],2,0),"")</f>
        <v/>
      </c>
      <c r="O43" s="32" t="str">
        <f>IFERROR(VLOOKUP($B43&amp;"|"&amp;$D43&amp;"|"&amp;O$7,Tdata[[#All],[date|ligne|equipe]:[nom]],2,0),"")</f>
        <v/>
      </c>
      <c r="P43" s="32" t="str">
        <f>IFERROR(VLOOKUP($B43&amp;"|"&amp;$D43&amp;"|"&amp;P$7,Tdata[[#All],[date|ligne|equipe]:[nom]],2,0),"")</f>
        <v/>
      </c>
    </row>
    <row r="44" spans="1:16" x14ac:dyDescent="0.35">
      <c r="A44" s="3"/>
      <c r="B44" s="3">
        <f t="shared" si="0"/>
        <v>44231</v>
      </c>
      <c r="C44" s="3" t="str">
        <f t="shared" si="1"/>
        <v>PGP</v>
      </c>
      <c r="D44" s="3">
        <f t="shared" si="2"/>
        <v>37</v>
      </c>
      <c r="E44" s="48"/>
      <c r="F44" s="55" t="s">
        <v>16</v>
      </c>
      <c r="G44" s="24" t="str">
        <f>IFERROR(VLOOKUP($B44&amp;"|"&amp;$D44&amp;"|"&amp;G$7,Tdata[[#All],[date|ligne|equipe]:[nom]],2,0),"")</f>
        <v/>
      </c>
      <c r="H44" s="25"/>
      <c r="I44" s="24" t="str">
        <f>IFERROR(VLOOKUP($B44&amp;"|"&amp;$D44&amp;"|"&amp;I$7,Tdata[[#All],[date|ligne|equipe]:[nom]],2,0),"")</f>
        <v/>
      </c>
      <c r="J44" s="25"/>
      <c r="K44" s="24" t="str">
        <f>IFERROR(VLOOKUP($B44&amp;"|"&amp;$D44&amp;"|"&amp;K$7,Tdata[[#All],[date|ligne|equipe]:[nom]],2,0),"")</f>
        <v/>
      </c>
      <c r="L44" s="25"/>
      <c r="M44" s="16"/>
      <c r="N44" s="17" t="str">
        <f>IFERROR(VLOOKUP($B44&amp;"|"&amp;$D44&amp;"|"&amp;N$7,Tdata[[#All],[date|ligne|equipe]:[nom]],2,0),"")</f>
        <v/>
      </c>
      <c r="O44" s="17" t="str">
        <f>IFERROR(VLOOKUP($B44&amp;"|"&amp;$D44&amp;"|"&amp;O$7,Tdata[[#All],[date|ligne|equipe]:[nom]],2,0),"")</f>
        <v/>
      </c>
      <c r="P44" s="17" t="str">
        <f>IFERROR(VLOOKUP($B44&amp;"|"&amp;$D44&amp;"|"&amp;P$7,Tdata[[#All],[date|ligne|equipe]:[nom]],2,0),"")</f>
        <v/>
      </c>
    </row>
    <row r="45" spans="1:16" x14ac:dyDescent="0.35">
      <c r="A45" s="3"/>
      <c r="B45" s="3">
        <f t="shared" si="0"/>
        <v>44231</v>
      </c>
      <c r="C45" s="3" t="str">
        <f t="shared" si="1"/>
        <v>PGP</v>
      </c>
      <c r="D45" s="3">
        <f t="shared" si="2"/>
        <v>38</v>
      </c>
      <c r="E45" s="48"/>
      <c r="F45" s="55"/>
      <c r="G45" s="24" t="str">
        <f>IFERROR(VLOOKUP($B45&amp;"|"&amp;$D45&amp;"|"&amp;G$7,Tdata[[#All],[date|ligne|equipe]:[nom]],2,0),"")</f>
        <v/>
      </c>
      <c r="H45" s="25"/>
      <c r="I45" s="24" t="str">
        <f>IFERROR(VLOOKUP($B45&amp;"|"&amp;$D45&amp;"|"&amp;I$7,Tdata[[#All],[date|ligne|equipe]:[nom]],2,0),"")</f>
        <v/>
      </c>
      <c r="J45" s="25"/>
      <c r="K45" s="24" t="str">
        <f>IFERROR(VLOOKUP($B45&amp;"|"&amp;$D45&amp;"|"&amp;K$7,Tdata[[#All],[date|ligne|equipe]:[nom]],2,0),"")</f>
        <v/>
      </c>
      <c r="L45" s="25"/>
      <c r="M45" s="16"/>
      <c r="N45" s="17" t="str">
        <f>IFERROR(VLOOKUP($B45&amp;"|"&amp;$D45&amp;"|"&amp;N$7,Tdata[[#All],[date|ligne|equipe]:[nom]],2,0),"")</f>
        <v/>
      </c>
      <c r="O45" s="17" t="str">
        <f>IFERROR(VLOOKUP($B45&amp;"|"&amp;$D45&amp;"|"&amp;O$7,Tdata[[#All],[date|ligne|equipe]:[nom]],2,0),"")</f>
        <v/>
      </c>
      <c r="P45" s="17" t="str">
        <f>IFERROR(VLOOKUP($B45&amp;"|"&amp;$D45&amp;"|"&amp;P$7,Tdata[[#All],[date|ligne|equipe]:[nom]],2,0),"")</f>
        <v/>
      </c>
    </row>
    <row r="46" spans="1:16" x14ac:dyDescent="0.35">
      <c r="A46" s="3"/>
      <c r="B46" s="3">
        <f t="shared" si="0"/>
        <v>44231</v>
      </c>
      <c r="C46" s="3" t="str">
        <f t="shared" si="1"/>
        <v>Maintenance</v>
      </c>
      <c r="D46" s="3">
        <f t="shared" si="2"/>
        <v>39</v>
      </c>
      <c r="E46" s="48"/>
      <c r="F46" s="56" t="s">
        <v>11</v>
      </c>
      <c r="G46" s="28" t="str">
        <f>IFERROR(VLOOKUP($B46&amp;"|"&amp;$D46&amp;"|"&amp;G$7,Tdata[[#All],[date|ligne|equipe]:[nom]],2,0),"")</f>
        <v/>
      </c>
      <c r="H46" s="27"/>
      <c r="I46" s="28" t="str">
        <f>IFERROR(VLOOKUP($B46&amp;"|"&amp;$D46&amp;"|"&amp;I$7,Tdata[[#All],[date|ligne|equipe]:[nom]],2,0),"")</f>
        <v/>
      </c>
      <c r="J46" s="27"/>
      <c r="K46" s="28" t="str">
        <f>IFERROR(VLOOKUP($B46&amp;"|"&amp;$D46&amp;"|"&amp;K$7,Tdata[[#All],[date|ligne|equipe]:[nom]],2,0),"")</f>
        <v/>
      </c>
      <c r="L46" s="27"/>
      <c r="M46" s="16"/>
      <c r="N46" s="17" t="str">
        <f>IFERROR(VLOOKUP($B46&amp;"|"&amp;$D46&amp;"|"&amp;N$7,Tdata[[#All],[date|ligne|equipe]:[nom]],2,0),"")</f>
        <v/>
      </c>
      <c r="O46" s="17" t="str">
        <f>IFERROR(VLOOKUP($B46&amp;"|"&amp;$D46&amp;"|"&amp;O$7,Tdata[[#All],[date|ligne|equipe]:[nom]],2,0),"")</f>
        <v/>
      </c>
      <c r="P46" s="17" t="str">
        <f>IFERROR(VLOOKUP($B46&amp;"|"&amp;$D46&amp;"|"&amp;P$7,Tdata[[#All],[date|ligne|equipe]:[nom]],2,0),"")</f>
        <v/>
      </c>
    </row>
    <row r="47" spans="1:16" ht="15" thickBot="1" x14ac:dyDescent="0.4">
      <c r="A47" s="3"/>
      <c r="B47" s="3">
        <f t="shared" si="0"/>
        <v>44231</v>
      </c>
      <c r="C47" s="3" t="str">
        <f t="shared" si="1"/>
        <v>Maintenance</v>
      </c>
      <c r="D47" s="3">
        <f t="shared" si="2"/>
        <v>40</v>
      </c>
      <c r="E47" s="49"/>
      <c r="F47" s="57"/>
      <c r="G47" s="29" t="str">
        <f>IFERROR(VLOOKUP($B47&amp;"|"&amp;$D47&amp;"|"&amp;G$7,Tdata[[#All],[date|ligne|equipe]:[nom]],2,0),"")</f>
        <v/>
      </c>
      <c r="H47" s="30"/>
      <c r="I47" s="29" t="str">
        <f>IFERROR(VLOOKUP($B47&amp;"|"&amp;$D47&amp;"|"&amp;I$7,Tdata[[#All],[date|ligne|equipe]:[nom]],2,0),"")</f>
        <v/>
      </c>
      <c r="J47" s="30"/>
      <c r="K47" s="29" t="str">
        <f>IFERROR(VLOOKUP($B47&amp;"|"&amp;$D47&amp;"|"&amp;K$7,Tdata[[#All],[date|ligne|equipe]:[nom]],2,0),"")</f>
        <v/>
      </c>
      <c r="L47" s="30"/>
      <c r="M47" s="16"/>
      <c r="N47" s="31" t="str">
        <f>IFERROR(VLOOKUP($B47&amp;"|"&amp;$D47&amp;"|"&amp;N$7,Tdata[[#All],[date|ligne|equipe]:[nom]],2,0),"")</f>
        <v/>
      </c>
      <c r="O47" s="31" t="str">
        <f>IFERROR(VLOOKUP($B47&amp;"|"&amp;$D47&amp;"|"&amp;O$7,Tdata[[#All],[date|ligne|equipe]:[nom]],2,0),"")</f>
        <v/>
      </c>
      <c r="P47" s="31" t="str">
        <f>IFERROR(VLOOKUP($B47&amp;"|"&amp;$D47&amp;"|"&amp;P$7,Tdata[[#All],[date|ligne|equipe]:[nom]],2,0),"")</f>
        <v/>
      </c>
    </row>
    <row r="48" spans="1:16" x14ac:dyDescent="0.35">
      <c r="A48" s="3"/>
      <c r="B48" s="3">
        <f t="shared" si="0"/>
        <v>44232</v>
      </c>
      <c r="C48" s="3" t="str">
        <f t="shared" si="1"/>
        <v>Opérateurs</v>
      </c>
      <c r="D48" s="3">
        <f t="shared" si="2"/>
        <v>41</v>
      </c>
      <c r="E48" s="47">
        <f>E38+1</f>
        <v>44232</v>
      </c>
      <c r="F48" s="50" t="s">
        <v>9</v>
      </c>
      <c r="G48" s="32" t="str">
        <f>IFERROR(VLOOKUP($B48&amp;"|"&amp;$D48&amp;"|"&amp;G$7,Tdata[[#All],[date|ligne|equipe]:[nom]],2,0),"")</f>
        <v/>
      </c>
      <c r="H48" s="18"/>
      <c r="I48" s="32" t="str">
        <f>IFERROR(VLOOKUP($B48&amp;"|"&amp;$D48&amp;"|"&amp;I$7,Tdata[[#All],[date|ligne|equipe]:[nom]],2,0),"")</f>
        <v/>
      </c>
      <c r="J48" s="19"/>
      <c r="K48" s="32" t="str">
        <f>IFERROR(VLOOKUP($B48&amp;"|"&amp;$D48&amp;"|"&amp;K$7,Tdata[[#All],[date|ligne|equipe]:[nom]],2,0),"")</f>
        <v/>
      </c>
      <c r="L48" s="19"/>
      <c r="M48" s="16"/>
      <c r="N48" s="32" t="str">
        <f>IFERROR(VLOOKUP($B48&amp;"|"&amp;$D48&amp;"|"&amp;N$7,Tdata[[#All],[date|ligne|equipe]:[nom]],2,0),"")</f>
        <v/>
      </c>
      <c r="O48" s="32" t="str">
        <f>IFERROR(VLOOKUP($B48&amp;"|"&amp;$D48&amp;"|"&amp;O$7,Tdata[[#All],[date|ligne|equipe]:[nom]],2,0),"")</f>
        <v/>
      </c>
      <c r="P48" s="32" t="str">
        <f>IFERROR(VLOOKUP($B48&amp;"|"&amp;$D48&amp;"|"&amp;P$7,Tdata[[#All],[date|ligne|equipe]:[nom]],2,0),"")</f>
        <v/>
      </c>
    </row>
    <row r="49" spans="1:16" x14ac:dyDescent="0.35">
      <c r="A49" s="3"/>
      <c r="B49" s="3">
        <f t="shared" si="0"/>
        <v>44232</v>
      </c>
      <c r="C49" s="3" t="str">
        <f t="shared" si="1"/>
        <v>Opérateurs</v>
      </c>
      <c r="D49" s="3">
        <f t="shared" si="2"/>
        <v>42</v>
      </c>
      <c r="E49" s="48"/>
      <c r="F49" s="51"/>
      <c r="G49" s="17" t="str">
        <f>IFERROR(VLOOKUP($B49&amp;"|"&amp;$D49&amp;"|"&amp;G$7,Tdata[[#All],[date|ligne|equipe]:[nom]],2,0),"")</f>
        <v/>
      </c>
      <c r="H49" s="20"/>
      <c r="I49" s="17" t="str">
        <f>IFERROR(VLOOKUP($B49&amp;"|"&amp;$D49&amp;"|"&amp;I$7,Tdata[[#All],[date|ligne|equipe]:[nom]],2,0),"")</f>
        <v/>
      </c>
      <c r="J49" s="21"/>
      <c r="K49" s="17" t="str">
        <f>IFERROR(VLOOKUP($B49&amp;"|"&amp;$D49&amp;"|"&amp;K$7,Tdata[[#All],[date|ligne|equipe]:[nom]],2,0),"")</f>
        <v/>
      </c>
      <c r="L49" s="21"/>
      <c r="M49" s="16"/>
      <c r="N49" s="17" t="str">
        <f>IFERROR(VLOOKUP($B49&amp;"|"&amp;$D49&amp;"|"&amp;N$7,Tdata[[#All],[date|ligne|equipe]:[nom]],2,0),"")</f>
        <v/>
      </c>
      <c r="O49" s="17" t="str">
        <f>IFERROR(VLOOKUP($B49&amp;"|"&amp;$D49&amp;"|"&amp;O$7,Tdata[[#All],[date|ligne|equipe]:[nom]],2,0),"")</f>
        <v/>
      </c>
      <c r="P49" s="17" t="str">
        <f>IFERROR(VLOOKUP($B49&amp;"|"&amp;$D49&amp;"|"&amp;P$7,Tdata[[#All],[date|ligne|equipe]:[nom]],2,0),"")</f>
        <v/>
      </c>
    </row>
    <row r="50" spans="1:16" x14ac:dyDescent="0.35">
      <c r="A50" s="3"/>
      <c r="B50" s="3">
        <f t="shared" si="0"/>
        <v>44232</v>
      </c>
      <c r="C50" s="3" t="str">
        <f t="shared" si="1"/>
        <v>Opérateurs</v>
      </c>
      <c r="D50" s="3">
        <f t="shared" si="2"/>
        <v>43</v>
      </c>
      <c r="E50" s="48"/>
      <c r="F50" s="51"/>
      <c r="G50" s="17" t="str">
        <f>IFERROR(VLOOKUP($B50&amp;"|"&amp;$D50&amp;"|"&amp;G$7,Tdata[[#All],[date|ligne|equipe]:[nom]],2,0),"")</f>
        <v/>
      </c>
      <c r="H50" s="20"/>
      <c r="I50" s="17" t="str">
        <f>IFERROR(VLOOKUP($B50&amp;"|"&amp;$D50&amp;"|"&amp;I$7,Tdata[[#All],[date|ligne|equipe]:[nom]],2,0),"")</f>
        <v/>
      </c>
      <c r="J50" s="21"/>
      <c r="K50" s="37" t="str">
        <f>IFERROR(VLOOKUP($B50&amp;"|"&amp;$D50&amp;"|"&amp;K$7,Tdata[[#All],[date|ligne|equipe]:[nom]],2,0),"")</f>
        <v/>
      </c>
      <c r="L50" s="21"/>
      <c r="M50" s="16"/>
      <c r="N50" s="37" t="str">
        <f>IFERROR(VLOOKUP($B50&amp;"|"&amp;$D50&amp;"|"&amp;N$7,Tdata[[#All],[date|ligne|equipe]:[nom]],2,0),"")</f>
        <v/>
      </c>
      <c r="O50" s="37" t="str">
        <f>IFERROR(VLOOKUP($B50&amp;"|"&amp;$D50&amp;"|"&amp;O$7,Tdata[[#All],[date|ligne|equipe]:[nom]],2,0),"")</f>
        <v/>
      </c>
      <c r="P50" s="37" t="str">
        <f>IFERROR(VLOOKUP($B50&amp;"|"&amp;$D50&amp;"|"&amp;P$7,Tdata[[#All],[date|ligne|equipe]:[nom]],2,0),"")</f>
        <v/>
      </c>
    </row>
    <row r="51" spans="1:16" x14ac:dyDescent="0.35">
      <c r="A51" s="3"/>
      <c r="B51" s="3">
        <f t="shared" si="0"/>
        <v>44232</v>
      </c>
      <c r="C51" s="3" t="str">
        <f t="shared" si="1"/>
        <v>Opérateurs</v>
      </c>
      <c r="D51" s="3">
        <f t="shared" si="2"/>
        <v>44</v>
      </c>
      <c r="E51" s="48"/>
      <c r="F51" s="52"/>
      <c r="G51" s="17" t="str">
        <f>IFERROR(VLOOKUP($B51&amp;"|"&amp;$D51&amp;"|"&amp;G$7,Tdata[[#All],[date|ligne|equipe]:[nom]],2,0),"")</f>
        <v/>
      </c>
      <c r="H51" s="20"/>
      <c r="I51" s="17" t="str">
        <f>IFERROR(VLOOKUP($B51&amp;"|"&amp;$D51&amp;"|"&amp;I$7,Tdata[[#All],[date|ligne|equipe]:[nom]],2,0),"")</f>
        <v/>
      </c>
      <c r="J51" s="21"/>
      <c r="K51" s="17" t="str">
        <f>IFERROR(VLOOKUP($B51&amp;"|"&amp;$D51&amp;"|"&amp;K$7,Tdata[[#All],[date|ligne|equipe]:[nom]],2,0),"")</f>
        <v/>
      </c>
      <c r="L51" s="21"/>
      <c r="M51" s="16"/>
      <c r="N51" s="17" t="str">
        <f>IFERROR(VLOOKUP($B51&amp;"|"&amp;$D51&amp;"|"&amp;N$7,Tdata[[#All],[date|ligne|equipe]:[nom]],2,0),"")</f>
        <v/>
      </c>
      <c r="O51" s="17" t="str">
        <f>IFERROR(VLOOKUP($B51&amp;"|"&amp;$D51&amp;"|"&amp;O$7,Tdata[[#All],[date|ligne|equipe]:[nom]],2,0),"")</f>
        <v/>
      </c>
      <c r="P51" s="17" t="str">
        <f>IFERROR(VLOOKUP($B51&amp;"|"&amp;$D51&amp;"|"&amp;P$7,Tdata[[#All],[date|ligne|equipe]:[nom]],2,0),"")</f>
        <v/>
      </c>
    </row>
    <row r="52" spans="1:16" x14ac:dyDescent="0.35">
      <c r="A52" s="3"/>
      <c r="B52" s="3">
        <f t="shared" si="0"/>
        <v>44232</v>
      </c>
      <c r="C52" s="3" t="str">
        <f t="shared" si="1"/>
        <v>Techniciens</v>
      </c>
      <c r="D52" s="3">
        <f t="shared" si="2"/>
        <v>45</v>
      </c>
      <c r="E52" s="48"/>
      <c r="F52" s="58" t="s">
        <v>15</v>
      </c>
      <c r="G52" s="22" t="str">
        <f>IFERROR(VLOOKUP($B52&amp;"|"&amp;$D52&amp;"|"&amp;G$7,Tdata[[#All],[date|ligne|equipe]:[nom]],2,0),"")</f>
        <v/>
      </c>
      <c r="H52" s="23"/>
      <c r="I52" s="22" t="str">
        <f>IFERROR(VLOOKUP($B52&amp;"|"&amp;$D52&amp;"|"&amp;I$7,Tdata[[#All],[date|ligne|equipe]:[nom]],2,0),"")</f>
        <v/>
      </c>
      <c r="J52" s="23"/>
      <c r="K52" s="23" t="str">
        <f>IFERROR(VLOOKUP($B52&amp;"|"&amp;$D52&amp;"|"&amp;K$7,Tdata[[#All],[date|ligne|equipe]:[nom]],2,0),"")</f>
        <v/>
      </c>
      <c r="L52" s="23"/>
      <c r="M52" s="16"/>
      <c r="N52" s="20" t="str">
        <f>IFERROR(VLOOKUP($B52&amp;"|"&amp;$D52&amp;"|"&amp;N$7,Tdata[[#All],[date|ligne|equipe]:[nom]],2,0),"")</f>
        <v/>
      </c>
      <c r="O52" s="20" t="str">
        <f>IFERROR(VLOOKUP($B52&amp;"|"&amp;$D52&amp;"|"&amp;O$7,Tdata[[#All],[date|ligne|equipe]:[nom]],2,0),"")</f>
        <v/>
      </c>
      <c r="P52" s="20" t="str">
        <f>IFERROR(VLOOKUP($B52&amp;"|"&amp;$D52&amp;"|"&amp;P$7,Tdata[[#All],[date|ligne|equipe]:[nom]],2,0),"")</f>
        <v/>
      </c>
    </row>
    <row r="53" spans="1:16" x14ac:dyDescent="0.35">
      <c r="A53" s="3"/>
      <c r="B53" s="3">
        <f t="shared" si="0"/>
        <v>44232</v>
      </c>
      <c r="C53" s="3" t="str">
        <f t="shared" si="1"/>
        <v>Techniciens</v>
      </c>
      <c r="D53" s="3">
        <f t="shared" si="2"/>
        <v>46</v>
      </c>
      <c r="E53" s="48"/>
      <c r="F53" s="54"/>
      <c r="G53" s="22" t="str">
        <f>IFERROR(VLOOKUP($B53&amp;"|"&amp;$D53&amp;"|"&amp;G$7,Tdata[[#All],[date|ligne|equipe]:[nom]],2,0),"")</f>
        <v/>
      </c>
      <c r="H53" s="23"/>
      <c r="I53" s="22" t="str">
        <f>IFERROR(VLOOKUP($B53&amp;"|"&amp;$D53&amp;"|"&amp;I$7,Tdata[[#All],[date|ligne|equipe]:[nom]],2,0),"")</f>
        <v/>
      </c>
      <c r="J53" s="23"/>
      <c r="K53" s="22" t="str">
        <f>IFERROR(VLOOKUP($B53&amp;"|"&amp;$D53&amp;"|"&amp;K$7,Tdata[[#All],[date|ligne|equipe]:[nom]],2,0),"")</f>
        <v/>
      </c>
      <c r="L53" s="23"/>
      <c r="M53" s="16"/>
      <c r="N53" s="17" t="str">
        <f>IFERROR(VLOOKUP($B53&amp;"|"&amp;$D53&amp;"|"&amp;N$7,Tdata[[#All],[date|ligne|equipe]:[nom]],2,0),"")</f>
        <v/>
      </c>
      <c r="O53" s="17" t="str">
        <f>IFERROR(VLOOKUP($B53&amp;"|"&amp;$D53&amp;"|"&amp;O$7,Tdata[[#All],[date|ligne|equipe]:[nom]],2,0),"")</f>
        <v/>
      </c>
      <c r="P53" s="17" t="str">
        <f>IFERROR(VLOOKUP($B53&amp;"|"&amp;$D53&amp;"|"&amp;P$7,Tdata[[#All],[date|ligne|equipe]:[nom]],2,0),"")</f>
        <v/>
      </c>
    </row>
    <row r="54" spans="1:16" x14ac:dyDescent="0.35">
      <c r="A54" s="3"/>
      <c r="B54" s="3">
        <f t="shared" si="0"/>
        <v>44232</v>
      </c>
      <c r="C54" s="3" t="str">
        <f t="shared" si="1"/>
        <v>PGP</v>
      </c>
      <c r="D54" s="3">
        <f t="shared" si="2"/>
        <v>47</v>
      </c>
      <c r="E54" s="48"/>
      <c r="F54" s="55" t="s">
        <v>16</v>
      </c>
      <c r="G54" s="24" t="str">
        <f>IFERROR(VLOOKUP($B54&amp;"|"&amp;$D54&amp;"|"&amp;G$7,Tdata[[#All],[date|ligne|equipe]:[nom]],2,0),"")</f>
        <v/>
      </c>
      <c r="H54" s="25"/>
      <c r="I54" s="24" t="str">
        <f>IFERROR(VLOOKUP($B54&amp;"|"&amp;$D54&amp;"|"&amp;I$7,Tdata[[#All],[date|ligne|equipe]:[nom]],2,0),"")</f>
        <v/>
      </c>
      <c r="J54" s="25"/>
      <c r="K54" s="24" t="str">
        <f>IFERROR(VLOOKUP($B54&amp;"|"&amp;$D54&amp;"|"&amp;K$7,Tdata[[#All],[date|ligne|equipe]:[nom]],2,0),"")</f>
        <v/>
      </c>
      <c r="L54" s="25"/>
      <c r="M54" s="16"/>
      <c r="N54" s="17" t="str">
        <f>IFERROR(VLOOKUP($B54&amp;"|"&amp;$D54&amp;"|"&amp;N$7,Tdata[[#All],[date|ligne|equipe]:[nom]],2,0),"")</f>
        <v/>
      </c>
      <c r="O54" s="17" t="str">
        <f>IFERROR(VLOOKUP($B54&amp;"|"&amp;$D54&amp;"|"&amp;O$7,Tdata[[#All],[date|ligne|equipe]:[nom]],2,0),"")</f>
        <v/>
      </c>
      <c r="P54" s="17" t="str">
        <f>IFERROR(VLOOKUP($B54&amp;"|"&amp;$D54&amp;"|"&amp;P$7,Tdata[[#All],[date|ligne|equipe]:[nom]],2,0),"")</f>
        <v/>
      </c>
    </row>
    <row r="55" spans="1:16" x14ac:dyDescent="0.35">
      <c r="A55" s="3"/>
      <c r="B55" s="3">
        <f t="shared" si="0"/>
        <v>44232</v>
      </c>
      <c r="C55" s="3" t="str">
        <f t="shared" si="1"/>
        <v>PGP</v>
      </c>
      <c r="D55" s="3">
        <f t="shared" si="2"/>
        <v>48</v>
      </c>
      <c r="E55" s="48"/>
      <c r="F55" s="55"/>
      <c r="G55" s="24" t="str">
        <f>IFERROR(VLOOKUP($B55&amp;"|"&amp;$D55&amp;"|"&amp;G$7,Tdata[[#All],[date|ligne|equipe]:[nom]],2,0),"")</f>
        <v/>
      </c>
      <c r="H55" s="25"/>
      <c r="I55" s="24" t="str">
        <f>IFERROR(VLOOKUP($B55&amp;"|"&amp;$D55&amp;"|"&amp;I$7,Tdata[[#All],[date|ligne|equipe]:[nom]],2,0),"")</f>
        <v/>
      </c>
      <c r="J55" s="25"/>
      <c r="K55" s="24" t="str">
        <f>IFERROR(VLOOKUP($B55&amp;"|"&amp;$D55&amp;"|"&amp;K$7,Tdata[[#All],[date|ligne|equipe]:[nom]],2,0),"")</f>
        <v/>
      </c>
      <c r="L55" s="25"/>
      <c r="M55" s="16"/>
      <c r="N55" s="17" t="str">
        <f>IFERROR(VLOOKUP($B55&amp;"|"&amp;$D55&amp;"|"&amp;N$7,Tdata[[#All],[date|ligne|equipe]:[nom]],2,0),"")</f>
        <v/>
      </c>
      <c r="O55" s="17" t="str">
        <f>IFERROR(VLOOKUP($B55&amp;"|"&amp;$D55&amp;"|"&amp;O$7,Tdata[[#All],[date|ligne|equipe]:[nom]],2,0),"")</f>
        <v/>
      </c>
      <c r="P55" s="17" t="str">
        <f>IFERROR(VLOOKUP($B55&amp;"|"&amp;$D55&amp;"|"&amp;P$7,Tdata[[#All],[date|ligne|equipe]:[nom]],2,0),"")</f>
        <v/>
      </c>
    </row>
    <row r="56" spans="1:16" x14ac:dyDescent="0.35">
      <c r="A56" s="3"/>
      <c r="B56" s="3">
        <f t="shared" si="0"/>
        <v>44232</v>
      </c>
      <c r="C56" s="3" t="str">
        <f t="shared" si="1"/>
        <v>Maintenance</v>
      </c>
      <c r="D56" s="3">
        <f t="shared" si="2"/>
        <v>49</v>
      </c>
      <c r="E56" s="48"/>
      <c r="F56" s="56" t="s">
        <v>11</v>
      </c>
      <c r="G56" s="28" t="str">
        <f>IFERROR(VLOOKUP($B56&amp;"|"&amp;$D56&amp;"|"&amp;G$7,Tdata[[#All],[date|ligne|equipe]:[nom]],2,0),"")</f>
        <v/>
      </c>
      <c r="H56" s="27"/>
      <c r="I56" s="28" t="str">
        <f>IFERROR(VLOOKUP($B56&amp;"|"&amp;$D56&amp;"|"&amp;I$7,Tdata[[#All],[date|ligne|equipe]:[nom]],2,0),"")</f>
        <v/>
      </c>
      <c r="J56" s="27"/>
      <c r="K56" s="28" t="str">
        <f>IFERROR(VLOOKUP($B56&amp;"|"&amp;$D56&amp;"|"&amp;K$7,Tdata[[#All],[date|ligne|equipe]:[nom]],2,0),"")</f>
        <v/>
      </c>
      <c r="L56" s="27"/>
      <c r="M56" s="16"/>
      <c r="N56" s="17" t="str">
        <f>IFERROR(VLOOKUP($B56&amp;"|"&amp;$D56&amp;"|"&amp;N$7,Tdata[[#All],[date|ligne|equipe]:[nom]],2,0),"")</f>
        <v/>
      </c>
      <c r="O56" s="17" t="str">
        <f>IFERROR(VLOOKUP($B56&amp;"|"&amp;$D56&amp;"|"&amp;O$7,Tdata[[#All],[date|ligne|equipe]:[nom]],2,0),"")</f>
        <v/>
      </c>
      <c r="P56" s="17" t="str">
        <f>IFERROR(VLOOKUP($B56&amp;"|"&amp;$D56&amp;"|"&amp;P$7,Tdata[[#All],[date|ligne|equipe]:[nom]],2,0),"")</f>
        <v/>
      </c>
    </row>
    <row r="57" spans="1:16" ht="15" thickBot="1" x14ac:dyDescent="0.4">
      <c r="A57" s="3"/>
      <c r="B57" s="3">
        <f t="shared" si="0"/>
        <v>44232</v>
      </c>
      <c r="C57" s="3" t="str">
        <f t="shared" si="1"/>
        <v>Maintenance</v>
      </c>
      <c r="D57" s="3">
        <f t="shared" si="2"/>
        <v>50</v>
      </c>
      <c r="E57" s="49"/>
      <c r="F57" s="57"/>
      <c r="G57" s="29" t="str">
        <f>IFERROR(VLOOKUP($B57&amp;"|"&amp;$D57&amp;"|"&amp;G$7,Tdata[[#All],[date|ligne|equipe]:[nom]],2,0),"")</f>
        <v/>
      </c>
      <c r="H57" s="30"/>
      <c r="I57" s="29" t="str">
        <f>IFERROR(VLOOKUP($B57&amp;"|"&amp;$D57&amp;"|"&amp;I$7,Tdata[[#All],[date|ligne|equipe]:[nom]],2,0),"")</f>
        <v/>
      </c>
      <c r="J57" s="30"/>
      <c r="K57" s="29" t="str">
        <f>IFERROR(VLOOKUP($B57&amp;"|"&amp;$D57&amp;"|"&amp;K$7,Tdata[[#All],[date|ligne|equipe]:[nom]],2,0),"")</f>
        <v/>
      </c>
      <c r="L57" s="30"/>
      <c r="M57" s="16"/>
      <c r="N57" s="31" t="str">
        <f>IFERROR(VLOOKUP($B57&amp;"|"&amp;$D57&amp;"|"&amp;N$7,Tdata[[#All],[date|ligne|equipe]:[nom]],2,0),"")</f>
        <v/>
      </c>
      <c r="O57" s="31" t="str">
        <f>IFERROR(VLOOKUP($B57&amp;"|"&amp;$D57&amp;"|"&amp;O$7,Tdata[[#All],[date|ligne|equipe]:[nom]],2,0),"")</f>
        <v/>
      </c>
      <c r="P57" s="31" t="str">
        <f>IFERROR(VLOOKUP($B57&amp;"|"&amp;$D57&amp;"|"&amp;P$7,Tdata[[#All],[date|ligne|equipe]:[nom]],2,0),"")</f>
        <v/>
      </c>
    </row>
    <row r="58" spans="1:16" x14ac:dyDescent="0.35">
      <c r="A58" s="3"/>
      <c r="B58" s="3">
        <f t="shared" si="0"/>
        <v>44233</v>
      </c>
      <c r="C58" s="3" t="str">
        <f t="shared" si="1"/>
        <v>Opérateurs</v>
      </c>
      <c r="D58" s="3">
        <f t="shared" si="2"/>
        <v>51</v>
      </c>
      <c r="E58" s="47">
        <f>E48+1</f>
        <v>44233</v>
      </c>
      <c r="F58" s="50" t="s">
        <v>9</v>
      </c>
      <c r="G58" s="32" t="str">
        <f>IFERROR(VLOOKUP($B58&amp;"|"&amp;$D58&amp;"|"&amp;G$7,Tdata[[#All],[date|ligne|equipe]:[nom]],2,0),"")</f>
        <v/>
      </c>
      <c r="H58" s="18"/>
      <c r="I58" s="32" t="str">
        <f>IFERROR(VLOOKUP($B58&amp;"|"&amp;$D58&amp;"|"&amp;I$7,Tdata[[#All],[date|ligne|equipe]:[nom]],2,0),"")</f>
        <v/>
      </c>
      <c r="J58" s="19"/>
      <c r="K58" s="32" t="str">
        <f>IFERROR(VLOOKUP($B58&amp;"|"&amp;$D58&amp;"|"&amp;K$7,Tdata[[#All],[date|ligne|equipe]:[nom]],2,0),"")</f>
        <v/>
      </c>
      <c r="L58" s="19"/>
      <c r="M58" s="16"/>
      <c r="N58" s="32" t="str">
        <f>IFERROR(VLOOKUP($B58&amp;"|"&amp;$D58&amp;"|"&amp;N$7,Tdata[[#All],[date|ligne|equipe]:[nom]],2,0),"")</f>
        <v/>
      </c>
      <c r="O58" s="32" t="str">
        <f>IFERROR(VLOOKUP($B58&amp;"|"&amp;$D58&amp;"|"&amp;O$7,Tdata[[#All],[date|ligne|equipe]:[nom]],2,0),"")</f>
        <v/>
      </c>
      <c r="P58" s="32" t="str">
        <f>IFERROR(VLOOKUP($B58&amp;"|"&amp;$D58&amp;"|"&amp;P$7,Tdata[[#All],[date|ligne|equipe]:[nom]],2,0),"")</f>
        <v/>
      </c>
    </row>
    <row r="59" spans="1:16" x14ac:dyDescent="0.35">
      <c r="A59" s="3"/>
      <c r="B59" s="3">
        <f t="shared" si="0"/>
        <v>44233</v>
      </c>
      <c r="C59" s="3" t="str">
        <f t="shared" si="1"/>
        <v>Opérateurs</v>
      </c>
      <c r="D59" s="3">
        <f t="shared" si="2"/>
        <v>52</v>
      </c>
      <c r="E59" s="48"/>
      <c r="F59" s="51"/>
      <c r="G59" s="17" t="str">
        <f>IFERROR(VLOOKUP($B59&amp;"|"&amp;$D59&amp;"|"&amp;G$7,Tdata[[#All],[date|ligne|equipe]:[nom]],2,0),"")</f>
        <v/>
      </c>
      <c r="H59" s="20"/>
      <c r="I59" s="17" t="str">
        <f>IFERROR(VLOOKUP($B59&amp;"|"&amp;$D59&amp;"|"&amp;I$7,Tdata[[#All],[date|ligne|equipe]:[nom]],2,0),"")</f>
        <v/>
      </c>
      <c r="J59" s="21"/>
      <c r="K59" s="17" t="str">
        <f>IFERROR(VLOOKUP($B59&amp;"|"&amp;$D59&amp;"|"&amp;K$7,Tdata[[#All],[date|ligne|equipe]:[nom]],2,0),"")</f>
        <v/>
      </c>
      <c r="L59" s="21"/>
      <c r="M59" s="16"/>
      <c r="N59" s="17" t="str">
        <f>IFERROR(VLOOKUP($B59&amp;"|"&amp;$D59&amp;"|"&amp;N$7,Tdata[[#All],[date|ligne|equipe]:[nom]],2,0),"")</f>
        <v/>
      </c>
      <c r="O59" s="17" t="str">
        <f>IFERROR(VLOOKUP($B59&amp;"|"&amp;$D59&amp;"|"&amp;O$7,Tdata[[#All],[date|ligne|equipe]:[nom]],2,0),"")</f>
        <v/>
      </c>
      <c r="P59" s="17" t="str">
        <f>IFERROR(VLOOKUP($B59&amp;"|"&amp;$D59&amp;"|"&amp;P$7,Tdata[[#All],[date|ligne|equipe]:[nom]],2,0),"")</f>
        <v/>
      </c>
    </row>
    <row r="60" spans="1:16" x14ac:dyDescent="0.35">
      <c r="A60" s="3"/>
      <c r="B60" s="3">
        <f t="shared" si="0"/>
        <v>44233</v>
      </c>
      <c r="C60" s="3" t="str">
        <f t="shared" si="1"/>
        <v>Opérateurs</v>
      </c>
      <c r="D60" s="3">
        <f t="shared" si="2"/>
        <v>53</v>
      </c>
      <c r="E60" s="48"/>
      <c r="F60" s="52"/>
      <c r="G60" s="17" t="str">
        <f>IFERROR(VLOOKUP($B60&amp;"|"&amp;$D60&amp;"|"&amp;G$7,Tdata[[#All],[date|ligne|equipe]:[nom]],2,0),"")</f>
        <v/>
      </c>
      <c r="H60" s="20"/>
      <c r="I60" s="17" t="str">
        <f>IFERROR(VLOOKUP($B60&amp;"|"&amp;$D60&amp;"|"&amp;I$7,Tdata[[#All],[date|ligne|equipe]:[nom]],2,0),"")</f>
        <v/>
      </c>
      <c r="J60" s="21"/>
      <c r="K60" s="17" t="str">
        <f>IFERROR(VLOOKUP($B60&amp;"|"&amp;$D60&amp;"|"&amp;K$7,Tdata[[#All],[date|ligne|equipe]:[nom]],2,0),"")</f>
        <v/>
      </c>
      <c r="L60" s="21"/>
      <c r="M60" s="16"/>
      <c r="N60" s="17" t="str">
        <f>IFERROR(VLOOKUP($B60&amp;"|"&amp;$D60&amp;"|"&amp;N$7,Tdata[[#All],[date|ligne|equipe]:[nom]],2,0),"")</f>
        <v/>
      </c>
      <c r="O60" s="17" t="str">
        <f>IFERROR(VLOOKUP($B60&amp;"|"&amp;$D60&amp;"|"&amp;O$7,Tdata[[#All],[date|ligne|equipe]:[nom]],2,0),"")</f>
        <v/>
      </c>
      <c r="P60" s="17" t="str">
        <f>IFERROR(VLOOKUP($B60&amp;"|"&amp;$D60&amp;"|"&amp;P$7,Tdata[[#All],[date|ligne|equipe]:[nom]],2,0),"")</f>
        <v/>
      </c>
    </row>
    <row r="61" spans="1:16" x14ac:dyDescent="0.35">
      <c r="A61" s="3"/>
      <c r="B61" s="3">
        <f t="shared" si="0"/>
        <v>44233</v>
      </c>
      <c r="C61" s="3" t="str">
        <f t="shared" si="1"/>
        <v>Techniciens</v>
      </c>
      <c r="D61" s="3">
        <f t="shared" si="2"/>
        <v>54</v>
      </c>
      <c r="E61" s="48"/>
      <c r="F61" s="11" t="s">
        <v>15</v>
      </c>
      <c r="G61" s="22" t="str">
        <f>IFERROR(VLOOKUP($B61&amp;"|"&amp;$D61&amp;"|"&amp;G$7,Tdata[[#All],[date|ligne|equipe]:[nom]],2,0),"")</f>
        <v/>
      </c>
      <c r="H61" s="23"/>
      <c r="I61" s="22" t="str">
        <f>IFERROR(VLOOKUP($B61&amp;"|"&amp;$D61&amp;"|"&amp;I$7,Tdata[[#All],[date|ligne|equipe]:[nom]],2,0),"")</f>
        <v/>
      </c>
      <c r="J61" s="23"/>
      <c r="K61" s="22" t="str">
        <f>IFERROR(VLOOKUP($B61&amp;"|"&amp;$D61&amp;"|"&amp;K$7,Tdata[[#All],[date|ligne|equipe]:[nom]],2,0),"")</f>
        <v/>
      </c>
      <c r="L61" s="23"/>
      <c r="M61" s="16"/>
      <c r="N61" s="17" t="str">
        <f>IFERROR(VLOOKUP($B61&amp;"|"&amp;$D61&amp;"|"&amp;N$7,Tdata[[#All],[date|ligne|equipe]:[nom]],2,0),"")</f>
        <v/>
      </c>
      <c r="O61" s="17" t="str">
        <f>IFERROR(VLOOKUP($B61&amp;"|"&amp;$D61&amp;"|"&amp;O$7,Tdata[[#All],[date|ligne|equipe]:[nom]],2,0),"")</f>
        <v/>
      </c>
      <c r="P61" s="17" t="str">
        <f>IFERROR(VLOOKUP($B61&amp;"|"&amp;$D61&amp;"|"&amp;P$7,Tdata[[#All],[date|ligne|equipe]:[nom]],2,0),"")</f>
        <v/>
      </c>
    </row>
    <row r="62" spans="1:16" ht="15" thickBot="1" x14ac:dyDescent="0.4">
      <c r="A62" s="3"/>
      <c r="B62" s="3">
        <f t="shared" si="0"/>
        <v>44233</v>
      </c>
      <c r="C62" s="3" t="str">
        <f t="shared" si="1"/>
        <v>PGP</v>
      </c>
      <c r="D62" s="3">
        <f t="shared" si="2"/>
        <v>55</v>
      </c>
      <c r="E62" s="49"/>
      <c r="F62" s="12" t="s">
        <v>16</v>
      </c>
      <c r="G62" s="38" t="str">
        <f>IFERROR(VLOOKUP($B62&amp;"|"&amp;$D62&amp;"|"&amp;G$7,Tdata[[#All],[date|ligne|equipe]:[nom]],2,0),"")</f>
        <v/>
      </c>
      <c r="H62" s="39"/>
      <c r="I62" s="38" t="str">
        <f>IFERROR(VLOOKUP($B62&amp;"|"&amp;$D62&amp;"|"&amp;I$7,Tdata[[#All],[date|ligne|equipe]:[nom]],2,0),"")</f>
        <v/>
      </c>
      <c r="J62" s="39"/>
      <c r="K62" s="38" t="str">
        <f>IFERROR(VLOOKUP($B62&amp;"|"&amp;$D62&amp;"|"&amp;K$7,Tdata[[#All],[date|ligne|equipe]:[nom]],2,0),"")</f>
        <v/>
      </c>
      <c r="L62" s="39"/>
      <c r="M62" s="16"/>
      <c r="N62" s="31" t="str">
        <f>IFERROR(VLOOKUP($B62&amp;"|"&amp;$D62&amp;"|"&amp;N$7,Tdata[[#All],[date|ligne|equipe]:[nom]],2,0),"")</f>
        <v/>
      </c>
      <c r="O62" s="31" t="str">
        <f>IFERROR(VLOOKUP($B62&amp;"|"&amp;$D62&amp;"|"&amp;O$7,Tdata[[#All],[date|ligne|equipe]:[nom]],2,0),"")</f>
        <v/>
      </c>
      <c r="P62" s="31" t="str">
        <f>IFERROR(VLOOKUP($B62&amp;"|"&amp;$D62&amp;"|"&amp;P$7,Tdata[[#All],[date|ligne|equipe]:[nom]],2,0),"")</f>
        <v/>
      </c>
    </row>
    <row r="63" spans="1:16" x14ac:dyDescent="0.35">
      <c r="A63" s="3"/>
      <c r="B63" s="3">
        <f t="shared" si="0"/>
        <v>44234</v>
      </c>
      <c r="C63" s="3" t="str">
        <f t="shared" si="1"/>
        <v>Opérateurs</v>
      </c>
      <c r="D63" s="3">
        <f t="shared" si="2"/>
        <v>56</v>
      </c>
      <c r="E63" s="47">
        <f>E58+1</f>
        <v>44234</v>
      </c>
      <c r="F63" s="50" t="s">
        <v>9</v>
      </c>
      <c r="G63" s="32" t="str">
        <f>IFERROR(VLOOKUP($B63&amp;"|"&amp;$D63&amp;"|"&amp;G$7,Tdata[[#All],[date|ligne|equipe]:[nom]],2,0),"")</f>
        <v/>
      </c>
      <c r="H63" s="18"/>
      <c r="I63" s="32" t="str">
        <f>IFERROR(VLOOKUP($B63&amp;"|"&amp;$D63&amp;"|"&amp;I$7,Tdata[[#All],[date|ligne|equipe]:[nom]],2,0),"")</f>
        <v/>
      </c>
      <c r="J63" s="19"/>
      <c r="K63" s="32" t="str">
        <f>IFERROR(VLOOKUP($B63&amp;"|"&amp;$D63&amp;"|"&amp;K$7,Tdata[[#All],[date|ligne|equipe]:[nom]],2,0),"")</f>
        <v/>
      </c>
      <c r="L63" s="19"/>
      <c r="M63" s="16"/>
      <c r="N63" s="32" t="str">
        <f>IFERROR(VLOOKUP($B63&amp;"|"&amp;$D63&amp;"|"&amp;N$7,Tdata[[#All],[date|ligne|equipe]:[nom]],2,0),"")</f>
        <v/>
      </c>
      <c r="O63" s="32" t="str">
        <f>IFERROR(VLOOKUP($B63&amp;"|"&amp;$D63&amp;"|"&amp;O$7,Tdata[[#All],[date|ligne|equipe]:[nom]],2,0),"")</f>
        <v/>
      </c>
      <c r="P63" s="32" t="str">
        <f>IFERROR(VLOOKUP($B63&amp;"|"&amp;$D63&amp;"|"&amp;P$7,Tdata[[#All],[date|ligne|equipe]:[nom]],2,0),"")</f>
        <v/>
      </c>
    </row>
    <row r="64" spans="1:16" x14ac:dyDescent="0.35">
      <c r="A64" s="3"/>
      <c r="B64" s="3">
        <f t="shared" si="0"/>
        <v>44234</v>
      </c>
      <c r="C64" s="3" t="str">
        <f t="shared" si="1"/>
        <v>Opérateurs</v>
      </c>
      <c r="D64" s="3">
        <f t="shared" si="2"/>
        <v>57</v>
      </c>
      <c r="E64" s="48"/>
      <c r="F64" s="51"/>
      <c r="G64" s="17" t="str">
        <f>IFERROR(VLOOKUP($B64&amp;"|"&amp;$D64&amp;"|"&amp;G$7,Tdata[[#All],[date|ligne|equipe]:[nom]],2,0),"")</f>
        <v/>
      </c>
      <c r="H64" s="20"/>
      <c r="I64" s="17" t="str">
        <f>IFERROR(VLOOKUP($B64&amp;"|"&amp;$D64&amp;"|"&amp;I$7,Tdata[[#All],[date|ligne|equipe]:[nom]],2,0),"")</f>
        <v/>
      </c>
      <c r="J64" s="21"/>
      <c r="K64" s="17" t="str">
        <f>IFERROR(VLOOKUP($B64&amp;"|"&amp;$D64&amp;"|"&amp;K$7,Tdata[[#All],[date|ligne|equipe]:[nom]],2,0),"")</f>
        <v/>
      </c>
      <c r="L64" s="21"/>
      <c r="M64" s="16"/>
      <c r="N64" s="17" t="str">
        <f>IFERROR(VLOOKUP($B64&amp;"|"&amp;$D64&amp;"|"&amp;N$7,Tdata[[#All],[date|ligne|equipe]:[nom]],2,0),"")</f>
        <v/>
      </c>
      <c r="O64" s="17" t="str">
        <f>IFERROR(VLOOKUP($B64&amp;"|"&amp;$D64&amp;"|"&amp;O$7,Tdata[[#All],[date|ligne|equipe]:[nom]],2,0),"")</f>
        <v/>
      </c>
      <c r="P64" s="17" t="str">
        <f>IFERROR(VLOOKUP($B64&amp;"|"&amp;$D64&amp;"|"&amp;P$7,Tdata[[#All],[date|ligne|equipe]:[nom]],2,0),"")</f>
        <v/>
      </c>
    </row>
    <row r="65" spans="1:17" x14ac:dyDescent="0.35">
      <c r="A65" s="3"/>
      <c r="B65" s="3">
        <f t="shared" si="0"/>
        <v>44234</v>
      </c>
      <c r="C65" s="3" t="str">
        <f t="shared" si="1"/>
        <v>Opérateurs</v>
      </c>
      <c r="D65" s="3">
        <f t="shared" si="2"/>
        <v>58</v>
      </c>
      <c r="E65" s="48"/>
      <c r="F65" s="52"/>
      <c r="G65" s="17" t="str">
        <f>IFERROR(VLOOKUP($B65&amp;"|"&amp;$D65&amp;"|"&amp;G$7,Tdata[[#All],[date|ligne|equipe]:[nom]],2,0),"")</f>
        <v/>
      </c>
      <c r="H65" s="20"/>
      <c r="I65" s="17" t="str">
        <f>IFERROR(VLOOKUP($B65&amp;"|"&amp;$D65&amp;"|"&amp;I$7,Tdata[[#All],[date|ligne|equipe]:[nom]],2,0),"")</f>
        <v/>
      </c>
      <c r="J65" s="21"/>
      <c r="K65" s="17" t="str">
        <f>IFERROR(VLOOKUP($B65&amp;"|"&amp;$D65&amp;"|"&amp;K$7,Tdata[[#All],[date|ligne|equipe]:[nom]],2,0),"")</f>
        <v/>
      </c>
      <c r="L65" s="21"/>
      <c r="M65" s="16"/>
      <c r="N65" s="17" t="str">
        <f>IFERROR(VLOOKUP($B65&amp;"|"&amp;$D65&amp;"|"&amp;N$7,Tdata[[#All],[date|ligne|equipe]:[nom]],2,0),"")</f>
        <v/>
      </c>
      <c r="O65" s="17" t="str">
        <f>IFERROR(VLOOKUP($B65&amp;"|"&amp;$D65&amp;"|"&amp;O$7,Tdata[[#All],[date|ligne|equipe]:[nom]],2,0),"")</f>
        <v/>
      </c>
      <c r="P65" s="17" t="str">
        <f>IFERROR(VLOOKUP($B65&amp;"|"&amp;$D65&amp;"|"&amp;P$7,Tdata[[#All],[date|ligne|equipe]:[nom]],2,0),"")</f>
        <v/>
      </c>
    </row>
    <row r="66" spans="1:17" x14ac:dyDescent="0.35">
      <c r="A66" s="3"/>
      <c r="B66" s="3">
        <f t="shared" si="0"/>
        <v>44234</v>
      </c>
      <c r="C66" s="3" t="str">
        <f t="shared" si="1"/>
        <v>Techniciens</v>
      </c>
      <c r="D66" s="3">
        <f t="shared" si="2"/>
        <v>59</v>
      </c>
      <c r="E66" s="48"/>
      <c r="F66" s="11" t="s">
        <v>15</v>
      </c>
      <c r="G66" s="22" t="str">
        <f>IFERROR(VLOOKUP($B66&amp;"|"&amp;$D66&amp;"|"&amp;G$7,Tdata[[#All],[date|ligne|equipe]:[nom]],2,0),"")</f>
        <v/>
      </c>
      <c r="H66" s="23"/>
      <c r="I66" s="22" t="str">
        <f>IFERROR(VLOOKUP($B66&amp;"|"&amp;$D66&amp;"|"&amp;I$7,Tdata[[#All],[date|ligne|equipe]:[nom]],2,0),"")</f>
        <v/>
      </c>
      <c r="J66" s="23"/>
      <c r="K66" s="22" t="str">
        <f>IFERROR(VLOOKUP($B66&amp;"|"&amp;$D66&amp;"|"&amp;K$7,Tdata[[#All],[date|ligne|equipe]:[nom]],2,0),"")</f>
        <v/>
      </c>
      <c r="L66" s="23"/>
      <c r="M66" s="16"/>
      <c r="N66" s="17" t="str">
        <f>IFERROR(VLOOKUP($B66&amp;"|"&amp;$D66&amp;"|"&amp;N$7,Tdata[[#All],[date|ligne|equipe]:[nom]],2,0),"")</f>
        <v/>
      </c>
      <c r="O66" s="17" t="str">
        <f>IFERROR(VLOOKUP($B66&amp;"|"&amp;$D66&amp;"|"&amp;O$7,Tdata[[#All],[date|ligne|equipe]:[nom]],2,0),"")</f>
        <v/>
      </c>
      <c r="P66" s="17" t="str">
        <f>IFERROR(VLOOKUP($B66&amp;"|"&amp;$D66&amp;"|"&amp;P$7,Tdata[[#All],[date|ligne|equipe]:[nom]],2,0),"")</f>
        <v/>
      </c>
    </row>
    <row r="67" spans="1:17" ht="15" thickBot="1" x14ac:dyDescent="0.4">
      <c r="A67" s="3"/>
      <c r="B67" s="3">
        <f>IF(E67="",B66,E67)</f>
        <v>44234</v>
      </c>
      <c r="C67" s="3" t="str">
        <f t="shared" si="1"/>
        <v>Brasseur</v>
      </c>
      <c r="D67" s="3">
        <f t="shared" si="2"/>
        <v>60</v>
      </c>
      <c r="E67" s="49"/>
      <c r="F67" s="12" t="s">
        <v>10</v>
      </c>
      <c r="G67" s="38" t="str">
        <f>IFERROR(VLOOKUP($B67&amp;"|"&amp;$D67&amp;"|"&amp;G$7,Tdata[[#All],[date|ligne|equipe]:[nom]],2,0),"")</f>
        <v/>
      </c>
      <c r="H67" s="39"/>
      <c r="I67" s="38" t="str">
        <f>IFERROR(VLOOKUP($B67&amp;"|"&amp;$D67&amp;"|"&amp;I$7,Tdata[[#All],[date|ligne|equipe]:[nom]],2,0),"")</f>
        <v/>
      </c>
      <c r="J67" s="39"/>
      <c r="K67" s="38" t="str">
        <f>IFERROR(VLOOKUP($B67&amp;"|"&amp;$D67&amp;"|"&amp;K$7,Tdata[[#All],[date|ligne|equipe]:[nom]],2,0),"")</f>
        <v/>
      </c>
      <c r="L67" s="39"/>
      <c r="M67" s="16"/>
      <c r="N67" s="31" t="str">
        <f>IFERROR(VLOOKUP($B67&amp;"|"&amp;$D67&amp;"|"&amp;N$7,Tdata[[#All],[date|ligne|equipe]:[nom]],2,0),"")</f>
        <v/>
      </c>
      <c r="O67" s="31" t="str">
        <f>IFERROR(VLOOKUP($B67&amp;"|"&amp;$D67&amp;"|"&amp;O$7,Tdata[[#All],[date|ligne|equipe]:[nom]],2,0),"")</f>
        <v/>
      </c>
      <c r="P67" s="31" t="str">
        <f>IFERROR(VLOOKUP($B67&amp;"|"&amp;$D67&amp;"|"&amp;P$7,Tdata[[#All],[date|ligne|equipe]:[nom]],2,0),"")</f>
        <v/>
      </c>
    </row>
    <row r="70" spans="1:17" x14ac:dyDescent="0.35"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</row>
    <row r="71" spans="1:17" x14ac:dyDescent="0.35">
      <c r="E71" s="40"/>
      <c r="F71" s="43" t="s">
        <v>25</v>
      </c>
      <c r="G71" s="43" t="s">
        <v>5</v>
      </c>
      <c r="H71" s="43" t="s">
        <v>26</v>
      </c>
      <c r="I71" s="43" t="s">
        <v>7</v>
      </c>
      <c r="J71" s="43" t="s">
        <v>27</v>
      </c>
      <c r="K71" s="43" t="s">
        <v>8</v>
      </c>
      <c r="L71" s="43" t="s">
        <v>28</v>
      </c>
      <c r="M71" s="43" t="s">
        <v>33</v>
      </c>
      <c r="N71" s="43" t="s">
        <v>30</v>
      </c>
      <c r="O71" s="43" t="s">
        <v>31</v>
      </c>
      <c r="P71" s="43" t="s">
        <v>32</v>
      </c>
      <c r="Q71" s="41"/>
    </row>
    <row r="72" spans="1:17" x14ac:dyDescent="0.35">
      <c r="E72" s="40"/>
      <c r="F72" s="43" t="s">
        <v>13</v>
      </c>
      <c r="G72" s="44">
        <f>COUNTIF(_mat,Tnoms[[#This Row],[Noms]])</f>
        <v>1</v>
      </c>
      <c r="H72" s="44"/>
      <c r="I72" s="44">
        <f>COUNTIF(_apm,Tnoms[[#This Row],[Noms]])</f>
        <v>1</v>
      </c>
      <c r="J72" s="44"/>
      <c r="K72" s="44">
        <f>COUNTIF(_nuit,Tnoms[[#This Row],[Noms]])</f>
        <v>0</v>
      </c>
      <c r="L72" s="46">
        <f>Tnoms[[#This Row],[MATIN]]+Tnoms[[#This Row],[A.MIDI]]+Tnoms[[#This Row],[NUIT]]</f>
        <v>2</v>
      </c>
      <c r="M72" s="45"/>
      <c r="N72" s="45">
        <f>COUNTIF(_rep,Tnoms[[#This Row],[Noms]])</f>
        <v>0</v>
      </c>
      <c r="O72" s="45">
        <f>COUNTIF(_con,Tnoms[[#This Row],[Noms]])</f>
        <v>0</v>
      </c>
      <c r="P72" s="45">
        <f>COUNTIF(_mal,Tnoms[[#This Row],[Noms]])</f>
        <v>0</v>
      </c>
      <c r="Q72" s="41"/>
    </row>
    <row r="73" spans="1:17" x14ac:dyDescent="0.35">
      <c r="E73" s="40"/>
      <c r="F73" s="43" t="s">
        <v>12</v>
      </c>
      <c r="G73" s="44">
        <f>COUNTIF(_mat,Tnoms[[#This Row],[Noms]])</f>
        <v>1</v>
      </c>
      <c r="H73" s="44"/>
      <c r="I73" s="44">
        <f>COUNTIF(_apm,Tnoms[[#This Row],[Noms]])</f>
        <v>0</v>
      </c>
      <c r="J73" s="44"/>
      <c r="K73" s="44">
        <f>COUNTIF(_nuit,Tnoms[[#This Row],[Noms]])</f>
        <v>1</v>
      </c>
      <c r="L73" s="46">
        <f>Tnoms[[#This Row],[MATIN]]+Tnoms[[#This Row],[A.MIDI]]+Tnoms[[#This Row],[NUIT]]</f>
        <v>2</v>
      </c>
      <c r="M73" s="45"/>
      <c r="N73" s="45">
        <f>COUNTIF(_rep,Tnoms[[#This Row],[Noms]])</f>
        <v>0</v>
      </c>
      <c r="O73" s="45">
        <f>COUNTIF(_con,Tnoms[[#This Row],[Noms]])</f>
        <v>0</v>
      </c>
      <c r="P73" s="45">
        <f>COUNTIF(_mal,Tnoms[[#This Row],[Noms]])</f>
        <v>0</v>
      </c>
      <c r="Q73" s="41"/>
    </row>
    <row r="74" spans="1:17" x14ac:dyDescent="0.35">
      <c r="E74" s="40"/>
      <c r="F74" s="43" t="s">
        <v>14</v>
      </c>
      <c r="G74" s="44">
        <f>COUNTIF(_mat,Tnoms[[#This Row],[Noms]])</f>
        <v>1</v>
      </c>
      <c r="H74" s="44"/>
      <c r="I74" s="44">
        <f>COUNTIF(_apm,Tnoms[[#This Row],[Noms]])</f>
        <v>0</v>
      </c>
      <c r="J74" s="44"/>
      <c r="K74" s="44">
        <f>COUNTIF(_nuit,Tnoms[[#This Row],[Noms]])</f>
        <v>0</v>
      </c>
      <c r="L74" s="46">
        <f>Tnoms[[#This Row],[MATIN]]+Tnoms[[#This Row],[A.MIDI]]+Tnoms[[#This Row],[NUIT]]</f>
        <v>1</v>
      </c>
      <c r="M74" s="45"/>
      <c r="N74" s="45">
        <f>COUNTIF(_rep,Tnoms[[#This Row],[Noms]])</f>
        <v>0</v>
      </c>
      <c r="O74" s="45">
        <f>COUNTIF(_con,Tnoms[[#This Row],[Noms]])</f>
        <v>0</v>
      </c>
      <c r="P74" s="45">
        <f>COUNTIF(_mal,Tnoms[[#This Row],[Noms]])</f>
        <v>0</v>
      </c>
      <c r="Q74" s="41"/>
    </row>
    <row r="75" spans="1:17" x14ac:dyDescent="0.35">
      <c r="E75" s="40"/>
      <c r="F75" s="43" t="s">
        <v>29</v>
      </c>
      <c r="G75" s="45">
        <f>COUNTIF(_mat,Tnoms[[#This Row],[Noms]])</f>
        <v>0</v>
      </c>
      <c r="H75" s="44"/>
      <c r="I75" s="45">
        <f>COUNTIF(_apm,Tnoms[[#This Row],[Noms]])</f>
        <v>0</v>
      </c>
      <c r="J75" s="44"/>
      <c r="K75" s="45">
        <f>COUNTIF(_nuit,Tnoms[[#This Row],[Noms]])</f>
        <v>0</v>
      </c>
      <c r="L75" s="46">
        <f>Tnoms[[#This Row],[MATIN]]+Tnoms[[#This Row],[A.MIDI]]+Tnoms[[#This Row],[NUIT]]</f>
        <v>0</v>
      </c>
      <c r="M75" s="45"/>
      <c r="N75" s="45">
        <f>COUNTIF(_rep,Tnoms[[#This Row],[Noms]])</f>
        <v>1</v>
      </c>
      <c r="O75" s="45">
        <f>COUNTIF(_con,Tnoms[[#This Row],[Noms]])</f>
        <v>0</v>
      </c>
      <c r="P75" s="45">
        <f>COUNTIF(_mal,Tnoms[[#This Row],[Noms]])</f>
        <v>0</v>
      </c>
      <c r="Q75" s="41"/>
    </row>
    <row r="76" spans="1:17" x14ac:dyDescent="0.35"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</row>
  </sheetData>
  <mergeCells count="31">
    <mergeCell ref="E5:K5"/>
    <mergeCell ref="E6:L6"/>
    <mergeCell ref="E8:E17"/>
    <mergeCell ref="F8:F11"/>
    <mergeCell ref="F12:F13"/>
    <mergeCell ref="F14:F15"/>
    <mergeCell ref="F16:F17"/>
    <mergeCell ref="E28:E37"/>
    <mergeCell ref="F28:F31"/>
    <mergeCell ref="F32:F33"/>
    <mergeCell ref="F34:F35"/>
    <mergeCell ref="F36:F37"/>
    <mergeCell ref="E18:E27"/>
    <mergeCell ref="F18:F21"/>
    <mergeCell ref="F22:F23"/>
    <mergeCell ref="F24:F25"/>
    <mergeCell ref="F26:F27"/>
    <mergeCell ref="E58:E62"/>
    <mergeCell ref="F58:F60"/>
    <mergeCell ref="E63:E67"/>
    <mergeCell ref="F63:F65"/>
    <mergeCell ref="E38:E47"/>
    <mergeCell ref="F38:F41"/>
    <mergeCell ref="F42:F43"/>
    <mergeCell ref="F44:F45"/>
    <mergeCell ref="F46:F47"/>
    <mergeCell ref="E48:E57"/>
    <mergeCell ref="F48:F51"/>
    <mergeCell ref="F52:F53"/>
    <mergeCell ref="F54:F55"/>
    <mergeCell ref="F56:F57"/>
  </mergeCells>
  <conditionalFormatting sqref="I42">
    <cfRule type="containsText" dxfId="419" priority="169" operator="containsText" text="Michaël KM">
      <formula>NOT(ISERROR(SEARCH("Michaël KM",I42)))</formula>
    </cfRule>
  </conditionalFormatting>
  <conditionalFormatting sqref="H43:H47">
    <cfRule type="expression" dxfId="418" priority="426">
      <formula>$G43:$G43="Jimmy F"</formula>
    </cfRule>
    <cfRule type="expression" dxfId="417" priority="427">
      <formula>$G43:$G43="Fabien A"</formula>
    </cfRule>
    <cfRule type="expression" dxfId="416" priority="428">
      <formula>$G43:$G43="Pierre L"</formula>
    </cfRule>
    <cfRule type="expression" dxfId="415" priority="429">
      <formula>$G43:$G43="Gérard G"</formula>
    </cfRule>
    <cfRule type="expression" dxfId="414" priority="430">
      <formula>$G43:$G43="Didier D"</formula>
    </cfRule>
    <cfRule type="expression" dxfId="413" priority="431">
      <formula>$G43:$G43="Julien B"</formula>
    </cfRule>
    <cfRule type="expression" dxfId="412" priority="432">
      <formula>$G43:$G43="Thiébaut H"</formula>
    </cfRule>
    <cfRule type="expression" dxfId="411" priority="433">
      <formula>$G43:$G43="Frédéric K"</formula>
    </cfRule>
    <cfRule type="expression" dxfId="410" priority="434">
      <formula>$G43:$G43="Tonio F"</formula>
    </cfRule>
    <cfRule type="expression" dxfId="409" priority="435">
      <formula>$G43:$G43="Vania B"</formula>
    </cfRule>
    <cfRule type="expression" dxfId="408" priority="436">
      <formula>$G43:$G43="Paulo I"</formula>
    </cfRule>
    <cfRule type="expression" dxfId="407" priority="437">
      <formula>$G43:$G43="Jean-Michel S"</formula>
    </cfRule>
    <cfRule type="expression" dxfId="406" priority="438">
      <formula>$G43:$G43="Jean-Claude K"</formula>
    </cfRule>
    <cfRule type="expression" dxfId="405" priority="439">
      <formula>$G43:$G43="Laurent E"</formula>
    </cfRule>
    <cfRule type="expression" dxfId="404" priority="440">
      <formula>$G43:$G43="Olivier H"</formula>
    </cfRule>
  </conditionalFormatting>
  <conditionalFormatting sqref="H8:H17">
    <cfRule type="expression" dxfId="403" priority="411">
      <formula>$G8:$G8="Jimmy F"</formula>
    </cfRule>
    <cfRule type="expression" dxfId="402" priority="412">
      <formula>$G8:$G8="Fabien A"</formula>
    </cfRule>
    <cfRule type="expression" dxfId="401" priority="413">
      <formula>$G8:$G8="Pierre L"</formula>
    </cfRule>
    <cfRule type="expression" dxfId="400" priority="414">
      <formula>$G8:$G8="Gérard G"</formula>
    </cfRule>
    <cfRule type="expression" dxfId="399" priority="415">
      <formula>$G8:$G8="Didier D"</formula>
    </cfRule>
    <cfRule type="expression" dxfId="398" priority="416">
      <formula>$G8:$G8="Julien B"</formula>
    </cfRule>
    <cfRule type="expression" dxfId="397" priority="417">
      <formula>$G8:$G8="Thiébaut H"</formula>
    </cfRule>
    <cfRule type="expression" dxfId="396" priority="418">
      <formula>$G8:$G8="Frédéric K"</formula>
    </cfRule>
    <cfRule type="expression" dxfId="395" priority="419">
      <formula>$G8:$G8="Tonio F"</formula>
    </cfRule>
    <cfRule type="expression" dxfId="394" priority="420">
      <formula>$G8:$G8="Vania B"</formula>
    </cfRule>
    <cfRule type="expression" dxfId="393" priority="421">
      <formula>$G8:$G8="Paulo I"</formula>
    </cfRule>
    <cfRule type="expression" dxfId="392" priority="422">
      <formula>$G8:$G8="Jean-Michel S"</formula>
    </cfRule>
    <cfRule type="expression" dxfId="391" priority="423">
      <formula>$G8:$G8="Jean-Claude K"</formula>
    </cfRule>
    <cfRule type="expression" dxfId="390" priority="424">
      <formula>$G8:$G8="Laurent E"</formula>
    </cfRule>
    <cfRule type="expression" dxfId="389" priority="425">
      <formula>$G8:$G8="Olivier H"</formula>
    </cfRule>
  </conditionalFormatting>
  <conditionalFormatting sqref="H18:H27">
    <cfRule type="expression" dxfId="388" priority="396">
      <formula>$G18:$G18="Jimmy F"</formula>
    </cfRule>
    <cfRule type="expression" dxfId="387" priority="397">
      <formula>$G18:$G18="Fabien A"</formula>
    </cfRule>
    <cfRule type="expression" dxfId="386" priority="398">
      <formula>$G18:$G18="Pierre L"</formula>
    </cfRule>
    <cfRule type="expression" dxfId="385" priority="399">
      <formula>$G18:$G18="Gérard G"</formula>
    </cfRule>
    <cfRule type="expression" dxfId="384" priority="400">
      <formula>$G18:$G18="Didier D"</formula>
    </cfRule>
    <cfRule type="expression" dxfId="383" priority="401">
      <formula>$G18:$G18="Julien B"</formula>
    </cfRule>
    <cfRule type="expression" dxfId="382" priority="402">
      <formula>$G18:$G18="Thiébaut H"</formula>
    </cfRule>
    <cfRule type="expression" dxfId="381" priority="403">
      <formula>$G18:$G18="Frédéric K"</formula>
    </cfRule>
    <cfRule type="expression" dxfId="380" priority="404">
      <formula>$G18:$G18="Tonio F"</formula>
    </cfRule>
    <cfRule type="expression" dxfId="379" priority="405">
      <formula>$G18:$G18="Vania B"</formula>
    </cfRule>
    <cfRule type="expression" dxfId="378" priority="406">
      <formula>$G18:$G18="Paulo I"</formula>
    </cfRule>
    <cfRule type="expression" dxfId="377" priority="407">
      <formula>$G18:$G18="Jean-Michel S"</formula>
    </cfRule>
    <cfRule type="expression" dxfId="376" priority="408">
      <formula>$G18:$G18="Jean-Claude K"</formula>
    </cfRule>
    <cfRule type="expression" dxfId="375" priority="409">
      <formula>$G18:$G18="Laurent E"</formula>
    </cfRule>
    <cfRule type="expression" dxfId="374" priority="410">
      <formula>$G18:$G18="Olivier H"</formula>
    </cfRule>
  </conditionalFormatting>
  <conditionalFormatting sqref="H28:H37">
    <cfRule type="expression" dxfId="373" priority="381">
      <formula>$G28:$G28="Jimmy F"</formula>
    </cfRule>
    <cfRule type="expression" dxfId="372" priority="382">
      <formula>$G28:$G28="Fabien A"</formula>
    </cfRule>
    <cfRule type="expression" dxfId="371" priority="383">
      <formula>$G28:$G28="Pierre L"</formula>
    </cfRule>
    <cfRule type="expression" dxfId="370" priority="384">
      <formula>$G28:$G28="Gérard G"</formula>
    </cfRule>
    <cfRule type="expression" dxfId="369" priority="385">
      <formula>$G28:$G28="Didier D"</formula>
    </cfRule>
    <cfRule type="expression" dxfId="368" priority="386">
      <formula>$G28:$G28="Julien B"</formula>
    </cfRule>
    <cfRule type="expression" dxfId="367" priority="387">
      <formula>$G28:$G28="Thiébaut H"</formula>
    </cfRule>
    <cfRule type="expression" dxfId="366" priority="388">
      <formula>$G28:$G28="Frédéric K"</formula>
    </cfRule>
    <cfRule type="expression" dxfId="365" priority="389">
      <formula>$G28:$G28="Tonio F"</formula>
    </cfRule>
    <cfRule type="expression" dxfId="364" priority="390">
      <formula>$G28:$G28="Vania B"</formula>
    </cfRule>
    <cfRule type="expression" dxfId="363" priority="391">
      <formula>$G28:$G28="Paulo I"</formula>
    </cfRule>
    <cfRule type="expression" dxfId="362" priority="392">
      <formula>$G28:$G28="Jean-Michel S"</formula>
    </cfRule>
    <cfRule type="expression" dxfId="361" priority="393">
      <formula>$G28:$G28="Jean-Claude K"</formula>
    </cfRule>
    <cfRule type="expression" dxfId="360" priority="394">
      <formula>$G28:$G28="Laurent E"</formula>
    </cfRule>
    <cfRule type="expression" dxfId="359" priority="395">
      <formula>$G28:$G28="Olivier H"</formula>
    </cfRule>
  </conditionalFormatting>
  <conditionalFormatting sqref="H38:H41">
    <cfRule type="expression" dxfId="358" priority="366">
      <formula>$G38:$G38="Jimmy F"</formula>
    </cfRule>
    <cfRule type="expression" dxfId="357" priority="367">
      <formula>$G38:$G38="Fabien A"</formula>
    </cfRule>
    <cfRule type="expression" dxfId="356" priority="368">
      <formula>$G38:$G38="Pierre L"</formula>
    </cfRule>
    <cfRule type="expression" dxfId="355" priority="369">
      <formula>$G38:$G38="Gérard G"</formula>
    </cfRule>
    <cfRule type="expression" dxfId="354" priority="370">
      <formula>$G38:$G38="Didier D"</formula>
    </cfRule>
    <cfRule type="expression" dxfId="353" priority="371">
      <formula>$G38:$G38="Julien B"</formula>
    </cfRule>
    <cfRule type="expression" dxfId="352" priority="372">
      <formula>$G38:$G38="Thiébaut H"</formula>
    </cfRule>
    <cfRule type="expression" dxfId="351" priority="373">
      <formula>$G38:$G38="Frédéric K"</formula>
    </cfRule>
    <cfRule type="expression" dxfId="350" priority="374">
      <formula>$G38:$G38="Tonio F"</formula>
    </cfRule>
    <cfRule type="expression" dxfId="349" priority="375">
      <formula>$G38:$G38="Vania B"</formula>
    </cfRule>
    <cfRule type="expression" dxfId="348" priority="376">
      <formula>$G38:$G38="Paulo I"</formula>
    </cfRule>
    <cfRule type="expression" dxfId="347" priority="377">
      <formula>$G38:$G38="Jean-Michel S"</formula>
    </cfRule>
    <cfRule type="expression" dxfId="346" priority="378">
      <formula>$G38:$G38="Jean-Claude K"</formula>
    </cfRule>
    <cfRule type="expression" dxfId="345" priority="379">
      <formula>$G38:$G38="Laurent E"</formula>
    </cfRule>
    <cfRule type="expression" dxfId="344" priority="380">
      <formula>$G38:$G38="Olivier H"</formula>
    </cfRule>
  </conditionalFormatting>
  <conditionalFormatting sqref="H48:H57">
    <cfRule type="expression" dxfId="343" priority="351">
      <formula>$G48:$G48="Jimmy F"</formula>
    </cfRule>
    <cfRule type="expression" dxfId="342" priority="352">
      <formula>$G48:$G48="Fabien A"</formula>
    </cfRule>
    <cfRule type="expression" dxfId="341" priority="353">
      <formula>$G48:$G48="Pierre L"</formula>
    </cfRule>
    <cfRule type="expression" dxfId="340" priority="354">
      <formula>$G48:$G48="Gérard G"</formula>
    </cfRule>
    <cfRule type="expression" dxfId="339" priority="355">
      <formula>$G48:$G48="Didier D"</formula>
    </cfRule>
    <cfRule type="expression" dxfId="338" priority="356">
      <formula>$G48:$G48="Julien B"</formula>
    </cfRule>
    <cfRule type="expression" dxfId="337" priority="357">
      <formula>$G48:$G48="Thiébaut H"</formula>
    </cfRule>
    <cfRule type="expression" dxfId="336" priority="358">
      <formula>$G48:$G48="Frédéric K"</formula>
    </cfRule>
    <cfRule type="expression" dxfId="335" priority="359">
      <formula>$G48:$G48="Tonio F"</formula>
    </cfRule>
    <cfRule type="expression" dxfId="334" priority="360">
      <formula>$G48:$G48="Vania B"</formula>
    </cfRule>
    <cfRule type="expression" dxfId="333" priority="361">
      <formula>$G48:$G48="Paulo I"</formula>
    </cfRule>
    <cfRule type="expression" dxfId="332" priority="362">
      <formula>$G48:$G48="Jean-Michel S"</formula>
    </cfRule>
    <cfRule type="expression" dxfId="331" priority="363">
      <formula>$G48:$G48="Jean-Claude K"</formula>
    </cfRule>
    <cfRule type="expression" dxfId="330" priority="364">
      <formula>$G48:$G48="Laurent E"</formula>
    </cfRule>
    <cfRule type="expression" dxfId="329" priority="365">
      <formula>$G48:$G48="Olivier H"</formula>
    </cfRule>
  </conditionalFormatting>
  <conditionalFormatting sqref="H58:H60">
    <cfRule type="expression" dxfId="328" priority="336">
      <formula>$G58:$G58="Jimmy F"</formula>
    </cfRule>
    <cfRule type="expression" dxfId="327" priority="337">
      <formula>$G58:$G58="Fabien A"</formula>
    </cfRule>
    <cfRule type="expression" dxfId="326" priority="338">
      <formula>$G58:$G58="Pierre L"</formula>
    </cfRule>
    <cfRule type="expression" dxfId="325" priority="339">
      <formula>$G58:$G58="Gérard G"</formula>
    </cfRule>
    <cfRule type="expression" dxfId="324" priority="340">
      <formula>$G58:$G58="Didier D"</formula>
    </cfRule>
    <cfRule type="expression" dxfId="323" priority="341">
      <formula>$G58:$G58="Julien B"</formula>
    </cfRule>
    <cfRule type="expression" dxfId="322" priority="342">
      <formula>$G58:$G58="Thiébaut H"</formula>
    </cfRule>
    <cfRule type="expression" dxfId="321" priority="343">
      <formula>$G58:$G58="Frédéric K"</formula>
    </cfRule>
    <cfRule type="expression" dxfId="320" priority="344">
      <formula>$G58:$G58="Tonio F"</formula>
    </cfRule>
    <cfRule type="expression" dxfId="319" priority="345">
      <formula>$G58:$G58="Vania B"</formula>
    </cfRule>
    <cfRule type="expression" dxfId="318" priority="346">
      <formula>$G58:$G58="Paulo I"</formula>
    </cfRule>
    <cfRule type="expression" dxfId="317" priority="347">
      <formula>$G58:$G58="Jean-Michel S"</formula>
    </cfRule>
    <cfRule type="expression" dxfId="316" priority="348">
      <formula>$G58:$G58="Jean-Claude K"</formula>
    </cfRule>
    <cfRule type="expression" dxfId="315" priority="349">
      <formula>$G58:$G58="Laurent E"</formula>
    </cfRule>
    <cfRule type="expression" dxfId="314" priority="350">
      <formula>$G58:$G58="Olivier H"</formula>
    </cfRule>
  </conditionalFormatting>
  <conditionalFormatting sqref="H61">
    <cfRule type="expression" dxfId="313" priority="321">
      <formula>$G61:$G61="Jimmy F"</formula>
    </cfRule>
    <cfRule type="expression" dxfId="312" priority="322">
      <formula>$G61:$G61="Fabien A"</formula>
    </cfRule>
    <cfRule type="expression" dxfId="311" priority="323">
      <formula>$G61:$G61="Pierre L"</formula>
    </cfRule>
    <cfRule type="expression" dxfId="310" priority="324">
      <formula>$G61:$G61="Gérard G"</formula>
    </cfRule>
    <cfRule type="expression" dxfId="309" priority="325">
      <formula>$G61:$G61="Didier D"</formula>
    </cfRule>
    <cfRule type="expression" dxfId="308" priority="326">
      <formula>$G61:$G61="Julien B"</formula>
    </cfRule>
    <cfRule type="expression" dxfId="307" priority="327">
      <formula>$G61:$G61="Thiébaut H"</formula>
    </cfRule>
    <cfRule type="expression" dxfId="306" priority="328">
      <formula>$G61:$G61="Frédéric K"</formula>
    </cfRule>
    <cfRule type="expression" dxfId="305" priority="329">
      <formula>$G61:$G61="Tonio F"</formula>
    </cfRule>
    <cfRule type="expression" dxfId="304" priority="330">
      <formula>$G61:$G61="Vania B"</formula>
    </cfRule>
    <cfRule type="expression" dxfId="303" priority="331">
      <formula>$G61:$G61="Paulo I"</formula>
    </cfRule>
    <cfRule type="expression" dxfId="302" priority="332">
      <formula>$G61:$G61="Jean-Michel S"</formula>
    </cfRule>
    <cfRule type="expression" dxfId="301" priority="333">
      <formula>$G61:$G61="Jean-Claude K"</formula>
    </cfRule>
    <cfRule type="expression" dxfId="300" priority="334">
      <formula>$G61:$G61="Laurent E"</formula>
    </cfRule>
    <cfRule type="expression" dxfId="299" priority="335">
      <formula>$G61:$G61="Olivier H"</formula>
    </cfRule>
  </conditionalFormatting>
  <conditionalFormatting sqref="H62">
    <cfRule type="expression" dxfId="298" priority="306">
      <formula>$G62:$G62="Jimmy F"</formula>
    </cfRule>
    <cfRule type="expression" dxfId="297" priority="307">
      <formula>$G62:$G62="Fabien A"</formula>
    </cfRule>
    <cfRule type="expression" dxfId="296" priority="308">
      <formula>$G62:$G62="Pierre L"</formula>
    </cfRule>
    <cfRule type="expression" dxfId="295" priority="309">
      <formula>$G62:$G62="Gérard G"</formula>
    </cfRule>
    <cfRule type="expression" dxfId="294" priority="310">
      <formula>$G62:$G62="Didier D"</formula>
    </cfRule>
    <cfRule type="expression" dxfId="293" priority="311">
      <formula>$G62:$G62="Julien B"</formula>
    </cfRule>
    <cfRule type="expression" dxfId="292" priority="312">
      <formula>$G62:$G62="Thiébaut H"</formula>
    </cfRule>
    <cfRule type="expression" dxfId="291" priority="313">
      <formula>$G62:$G62="Frédéric K"</formula>
    </cfRule>
    <cfRule type="expression" dxfId="290" priority="314">
      <formula>$G62:$G62="Tonio F"</formula>
    </cfRule>
    <cfRule type="expression" dxfId="289" priority="315">
      <formula>$G62:$G62="Vania B"</formula>
    </cfRule>
    <cfRule type="expression" dxfId="288" priority="316">
      <formula>$G62:$G62="Paulo I"</formula>
    </cfRule>
    <cfRule type="expression" dxfId="287" priority="317">
      <formula>$G62:$G62="Jean-Michel S"</formula>
    </cfRule>
    <cfRule type="expression" dxfId="286" priority="318">
      <formula>$G62:$G62="Jean-Claude K"</formula>
    </cfRule>
    <cfRule type="expression" dxfId="285" priority="319">
      <formula>$G62:$G62="Laurent E"</formula>
    </cfRule>
    <cfRule type="expression" dxfId="284" priority="320">
      <formula>$G62:$G62="Olivier H"</formula>
    </cfRule>
  </conditionalFormatting>
  <conditionalFormatting sqref="H63:H65">
    <cfRule type="expression" dxfId="283" priority="291">
      <formula>$G63:$G63="Jimmy F"</formula>
    </cfRule>
    <cfRule type="expression" dxfId="282" priority="292">
      <formula>$G63:$G63="Fabien A"</formula>
    </cfRule>
    <cfRule type="expression" dxfId="281" priority="293">
      <formula>$G63:$G63="Pierre L"</formula>
    </cfRule>
    <cfRule type="expression" dxfId="280" priority="294">
      <formula>$G63:$G63="Gérard G"</formula>
    </cfRule>
    <cfRule type="expression" dxfId="279" priority="295">
      <formula>$G63:$G63="Didier D"</formula>
    </cfRule>
    <cfRule type="expression" dxfId="278" priority="296">
      <formula>$G63:$G63="Julien B"</formula>
    </cfRule>
    <cfRule type="expression" dxfId="277" priority="297">
      <formula>$G63:$G63="Thiébaut H"</formula>
    </cfRule>
    <cfRule type="expression" dxfId="276" priority="298">
      <formula>$G63:$G63="Frédéric K"</formula>
    </cfRule>
    <cfRule type="expression" dxfId="275" priority="299">
      <formula>$G63:$G63="Tonio F"</formula>
    </cfRule>
    <cfRule type="expression" dxfId="274" priority="300">
      <formula>$G63:$G63="Vania B"</formula>
    </cfRule>
    <cfRule type="expression" dxfId="273" priority="301">
      <formula>$G63:$G63="Paulo I"</formula>
    </cfRule>
    <cfRule type="expression" dxfId="272" priority="302">
      <formula>$G63:$G63="Jean-Michel S"</formula>
    </cfRule>
    <cfRule type="expression" dxfId="271" priority="303">
      <formula>$G63:$G63="Jean-Claude K"</formula>
    </cfRule>
    <cfRule type="expression" dxfId="270" priority="304">
      <formula>$G63:$G63="Laurent E"</formula>
    </cfRule>
    <cfRule type="expression" dxfId="269" priority="305">
      <formula>$G63:$G63="Olivier H"</formula>
    </cfRule>
  </conditionalFormatting>
  <conditionalFormatting sqref="H66">
    <cfRule type="expression" dxfId="268" priority="276">
      <formula>$G66:$G66="Jimmy F"</formula>
    </cfRule>
    <cfRule type="expression" dxfId="267" priority="277">
      <formula>$G66:$G66="Fabien A"</formula>
    </cfRule>
    <cfRule type="expression" dxfId="266" priority="278">
      <formula>$G66:$G66="Pierre L"</formula>
    </cfRule>
    <cfRule type="expression" dxfId="265" priority="279">
      <formula>$G66:$G66="Gérard G"</formula>
    </cfRule>
    <cfRule type="expression" dxfId="264" priority="280">
      <formula>$G66:$G66="Didier D"</formula>
    </cfRule>
    <cfRule type="expression" dxfId="263" priority="281">
      <formula>$G66:$G66="Julien B"</formula>
    </cfRule>
    <cfRule type="expression" dxfId="262" priority="282">
      <formula>$G66:$G66="Thiébaut H"</formula>
    </cfRule>
    <cfRule type="expression" dxfId="261" priority="283">
      <formula>$G66:$G66="Frédéric K"</formula>
    </cfRule>
    <cfRule type="expression" dxfId="260" priority="284">
      <formula>$G66:$G66="Tonio F"</formula>
    </cfRule>
    <cfRule type="expression" dxfId="259" priority="285">
      <formula>$G66:$G66="Vania B"</formula>
    </cfRule>
    <cfRule type="expression" dxfId="258" priority="286">
      <formula>$G66:$G66="Paulo I"</formula>
    </cfRule>
    <cfRule type="expression" dxfId="257" priority="287">
      <formula>$G66:$G66="Jean-Michel S"</formula>
    </cfRule>
    <cfRule type="expression" dxfId="256" priority="288">
      <formula>$G66:$G66="Jean-Claude K"</formula>
    </cfRule>
    <cfRule type="expression" dxfId="255" priority="289">
      <formula>$G66:$G66="Laurent E"</formula>
    </cfRule>
    <cfRule type="expression" dxfId="254" priority="290">
      <formula>$G66:$G66="Olivier H"</formula>
    </cfRule>
  </conditionalFormatting>
  <conditionalFormatting sqref="H67">
    <cfRule type="expression" dxfId="253" priority="261">
      <formula>$G67:$G67="Jimmy F"</formula>
    </cfRule>
    <cfRule type="expression" dxfId="252" priority="262">
      <formula>$G67:$G67="Fabien A"</formula>
    </cfRule>
    <cfRule type="expression" dxfId="251" priority="263">
      <formula>$G67:$G67="Pierre L"</formula>
    </cfRule>
    <cfRule type="expression" dxfId="250" priority="264">
      <formula>$G67:$G67="Gérard G"</formula>
    </cfRule>
    <cfRule type="expression" dxfId="249" priority="265">
      <formula>$G67:$G67="Didier D"</formula>
    </cfRule>
    <cfRule type="expression" dxfId="248" priority="266">
      <formula>$G67:$G67="Julien B"</formula>
    </cfRule>
    <cfRule type="expression" dxfId="247" priority="267">
      <formula>$G67:$G67="Thiébaut H"</formula>
    </cfRule>
    <cfRule type="expression" dxfId="246" priority="268">
      <formula>$G67:$G67="Frédéric K"</formula>
    </cfRule>
    <cfRule type="expression" dxfId="245" priority="269">
      <formula>$G67:$G67="Tonio F"</formula>
    </cfRule>
    <cfRule type="expression" dxfId="244" priority="270">
      <formula>$G67:$G67="Vania B"</formula>
    </cfRule>
    <cfRule type="expression" dxfId="243" priority="271">
      <formula>$G67:$G67="Paulo I"</formula>
    </cfRule>
    <cfRule type="expression" dxfId="242" priority="272">
      <formula>$G67:$G67="Jean-Michel S"</formula>
    </cfRule>
    <cfRule type="expression" dxfId="241" priority="273">
      <formula>$G67:$G67="Jean-Claude K"</formula>
    </cfRule>
    <cfRule type="expression" dxfId="240" priority="274">
      <formula>$G67:$G67="Laurent E"</formula>
    </cfRule>
    <cfRule type="expression" dxfId="239" priority="275">
      <formula>$G67:$G67="Olivier H"</formula>
    </cfRule>
  </conditionalFormatting>
  <conditionalFormatting sqref="J8:J67 K52">
    <cfRule type="expression" dxfId="238" priority="245">
      <formula>$I8:$I8="Guillaume M"</formula>
    </cfRule>
    <cfRule type="expression" dxfId="237" priority="246">
      <formula>$I8:$I8="Jimmy F"</formula>
    </cfRule>
    <cfRule type="expression" dxfId="236" priority="247">
      <formula>$I8:$I8="Fabien A"</formula>
    </cfRule>
    <cfRule type="expression" dxfId="235" priority="248">
      <formula>$I8:$I8="Pierre L"</formula>
    </cfRule>
    <cfRule type="expression" dxfId="234" priority="249">
      <formula>$I8:$I8="Gérard G"</formula>
    </cfRule>
    <cfRule type="expression" dxfId="233" priority="250">
      <formula>$I8:$I8="Julien B"</formula>
    </cfRule>
    <cfRule type="expression" dxfId="232" priority="251">
      <formula>$I8:$I8="Didier D"</formula>
    </cfRule>
    <cfRule type="expression" dxfId="231" priority="252">
      <formula>$I8:$I8="Thiébaut H"</formula>
    </cfRule>
    <cfRule type="expression" dxfId="230" priority="253">
      <formula>$I8:$I8="Frédéric K"</formula>
    </cfRule>
    <cfRule type="expression" dxfId="229" priority="254">
      <formula>$I8:$I8="Tonio F"</formula>
    </cfRule>
    <cfRule type="expression" dxfId="228" priority="255">
      <formula>$I8:$I8="Vania B"</formula>
    </cfRule>
    <cfRule type="expression" dxfId="227" priority="256">
      <formula>$I8:$I8="Paulo I"</formula>
    </cfRule>
    <cfRule type="expression" dxfId="226" priority="257">
      <formula>$I8:$I8="Jean-Michel S"</formula>
    </cfRule>
    <cfRule type="expression" dxfId="225" priority="258">
      <formula>$I8:$I8="Jean-Claude K"</formula>
    </cfRule>
    <cfRule type="expression" dxfId="224" priority="259">
      <formula>$I8:$I8="Laurent E"</formula>
    </cfRule>
    <cfRule type="expression" dxfId="223" priority="260">
      <formula>$I8:$I8="Olivier H"</formula>
    </cfRule>
  </conditionalFormatting>
  <conditionalFormatting sqref="L8:L67">
    <cfRule type="expression" dxfId="222" priority="229">
      <formula>$K8:$K8="Guillaume M"</formula>
    </cfRule>
    <cfRule type="expression" dxfId="221" priority="230">
      <formula>$K8:$K8="Jimmy F"</formula>
    </cfRule>
    <cfRule type="expression" dxfId="220" priority="231">
      <formula>$K8:$K8="Fabien A"</formula>
    </cfRule>
    <cfRule type="expression" dxfId="219" priority="232">
      <formula>$K8:$K8="Pierre L"</formula>
    </cfRule>
    <cfRule type="expression" dxfId="218" priority="233">
      <formula>$K8:$K8="Gérard G"</formula>
    </cfRule>
    <cfRule type="expression" dxfId="217" priority="234">
      <formula>$K8:$K8="Julien B"</formula>
    </cfRule>
    <cfRule type="expression" dxfId="216" priority="235">
      <formula>$K8:$K8="Didier D"</formula>
    </cfRule>
    <cfRule type="expression" dxfId="215" priority="236">
      <formula>$K8:$K8="Thiébaut H"</formula>
    </cfRule>
    <cfRule type="expression" dxfId="214" priority="237">
      <formula>$K8:$K8="Frédéric K"</formula>
    </cfRule>
    <cfRule type="expression" dxfId="213" priority="238">
      <formula>$K8:$K8="Tonio F"</formula>
    </cfRule>
    <cfRule type="expression" dxfId="212" priority="239">
      <formula>$K8:$K8="Vania B"</formula>
    </cfRule>
    <cfRule type="expression" dxfId="211" priority="240">
      <formula>$K8:$K8="Paulo I"</formula>
    </cfRule>
    <cfRule type="expression" dxfId="210" priority="241">
      <formula>$K8:$K8="Jean-Michel S"</formula>
    </cfRule>
    <cfRule type="expression" dxfId="209" priority="242">
      <formula>$K8:$K8="Jean-Claude K"</formula>
    </cfRule>
    <cfRule type="expression" dxfId="208" priority="243">
      <formula>$K8:$K8="Laurent E"</formula>
    </cfRule>
    <cfRule type="expression" dxfId="207" priority="244">
      <formula>$K8:$K8="Olivier H"</formula>
    </cfRule>
  </conditionalFormatting>
  <conditionalFormatting sqref="I42">
    <cfRule type="endsWith" dxfId="206" priority="170" operator="endsWith" text="Robin S">
      <formula>RIGHT(I42,LEN("Robin S"))="Robin S"</formula>
    </cfRule>
    <cfRule type="endsWith" dxfId="205" priority="171" operator="endsWith" text="Franck E">
      <formula>RIGHT(I42,LEN("Franck E"))="Franck E"</formula>
    </cfRule>
    <cfRule type="endsWith" dxfId="204" priority="172" operator="endsWith" text="Maxime W">
      <formula>RIGHT(I42,LEN("Maxime W"))="Maxime W"</formula>
    </cfRule>
    <cfRule type="endsWith" dxfId="203" priority="173" operator="endsWith" text="Eric S">
      <formula>RIGHT(I42,LEN("Eric S"))="Eric S"</formula>
    </cfRule>
    <cfRule type="endsWith" dxfId="202" priority="174" operator="endsWith" text="Guillaume M">
      <formula>RIGHT(I42,LEN("Guillaume M"))="Guillaume M"</formula>
    </cfRule>
    <cfRule type="endsWith" dxfId="201" priority="175" operator="endsWith" text="Matthieu M">
      <formula>RIGHT(I42,LEN("Matthieu M"))="Matthieu M"</formula>
    </cfRule>
    <cfRule type="endsWith" dxfId="200" priority="176" operator="endsWith" text="Yannick M">
      <formula>RIGHT(I42,LEN("Yannick M"))="Yannick M"</formula>
    </cfRule>
    <cfRule type="endsWith" dxfId="199" priority="177" operator="endsWith" text="Pierre L">
      <formula>RIGHT(I42,LEN("Pierre L"))="Pierre L"</formula>
    </cfRule>
    <cfRule type="endsWith" dxfId="198" priority="178" operator="endsWith" text="Chloé L">
      <formula>RIGHT(I42,LEN("Chloé L"))="Chloé L"</formula>
    </cfRule>
    <cfRule type="endsWith" dxfId="197" priority="179" operator="endsWith" text="Frédéric K">
      <formula>RIGHT(I42,LEN("Frédéric K"))="Frédéric K"</formula>
    </cfRule>
    <cfRule type="endsWith" dxfId="196" priority="180" operator="endsWith" text="Jean-Claude K">
      <formula>RIGHT(I42,LEN("Jean-Claude K"))="Jean-Claude K"</formula>
    </cfRule>
    <cfRule type="endsWith" dxfId="195" priority="181" operator="endsWith" text="Paulo I">
      <formula>RIGHT(I42,LEN("Paulo I"))="Paulo I"</formula>
    </cfRule>
    <cfRule type="endsWith" dxfId="194" priority="182" operator="endsWith" text="Olivier H">
      <formula>RIGHT(I42,LEN("Olivier H"))="Olivier H"</formula>
    </cfRule>
    <cfRule type="endsWith" dxfId="193" priority="183" operator="endsWith" text="Hervé H">
      <formula>RIGHT(I42,LEN("Hervé H"))="Hervé H"</formula>
    </cfRule>
    <cfRule type="endsWith" dxfId="192" priority="184" operator="endsWith" text="Thiébaut H">
      <formula>RIGHT(I42,LEN("Thiébaut H"))="Thiébaut H"</formula>
    </cfRule>
    <cfRule type="endsWith" dxfId="191" priority="185" operator="endsWith" text="Flavien G">
      <formula>RIGHT(I42,LEN("Flavien G"))="Flavien G"</formula>
    </cfRule>
    <cfRule type="endsWith" dxfId="190" priority="186" operator="endsWith" text="Lucas G">
      <formula>RIGHT(I42,LEN("Lucas G"))="Lucas G"</formula>
    </cfRule>
    <cfRule type="endsWith" dxfId="189" priority="187" operator="endsWith" text="Gérard G">
      <formula>RIGHT(I42,LEN("Gérard G"))="Gérard G"</formula>
    </cfRule>
    <cfRule type="endsWith" dxfId="188" priority="188" operator="endsWith" text="Jimmy F">
      <formula>RIGHT(I42,LEN("Jimmy F"))="Jimmy F"</formula>
    </cfRule>
    <cfRule type="endsWith" dxfId="187" priority="189" operator="endsWith" text="Tonio F">
      <formula>RIGHT(I42,LEN("Tonio F"))="Tonio F"</formula>
    </cfRule>
    <cfRule type="endsWith" dxfId="186" priority="190" operator="endsWith" text="Laurent E">
      <formula>RIGHT(I42,LEN("Laurent E"))="Laurent E"</formula>
    </cfRule>
    <cfRule type="endsWith" dxfId="185" priority="191" operator="endsWith" text="Didier D">
      <formula>RIGHT(I42,LEN("Didier D"))="Didier D"</formula>
    </cfRule>
    <cfRule type="endsWith" dxfId="184" priority="192" operator="endsWith" text="François C">
      <formula>RIGHT(I42,LEN("François C"))="François C"</formula>
    </cfRule>
    <cfRule type="endsWith" dxfId="183" priority="193" operator="endsWith" text="Vania B">
      <formula>RIGHT(I42,LEN("Vania B"))="Vania B"</formula>
    </cfRule>
    <cfRule type="endsWith" dxfId="182" priority="194" operator="endsWith" text="Julien B">
      <formula>RIGHT(I42,LEN("Julien B"))="Julien B"</formula>
    </cfRule>
    <cfRule type="endsWith" dxfId="181" priority="195" operator="endsWith" text="Laurent B">
      <formula>RIGHT(I42,LEN("Laurent B"))="Laurent B"</formula>
    </cfRule>
    <cfRule type="endsWith" dxfId="180" priority="196" operator="endsWith" text="Jean-Marie B">
      <formula>RIGHT(I42,LEN("Jean-Marie B"))="Jean-Marie B"</formula>
    </cfRule>
    <cfRule type="endsWith" dxfId="179" priority="197" operator="endsWith" text="Jean-Michel S">
      <formula>RIGHT(I42,LEN("Jean-Michel S"))="Jean-Michel S"</formula>
    </cfRule>
    <cfRule type="endsWith" dxfId="178" priority="198" operator="endsWith" text="Fabien A">
      <formula>RIGHT(I42,LEN("Fabien A"))="Fabien A"</formula>
    </cfRule>
  </conditionalFormatting>
  <conditionalFormatting sqref="K42">
    <cfRule type="containsText" dxfId="177" priority="139" operator="containsText" text="Michaël KM">
      <formula>NOT(ISERROR(SEARCH("Michaël KM",K42)))</formula>
    </cfRule>
  </conditionalFormatting>
  <conditionalFormatting sqref="K42">
    <cfRule type="endsWith" dxfId="176" priority="140" operator="endsWith" text="Robin S">
      <formula>RIGHT(K42,LEN("Robin S"))="Robin S"</formula>
    </cfRule>
    <cfRule type="endsWith" dxfId="175" priority="141" operator="endsWith" text="Franck E">
      <formula>RIGHT(K42,LEN("Franck E"))="Franck E"</formula>
    </cfRule>
    <cfRule type="endsWith" dxfId="174" priority="142" operator="endsWith" text="Maxime W">
      <formula>RIGHT(K42,LEN("Maxime W"))="Maxime W"</formula>
    </cfRule>
    <cfRule type="endsWith" dxfId="173" priority="143" operator="endsWith" text="Eric S">
      <formula>RIGHT(K42,LEN("Eric S"))="Eric S"</formula>
    </cfRule>
    <cfRule type="endsWith" dxfId="172" priority="144" operator="endsWith" text="Guillaume M">
      <formula>RIGHT(K42,LEN("Guillaume M"))="Guillaume M"</formula>
    </cfRule>
    <cfRule type="endsWith" dxfId="171" priority="145" operator="endsWith" text="Matthieu M">
      <formula>RIGHT(K42,LEN("Matthieu M"))="Matthieu M"</formula>
    </cfRule>
    <cfRule type="endsWith" dxfId="170" priority="146" operator="endsWith" text="Yannick M">
      <formula>RIGHT(K42,LEN("Yannick M"))="Yannick M"</formula>
    </cfRule>
    <cfRule type="endsWith" dxfId="169" priority="147" operator="endsWith" text="Pierre L">
      <formula>RIGHT(K42,LEN("Pierre L"))="Pierre L"</formula>
    </cfRule>
    <cfRule type="endsWith" dxfId="168" priority="148" operator="endsWith" text="Chloé L">
      <formula>RIGHT(K42,LEN("Chloé L"))="Chloé L"</formula>
    </cfRule>
    <cfRule type="endsWith" dxfId="167" priority="149" operator="endsWith" text="Frédéric K">
      <formula>RIGHT(K42,LEN("Frédéric K"))="Frédéric K"</formula>
    </cfRule>
    <cfRule type="endsWith" dxfId="166" priority="150" operator="endsWith" text="Jean-Claude K">
      <formula>RIGHT(K42,LEN("Jean-Claude K"))="Jean-Claude K"</formula>
    </cfRule>
    <cfRule type="endsWith" dxfId="165" priority="151" operator="endsWith" text="Paulo I">
      <formula>RIGHT(K42,LEN("Paulo I"))="Paulo I"</formula>
    </cfRule>
    <cfRule type="endsWith" dxfId="164" priority="152" operator="endsWith" text="Olivier H">
      <formula>RIGHT(K42,LEN("Olivier H"))="Olivier H"</formula>
    </cfRule>
    <cfRule type="endsWith" dxfId="163" priority="153" operator="endsWith" text="Hervé H">
      <formula>RIGHT(K42,LEN("Hervé H"))="Hervé H"</formula>
    </cfRule>
    <cfRule type="endsWith" dxfId="162" priority="154" operator="endsWith" text="Thiébaut H">
      <formula>RIGHT(K42,LEN("Thiébaut H"))="Thiébaut H"</formula>
    </cfRule>
    <cfRule type="endsWith" dxfId="161" priority="155" operator="endsWith" text="Flavien G">
      <formula>RIGHT(K42,LEN("Flavien G"))="Flavien G"</formula>
    </cfRule>
    <cfRule type="endsWith" dxfId="160" priority="156" operator="endsWith" text="Lucas G">
      <formula>RIGHT(K42,LEN("Lucas G"))="Lucas G"</formula>
    </cfRule>
    <cfRule type="endsWith" dxfId="159" priority="157" operator="endsWith" text="Gérard G">
      <formula>RIGHT(K42,LEN("Gérard G"))="Gérard G"</formula>
    </cfRule>
    <cfRule type="endsWith" dxfId="158" priority="158" operator="endsWith" text="Jimmy F">
      <formula>RIGHT(K42,LEN("Jimmy F"))="Jimmy F"</formula>
    </cfRule>
    <cfRule type="endsWith" dxfId="157" priority="159" operator="endsWith" text="Tonio F">
      <formula>RIGHT(K42,LEN("Tonio F"))="Tonio F"</formula>
    </cfRule>
    <cfRule type="endsWith" dxfId="156" priority="160" operator="endsWith" text="Laurent E">
      <formula>RIGHT(K42,LEN("Laurent E"))="Laurent E"</formula>
    </cfRule>
    <cfRule type="endsWith" dxfId="155" priority="161" operator="endsWith" text="Didier D">
      <formula>RIGHT(K42,LEN("Didier D"))="Didier D"</formula>
    </cfRule>
    <cfRule type="endsWith" dxfId="154" priority="162" operator="endsWith" text="François C">
      <formula>RIGHT(K42,LEN("François C"))="François C"</formula>
    </cfRule>
    <cfRule type="endsWith" dxfId="153" priority="163" operator="endsWith" text="Vania B">
      <formula>RIGHT(K42,LEN("Vania B"))="Vania B"</formula>
    </cfRule>
    <cfRule type="endsWith" dxfId="152" priority="164" operator="endsWith" text="Julien B">
      <formula>RIGHT(K42,LEN("Julien B"))="Julien B"</formula>
    </cfRule>
    <cfRule type="endsWith" dxfId="151" priority="165" operator="endsWith" text="Laurent B">
      <formula>RIGHT(K42,LEN("Laurent B"))="Laurent B"</formula>
    </cfRule>
    <cfRule type="endsWith" dxfId="150" priority="166" operator="endsWith" text="Jean-Marie B">
      <formula>RIGHT(K42,LEN("Jean-Marie B"))="Jean-Marie B"</formula>
    </cfRule>
    <cfRule type="endsWith" dxfId="149" priority="167" operator="endsWith" text="Jean-Michel S">
      <formula>RIGHT(K42,LEN("Jean-Michel S"))="Jean-Michel S"</formula>
    </cfRule>
    <cfRule type="endsWith" dxfId="148" priority="168" operator="endsWith" text="Fabien A">
      <formula>RIGHT(K42,LEN("Fabien A"))="Fabien A"</formula>
    </cfRule>
  </conditionalFormatting>
  <conditionalFormatting sqref="N52">
    <cfRule type="expression" dxfId="147" priority="123">
      <formula>$I52:$I52="Guillaume M"</formula>
    </cfRule>
    <cfRule type="expression" dxfId="146" priority="124">
      <formula>$I52:$I52="Jimmy F"</formula>
    </cfRule>
    <cfRule type="expression" dxfId="145" priority="125">
      <formula>$I52:$I52="Fabien A"</formula>
    </cfRule>
    <cfRule type="expression" dxfId="144" priority="126">
      <formula>$I52:$I52="Pierre L"</formula>
    </cfRule>
    <cfRule type="expression" dxfId="143" priority="127">
      <formula>$I52:$I52="Gérard G"</formula>
    </cfRule>
    <cfRule type="expression" dxfId="142" priority="128">
      <formula>$I52:$I52="Julien B"</formula>
    </cfRule>
    <cfRule type="expression" dxfId="141" priority="129">
      <formula>$I52:$I52="Didier D"</formula>
    </cfRule>
    <cfRule type="expression" dxfId="140" priority="130">
      <formula>$I52:$I52="Thiébaut H"</formula>
    </cfRule>
    <cfRule type="expression" dxfId="139" priority="131">
      <formula>$I52:$I52="Frédéric K"</formula>
    </cfRule>
    <cfRule type="expression" dxfId="138" priority="132">
      <formula>$I52:$I52="Tonio F"</formula>
    </cfRule>
    <cfRule type="expression" dxfId="137" priority="133">
      <formula>$I52:$I52="Vania B"</formula>
    </cfRule>
    <cfRule type="expression" dxfId="136" priority="134">
      <formula>$I52:$I52="Paulo I"</formula>
    </cfRule>
    <cfRule type="expression" dxfId="135" priority="135">
      <formula>$I52:$I52="Jean-Michel S"</formula>
    </cfRule>
    <cfRule type="expression" dxfId="134" priority="136">
      <formula>$I52:$I52="Jean-Claude K"</formula>
    </cfRule>
    <cfRule type="expression" dxfId="133" priority="137">
      <formula>$I52:$I52="Laurent E"</formula>
    </cfRule>
    <cfRule type="expression" dxfId="132" priority="138">
      <formula>$I52:$I52="Olivier H"</formula>
    </cfRule>
  </conditionalFormatting>
  <conditionalFormatting sqref="N42">
    <cfRule type="containsText" dxfId="131" priority="93" operator="containsText" text="Michaël KM">
      <formula>NOT(ISERROR(SEARCH("Michaël KM",N42)))</formula>
    </cfRule>
  </conditionalFormatting>
  <conditionalFormatting sqref="N42">
    <cfRule type="endsWith" dxfId="130" priority="94" operator="endsWith" text="Robin S">
      <formula>RIGHT(N42,LEN("Robin S"))="Robin S"</formula>
    </cfRule>
    <cfRule type="endsWith" dxfId="129" priority="95" operator="endsWith" text="Franck E">
      <formula>RIGHT(N42,LEN("Franck E"))="Franck E"</formula>
    </cfRule>
    <cfRule type="endsWith" dxfId="128" priority="96" operator="endsWith" text="Maxime W">
      <formula>RIGHT(N42,LEN("Maxime W"))="Maxime W"</formula>
    </cfRule>
    <cfRule type="endsWith" dxfId="127" priority="97" operator="endsWith" text="Eric S">
      <formula>RIGHT(N42,LEN("Eric S"))="Eric S"</formula>
    </cfRule>
    <cfRule type="endsWith" dxfId="126" priority="98" operator="endsWith" text="Guillaume M">
      <formula>RIGHT(N42,LEN("Guillaume M"))="Guillaume M"</formula>
    </cfRule>
    <cfRule type="endsWith" dxfId="125" priority="99" operator="endsWith" text="Matthieu M">
      <formula>RIGHT(N42,LEN("Matthieu M"))="Matthieu M"</formula>
    </cfRule>
    <cfRule type="endsWith" dxfId="124" priority="100" operator="endsWith" text="Yannick M">
      <formula>RIGHT(N42,LEN("Yannick M"))="Yannick M"</formula>
    </cfRule>
    <cfRule type="endsWith" dxfId="123" priority="101" operator="endsWith" text="Pierre L">
      <formula>RIGHT(N42,LEN("Pierre L"))="Pierre L"</formula>
    </cfRule>
    <cfRule type="endsWith" dxfId="122" priority="102" operator="endsWith" text="Chloé L">
      <formula>RIGHT(N42,LEN("Chloé L"))="Chloé L"</formula>
    </cfRule>
    <cfRule type="endsWith" dxfId="121" priority="103" operator="endsWith" text="Frédéric K">
      <formula>RIGHT(N42,LEN("Frédéric K"))="Frédéric K"</formula>
    </cfRule>
    <cfRule type="endsWith" dxfId="120" priority="104" operator="endsWith" text="Jean-Claude K">
      <formula>RIGHT(N42,LEN("Jean-Claude K"))="Jean-Claude K"</formula>
    </cfRule>
    <cfRule type="endsWith" dxfId="119" priority="105" operator="endsWith" text="Paulo I">
      <formula>RIGHT(N42,LEN("Paulo I"))="Paulo I"</formula>
    </cfRule>
    <cfRule type="endsWith" dxfId="118" priority="106" operator="endsWith" text="Olivier H">
      <formula>RIGHT(N42,LEN("Olivier H"))="Olivier H"</formula>
    </cfRule>
    <cfRule type="endsWith" dxfId="117" priority="107" operator="endsWith" text="Hervé H">
      <formula>RIGHT(N42,LEN("Hervé H"))="Hervé H"</formula>
    </cfRule>
    <cfRule type="endsWith" dxfId="116" priority="108" operator="endsWith" text="Thiébaut H">
      <formula>RIGHT(N42,LEN("Thiébaut H"))="Thiébaut H"</formula>
    </cfRule>
    <cfRule type="endsWith" dxfId="115" priority="109" operator="endsWith" text="Flavien G">
      <formula>RIGHT(N42,LEN("Flavien G"))="Flavien G"</formula>
    </cfRule>
    <cfRule type="endsWith" dxfId="114" priority="110" operator="endsWith" text="Lucas G">
      <formula>RIGHT(N42,LEN("Lucas G"))="Lucas G"</formula>
    </cfRule>
    <cfRule type="endsWith" dxfId="113" priority="111" operator="endsWith" text="Gérard G">
      <formula>RIGHT(N42,LEN("Gérard G"))="Gérard G"</formula>
    </cfRule>
    <cfRule type="endsWith" dxfId="112" priority="112" operator="endsWith" text="Jimmy F">
      <formula>RIGHT(N42,LEN("Jimmy F"))="Jimmy F"</formula>
    </cfRule>
    <cfRule type="endsWith" dxfId="111" priority="113" operator="endsWith" text="Tonio F">
      <formula>RIGHT(N42,LEN("Tonio F"))="Tonio F"</formula>
    </cfRule>
    <cfRule type="endsWith" dxfId="110" priority="114" operator="endsWith" text="Laurent E">
      <formula>RIGHT(N42,LEN("Laurent E"))="Laurent E"</formula>
    </cfRule>
    <cfRule type="endsWith" dxfId="109" priority="115" operator="endsWith" text="Didier D">
      <formula>RIGHT(N42,LEN("Didier D"))="Didier D"</formula>
    </cfRule>
    <cfRule type="endsWith" dxfId="108" priority="116" operator="endsWith" text="François C">
      <formula>RIGHT(N42,LEN("François C"))="François C"</formula>
    </cfRule>
    <cfRule type="endsWith" dxfId="107" priority="117" operator="endsWith" text="Vania B">
      <formula>RIGHT(N42,LEN("Vania B"))="Vania B"</formula>
    </cfRule>
    <cfRule type="endsWith" dxfId="106" priority="118" operator="endsWith" text="Julien B">
      <formula>RIGHT(N42,LEN("Julien B"))="Julien B"</formula>
    </cfRule>
    <cfRule type="endsWith" dxfId="105" priority="119" operator="endsWith" text="Laurent B">
      <formula>RIGHT(N42,LEN("Laurent B"))="Laurent B"</formula>
    </cfRule>
    <cfRule type="endsWith" dxfId="104" priority="120" operator="endsWith" text="Jean-Marie B">
      <formula>RIGHT(N42,LEN("Jean-Marie B"))="Jean-Marie B"</formula>
    </cfRule>
    <cfRule type="endsWith" dxfId="103" priority="121" operator="endsWith" text="Jean-Michel S">
      <formula>RIGHT(N42,LEN("Jean-Michel S"))="Jean-Michel S"</formula>
    </cfRule>
    <cfRule type="endsWith" dxfId="102" priority="122" operator="endsWith" text="Fabien A">
      <formula>RIGHT(N42,LEN("Fabien A"))="Fabien A"</formula>
    </cfRule>
  </conditionalFormatting>
  <conditionalFormatting sqref="O52">
    <cfRule type="expression" dxfId="101" priority="77">
      <formula>$I52:$I52="Guillaume M"</formula>
    </cfRule>
    <cfRule type="expression" dxfId="100" priority="78">
      <formula>$I52:$I52="Jimmy F"</formula>
    </cfRule>
    <cfRule type="expression" dxfId="99" priority="79">
      <formula>$I52:$I52="Fabien A"</formula>
    </cfRule>
    <cfRule type="expression" dxfId="98" priority="80">
      <formula>$I52:$I52="Pierre L"</formula>
    </cfRule>
    <cfRule type="expression" dxfId="97" priority="81">
      <formula>$I52:$I52="Gérard G"</formula>
    </cfRule>
    <cfRule type="expression" dxfId="96" priority="82">
      <formula>$I52:$I52="Julien B"</formula>
    </cfRule>
    <cfRule type="expression" dxfId="95" priority="83">
      <formula>$I52:$I52="Didier D"</formula>
    </cfRule>
    <cfRule type="expression" dxfId="94" priority="84">
      <formula>$I52:$I52="Thiébaut H"</formula>
    </cfRule>
    <cfRule type="expression" dxfId="93" priority="85">
      <formula>$I52:$I52="Frédéric K"</formula>
    </cfRule>
    <cfRule type="expression" dxfId="92" priority="86">
      <formula>$I52:$I52="Tonio F"</formula>
    </cfRule>
    <cfRule type="expression" dxfId="91" priority="87">
      <formula>$I52:$I52="Vania B"</formula>
    </cfRule>
    <cfRule type="expression" dxfId="90" priority="88">
      <formula>$I52:$I52="Paulo I"</formula>
    </cfRule>
    <cfRule type="expression" dxfId="89" priority="89">
      <formula>$I52:$I52="Jean-Michel S"</formula>
    </cfRule>
    <cfRule type="expression" dxfId="88" priority="90">
      <formula>$I52:$I52="Jean-Claude K"</formula>
    </cfRule>
    <cfRule type="expression" dxfId="87" priority="91">
      <formula>$I52:$I52="Laurent E"</formula>
    </cfRule>
    <cfRule type="expression" dxfId="86" priority="92">
      <formula>$I52:$I52="Olivier H"</formula>
    </cfRule>
  </conditionalFormatting>
  <conditionalFormatting sqref="O42">
    <cfRule type="containsText" dxfId="85" priority="47" operator="containsText" text="Michaël KM">
      <formula>NOT(ISERROR(SEARCH("Michaël KM",O42)))</formula>
    </cfRule>
  </conditionalFormatting>
  <conditionalFormatting sqref="O42">
    <cfRule type="endsWith" dxfId="84" priority="48" operator="endsWith" text="Robin S">
      <formula>RIGHT(O42,LEN("Robin S"))="Robin S"</formula>
    </cfRule>
    <cfRule type="endsWith" dxfId="83" priority="49" operator="endsWith" text="Franck E">
      <formula>RIGHT(O42,LEN("Franck E"))="Franck E"</formula>
    </cfRule>
    <cfRule type="endsWith" dxfId="82" priority="50" operator="endsWith" text="Maxime W">
      <formula>RIGHT(O42,LEN("Maxime W"))="Maxime W"</formula>
    </cfRule>
    <cfRule type="endsWith" dxfId="81" priority="51" operator="endsWith" text="Eric S">
      <formula>RIGHT(O42,LEN("Eric S"))="Eric S"</formula>
    </cfRule>
    <cfRule type="endsWith" dxfId="80" priority="52" operator="endsWith" text="Guillaume M">
      <formula>RIGHT(O42,LEN("Guillaume M"))="Guillaume M"</formula>
    </cfRule>
    <cfRule type="endsWith" dxfId="79" priority="53" operator="endsWith" text="Matthieu M">
      <formula>RIGHT(O42,LEN("Matthieu M"))="Matthieu M"</formula>
    </cfRule>
    <cfRule type="endsWith" dxfId="78" priority="54" operator="endsWith" text="Yannick M">
      <formula>RIGHT(O42,LEN("Yannick M"))="Yannick M"</formula>
    </cfRule>
    <cfRule type="endsWith" dxfId="77" priority="55" operator="endsWith" text="Pierre L">
      <formula>RIGHT(O42,LEN("Pierre L"))="Pierre L"</formula>
    </cfRule>
    <cfRule type="endsWith" dxfId="76" priority="56" operator="endsWith" text="Chloé L">
      <formula>RIGHT(O42,LEN("Chloé L"))="Chloé L"</formula>
    </cfRule>
    <cfRule type="endsWith" dxfId="75" priority="57" operator="endsWith" text="Frédéric K">
      <formula>RIGHT(O42,LEN("Frédéric K"))="Frédéric K"</formula>
    </cfRule>
    <cfRule type="endsWith" dxfId="74" priority="58" operator="endsWith" text="Jean-Claude K">
      <formula>RIGHT(O42,LEN("Jean-Claude K"))="Jean-Claude K"</formula>
    </cfRule>
    <cfRule type="endsWith" dxfId="73" priority="59" operator="endsWith" text="Paulo I">
      <formula>RIGHT(O42,LEN("Paulo I"))="Paulo I"</formula>
    </cfRule>
    <cfRule type="endsWith" dxfId="72" priority="60" operator="endsWith" text="Olivier H">
      <formula>RIGHT(O42,LEN("Olivier H"))="Olivier H"</formula>
    </cfRule>
    <cfRule type="endsWith" dxfId="71" priority="61" operator="endsWith" text="Hervé H">
      <formula>RIGHT(O42,LEN("Hervé H"))="Hervé H"</formula>
    </cfRule>
    <cfRule type="endsWith" dxfId="70" priority="62" operator="endsWith" text="Thiébaut H">
      <formula>RIGHT(O42,LEN("Thiébaut H"))="Thiébaut H"</formula>
    </cfRule>
    <cfRule type="endsWith" dxfId="69" priority="63" operator="endsWith" text="Flavien G">
      <formula>RIGHT(O42,LEN("Flavien G"))="Flavien G"</formula>
    </cfRule>
    <cfRule type="endsWith" dxfId="68" priority="64" operator="endsWith" text="Lucas G">
      <formula>RIGHT(O42,LEN("Lucas G"))="Lucas G"</formula>
    </cfRule>
    <cfRule type="endsWith" dxfId="67" priority="65" operator="endsWith" text="Gérard G">
      <formula>RIGHT(O42,LEN("Gérard G"))="Gérard G"</formula>
    </cfRule>
    <cfRule type="endsWith" dxfId="66" priority="66" operator="endsWith" text="Jimmy F">
      <formula>RIGHT(O42,LEN("Jimmy F"))="Jimmy F"</formula>
    </cfRule>
    <cfRule type="endsWith" dxfId="65" priority="67" operator="endsWith" text="Tonio F">
      <formula>RIGHT(O42,LEN("Tonio F"))="Tonio F"</formula>
    </cfRule>
    <cfRule type="endsWith" dxfId="64" priority="68" operator="endsWith" text="Laurent E">
      <formula>RIGHT(O42,LEN("Laurent E"))="Laurent E"</formula>
    </cfRule>
    <cfRule type="endsWith" dxfId="63" priority="69" operator="endsWith" text="Didier D">
      <formula>RIGHT(O42,LEN("Didier D"))="Didier D"</formula>
    </cfRule>
    <cfRule type="endsWith" dxfId="62" priority="70" operator="endsWith" text="François C">
      <formula>RIGHT(O42,LEN("François C"))="François C"</formula>
    </cfRule>
    <cfRule type="endsWith" dxfId="61" priority="71" operator="endsWith" text="Vania B">
      <formula>RIGHT(O42,LEN("Vania B"))="Vania B"</formula>
    </cfRule>
    <cfRule type="endsWith" dxfId="60" priority="72" operator="endsWith" text="Julien B">
      <formula>RIGHT(O42,LEN("Julien B"))="Julien B"</formula>
    </cfRule>
    <cfRule type="endsWith" dxfId="59" priority="73" operator="endsWith" text="Laurent B">
      <formula>RIGHT(O42,LEN("Laurent B"))="Laurent B"</formula>
    </cfRule>
    <cfRule type="endsWith" dxfId="58" priority="74" operator="endsWith" text="Jean-Marie B">
      <formula>RIGHT(O42,LEN("Jean-Marie B"))="Jean-Marie B"</formula>
    </cfRule>
    <cfRule type="endsWith" dxfId="57" priority="75" operator="endsWith" text="Jean-Michel S">
      <formula>RIGHT(O42,LEN("Jean-Michel S"))="Jean-Michel S"</formula>
    </cfRule>
    <cfRule type="endsWith" dxfId="56" priority="76" operator="endsWith" text="Fabien A">
      <formula>RIGHT(O42,LEN("Fabien A"))="Fabien A"</formula>
    </cfRule>
  </conditionalFormatting>
  <conditionalFormatting sqref="P52">
    <cfRule type="expression" dxfId="55" priority="31">
      <formula>$I52:$I52="Guillaume M"</formula>
    </cfRule>
    <cfRule type="expression" dxfId="54" priority="32">
      <formula>$I52:$I52="Jimmy F"</formula>
    </cfRule>
    <cfRule type="expression" dxfId="53" priority="33">
      <formula>$I52:$I52="Fabien A"</formula>
    </cfRule>
    <cfRule type="expression" dxfId="52" priority="34">
      <formula>$I52:$I52="Pierre L"</formula>
    </cfRule>
    <cfRule type="expression" dxfId="51" priority="35">
      <formula>$I52:$I52="Gérard G"</formula>
    </cfRule>
    <cfRule type="expression" dxfId="50" priority="36">
      <formula>$I52:$I52="Julien B"</formula>
    </cfRule>
    <cfRule type="expression" dxfId="49" priority="37">
      <formula>$I52:$I52="Didier D"</formula>
    </cfRule>
    <cfRule type="expression" dxfId="48" priority="38">
      <formula>$I52:$I52="Thiébaut H"</formula>
    </cfRule>
    <cfRule type="expression" dxfId="47" priority="39">
      <formula>$I52:$I52="Frédéric K"</formula>
    </cfRule>
    <cfRule type="expression" dxfId="46" priority="40">
      <formula>$I52:$I52="Tonio F"</formula>
    </cfRule>
    <cfRule type="expression" dxfId="45" priority="41">
      <formula>$I52:$I52="Vania B"</formula>
    </cfRule>
    <cfRule type="expression" dxfId="44" priority="42">
      <formula>$I52:$I52="Paulo I"</formula>
    </cfRule>
    <cfRule type="expression" dxfId="43" priority="43">
      <formula>$I52:$I52="Jean-Michel S"</formula>
    </cfRule>
    <cfRule type="expression" dxfId="42" priority="44">
      <formula>$I52:$I52="Jean-Claude K"</formula>
    </cfRule>
    <cfRule type="expression" dxfId="41" priority="45">
      <formula>$I52:$I52="Laurent E"</formula>
    </cfRule>
    <cfRule type="expression" dxfId="40" priority="46">
      <formula>$I52:$I52="Olivier H"</formula>
    </cfRule>
  </conditionalFormatting>
  <conditionalFormatting sqref="P42">
    <cfRule type="containsText" dxfId="39" priority="1" operator="containsText" text="Michaël KM">
      <formula>NOT(ISERROR(SEARCH("Michaël KM",P42)))</formula>
    </cfRule>
  </conditionalFormatting>
  <conditionalFormatting sqref="P42">
    <cfRule type="endsWith" dxfId="38" priority="2" operator="endsWith" text="Robin S">
      <formula>RIGHT(P42,LEN("Robin S"))="Robin S"</formula>
    </cfRule>
    <cfRule type="endsWith" dxfId="37" priority="3" operator="endsWith" text="Franck E">
      <formula>RIGHT(P42,LEN("Franck E"))="Franck E"</formula>
    </cfRule>
    <cfRule type="endsWith" dxfId="36" priority="4" operator="endsWith" text="Maxime W">
      <formula>RIGHT(P42,LEN("Maxime W"))="Maxime W"</formula>
    </cfRule>
    <cfRule type="endsWith" dxfId="35" priority="5" operator="endsWith" text="Eric S">
      <formula>RIGHT(P42,LEN("Eric S"))="Eric S"</formula>
    </cfRule>
    <cfRule type="endsWith" dxfId="34" priority="6" operator="endsWith" text="Guillaume M">
      <formula>RIGHT(P42,LEN("Guillaume M"))="Guillaume M"</formula>
    </cfRule>
    <cfRule type="endsWith" dxfId="33" priority="7" operator="endsWith" text="Matthieu M">
      <formula>RIGHT(P42,LEN("Matthieu M"))="Matthieu M"</formula>
    </cfRule>
    <cfRule type="endsWith" dxfId="32" priority="8" operator="endsWith" text="Yannick M">
      <formula>RIGHT(P42,LEN("Yannick M"))="Yannick M"</formula>
    </cfRule>
    <cfRule type="endsWith" dxfId="31" priority="9" operator="endsWith" text="Pierre L">
      <formula>RIGHT(P42,LEN("Pierre L"))="Pierre L"</formula>
    </cfRule>
    <cfRule type="endsWith" dxfId="30" priority="10" operator="endsWith" text="Chloé L">
      <formula>RIGHT(P42,LEN("Chloé L"))="Chloé L"</formula>
    </cfRule>
    <cfRule type="endsWith" dxfId="29" priority="11" operator="endsWith" text="Frédéric K">
      <formula>RIGHT(P42,LEN("Frédéric K"))="Frédéric K"</formula>
    </cfRule>
    <cfRule type="endsWith" dxfId="28" priority="12" operator="endsWith" text="Jean-Claude K">
      <formula>RIGHT(P42,LEN("Jean-Claude K"))="Jean-Claude K"</formula>
    </cfRule>
    <cfRule type="endsWith" dxfId="27" priority="13" operator="endsWith" text="Paulo I">
      <formula>RIGHT(P42,LEN("Paulo I"))="Paulo I"</formula>
    </cfRule>
    <cfRule type="endsWith" dxfId="26" priority="14" operator="endsWith" text="Olivier H">
      <formula>RIGHT(P42,LEN("Olivier H"))="Olivier H"</formula>
    </cfRule>
    <cfRule type="endsWith" dxfId="25" priority="15" operator="endsWith" text="Hervé H">
      <formula>RIGHT(P42,LEN("Hervé H"))="Hervé H"</formula>
    </cfRule>
    <cfRule type="endsWith" dxfId="24" priority="16" operator="endsWith" text="Thiébaut H">
      <formula>RIGHT(P42,LEN("Thiébaut H"))="Thiébaut H"</formula>
    </cfRule>
    <cfRule type="endsWith" dxfId="23" priority="17" operator="endsWith" text="Flavien G">
      <formula>RIGHT(P42,LEN("Flavien G"))="Flavien G"</formula>
    </cfRule>
    <cfRule type="endsWith" dxfId="22" priority="18" operator="endsWith" text="Lucas G">
      <formula>RIGHT(P42,LEN("Lucas G"))="Lucas G"</formula>
    </cfRule>
    <cfRule type="endsWith" dxfId="21" priority="19" operator="endsWith" text="Gérard G">
      <formula>RIGHT(P42,LEN("Gérard G"))="Gérard G"</formula>
    </cfRule>
    <cfRule type="endsWith" dxfId="20" priority="20" operator="endsWith" text="Jimmy F">
      <formula>RIGHT(P42,LEN("Jimmy F"))="Jimmy F"</formula>
    </cfRule>
    <cfRule type="endsWith" dxfId="19" priority="21" operator="endsWith" text="Tonio F">
      <formula>RIGHT(P42,LEN("Tonio F"))="Tonio F"</formula>
    </cfRule>
    <cfRule type="endsWith" dxfId="18" priority="22" operator="endsWith" text="Laurent E">
      <formula>RIGHT(P42,LEN("Laurent E"))="Laurent E"</formula>
    </cfRule>
    <cfRule type="endsWith" dxfId="17" priority="23" operator="endsWith" text="Didier D">
      <formula>RIGHT(P42,LEN("Didier D"))="Didier D"</formula>
    </cfRule>
    <cfRule type="endsWith" dxfId="16" priority="24" operator="endsWith" text="François C">
      <formula>RIGHT(P42,LEN("François C"))="François C"</formula>
    </cfRule>
    <cfRule type="endsWith" dxfId="15" priority="25" operator="endsWith" text="Vania B">
      <formula>RIGHT(P42,LEN("Vania B"))="Vania B"</formula>
    </cfRule>
    <cfRule type="endsWith" dxfId="14" priority="26" operator="endsWith" text="Julien B">
      <formula>RIGHT(P42,LEN("Julien B"))="Julien B"</formula>
    </cfRule>
    <cfRule type="endsWith" dxfId="13" priority="27" operator="endsWith" text="Laurent B">
      <formula>RIGHT(P42,LEN("Laurent B"))="Laurent B"</formula>
    </cfRule>
    <cfRule type="endsWith" dxfId="12" priority="28" operator="endsWith" text="Jean-Marie B">
      <formula>RIGHT(P42,LEN("Jean-Marie B"))="Jean-Marie B"</formula>
    </cfRule>
    <cfRule type="endsWith" dxfId="11" priority="29" operator="endsWith" text="Jean-Michel S">
      <formula>RIGHT(P42,LEN("Jean-Michel S"))="Jean-Michel S"</formula>
    </cfRule>
    <cfRule type="endsWith" dxfId="10" priority="30" operator="endsWith" text="Fabien A">
      <formula>RIGHT(P42,LEN("Fabien A"))="Fabien A"</formula>
    </cfRule>
  </conditionalFormatting>
  <dataValidations count="1">
    <dataValidation type="list" allowBlank="1" showInputMessage="1" showErrorMessage="1" sqref="G8:G67 I8:I67 K8:K67 N8:P67">
      <formula1>$F$72:$F$75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BdD</vt:lpstr>
      <vt:lpstr>Semaines</vt:lpstr>
      <vt:lpstr>_apm</vt:lpstr>
      <vt:lpstr>_con</vt:lpstr>
      <vt:lpstr>_mal</vt:lpstr>
      <vt:lpstr>_mat</vt:lpstr>
      <vt:lpstr>_nuit</vt:lpstr>
      <vt:lpstr>_rep</vt:lpstr>
    </vt:vector>
  </TitlesOfParts>
  <Company>HEINEKEN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Fanny Giraud</dc:creator>
  <cp:lastModifiedBy>Michel</cp:lastModifiedBy>
  <dcterms:created xsi:type="dcterms:W3CDTF">2020-12-29T12:53:32Z</dcterms:created>
  <dcterms:modified xsi:type="dcterms:W3CDTF">2021-01-03T13:10:55Z</dcterms:modified>
</cp:coreProperties>
</file>