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" i="1" l="1"/>
  <c r="V3" i="1"/>
  <c r="V4" i="1"/>
  <c r="V5" i="1"/>
  <c r="V6" i="1"/>
  <c r="V7" i="1"/>
  <c r="V8" i="1"/>
  <c r="V9" i="1"/>
  <c r="V10" i="1"/>
  <c r="V11" i="1"/>
  <c r="V12" i="1"/>
  <c r="U2" i="1"/>
  <c r="U3" i="1"/>
  <c r="U4" i="1"/>
  <c r="U5" i="1"/>
  <c r="U6" i="1"/>
  <c r="U7" i="1"/>
  <c r="U8" i="1"/>
  <c r="U9" i="1"/>
  <c r="W9" i="1" s="1"/>
  <c r="U10" i="1"/>
  <c r="U11" i="1"/>
  <c r="U12" i="1"/>
  <c r="X10" i="1" l="1"/>
  <c r="X6" i="1"/>
  <c r="X2" i="1"/>
  <c r="X9" i="1"/>
  <c r="Y9" i="1" s="1"/>
  <c r="X5" i="1"/>
  <c r="X11" i="1"/>
  <c r="X7" i="1"/>
  <c r="X3" i="1"/>
  <c r="X12" i="1"/>
  <c r="X8" i="1"/>
  <c r="X4" i="1"/>
  <c r="W6" i="1"/>
  <c r="Y6" i="1" s="1"/>
  <c r="W2" i="1"/>
  <c r="W10" i="1"/>
  <c r="Y10" i="1" s="1"/>
  <c r="W5" i="1"/>
  <c r="Y5" i="1" s="1"/>
  <c r="W12" i="1"/>
  <c r="Y12" i="1" s="1"/>
  <c r="W4" i="1"/>
  <c r="W8" i="1"/>
  <c r="Y8" i="1" s="1"/>
  <c r="W11" i="1"/>
  <c r="Y11" i="1" s="1"/>
  <c r="W7" i="1"/>
  <c r="W3" i="1"/>
  <c r="M5" i="1"/>
  <c r="M6" i="1"/>
  <c r="M7" i="1"/>
  <c r="M8" i="1"/>
  <c r="M9" i="1"/>
  <c r="M10" i="1"/>
  <c r="M11" i="1"/>
  <c r="M12" i="1"/>
  <c r="D5" i="1"/>
  <c r="D6" i="1"/>
  <c r="D7" i="1"/>
  <c r="D8" i="1"/>
  <c r="D9" i="1"/>
  <c r="D10" i="1"/>
  <c r="D11" i="1"/>
  <c r="D12" i="1"/>
  <c r="M2" i="1"/>
  <c r="M3" i="1"/>
  <c r="M4" i="1"/>
  <c r="D3" i="1"/>
  <c r="D4" i="1"/>
  <c r="D2" i="1"/>
  <c r="Y3" i="1" l="1"/>
  <c r="Y4" i="1"/>
  <c r="Y2" i="1"/>
  <c r="Y7" i="1"/>
</calcChain>
</file>

<file path=xl/comments1.xml><?xml version="1.0" encoding="utf-8"?>
<comments xmlns="http://schemas.openxmlformats.org/spreadsheetml/2006/main">
  <authors>
    <author>Utilisateur</author>
  </authors>
  <commentList>
    <comment ref="T2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Calculer en fonction du temps de travail et du nombre de jour présent dans le mois si embuche ou fin de contrat
</t>
        </r>
      </text>
    </comment>
  </commentList>
</comments>
</file>

<file path=xl/sharedStrings.xml><?xml version="1.0" encoding="utf-8"?>
<sst xmlns="http://schemas.openxmlformats.org/spreadsheetml/2006/main" count="103" uniqueCount="71">
  <si>
    <t>CDI</t>
  </si>
  <si>
    <t>07/09/2004</t>
  </si>
  <si>
    <t>FRAIS GENERAUX</t>
  </si>
  <si>
    <t>VALIDE</t>
  </si>
  <si>
    <t>Valide</t>
  </si>
  <si>
    <t>INDICE 135</t>
  </si>
  <si>
    <t>TERTIAIRE</t>
  </si>
  <si>
    <t>RQTH</t>
  </si>
  <si>
    <t>31/01/2023</t>
  </si>
  <si>
    <t>Date Embauche</t>
  </si>
  <si>
    <t>Date
Fin de Contrat</t>
  </si>
  <si>
    <t>Sortie Physique</t>
  </si>
  <si>
    <t>Effectif Physique</t>
  </si>
  <si>
    <t>Motif de Sortie</t>
  </si>
  <si>
    <t>Type de Contrat</t>
  </si>
  <si>
    <t>Durée du travail</t>
  </si>
  <si>
    <t>Ancienneté</t>
  </si>
  <si>
    <t>Visite
d'embauche</t>
  </si>
  <si>
    <t>section analytique</t>
  </si>
  <si>
    <t>Prénom</t>
  </si>
  <si>
    <t>NOM</t>
  </si>
  <si>
    <t>Date de Naissance</t>
  </si>
  <si>
    <t>Age</t>
  </si>
  <si>
    <t xml:space="preserve">Date de fin d'orientation </t>
  </si>
  <si>
    <t>COEF</t>
  </si>
  <si>
    <t>N° SS</t>
  </si>
  <si>
    <t>E.T.P.</t>
  </si>
  <si>
    <t>Nom Prénom</t>
  </si>
  <si>
    <t xml:space="preserve">16 ans 7m </t>
  </si>
  <si>
    <t xml:space="preserve">16 ans 6m </t>
  </si>
  <si>
    <t>Inaptitude</t>
  </si>
  <si>
    <t xml:space="preserve">12 ans 6m </t>
  </si>
  <si>
    <t>dqsdq</t>
  </si>
  <si>
    <t>yyyyy</t>
  </si>
  <si>
    <t>ssf</t>
  </si>
  <si>
    <t>uuuuu</t>
  </si>
  <si>
    <t>frer</t>
  </si>
  <si>
    <t>rrrrrr</t>
  </si>
  <si>
    <t>CDD</t>
  </si>
  <si>
    <t xml:space="preserve">0 ans 0m </t>
  </si>
  <si>
    <t>ATTENTE CONVOCATION</t>
  </si>
  <si>
    <t>Tertiaire</t>
  </si>
  <si>
    <t>FAIT EN 2017</t>
  </si>
  <si>
    <t>Traduction</t>
  </si>
  <si>
    <t>Démission</t>
  </si>
  <si>
    <t>CDD-T</t>
  </si>
  <si>
    <t>NE PAS FAIRE</t>
  </si>
  <si>
    <t xml:space="preserve">Christophe </t>
  </si>
  <si>
    <t>Fin de Contrat</t>
  </si>
  <si>
    <t>FAIRE CONVOCATION</t>
  </si>
  <si>
    <t>PRESTA . TERTIAIRE</t>
  </si>
  <si>
    <t>Laurence</t>
  </si>
  <si>
    <t>A FAIRE</t>
  </si>
  <si>
    <t>Rosa</t>
  </si>
  <si>
    <t>Marie-Pierre</t>
  </si>
  <si>
    <t>Valérie</t>
  </si>
  <si>
    <t>sfsdfqsdf</t>
  </si>
  <si>
    <t>eeeee</t>
  </si>
  <si>
    <t>xvcdv</t>
  </si>
  <si>
    <t>ggggggg</t>
  </si>
  <si>
    <t>hhhhhhh</t>
  </si>
  <si>
    <t>iiiiii</t>
  </si>
  <si>
    <t>uuuuuu</t>
  </si>
  <si>
    <t>jjjjjjj</t>
  </si>
  <si>
    <t>dddddd</t>
  </si>
  <si>
    <t>ssssss</t>
  </si>
  <si>
    <t>début mois</t>
  </si>
  <si>
    <t>fin mois</t>
  </si>
  <si>
    <t>ETP</t>
  </si>
  <si>
    <t>entrée prise en compte</t>
  </si>
  <si>
    <t>sortie prise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</si>
</sst>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General&quot;h&quot;"/>
    <numFmt numFmtId="165" formatCode="General\ &quot;ans&quot;"/>
    <numFmt numFmtId="166" formatCode="[&gt;=3000000000000]#&quot; &quot;##&quot; &quot;##&quot; &quot;##&quot; &quot;###&quot; &quot;###&quot; | &quot;##;#&quot; &quot;##&quot; &quot;##&quot; &quot;##&quot; &quot;###&quot; &quot;###"/>
  </numFmts>
  <fonts count="6" x14ac:knownFonts="1">
    <font>
      <sz val="11"/>
      <color theme="1"/>
      <name val="Cambria"/>
      <family val="2"/>
    </font>
    <font>
      <sz val="11"/>
      <color rgb="FFFF0000"/>
      <name val="Cambri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mbria"/>
      <family val="2"/>
    </font>
    <font>
      <sz val="11"/>
      <color theme="1"/>
      <name val="Cambria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7" tint="0.39997558519241921"/>
      </left>
      <right/>
      <top style="thin">
        <color theme="7" tint="0.39997558519241921"/>
      </top>
      <bottom/>
      <diagonal/>
    </border>
    <border>
      <left/>
      <right/>
      <top style="thin">
        <color theme="7" tint="0.39997558519241921"/>
      </top>
      <bottom/>
      <diagonal/>
    </border>
    <border>
      <left/>
      <right style="thin">
        <color theme="7" tint="0.39997558519241921"/>
      </right>
      <top style="thin">
        <color theme="7" tint="0.39997558519241921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7">
    <xf numFmtId="0" fontId="0" fillId="0" borderId="0" xfId="0"/>
    <xf numFmtId="14" fontId="0" fillId="2" borderId="1" xfId="0" applyNumberFormat="1" applyFill="1" applyBorder="1"/>
    <xf numFmtId="14" fontId="0" fillId="2" borderId="2" xfId="0" applyNumberFormat="1" applyFill="1" applyBorder="1"/>
    <xf numFmtId="0" fontId="0" fillId="2" borderId="2" xfId="0" applyFill="1" applyBorder="1" applyAlignment="1">
      <alignment horizontal="center" vertical="center"/>
    </xf>
    <xf numFmtId="0" fontId="0" fillId="2" borderId="2" xfId="0" applyFill="1" applyBorder="1"/>
    <xf numFmtId="164" fontId="0" fillId="2" borderId="2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left"/>
    </xf>
    <xf numFmtId="165" fontId="0" fillId="2" borderId="2" xfId="0" applyNumberFormat="1" applyFill="1" applyBorder="1" applyAlignment="1">
      <alignment horizontal="center" vertical="center"/>
    </xf>
    <xf numFmtId="166" fontId="0" fillId="2" borderId="2" xfId="0" applyNumberFormat="1" applyFill="1" applyBorder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14" fontId="0" fillId="0" borderId="4" xfId="0" applyNumberFormat="1" applyBorder="1"/>
    <xf numFmtId="14" fontId="0" fillId="0" borderId="5" xfId="0" applyNumberFormat="1" applyBorder="1"/>
    <xf numFmtId="0" fontId="0" fillId="0" borderId="5" xfId="0" applyBorder="1" applyAlignment="1">
      <alignment horizontal="center" vertical="center"/>
    </xf>
    <xf numFmtId="0" fontId="0" fillId="0" borderId="5" xfId="0" applyBorder="1"/>
    <xf numFmtId="164" fontId="0" fillId="0" borderId="5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left"/>
    </xf>
    <xf numFmtId="165" fontId="0" fillId="0" borderId="5" xfId="0" applyNumberFormat="1" applyBorder="1" applyAlignment="1">
      <alignment horizontal="center" vertical="center"/>
    </xf>
    <xf numFmtId="166" fontId="0" fillId="0" borderId="5" xfId="0" applyNumberFormat="1" applyBorder="1"/>
    <xf numFmtId="9" fontId="4" fillId="3" borderId="0" xfId="1" applyFont="1" applyFill="1" applyAlignment="1">
      <alignment horizontal="center" vertical="center" wrapText="1"/>
    </xf>
    <xf numFmtId="9" fontId="0" fillId="2" borderId="3" xfId="1" applyFont="1" applyFill="1" applyBorder="1" applyAlignment="1">
      <alignment horizontal="center" vertical="center"/>
    </xf>
    <xf numFmtId="9" fontId="0" fillId="0" borderId="6" xfId="1" applyFont="1" applyBorder="1" applyAlignment="1">
      <alignment horizontal="center" vertical="center"/>
    </xf>
    <xf numFmtId="9" fontId="0" fillId="0" borderId="0" xfId="1" applyFont="1"/>
    <xf numFmtId="9" fontId="0" fillId="0" borderId="0" xfId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</cellXfs>
  <cellStyles count="2">
    <cellStyle name="Normal" xfId="0" builtinId="0"/>
    <cellStyle name="Pourcentage" xfId="1" builtinId="5"/>
  </cellStyles>
  <dxfs count="7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border outline="0">
        <bottom style="thin">
          <color theme="7" tint="0.39997558519241921"/>
        </bottom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Y12" totalsRowShown="0" headerRowDxfId="6" tableBorderDxfId="5">
  <autoFilter ref="A1:Y12"/>
  <tableColumns count="25">
    <tableColumn id="1" name="Date Embauche"/>
    <tableColumn id="2" name="Date_x000a_Fin de Contrat"/>
    <tableColumn id="3" name="Sortie Physique"/>
    <tableColumn id="4" name="Effectif Physique">
      <calculatedColumnFormula>IF(OR(Tableau1[[#This Row],[Sortie Physique]]="",Tableau1[[#This Row],[Sortie Physique]]&gt;TODAY()),1,0)</calculatedColumnFormula>
    </tableColumn>
    <tableColumn id="5" name="Motif de Sortie"/>
    <tableColumn id="6" name="Type de Contrat"/>
    <tableColumn id="7" name="Durée du travail"/>
    <tableColumn id="8" name="Ancienneté"/>
    <tableColumn id="9" name="Visite_x000a_d'embauche"/>
    <tableColumn id="10" name="section analytique"/>
    <tableColumn id="11" name="Prénom"/>
    <tableColumn id="12" name="NOM"/>
    <tableColumn id="13" name="Nom Prénom" dataDxfId="4">
      <calculatedColumnFormula>L2&amp;" "&amp;K2</calculatedColumnFormula>
    </tableColumn>
    <tableColumn id="14" name="Date de Naissance"/>
    <tableColumn id="15" name="Age"/>
    <tableColumn id="16" name="RQTH"/>
    <tableColumn id="17" name="Date de fin d'orientation "/>
    <tableColumn id="18" name="COEF"/>
    <tableColumn id="19" name="N° SS"/>
    <tableColumn id="20" name="E.T.P." dataCellStyle="Pourcentage"/>
    <tableColumn id="21" name="début mois" dataDxfId="3">
      <calculatedColumnFormula>(EOMONTH(TODAY(),-1)+1)</calculatedColumnFormula>
    </tableColumn>
    <tableColumn id="22" name="fin mois" dataDxfId="2">
      <calculatedColumnFormula>EOMONTH(TODAY(),0)</calculatedColumnFormula>
    </tableColumn>
    <tableColumn id="23" name="entrée prise en compte" dataDxfId="1">
      <calculatedColumnFormula>MIN(Tableau1[[#This Row],[fin mois]],MAX(Tableau1[[#This Row],[début mois]],Tableau1[[#This Row],[Date Embauche]]))</calculatedColumnFormula>
    </tableColumn>
    <tableColumn id="24" name="sortie prise en compte" dataDxfId="0">
      <calculatedColumnFormula>MAX(Tableau1[[#This Row],[début mois]],MIN(Tableau1[[#This Row],[fin mois]],Tableau1[[#This Row],[Date
Fin de Contrat]]))</calculatedColumnFormula>
    </tableColumn>
    <tableColumn id="25" name="ETP" dataCellStyle="Pourcentage">
      <calculatedColumnFormula>NETWORKDAYS(Tableau1[[#This Row],[entrée prise en compte]],Tableau1[[#This Row],[sortie prise en compte]])/NETWORKDAYS(Tableau1[[#This Row],[début mois]],Tableau1[[#This Row],[fin mois]])*Tableau1[[#This Row],[Durée du travail]]/34.5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Y13"/>
  <sheetViews>
    <sheetView tabSelected="1" topLeftCell="B1" workbookViewId="0">
      <selection activeCell="X2" sqref="X2"/>
    </sheetView>
  </sheetViews>
  <sheetFormatPr baseColWidth="10" defaultRowHeight="14" x14ac:dyDescent="0.3"/>
  <cols>
    <col min="1" max="1" width="18.33203125" bestFit="1" customWidth="1"/>
    <col min="2" max="2" width="11.5" bestFit="1" customWidth="1"/>
    <col min="3" max="3" width="18.4140625" bestFit="1" customWidth="1"/>
    <col min="4" max="4" width="19.25" bestFit="1" customWidth="1"/>
    <col min="5" max="5" width="17.58203125" hidden="1" customWidth="1"/>
    <col min="6" max="6" width="18.6640625" hidden="1" customWidth="1"/>
    <col min="7" max="7" width="19" bestFit="1" customWidth="1"/>
    <col min="8" max="8" width="14.58203125" hidden="1" customWidth="1"/>
    <col min="9" max="9" width="21.08203125" hidden="1" customWidth="1"/>
    <col min="10" max="10" width="20.75" hidden="1" customWidth="1"/>
    <col min="11" max="11" width="11.9140625" hidden="1" customWidth="1"/>
    <col min="12" max="12" width="9.1640625" hidden="1" customWidth="1"/>
    <col min="13" max="13" width="17.33203125" hidden="1" customWidth="1"/>
    <col min="14" max="14" width="20.5" hidden="1" customWidth="1"/>
    <col min="15" max="15" width="8.1640625" hidden="1" customWidth="1"/>
    <col min="16" max="16" width="10.08203125" hidden="1" customWidth="1"/>
    <col min="17" max="17" width="16.33203125" hidden="1" customWidth="1"/>
    <col min="18" max="18" width="9.9140625" hidden="1" customWidth="1"/>
    <col min="19" max="19" width="9.25" hidden="1" customWidth="1"/>
    <col min="20" max="20" width="11.75" style="23" bestFit="1" customWidth="1"/>
    <col min="21" max="24" width="10.6640625" style="26"/>
    <col min="25" max="25" width="10.6640625" style="23"/>
  </cols>
  <sheetData>
    <row r="1" spans="1:25" s="10" customFormat="1" ht="43.75" customHeight="1" x14ac:dyDescent="0.3">
      <c r="A1" s="9" t="s">
        <v>9</v>
      </c>
      <c r="B1" s="10" t="s">
        <v>10</v>
      </c>
      <c r="C1" s="9" t="s">
        <v>11</v>
      </c>
      <c r="D1" s="11" t="s">
        <v>12</v>
      </c>
      <c r="E1" s="10" t="s">
        <v>13</v>
      </c>
      <c r="F1" s="10" t="s">
        <v>14</v>
      </c>
      <c r="G1" s="10" t="s">
        <v>15</v>
      </c>
      <c r="H1" s="11" t="s">
        <v>16</v>
      </c>
      <c r="I1" s="10" t="s">
        <v>17</v>
      </c>
      <c r="J1" s="10" t="s">
        <v>18</v>
      </c>
      <c r="K1" s="10" t="s">
        <v>19</v>
      </c>
      <c r="L1" s="10" t="s">
        <v>20</v>
      </c>
      <c r="M1" s="11" t="s">
        <v>27</v>
      </c>
      <c r="N1" s="10" t="s">
        <v>21</v>
      </c>
      <c r="O1" s="11" t="s">
        <v>22</v>
      </c>
      <c r="P1" s="10" t="s">
        <v>7</v>
      </c>
      <c r="Q1" s="10" t="s">
        <v>23</v>
      </c>
      <c r="R1" s="10" t="s">
        <v>24</v>
      </c>
      <c r="S1" s="10" t="s">
        <v>25</v>
      </c>
      <c r="T1" s="20" t="s">
        <v>26</v>
      </c>
      <c r="U1" s="25" t="s">
        <v>66</v>
      </c>
      <c r="V1" s="25" t="s">
        <v>67</v>
      </c>
      <c r="W1" s="25" t="s">
        <v>69</v>
      </c>
      <c r="X1" s="25" t="s">
        <v>70</v>
      </c>
      <c r="Y1" s="24" t="s">
        <v>68</v>
      </c>
    </row>
    <row r="2" spans="1:25" x14ac:dyDescent="0.3">
      <c r="A2" s="1">
        <v>38078</v>
      </c>
      <c r="B2" s="2"/>
      <c r="C2" s="2"/>
      <c r="D2" s="3">
        <f ca="1">IF(OR(Tableau1[[#This Row],[Sortie Physique]]="",Tableau1[[#This Row],[Sortie Physique]]&gt;TODAY()),1,0)</f>
        <v>1</v>
      </c>
      <c r="E2" s="4"/>
      <c r="F2" s="3" t="s">
        <v>0</v>
      </c>
      <c r="G2" s="5">
        <v>34.5</v>
      </c>
      <c r="H2" s="3" t="s">
        <v>28</v>
      </c>
      <c r="I2" s="6" t="s">
        <v>1</v>
      </c>
      <c r="J2" s="4" t="s">
        <v>2</v>
      </c>
      <c r="K2" s="4" t="s">
        <v>32</v>
      </c>
      <c r="L2" s="4" t="s">
        <v>33</v>
      </c>
      <c r="M2" s="4" t="str">
        <f>L2&amp;" "&amp;K2</f>
        <v>yyyyy dqsdq</v>
      </c>
      <c r="N2" s="2">
        <v>24899</v>
      </c>
      <c r="O2" s="7">
        <v>52</v>
      </c>
      <c r="P2" s="3" t="s">
        <v>3</v>
      </c>
      <c r="Q2" s="6" t="s">
        <v>4</v>
      </c>
      <c r="R2" s="3" t="s">
        <v>5</v>
      </c>
      <c r="S2" s="8"/>
      <c r="T2" s="21">
        <v>1</v>
      </c>
      <c r="U2" s="26">
        <f t="shared" ref="U2:U12" ca="1" si="0">(EOMONTH(TODAY(),-1)+1)</f>
        <v>44136</v>
      </c>
      <c r="V2" s="26">
        <f t="shared" ref="V2:V12" ca="1" si="1">EOMONTH(TODAY(),0)</f>
        <v>44165</v>
      </c>
      <c r="W2" s="26">
        <f ca="1">MIN(Tableau1[[#This Row],[fin mois]],MAX(Tableau1[[#This Row],[début mois]],Tableau1[[#This Row],[Date Embauche]]))</f>
        <v>44136</v>
      </c>
      <c r="X2" s="26">
        <f ca="1">MAX(Tableau1[[#This Row],[début mois]],MIN(Tableau1[[#This Row],[fin mois]],Tableau1[[#This Row],[Date
Fin de Contrat]]))</f>
        <v>44165</v>
      </c>
      <c r="Y2" s="23">
        <f ca="1">NETWORKDAYS(Tableau1[[#This Row],[entrée prise en compte]],Tableau1[[#This Row],[sortie prise en compte]])/NETWORKDAYS(Tableau1[[#This Row],[début mois]],Tableau1[[#This Row],[fin mois]])*Tableau1[[#This Row],[Durée du travail]]/34.5</f>
        <v>1</v>
      </c>
    </row>
    <row r="3" spans="1:25" x14ac:dyDescent="0.3">
      <c r="A3" s="12">
        <v>38124</v>
      </c>
      <c r="B3" s="13"/>
      <c r="C3" s="13"/>
      <c r="D3" s="3">
        <f ca="1">IF(OR(Tableau1[[#This Row],[Sortie Physique]]="",Tableau1[[#This Row],[Sortie Physique]]&gt;TODAY()),1,0)</f>
        <v>1</v>
      </c>
      <c r="E3" s="15"/>
      <c r="F3" s="14" t="s">
        <v>0</v>
      </c>
      <c r="G3" s="16">
        <v>27</v>
      </c>
      <c r="H3" s="14" t="s">
        <v>29</v>
      </c>
      <c r="I3" s="17">
        <v>38147</v>
      </c>
      <c r="J3" s="13" t="s">
        <v>6</v>
      </c>
      <c r="K3" s="15" t="s">
        <v>34</v>
      </c>
      <c r="L3" s="15" t="s">
        <v>35</v>
      </c>
      <c r="M3" s="15" t="str">
        <f t="shared" ref="M3:M12" si="2">L3&amp;" "&amp;K3</f>
        <v>uuuuu ssf</v>
      </c>
      <c r="N3" s="13">
        <v>26455</v>
      </c>
      <c r="O3" s="18">
        <v>48</v>
      </c>
      <c r="P3" s="14" t="s">
        <v>7</v>
      </c>
      <c r="Q3" s="17" t="s">
        <v>8</v>
      </c>
      <c r="R3" s="14">
        <v>170</v>
      </c>
      <c r="S3" s="19"/>
      <c r="T3" s="22">
        <v>0.79217391304347817</v>
      </c>
      <c r="U3" s="26">
        <f t="shared" ca="1" si="0"/>
        <v>44136</v>
      </c>
      <c r="V3" s="26">
        <f t="shared" ca="1" si="1"/>
        <v>44165</v>
      </c>
      <c r="W3" s="26">
        <f ca="1">MIN(Tableau1[[#This Row],[fin mois]],MAX(Tableau1[[#This Row],[début mois]],Tableau1[[#This Row],[Date Embauche]]))</f>
        <v>44136</v>
      </c>
      <c r="X3" s="26">
        <f ca="1">MAX(Tableau1[[#This Row],[début mois]],MIN(Tableau1[[#This Row],[fin mois]],Tableau1[[#This Row],[Date
Fin de Contrat]]))</f>
        <v>44165</v>
      </c>
      <c r="Y3" s="23">
        <f ca="1">NETWORKDAYS(Tableau1[[#This Row],[entrée prise en compte]],Tableau1[[#This Row],[sortie prise en compte]])/NETWORKDAYS(Tableau1[[#This Row],[début mois]],Tableau1[[#This Row],[fin mois]])*Tableau1[[#This Row],[Durée du travail]]/34.5</f>
        <v>0.78260869565217395</v>
      </c>
    </row>
    <row r="4" spans="1:25" x14ac:dyDescent="0.3">
      <c r="A4" s="12">
        <v>38537</v>
      </c>
      <c r="B4" s="13">
        <v>43110</v>
      </c>
      <c r="C4" s="13">
        <v>43110</v>
      </c>
      <c r="D4" s="3">
        <f ca="1">IF(OR(Tableau1[[#This Row],[Sortie Physique]]="",Tableau1[[#This Row],[Sortie Physique]]&gt;TODAY()),1,0)</f>
        <v>0</v>
      </c>
      <c r="E4" s="15" t="s">
        <v>30</v>
      </c>
      <c r="F4" s="14" t="s">
        <v>0</v>
      </c>
      <c r="G4" s="16"/>
      <c r="H4" s="14" t="s">
        <v>31</v>
      </c>
      <c r="I4" s="17">
        <v>38568</v>
      </c>
      <c r="J4" s="13"/>
      <c r="K4" s="15" t="s">
        <v>36</v>
      </c>
      <c r="L4" s="15" t="s">
        <v>37</v>
      </c>
      <c r="M4" s="15" t="str">
        <f t="shared" si="2"/>
        <v>rrrrrr frer</v>
      </c>
      <c r="N4" s="13">
        <v>24207</v>
      </c>
      <c r="O4" s="18">
        <v>54</v>
      </c>
      <c r="P4" s="14" t="s">
        <v>7</v>
      </c>
      <c r="Q4" s="17">
        <v>44347</v>
      </c>
      <c r="R4" s="14"/>
      <c r="S4" s="19"/>
      <c r="T4" s="22">
        <v>0</v>
      </c>
      <c r="U4" s="26">
        <f t="shared" ca="1" si="0"/>
        <v>44136</v>
      </c>
      <c r="V4" s="26">
        <f t="shared" ca="1" si="1"/>
        <v>44165</v>
      </c>
      <c r="W4" s="26">
        <f ca="1">MIN(Tableau1[[#This Row],[fin mois]],MAX(Tableau1[[#This Row],[début mois]],Tableau1[[#This Row],[Date Embauche]]))</f>
        <v>44136</v>
      </c>
      <c r="X4" s="26">
        <f ca="1">MAX(Tableau1[[#This Row],[début mois]],MIN(Tableau1[[#This Row],[fin mois]],Tableau1[[#This Row],[Date
Fin de Contrat]]))</f>
        <v>44136</v>
      </c>
      <c r="Y4" s="23">
        <f ca="1">NETWORKDAYS(Tableau1[[#This Row],[entrée prise en compte]],Tableau1[[#This Row],[sortie prise en compte]])/NETWORKDAYS(Tableau1[[#This Row],[début mois]],Tableau1[[#This Row],[fin mois]])*Tableau1[[#This Row],[Durée du travail]]/34.5</f>
        <v>0</v>
      </c>
    </row>
    <row r="5" spans="1:25" x14ac:dyDescent="0.3">
      <c r="A5" s="12">
        <v>44137</v>
      </c>
      <c r="B5" s="13"/>
      <c r="C5" s="13"/>
      <c r="D5" s="3">
        <f ca="1">IF(OR(Tableau1[[#This Row],[Sortie Physique]]="",Tableau1[[#This Row],[Sortie Physique]]&gt;TODAY()),1,0)</f>
        <v>1</v>
      </c>
      <c r="E5" s="15"/>
      <c r="F5" s="14" t="s">
        <v>38</v>
      </c>
      <c r="G5" s="16">
        <v>34.5</v>
      </c>
      <c r="H5" s="14" t="s">
        <v>39</v>
      </c>
      <c r="I5" s="17" t="s">
        <v>40</v>
      </c>
      <c r="J5" s="13" t="s">
        <v>41</v>
      </c>
      <c r="K5" s="15" t="s">
        <v>56</v>
      </c>
      <c r="L5" s="15" t="s">
        <v>57</v>
      </c>
      <c r="M5" s="15" t="str">
        <f t="shared" si="2"/>
        <v>eeeee sfsdfqsdf</v>
      </c>
      <c r="N5" s="13">
        <v>29565</v>
      </c>
      <c r="O5" s="18">
        <v>39</v>
      </c>
      <c r="P5" s="14" t="s">
        <v>3</v>
      </c>
      <c r="Q5" s="17" t="s">
        <v>4</v>
      </c>
      <c r="R5" s="14">
        <v>170</v>
      </c>
      <c r="S5" s="19"/>
      <c r="T5" s="22">
        <v>0.96666666666666667</v>
      </c>
      <c r="U5" s="26">
        <f t="shared" ca="1" si="0"/>
        <v>44136</v>
      </c>
      <c r="V5" s="26">
        <f t="shared" ca="1" si="1"/>
        <v>44165</v>
      </c>
      <c r="W5" s="26">
        <f ca="1">MIN(Tableau1[[#This Row],[fin mois]],MAX(Tableau1[[#This Row],[début mois]],Tableau1[[#This Row],[Date Embauche]]))</f>
        <v>44137</v>
      </c>
      <c r="X5" s="26">
        <f ca="1">MAX(Tableau1[[#This Row],[début mois]],MIN(Tableau1[[#This Row],[fin mois]],Tableau1[[#This Row],[Date
Fin de Contrat]]))</f>
        <v>44165</v>
      </c>
      <c r="Y5" s="23">
        <f ca="1">NETWORKDAYS(Tableau1[[#This Row],[entrée prise en compte]],Tableau1[[#This Row],[sortie prise en compte]])/NETWORKDAYS(Tableau1[[#This Row],[début mois]],Tableau1[[#This Row],[fin mois]])*Tableau1[[#This Row],[Durée du travail]]/34.5</f>
        <v>1</v>
      </c>
    </row>
    <row r="6" spans="1:25" x14ac:dyDescent="0.3">
      <c r="A6" s="12">
        <v>44137</v>
      </c>
      <c r="B6" s="13"/>
      <c r="C6" s="13"/>
      <c r="D6" s="3">
        <f ca="1">IF(OR(Tableau1[[#This Row],[Sortie Physique]]="",Tableau1[[#This Row],[Sortie Physique]]&gt;TODAY()),1,0)</f>
        <v>1</v>
      </c>
      <c r="E6" s="15"/>
      <c r="F6" s="14" t="s">
        <v>0</v>
      </c>
      <c r="G6" s="16">
        <v>34.5</v>
      </c>
      <c r="H6" s="14" t="s">
        <v>39</v>
      </c>
      <c r="I6" s="17" t="s">
        <v>42</v>
      </c>
      <c r="J6" s="13" t="s">
        <v>43</v>
      </c>
      <c r="K6" s="15" t="s">
        <v>58</v>
      </c>
      <c r="L6" s="15" t="s">
        <v>59</v>
      </c>
      <c r="M6" s="15" t="str">
        <f t="shared" si="2"/>
        <v>ggggggg xvcdv</v>
      </c>
      <c r="N6" s="13">
        <v>24755</v>
      </c>
      <c r="O6" s="18">
        <v>53</v>
      </c>
      <c r="P6" s="14" t="s">
        <v>7</v>
      </c>
      <c r="Q6" s="17">
        <v>44985</v>
      </c>
      <c r="R6" s="14">
        <v>255</v>
      </c>
      <c r="S6" s="19"/>
      <c r="T6" s="22">
        <v>0.96666666666666667</v>
      </c>
      <c r="U6" s="26">
        <f t="shared" ca="1" si="0"/>
        <v>44136</v>
      </c>
      <c r="V6" s="26">
        <f t="shared" ca="1" si="1"/>
        <v>44165</v>
      </c>
      <c r="W6" s="26">
        <f ca="1">MIN(Tableau1[[#This Row],[fin mois]],MAX(Tableau1[[#This Row],[début mois]],Tableau1[[#This Row],[Date Embauche]]))</f>
        <v>44137</v>
      </c>
      <c r="X6" s="26">
        <f ca="1">MAX(Tableau1[[#This Row],[début mois]],MIN(Tableau1[[#This Row],[fin mois]],Tableau1[[#This Row],[Date
Fin de Contrat]]))</f>
        <v>44165</v>
      </c>
      <c r="Y6" s="23">
        <f ca="1">NETWORKDAYS(Tableau1[[#This Row],[entrée prise en compte]],Tableau1[[#This Row],[sortie prise en compte]])/NETWORKDAYS(Tableau1[[#This Row],[début mois]],Tableau1[[#This Row],[fin mois]])*Tableau1[[#This Row],[Durée du travail]]/34.5</f>
        <v>1</v>
      </c>
    </row>
    <row r="7" spans="1:25" x14ac:dyDescent="0.3">
      <c r="A7" s="12">
        <v>44140</v>
      </c>
      <c r="B7" s="13">
        <v>44141</v>
      </c>
      <c r="C7" s="13">
        <v>44141</v>
      </c>
      <c r="D7" s="3">
        <f ca="1">IF(OR(Tableau1[[#This Row],[Sortie Physique]]="",Tableau1[[#This Row],[Sortie Physique]]&gt;TODAY()),1,0)</f>
        <v>0</v>
      </c>
      <c r="E7" s="15" t="s">
        <v>44</v>
      </c>
      <c r="F7" s="14" t="s">
        <v>45</v>
      </c>
      <c r="G7" s="16"/>
      <c r="H7" s="14" t="s">
        <v>39</v>
      </c>
      <c r="I7" s="17" t="s">
        <v>46</v>
      </c>
      <c r="J7" s="13" t="s">
        <v>6</v>
      </c>
      <c r="K7" s="15" t="s">
        <v>47</v>
      </c>
      <c r="L7" s="15" t="s">
        <v>60</v>
      </c>
      <c r="M7" s="15" t="str">
        <f t="shared" si="2"/>
        <v xml:space="preserve">hhhhhhh Christophe </v>
      </c>
      <c r="N7" s="13">
        <v>29117</v>
      </c>
      <c r="O7" s="18">
        <v>41</v>
      </c>
      <c r="P7" s="14" t="s">
        <v>7</v>
      </c>
      <c r="Q7" s="17">
        <v>47695</v>
      </c>
      <c r="R7" s="14">
        <v>170</v>
      </c>
      <c r="S7" s="19"/>
      <c r="T7" s="22">
        <v>6.6666666666666666E-2</v>
      </c>
      <c r="U7" s="26">
        <f t="shared" ca="1" si="0"/>
        <v>44136</v>
      </c>
      <c r="V7" s="26">
        <f t="shared" ca="1" si="1"/>
        <v>44165</v>
      </c>
      <c r="W7" s="26">
        <f ca="1">MIN(Tableau1[[#This Row],[fin mois]],MAX(Tableau1[[#This Row],[début mois]],Tableau1[[#This Row],[Date Embauche]]))</f>
        <v>44140</v>
      </c>
      <c r="X7" s="26">
        <f ca="1">MAX(Tableau1[[#This Row],[début mois]],MIN(Tableau1[[#This Row],[fin mois]],Tableau1[[#This Row],[Date
Fin de Contrat]]))</f>
        <v>44141</v>
      </c>
      <c r="Y7" s="23">
        <f ca="1">NETWORKDAYS(Tableau1[[#This Row],[entrée prise en compte]],Tableau1[[#This Row],[sortie prise en compte]])/NETWORKDAYS(Tableau1[[#This Row],[début mois]],Tableau1[[#This Row],[fin mois]])*Tableau1[[#This Row],[Durée du travail]]/34.5</f>
        <v>0</v>
      </c>
    </row>
    <row r="8" spans="1:25" x14ac:dyDescent="0.3">
      <c r="A8" s="12">
        <v>44151</v>
      </c>
      <c r="B8" s="13"/>
      <c r="C8" s="13"/>
      <c r="D8" s="3">
        <f ca="1">IF(OR(Tableau1[[#This Row],[Sortie Physique]]="",Tableau1[[#This Row],[Sortie Physique]]&gt;TODAY()),1,0)</f>
        <v>1</v>
      </c>
      <c r="E8" s="15" t="s">
        <v>48</v>
      </c>
      <c r="F8" s="14" t="s">
        <v>38</v>
      </c>
      <c r="G8" s="16">
        <v>34.5</v>
      </c>
      <c r="H8" s="14" t="s">
        <v>39</v>
      </c>
      <c r="I8" s="17" t="s">
        <v>49</v>
      </c>
      <c r="J8" s="13" t="s">
        <v>50</v>
      </c>
      <c r="K8" s="15" t="s">
        <v>51</v>
      </c>
      <c r="L8" s="15" t="s">
        <v>61</v>
      </c>
      <c r="M8" s="15" t="str">
        <f t="shared" si="2"/>
        <v>iiiiii Laurence</v>
      </c>
      <c r="N8" s="13">
        <v>24937</v>
      </c>
      <c r="O8" s="18">
        <v>52</v>
      </c>
      <c r="P8" s="14" t="s">
        <v>3</v>
      </c>
      <c r="Q8" s="17" t="s">
        <v>4</v>
      </c>
      <c r="R8" s="14">
        <v>215</v>
      </c>
      <c r="S8" s="19"/>
      <c r="T8" s="22">
        <v>0.5</v>
      </c>
      <c r="U8" s="26">
        <f t="shared" ca="1" si="0"/>
        <v>44136</v>
      </c>
      <c r="V8" s="26">
        <f t="shared" ca="1" si="1"/>
        <v>44165</v>
      </c>
      <c r="W8" s="26">
        <f ca="1">MIN(Tableau1[[#This Row],[fin mois]],MAX(Tableau1[[#This Row],[début mois]],Tableau1[[#This Row],[Date Embauche]]))</f>
        <v>44151</v>
      </c>
      <c r="X8" s="26">
        <f ca="1">MAX(Tableau1[[#This Row],[début mois]],MIN(Tableau1[[#This Row],[fin mois]],Tableau1[[#This Row],[Date
Fin de Contrat]]))</f>
        <v>44165</v>
      </c>
      <c r="Y8" s="23">
        <f ca="1">NETWORKDAYS(Tableau1[[#This Row],[entrée prise en compte]],Tableau1[[#This Row],[sortie prise en compte]])/NETWORKDAYS(Tableau1[[#This Row],[début mois]],Tableau1[[#This Row],[fin mois]])*Tableau1[[#This Row],[Durée du travail]]/34.5</f>
        <v>0.52380952380952384</v>
      </c>
    </row>
    <row r="9" spans="1:25" x14ac:dyDescent="0.3">
      <c r="A9" s="12">
        <v>44158</v>
      </c>
      <c r="B9" s="13"/>
      <c r="C9" s="13"/>
      <c r="D9" s="3">
        <f ca="1">IF(OR(Tableau1[[#This Row],[Sortie Physique]]="",Tableau1[[#This Row],[Sortie Physique]]&gt;TODAY()),1,0)</f>
        <v>1</v>
      </c>
      <c r="E9" s="15"/>
      <c r="F9" s="14" t="s">
        <v>45</v>
      </c>
      <c r="G9" s="16">
        <v>34.5</v>
      </c>
      <c r="H9" s="14" t="e">
        <v>#NUM!</v>
      </c>
      <c r="I9" s="17" t="s">
        <v>52</v>
      </c>
      <c r="J9" s="13" t="s">
        <v>50</v>
      </c>
      <c r="K9" s="15" t="s">
        <v>47</v>
      </c>
      <c r="L9" s="15" t="s">
        <v>62</v>
      </c>
      <c r="M9" s="15" t="str">
        <f t="shared" si="2"/>
        <v xml:space="preserve">uuuuuu Christophe </v>
      </c>
      <c r="N9" s="13">
        <v>26666</v>
      </c>
      <c r="O9" s="18">
        <v>47</v>
      </c>
      <c r="P9" s="14" t="s">
        <v>7</v>
      </c>
      <c r="Q9" s="17"/>
      <c r="R9" s="14">
        <v>170</v>
      </c>
      <c r="S9" s="19"/>
      <c r="T9" s="22">
        <v>0.26666666666666666</v>
      </c>
      <c r="U9" s="26">
        <f t="shared" ca="1" si="0"/>
        <v>44136</v>
      </c>
      <c r="V9" s="26">
        <f t="shared" ca="1" si="1"/>
        <v>44165</v>
      </c>
      <c r="W9" s="26">
        <f ca="1">MIN(Tableau1[[#This Row],[fin mois]],MAX(Tableau1[[#This Row],[début mois]],Tableau1[[#This Row],[Date Embauche]]))</f>
        <v>44158</v>
      </c>
      <c r="X9" s="26">
        <f ca="1">MAX(Tableau1[[#This Row],[début mois]],MIN(Tableau1[[#This Row],[fin mois]],Tableau1[[#This Row],[Date
Fin de Contrat]]))</f>
        <v>44165</v>
      </c>
      <c r="Y9" s="23">
        <f ca="1">NETWORKDAYS(Tableau1[[#This Row],[entrée prise en compte]],Tableau1[[#This Row],[sortie prise en compte]])/NETWORKDAYS(Tableau1[[#This Row],[début mois]],Tableau1[[#This Row],[fin mois]])*Tableau1[[#This Row],[Durée du travail]]/34.5</f>
        <v>0.2857142857142857</v>
      </c>
    </row>
    <row r="10" spans="1:25" x14ac:dyDescent="0.3">
      <c r="A10" s="12">
        <v>44158</v>
      </c>
      <c r="B10" s="13"/>
      <c r="C10" s="13"/>
      <c r="D10" s="3">
        <f ca="1">IF(OR(Tableau1[[#This Row],[Sortie Physique]]="",Tableau1[[#This Row],[Sortie Physique]]&gt;TODAY()),1,0)</f>
        <v>1</v>
      </c>
      <c r="E10" s="15"/>
      <c r="F10" s="14" t="s">
        <v>45</v>
      </c>
      <c r="G10" s="16">
        <v>34.5</v>
      </c>
      <c r="H10" s="14" t="e">
        <v>#NUM!</v>
      </c>
      <c r="I10" s="17" t="s">
        <v>52</v>
      </c>
      <c r="J10" s="13" t="s">
        <v>50</v>
      </c>
      <c r="K10" s="15" t="s">
        <v>53</v>
      </c>
      <c r="L10" s="15" t="s">
        <v>63</v>
      </c>
      <c r="M10" s="15" t="str">
        <f t="shared" si="2"/>
        <v>jjjjjjj Rosa</v>
      </c>
      <c r="N10" s="13">
        <v>26831</v>
      </c>
      <c r="O10" s="18">
        <v>47</v>
      </c>
      <c r="P10" s="14" t="s">
        <v>7</v>
      </c>
      <c r="Q10" s="17"/>
      <c r="R10" s="14">
        <v>170</v>
      </c>
      <c r="S10" s="19"/>
      <c r="T10" s="22">
        <v>0.26666666666666666</v>
      </c>
      <c r="U10" s="26">
        <f t="shared" ca="1" si="0"/>
        <v>44136</v>
      </c>
      <c r="V10" s="26">
        <f t="shared" ca="1" si="1"/>
        <v>44165</v>
      </c>
      <c r="W10" s="26">
        <f ca="1">MIN(Tableau1[[#This Row],[fin mois]],MAX(Tableau1[[#This Row],[début mois]],Tableau1[[#This Row],[Date Embauche]]))</f>
        <v>44158</v>
      </c>
      <c r="X10" s="26">
        <f ca="1">MAX(Tableau1[[#This Row],[début mois]],MIN(Tableau1[[#This Row],[fin mois]],Tableau1[[#This Row],[Date
Fin de Contrat]]))</f>
        <v>44165</v>
      </c>
      <c r="Y10" s="23">
        <f ca="1">NETWORKDAYS(Tableau1[[#This Row],[entrée prise en compte]],Tableau1[[#This Row],[sortie prise en compte]])/NETWORKDAYS(Tableau1[[#This Row],[début mois]],Tableau1[[#This Row],[fin mois]])*Tableau1[[#This Row],[Durée du travail]]/34.5</f>
        <v>0.2857142857142857</v>
      </c>
    </row>
    <row r="11" spans="1:25" x14ac:dyDescent="0.3">
      <c r="A11" s="12">
        <v>44158</v>
      </c>
      <c r="B11" s="13"/>
      <c r="C11" s="13"/>
      <c r="D11" s="3">
        <f ca="1">IF(OR(Tableau1[[#This Row],[Sortie Physique]]="",Tableau1[[#This Row],[Sortie Physique]]&gt;TODAY()),1,0)</f>
        <v>1</v>
      </c>
      <c r="E11" s="15"/>
      <c r="F11" s="14" t="s">
        <v>45</v>
      </c>
      <c r="G11" s="16">
        <v>34.5</v>
      </c>
      <c r="H11" s="14" t="e">
        <v>#NUM!</v>
      </c>
      <c r="I11" s="17" t="s">
        <v>52</v>
      </c>
      <c r="J11" s="13" t="s">
        <v>6</v>
      </c>
      <c r="K11" s="15" t="s">
        <v>54</v>
      </c>
      <c r="L11" s="15" t="s">
        <v>64</v>
      </c>
      <c r="M11" s="15" t="str">
        <f t="shared" si="2"/>
        <v>dddddd Marie-Pierre</v>
      </c>
      <c r="N11" s="13">
        <v>24826</v>
      </c>
      <c r="O11" s="18">
        <v>52</v>
      </c>
      <c r="P11" s="14" t="s">
        <v>7</v>
      </c>
      <c r="Q11" s="17"/>
      <c r="R11" s="14">
        <v>170</v>
      </c>
      <c r="S11" s="19"/>
      <c r="T11" s="22">
        <v>0.26666666666666666</v>
      </c>
      <c r="U11" s="26">
        <f t="shared" ca="1" si="0"/>
        <v>44136</v>
      </c>
      <c r="V11" s="26">
        <f t="shared" ca="1" si="1"/>
        <v>44165</v>
      </c>
      <c r="W11" s="26">
        <f ca="1">MIN(Tableau1[[#This Row],[fin mois]],MAX(Tableau1[[#This Row],[début mois]],Tableau1[[#This Row],[Date Embauche]]))</f>
        <v>44158</v>
      </c>
      <c r="X11" s="26">
        <f ca="1">MAX(Tableau1[[#This Row],[début mois]],MIN(Tableau1[[#This Row],[fin mois]],Tableau1[[#This Row],[Date
Fin de Contrat]]))</f>
        <v>44165</v>
      </c>
      <c r="Y11" s="23">
        <f ca="1">NETWORKDAYS(Tableau1[[#This Row],[entrée prise en compte]],Tableau1[[#This Row],[sortie prise en compte]])/NETWORKDAYS(Tableau1[[#This Row],[début mois]],Tableau1[[#This Row],[fin mois]])*Tableau1[[#This Row],[Durée du travail]]/34.5</f>
        <v>0.2857142857142857</v>
      </c>
    </row>
    <row r="12" spans="1:25" x14ac:dyDescent="0.3">
      <c r="A12" s="12">
        <v>44158</v>
      </c>
      <c r="B12" s="13"/>
      <c r="C12" s="13"/>
      <c r="D12" s="3">
        <f ca="1">IF(OR(Tableau1[[#This Row],[Sortie Physique]]="",Tableau1[[#This Row],[Sortie Physique]]&gt;TODAY()),1,0)</f>
        <v>1</v>
      </c>
      <c r="E12" s="15" t="s">
        <v>48</v>
      </c>
      <c r="F12" s="14" t="s">
        <v>45</v>
      </c>
      <c r="G12" s="16">
        <v>34.5</v>
      </c>
      <c r="H12" s="14" t="e">
        <v>#NUM!</v>
      </c>
      <c r="I12" s="17"/>
      <c r="J12" s="13" t="s">
        <v>6</v>
      </c>
      <c r="K12" s="15" t="s">
        <v>55</v>
      </c>
      <c r="L12" s="15" t="s">
        <v>65</v>
      </c>
      <c r="M12" s="15" t="str">
        <f t="shared" si="2"/>
        <v>ssssss Valérie</v>
      </c>
      <c r="N12" s="13">
        <v>1334</v>
      </c>
      <c r="O12" s="18">
        <v>117</v>
      </c>
      <c r="P12" s="14" t="s">
        <v>7</v>
      </c>
      <c r="Q12" s="17"/>
      <c r="R12" s="14">
        <v>215</v>
      </c>
      <c r="S12" s="19"/>
      <c r="T12" s="22">
        <v>0.26666666666666666</v>
      </c>
      <c r="U12" s="26">
        <f t="shared" ca="1" si="0"/>
        <v>44136</v>
      </c>
      <c r="V12" s="26">
        <f t="shared" ca="1" si="1"/>
        <v>44165</v>
      </c>
      <c r="W12" s="26">
        <f ca="1">MIN(Tableau1[[#This Row],[fin mois]],MAX(Tableau1[[#This Row],[début mois]],Tableau1[[#This Row],[Date Embauche]]))</f>
        <v>44158</v>
      </c>
      <c r="X12" s="26">
        <f ca="1">MAX(Tableau1[[#This Row],[début mois]],MIN(Tableau1[[#This Row],[fin mois]],Tableau1[[#This Row],[Date
Fin de Contrat]]))</f>
        <v>44165</v>
      </c>
      <c r="Y12" s="23">
        <f ca="1">NETWORKDAYS(Tableau1[[#This Row],[entrée prise en compte]],Tableau1[[#This Row],[sortie prise en compte]])/NETWORKDAYS(Tableau1[[#This Row],[début mois]],Tableau1[[#This Row],[fin mois]])*Tableau1[[#This Row],[Durée du travail]]/34.5</f>
        <v>0.2857142857142857</v>
      </c>
    </row>
    <row r="13" spans="1:25" x14ac:dyDescent="0.3">
      <c r="A13" s="12"/>
      <c r="B13" s="13"/>
      <c r="C13" s="13"/>
      <c r="D13" s="14"/>
      <c r="E13" s="15"/>
      <c r="F13" s="14"/>
      <c r="G13" s="16"/>
      <c r="H13" s="14"/>
      <c r="I13" s="17"/>
      <c r="J13" s="13"/>
      <c r="K13" s="15"/>
      <c r="L13" s="15"/>
      <c r="M13" s="15"/>
      <c r="N13" s="13"/>
      <c r="O13" s="18"/>
      <c r="P13" s="14"/>
      <c r="Q13" s="17"/>
      <c r="R13" s="14"/>
      <c r="S13" s="19"/>
      <c r="T13" s="22"/>
    </row>
  </sheetData>
  <dataValidations count="1">
    <dataValidation type="list" allowBlank="1" showInputMessage="1" showErrorMessage="1" sqref="P2:P13">
      <formula1>"RQTH, VALIDE"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2020-11-22T14:50:04Z</dcterms:created>
  <dcterms:modified xsi:type="dcterms:W3CDTF">2020-11-22T19:10:49Z</dcterms:modified>
</cp:coreProperties>
</file>