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calendrier" sheetId="2" r:id="rId2"/>
  </sheets>
  <definedNames>
    <definedName name="fermeture">Feuil1!$B$2</definedName>
    <definedName name="JF">calendrier!$E$1:$E$56</definedName>
    <definedName name="ouverture">Feuil1!$B$1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/>
  <c r="I8" i="1"/>
  <c r="G9" i="1"/>
  <c r="H9" i="1"/>
  <c r="I9" i="1"/>
  <c r="G10" i="1"/>
  <c r="H10" i="1"/>
  <c r="J10" i="1" s="1"/>
  <c r="I10" i="1"/>
  <c r="G11" i="1"/>
  <c r="H11" i="1"/>
  <c r="I11" i="1"/>
  <c r="G12" i="1"/>
  <c r="H12" i="1"/>
  <c r="I12" i="1"/>
  <c r="G13" i="1"/>
  <c r="H13" i="1"/>
  <c r="I13" i="1"/>
  <c r="G14" i="1"/>
  <c r="H14" i="1"/>
  <c r="J14" i="1" s="1"/>
  <c r="I14" i="1"/>
  <c r="I7" i="1"/>
  <c r="G7" i="1"/>
  <c r="H7" i="1"/>
  <c r="F9" i="1"/>
  <c r="F10" i="1"/>
  <c r="F11" i="1"/>
  <c r="F12" i="1"/>
  <c r="F13" i="1"/>
  <c r="F14" i="1"/>
  <c r="F8" i="1"/>
  <c r="F7" i="1"/>
  <c r="J9" i="1"/>
  <c r="J11" i="1"/>
  <c r="J12" i="1"/>
  <c r="J13" i="1"/>
  <c r="B3" i="1" l="1"/>
  <c r="A15" i="2" l="1"/>
  <c r="E27" i="2" s="1"/>
  <c r="E13" i="2"/>
  <c r="E12" i="2"/>
  <c r="E9" i="2"/>
  <c r="E5" i="2"/>
  <c r="E2" i="2"/>
  <c r="E14" i="2"/>
  <c r="A29" i="2" l="1"/>
  <c r="E33" i="2"/>
  <c r="E41" i="2"/>
  <c r="C29" i="2"/>
  <c r="E34" i="2"/>
  <c r="E42" i="2"/>
  <c r="E30" i="2"/>
  <c r="E39" i="2"/>
  <c r="E26" i="2"/>
  <c r="E11" i="2"/>
  <c r="C15" i="2"/>
  <c r="E20" i="2"/>
  <c r="E24" i="2"/>
  <c r="E28" i="2"/>
  <c r="E25" i="2"/>
  <c r="C1" i="2"/>
  <c r="E6" i="2"/>
  <c r="E10" i="2"/>
  <c r="E16" i="2"/>
  <c r="E19" i="2"/>
  <c r="E23" i="2"/>
  <c r="E40" i="2" l="1"/>
  <c r="A43" i="2"/>
  <c r="E38" i="2"/>
  <c r="E37" i="2"/>
  <c r="E36" i="2"/>
  <c r="E32" i="2"/>
  <c r="E35" i="2"/>
  <c r="E8" i="2"/>
  <c r="E4" i="2"/>
  <c r="E7" i="2"/>
  <c r="E21" i="2"/>
  <c r="E22" i="2"/>
  <c r="E18" i="2"/>
  <c r="E54" i="2" l="1"/>
  <c r="E55" i="2"/>
  <c r="E56" i="2"/>
  <c r="C43" i="2"/>
  <c r="E44" i="2"/>
  <c r="E47" i="2"/>
  <c r="E48" i="2"/>
  <c r="E53" i="2"/>
  <c r="E51" i="2"/>
  <c r="E52" i="2"/>
  <c r="E50" i="2" l="1"/>
  <c r="E46" i="2"/>
  <c r="E49" i="2"/>
  <c r="J8" i="1" l="1"/>
  <c r="J7" i="1"/>
</calcChain>
</file>

<file path=xl/sharedStrings.xml><?xml version="1.0" encoding="utf-8"?>
<sst xmlns="http://schemas.openxmlformats.org/spreadsheetml/2006/main" count="84" uniqueCount="35">
  <si>
    <t>Ouverture</t>
  </si>
  <si>
    <t>Fermeture</t>
  </si>
  <si>
    <t>Total</t>
  </si>
  <si>
    <t xml:space="preserve">Pâques = 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</si>
  <si>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</si>
  <si>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</si>
  <si>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</si>
  <si>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</si>
  <si>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</si>
  <si>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</si>
  <si>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</si>
  <si>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</si>
  <si>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</si>
  <si>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</si>
  <si>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</si>
  <si>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</si>
  <si>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</si>
  <si>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Temps</t>
  </si>
  <si>
    <t>DateFin</t>
  </si>
  <si>
    <t>HeureFin</t>
  </si>
  <si>
    <t>HeureDébut</t>
  </si>
  <si>
    <t>DateDébut</t>
  </si>
  <si>
    <t>Urgence</t>
  </si>
  <si>
    <t>Ouverture dossier (TR)</t>
  </si>
  <si>
    <t>Création de la demande (CRT)</t>
  </si>
  <si>
    <t>Litiges</t>
  </si>
  <si>
    <t>Standard</t>
  </si>
  <si>
    <t>A</t>
  </si>
  <si>
    <t>Urgent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</si>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</sst>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d\ dd/mm/yyyy"/>
    <numFmt numFmtId="166" formatCode="[hh]:mm"/>
    <numFmt numFmtId="168" formatCode="d/m/yy\ 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4" fontId="4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20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68" fontId="8" fillId="0" borderId="0" xfId="1" applyNumberFormat="1" applyFont="1" applyFill="1" applyBorder="1"/>
    <xf numFmtId="0" fontId="0" fillId="0" borderId="0" xfId="0" applyFill="1" applyBorder="1"/>
  </cellXfs>
  <cellStyles count="2">
    <cellStyle name="Normal" xfId="0" builtinId="0"/>
    <cellStyle name="Normal 2" xfId="1"/>
  </cellStyles>
  <dxfs count="12">
    <dxf>
      <numFmt numFmtId="166" formatCode="[h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\ 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\ 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d/m/yy\ h: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d/m/yy\ h: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d/m/yy\ h: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6:J14" totalsRowShown="0" headerRowDxfId="11" dataDxfId="10" tableBorderDxfId="9">
  <autoFilter ref="B6:J14"/>
  <tableColumns count="9">
    <tableColumn id="6" name="Urgence" dataDxfId="8" dataCellStyle="Normal 2"/>
    <tableColumn id="7" name="Ouverture dossier (TR)" dataDxfId="7" dataCellStyle="Normal 2"/>
    <tableColumn id="8" name="Création de la demande (CRT)" dataDxfId="6" dataCellStyle="Normal 2"/>
    <tableColumn id="9" name="Litiges" dataDxfId="5"/>
    <tableColumn id="1" name="DateDébut" dataDxfId="4">
      <calculatedColumnFormula>INT(Tableau1[[#This Row],[Ouverture dossier (TR)]])</calculatedColumnFormula>
    </tableColumn>
    <tableColumn id="2" name="HeureDébut" dataDxfId="3">
      <calculatedColumnFormula>MOD(Tableau1[[#This Row],[Ouverture dossier (TR)]],1)</calculatedColumnFormula>
    </tableColumn>
    <tableColumn id="3" name="DateFin" dataDxfId="2">
      <calculatedColumnFormula>INT(Tableau1[[#This Row],[Création de la demande (CRT)]])</calculatedColumnFormula>
    </tableColumn>
    <tableColumn id="4" name="HeureFin" dataDxfId="1">
      <calculatedColumnFormula>MOD(Tableau1[[#This Row],[Création de la demande (CRT)]],1)</calculatedColumnFormula>
    </tableColumn>
    <tableColumn id="5" name="Temps" dataDxfId="0">
      <calculatedColumnFormula>(NETWORKDAYS(Tableau1[[#This Row],[DateDébut]],Tableau1[[#This Row],[DateFin]],JF)-2)*(fermeture-ouverture)+(fermeture-Tableau1[[#This Row],[HeureDébut]])+(Tableau1[[#This Row],[HeureFin]]-ouverture)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C16" sqref="C16"/>
    </sheetView>
  </sheetViews>
  <sheetFormatPr baseColWidth="10" defaultColWidth="18.453125" defaultRowHeight="14.5" x14ac:dyDescent="0.35"/>
  <cols>
    <col min="1" max="1" width="9.54296875" style="9" bestFit="1" customWidth="1"/>
    <col min="2" max="2" width="12.1796875" style="11" bestFit="1" customWidth="1"/>
    <col min="3" max="3" width="24.36328125" style="9" bestFit="1" customWidth="1"/>
    <col min="4" max="4" width="30.453125" style="11" bestFit="1" customWidth="1"/>
    <col min="5" max="5" width="10.54296875" bestFit="1" customWidth="1"/>
    <col min="6" max="6" width="14.54296875" bestFit="1" customWidth="1"/>
    <col min="7" max="7" width="15.6328125" bestFit="1" customWidth="1"/>
    <col min="8" max="8" width="14.36328125" bestFit="1" customWidth="1"/>
    <col min="9" max="9" width="12.90625" bestFit="1" customWidth="1"/>
    <col min="10" max="10" width="10.90625" style="9" bestFit="1" customWidth="1"/>
    <col min="11" max="16384" width="18.453125" style="9"/>
  </cols>
  <sheetData>
    <row r="1" spans="1:10" x14ac:dyDescent="0.35">
      <c r="A1" s="9" t="s">
        <v>0</v>
      </c>
      <c r="B1" s="10">
        <v>0.375</v>
      </c>
      <c r="E1" s="9"/>
      <c r="F1" s="9"/>
      <c r="G1" s="9"/>
      <c r="H1" s="9"/>
      <c r="I1" s="9"/>
    </row>
    <row r="2" spans="1:10" x14ac:dyDescent="0.35">
      <c r="A2" s="9" t="s">
        <v>1</v>
      </c>
      <c r="B2" s="10">
        <v>0.75</v>
      </c>
      <c r="E2" s="9"/>
      <c r="F2" s="9"/>
      <c r="G2" s="9"/>
      <c r="H2" s="9"/>
      <c r="I2" s="9"/>
    </row>
    <row r="3" spans="1:10" x14ac:dyDescent="0.35">
      <c r="A3" s="9" t="s">
        <v>2</v>
      </c>
      <c r="B3" s="10">
        <f>B2-B1</f>
        <v>0.375</v>
      </c>
      <c r="E3" s="9"/>
      <c r="F3" s="9"/>
      <c r="G3" s="9"/>
      <c r="H3" s="9"/>
      <c r="I3" s="9"/>
    </row>
    <row r="4" spans="1:10" x14ac:dyDescent="0.35">
      <c r="E4" s="9"/>
      <c r="F4" s="9"/>
      <c r="G4" s="9"/>
      <c r="H4" s="9"/>
      <c r="I4" s="9"/>
    </row>
    <row r="5" spans="1:10" x14ac:dyDescent="0.35">
      <c r="E5" s="9"/>
      <c r="F5" s="9"/>
      <c r="G5" s="9"/>
      <c r="H5" s="9"/>
      <c r="I5" s="9"/>
    </row>
    <row r="6" spans="1:10" x14ac:dyDescent="0.35">
      <c r="A6" s="7"/>
      <c r="B6" s="19" t="s">
        <v>22</v>
      </c>
      <c r="C6" s="19" t="s">
        <v>23</v>
      </c>
      <c r="D6" s="19" t="s">
        <v>24</v>
      </c>
      <c r="E6" s="19" t="s">
        <v>25</v>
      </c>
      <c r="F6" s="17" t="s">
        <v>21</v>
      </c>
      <c r="G6" s="16" t="s">
        <v>20</v>
      </c>
      <c r="H6" s="17" t="s">
        <v>18</v>
      </c>
      <c r="I6" s="16" t="s">
        <v>19</v>
      </c>
      <c r="J6" s="16" t="s">
        <v>17</v>
      </c>
    </row>
    <row r="7" spans="1:10" s="15" customFormat="1" x14ac:dyDescent="0.35">
      <c r="B7" s="20" t="s">
        <v>26</v>
      </c>
      <c r="C7" s="20">
        <v>43998.572997679999</v>
      </c>
      <c r="D7" s="20">
        <v>44000.518055549997</v>
      </c>
      <c r="E7" s="21" t="s">
        <v>27</v>
      </c>
      <c r="F7" s="12">
        <f>INT(Tableau1[[#This Row],[Ouverture dossier (TR)]])</f>
        <v>43998</v>
      </c>
      <c r="G7" s="13">
        <f>MOD(Tableau1[[#This Row],[Ouverture dossier (TR)]],1)</f>
        <v>0.57299767999938922</v>
      </c>
      <c r="H7" s="12">
        <f>INT(Tableau1[[#This Row],[Création de la demande (CRT)]])</f>
        <v>44000</v>
      </c>
      <c r="I7" s="14">
        <f>MOD(Tableau1[[#This Row],[Création de la demande (CRT)]],1)</f>
        <v>0.51805554999737069</v>
      </c>
      <c r="J7" s="18">
        <f>(NETWORKDAYS(Tableau1[[#This Row],[DateDébut]],Tableau1[[#This Row],[DateFin]],JF)-2)*(fermeture-ouverture)+(fermeture-Tableau1[[#This Row],[HeureDébut]])+(Tableau1[[#This Row],[HeureFin]]-ouverture)</f>
        <v>0.69505786999798147</v>
      </c>
    </row>
    <row r="8" spans="1:10" s="15" customFormat="1" x14ac:dyDescent="0.35">
      <c r="B8" s="20" t="s">
        <v>28</v>
      </c>
      <c r="C8" s="20">
        <v>43998.572997679999</v>
      </c>
      <c r="D8" s="20">
        <v>44012.69444444</v>
      </c>
      <c r="E8" s="21" t="s">
        <v>29</v>
      </c>
      <c r="F8" s="12">
        <f>INT(Tableau1[[#This Row],[Ouverture dossier (TR)]])</f>
        <v>43998</v>
      </c>
      <c r="G8" s="13">
        <f>MOD(Tableau1[[#This Row],[Ouverture dossier (TR)]],1)</f>
        <v>0.57299767999938922</v>
      </c>
      <c r="H8" s="12">
        <f>INT(Tableau1[[#This Row],[Création de la demande (CRT)]])</f>
        <v>44012</v>
      </c>
      <c r="I8" s="14">
        <f>MOD(Tableau1[[#This Row],[Création de la demande (CRT)]],1)</f>
        <v>0.69444443999964278</v>
      </c>
      <c r="J8" s="18">
        <f>(NETWORKDAYS(Tableau1[[#This Row],[DateDébut]],Tableau1[[#This Row],[DateFin]],JF)-2)*(fermeture-ouverture)+(fermeture-Tableau1[[#This Row],[HeureDébut]])+(Tableau1[[#This Row],[HeureFin]]-ouverture)</f>
        <v>3.8714467600002536</v>
      </c>
    </row>
    <row r="9" spans="1:10" x14ac:dyDescent="0.35">
      <c r="A9" s="7"/>
      <c r="B9" s="20" t="s">
        <v>26</v>
      </c>
      <c r="C9" s="20">
        <v>43998.576400459999</v>
      </c>
      <c r="D9" s="20">
        <v>44001.394444439997</v>
      </c>
      <c r="E9" s="21" t="s">
        <v>30</v>
      </c>
      <c r="F9" s="12">
        <f>INT(Tableau1[[#This Row],[Ouverture dossier (TR)]])</f>
        <v>43998</v>
      </c>
      <c r="G9" s="13">
        <f>MOD(Tableau1[[#This Row],[Ouverture dossier (TR)]],1)</f>
        <v>0.57640045999869471</v>
      </c>
      <c r="H9" s="12">
        <f>INT(Tableau1[[#This Row],[Création de la demande (CRT)]])</f>
        <v>44001</v>
      </c>
      <c r="I9" s="14">
        <f>MOD(Tableau1[[#This Row],[Création de la demande (CRT)]],1)</f>
        <v>0.3944444399967324</v>
      </c>
      <c r="J9" s="18">
        <f>(NETWORKDAYS(Tableau1[[#This Row],[DateDébut]],Tableau1[[#This Row],[DateFin]],JF)-2)*(fermeture-ouverture)+(fermeture-Tableau1[[#This Row],[HeureDébut]])+(Tableau1[[#This Row],[HeureFin]]-ouverture)</f>
        <v>0.94304397999803768</v>
      </c>
    </row>
    <row r="10" spans="1:10" x14ac:dyDescent="0.35">
      <c r="A10" s="7"/>
      <c r="B10" s="20" t="s">
        <v>26</v>
      </c>
      <c r="C10" s="20">
        <v>43998.576400459999</v>
      </c>
      <c r="D10" s="20">
        <v>44012.703472219997</v>
      </c>
      <c r="E10" s="21" t="s">
        <v>31</v>
      </c>
      <c r="F10" s="12">
        <f>INT(Tableau1[[#This Row],[Ouverture dossier (TR)]])</f>
        <v>43998</v>
      </c>
      <c r="G10" s="13">
        <f>MOD(Tableau1[[#This Row],[Ouverture dossier (TR)]],1)</f>
        <v>0.57640045999869471</v>
      </c>
      <c r="H10" s="12">
        <f>INT(Tableau1[[#This Row],[Création de la demande (CRT)]])</f>
        <v>44012</v>
      </c>
      <c r="I10" s="14">
        <f>MOD(Tableau1[[#This Row],[Création de la demande (CRT)]],1)</f>
        <v>0.70347221999691101</v>
      </c>
      <c r="J10" s="18">
        <f>(NETWORKDAYS(Tableau1[[#This Row],[DateDébut]],Tableau1[[#This Row],[DateFin]],JF)-2)*(fermeture-ouverture)+(fermeture-Tableau1[[#This Row],[HeureDébut]])+(Tableau1[[#This Row],[HeureFin]]-ouverture)</f>
        <v>3.8770717599982163</v>
      </c>
    </row>
    <row r="11" spans="1:10" x14ac:dyDescent="0.35">
      <c r="A11" s="7"/>
      <c r="B11" s="20" t="s">
        <v>26</v>
      </c>
      <c r="C11" s="20">
        <v>43998.579918980002</v>
      </c>
      <c r="D11" s="20">
        <v>44001.400694440003</v>
      </c>
      <c r="E11" s="21" t="s">
        <v>32</v>
      </c>
      <c r="F11" s="12">
        <f>INT(Tableau1[[#This Row],[Ouverture dossier (TR)]])</f>
        <v>43998</v>
      </c>
      <c r="G11" s="13">
        <f>MOD(Tableau1[[#This Row],[Ouverture dossier (TR)]],1)</f>
        <v>0.57991898000182118</v>
      </c>
      <c r="H11" s="12">
        <f>INT(Tableau1[[#This Row],[Création de la demande (CRT)]])</f>
        <v>44001</v>
      </c>
      <c r="I11" s="14">
        <f>MOD(Tableau1[[#This Row],[Création de la demande (CRT)]],1)</f>
        <v>0.40069444000255316</v>
      </c>
      <c r="J11" s="18">
        <f>(NETWORKDAYS(Tableau1[[#This Row],[DateDébut]],Tableau1[[#This Row],[DateFin]],JF)-2)*(fermeture-ouverture)+(fermeture-Tableau1[[#This Row],[HeureDébut]])+(Tableau1[[#This Row],[HeureFin]]-ouverture)</f>
        <v>0.94577546000073198</v>
      </c>
    </row>
    <row r="12" spans="1:10" x14ac:dyDescent="0.35">
      <c r="A12" s="7"/>
      <c r="B12" s="20" t="s">
        <v>26</v>
      </c>
      <c r="C12" s="20">
        <v>43998.579918980002</v>
      </c>
      <c r="D12" s="20">
        <v>44012.702083329998</v>
      </c>
      <c r="E12" s="21" t="s">
        <v>33</v>
      </c>
      <c r="F12" s="12">
        <f>INT(Tableau1[[#This Row],[Ouverture dossier (TR)]])</f>
        <v>43998</v>
      </c>
      <c r="G12" s="13">
        <f>MOD(Tableau1[[#This Row],[Ouverture dossier (TR)]],1)</f>
        <v>0.57991898000182118</v>
      </c>
      <c r="H12" s="12">
        <f>INT(Tableau1[[#This Row],[Création de la demande (CRT)]])</f>
        <v>44012</v>
      </c>
      <c r="I12" s="14">
        <f>MOD(Tableau1[[#This Row],[Création de la demande (CRT)]],1)</f>
        <v>0.7020833299975493</v>
      </c>
      <c r="J12" s="18">
        <f>(NETWORKDAYS(Tableau1[[#This Row],[DateDébut]],Tableau1[[#This Row],[DateFin]],JF)-2)*(fermeture-ouverture)+(fermeture-Tableau1[[#This Row],[HeureDébut]])+(Tableau1[[#This Row],[HeureFin]]-ouverture)</f>
        <v>3.8721643499957281</v>
      </c>
    </row>
    <row r="13" spans="1:10" x14ac:dyDescent="0.35">
      <c r="A13" s="7"/>
      <c r="B13" s="20" t="s">
        <v>26</v>
      </c>
      <c r="C13" s="20">
        <v>43998.40538194</v>
      </c>
      <c r="D13" s="20">
        <v>44012.684722220001</v>
      </c>
      <c r="E13" s="21" t="s">
        <v>34</v>
      </c>
      <c r="F13" s="12">
        <f>INT(Tableau1[[#This Row],[Ouverture dossier (TR)]])</f>
        <v>43998</v>
      </c>
      <c r="G13" s="13">
        <f>MOD(Tableau1[[#This Row],[Ouverture dossier (TR)]],1)</f>
        <v>0.40538193999964278</v>
      </c>
      <c r="H13" s="12">
        <f>INT(Tableau1[[#This Row],[Création de la demande (CRT)]])</f>
        <v>44012</v>
      </c>
      <c r="I13" s="14">
        <f>MOD(Tableau1[[#This Row],[Création de la demande (CRT)]],1)</f>
        <v>0.68472222000127658</v>
      </c>
      <c r="J13" s="18">
        <f>(NETWORKDAYS(Tableau1[[#This Row],[DateDébut]],Tableau1[[#This Row],[DateFin]],JF)-2)*(fermeture-ouverture)+(fermeture-Tableau1[[#This Row],[HeureDébut]])+(Tableau1[[#This Row],[HeureFin]]-ouverture)</f>
        <v>4.0293402800016338</v>
      </c>
    </row>
    <row r="14" spans="1:10" x14ac:dyDescent="0.35">
      <c r="A14" s="7"/>
      <c r="B14" s="20" t="s">
        <v>26</v>
      </c>
      <c r="C14" s="20">
        <v>44025.704861111109</v>
      </c>
      <c r="D14" s="20">
        <v>44027.68472222222</v>
      </c>
      <c r="E14" s="21" t="s">
        <v>30</v>
      </c>
      <c r="F14" s="12">
        <f>INT(Tableau1[[#This Row],[Ouverture dossier (TR)]])</f>
        <v>44025</v>
      </c>
      <c r="G14" s="13">
        <f>MOD(Tableau1[[#This Row],[Ouverture dossier (TR)]],1)</f>
        <v>0.70486111110949423</v>
      </c>
      <c r="H14" s="12">
        <f>INT(Tableau1[[#This Row],[Création de la demande (CRT)]])</f>
        <v>44027</v>
      </c>
      <c r="I14" s="14">
        <f>MOD(Tableau1[[#This Row],[Création de la demande (CRT)]],1)</f>
        <v>0.68472222222044365</v>
      </c>
      <c r="J14" s="18">
        <f>(NETWORKDAYS(Tableau1[[#This Row],[DateDébut]],Tableau1[[#This Row],[DateFin]],JF)-2)*(fermeture-ouverture)+(fermeture-Tableau1[[#This Row],[HeureDébut]])+(Tableau1[[#This Row],[HeureFin]]-ouverture)</f>
        <v>0.35486111111094942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A2" sqref="A2"/>
    </sheetView>
  </sheetViews>
  <sheetFormatPr baseColWidth="10" defaultColWidth="11.453125" defaultRowHeight="14.5" x14ac:dyDescent="0.35"/>
  <cols>
    <col min="1" max="2" width="11.54296875" style="7" customWidth="1"/>
    <col min="3" max="5" width="17.81640625" style="7" customWidth="1"/>
    <col min="6" max="16384" width="11.453125" style="7"/>
  </cols>
  <sheetData>
    <row r="1" spans="1:5" s="4" customFormat="1" x14ac:dyDescent="0.35">
      <c r="A1" s="1">
        <v>2020</v>
      </c>
      <c r="B1" s="2" t="s">
        <v>3</v>
      </c>
      <c r="C1" s="3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43933</v>
      </c>
      <c r="D1" s="2" t="s">
        <v>4</v>
      </c>
      <c r="E1" s="2"/>
    </row>
    <row r="2" spans="1:5" x14ac:dyDescent="0.35">
      <c r="A2" s="5"/>
      <c r="B2" s="5"/>
      <c r="C2" s="5"/>
      <c r="D2" s="5" t="s">
        <v>5</v>
      </c>
      <c r="E2" s="6">
        <f>DATE(A1,1,1)</f>
        <v>43831</v>
      </c>
    </row>
    <row r="3" spans="1:5" x14ac:dyDescent="0.35">
      <c r="A3" s="5"/>
      <c r="B3" s="5"/>
      <c r="C3" s="5"/>
      <c r="D3" s="5" t="s">
        <v>6</v>
      </c>
      <c r="E3" s="8"/>
    </row>
    <row r="4" spans="1:5" x14ac:dyDescent="0.35">
      <c r="A4" s="5"/>
      <c r="B4" s="5"/>
      <c r="C4" s="5"/>
      <c r="D4" s="5" t="s">
        <v>7</v>
      </c>
      <c r="E4" s="6">
        <f>C1+1</f>
        <v>43934</v>
      </c>
    </row>
    <row r="5" spans="1:5" x14ac:dyDescent="0.35">
      <c r="A5" s="5"/>
      <c r="B5" s="5"/>
      <c r="C5" s="5"/>
      <c r="D5" s="5" t="s">
        <v>8</v>
      </c>
      <c r="E5" s="6">
        <f>DATE(A1,5,1)</f>
        <v>43952</v>
      </c>
    </row>
    <row r="6" spans="1:5" x14ac:dyDescent="0.35">
      <c r="A6" s="5"/>
      <c r="B6" s="5"/>
      <c r="C6" s="5"/>
      <c r="D6" s="5" t="s">
        <v>9</v>
      </c>
      <c r="E6" s="6">
        <f>DATE(A1,5,8)</f>
        <v>43959</v>
      </c>
    </row>
    <row r="7" spans="1:5" x14ac:dyDescent="0.35">
      <c r="A7" s="5"/>
      <c r="B7" s="5"/>
      <c r="C7" s="5"/>
      <c r="D7" s="5" t="s">
        <v>10</v>
      </c>
      <c r="E7" s="6">
        <f>C1+39</f>
        <v>43972</v>
      </c>
    </row>
    <row r="8" spans="1:5" x14ac:dyDescent="0.35">
      <c r="A8" s="5"/>
      <c r="B8" s="5"/>
      <c r="C8" s="5"/>
      <c r="D8" s="5" t="s">
        <v>11</v>
      </c>
      <c r="E8" s="6">
        <f>C1+50</f>
        <v>43983</v>
      </c>
    </row>
    <row r="9" spans="1:5" x14ac:dyDescent="0.35">
      <c r="A9" s="5"/>
      <c r="B9" s="5"/>
      <c r="C9" s="5"/>
      <c r="D9" s="5" t="s">
        <v>12</v>
      </c>
      <c r="E9" s="6">
        <f>DATE(A1,7,14)</f>
        <v>44026</v>
      </c>
    </row>
    <row r="10" spans="1:5" x14ac:dyDescent="0.35">
      <c r="A10" s="5"/>
      <c r="B10" s="5"/>
      <c r="C10" s="5"/>
      <c r="D10" s="5" t="s">
        <v>13</v>
      </c>
      <c r="E10" s="6">
        <f>DATE(A1,8,15)</f>
        <v>44058</v>
      </c>
    </row>
    <row r="11" spans="1:5" x14ac:dyDescent="0.35">
      <c r="A11" s="5"/>
      <c r="B11" s="5"/>
      <c r="C11" s="5"/>
      <c r="D11" s="5" t="s">
        <v>14</v>
      </c>
      <c r="E11" s="6">
        <f>DATE(A1,11,1)</f>
        <v>44136</v>
      </c>
    </row>
    <row r="12" spans="1:5" x14ac:dyDescent="0.35">
      <c r="A12" s="5"/>
      <c r="B12" s="5"/>
      <c r="C12" s="5"/>
      <c r="D12" s="5" t="s">
        <v>15</v>
      </c>
      <c r="E12" s="6">
        <f>DATE(A1,11,11)</f>
        <v>44146</v>
      </c>
    </row>
    <row r="13" spans="1:5" x14ac:dyDescent="0.35">
      <c r="A13" s="5"/>
      <c r="B13" s="5"/>
      <c r="C13" s="5"/>
      <c r="D13" s="5" t="s">
        <v>16</v>
      </c>
      <c r="E13" s="6">
        <f>DATE(A1,12,25)</f>
        <v>44190</v>
      </c>
    </row>
    <row r="14" spans="1:5" x14ac:dyDescent="0.35">
      <c r="A14" s="5"/>
      <c r="B14" s="5"/>
      <c r="C14" s="5"/>
      <c r="D14" s="5"/>
      <c r="E14" s="6">
        <f>DATE(A1+1,1,1)</f>
        <v>44197</v>
      </c>
    </row>
    <row r="15" spans="1:5" x14ac:dyDescent="0.35">
      <c r="A15" s="1">
        <f>A1+1</f>
        <v>2021</v>
      </c>
      <c r="B15" s="2" t="s">
        <v>3</v>
      </c>
      <c r="C15" s="3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44290</v>
      </c>
      <c r="D15" s="2" t="s">
        <v>4</v>
      </c>
      <c r="E15" s="2"/>
    </row>
    <row r="16" spans="1:5" x14ac:dyDescent="0.35">
      <c r="A16" s="5"/>
      <c r="B16" s="5"/>
      <c r="C16" s="5"/>
      <c r="D16" s="5" t="s">
        <v>5</v>
      </c>
      <c r="E16" s="6">
        <f>DATE(A15,1,1)</f>
        <v>44197</v>
      </c>
    </row>
    <row r="17" spans="1:5" x14ac:dyDescent="0.35">
      <c r="A17" s="5"/>
      <c r="B17" s="5"/>
      <c r="C17" s="5"/>
      <c r="D17" s="5" t="s">
        <v>6</v>
      </c>
      <c r="E17" s="8"/>
    </row>
    <row r="18" spans="1:5" x14ac:dyDescent="0.35">
      <c r="A18" s="5"/>
      <c r="B18" s="5"/>
      <c r="C18" s="5"/>
      <c r="D18" s="5" t="s">
        <v>7</v>
      </c>
      <c r="E18" s="6">
        <f>C15+1</f>
        <v>44291</v>
      </c>
    </row>
    <row r="19" spans="1:5" x14ac:dyDescent="0.35">
      <c r="A19" s="5"/>
      <c r="B19" s="5"/>
      <c r="C19" s="5"/>
      <c r="D19" s="5" t="s">
        <v>8</v>
      </c>
      <c r="E19" s="6">
        <f>DATE(A15,5,1)</f>
        <v>44317</v>
      </c>
    </row>
    <row r="20" spans="1:5" x14ac:dyDescent="0.35">
      <c r="A20" s="5"/>
      <c r="B20" s="5"/>
      <c r="C20" s="5"/>
      <c r="D20" s="5" t="s">
        <v>9</v>
      </c>
      <c r="E20" s="6">
        <f>DATE(A15,5,8)</f>
        <v>44324</v>
      </c>
    </row>
    <row r="21" spans="1:5" x14ac:dyDescent="0.35">
      <c r="A21" s="5"/>
      <c r="B21" s="5"/>
      <c r="C21" s="5"/>
      <c r="D21" s="5" t="s">
        <v>10</v>
      </c>
      <c r="E21" s="6">
        <f>C15+39</f>
        <v>44329</v>
      </c>
    </row>
    <row r="22" spans="1:5" x14ac:dyDescent="0.35">
      <c r="A22" s="5"/>
      <c r="B22" s="5"/>
      <c r="C22" s="5"/>
      <c r="D22" s="5" t="s">
        <v>11</v>
      </c>
      <c r="E22" s="6">
        <f>C15+50</f>
        <v>44340</v>
      </c>
    </row>
    <row r="23" spans="1:5" x14ac:dyDescent="0.35">
      <c r="A23" s="5"/>
      <c r="B23" s="5"/>
      <c r="C23" s="5"/>
      <c r="D23" s="5" t="s">
        <v>12</v>
      </c>
      <c r="E23" s="6">
        <f>DATE(A15,7,14)</f>
        <v>44391</v>
      </c>
    </row>
    <row r="24" spans="1:5" x14ac:dyDescent="0.35">
      <c r="A24" s="5"/>
      <c r="B24" s="5"/>
      <c r="C24" s="5"/>
      <c r="D24" s="5" t="s">
        <v>13</v>
      </c>
      <c r="E24" s="6">
        <f>DATE(A15,8,15)</f>
        <v>44423</v>
      </c>
    </row>
    <row r="25" spans="1:5" x14ac:dyDescent="0.35">
      <c r="A25" s="5"/>
      <c r="B25" s="5"/>
      <c r="C25" s="5"/>
      <c r="D25" s="5" t="s">
        <v>14</v>
      </c>
      <c r="E25" s="6">
        <f>DATE(A15,11,1)</f>
        <v>44501</v>
      </c>
    </row>
    <row r="26" spans="1:5" x14ac:dyDescent="0.35">
      <c r="A26" s="5"/>
      <c r="B26" s="5"/>
      <c r="C26" s="5"/>
      <c r="D26" s="5" t="s">
        <v>15</v>
      </c>
      <c r="E26" s="6">
        <f>DATE(A15,11,11)</f>
        <v>44511</v>
      </c>
    </row>
    <row r="27" spans="1:5" x14ac:dyDescent="0.35">
      <c r="A27" s="5"/>
      <c r="B27" s="5"/>
      <c r="C27" s="5"/>
      <c r="D27" s="5" t="s">
        <v>16</v>
      </c>
      <c r="E27" s="6">
        <f>DATE(A15,12,25)</f>
        <v>44555</v>
      </c>
    </row>
    <row r="28" spans="1:5" x14ac:dyDescent="0.35">
      <c r="A28" s="5"/>
      <c r="B28" s="5"/>
      <c r="C28" s="5"/>
      <c r="D28" s="5"/>
      <c r="E28" s="6">
        <f>DATE(A15+1,1,1)</f>
        <v>44562</v>
      </c>
    </row>
    <row r="29" spans="1:5" x14ac:dyDescent="0.35">
      <c r="A29" s="1">
        <f>A15+1</f>
        <v>2022</v>
      </c>
      <c r="B29" s="2" t="s">
        <v>3</v>
      </c>
      <c r="C29" s="3">
        <f>DATE(A29,IF((25-MOD((11*MOD(A29-1900,19)+4-INT((7*MOD(A29-1900,19)+1)/19)),29)-MOD(A29-1900+INT((A29-1900)/4)+31-MOD((11*MOD(A29-1900,19)+4-INT((7*MOD(A29-1900,19)+1)/19)),29),7))&gt;0,4,3),IF((25-MOD((11*MOD(A29-1900,19)+4-INT((7*MOD(A29-1900,19)+1)/19)),29)-MOD(A29-1900+INT((A29-1900)/4)+31-MOD((11*MOD(A29-1900,19)+4-INT((7*MOD(A29-1900,19)+1)/19)),29),7))&gt;0,(25-MOD((11*MOD(A29-1900,19)+4-INT((7*MOD(A29-1900,19)+1)/19)),29)-MOD(A29-1900+INT((A29-1900)/4)+31-MOD((11*MOD(A29-1900,19)+4-INT((7*MOD(A29-1900,19)+1)/19)),29),7)),31+(25-MOD((11*MOD(A29-1900,19)+4-INT((7*MOD(A29-1900,19)+1)/19)),29)-MOD(A29-1900+INT((A29-1900)/4)+31-MOD((11*MOD(A29-1900,19)+4-INT((7*MOD(A29-1900,19)+1)/19)),29),7))))</f>
        <v>44668</v>
      </c>
      <c r="D29" s="2" t="s">
        <v>4</v>
      </c>
      <c r="E29" s="2"/>
    </row>
    <row r="30" spans="1:5" x14ac:dyDescent="0.35">
      <c r="A30" s="5"/>
      <c r="B30" s="5"/>
      <c r="C30" s="5"/>
      <c r="D30" s="5" t="s">
        <v>5</v>
      </c>
      <c r="E30" s="6">
        <f>DATE(A29,1,1)</f>
        <v>44562</v>
      </c>
    </row>
    <row r="31" spans="1:5" x14ac:dyDescent="0.35">
      <c r="A31" s="5"/>
      <c r="B31" s="5"/>
      <c r="C31" s="5"/>
      <c r="D31" s="5" t="s">
        <v>6</v>
      </c>
      <c r="E31" s="8"/>
    </row>
    <row r="32" spans="1:5" x14ac:dyDescent="0.35">
      <c r="A32" s="5"/>
      <c r="B32" s="5"/>
      <c r="C32" s="5"/>
      <c r="D32" s="5" t="s">
        <v>7</v>
      </c>
      <c r="E32" s="6">
        <f>C29+1</f>
        <v>44669</v>
      </c>
    </row>
    <row r="33" spans="1:5" x14ac:dyDescent="0.35">
      <c r="A33" s="5"/>
      <c r="B33" s="5"/>
      <c r="C33" s="5"/>
      <c r="D33" s="5" t="s">
        <v>8</v>
      </c>
      <c r="E33" s="6">
        <f>DATE(A29,5,1)</f>
        <v>44682</v>
      </c>
    </row>
    <row r="34" spans="1:5" x14ac:dyDescent="0.35">
      <c r="A34" s="5"/>
      <c r="B34" s="5"/>
      <c r="C34" s="5"/>
      <c r="D34" s="5" t="s">
        <v>9</v>
      </c>
      <c r="E34" s="6">
        <f>DATE(A29,5,8)</f>
        <v>44689</v>
      </c>
    </row>
    <row r="35" spans="1:5" x14ac:dyDescent="0.35">
      <c r="A35" s="5"/>
      <c r="B35" s="5"/>
      <c r="C35" s="5"/>
      <c r="D35" s="5" t="s">
        <v>10</v>
      </c>
      <c r="E35" s="6">
        <f>C29+39</f>
        <v>44707</v>
      </c>
    </row>
    <row r="36" spans="1:5" x14ac:dyDescent="0.35">
      <c r="A36" s="5"/>
      <c r="B36" s="5"/>
      <c r="C36" s="5"/>
      <c r="D36" s="5" t="s">
        <v>11</v>
      </c>
      <c r="E36" s="6">
        <f>C29+50</f>
        <v>44718</v>
      </c>
    </row>
    <row r="37" spans="1:5" x14ac:dyDescent="0.35">
      <c r="A37" s="5"/>
      <c r="B37" s="5"/>
      <c r="C37" s="5"/>
      <c r="D37" s="5" t="s">
        <v>12</v>
      </c>
      <c r="E37" s="6">
        <f>DATE(A29,7,14)</f>
        <v>44756</v>
      </c>
    </row>
    <row r="38" spans="1:5" x14ac:dyDescent="0.35">
      <c r="A38" s="5"/>
      <c r="B38" s="5"/>
      <c r="C38" s="5"/>
      <c r="D38" s="5" t="s">
        <v>13</v>
      </c>
      <c r="E38" s="6">
        <f>DATE(A29,8,15)</f>
        <v>44788</v>
      </c>
    </row>
    <row r="39" spans="1:5" x14ac:dyDescent="0.35">
      <c r="A39" s="5"/>
      <c r="B39" s="5"/>
      <c r="C39" s="5"/>
      <c r="D39" s="5" t="s">
        <v>14</v>
      </c>
      <c r="E39" s="6">
        <f>DATE(A29,11,1)</f>
        <v>44866</v>
      </c>
    </row>
    <row r="40" spans="1:5" x14ac:dyDescent="0.35">
      <c r="A40" s="5"/>
      <c r="B40" s="5"/>
      <c r="C40" s="5"/>
      <c r="D40" s="5" t="s">
        <v>15</v>
      </c>
      <c r="E40" s="6">
        <f>DATE(A29,11,11)</f>
        <v>44876</v>
      </c>
    </row>
    <row r="41" spans="1:5" x14ac:dyDescent="0.35">
      <c r="A41" s="5"/>
      <c r="B41" s="5"/>
      <c r="C41" s="5"/>
      <c r="D41" s="5" t="s">
        <v>16</v>
      </c>
      <c r="E41" s="6">
        <f>DATE(A29,12,25)</f>
        <v>44920</v>
      </c>
    </row>
    <row r="42" spans="1:5" x14ac:dyDescent="0.35">
      <c r="A42" s="5"/>
      <c r="B42" s="5"/>
      <c r="C42" s="5"/>
      <c r="D42" s="5"/>
      <c r="E42" s="6">
        <f>DATE(A29+1,1,1)</f>
        <v>44927</v>
      </c>
    </row>
    <row r="43" spans="1:5" x14ac:dyDescent="0.35">
      <c r="A43" s="1">
        <f>A29+1</f>
        <v>2023</v>
      </c>
      <c r="B43" s="2" t="s">
        <v>3</v>
      </c>
      <c r="C43" s="3">
        <f>DATE(A43,IF((25-MOD((11*MOD(A43-1900,19)+4-INT((7*MOD(A43-1900,19)+1)/19)),29)-MOD(A43-1900+INT((A43-1900)/4)+31-MOD((11*MOD(A43-1900,19)+4-INT((7*MOD(A43-1900,19)+1)/19)),29),7))&gt;0,4,3),IF((25-MOD((11*MOD(A43-1900,19)+4-INT((7*MOD(A43-1900,19)+1)/19)),29)-MOD(A43-1900+INT((A43-1900)/4)+31-MOD((11*MOD(A43-1900,19)+4-INT((7*MOD(A43-1900,19)+1)/19)),29),7))&gt;0,(25-MOD((11*MOD(A43-1900,19)+4-INT((7*MOD(A43-1900,19)+1)/19)),29)-MOD(A43-1900+INT((A43-1900)/4)+31-MOD((11*MOD(A43-1900,19)+4-INT((7*MOD(A43-1900,19)+1)/19)),29),7)),31+(25-MOD((11*MOD(A43-1900,19)+4-INT((7*MOD(A43-1900,19)+1)/19)),29)-MOD(A43-1900+INT((A43-1900)/4)+31-MOD((11*MOD(A43-1900,19)+4-INT((7*MOD(A43-1900,19)+1)/19)),29),7))))</f>
        <v>45025</v>
      </c>
      <c r="D43" s="2" t="s">
        <v>4</v>
      </c>
      <c r="E43" s="2"/>
    </row>
    <row r="44" spans="1:5" x14ac:dyDescent="0.35">
      <c r="A44" s="5"/>
      <c r="B44" s="5"/>
      <c r="C44" s="5"/>
      <c r="D44" s="5" t="s">
        <v>5</v>
      </c>
      <c r="E44" s="6">
        <f>DATE(A43,1,1)</f>
        <v>44927</v>
      </c>
    </row>
    <row r="45" spans="1:5" x14ac:dyDescent="0.35">
      <c r="A45" s="5"/>
      <c r="B45" s="5"/>
      <c r="C45" s="5"/>
      <c r="D45" s="5" t="s">
        <v>6</v>
      </c>
      <c r="E45" s="8"/>
    </row>
    <row r="46" spans="1:5" x14ac:dyDescent="0.35">
      <c r="A46" s="5"/>
      <c r="B46" s="5"/>
      <c r="C46" s="5"/>
      <c r="D46" s="5" t="s">
        <v>7</v>
      </c>
      <c r="E46" s="6">
        <f>C43+1</f>
        <v>45026</v>
      </c>
    </row>
    <row r="47" spans="1:5" x14ac:dyDescent="0.35">
      <c r="A47" s="5"/>
      <c r="B47" s="5"/>
      <c r="C47" s="5"/>
      <c r="D47" s="5" t="s">
        <v>8</v>
      </c>
      <c r="E47" s="6">
        <f>DATE(A43,5,1)</f>
        <v>45047</v>
      </c>
    </row>
    <row r="48" spans="1:5" x14ac:dyDescent="0.35">
      <c r="A48" s="5"/>
      <c r="B48" s="5"/>
      <c r="C48" s="5"/>
      <c r="D48" s="5" t="s">
        <v>9</v>
      </c>
      <c r="E48" s="6">
        <f>DATE(A43,5,8)</f>
        <v>45054</v>
      </c>
    </row>
    <row r="49" spans="1:5" x14ac:dyDescent="0.35">
      <c r="A49" s="5"/>
      <c r="B49" s="5"/>
      <c r="C49" s="5"/>
      <c r="D49" s="5" t="s">
        <v>10</v>
      </c>
      <c r="E49" s="6">
        <f>C43+39</f>
        <v>45064</v>
      </c>
    </row>
    <row r="50" spans="1:5" x14ac:dyDescent="0.35">
      <c r="A50" s="5"/>
      <c r="B50" s="5"/>
      <c r="C50" s="5"/>
      <c r="D50" s="5" t="s">
        <v>11</v>
      </c>
      <c r="E50" s="6">
        <f>C43+50</f>
        <v>45075</v>
      </c>
    </row>
    <row r="51" spans="1:5" x14ac:dyDescent="0.35">
      <c r="A51" s="5"/>
      <c r="B51" s="5"/>
      <c r="C51" s="5"/>
      <c r="D51" s="5" t="s">
        <v>12</v>
      </c>
      <c r="E51" s="6">
        <f>DATE(A43,7,14)</f>
        <v>45121</v>
      </c>
    </row>
    <row r="52" spans="1:5" x14ac:dyDescent="0.35">
      <c r="A52" s="5"/>
      <c r="B52" s="5"/>
      <c r="C52" s="5"/>
      <c r="D52" s="5" t="s">
        <v>13</v>
      </c>
      <c r="E52" s="6">
        <f>DATE(A43,8,15)</f>
        <v>45153</v>
      </c>
    </row>
    <row r="53" spans="1:5" x14ac:dyDescent="0.35">
      <c r="A53" s="5"/>
      <c r="B53" s="5"/>
      <c r="C53" s="5"/>
      <c r="D53" s="5" t="s">
        <v>14</v>
      </c>
      <c r="E53" s="6">
        <f>DATE(A43,11,1)</f>
        <v>45231</v>
      </c>
    </row>
    <row r="54" spans="1:5" x14ac:dyDescent="0.35">
      <c r="A54" s="5"/>
      <c r="B54" s="5"/>
      <c r="C54" s="5"/>
      <c r="D54" s="5" t="s">
        <v>15</v>
      </c>
      <c r="E54" s="6">
        <f>DATE(A43,11,11)</f>
        <v>45241</v>
      </c>
    </row>
    <row r="55" spans="1:5" x14ac:dyDescent="0.35">
      <c r="A55" s="5"/>
      <c r="B55" s="5"/>
      <c r="C55" s="5"/>
      <c r="D55" s="5" t="s">
        <v>16</v>
      </c>
      <c r="E55" s="6">
        <f>DATE(A43,12,25)</f>
        <v>45285</v>
      </c>
    </row>
    <row r="56" spans="1:5" x14ac:dyDescent="0.35">
      <c r="A56" s="5"/>
      <c r="B56" s="5"/>
      <c r="C56" s="5"/>
      <c r="D56" s="5"/>
      <c r="E56" s="6">
        <f>DATE(A43+1,1,1)</f>
        <v>45292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calendrier</vt:lpstr>
      <vt:lpstr>fermeture</vt:lpstr>
      <vt:lpstr>JF</vt:lpstr>
      <vt:lpstr>ouverture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CORMENIER-PRESTATAIRE Florian (SILCA)</dc:creator>
  <cp:lastModifiedBy>Michel</cp:lastModifiedBy>
  <dcterms:created xsi:type="dcterms:W3CDTF">2017-08-16T08:12:39Z</dcterms:created>
  <dcterms:modified xsi:type="dcterms:W3CDTF">2020-11-17T03:58:57Z</dcterms:modified>
</cp:coreProperties>
</file>