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licenciement NC -&gt; Cadr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5" l="1"/>
  <c r="E26" i="5"/>
  <c r="E25" i="5"/>
  <c r="E33" i="5" l="1"/>
  <c r="E32" i="5"/>
  <c r="E31" i="5"/>
  <c r="E37" i="5"/>
  <c r="D11" i="5" l="1"/>
  <c r="E14" i="5" s="1"/>
  <c r="A11" i="5"/>
  <c r="B14" i="5" s="1"/>
  <c r="E15" i="5" l="1"/>
  <c r="E34" i="5"/>
  <c r="D37" i="5" s="1"/>
  <c r="E28" i="5"/>
  <c r="D33" i="5" s="1"/>
  <c r="E22" i="5"/>
  <c r="A14" i="5"/>
  <c r="D14" i="5"/>
  <c r="D32" i="5" l="1"/>
  <c r="D31" i="5"/>
  <c r="D38" i="5"/>
  <c r="D39" i="5"/>
  <c r="D20" i="5"/>
  <c r="D21" i="5"/>
  <c r="D19" i="5"/>
  <c r="D10" i="5"/>
  <c r="E10" i="5"/>
  <c r="D18" i="5"/>
  <c r="E38" i="5" l="1"/>
  <c r="E39" i="5" s="1"/>
  <c r="D25" i="5"/>
  <c r="E20" i="5"/>
  <c r="E19" i="5"/>
  <c r="D27" i="5" l="1"/>
  <c r="D26" i="5"/>
  <c r="E21" i="5"/>
</calcChain>
</file>

<file path=xl/sharedStrings.xml><?xml version="1.0" encoding="utf-8"?>
<sst xmlns="http://schemas.openxmlformats.org/spreadsheetml/2006/main" count="43" uniqueCount="27">
  <si>
    <t>Salarié :</t>
  </si>
  <si>
    <t>Date d'entrée :</t>
  </si>
  <si>
    <t>Date de sortie :</t>
  </si>
  <si>
    <t xml:space="preserve">Age </t>
  </si>
  <si>
    <t>Critères</t>
  </si>
  <si>
    <t>Catégorie :</t>
  </si>
  <si>
    <t>Information Salarié</t>
  </si>
  <si>
    <t>Non cadre puis Cadre</t>
  </si>
  <si>
    <t>Passage Cadre</t>
  </si>
  <si>
    <t>NON CADRE</t>
  </si>
  <si>
    <t>CADRE</t>
  </si>
  <si>
    <t>Années</t>
  </si>
  <si>
    <t>Mois</t>
  </si>
  <si>
    <t>Ancienneté Non Cadre Calculé</t>
  </si>
  <si>
    <t>Ancienneté Cadre Calculé</t>
  </si>
  <si>
    <t>Ancienneté total calculé (Non cadre + Cadre)</t>
  </si>
  <si>
    <t>BOB MORANE</t>
  </si>
  <si>
    <t>Ancienneté</t>
  </si>
  <si>
    <t>11 à 20 ans inclus</t>
  </si>
  <si>
    <t>21 à 30 ans inclus</t>
  </si>
  <si>
    <t>année au dela de 30 ans</t>
  </si>
  <si>
    <t>année de 0 à 10 ans d'ancienneté</t>
  </si>
  <si>
    <t>année de 11 à 15 ans d'ancienneté</t>
  </si>
  <si>
    <t>année sup. a 15 ans d'ancienneté</t>
  </si>
  <si>
    <t>année pleine total Non Cadre</t>
  </si>
  <si>
    <t>ANCIENNETE GLOBALE pour calcul CADRE</t>
  </si>
  <si>
    <t>ANCIENNETE NON CADRE avec critères CADRE pour calcul CADRE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</si>
</sst>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0&quot; an(s)&quot;"/>
    <numFmt numFmtId="166" formatCode="0&quot; moi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1D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9">
    <xf numFmtId="0" fontId="0" fillId="0" borderId="0" xfId="0"/>
    <xf numFmtId="0" fontId="1" fillId="3" borderId="3" xfId="0" applyFont="1" applyFill="1" applyBorder="1"/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5" borderId="6" xfId="0" applyNumberFormat="1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" fillId="5" borderId="17" xfId="0" applyNumberFormat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1" fillId="3" borderId="3" xfId="0" applyFont="1" applyFill="1" applyBorder="1" applyAlignment="1">
      <alignment horizontal="left"/>
    </xf>
    <xf numFmtId="14" fontId="0" fillId="0" borderId="22" xfId="0" applyNumberFormat="1" applyBorder="1" applyAlignment="1">
      <alignment horizontal="center"/>
    </xf>
    <xf numFmtId="43" fontId="6" fillId="0" borderId="0" xfId="1" applyFont="1"/>
    <xf numFmtId="43" fontId="6" fillId="0" borderId="0" xfId="1" applyFont="1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D1D1"/>
      <color rgb="FFFFDDDD"/>
      <color rgb="FFFFC1C1"/>
      <color rgb="FFFF9F9F"/>
      <color rgb="FFFF7D7D"/>
      <color rgb="FFFFFFD9"/>
      <color rgb="FFFFFFC1"/>
      <color rgb="FFFF967D"/>
      <color rgb="FFFF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91722</xdr:rowOff>
    </xdr:from>
    <xdr:to>
      <xdr:col>5</xdr:col>
      <xdr:colOff>56445</xdr:colOff>
      <xdr:row>39</xdr:row>
      <xdr:rowOff>56444</xdr:rowOff>
    </xdr:to>
    <xdr:sp macro="" textlink="">
      <xdr:nvSpPr>
        <xdr:cNvPr id="4" name="Rectangle 3"/>
        <xdr:cNvSpPr/>
      </xdr:nvSpPr>
      <xdr:spPr>
        <a:xfrm>
          <a:off x="0" y="5143500"/>
          <a:ext cx="6992056" cy="2215444"/>
        </a:xfrm>
        <a:prstGeom prst="rect">
          <a:avLst/>
        </a:prstGeom>
        <a:solidFill>
          <a:schemeClr val="accent1">
            <a:alpha val="3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E39"/>
  <sheetViews>
    <sheetView showZeros="0" tabSelected="1" zoomScale="90" zoomScaleNormal="90" workbookViewId="0">
      <selection sqref="A1:E1"/>
    </sheetView>
  </sheetViews>
  <sheetFormatPr baseColWidth="10" defaultRowHeight="14.5" x14ac:dyDescent="0.35"/>
  <cols>
    <col min="1" max="2" width="22.1796875" customWidth="1"/>
    <col min="3" max="3" width="10.36328125" customWidth="1"/>
    <col min="4" max="5" width="22.1796875" customWidth="1"/>
    <col min="7" max="7" width="14.81640625" bestFit="1" customWidth="1"/>
  </cols>
  <sheetData>
    <row r="1" spans="1:5" ht="16" thickBot="1" x14ac:dyDescent="0.4">
      <c r="A1" s="39" t="s">
        <v>6</v>
      </c>
      <c r="B1" s="40"/>
      <c r="C1" s="40"/>
      <c r="D1" s="40"/>
      <c r="E1" s="40"/>
    </row>
    <row r="2" spans="1:5" ht="15" thickBot="1" x14ac:dyDescent="0.4"/>
    <row r="3" spans="1:5" ht="15" thickBot="1" x14ac:dyDescent="0.4">
      <c r="A3" s="1" t="s">
        <v>0</v>
      </c>
      <c r="B3" s="5" t="s">
        <v>16</v>
      </c>
      <c r="D3" s="21" t="s">
        <v>5</v>
      </c>
      <c r="E3" s="22" t="s">
        <v>7</v>
      </c>
    </row>
    <row r="4" spans="1:5" ht="15" thickBot="1" x14ac:dyDescent="0.4">
      <c r="B4" s="6"/>
    </row>
    <row r="5" spans="1:5" ht="15" thickBot="1" x14ac:dyDescent="0.4">
      <c r="A5" s="1" t="s">
        <v>3</v>
      </c>
      <c r="B5" s="4"/>
      <c r="D5" s="21" t="s">
        <v>1</v>
      </c>
      <c r="E5" s="22">
        <v>32449</v>
      </c>
    </row>
    <row r="6" spans="1:5" ht="15" thickBot="1" x14ac:dyDescent="0.4"/>
    <row r="7" spans="1:5" ht="15" thickBot="1" x14ac:dyDescent="0.4">
      <c r="A7" s="1" t="s">
        <v>8</v>
      </c>
      <c r="B7" s="2">
        <v>38078</v>
      </c>
      <c r="D7" s="21" t="s">
        <v>2</v>
      </c>
      <c r="E7" s="22">
        <v>44165</v>
      </c>
    </row>
    <row r="8" spans="1:5" ht="15" thickBot="1" x14ac:dyDescent="0.4"/>
    <row r="9" spans="1:5" x14ac:dyDescent="0.35">
      <c r="A9" s="41" t="s">
        <v>15</v>
      </c>
      <c r="B9" s="42"/>
      <c r="C9" s="43"/>
      <c r="D9" s="13" t="s">
        <v>11</v>
      </c>
      <c r="E9" s="13" t="s">
        <v>12</v>
      </c>
    </row>
    <row r="10" spans="1:5" ht="15" thickBot="1" x14ac:dyDescent="0.4">
      <c r="A10" s="44"/>
      <c r="B10" s="45"/>
      <c r="C10" s="46"/>
      <c r="D10" s="14">
        <f>A14+D14+INT((B14+E14)/12)</f>
        <v>32</v>
      </c>
      <c r="E10" s="14">
        <f>MOD(B14+E14,12)</f>
        <v>1.0000000000000071</v>
      </c>
    </row>
    <row r="11" spans="1:5" ht="15" thickBot="1" x14ac:dyDescent="0.4">
      <c r="A11" s="23">
        <f>DATEDIF(E5,B7,"y")+((DATEDIF(E5,B7,"ym")+IF(DATEDIF(E5,B7,"md")&gt;0,1,0))/12)</f>
        <v>15.416666666666666</v>
      </c>
      <c r="B11" s="23"/>
      <c r="C11" s="23"/>
      <c r="D11" s="23">
        <f>DATEDIF(B7,E7,"y")+((DATEDIF(B7,E7,"ym")+IF(DATEDIF(B7,E7,"md")&gt;0,1,0))/12)</f>
        <v>16.666666666666668</v>
      </c>
    </row>
    <row r="12" spans="1:5" ht="15" thickBot="1" x14ac:dyDescent="0.4">
      <c r="A12" s="37" t="s">
        <v>13</v>
      </c>
      <c r="B12" s="38"/>
      <c r="D12" s="35" t="s">
        <v>14</v>
      </c>
      <c r="E12" s="36"/>
    </row>
    <row r="13" spans="1:5" x14ac:dyDescent="0.35">
      <c r="A13" s="8" t="s">
        <v>11</v>
      </c>
      <c r="B13" s="9" t="s">
        <v>12</v>
      </c>
      <c r="D13" s="10" t="s">
        <v>11</v>
      </c>
      <c r="E13" s="11" t="s">
        <v>12</v>
      </c>
    </row>
    <row r="14" spans="1:5" ht="15" thickBot="1" x14ac:dyDescent="0.4">
      <c r="A14" s="12">
        <f>INT(A11)</f>
        <v>15</v>
      </c>
      <c r="B14" s="7">
        <f>MOD(A11,1)*12</f>
        <v>4.9999999999999929</v>
      </c>
      <c r="D14" s="12">
        <f>INT(D11)</f>
        <v>16</v>
      </c>
      <c r="E14" s="7">
        <f>MOD(D11,1)*12</f>
        <v>8.0000000000000142</v>
      </c>
    </row>
    <row r="15" spans="1:5" ht="14.5" customHeight="1" thickBot="1" x14ac:dyDescent="0.4">
      <c r="E15" s="23">
        <f>A11</f>
        <v>15.416666666666666</v>
      </c>
    </row>
    <row r="16" spans="1:5" ht="14.5" customHeight="1" thickBot="1" x14ac:dyDescent="0.4">
      <c r="A16" s="47" t="s">
        <v>9</v>
      </c>
      <c r="B16" s="48"/>
      <c r="C16" s="48"/>
      <c r="D16" s="48"/>
      <c r="E16" s="48"/>
    </row>
    <row r="17" spans="1:5" ht="14.5" customHeight="1" thickBot="1" x14ac:dyDescent="0.4">
      <c r="A17" s="29" t="s">
        <v>4</v>
      </c>
      <c r="B17" s="30"/>
      <c r="C17" s="31" t="s">
        <v>17</v>
      </c>
      <c r="D17" s="32"/>
      <c r="E17" s="32"/>
    </row>
    <row r="18" spans="1:5" ht="14.5" customHeight="1" x14ac:dyDescent="0.35">
      <c r="A18" s="33" t="s">
        <v>24</v>
      </c>
      <c r="B18" s="34"/>
      <c r="D18" s="15">
        <f>A14</f>
        <v>15</v>
      </c>
      <c r="E18" s="18"/>
    </row>
    <row r="19" spans="1:5" ht="14.5" customHeight="1" x14ac:dyDescent="0.35">
      <c r="A19" s="25" t="s">
        <v>18</v>
      </c>
      <c r="B19" s="26"/>
      <c r="D19" s="16">
        <f>IF(A14&gt;=10,MIN(10,A14-10),0)</f>
        <v>5</v>
      </c>
      <c r="E19" s="19">
        <f>IF(D19=10,0,B14)</f>
        <v>4.9999999999999929</v>
      </c>
    </row>
    <row r="20" spans="1:5" ht="14.5" customHeight="1" x14ac:dyDescent="0.35">
      <c r="A20" s="25" t="s">
        <v>19</v>
      </c>
      <c r="B20" s="26"/>
      <c r="D20" s="16">
        <f>IF(A14&gt;=20,MIN(10,A14-20),0)</f>
        <v>0</v>
      </c>
      <c r="E20" s="19">
        <f>IF(AND(D19=10,D20&lt;10),B14,0)</f>
        <v>0</v>
      </c>
    </row>
    <row r="21" spans="1:5" ht="14.5" customHeight="1" thickBot="1" x14ac:dyDescent="0.4">
      <c r="A21" s="27" t="s">
        <v>20</v>
      </c>
      <c r="B21" s="28"/>
      <c r="D21" s="17">
        <f>IF(A14&gt;=30,A14-30,0)</f>
        <v>0</v>
      </c>
      <c r="E21" s="20">
        <f>IF(AND(E19=0,E20=0),B14,0)</f>
        <v>0</v>
      </c>
    </row>
    <row r="22" spans="1:5" ht="14.5" customHeight="1" thickBot="1" x14ac:dyDescent="0.4">
      <c r="E22" s="23">
        <f>D11</f>
        <v>16.666666666666668</v>
      </c>
    </row>
    <row r="23" spans="1:5" ht="14.5" customHeight="1" thickBot="1" x14ac:dyDescent="0.4">
      <c r="A23" s="47" t="s">
        <v>10</v>
      </c>
      <c r="B23" s="48"/>
      <c r="C23" s="48"/>
      <c r="D23" s="48"/>
      <c r="E23" s="48"/>
    </row>
    <row r="24" spans="1:5" ht="14.5" customHeight="1" thickBot="1" x14ac:dyDescent="0.4">
      <c r="A24" s="29" t="s">
        <v>4</v>
      </c>
      <c r="B24" s="30"/>
      <c r="C24" s="31" t="s">
        <v>17</v>
      </c>
      <c r="D24" s="32"/>
      <c r="E24" s="32"/>
    </row>
    <row r="25" spans="1:5" ht="14.5" customHeight="1" x14ac:dyDescent="0.35">
      <c r="A25" s="33" t="s">
        <v>21</v>
      </c>
      <c r="B25" s="34"/>
      <c r="C25" s="24"/>
      <c r="D25" s="15">
        <f>INT(D31+E31/12-D37-E37/12)</f>
        <v>0</v>
      </c>
      <c r="E25" s="18">
        <f>MOD((D31+E31/12-D37-E37/12),1)*12</f>
        <v>0</v>
      </c>
    </row>
    <row r="26" spans="1:5" ht="14.5" customHeight="1" x14ac:dyDescent="0.35">
      <c r="A26" s="25" t="s">
        <v>22</v>
      </c>
      <c r="B26" s="26"/>
      <c r="C26" s="24"/>
      <c r="D26" s="16">
        <f>INT(D32+E32/12-D38-E38/12)</f>
        <v>0</v>
      </c>
      <c r="E26" s="19">
        <f>MOD((D32+E32/12-D38-E38/12),1)*12</f>
        <v>0</v>
      </c>
    </row>
    <row r="27" spans="1:5" ht="14.5" customHeight="1" thickBot="1" x14ac:dyDescent="0.4">
      <c r="A27" s="27" t="s">
        <v>23</v>
      </c>
      <c r="B27" s="28"/>
      <c r="C27" s="24"/>
      <c r="D27" s="17">
        <f>INT(D33+E33/12-D39-E39/12)</f>
        <v>16</v>
      </c>
      <c r="E27" s="20">
        <f>MOD((D33+E33/12-D39-E39/12),1)*12</f>
        <v>8.0000000000000568</v>
      </c>
    </row>
    <row r="28" spans="1:5" ht="14.5" customHeight="1" thickBot="1" x14ac:dyDescent="0.4">
      <c r="A28" s="3"/>
      <c r="B28" s="3"/>
      <c r="C28" s="3"/>
      <c r="D28" s="3"/>
      <c r="E28" s="23">
        <f>D11+A11</f>
        <v>32.083333333333336</v>
      </c>
    </row>
    <row r="29" spans="1:5" ht="15" thickBot="1" x14ac:dyDescent="0.4">
      <c r="A29" s="47" t="s">
        <v>25</v>
      </c>
      <c r="B29" s="48"/>
      <c r="C29" s="48"/>
      <c r="D29" s="48"/>
      <c r="E29" s="48"/>
    </row>
    <row r="30" spans="1:5" ht="15" thickBot="1" x14ac:dyDescent="0.4">
      <c r="A30" s="29" t="s">
        <v>4</v>
      </c>
      <c r="B30" s="30"/>
      <c r="C30" s="31" t="s">
        <v>17</v>
      </c>
      <c r="D30" s="32"/>
      <c r="E30" s="32"/>
    </row>
    <row r="31" spans="1:5" x14ac:dyDescent="0.35">
      <c r="A31" s="33" t="s">
        <v>21</v>
      </c>
      <c r="B31" s="34"/>
      <c r="C31" s="24"/>
      <c r="D31" s="15">
        <f>MIN(10,INT(E28))</f>
        <v>10</v>
      </c>
      <c r="E31" s="18">
        <f>IF(D31=10,0,E10)</f>
        <v>0</v>
      </c>
    </row>
    <row r="32" spans="1:5" x14ac:dyDescent="0.35">
      <c r="A32" s="25" t="s">
        <v>22</v>
      </c>
      <c r="B32" s="26"/>
      <c r="C32" s="24"/>
      <c r="D32" s="16">
        <f>MAX(0,MIN(15,INT(E28))-10)</f>
        <v>5</v>
      </c>
      <c r="E32" s="19">
        <f>IF(D32=5,0,IF(AND(D31=10,D32&lt;5),E10,0))</f>
        <v>0</v>
      </c>
    </row>
    <row r="33" spans="1:5" ht="15" thickBot="1" x14ac:dyDescent="0.4">
      <c r="A33" s="27" t="s">
        <v>23</v>
      </c>
      <c r="B33" s="28"/>
      <c r="C33" s="24"/>
      <c r="D33" s="17">
        <f>MAX(0,INT(E28)-15)</f>
        <v>17</v>
      </c>
      <c r="E33" s="20">
        <f>IF(AND(E31=0,E32=0),E10,0)</f>
        <v>1.0000000000000071</v>
      </c>
    </row>
    <row r="34" spans="1:5" ht="15" thickBot="1" x14ac:dyDescent="0.4">
      <c r="A34" s="3"/>
      <c r="B34" s="3"/>
      <c r="C34" s="3"/>
      <c r="D34" s="3"/>
      <c r="E34" s="23">
        <f>A11</f>
        <v>15.416666666666666</v>
      </c>
    </row>
    <row r="35" spans="1:5" ht="15" thickBot="1" x14ac:dyDescent="0.4">
      <c r="A35" s="47" t="s">
        <v>26</v>
      </c>
      <c r="B35" s="48"/>
      <c r="C35" s="48"/>
      <c r="D35" s="48"/>
      <c r="E35" s="48"/>
    </row>
    <row r="36" spans="1:5" ht="15" thickBot="1" x14ac:dyDescent="0.4">
      <c r="A36" s="29" t="s">
        <v>4</v>
      </c>
      <c r="B36" s="30"/>
      <c r="C36" s="31" t="s">
        <v>17</v>
      </c>
      <c r="D36" s="32"/>
      <c r="E36" s="32"/>
    </row>
    <row r="37" spans="1:5" x14ac:dyDescent="0.35">
      <c r="A37" s="33" t="s">
        <v>21</v>
      </c>
      <c r="B37" s="34"/>
      <c r="C37" s="24"/>
      <c r="D37" s="15">
        <f>MIN(10,INT(E34))</f>
        <v>10</v>
      </c>
      <c r="E37" s="18">
        <f>IF(D37=10,0,B14)</f>
        <v>0</v>
      </c>
    </row>
    <row r="38" spans="1:5" x14ac:dyDescent="0.35">
      <c r="A38" s="25" t="s">
        <v>22</v>
      </c>
      <c r="B38" s="26"/>
      <c r="C38" s="24"/>
      <c r="D38" s="16">
        <f>MAX(0,MIN(15,INT(E34))-10)</f>
        <v>5</v>
      </c>
      <c r="E38" s="19">
        <f>IF(D38=5,0,IF(AND(D37=10,D38&lt;5),B14,0))</f>
        <v>0</v>
      </c>
    </row>
    <row r="39" spans="1:5" ht="15" thickBot="1" x14ac:dyDescent="0.4">
      <c r="A39" s="27" t="s">
        <v>23</v>
      </c>
      <c r="B39" s="28"/>
      <c r="C39" s="24"/>
      <c r="D39" s="17">
        <f>MAX(0,INT(E34)-15)</f>
        <v>0</v>
      </c>
      <c r="E39" s="20">
        <f>IF(AND(E37=0,E38=0),B14,0)</f>
        <v>4.9999999999999929</v>
      </c>
    </row>
  </sheetData>
  <mergeCells count="29">
    <mergeCell ref="A38:B38"/>
    <mergeCell ref="A39:B39"/>
    <mergeCell ref="A33:B33"/>
    <mergeCell ref="A35:E35"/>
    <mergeCell ref="A36:B36"/>
    <mergeCell ref="C36:E36"/>
    <mergeCell ref="A37:B37"/>
    <mergeCell ref="A29:E29"/>
    <mergeCell ref="A30:B30"/>
    <mergeCell ref="C30:E30"/>
    <mergeCell ref="A31:B31"/>
    <mergeCell ref="A32:B32"/>
    <mergeCell ref="D12:E12"/>
    <mergeCell ref="A12:B12"/>
    <mergeCell ref="A1:E1"/>
    <mergeCell ref="A9:C10"/>
    <mergeCell ref="A23:E23"/>
    <mergeCell ref="A16:E16"/>
    <mergeCell ref="A17:B17"/>
    <mergeCell ref="A18:B18"/>
    <mergeCell ref="C17:E17"/>
    <mergeCell ref="A21:B21"/>
    <mergeCell ref="A19:B19"/>
    <mergeCell ref="A20:B20"/>
    <mergeCell ref="A26:B26"/>
    <mergeCell ref="A27:B27"/>
    <mergeCell ref="A24:B24"/>
    <mergeCell ref="C24:E24"/>
    <mergeCell ref="A25:B25"/>
  </mergeCells>
  <pageMargins left="0.7" right="0.7" top="0.75" bottom="0.75" header="0.3" footer="0.3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licenciement NC -&gt; Cadre</vt:lpstr>
    </vt:vector>
  </TitlesOfParts>
  <Company>Groupe SAMSE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Michel</cp:lastModifiedBy>
  <cp:lastPrinted>2020-08-20T13:43:45Z</cp:lastPrinted>
  <dcterms:created xsi:type="dcterms:W3CDTF">2020-02-14T09:41:56Z</dcterms:created>
  <dcterms:modified xsi:type="dcterms:W3CDTF">2020-11-03T15:17:26Z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