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tabRatio="696"/>
  </bookViews>
  <sheets>
    <sheet name="COP" sheetId="9" r:id="rId1"/>
    <sheet name="TCD" sheetId="12" r:id="rId2"/>
    <sheet name="20.10.20" sheetId="11" r:id="rId3"/>
  </sheets>
  <calcPr calcId="152511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9" l="1"/>
  <c r="K3" i="9"/>
  <c r="AB3" i="9"/>
  <c r="AA3" i="9"/>
  <c r="Y3" i="9"/>
  <c r="X3" i="9"/>
  <c r="V3" i="9"/>
  <c r="U3" i="9"/>
  <c r="S3" i="9"/>
  <c r="R3" i="9"/>
  <c r="H3" i="9"/>
  <c r="I3" i="9"/>
  <c r="G3" i="9"/>
  <c r="B3" i="9"/>
  <c r="J3" i="9"/>
  <c r="M3" i="9"/>
  <c r="O3" i="9"/>
  <c r="Q3" i="9"/>
  <c r="P3" i="9"/>
  <c r="N3" i="9"/>
  <c r="L3" i="9"/>
  <c r="AC3" i="9" l="1"/>
  <c r="T3" i="9"/>
  <c r="Z3" i="9"/>
  <c r="AF3" i="9" s="1"/>
  <c r="W3" i="9"/>
  <c r="AD3" i="9" l="1"/>
</calcChain>
</file>

<file path=xl/sharedStrings.xml><?xml version="1.0" encoding="utf-8"?>
<sst xmlns="http://schemas.openxmlformats.org/spreadsheetml/2006/main" count="193" uniqueCount="62">
  <si>
    <t>1.10.1.7 | Générateur de chaleur réel</t>
  </si>
  <si>
    <t>1.10.1.29051 | Puissance actuelle chauffage</t>
  </si>
  <si>
    <t>1.10.1.20052 | Modulation</t>
  </si>
  <si>
    <t>1.10.1.1007 | Générateur de chaleur consigne</t>
  </si>
  <si>
    <t>1.1.0.29051 | Puissance actuelle chauffage</t>
  </si>
  <si>
    <t>1.1.0.29050 | Quantité de chaleur chauffage</t>
  </si>
  <si>
    <t>Heure</t>
  </si>
  <si>
    <t>Date</t>
  </si>
  <si>
    <t>Commentaire</t>
  </si>
  <si>
    <t>HOV217002</t>
  </si>
  <si>
    <t>Version du logiciel</t>
  </si>
  <si>
    <t>N° de série de la passerelle</t>
  </si>
  <si>
    <t>835 - BELARIA AR32</t>
  </si>
  <si>
    <t>Nom/IP</t>
  </si>
  <si>
    <t>Différence de temps passerelle [s]</t>
  </si>
  <si>
    <t>TTE HovalDesk</t>
  </si>
  <si>
    <t>Type de connexion</t>
  </si>
  <si>
    <t>Heure de démarrage</t>
  </si>
  <si>
    <t>Date de démarrage</t>
  </si>
  <si>
    <t>Lien d'accès au fichier source</t>
  </si>
  <si>
    <t>397.20.1.310 | cos phi actuel total</t>
  </si>
  <si>
    <t>397.20.1.211 | Puissance apparente actuelle total W</t>
  </si>
  <si>
    <t>397.20.1.207 | Puissance réactive actuelle total W</t>
  </si>
  <si>
    <t>397.20.1.203 | Puissance active actuelle total W</t>
  </si>
  <si>
    <t>1.10.1.29050 | Quantité de chaleur chauffage</t>
  </si>
  <si>
    <t>Nouveau code obtenu</t>
  </si>
  <si>
    <t>Etapes :</t>
  </si>
  <si>
    <t>Lien d'accès feuille(s) Excel</t>
  </si>
  <si>
    <t>Combien y'a-t-il de feuille(s) pour la date concernée? (MIN 1/MAX 5)</t>
  </si>
  <si>
    <t>20.10.2020</t>
  </si>
  <si>
    <t>397.20.1.250 | Importation énergie active 1 kWh</t>
  </si>
  <si>
    <t>1.1.0.29053 | Puissance actuelle refroid.</t>
  </si>
  <si>
    <t>1.1.0.29052 | Quantité de froid refroidissement</t>
  </si>
  <si>
    <t>Générateur de consigne</t>
  </si>
  <si>
    <t>Importation d'énergie active</t>
  </si>
  <si>
    <t>Colonne Importation énergie</t>
  </si>
  <si>
    <t>Quantité de froid refroidissement [kWh]</t>
  </si>
  <si>
    <t>Quantité de chaleur chauffage [kWh]</t>
  </si>
  <si>
    <t>Colonne Qtité froid refroidisemment</t>
  </si>
  <si>
    <t>Colonne Qtité de chaleur chauffage</t>
  </si>
  <si>
    <t>Valeur MAX</t>
  </si>
  <si>
    <t>Valeur MIN</t>
  </si>
  <si>
    <t>Δ (&lt;&gt;0)</t>
  </si>
  <si>
    <t>VIA</t>
  </si>
  <si>
    <t>Dossier</t>
  </si>
  <si>
    <t xml:space="preserve">COP </t>
  </si>
  <si>
    <t>Froid</t>
  </si>
  <si>
    <t>Chaud</t>
  </si>
  <si>
    <r>
      <t xml:space="preserve">2) Ouvrir le dossier s'y référant et renommer la feuille par la date </t>
    </r>
    <r>
      <rPr>
        <b/>
        <sz val="11"/>
        <color theme="1"/>
        <rFont val="Calibri"/>
        <family val="2"/>
        <scheme val="minor"/>
      </rPr>
      <t>en format aa.mm.jj</t>
    </r>
    <r>
      <rPr>
        <sz val="11"/>
        <color theme="1"/>
        <rFont val="Calibri"/>
        <family val="2"/>
        <scheme val="minor"/>
      </rPr>
      <t>. ATTENTION ! S'il existe plusieurs feuilles pour la même date, renommer les suivantes : aa.mm.jj(2), aa.mm.jj(3), etc.</t>
    </r>
  </si>
  <si>
    <t>La feuille se trouve désormais dans le Classeur COP.</t>
  </si>
  <si>
    <t>Colonne générateur consigne</t>
  </si>
  <si>
    <t>1) Entrer la date choisie pour visualiser le COP de cette date,</t>
  </si>
  <si>
    <t xml:space="preserve">3) Ouvrir la/les feuille(s) via le/les lien(s) créé(s) et l'/les insérer dans ce classeur : clic droit sur la nouvelle feuille ouverte -&gt; déplacer ou copier -&gt; liste déroulante -&gt; Classeur COP -&gt; cocher "en dernier" -&gt; ok. </t>
  </si>
  <si>
    <t>4) De là, le COP se calcule tout seul en fonction des données se trouvant dans la nouvelle feuille collée, grâce à des formules qui s'y rapportent.</t>
  </si>
  <si>
    <t>x</t>
  </si>
  <si>
    <t>Min de 1.1.0.29052 | Quantité de froid refroidissement</t>
  </si>
  <si>
    <t>Étiquettes de lignes</t>
  </si>
  <si>
    <t>Max de 1.1.0.29052 | Quantité de froid refroidissement</t>
  </si>
  <si>
    <t>Min de 1.10.1.29050 | Quantité de chaleur chauffage</t>
  </si>
  <si>
    <t>Max de 1.10.1.29050 | Quantité de chaleur chauffage</t>
  </si>
  <si>
    <t>Max de 397.20.1.250 | Importation énergie active 1 kWh</t>
  </si>
  <si>
    <t>Min de 397.20.1.250 | Importation énergie active 1 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</si>
</sst>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4A535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8">
    <xf numFmtId="0" fontId="0" fillId="0" borderId="0" xfId="0"/>
    <xf numFmtId="21" fontId="0" fillId="0" borderId="0" xfId="0" applyNumberFormat="1"/>
    <xf numFmtId="0" fontId="0" fillId="0" borderId="0" xfId="0" applyAlignment="1">
      <alignment wrapText="1"/>
    </xf>
    <xf numFmtId="0" fontId="0" fillId="2" borderId="0" xfId="0" applyFill="1"/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/>
    <xf numFmtId="0" fontId="0" fillId="0" borderId="16" xfId="0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3" borderId="0" xfId="0" applyFill="1" applyAlignment="1">
      <alignment wrapText="1"/>
    </xf>
    <xf numFmtId="0" fontId="0" fillId="3" borderId="0" xfId="0" applyFill="1"/>
    <xf numFmtId="0" fontId="3" fillId="4" borderId="18" xfId="0" applyFont="1" applyFill="1" applyBorder="1" applyAlignment="1">
      <alignment horizontal="center" vertical="center" wrapText="1"/>
    </xf>
    <xf numFmtId="14" fontId="0" fillId="3" borderId="0" xfId="0" applyNumberFormat="1" applyFill="1" applyBorder="1" applyAlignment="1">
      <alignment horizontal="center" vertical="center" wrapText="1"/>
    </xf>
    <xf numFmtId="0" fontId="2" fillId="3" borderId="0" xfId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center" vertical="center"/>
    </xf>
    <xf numFmtId="0" fontId="2" fillId="3" borderId="0" xfId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0" fillId="3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wrapText="1"/>
    </xf>
    <xf numFmtId="0" fontId="0" fillId="8" borderId="0" xfId="0" applyFill="1"/>
    <xf numFmtId="0" fontId="0" fillId="8" borderId="0" xfId="0" applyFill="1" applyAlignment="1">
      <alignment wrapText="1"/>
    </xf>
    <xf numFmtId="14" fontId="0" fillId="3" borderId="0" xfId="0" applyNumberFormat="1" applyFill="1" applyBorder="1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2" fillId="0" borderId="7" xfId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9" borderId="0" xfId="0" applyFill="1"/>
    <xf numFmtId="0" fontId="0" fillId="9" borderId="0" xfId="0" applyFill="1" applyAlignment="1">
      <alignment wrapText="1"/>
    </xf>
    <xf numFmtId="0" fontId="0" fillId="4" borderId="2" xfId="0" applyFill="1" applyBorder="1"/>
    <xf numFmtId="0" fontId="0" fillId="0" borderId="16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6" borderId="4" xfId="0" applyFill="1" applyBorder="1" applyAlignment="1">
      <alignment vertical="center" wrapText="1"/>
    </xf>
    <xf numFmtId="0" fontId="0" fillId="6" borderId="5" xfId="0" applyFill="1" applyBorder="1" applyAlignment="1">
      <alignment vertical="center" wrapText="1"/>
    </xf>
    <xf numFmtId="0" fontId="0" fillId="6" borderId="17" xfId="0" applyFill="1" applyBorder="1" applyAlignment="1">
      <alignment vertical="center" wrapText="1"/>
    </xf>
    <xf numFmtId="0" fontId="0" fillId="7" borderId="20" xfId="0" applyFill="1" applyBorder="1" applyAlignment="1">
      <alignment vertical="center" wrapText="1"/>
    </xf>
    <xf numFmtId="0" fontId="0" fillId="7" borderId="5" xfId="0" applyFill="1" applyBorder="1" applyAlignment="1">
      <alignment vertical="center" wrapText="1"/>
    </xf>
    <xf numFmtId="0" fontId="0" fillId="7" borderId="17" xfId="0" applyFill="1" applyBorder="1" applyAlignment="1">
      <alignment vertical="center" wrapText="1"/>
    </xf>
    <xf numFmtId="0" fontId="0" fillId="9" borderId="5" xfId="0" applyFill="1" applyBorder="1" applyAlignment="1">
      <alignment vertical="center" wrapText="1"/>
    </xf>
    <xf numFmtId="0" fontId="1" fillId="10" borderId="4" xfId="0" applyFont="1" applyFill="1" applyBorder="1" applyAlignment="1">
      <alignment vertical="center"/>
    </xf>
    <xf numFmtId="0" fontId="1" fillId="10" borderId="5" xfId="0" applyFont="1" applyFill="1" applyBorder="1" applyAlignment="1">
      <alignment vertical="center"/>
    </xf>
    <xf numFmtId="0" fontId="1" fillId="10" borderId="6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" fillId="7" borderId="18" xfId="0" applyFont="1" applyFill="1" applyBorder="1" applyAlignment="1">
      <alignment vertical="center"/>
    </xf>
    <xf numFmtId="0" fontId="1" fillId="6" borderId="2" xfId="0" applyFont="1" applyFill="1" applyBorder="1" applyAlignment="1">
      <alignment vertical="center"/>
    </xf>
    <xf numFmtId="0" fontId="1" fillId="6" borderId="3" xfId="0" applyFont="1" applyFill="1" applyBorder="1" applyAlignment="1">
      <alignment vertical="center"/>
    </xf>
    <xf numFmtId="14" fontId="0" fillId="5" borderId="13" xfId="0" applyNumberFormat="1" applyFill="1" applyBorder="1" applyAlignment="1">
      <alignment vertical="center" wrapText="1"/>
    </xf>
    <xf numFmtId="0" fontId="2" fillId="0" borderId="14" xfId="1" applyBorder="1" applyAlignment="1">
      <alignment vertical="center" wrapText="1"/>
    </xf>
    <xf numFmtId="0" fontId="0" fillId="5" borderId="22" xfId="0" applyFill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3" borderId="7" xfId="0" applyFill="1" applyBorder="1" applyAlignment="1">
      <alignment vertical="center" wrapText="1"/>
    </xf>
    <xf numFmtId="0" fontId="0" fillId="6" borderId="13" xfId="0" applyFill="1" applyBorder="1" applyAlignment="1">
      <alignment vertical="center"/>
    </xf>
    <xf numFmtId="0" fontId="0" fillId="6" borderId="14" xfId="0" applyFill="1" applyBorder="1" applyAlignment="1">
      <alignment vertical="center"/>
    </xf>
    <xf numFmtId="0" fontId="0" fillId="6" borderId="23" xfId="0" applyFill="1" applyBorder="1" applyAlignment="1">
      <alignment vertical="center"/>
    </xf>
    <xf numFmtId="0" fontId="0" fillId="7" borderId="14" xfId="0" applyFill="1" applyBorder="1" applyAlignment="1">
      <alignment vertical="center" wrapText="1"/>
    </xf>
    <xf numFmtId="0" fontId="0" fillId="7" borderId="23" xfId="0" applyFill="1" applyBorder="1" applyAlignment="1">
      <alignment vertical="center" wrapText="1"/>
    </xf>
    <xf numFmtId="0" fontId="0" fillId="7" borderId="22" xfId="0" applyFill="1" applyBorder="1" applyAlignment="1">
      <alignment vertical="center" wrapText="1"/>
    </xf>
    <xf numFmtId="0" fontId="0" fillId="7" borderId="19" xfId="0" applyFill="1" applyBorder="1" applyAlignment="1">
      <alignment vertical="center" wrapText="1"/>
    </xf>
    <xf numFmtId="0" fontId="0" fillId="6" borderId="0" xfId="0" applyFill="1" applyBorder="1" applyAlignment="1">
      <alignment vertical="center"/>
    </xf>
    <xf numFmtId="0" fontId="0" fillId="6" borderId="7" xfId="0" applyFill="1" applyBorder="1" applyAlignment="1">
      <alignment vertical="center"/>
    </xf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</cellXfs>
  <cellStyles count="2">
    <cellStyle name="Lien hypertexte" xfId="1" builtinId="8"/>
    <cellStyle name="Normal" xfId="0" builtinId="0"/>
  </cellStyles>
  <dxfs count="18">
    <dxf>
      <alignment wrapText="1" readingOrder="0"/>
    </dxf>
    <dxf>
      <alignment wrapText="1" readingOrder="0"/>
    </dxf>
    <dxf>
      <alignment wrapText="0" readingOrder="0"/>
    </dxf>
    <dxf>
      <alignment wrapText="1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27.70861400463" createdVersion="5" refreshedVersion="5" minRefreshableVersion="3" recordCount="121">
  <cacheSource type="worksheet">
    <worksheetSource ref="A9:Q130" sheet="20.10.20"/>
  </cacheSource>
  <cacheFields count="17">
    <cacheField name="Date" numFmtId="0">
      <sharedItems/>
    </cacheField>
    <cacheField name="Heure" numFmtId="21">
      <sharedItems containsSemiMixedTypes="0" containsNonDate="0" containsDate="1" containsString="0" minDate="1899-12-30T11:22:05" maxDate="1899-12-30T13:22:03"/>
    </cacheField>
    <cacheField name="x" numFmtId="21">
      <sharedItems containsNonDate="0" containsString="0" containsBlank="1"/>
    </cacheField>
    <cacheField name="1.1.0.29050 | Quantité de chaleur chauffage" numFmtId="0">
      <sharedItems containsSemiMixedTypes="0" containsString="0" containsNumber="1" containsInteger="1" minValue="0" maxValue="0"/>
    </cacheField>
    <cacheField name="1.1.0.29051 | Puissance actuelle chauffage" numFmtId="0">
      <sharedItems containsSemiMixedTypes="0" containsString="0" containsNumber="1" containsInteger="1" minValue="0" maxValue="0"/>
    </cacheField>
    <cacheField name="1.1.0.29052 | Quantité de froid refroidissement" numFmtId="0">
      <sharedItems containsSemiMixedTypes="0" containsString="0" containsNumber="1" minValue="0" maxValue="0.39"/>
    </cacheField>
    <cacheField name="1.1.0.29053 | Puissance actuelle refroid." numFmtId="0">
      <sharedItems containsSemiMixedTypes="0" containsString="0" containsNumber="1" containsInteger="1" minValue="0" maxValue="0"/>
    </cacheField>
    <cacheField name="1.10.1.1007 | Générateur de chaleur consigne" numFmtId="0">
      <sharedItems containsSemiMixedTypes="0" containsString="0" containsNumber="1" containsInteger="1" minValue="0" maxValue="52" count="3">
        <n v="0"/>
        <n v="18"/>
        <n v="52"/>
      </sharedItems>
    </cacheField>
    <cacheField name="1.10.1.20052 | Modulation" numFmtId="0">
      <sharedItems containsSemiMixedTypes="0" containsString="0" containsNumber="1" containsInteger="1" minValue="0" maxValue="0"/>
    </cacheField>
    <cacheField name="1.10.1.29050 | Quantité de chaleur chauffage" numFmtId="0">
      <sharedItems containsSemiMixedTypes="0" containsString="0" containsNumber="1" minValue="0" maxValue="0.95"/>
    </cacheField>
    <cacheField name="1.10.1.29051 | Puissance actuelle chauffage" numFmtId="0">
      <sharedItems containsSemiMixedTypes="0" containsString="0" containsNumber="1" minValue="0" maxValue="2.7"/>
    </cacheField>
    <cacheField name="1.10.1.7 | Générateur de chaleur réel" numFmtId="0">
      <sharedItems containsSemiMixedTypes="0" containsString="0" containsNumber="1" minValue="0" maxValue="49"/>
    </cacheField>
    <cacheField name="397.20.1.203 | Puissance active actuelle total W" numFmtId="0">
      <sharedItems containsSemiMixedTypes="0" containsString="0" containsNumber="1" minValue="0" maxValue="5696.9"/>
    </cacheField>
    <cacheField name="397.20.1.207 | Puissance réactive actuelle total W" numFmtId="0">
      <sharedItems containsSemiMixedTypes="0" containsString="0" containsNumber="1" minValue="-99.7" maxValue="3543.2"/>
    </cacheField>
    <cacheField name="397.20.1.211 | Puissance apparente actuelle total W" numFmtId="0">
      <sharedItems containsSemiMixedTypes="0" containsString="0" containsNumber="1" containsInteger="1" minValue="0" maxValue="0"/>
    </cacheField>
    <cacheField name="397.20.1.250 | Importation énergie active 1 kWh" numFmtId="0">
      <sharedItems containsSemiMixedTypes="0" containsString="0" containsNumber="1" minValue="0" maxValue="271.01"/>
    </cacheField>
    <cacheField name="397.20.1.310 | cos phi actuel total" numFmtId="0">
      <sharedItems containsSemiMixedTypes="0" containsString="0" containsNumber="1" minValue="-0.04" maxValue="0.8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1">
  <r>
    <s v="20.10.2020"/>
    <d v="1899-12-30T11:22:05"/>
    <m/>
    <n v="0"/>
    <n v="0"/>
    <n v="0"/>
    <n v="0"/>
    <x v="0"/>
    <n v="0"/>
    <n v="0"/>
    <n v="0"/>
    <n v="0"/>
    <n v="0"/>
    <n v="0"/>
    <n v="0"/>
    <n v="0"/>
    <n v="0"/>
  </r>
  <r>
    <s v="20.10.2020"/>
    <d v="1899-12-30T11:23:05"/>
    <m/>
    <n v="0"/>
    <n v="0"/>
    <n v="0.33"/>
    <n v="0"/>
    <x v="0"/>
    <n v="0"/>
    <n v="0.91"/>
    <n v="0"/>
    <n v="49"/>
    <n v="4"/>
    <n v="-99.4"/>
    <n v="0"/>
    <n v="269.77999999999997"/>
    <n v="-0.04"/>
  </r>
  <r>
    <s v="20.10.2020"/>
    <d v="1899-12-30T11:24:05"/>
    <m/>
    <n v="0"/>
    <n v="0"/>
    <n v="0.33"/>
    <n v="0"/>
    <x v="0"/>
    <n v="0"/>
    <n v="0.91"/>
    <n v="0"/>
    <n v="49"/>
    <n v="4"/>
    <n v="-99.7"/>
    <n v="0"/>
    <n v="269.77999999999997"/>
    <n v="-0.04"/>
  </r>
  <r>
    <s v="20.10.2020"/>
    <d v="1899-12-30T11:25:05"/>
    <m/>
    <n v="0"/>
    <n v="0"/>
    <n v="0.33"/>
    <n v="0"/>
    <x v="0"/>
    <n v="0"/>
    <n v="0.91"/>
    <n v="0"/>
    <n v="49"/>
    <n v="4"/>
    <n v="-97.4"/>
    <n v="0"/>
    <n v="269.77999999999997"/>
    <n v="-0.04"/>
  </r>
  <r>
    <s v="20.10.2020"/>
    <d v="1899-12-30T11:26:05"/>
    <m/>
    <n v="0"/>
    <n v="0"/>
    <n v="0.33"/>
    <n v="0"/>
    <x v="0"/>
    <n v="0"/>
    <n v="0.91"/>
    <n v="0"/>
    <n v="49"/>
    <n v="4"/>
    <n v="-97.3"/>
    <n v="0"/>
    <n v="269.77999999999997"/>
    <n v="-0.04"/>
  </r>
  <r>
    <s v="20.10.2020"/>
    <d v="1899-12-30T11:27:05"/>
    <m/>
    <n v="0"/>
    <n v="0"/>
    <n v="0.33"/>
    <n v="0"/>
    <x v="0"/>
    <n v="0"/>
    <n v="0.91"/>
    <n v="0"/>
    <n v="48.5"/>
    <n v="4"/>
    <n v="-97.4"/>
    <n v="0"/>
    <n v="269.77999999999997"/>
    <n v="-0.04"/>
  </r>
  <r>
    <s v="20.10.2020"/>
    <d v="1899-12-30T11:28:05"/>
    <m/>
    <n v="0"/>
    <n v="0"/>
    <n v="0.33"/>
    <n v="0"/>
    <x v="0"/>
    <n v="0"/>
    <n v="0.91"/>
    <n v="0"/>
    <n v="49"/>
    <n v="4"/>
    <n v="-97"/>
    <n v="0"/>
    <n v="269.77999999999997"/>
    <n v="-0.04"/>
  </r>
  <r>
    <s v="20.10.2020"/>
    <d v="1899-12-30T11:29:05"/>
    <m/>
    <n v="0"/>
    <n v="0"/>
    <n v="0.33"/>
    <n v="0"/>
    <x v="1"/>
    <n v="0"/>
    <n v="0.91"/>
    <n v="0"/>
    <n v="48.5"/>
    <n v="4"/>
    <n v="-97.4"/>
    <n v="0"/>
    <n v="269.79000000000002"/>
    <n v="-0.04"/>
  </r>
  <r>
    <s v="20.10.2020"/>
    <d v="1899-12-30T11:30:05"/>
    <m/>
    <n v="0"/>
    <n v="0"/>
    <n v="0.33"/>
    <n v="0"/>
    <x v="1"/>
    <n v="0"/>
    <n v="0.91"/>
    <n v="0"/>
    <n v="48.5"/>
    <n v="4"/>
    <n v="-97.2"/>
    <n v="0"/>
    <n v="269.8"/>
    <n v="-0.04"/>
  </r>
  <r>
    <s v="20.10.2020"/>
    <d v="1899-12-30T11:31:05"/>
    <m/>
    <n v="0"/>
    <n v="0"/>
    <n v="0.33"/>
    <n v="0"/>
    <x v="1"/>
    <n v="0"/>
    <n v="0.91"/>
    <n v="0"/>
    <n v="48.5"/>
    <n v="3.9"/>
    <n v="-97.4"/>
    <n v="0"/>
    <n v="269.82"/>
    <n v="-0.04"/>
  </r>
  <r>
    <s v="20.10.2020"/>
    <d v="1899-12-30T11:32:05"/>
    <m/>
    <n v="0"/>
    <n v="0"/>
    <n v="0.33"/>
    <n v="0"/>
    <x v="1"/>
    <n v="0"/>
    <n v="0.91"/>
    <n v="0"/>
    <n v="48.5"/>
    <n v="3.9"/>
    <n v="-97.7"/>
    <n v="0"/>
    <n v="269.83999999999997"/>
    <n v="-0.04"/>
  </r>
  <r>
    <s v="20.10.2020"/>
    <d v="1899-12-30T11:33:05"/>
    <m/>
    <n v="0"/>
    <n v="0"/>
    <n v="0.33"/>
    <n v="0"/>
    <x v="1"/>
    <n v="0"/>
    <n v="0.91"/>
    <n v="0"/>
    <n v="48.5"/>
    <n v="4"/>
    <n v="-98"/>
    <n v="0"/>
    <n v="269.86"/>
    <n v="-0.04"/>
  </r>
  <r>
    <s v="20.10.2020"/>
    <d v="1899-12-30T11:34:05"/>
    <m/>
    <n v="0"/>
    <n v="0"/>
    <n v="0.35"/>
    <n v="0"/>
    <x v="1"/>
    <n v="0"/>
    <n v="0.91"/>
    <n v="0"/>
    <n v="48.5"/>
    <n v="4"/>
    <n v="-98"/>
    <n v="0"/>
    <n v="269.88"/>
    <n v="-0.04"/>
  </r>
  <r>
    <s v="20.10.2020"/>
    <d v="1899-12-30T11:35:05"/>
    <m/>
    <n v="0"/>
    <n v="0"/>
    <n v="0.35"/>
    <n v="0"/>
    <x v="1"/>
    <n v="0"/>
    <n v="0.91"/>
    <n v="0"/>
    <n v="48.5"/>
    <n v="4"/>
    <n v="-98"/>
    <n v="0"/>
    <n v="269.89999999999998"/>
    <n v="-0.04"/>
  </r>
  <r>
    <s v="20.10.2020"/>
    <d v="1899-12-30T11:36:05"/>
    <m/>
    <n v="0"/>
    <n v="0"/>
    <n v="0.35"/>
    <n v="0"/>
    <x v="1"/>
    <n v="0"/>
    <n v="0.91"/>
    <n v="0"/>
    <n v="48.5"/>
    <n v="4"/>
    <n v="-98.2"/>
    <n v="0"/>
    <n v="269.93"/>
    <n v="-0.04"/>
  </r>
  <r>
    <s v="20.10.2020"/>
    <d v="1899-12-30T11:37:05"/>
    <m/>
    <n v="0"/>
    <n v="0"/>
    <n v="0.35"/>
    <n v="0"/>
    <x v="1"/>
    <n v="0"/>
    <n v="0.91"/>
    <n v="0"/>
    <n v="48.5"/>
    <n v="4"/>
    <n v="-98.2"/>
    <n v="0"/>
    <n v="269.94"/>
    <n v="-0.04"/>
  </r>
  <r>
    <s v="20.10.2020"/>
    <d v="1899-12-30T11:38:05"/>
    <m/>
    <n v="0"/>
    <n v="0"/>
    <n v="0.35"/>
    <n v="0"/>
    <x v="1"/>
    <n v="0"/>
    <n v="0.91"/>
    <n v="1.5"/>
    <n v="48.5"/>
    <n v="4"/>
    <n v="-97.9"/>
    <n v="0"/>
    <n v="269.95999999999998"/>
    <n v="-0.04"/>
  </r>
  <r>
    <s v="20.10.2020"/>
    <d v="1899-12-30T11:39:05"/>
    <m/>
    <n v="0"/>
    <n v="0"/>
    <n v="0.35"/>
    <n v="0"/>
    <x v="0"/>
    <n v="0"/>
    <n v="0.91"/>
    <n v="1.5"/>
    <n v="48.5"/>
    <n v="4"/>
    <n v="-98"/>
    <n v="0"/>
    <n v="269.95999999999998"/>
    <n v="-0.04"/>
  </r>
  <r>
    <s v="20.10.2020"/>
    <d v="1899-12-30T11:40:05"/>
    <m/>
    <n v="0"/>
    <n v="0"/>
    <n v="0.35"/>
    <n v="0"/>
    <x v="0"/>
    <n v="0"/>
    <n v="0.91"/>
    <n v="0.5"/>
    <n v="48.5"/>
    <n v="3.9"/>
    <n v="-98"/>
    <n v="0"/>
    <n v="269.95999999999998"/>
    <n v="-0.04"/>
  </r>
  <r>
    <s v="20.10.2020"/>
    <d v="1899-12-30T11:41:05"/>
    <m/>
    <n v="0"/>
    <n v="0"/>
    <n v="0.35"/>
    <n v="0"/>
    <x v="0"/>
    <n v="0"/>
    <n v="0.91"/>
    <n v="0.5"/>
    <n v="48.5"/>
    <n v="4"/>
    <n v="-98.3"/>
    <n v="0"/>
    <n v="269.95999999999998"/>
    <n v="-0.04"/>
  </r>
  <r>
    <s v="20.10.2020"/>
    <d v="1899-12-30T11:42:05"/>
    <m/>
    <n v="0"/>
    <n v="0"/>
    <n v="0.35"/>
    <n v="0"/>
    <x v="0"/>
    <n v="0"/>
    <n v="0.91"/>
    <n v="0"/>
    <n v="48.5"/>
    <n v="4"/>
    <n v="-98.3"/>
    <n v="0"/>
    <n v="269.95999999999998"/>
    <n v="-0.04"/>
  </r>
  <r>
    <s v="20.10.2020"/>
    <d v="1899-12-30T11:43:05"/>
    <m/>
    <n v="0"/>
    <n v="0"/>
    <n v="0.35"/>
    <n v="0"/>
    <x v="0"/>
    <n v="0"/>
    <n v="0.91"/>
    <n v="2.7"/>
    <n v="48.5"/>
    <n v="5696.9"/>
    <n v="3525.6"/>
    <n v="0"/>
    <n v="269.95999999999998"/>
    <n v="0.85"/>
  </r>
  <r>
    <s v="20.10.2020"/>
    <d v="1899-12-30T11:44:05"/>
    <m/>
    <n v="0"/>
    <n v="0"/>
    <n v="0.35"/>
    <n v="0"/>
    <x v="0"/>
    <n v="0"/>
    <n v="0.91"/>
    <n v="2.7"/>
    <n v="48.5"/>
    <n v="3258.7"/>
    <n v="3543.2"/>
    <n v="0"/>
    <n v="269.95999999999998"/>
    <n v="0.64"/>
  </r>
  <r>
    <s v="20.10.2020"/>
    <d v="1899-12-30T11:45:05"/>
    <m/>
    <n v="0"/>
    <n v="0"/>
    <n v="0.35"/>
    <n v="0"/>
    <x v="0"/>
    <n v="0"/>
    <n v="0.91"/>
    <n v="0"/>
    <n v="48.5"/>
    <n v="4"/>
    <n v="-98.3"/>
    <n v="0"/>
    <n v="269.95999999999998"/>
    <n v="-0.04"/>
  </r>
  <r>
    <s v="20.10.2020"/>
    <d v="1899-12-30T11:46:05"/>
    <m/>
    <n v="0"/>
    <n v="0"/>
    <n v="0.35"/>
    <n v="0"/>
    <x v="0"/>
    <n v="0"/>
    <n v="0.91"/>
    <n v="0"/>
    <n v="48.5"/>
    <n v="4"/>
    <n v="-98.5"/>
    <n v="0"/>
    <n v="269.95999999999998"/>
    <n v="-0.04"/>
  </r>
  <r>
    <s v="20.10.2020"/>
    <d v="1899-12-30T11:47:05"/>
    <m/>
    <n v="0"/>
    <n v="0"/>
    <n v="0.35"/>
    <n v="0"/>
    <x v="0"/>
    <n v="0"/>
    <n v="0.91"/>
    <n v="0"/>
    <n v="48.5"/>
    <n v="4"/>
    <n v="-98.4"/>
    <n v="0"/>
    <n v="269.95999999999998"/>
    <n v="-0.04"/>
  </r>
  <r>
    <s v="20.10.2020"/>
    <d v="1899-12-30T11:48:05"/>
    <m/>
    <n v="0"/>
    <n v="0"/>
    <n v="0.35"/>
    <n v="0"/>
    <x v="0"/>
    <n v="0"/>
    <n v="0.91"/>
    <n v="0"/>
    <n v="48.5"/>
    <n v="4"/>
    <n v="-98.3"/>
    <n v="0"/>
    <n v="269.95999999999998"/>
    <n v="-0.04"/>
  </r>
  <r>
    <s v="20.10.2020"/>
    <d v="1899-12-30T11:49:05"/>
    <m/>
    <n v="0"/>
    <n v="0"/>
    <n v="0.35"/>
    <n v="0"/>
    <x v="2"/>
    <n v="0"/>
    <n v="0.91"/>
    <n v="0"/>
    <n v="48.5"/>
    <n v="4"/>
    <n v="-98.1"/>
    <n v="0"/>
    <n v="269.94"/>
    <n v="-0.04"/>
  </r>
  <r>
    <s v="20.10.2020"/>
    <d v="1899-12-30T11:50:05"/>
    <m/>
    <n v="0"/>
    <n v="0"/>
    <n v="0.35"/>
    <n v="0"/>
    <x v="2"/>
    <n v="0"/>
    <n v="0.91"/>
    <n v="0"/>
    <n v="49"/>
    <n v="4"/>
    <n v="-97.7"/>
    <n v="0"/>
    <n v="269.94"/>
    <n v="-0.04"/>
  </r>
  <r>
    <s v="20.10.2020"/>
    <d v="1899-12-30T11:51:05"/>
    <m/>
    <n v="0"/>
    <n v="0"/>
    <n v="0.35"/>
    <n v="0"/>
    <x v="2"/>
    <n v="0"/>
    <n v="0.91"/>
    <n v="0"/>
    <n v="48.5"/>
    <n v="4"/>
    <n v="-97.4"/>
    <n v="0"/>
    <n v="269.94"/>
    <n v="-0.04"/>
  </r>
  <r>
    <s v="20.10.2020"/>
    <d v="1899-12-30T11:52:05"/>
    <m/>
    <n v="0"/>
    <n v="0"/>
    <n v="0.35"/>
    <n v="0"/>
    <x v="2"/>
    <n v="0"/>
    <n v="0.91"/>
    <n v="0"/>
    <n v="48.5"/>
    <n v="4"/>
    <n v="-97.7"/>
    <n v="0"/>
    <n v="269.94"/>
    <n v="-0.04"/>
  </r>
  <r>
    <s v="20.10.2020"/>
    <d v="1899-12-30T11:53:05"/>
    <m/>
    <n v="0"/>
    <n v="0"/>
    <n v="0.35"/>
    <n v="0"/>
    <x v="2"/>
    <n v="0"/>
    <n v="0.91"/>
    <n v="0"/>
    <n v="48.5"/>
    <n v="4"/>
    <n v="-97.6"/>
    <n v="0"/>
    <n v="269.94"/>
    <n v="-0.04"/>
  </r>
  <r>
    <s v="20.10.2020"/>
    <d v="1899-12-30T11:54:05"/>
    <m/>
    <n v="0"/>
    <n v="0"/>
    <n v="0.35"/>
    <n v="0"/>
    <x v="2"/>
    <n v="0"/>
    <n v="0.91"/>
    <n v="0"/>
    <n v="48.5"/>
    <n v="3.9"/>
    <n v="-97.6"/>
    <n v="0"/>
    <n v="269.94"/>
    <n v="-0.04"/>
  </r>
  <r>
    <s v="20.10.2020"/>
    <d v="1899-12-30T11:55:05"/>
    <m/>
    <n v="0"/>
    <n v="0"/>
    <n v="0.35"/>
    <n v="0"/>
    <x v="2"/>
    <n v="0"/>
    <n v="0.93"/>
    <n v="0"/>
    <n v="48.5"/>
    <n v="3.9"/>
    <n v="-97.6"/>
    <n v="0"/>
    <n v="269.95"/>
    <n v="-0.04"/>
  </r>
  <r>
    <s v="20.10.2020"/>
    <d v="1899-12-30T11:56:05"/>
    <m/>
    <n v="0"/>
    <n v="0"/>
    <n v="0.35"/>
    <n v="0"/>
    <x v="2"/>
    <n v="0"/>
    <n v="0.93"/>
    <n v="0"/>
    <n v="48.5"/>
    <n v="4"/>
    <n v="-97.3"/>
    <n v="0"/>
    <n v="269.97000000000003"/>
    <n v="-0.04"/>
  </r>
  <r>
    <s v="20.10.2020"/>
    <d v="1899-12-30T11:57:05"/>
    <m/>
    <n v="0"/>
    <n v="0"/>
    <n v="0.35"/>
    <n v="0"/>
    <x v="2"/>
    <n v="0"/>
    <n v="0.93"/>
    <n v="0"/>
    <n v="48.5"/>
    <n v="3.9"/>
    <n v="-97.5"/>
    <n v="0"/>
    <n v="269.99"/>
    <n v="-0.04"/>
  </r>
  <r>
    <s v="20.10.2020"/>
    <d v="1899-12-30T11:58:05"/>
    <m/>
    <n v="0"/>
    <n v="0"/>
    <n v="0.35"/>
    <n v="0"/>
    <x v="2"/>
    <n v="0"/>
    <n v="0.93"/>
    <n v="0"/>
    <n v="48.5"/>
    <n v="4"/>
    <n v="-97.5"/>
    <n v="0"/>
    <n v="270.01"/>
    <n v="-0.04"/>
  </r>
  <r>
    <s v="20.10.2020"/>
    <d v="1899-12-30T11:59:05"/>
    <m/>
    <n v="0"/>
    <n v="0"/>
    <n v="0.35"/>
    <n v="0"/>
    <x v="2"/>
    <n v="0"/>
    <n v="0.93"/>
    <n v="0"/>
    <n v="48.5"/>
    <n v="4"/>
    <n v="-97.8"/>
    <n v="0"/>
    <n v="270.02999999999997"/>
    <n v="-0.04"/>
  </r>
  <r>
    <s v="20.10.2020"/>
    <d v="1899-12-30T12:00:05"/>
    <m/>
    <n v="0"/>
    <n v="0"/>
    <n v="0.35"/>
    <n v="0"/>
    <x v="2"/>
    <n v="0"/>
    <n v="0.93"/>
    <n v="0"/>
    <n v="48.5"/>
    <n v="3.9"/>
    <n v="-97.6"/>
    <n v="0"/>
    <n v="270.06"/>
    <n v="-0.04"/>
  </r>
  <r>
    <s v="20.10.2020"/>
    <d v="1899-12-30T12:01:05"/>
    <m/>
    <n v="0"/>
    <n v="0"/>
    <n v="0.35"/>
    <n v="0"/>
    <x v="2"/>
    <n v="0"/>
    <n v="0.93"/>
    <n v="0"/>
    <n v="48.5"/>
    <n v="3.9"/>
    <n v="-97.5"/>
    <n v="0"/>
    <n v="270.07"/>
    <n v="-0.04"/>
  </r>
  <r>
    <s v="20.10.2020"/>
    <d v="1899-12-30T12:02:05"/>
    <m/>
    <n v="0"/>
    <n v="0"/>
    <n v="0.35"/>
    <n v="0"/>
    <x v="0"/>
    <n v="0"/>
    <n v="0.93"/>
    <n v="0"/>
    <n v="48"/>
    <n v="4"/>
    <n v="-97.8"/>
    <n v="0"/>
    <n v="270.07"/>
    <n v="-0.04"/>
  </r>
  <r>
    <s v="20.10.2020"/>
    <d v="1899-12-30T12:03:05"/>
    <m/>
    <n v="0"/>
    <n v="0"/>
    <n v="0.35"/>
    <n v="0"/>
    <x v="0"/>
    <n v="0"/>
    <n v="0.93"/>
    <n v="0"/>
    <n v="48"/>
    <n v="4"/>
    <n v="-98"/>
    <n v="0"/>
    <n v="270.07"/>
    <n v="-0.04"/>
  </r>
  <r>
    <s v="20.10.2020"/>
    <d v="1899-12-30T12:04:05"/>
    <m/>
    <n v="0"/>
    <n v="0"/>
    <n v="0.35"/>
    <n v="0"/>
    <x v="0"/>
    <n v="0"/>
    <n v="0.93"/>
    <n v="0"/>
    <n v="48"/>
    <n v="4"/>
    <n v="-97.7"/>
    <n v="0"/>
    <n v="270.07"/>
    <n v="-0.04"/>
  </r>
  <r>
    <s v="20.10.2020"/>
    <d v="1899-12-30T12:05:05"/>
    <m/>
    <n v="0"/>
    <n v="0"/>
    <n v="0.35"/>
    <n v="0"/>
    <x v="0"/>
    <n v="0"/>
    <n v="0.93"/>
    <n v="0"/>
    <n v="48"/>
    <n v="4"/>
    <n v="-97.8"/>
    <n v="0"/>
    <n v="270.07"/>
    <n v="-0.04"/>
  </r>
  <r>
    <s v="20.10.2020"/>
    <d v="1899-12-30T12:06:05"/>
    <m/>
    <n v="0"/>
    <n v="0"/>
    <n v="0.35"/>
    <n v="0"/>
    <x v="0"/>
    <n v="0"/>
    <n v="0.93"/>
    <n v="0"/>
    <n v="48"/>
    <n v="3.9"/>
    <n v="-97.7"/>
    <n v="0"/>
    <n v="270.07"/>
    <n v="-0.04"/>
  </r>
  <r>
    <s v="20.10.2020"/>
    <d v="1899-12-30T12:07:05"/>
    <m/>
    <n v="0"/>
    <n v="0"/>
    <n v="0.35"/>
    <n v="0"/>
    <x v="0"/>
    <n v="0"/>
    <n v="0.93"/>
    <n v="0"/>
    <n v="48"/>
    <n v="3.9"/>
    <n v="-97.7"/>
    <n v="0"/>
    <n v="270.07"/>
    <n v="-0.04"/>
  </r>
  <r>
    <s v="20.10.2020"/>
    <d v="1899-12-30T12:08:05"/>
    <m/>
    <n v="0"/>
    <n v="0"/>
    <n v="0.35"/>
    <n v="0"/>
    <x v="0"/>
    <n v="0"/>
    <n v="0.93"/>
    <n v="0"/>
    <n v="48"/>
    <n v="3.9"/>
    <n v="-97.7"/>
    <n v="0"/>
    <n v="270.07"/>
    <n v="-0.04"/>
  </r>
  <r>
    <s v="20.10.2020"/>
    <d v="1899-12-30T12:09:05"/>
    <m/>
    <n v="0"/>
    <n v="0"/>
    <n v="0.35"/>
    <n v="0"/>
    <x v="0"/>
    <n v="0"/>
    <n v="0.93"/>
    <n v="0"/>
    <n v="48"/>
    <n v="3.9"/>
    <n v="-97.7"/>
    <n v="0"/>
    <n v="270.07"/>
    <n v="-0.04"/>
  </r>
  <r>
    <s v="20.10.2020"/>
    <d v="1899-12-30T12:10:05"/>
    <m/>
    <n v="0"/>
    <n v="0"/>
    <n v="0.35"/>
    <n v="0"/>
    <x v="0"/>
    <n v="0"/>
    <n v="0.93"/>
    <n v="0"/>
    <n v="48"/>
    <n v="3.9"/>
    <n v="-97.7"/>
    <n v="0"/>
    <n v="270.07"/>
    <n v="-0.04"/>
  </r>
  <r>
    <s v="20.10.2020"/>
    <d v="1899-12-30T12:11:05"/>
    <m/>
    <n v="0"/>
    <n v="0"/>
    <n v="0.35"/>
    <n v="0"/>
    <x v="0"/>
    <n v="0"/>
    <n v="0.93"/>
    <n v="0"/>
    <n v="48"/>
    <n v="3.9"/>
    <n v="-97.7"/>
    <n v="0"/>
    <n v="270.07"/>
    <n v="-0.04"/>
  </r>
  <r>
    <s v="20.10.2020"/>
    <d v="1899-12-30T12:12:05"/>
    <m/>
    <n v="0"/>
    <n v="0"/>
    <n v="0.35"/>
    <n v="0"/>
    <x v="1"/>
    <n v="0"/>
    <n v="0.93"/>
    <n v="0"/>
    <n v="48"/>
    <n v="4"/>
    <n v="-97.6"/>
    <n v="0"/>
    <n v="270.08"/>
    <n v="-0.04"/>
  </r>
  <r>
    <s v="20.10.2020"/>
    <d v="1899-12-30T12:13:05"/>
    <m/>
    <n v="0"/>
    <n v="0"/>
    <n v="0.35"/>
    <n v="0"/>
    <x v="1"/>
    <n v="0"/>
    <n v="0.93"/>
    <n v="0"/>
    <n v="48"/>
    <n v="3.9"/>
    <n v="-97.3"/>
    <n v="0"/>
    <n v="270.08999999999997"/>
    <n v="-0.04"/>
  </r>
  <r>
    <s v="20.10.2020"/>
    <d v="1899-12-30T12:14:05"/>
    <m/>
    <n v="0"/>
    <n v="0"/>
    <n v="0.35"/>
    <n v="0"/>
    <x v="1"/>
    <n v="0"/>
    <n v="0.93"/>
    <n v="0"/>
    <n v="47.5"/>
    <n v="3.9"/>
    <n v="-97.1"/>
    <n v="0"/>
    <n v="270.11"/>
    <n v="-0.04"/>
  </r>
  <r>
    <s v="20.10.2020"/>
    <d v="1899-12-30T12:15:05"/>
    <m/>
    <n v="0"/>
    <n v="0"/>
    <n v="0.35"/>
    <n v="0"/>
    <x v="1"/>
    <n v="0"/>
    <n v="0.93"/>
    <n v="0"/>
    <n v="48"/>
    <n v="4"/>
    <n v="-97.1"/>
    <n v="0"/>
    <n v="270.13"/>
    <n v="-0.04"/>
  </r>
  <r>
    <s v="20.10.2020"/>
    <d v="1899-12-30T12:16:05"/>
    <m/>
    <n v="0"/>
    <n v="0"/>
    <n v="0.35"/>
    <n v="0"/>
    <x v="1"/>
    <n v="0"/>
    <n v="0.93"/>
    <n v="0"/>
    <n v="48"/>
    <n v="4"/>
    <n v="-97.2"/>
    <n v="0"/>
    <n v="270.14999999999998"/>
    <n v="-0.04"/>
  </r>
  <r>
    <s v="20.10.2020"/>
    <d v="1899-12-30T12:17:05"/>
    <m/>
    <n v="0"/>
    <n v="0"/>
    <n v="0.37"/>
    <n v="0"/>
    <x v="1"/>
    <n v="0"/>
    <n v="0.93"/>
    <n v="0"/>
    <n v="47.5"/>
    <n v="3.9"/>
    <n v="-97.3"/>
    <n v="0"/>
    <n v="270.17"/>
    <n v="-0.04"/>
  </r>
  <r>
    <s v="20.10.2020"/>
    <d v="1899-12-30T12:18:05"/>
    <m/>
    <n v="0"/>
    <n v="0"/>
    <n v="0.37"/>
    <n v="0"/>
    <x v="1"/>
    <n v="0"/>
    <n v="0.93"/>
    <n v="0"/>
    <n v="48"/>
    <n v="4"/>
    <n v="-97.3"/>
    <n v="0"/>
    <n v="270.19"/>
    <n v="-0.04"/>
  </r>
  <r>
    <s v="20.10.2020"/>
    <d v="1899-12-30T12:19:05"/>
    <m/>
    <n v="0"/>
    <n v="0"/>
    <n v="0.37"/>
    <n v="0"/>
    <x v="1"/>
    <n v="0"/>
    <n v="0.93"/>
    <n v="0"/>
    <n v="47.5"/>
    <n v="3.9"/>
    <n v="-97.1"/>
    <n v="0"/>
    <n v="270.22000000000003"/>
    <n v="-0.04"/>
  </r>
  <r>
    <s v="20.10.2020"/>
    <d v="1899-12-30T12:20:05"/>
    <m/>
    <n v="0"/>
    <n v="0"/>
    <n v="0.37"/>
    <n v="0"/>
    <x v="1"/>
    <n v="0"/>
    <n v="0.93"/>
    <n v="0"/>
    <n v="47.5"/>
    <n v="3.9"/>
    <n v="-97"/>
    <n v="0"/>
    <n v="270.23"/>
    <n v="-0.04"/>
  </r>
  <r>
    <s v="20.10.2020"/>
    <d v="1899-12-30T12:21:03"/>
    <m/>
    <n v="0"/>
    <n v="0"/>
    <n v="0.37"/>
    <n v="0"/>
    <x v="1"/>
    <n v="0"/>
    <n v="0.93"/>
    <n v="0"/>
    <n v="48"/>
    <n v="3.9"/>
    <n v="-96.9"/>
    <n v="0"/>
    <n v="270.25"/>
    <n v="-0.04"/>
  </r>
  <r>
    <s v="20.10.2020"/>
    <d v="1899-12-30T12:22:03"/>
    <m/>
    <n v="0"/>
    <n v="0"/>
    <n v="0.37"/>
    <n v="0"/>
    <x v="1"/>
    <n v="0"/>
    <n v="0.93"/>
    <n v="0"/>
    <n v="47.5"/>
    <n v="3.9"/>
    <n v="-97.2"/>
    <n v="0"/>
    <n v="270.27"/>
    <n v="-0.04"/>
  </r>
  <r>
    <s v="20.10.2020"/>
    <d v="1899-12-30T12:23:03"/>
    <m/>
    <n v="0"/>
    <n v="0"/>
    <n v="0.37"/>
    <n v="0"/>
    <x v="1"/>
    <n v="0"/>
    <n v="0.93"/>
    <n v="0"/>
    <n v="47.5"/>
    <n v="3.9"/>
    <n v="-97.2"/>
    <n v="0"/>
    <n v="270.29000000000002"/>
    <n v="-0.04"/>
  </r>
  <r>
    <s v="20.10.2020"/>
    <d v="1899-12-30T12:24:03"/>
    <m/>
    <n v="0"/>
    <n v="0"/>
    <n v="0.37"/>
    <n v="0"/>
    <x v="1"/>
    <n v="0"/>
    <n v="0.93"/>
    <n v="0"/>
    <n v="47.5"/>
    <n v="3.9"/>
    <n v="-97.3"/>
    <n v="0"/>
    <n v="270.31"/>
    <n v="-0.04"/>
  </r>
  <r>
    <s v="20.10.2020"/>
    <d v="1899-12-30T12:25:03"/>
    <m/>
    <n v="0"/>
    <n v="0"/>
    <n v="0.37"/>
    <n v="0"/>
    <x v="0"/>
    <n v="0"/>
    <n v="0.93"/>
    <n v="0"/>
    <n v="47.5"/>
    <n v="3.9"/>
    <n v="-97.4"/>
    <n v="0"/>
    <n v="270.31"/>
    <n v="-0.04"/>
  </r>
  <r>
    <s v="20.10.2020"/>
    <d v="1899-12-30T12:26:03"/>
    <m/>
    <n v="0"/>
    <n v="0"/>
    <n v="0.37"/>
    <n v="0"/>
    <x v="0"/>
    <n v="0"/>
    <n v="0.93"/>
    <n v="0"/>
    <n v="47.5"/>
    <n v="3.9"/>
    <n v="-97.4"/>
    <n v="0"/>
    <n v="270.31"/>
    <n v="-0.04"/>
  </r>
  <r>
    <s v="20.10.2020"/>
    <d v="1899-12-30T12:27:03"/>
    <m/>
    <n v="0"/>
    <n v="0"/>
    <n v="0.37"/>
    <n v="0"/>
    <x v="0"/>
    <n v="0"/>
    <n v="0.93"/>
    <n v="0"/>
    <n v="47.5"/>
    <n v="4"/>
    <n v="-97.4"/>
    <n v="0"/>
    <n v="270.31"/>
    <n v="-0.04"/>
  </r>
  <r>
    <s v="20.10.2020"/>
    <d v="1899-12-30T12:28:03"/>
    <m/>
    <n v="0"/>
    <n v="0"/>
    <n v="0.37"/>
    <n v="0"/>
    <x v="0"/>
    <n v="0"/>
    <n v="0.93"/>
    <n v="0"/>
    <n v="47.5"/>
    <n v="4"/>
    <n v="-97.4"/>
    <n v="0"/>
    <n v="270.31"/>
    <n v="-0.04"/>
  </r>
  <r>
    <s v="20.10.2020"/>
    <d v="1899-12-30T12:29:03"/>
    <m/>
    <n v="0"/>
    <n v="0"/>
    <n v="0.37"/>
    <n v="0"/>
    <x v="0"/>
    <n v="0"/>
    <n v="0.93"/>
    <n v="0"/>
    <n v="47.5"/>
    <n v="3.9"/>
    <n v="-97.4"/>
    <n v="0"/>
    <n v="270.31"/>
    <n v="-0.04"/>
  </r>
  <r>
    <s v="20.10.2020"/>
    <d v="1899-12-30T12:30:03"/>
    <m/>
    <n v="0"/>
    <n v="0"/>
    <n v="0.37"/>
    <n v="0"/>
    <x v="0"/>
    <n v="0"/>
    <n v="0.93"/>
    <n v="0"/>
    <n v="47.5"/>
    <n v="3.9"/>
    <n v="-97.4"/>
    <n v="0"/>
    <n v="270.31"/>
    <n v="-0.04"/>
  </r>
  <r>
    <s v="20.10.2020"/>
    <d v="1899-12-30T12:31:03"/>
    <m/>
    <n v="0"/>
    <n v="0"/>
    <n v="0.37"/>
    <n v="0"/>
    <x v="0"/>
    <n v="0"/>
    <n v="0.93"/>
    <n v="0"/>
    <n v="47.5"/>
    <n v="4"/>
    <n v="-97.4"/>
    <n v="0"/>
    <n v="270.31"/>
    <n v="-0.04"/>
  </r>
  <r>
    <s v="20.10.2020"/>
    <d v="1899-12-30T12:32:03"/>
    <m/>
    <n v="0"/>
    <n v="0"/>
    <n v="0.37"/>
    <n v="0"/>
    <x v="0"/>
    <n v="0"/>
    <n v="0.93"/>
    <n v="0"/>
    <n v="47.5"/>
    <n v="4"/>
    <n v="-97.2"/>
    <n v="0"/>
    <n v="270.31"/>
    <n v="-0.04"/>
  </r>
  <r>
    <s v="20.10.2020"/>
    <d v="1899-12-30T12:33:03"/>
    <m/>
    <n v="0"/>
    <n v="0"/>
    <n v="0.37"/>
    <n v="0"/>
    <x v="0"/>
    <n v="0"/>
    <n v="0.93"/>
    <n v="0"/>
    <n v="47.5"/>
    <n v="3.9"/>
    <n v="-97.3"/>
    <n v="0"/>
    <n v="270.31"/>
    <n v="-0.04"/>
  </r>
  <r>
    <s v="20.10.2020"/>
    <d v="1899-12-30T12:34:03"/>
    <m/>
    <n v="0"/>
    <n v="0"/>
    <n v="0.37"/>
    <n v="0"/>
    <x v="2"/>
    <n v="0"/>
    <n v="0.93"/>
    <n v="0"/>
    <n v="47.5"/>
    <n v="4"/>
    <n v="-97.4"/>
    <n v="0"/>
    <n v="270.32"/>
    <n v="-0.04"/>
  </r>
  <r>
    <s v="20.10.2020"/>
    <d v="1899-12-30T12:35:03"/>
    <m/>
    <n v="0"/>
    <n v="0"/>
    <n v="0.37"/>
    <n v="0"/>
    <x v="2"/>
    <n v="0"/>
    <n v="0.93"/>
    <n v="0"/>
    <n v="47"/>
    <n v="4"/>
    <n v="-97.4"/>
    <n v="0"/>
    <n v="270.33999999999997"/>
    <n v="-0.04"/>
  </r>
  <r>
    <s v="20.10.2020"/>
    <d v="1899-12-30T12:36:03"/>
    <m/>
    <n v="0"/>
    <n v="0"/>
    <n v="0.37"/>
    <n v="0"/>
    <x v="2"/>
    <n v="0"/>
    <n v="0.93"/>
    <n v="0"/>
    <n v="47"/>
    <n v="4"/>
    <n v="-97.3"/>
    <n v="0"/>
    <n v="270.36"/>
    <n v="-0.04"/>
  </r>
  <r>
    <s v="20.10.2020"/>
    <d v="1899-12-30T12:37:03"/>
    <m/>
    <n v="0"/>
    <n v="0"/>
    <n v="0.37"/>
    <n v="0"/>
    <x v="2"/>
    <n v="0"/>
    <n v="0.93"/>
    <n v="0"/>
    <n v="47.5"/>
    <n v="3.9"/>
    <n v="-97.3"/>
    <n v="0"/>
    <n v="270.38"/>
    <n v="-0.04"/>
  </r>
  <r>
    <s v="20.10.2020"/>
    <d v="1899-12-30T12:38:03"/>
    <m/>
    <n v="0"/>
    <n v="0"/>
    <n v="0.37"/>
    <n v="0"/>
    <x v="2"/>
    <n v="0"/>
    <n v="0.93"/>
    <n v="0"/>
    <n v="47"/>
    <n v="3.9"/>
    <n v="-97.2"/>
    <n v="0"/>
    <n v="270.39999999999998"/>
    <n v="-0.04"/>
  </r>
  <r>
    <s v="20.10.2020"/>
    <d v="1899-12-30T12:39:03"/>
    <m/>
    <n v="0"/>
    <n v="0"/>
    <n v="0.37"/>
    <n v="0"/>
    <x v="2"/>
    <n v="0"/>
    <n v="0.93"/>
    <n v="0"/>
    <n v="47"/>
    <n v="4"/>
    <n v="-97.4"/>
    <n v="0"/>
    <n v="270.42"/>
    <n v="-0.04"/>
  </r>
  <r>
    <s v="20.10.2020"/>
    <d v="1899-12-30T12:40:03"/>
    <m/>
    <n v="0"/>
    <n v="0"/>
    <n v="0.37"/>
    <n v="0"/>
    <x v="2"/>
    <n v="0"/>
    <n v="0.93"/>
    <n v="0"/>
    <n v="47"/>
    <n v="4"/>
    <n v="-97.5"/>
    <n v="0"/>
    <n v="270.44"/>
    <n v="-0.04"/>
  </r>
  <r>
    <s v="20.10.2020"/>
    <d v="1899-12-30T12:41:03"/>
    <m/>
    <n v="0"/>
    <n v="0"/>
    <n v="0.37"/>
    <n v="0"/>
    <x v="2"/>
    <n v="0"/>
    <n v="0.93"/>
    <n v="0"/>
    <n v="47"/>
    <n v="3.9"/>
    <n v="-97.3"/>
    <n v="0"/>
    <n v="270.45999999999998"/>
    <n v="-0.04"/>
  </r>
  <r>
    <s v="20.10.2020"/>
    <d v="1899-12-30T12:42:03"/>
    <m/>
    <n v="0"/>
    <n v="0"/>
    <n v="0.37"/>
    <n v="0"/>
    <x v="2"/>
    <n v="0"/>
    <n v="0.93"/>
    <n v="1.1000000000000001"/>
    <n v="47"/>
    <n v="3.9"/>
    <n v="-97.4"/>
    <n v="0"/>
    <n v="270.48"/>
    <n v="-0.04"/>
  </r>
  <r>
    <s v="20.10.2020"/>
    <d v="1899-12-30T12:43:03"/>
    <m/>
    <n v="0"/>
    <n v="0"/>
    <n v="0.37"/>
    <n v="0"/>
    <x v="2"/>
    <n v="0"/>
    <n v="0.93"/>
    <n v="1.5"/>
    <n v="47"/>
    <n v="4"/>
    <n v="-97.1"/>
    <n v="0"/>
    <n v="270.5"/>
    <n v="-0.04"/>
  </r>
  <r>
    <s v="20.10.2020"/>
    <d v="1899-12-30T12:44:03"/>
    <m/>
    <n v="0"/>
    <n v="0"/>
    <n v="0.37"/>
    <n v="0"/>
    <x v="2"/>
    <n v="0"/>
    <n v="0.93"/>
    <n v="0"/>
    <n v="47"/>
    <n v="4"/>
    <n v="-97.4"/>
    <n v="0"/>
    <n v="270.52"/>
    <n v="-0.04"/>
  </r>
  <r>
    <s v="20.10.2020"/>
    <d v="1899-12-30T12:45:03"/>
    <m/>
    <n v="0"/>
    <n v="0"/>
    <n v="0.37"/>
    <n v="0"/>
    <x v="2"/>
    <n v="0"/>
    <n v="0.95"/>
    <n v="0"/>
    <n v="47"/>
    <n v="3.9"/>
    <n v="-97.4"/>
    <n v="0"/>
    <n v="270.54000000000002"/>
    <n v="-0.04"/>
  </r>
  <r>
    <s v="20.10.2020"/>
    <d v="1899-12-30T12:46:03"/>
    <m/>
    <n v="0"/>
    <n v="0"/>
    <n v="0.37"/>
    <n v="0"/>
    <x v="2"/>
    <n v="0"/>
    <n v="0.95"/>
    <n v="0"/>
    <n v="47"/>
    <n v="3.9"/>
    <n v="-97.4"/>
    <n v="0"/>
    <n v="270.56"/>
    <n v="-0.04"/>
  </r>
  <r>
    <s v="20.10.2020"/>
    <d v="1899-12-30T12:47:03"/>
    <m/>
    <n v="0"/>
    <n v="0"/>
    <n v="0.37"/>
    <n v="0"/>
    <x v="2"/>
    <n v="0"/>
    <n v="0.95"/>
    <n v="0"/>
    <n v="47"/>
    <n v="4"/>
    <n v="-97"/>
    <n v="0"/>
    <n v="270.58999999999997"/>
    <n v="-0.04"/>
  </r>
  <r>
    <s v="20.10.2020"/>
    <d v="1899-12-30T12:48:03"/>
    <m/>
    <n v="0"/>
    <n v="0"/>
    <n v="0.37"/>
    <n v="0"/>
    <x v="2"/>
    <n v="0"/>
    <n v="0.95"/>
    <n v="0"/>
    <n v="47"/>
    <n v="3.9"/>
    <n v="-97"/>
    <n v="0"/>
    <n v="270.60000000000002"/>
    <n v="-0.04"/>
  </r>
  <r>
    <s v="20.10.2020"/>
    <d v="1899-12-30T12:49:03"/>
    <m/>
    <n v="0"/>
    <n v="0"/>
    <n v="0.37"/>
    <n v="0"/>
    <x v="2"/>
    <n v="0"/>
    <n v="0.95"/>
    <n v="0"/>
    <n v="46.5"/>
    <n v="3.8"/>
    <n v="-96.8"/>
    <n v="0"/>
    <n v="270.62"/>
    <n v="-0.04"/>
  </r>
  <r>
    <s v="20.10.2020"/>
    <d v="1899-12-30T12:50:03"/>
    <m/>
    <n v="0"/>
    <n v="0"/>
    <n v="0.37"/>
    <n v="0"/>
    <x v="2"/>
    <n v="0"/>
    <n v="0.95"/>
    <n v="0"/>
    <n v="47"/>
    <n v="3.9"/>
    <n v="-97"/>
    <n v="0"/>
    <n v="270.64"/>
    <n v="-0.04"/>
  </r>
  <r>
    <s v="20.10.2020"/>
    <d v="1899-12-30T12:51:03"/>
    <m/>
    <n v="0"/>
    <n v="0"/>
    <n v="0.37"/>
    <n v="0"/>
    <x v="2"/>
    <n v="0"/>
    <n v="0.95"/>
    <n v="0"/>
    <n v="47"/>
    <n v="3.9"/>
    <n v="-96.9"/>
    <n v="0"/>
    <n v="270.66000000000003"/>
    <n v="-0.04"/>
  </r>
  <r>
    <s v="20.10.2020"/>
    <d v="1899-12-30T12:52:03"/>
    <m/>
    <n v="0"/>
    <n v="0"/>
    <n v="0.37"/>
    <n v="0"/>
    <x v="2"/>
    <n v="0"/>
    <n v="0.95"/>
    <n v="0"/>
    <n v="47"/>
    <n v="4"/>
    <n v="-96.9"/>
    <n v="0"/>
    <n v="270.68"/>
    <n v="-0.04"/>
  </r>
  <r>
    <s v="20.10.2020"/>
    <d v="1899-12-30T12:53:03"/>
    <m/>
    <n v="0"/>
    <n v="0"/>
    <n v="0.37"/>
    <n v="0"/>
    <x v="2"/>
    <n v="0"/>
    <n v="0.95"/>
    <n v="0"/>
    <n v="46.5"/>
    <n v="3.9"/>
    <n v="-96.9"/>
    <n v="0"/>
    <n v="270.7"/>
    <n v="-0.04"/>
  </r>
  <r>
    <s v="20.10.2020"/>
    <d v="1899-12-30T12:54:03"/>
    <m/>
    <n v="0"/>
    <n v="0"/>
    <n v="0.37"/>
    <n v="0"/>
    <x v="2"/>
    <n v="0"/>
    <n v="0.95"/>
    <n v="0"/>
    <n v="46.5"/>
    <n v="3.9"/>
    <n v="-96.8"/>
    <n v="0"/>
    <n v="270.72000000000003"/>
    <n v="-0.04"/>
  </r>
  <r>
    <s v="20.10.2020"/>
    <d v="1899-12-30T12:55:03"/>
    <m/>
    <n v="0"/>
    <n v="0"/>
    <n v="0.37"/>
    <n v="0"/>
    <x v="2"/>
    <n v="0"/>
    <n v="0.95"/>
    <n v="0"/>
    <n v="46.5"/>
    <n v="4"/>
    <n v="-97.1"/>
    <n v="0"/>
    <n v="270.74"/>
    <n v="-0.04"/>
  </r>
  <r>
    <s v="20.10.2020"/>
    <d v="1899-12-30T12:56:03"/>
    <m/>
    <n v="0"/>
    <n v="0"/>
    <n v="0.37"/>
    <n v="0"/>
    <x v="0"/>
    <n v="0"/>
    <n v="0.95"/>
    <n v="0"/>
    <n v="46.5"/>
    <n v="4"/>
    <n v="-96.8"/>
    <n v="0"/>
    <n v="270.74"/>
    <n v="-0.04"/>
  </r>
  <r>
    <s v="20.10.2020"/>
    <d v="1899-12-30T12:57:03"/>
    <m/>
    <n v="0"/>
    <n v="0"/>
    <n v="0.37"/>
    <n v="0"/>
    <x v="0"/>
    <n v="0"/>
    <n v="0.95"/>
    <n v="0"/>
    <n v="46.5"/>
    <n v="3.9"/>
    <n v="-97"/>
    <n v="0"/>
    <n v="270.74"/>
    <n v="-0.04"/>
  </r>
  <r>
    <s v="20.10.2020"/>
    <d v="1899-12-30T12:58:03"/>
    <m/>
    <n v="0"/>
    <n v="0"/>
    <n v="0.37"/>
    <n v="0"/>
    <x v="0"/>
    <n v="0"/>
    <n v="0.95"/>
    <n v="0"/>
    <n v="46.5"/>
    <n v="4"/>
    <n v="-96.5"/>
    <n v="0"/>
    <n v="270.74"/>
    <n v="-0.04"/>
  </r>
  <r>
    <s v="20.10.2020"/>
    <d v="1899-12-30T12:59:03"/>
    <m/>
    <n v="0"/>
    <n v="0"/>
    <n v="0.37"/>
    <n v="0"/>
    <x v="0"/>
    <n v="0"/>
    <n v="0.95"/>
    <n v="0"/>
    <n v="46.5"/>
    <n v="3.9"/>
    <n v="-96.7"/>
    <n v="0"/>
    <n v="270.74"/>
    <n v="-0.04"/>
  </r>
  <r>
    <s v="20.10.2020"/>
    <d v="1899-12-30T13:00:03"/>
    <m/>
    <n v="0"/>
    <n v="0"/>
    <n v="0.37"/>
    <n v="0"/>
    <x v="0"/>
    <n v="0"/>
    <n v="0.95"/>
    <n v="0"/>
    <n v="46.5"/>
    <n v="3.9"/>
    <n v="-96.5"/>
    <n v="0"/>
    <n v="270.74"/>
    <n v="-0.04"/>
  </r>
  <r>
    <s v="20.10.2020"/>
    <d v="1899-12-30T13:01:03"/>
    <m/>
    <n v="0"/>
    <n v="0"/>
    <n v="0.37"/>
    <n v="0"/>
    <x v="0"/>
    <n v="0"/>
    <n v="0.95"/>
    <n v="0"/>
    <n v="46.5"/>
    <n v="4"/>
    <n v="-96.6"/>
    <n v="0"/>
    <n v="270.74"/>
    <n v="-0.04"/>
  </r>
  <r>
    <s v="20.10.2020"/>
    <d v="1899-12-30T13:02:03"/>
    <m/>
    <n v="0"/>
    <n v="0"/>
    <n v="0.37"/>
    <n v="0"/>
    <x v="0"/>
    <n v="0"/>
    <n v="0.95"/>
    <n v="0"/>
    <n v="46.5"/>
    <n v="3.9"/>
    <n v="-96.8"/>
    <n v="0"/>
    <n v="270.74"/>
    <n v="-0.04"/>
  </r>
  <r>
    <s v="20.10.2020"/>
    <d v="1899-12-30T13:03:03"/>
    <m/>
    <n v="0"/>
    <n v="0"/>
    <n v="0.37"/>
    <n v="0"/>
    <x v="1"/>
    <n v="0"/>
    <n v="0.95"/>
    <n v="0"/>
    <n v="46.5"/>
    <n v="3.9"/>
    <n v="-96.6"/>
    <n v="0"/>
    <n v="270.75"/>
    <n v="-0.04"/>
  </r>
  <r>
    <s v="20.10.2020"/>
    <d v="1899-12-30T13:04:03"/>
    <m/>
    <n v="0"/>
    <n v="0"/>
    <n v="0.37"/>
    <n v="0"/>
    <x v="1"/>
    <n v="0"/>
    <n v="0.95"/>
    <n v="0"/>
    <n v="46.5"/>
    <n v="3.9"/>
    <n v="-96.7"/>
    <n v="0"/>
    <n v="270.77"/>
    <n v="-0.04"/>
  </r>
  <r>
    <s v="20.10.2020"/>
    <d v="1899-12-30T13:05:03"/>
    <m/>
    <n v="0"/>
    <n v="0"/>
    <n v="0.37"/>
    <n v="0"/>
    <x v="1"/>
    <n v="0"/>
    <n v="0.95"/>
    <n v="0"/>
    <n v="46.5"/>
    <n v="3.9"/>
    <n v="-96.8"/>
    <n v="0"/>
    <n v="270.79000000000002"/>
    <n v="-0.04"/>
  </r>
  <r>
    <s v="20.10.2020"/>
    <d v="1899-12-30T13:06:03"/>
    <m/>
    <n v="0"/>
    <n v="0"/>
    <n v="0.37"/>
    <n v="0"/>
    <x v="1"/>
    <n v="0"/>
    <n v="0.95"/>
    <n v="0"/>
    <n v="46.5"/>
    <n v="4"/>
    <n v="-96.8"/>
    <n v="0"/>
    <n v="270.81"/>
    <n v="-0.04"/>
  </r>
  <r>
    <s v="20.10.2020"/>
    <d v="1899-12-30T13:07:03"/>
    <m/>
    <n v="0"/>
    <n v="0"/>
    <n v="0.38"/>
    <n v="0"/>
    <x v="1"/>
    <n v="0"/>
    <n v="0.95"/>
    <n v="0"/>
    <n v="46.5"/>
    <n v="4"/>
    <n v="-96.8"/>
    <n v="0"/>
    <n v="270.83"/>
    <n v="-0.04"/>
  </r>
  <r>
    <s v="20.10.2020"/>
    <d v="1899-12-30T13:08:03"/>
    <m/>
    <n v="0"/>
    <n v="0"/>
    <n v="0.38"/>
    <n v="0"/>
    <x v="1"/>
    <n v="0"/>
    <n v="0.95"/>
    <n v="0"/>
    <n v="46.5"/>
    <n v="3.9"/>
    <n v="-96.6"/>
    <n v="0"/>
    <n v="270.85000000000002"/>
    <n v="-0.04"/>
  </r>
  <r>
    <s v="20.10.2020"/>
    <d v="1899-12-30T13:09:03"/>
    <m/>
    <n v="0"/>
    <n v="0"/>
    <n v="0.38"/>
    <n v="0"/>
    <x v="1"/>
    <n v="0"/>
    <n v="0.95"/>
    <n v="0"/>
    <n v="46.5"/>
    <n v="3.9"/>
    <n v="-97.1"/>
    <n v="0"/>
    <n v="270.87"/>
    <n v="-0.04"/>
  </r>
  <r>
    <s v="20.10.2020"/>
    <d v="1899-12-30T13:10:03"/>
    <m/>
    <n v="0"/>
    <n v="0"/>
    <n v="0.38"/>
    <n v="0"/>
    <x v="1"/>
    <n v="0"/>
    <n v="0.95"/>
    <n v="0"/>
    <n v="46.5"/>
    <n v="4"/>
    <n v="-96.9"/>
    <n v="0"/>
    <n v="270.89"/>
    <n v="-0.04"/>
  </r>
  <r>
    <s v="20.10.2020"/>
    <d v="1899-12-30T13:11:03"/>
    <m/>
    <n v="0"/>
    <n v="0"/>
    <n v="0.39"/>
    <n v="0"/>
    <x v="1"/>
    <n v="0"/>
    <n v="0.95"/>
    <n v="0"/>
    <n v="46.5"/>
    <n v="4"/>
    <n v="-96.7"/>
    <n v="0"/>
    <n v="270.91000000000003"/>
    <n v="-0.04"/>
  </r>
  <r>
    <s v="20.10.2020"/>
    <d v="1899-12-30T13:12:03"/>
    <m/>
    <n v="0"/>
    <n v="0"/>
    <n v="0.39"/>
    <n v="0"/>
    <x v="1"/>
    <n v="0"/>
    <n v="0.95"/>
    <n v="0"/>
    <n v="46.5"/>
    <n v="4"/>
    <n v="-96.7"/>
    <n v="0"/>
    <n v="270.93"/>
    <n v="-0.04"/>
  </r>
  <r>
    <s v="20.10.2020"/>
    <d v="1899-12-30T13:13:03"/>
    <m/>
    <n v="0"/>
    <n v="0"/>
    <n v="0.39"/>
    <n v="0"/>
    <x v="1"/>
    <n v="0"/>
    <n v="0.95"/>
    <n v="0"/>
    <n v="46.5"/>
    <n v="4"/>
    <n v="-96.6"/>
    <n v="0"/>
    <n v="270.95"/>
    <n v="-0.04"/>
  </r>
  <r>
    <s v="20.10.2020"/>
    <d v="1899-12-30T13:14:03"/>
    <m/>
    <n v="0"/>
    <n v="0"/>
    <n v="0.39"/>
    <n v="0"/>
    <x v="1"/>
    <n v="0"/>
    <n v="0.95"/>
    <n v="0"/>
    <n v="46"/>
    <n v="3.9"/>
    <n v="-96.5"/>
    <n v="0"/>
    <n v="270.97000000000003"/>
    <n v="-0.04"/>
  </r>
  <r>
    <s v="20.10.2020"/>
    <d v="1899-12-30T13:15:03"/>
    <m/>
    <n v="0"/>
    <n v="0"/>
    <n v="0.39"/>
    <n v="0"/>
    <x v="1"/>
    <n v="0"/>
    <n v="0.95"/>
    <n v="0"/>
    <n v="46"/>
    <n v="4"/>
    <n v="-96.5"/>
    <n v="0"/>
    <n v="270.99"/>
    <n v="-0.04"/>
  </r>
  <r>
    <s v="20.10.2020"/>
    <d v="1899-12-30T13:16:03"/>
    <m/>
    <n v="0"/>
    <n v="0"/>
    <n v="0.39"/>
    <n v="0"/>
    <x v="1"/>
    <n v="0"/>
    <n v="0.95"/>
    <n v="0"/>
    <n v="46"/>
    <n v="3.9"/>
    <n v="-96.8"/>
    <n v="0"/>
    <n v="271.01"/>
    <n v="-0.04"/>
  </r>
  <r>
    <s v="20.10.2020"/>
    <d v="1899-12-30T13:17:03"/>
    <m/>
    <n v="0"/>
    <n v="0"/>
    <n v="0.39"/>
    <n v="0"/>
    <x v="0"/>
    <n v="0"/>
    <n v="0.95"/>
    <n v="0"/>
    <n v="46"/>
    <n v="3.9"/>
    <n v="-96.7"/>
    <n v="0"/>
    <n v="271.01"/>
    <n v="-0.04"/>
  </r>
  <r>
    <s v="20.10.2020"/>
    <d v="1899-12-30T13:18:03"/>
    <m/>
    <n v="0"/>
    <n v="0"/>
    <n v="0.39"/>
    <n v="0"/>
    <x v="0"/>
    <n v="0"/>
    <n v="0.95"/>
    <n v="0"/>
    <n v="46"/>
    <n v="3.9"/>
    <n v="-96.8"/>
    <n v="0"/>
    <n v="271.01"/>
    <n v="-0.04"/>
  </r>
  <r>
    <s v="20.10.2020"/>
    <d v="1899-12-30T13:19:03"/>
    <m/>
    <n v="0"/>
    <n v="0"/>
    <n v="0.39"/>
    <n v="0"/>
    <x v="0"/>
    <n v="0"/>
    <n v="0.95"/>
    <n v="0"/>
    <n v="46"/>
    <n v="3.9"/>
    <n v="-96.8"/>
    <n v="0"/>
    <n v="271.01"/>
    <n v="-0.04"/>
  </r>
  <r>
    <s v="20.10.2020"/>
    <d v="1899-12-30T13:20:03"/>
    <m/>
    <n v="0"/>
    <n v="0"/>
    <n v="0.39"/>
    <n v="0"/>
    <x v="0"/>
    <n v="0"/>
    <n v="0.95"/>
    <n v="0"/>
    <n v="46"/>
    <n v="3.9"/>
    <n v="-96.9"/>
    <n v="0"/>
    <n v="271.01"/>
    <n v="-0.04"/>
  </r>
  <r>
    <s v="20.10.2020"/>
    <d v="1899-12-30T13:21:03"/>
    <m/>
    <n v="0"/>
    <n v="0"/>
    <n v="0.39"/>
    <n v="0"/>
    <x v="0"/>
    <n v="0"/>
    <n v="0.95"/>
    <n v="0"/>
    <n v="46"/>
    <n v="3.9"/>
    <n v="-97"/>
    <n v="0"/>
    <n v="271.01"/>
    <n v="-0.04"/>
  </r>
  <r>
    <s v="20.10.2020"/>
    <d v="1899-12-30T13:22:03"/>
    <m/>
    <n v="0"/>
    <n v="0"/>
    <n v="0.39"/>
    <n v="0"/>
    <x v="0"/>
    <n v="0"/>
    <n v="0.95"/>
    <n v="0"/>
    <n v="46"/>
    <n v="3.9"/>
    <n v="-97.1"/>
    <n v="0"/>
    <n v="271.01"/>
    <n v="-0.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rowGrandTotals="0" itemPrintTitles="1" createdVersion="5" indent="0" outline="1" outlineData="1" multipleFieldFilters="0">
  <location ref="A3:G6" firstHeaderRow="0" firstDataRow="1" firstDataCol="1"/>
  <pivotFields count="17">
    <pivotField showAll="0"/>
    <pivotField numFmtId="21" showAll="0"/>
    <pivotField showAll="0"/>
    <pivotField showAll="0"/>
    <pivotField showAll="0"/>
    <pivotField dataField="1" showAll="0"/>
    <pivotField showAll="0"/>
    <pivotField axis="axisRow" showAll="0">
      <items count="4">
        <item x="0"/>
        <item x="1"/>
        <item x="2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7"/>
  </rowFields>
  <rowItems count="3">
    <i>
      <x/>
    </i>
    <i>
      <x v="1"/>
    </i>
    <i>
      <x v="2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Min de 397.20.1.250 | Importation énergie active 1 kWh" fld="15" subtotal="min" baseField="7" baseItem="0"/>
    <dataField name="Max de 397.20.1.250 | Importation énergie active 1 kWh" fld="15" subtotal="max" baseField="7" baseItem="0"/>
    <dataField name="Min de 1.1.0.29052 | Quantité de froid refroidissement" fld="5" subtotal="min" baseField="1" baseItem="158615320"/>
    <dataField name="Max de 1.1.0.29052 | Quantité de froid refroidissement" fld="5" subtotal="max" baseField="7" baseItem="0"/>
    <dataField name="Min de 1.10.1.29050 | Quantité de chaleur chauffage" fld="9" subtotal="min" baseField="7" baseItem="0"/>
    <dataField name="Max de 1.10.1.29050 | Quantité de chaleur chauffage" fld="9" subtotal="max" baseField="7" baseItem="0"/>
  </dataFields>
  <formats count="2">
    <format dxfId="5">
      <pivotArea field="7" type="button" dataOnly="0" labelOnly="1" outline="0" axis="axisRow" fieldPosition="0"/>
    </format>
    <format dxfId="3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6"/>
  <sheetViews>
    <sheetView tabSelected="1" topLeftCell="R1" workbookViewId="0">
      <selection activeCell="AC3" sqref="AC3"/>
    </sheetView>
  </sheetViews>
  <sheetFormatPr baseColWidth="10" defaultColWidth="12.08984375" defaultRowHeight="14.5" x14ac:dyDescent="0.35"/>
  <sheetData>
    <row r="1" spans="1:33" ht="63" customHeight="1" thickBot="1" x14ac:dyDescent="0.4">
      <c r="A1" s="51" t="s">
        <v>7</v>
      </c>
      <c r="B1" s="6" t="s">
        <v>19</v>
      </c>
      <c r="C1" s="38" t="s">
        <v>28</v>
      </c>
      <c r="D1" s="32"/>
      <c r="E1" s="52" t="s">
        <v>27</v>
      </c>
      <c r="F1" s="53"/>
      <c r="G1" s="53"/>
      <c r="H1" s="53"/>
      <c r="I1" s="53"/>
      <c r="J1" s="53"/>
      <c r="K1" s="54"/>
      <c r="L1" s="10" t="s">
        <v>33</v>
      </c>
      <c r="M1" s="51" t="s">
        <v>50</v>
      </c>
      <c r="N1" s="32" t="s">
        <v>25</v>
      </c>
      <c r="O1" s="45" t="s">
        <v>38</v>
      </c>
      <c r="P1" s="6" t="s">
        <v>39</v>
      </c>
      <c r="Q1" s="34" t="s">
        <v>35</v>
      </c>
      <c r="R1" s="55" t="s">
        <v>36</v>
      </c>
      <c r="S1" s="56"/>
      <c r="T1" s="57"/>
      <c r="U1" s="58" t="s">
        <v>37</v>
      </c>
      <c r="V1" s="59"/>
      <c r="W1" s="60"/>
      <c r="X1" s="61" t="s">
        <v>34</v>
      </c>
      <c r="Y1" s="61"/>
      <c r="Z1" s="61"/>
      <c r="AA1" s="61"/>
      <c r="AB1" s="61"/>
      <c r="AC1" s="61"/>
      <c r="AD1" s="62" t="s">
        <v>45</v>
      </c>
      <c r="AE1" s="63"/>
      <c r="AF1" s="63"/>
      <c r="AG1" s="64"/>
    </row>
    <row r="2" spans="1:33" ht="15" thickBot="1" x14ac:dyDescent="0.4">
      <c r="A2" s="7"/>
      <c r="B2" s="8"/>
      <c r="C2" s="39"/>
      <c r="D2" s="40"/>
      <c r="E2" s="7" t="s">
        <v>43</v>
      </c>
      <c r="F2" s="11"/>
      <c r="G2" s="16">
        <v>1</v>
      </c>
      <c r="H2" s="8">
        <v>2</v>
      </c>
      <c r="I2" s="8">
        <v>3</v>
      </c>
      <c r="J2" s="8">
        <v>4</v>
      </c>
      <c r="K2" s="12">
        <v>5</v>
      </c>
      <c r="L2" s="31"/>
      <c r="M2" s="7"/>
      <c r="N2" s="37"/>
      <c r="O2" s="46"/>
      <c r="P2" s="47"/>
      <c r="Q2" s="9"/>
      <c r="R2" s="7" t="s">
        <v>41</v>
      </c>
      <c r="S2" s="8" t="s">
        <v>40</v>
      </c>
      <c r="T2" s="48" t="s">
        <v>42</v>
      </c>
      <c r="U2" s="8" t="s">
        <v>41</v>
      </c>
      <c r="V2" s="8" t="s">
        <v>40</v>
      </c>
      <c r="W2" s="48" t="s">
        <v>42</v>
      </c>
      <c r="X2" s="8" t="s">
        <v>41</v>
      </c>
      <c r="Y2" s="8" t="s">
        <v>40</v>
      </c>
      <c r="Z2" s="49" t="s">
        <v>42</v>
      </c>
      <c r="AA2" s="8" t="s">
        <v>41</v>
      </c>
      <c r="AB2" s="8" t="s">
        <v>40</v>
      </c>
      <c r="AC2" s="50" t="s">
        <v>42</v>
      </c>
      <c r="AD2" s="65" t="s">
        <v>47</v>
      </c>
      <c r="AE2" s="66"/>
      <c r="AF2" s="67" t="s">
        <v>46</v>
      </c>
      <c r="AG2" s="68"/>
    </row>
    <row r="3" spans="1:33" ht="37.5" customHeight="1" x14ac:dyDescent="0.35">
      <c r="A3" s="69">
        <v>44124</v>
      </c>
      <c r="B3" s="70" t="str">
        <f ca="1">IF(CELL("format",$A3)="D1",HYPERLINK("C:\Users\Utilisateur\Desktop\Edergen\TTE Tool\MeasureData\"&amp;TEXT($A3,"aaaa.mm.jj")&amp;"\","Dossier"),"Erreur : date attendue")</f>
        <v>Dossier</v>
      </c>
      <c r="C3" s="71">
        <v>4</v>
      </c>
      <c r="D3" s="41"/>
      <c r="E3" s="42" t="s">
        <v>44</v>
      </c>
      <c r="F3" s="42"/>
      <c r="G3" s="43" t="str">
        <f ca="1">IF($C3&gt;=1,IF(CELL("format",$A3)="D1",HYPERLINK("C:\Users\Utilisateur\Desktop\Edergen\TTE Tool\MeasureData\"&amp;TEXT($A3,"aaaa.mm.jj")&amp;"\"&amp;TEXT($A3,"aa.mm.jj")&amp;".csv",TEXT($A3,"aa.mm.jj")),"Erreur : date attendue"),"")</f>
        <v>20.10.20</v>
      </c>
      <c r="H3" s="44" t="str">
        <f ca="1">IF($C3&gt;=2,IF(CELL("format",$A3)="D1",HYPERLINK("C:\Users\Utilisateur\Desktop\Edergen\TTE Tool\MeasureData\"&amp;TEXT($A3,"aaaa.mm.jj")&amp;"\"&amp;TEXT($A3,"aa.mm.jj")&amp;"("&amp;$H$2&amp;")"&amp;".csv",TEXT($A3,"aa.mm.jj")&amp;"("&amp;$H$2&amp;")"),"Erreur : date attendue"),"")</f>
        <v>20.10.20(2)</v>
      </c>
      <c r="I3" s="44" t="str">
        <f ca="1">IF($C3&gt;=3,IF(CELL("format",$A3)="D1",HYPERLINK("C:\Users\Utilisateur\Desktop\Edergen\TTE Tool\MeasureData\"&amp;TEXT($A3,"aaaa.mm.jj")&amp;"\"&amp;TEXT($A3,"aa.mm.jj")&amp;"("&amp;$I$2&amp;")"&amp;".csv",TEXT($A3,"aa.mm.jj")&amp;"("&amp;$I$2&amp;")"),"Erreur : date attendue"),"")</f>
        <v>20.10.20(3)</v>
      </c>
      <c r="J3" s="44" t="str">
        <f ca="1">IF($C3&gt;=4,IF(CELL("format",$A3)="D1",HYPERLINK("C:\Users\Utilisateur\Desktop\Edergen\TTE Tool\MeasureData\"&amp;TEXT($A3,"aaaa.mm.jj")&amp;"\"&amp;TEXT($A3,"aa.mm.jj")&amp;"("&amp;$J$2&amp;")"&amp;".csv",TEXT($A3,"aa.mm.jj")&amp;"("&amp;$J$2&amp;")"),"Erreur : date attendue"),"")</f>
        <v>20.10.20(4)</v>
      </c>
      <c r="K3" s="33" t="str">
        <f ca="1">IF($C3&gt;=5,IF(CELL("format",$A3)="D1",HYPERLINK("C:\Users\Utilisateur\Desktop\Edergen\TTE Tool\MeasureData\"&amp;TEXT($A3,"aaaa.mm.jj")&amp;"\"&amp;TEXT($A3,"aa.mm.jj")&amp;"("&amp;$K$2&amp;")"&amp;".csv",TEXT($A3,"aa.mm.jj")&amp;"("&amp;$K$2&amp;")"),"Erreur : date attendue"),"")</f>
        <v/>
      </c>
      <c r="L3" s="30" t="str">
        <f ca="1">IF(ISBLANK(INDIRECT("'"&amp;G3&amp;"'!"&amp;CONCATENATE(MID(ADDRESS(9,COLUMN(INDEX(INDIRECT("'"&amp;$G3&amp;"'!$1:$1048576"),9,MATCH("1.10.1.1007 | Générateur de chaleur consigne",INDIRECT("'"&amp;$G3&amp;"'!$9:$9"),0)))),2,1),"10"))),"valeur manquante",IF(AND(INDIRECT("'"&amp;G3&amp;"'!"&amp;CONCATENATE(MID(ADDRESS(9,COLUMN(INDEX(INDIRECT("'"&amp;$G3&amp;"'!$1:$1048576"),9,MATCH("1.10.1.1007 | Générateur de chaleur consigne",INDIRECT("'"&amp;$G3&amp;"'!$9:$9"),0)))),2,1),"10"))&lt;=20,INDIRECT("'"&amp;G3&amp;"'!"&amp;CONCATENATE(MID(ADDRESS(9,COLUMN(INDEX(INDIRECT("'"&amp;$G3&amp;"'!$1:$1048576"),9,MATCH("1.10.1.1007 | Générateur de chaleur consigne",INDIRECT("'"&amp;$G3&amp;"'!$9:$9"),0)))),2,1),"10"))&gt;=10),"Froid",IF(AND(INDIRECT("'"&amp;G3&amp;"'!"&amp;CONCATENATE(MID(ADDRESS(9,COLUMN(INDEX(INDIRECT("'"&amp;$G3&amp;"'!$1:$1048576"),9,MATCH("1.10.1.1007 | Générateur de chaleur consigne",INDIRECT("'"&amp;$G3&amp;"'!$9:$9"),0)))),2,1),"10"))&gt;=45,INDIRECT("'"&amp;G3&amp;"'!"&amp;CONCATENATE(MID(ADDRESS(9,COLUMN(INDEX(INDIRECT("'"&amp;$G3&amp;"'!$1:$1048576"),9,MATCH("1.10.1.1007 | Générateur de chaleur consigne",INDIRECT("'"&amp;$G3&amp;"'!$9:$9"),0)))),2,1),"10"))&lt;70),"Chaud",IF(INDIRECT("'"&amp;G3&amp;"'!"&amp;CONCATENATE(MID(ADDRESS(9,COLUMN(INDEX(INDIRECT("'"&amp;$G3&amp;"'!$1:$1048576"),9,MATCH("1.10.1.1007 | Générateur de chaleur consigne",INDIRECT("'"&amp;$G3&amp;"'!$9:$9"),0)))),2,1),"10"))=0,"pas de consigne",IF(OR(AND(INDIRECT("'"&amp;G3&amp;"'!"&amp;CONCATENATE(MID(ADDRESS(9,COLUMN(INDEX(INDIRECT("'"&amp;$G3&amp;"'!$1:$1048576"),9,MATCH("1.10.1.1007 | Générateur de chaleur consigne",INDIRECT("'"&amp;$G3&amp;"'!$9:$9"),0)))),2,1),"10"))&lt;45,INDIRECT("'"&amp;G3&amp;"'!"&amp;CONCATENATE(MID(ADDRESS(9,COLUMN(INDEX(INDIRECT("'"&amp;$G3&amp;"'!$1:$1048576"),9,MATCH("1.10.1.1007 | Générateur de chaleur consigne",INDIRECT("'"&amp;$G3&amp;"'!$9:$9"),0)))),2,1),"10"))&gt;20),INDIRECT("'"&amp;G3&amp;"'!"&amp;CONCATENATE(MID(ADDRESS(9,COLUMN(INDEX(INDIRECT("'"&amp;$G3&amp;"'!$1:$1048576"),9,MATCH("1.10.1.1007 | Générateur de chaleur consigne",INDIRECT("'"&amp;$G3&amp;"'!$9:$9"),0)))),2,1),"10"))&lt;0,AND(INDIRECT("'"&amp;G3&amp;"'!"&amp;CONCATENATE(MID(ADDRESS(9,COLUMN(INDEX(INDIRECT("'"&amp;$G3&amp;"'!$1:$1048576"),9,MATCH("1.10.1.1007 | Générateur de chaleur consigne",INDIRECT("'"&amp;$G3&amp;"'!$9:$9"),0)))),2,1),"10"))&lt;10,INDIRECT("'"&amp;G3&amp;"'!"&amp;CONCATENATE(MID(ADDRESS(9,COLUMN(INDEX(INDIRECT("'"&amp;$G3&amp;"'!$1:$1048576"),9,MATCH("1.10.1.1007 | Générateur de chaleur consigne",INDIRECT("'"&amp;$G3&amp;"'!$9:$9"),0)))),2,1),"10"))&gt;0),AND(INDIRECT("'"&amp;G3&amp;"'!"&amp;CONCATENATE(MID(ADDRESS(9,COLUMN(INDEX(INDIRECT("'"&amp;$G3&amp;"'!$1:$1048576"),9,MATCH("1.10.1.1007 | Générateur de chaleur consigne",INDIRECT("'"&amp;$G3&amp;"'!$9:$9"),0)))),2,1),"10"))&gt;=70)),"erreur")))))</f>
        <v>pas de consigne</v>
      </c>
      <c r="M3" s="72" t="str">
        <f ca="1">MID(ADDRESS(9,COLUMN(INDEX(INDIRECT("'"&amp;$G3&amp;"'!$1:$1048576"),9,MATCH("1.10.1.1007 | Générateur de chaleur consigne",INDIRECT("'"&amp;$G3&amp;"'!$9:$9"),0)))),2,1)</f>
        <v>H</v>
      </c>
      <c r="N3" s="29" t="str">
        <f ca="1">CONCATENATE(MID(ADDRESS(9,COLUMN(INDEX(INDIRECT("'"&amp;$G3&amp;"'!$1:$1048576"),9,MATCH("1.10.1.1007 | Générateur de chaleur consigne",INDIRECT("'"&amp;$G3&amp;"'!$9:$9"),0)))),2,1),"10")</f>
        <v>H10</v>
      </c>
      <c r="O3" s="73" t="str">
        <f ca="1">MID(ADDRESS(9,COLUMN(INDEX(INDIRECT("'"&amp;$G3&amp;"'!$1:$1048576"),9,MATCH("1.1.0.29052 | Quantité de froid refroidissement",INDIRECT("'"&amp;$G3&amp;"'!$9:$9"),0)))),2,1)</f>
        <v>F</v>
      </c>
      <c r="P3" s="74" t="str">
        <f ca="1">MID(ADDRESS(9,COLUMN(INDEX(INDIRECT("'"&amp;$G3&amp;"'!$1:$1048576"),9,MATCH("1.10.1.29050 | Quantité de chaleur chauffage",INDIRECT("'"&amp;$G3&amp;"'!$9:$9"),0)))),2,1)</f>
        <v>J</v>
      </c>
      <c r="Q3" s="75" t="str">
        <f ca="1">MID(ADDRESS(9,COLUMN(INDEX(INDIRECT("'"&amp;$G3&amp;"'!$1:$1048576"),9,MATCH("397.20.1.250 | Importation énergie active 1 kWh",INDIRECT("'"&amp;$G3&amp;"'!$9:$9"),0)))),2,1)</f>
        <v>P</v>
      </c>
      <c r="R3" s="76">
        <f>GETPIVOTDATA("Min de 1.1.0.29052 | Quantité de froid refroidissement",TCD!$A$3,"1.10.1.1007 | Générateur de chaleur consigne",18)</f>
        <v>0.33</v>
      </c>
      <c r="S3" s="77">
        <f>GETPIVOTDATA("Max de 1.1.0.29052 | Quantité de froid refroidissement",TCD!$A$3,"1.10.1.1007 | Générateur de chaleur consigne",18)</f>
        <v>0.39</v>
      </c>
      <c r="T3" s="78">
        <f>IF(OR($S3="/",$R3="/"),"/",$S3-$R3)</f>
        <v>0.06</v>
      </c>
      <c r="U3" s="79">
        <f>GETPIVOTDATA("Min de 1.10.1.29050 | Quantité de chaleur chauffage",TCD!$A$3,"1.10.1.1007 | Générateur de chaleur consigne",52)</f>
        <v>0.91</v>
      </c>
      <c r="V3" s="79">
        <f>GETPIVOTDATA("Max de 1.10.1.29050 | Quantité de chaleur chauffage",TCD!$A$3,"1.10.1.1007 | Générateur de chaleur consigne",52)</f>
        <v>0.95</v>
      </c>
      <c r="W3" s="80">
        <f>IF(OR($V3="/",$U3="/"),"/",$V3-$U3)</f>
        <v>3.9999999999999925E-2</v>
      </c>
      <c r="X3" s="77">
        <f>GETPIVOTDATA("Min de 397.20.1.250 | Importation énergie active 1 kWh",TCD!$A$3,"1.10.1.1007 | Générateur de chaleur consigne",18)</f>
        <v>269.79000000000002</v>
      </c>
      <c r="Y3" s="77">
        <f>GETPIVOTDATA("Max de 397.20.1.250 | Importation énergie active 1 kWh",TCD!$A$3,"1.10.1.1007 | Générateur de chaleur consigne",18)</f>
        <v>271.01</v>
      </c>
      <c r="Z3" s="77">
        <f>IF(OR($Y3="/",$X3="/"),"/",$Y3-$X3)</f>
        <v>1.2199999999999704</v>
      </c>
      <c r="AA3" s="79">
        <f>GETPIVOTDATA("Min de 397.20.1.250 | Importation énergie active 1 kWh",TCD!$A$3,"1.10.1.1007 | Générateur de chaleur consigne",52)</f>
        <v>269.94</v>
      </c>
      <c r="AB3" s="79">
        <f>GETPIVOTDATA("Max de 397.20.1.250 | Importation énergie active 1 kWh",TCD!$A$3,"1.10.1.1007 | Générateur de chaleur consigne",52)</f>
        <v>270.74</v>
      </c>
      <c r="AC3" s="81">
        <f>IF(OR($AB3="/",$AA3="/"),"/",$AB3-$AA3)</f>
        <v>0.80000000000001137</v>
      </c>
      <c r="AD3" s="82">
        <f>W3/(AC3/1000)</f>
        <v>49.99999999999919</v>
      </c>
      <c r="AE3" s="80"/>
      <c r="AF3" s="83">
        <f>T3/(Z3/1000)</f>
        <v>49.180327868853645</v>
      </c>
      <c r="AG3" s="84"/>
    </row>
    <row r="4" spans="1:33" ht="38.25" customHeight="1" x14ac:dyDescent="0.35">
      <c r="A4" s="17"/>
      <c r="B4" s="18"/>
      <c r="C4" s="4"/>
      <c r="D4" s="4"/>
      <c r="E4" s="4"/>
      <c r="F4" s="4"/>
      <c r="G4" s="19"/>
      <c r="H4" s="20"/>
      <c r="I4" s="20"/>
      <c r="J4" s="20"/>
      <c r="K4" s="20"/>
      <c r="L4" s="5" t="str">
        <f>TEXT($A3,"aa.mm.jj")</f>
        <v>20.10.20</v>
      </c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15"/>
      <c r="AE4" s="15"/>
      <c r="AF4" s="15"/>
      <c r="AG4" s="15"/>
    </row>
    <row r="5" spans="1:33" ht="38.25" customHeight="1" x14ac:dyDescent="0.35">
      <c r="A5" s="15" t="s">
        <v>26</v>
      </c>
      <c r="B5" s="18"/>
      <c r="C5" s="4"/>
      <c r="D5" s="4"/>
      <c r="E5" s="4"/>
      <c r="F5" s="4"/>
      <c r="G5" s="19"/>
      <c r="H5" s="20"/>
      <c r="I5" s="20"/>
      <c r="J5" s="20"/>
      <c r="K5" s="20"/>
      <c r="L5" s="5"/>
      <c r="M5" s="5"/>
      <c r="N5" s="5"/>
      <c r="O5" s="5"/>
      <c r="P5" s="5"/>
      <c r="Q5" s="5"/>
      <c r="Z5" s="5"/>
      <c r="AA5" s="5"/>
      <c r="AB5" s="5"/>
      <c r="AC5" s="5"/>
      <c r="AD5" s="15"/>
      <c r="AE5" s="15"/>
      <c r="AF5" s="15"/>
      <c r="AG5" s="15"/>
    </row>
    <row r="6" spans="1:33" ht="15.75" customHeight="1" x14ac:dyDescent="0.35">
      <c r="A6" s="15" t="s">
        <v>51</v>
      </c>
      <c r="B6" s="18"/>
      <c r="C6" s="4"/>
      <c r="D6" s="4"/>
      <c r="E6" s="4"/>
      <c r="F6" s="4"/>
      <c r="G6" s="19"/>
      <c r="H6" s="20"/>
      <c r="I6" s="20"/>
      <c r="J6" s="20"/>
      <c r="K6" s="20"/>
      <c r="L6" s="5"/>
      <c r="M6" s="5"/>
      <c r="N6" s="5"/>
      <c r="O6" s="5"/>
      <c r="P6" s="5"/>
      <c r="Q6" s="5"/>
      <c r="Z6" s="5"/>
      <c r="AA6" s="5"/>
      <c r="AB6" s="5"/>
      <c r="AC6" s="5"/>
      <c r="AD6" s="15"/>
      <c r="AE6" s="15"/>
      <c r="AF6" s="15"/>
      <c r="AG6" s="15"/>
    </row>
    <row r="7" spans="1:33" ht="15.75" customHeight="1" x14ac:dyDescent="0.35">
      <c r="A7" t="s">
        <v>48</v>
      </c>
      <c r="B7" s="18"/>
      <c r="C7" s="4"/>
      <c r="D7" s="4"/>
      <c r="E7" s="4"/>
      <c r="F7" s="4"/>
      <c r="G7" s="19"/>
      <c r="H7" s="20"/>
      <c r="I7" s="20"/>
      <c r="J7" s="20"/>
      <c r="K7" s="20"/>
      <c r="L7" s="5"/>
      <c r="M7" s="5"/>
      <c r="N7" s="5"/>
      <c r="O7" s="5"/>
      <c r="P7" s="5"/>
      <c r="Q7" s="5"/>
      <c r="Z7" s="5"/>
      <c r="AA7" s="5"/>
      <c r="AB7" s="5"/>
      <c r="AC7" s="5"/>
      <c r="AD7" s="15"/>
      <c r="AE7" s="15"/>
      <c r="AF7" s="15"/>
      <c r="AG7" s="15"/>
    </row>
    <row r="8" spans="1:33" ht="17.25" customHeight="1" x14ac:dyDescent="0.35">
      <c r="A8" t="s">
        <v>52</v>
      </c>
      <c r="B8" s="18"/>
      <c r="C8" s="4"/>
      <c r="D8" s="4"/>
      <c r="E8" s="4"/>
      <c r="F8" s="4"/>
      <c r="G8" s="19"/>
      <c r="H8" s="20"/>
      <c r="I8" s="20"/>
      <c r="J8" s="20"/>
      <c r="K8" s="20"/>
      <c r="L8" s="5"/>
      <c r="M8" s="5"/>
      <c r="N8" s="5"/>
      <c r="O8" s="5"/>
      <c r="P8" s="5"/>
      <c r="Q8" s="5"/>
      <c r="Z8" s="5"/>
      <c r="AA8" s="5"/>
      <c r="AB8" s="5"/>
      <c r="AC8" s="5"/>
      <c r="AD8" s="15"/>
      <c r="AE8" s="15"/>
      <c r="AF8" s="15"/>
      <c r="AG8" s="15"/>
    </row>
    <row r="9" spans="1:33" ht="15.75" customHeight="1" x14ac:dyDescent="0.35">
      <c r="A9" s="28" t="s">
        <v>49</v>
      </c>
      <c r="B9" s="18"/>
      <c r="C9" s="4"/>
      <c r="D9" s="4"/>
      <c r="E9" s="4"/>
      <c r="F9" s="4"/>
      <c r="G9" s="19"/>
      <c r="H9" s="20"/>
      <c r="I9" s="20"/>
      <c r="J9" s="20"/>
      <c r="K9" s="20"/>
      <c r="L9" s="5"/>
      <c r="M9" s="5"/>
      <c r="N9" s="5"/>
      <c r="O9" s="5"/>
      <c r="P9" s="5"/>
      <c r="Q9" s="5"/>
      <c r="Z9" s="5"/>
      <c r="AA9" s="5"/>
      <c r="AB9" s="5"/>
      <c r="AC9" s="5"/>
      <c r="AD9" s="15"/>
      <c r="AE9" s="15"/>
      <c r="AF9" s="15"/>
      <c r="AG9" s="15"/>
    </row>
    <row r="10" spans="1:33" ht="13.5" customHeight="1" x14ac:dyDescent="0.35">
      <c r="A10" s="28" t="s">
        <v>53</v>
      </c>
      <c r="B10" s="18"/>
      <c r="C10" s="4"/>
      <c r="D10" s="4"/>
      <c r="E10" s="4"/>
      <c r="F10" s="4"/>
      <c r="G10" s="19"/>
      <c r="H10" s="20"/>
      <c r="I10" s="20"/>
      <c r="J10" s="20"/>
      <c r="K10" s="20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15"/>
      <c r="AE10" s="15"/>
      <c r="AF10" s="15"/>
      <c r="AG10" s="15"/>
    </row>
    <row r="11" spans="1:33" ht="14.25" customHeight="1" x14ac:dyDescent="0.35">
      <c r="A11" s="17"/>
      <c r="B11" s="18"/>
      <c r="C11" s="4"/>
      <c r="D11" s="4"/>
      <c r="E11" s="4"/>
      <c r="F11" s="4"/>
      <c r="G11" s="19"/>
      <c r="H11" s="20"/>
      <c r="I11" s="20"/>
      <c r="J11" s="20"/>
      <c r="K11" s="20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15"/>
      <c r="AE11" s="15"/>
      <c r="AF11" s="15"/>
      <c r="AG11" s="15"/>
    </row>
    <row r="12" spans="1:33" x14ac:dyDescent="0.3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>
        <v>10</v>
      </c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</row>
    <row r="13" spans="1:33" x14ac:dyDescent="0.3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>
        <v>0.9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3" x14ac:dyDescent="0.35">
      <c r="B14" s="15"/>
      <c r="C14" s="15"/>
      <c r="D14" s="15"/>
      <c r="E14" s="15"/>
      <c r="F14" s="15"/>
      <c r="R14" s="5"/>
      <c r="S14" s="5"/>
      <c r="T14" s="5"/>
      <c r="U14" s="5"/>
      <c r="V14" s="22"/>
      <c r="W14" s="22"/>
      <c r="X14" s="22"/>
      <c r="Y14" s="5"/>
    </row>
    <row r="15" spans="1:33" x14ac:dyDescent="0.35">
      <c r="R15" s="5"/>
      <c r="S15" s="15"/>
      <c r="T15" s="5"/>
      <c r="U15" s="5"/>
      <c r="V15" s="22"/>
      <c r="W15" s="22"/>
      <c r="X15" s="22"/>
      <c r="Y15" s="5"/>
    </row>
    <row r="16" spans="1:33" x14ac:dyDescent="0.35">
      <c r="R16" s="5"/>
      <c r="S16" s="5"/>
      <c r="T16" s="5"/>
      <c r="U16" s="5"/>
      <c r="V16" s="22"/>
      <c r="W16" s="22"/>
      <c r="X16" s="22"/>
      <c r="Y16" s="5"/>
    </row>
    <row r="17" spans="10:25" x14ac:dyDescent="0.35">
      <c r="R17" s="5"/>
      <c r="S17" s="5"/>
      <c r="T17" s="5"/>
      <c r="U17" s="5"/>
      <c r="V17" s="5"/>
      <c r="W17" s="5"/>
      <c r="X17" s="5"/>
      <c r="Y17" s="5"/>
    </row>
    <row r="28" spans="10:25" x14ac:dyDescent="0.35">
      <c r="J28" s="21"/>
    </row>
    <row r="30" spans="10:25" x14ac:dyDescent="0.35">
      <c r="J30" s="21"/>
    </row>
    <row r="32" spans="10:25" x14ac:dyDescent="0.35">
      <c r="J32" s="21"/>
    </row>
    <row r="34" spans="10:10" x14ac:dyDescent="0.35">
      <c r="J34" s="21"/>
    </row>
    <row r="36" spans="10:10" x14ac:dyDescent="0.35">
      <c r="J36" s="21"/>
    </row>
    <row r="38" spans="10:10" x14ac:dyDescent="0.35">
      <c r="J38" s="21"/>
    </row>
    <row r="40" spans="10:10" x14ac:dyDescent="0.35">
      <c r="J40" s="21"/>
    </row>
    <row r="42" spans="10:10" x14ac:dyDescent="0.35">
      <c r="J42" s="21"/>
    </row>
    <row r="44" spans="10:10" x14ac:dyDescent="0.35">
      <c r="J44" s="21"/>
    </row>
    <row r="46" spans="10:10" x14ac:dyDescent="0.35">
      <c r="J46" s="21"/>
    </row>
  </sheetData>
  <pageMargins left="0.7" right="0.7" top="0.75" bottom="0.75" header="0.3" footer="0.3"/>
  <pageSetup paperSize="9" orientation="portrait" r:id="rId1"/>
  <ignoredErrors>
    <ignoredError sqref="G3 H3:K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6"/>
  <sheetViews>
    <sheetView workbookViewId="0">
      <selection activeCell="B3" sqref="B3"/>
    </sheetView>
  </sheetViews>
  <sheetFormatPr baseColWidth="10" defaultRowHeight="14.5" x14ac:dyDescent="0.35"/>
  <cols>
    <col min="1" max="1" width="11.7265625" customWidth="1"/>
    <col min="2" max="5" width="17.36328125" customWidth="1"/>
  </cols>
  <sheetData>
    <row r="3" spans="1:7" s="2" customFormat="1" ht="87" x14ac:dyDescent="0.35">
      <c r="A3" s="87" t="s">
        <v>56</v>
      </c>
      <c r="B3" s="2" t="s">
        <v>61</v>
      </c>
      <c r="C3" s="2" t="s">
        <v>60</v>
      </c>
      <c r="D3" s="2" t="s">
        <v>55</v>
      </c>
      <c r="E3" s="2" t="s">
        <v>57</v>
      </c>
      <c r="F3" s="2" t="s">
        <v>58</v>
      </c>
      <c r="G3" s="2" t="s">
        <v>59</v>
      </c>
    </row>
    <row r="4" spans="1:7" x14ac:dyDescent="0.35">
      <c r="A4" s="86">
        <v>0</v>
      </c>
      <c r="B4" s="85">
        <v>0</v>
      </c>
      <c r="C4" s="85">
        <v>271.01</v>
      </c>
      <c r="D4" s="85">
        <v>0</v>
      </c>
      <c r="E4" s="85">
        <v>0.39</v>
      </c>
      <c r="F4" s="85">
        <v>0</v>
      </c>
      <c r="G4" s="85">
        <v>0.95</v>
      </c>
    </row>
    <row r="5" spans="1:7" x14ac:dyDescent="0.35">
      <c r="A5" s="86">
        <v>18</v>
      </c>
      <c r="B5" s="85">
        <v>269.79000000000002</v>
      </c>
      <c r="C5" s="85">
        <v>271.01</v>
      </c>
      <c r="D5" s="85">
        <v>0.33</v>
      </c>
      <c r="E5" s="85">
        <v>0.39</v>
      </c>
      <c r="F5" s="85">
        <v>0.91</v>
      </c>
      <c r="G5" s="85">
        <v>0.95</v>
      </c>
    </row>
    <row r="6" spans="1:7" x14ac:dyDescent="0.35">
      <c r="A6" s="86">
        <v>52</v>
      </c>
      <c r="B6" s="85">
        <v>269.94</v>
      </c>
      <c r="C6" s="85">
        <v>270.74</v>
      </c>
      <c r="D6" s="85">
        <v>0.35</v>
      </c>
      <c r="E6" s="85">
        <v>0.37</v>
      </c>
      <c r="F6" s="85">
        <v>0.91</v>
      </c>
      <c r="G6" s="85">
        <v>0.95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0"/>
  <sheetViews>
    <sheetView topLeftCell="G9" workbookViewId="0">
      <selection activeCell="Q130" sqref="A9:Q130"/>
    </sheetView>
  </sheetViews>
  <sheetFormatPr baseColWidth="10" defaultRowHeight="14.5" x14ac:dyDescent="0.35"/>
  <cols>
    <col min="4" max="4" width="12.81640625" customWidth="1"/>
    <col min="5" max="5" width="13.26953125" customWidth="1"/>
    <col min="6" max="6" width="13.453125" style="24" customWidth="1"/>
    <col min="7" max="7" width="13.453125" customWidth="1"/>
    <col min="8" max="8" width="13.453125" style="3" customWidth="1"/>
    <col min="9" max="9" width="13.26953125" customWidth="1"/>
    <col min="10" max="10" width="13.1796875" style="26" customWidth="1"/>
    <col min="11" max="11" width="13.26953125" customWidth="1"/>
    <col min="13" max="13" width="12.54296875" customWidth="1"/>
    <col min="15" max="15" width="12.54296875" customWidth="1"/>
    <col min="16" max="16" width="13.453125" style="35" customWidth="1"/>
  </cols>
  <sheetData>
    <row r="1" spans="1:19" x14ac:dyDescent="0.35">
      <c r="A1" t="s">
        <v>18</v>
      </c>
      <c r="B1" t="s">
        <v>29</v>
      </c>
    </row>
    <row r="2" spans="1:19" x14ac:dyDescent="0.35">
      <c r="A2" t="s">
        <v>17</v>
      </c>
      <c r="B2" s="1">
        <v>0.47326388888888887</v>
      </c>
      <c r="C2" s="1"/>
    </row>
    <row r="3" spans="1:19" x14ac:dyDescent="0.35">
      <c r="A3" t="s">
        <v>16</v>
      </c>
      <c r="B3" t="s">
        <v>15</v>
      </c>
      <c r="H3" s="23"/>
    </row>
    <row r="4" spans="1:19" x14ac:dyDescent="0.35">
      <c r="A4" t="s">
        <v>14</v>
      </c>
      <c r="B4">
        <v>-1170</v>
      </c>
      <c r="H4" s="23"/>
    </row>
    <row r="5" spans="1:19" x14ac:dyDescent="0.35">
      <c r="A5" t="s">
        <v>13</v>
      </c>
      <c r="B5" t="s">
        <v>12</v>
      </c>
      <c r="H5" s="23"/>
    </row>
    <row r="6" spans="1:19" x14ac:dyDescent="0.35">
      <c r="A6" t="s">
        <v>11</v>
      </c>
      <c r="B6">
        <v>206090041190176</v>
      </c>
    </row>
    <row r="7" spans="1:19" x14ac:dyDescent="0.35">
      <c r="A7" t="s">
        <v>10</v>
      </c>
      <c r="B7" t="s">
        <v>9</v>
      </c>
    </row>
    <row r="8" spans="1:19" x14ac:dyDescent="0.35">
      <c r="A8" t="s">
        <v>8</v>
      </c>
    </row>
    <row r="9" spans="1:19" ht="87" x14ac:dyDescent="0.35">
      <c r="A9" t="s">
        <v>7</v>
      </c>
      <c r="B9" t="s">
        <v>6</v>
      </c>
      <c r="C9" t="s">
        <v>54</v>
      </c>
      <c r="D9" s="2" t="s">
        <v>5</v>
      </c>
      <c r="E9" s="2" t="s">
        <v>4</v>
      </c>
      <c r="F9" s="25" t="s">
        <v>32</v>
      </c>
      <c r="G9" s="2" t="s">
        <v>31</v>
      </c>
      <c r="H9" s="13" t="s">
        <v>3</v>
      </c>
      <c r="I9" s="2" t="s">
        <v>2</v>
      </c>
      <c r="J9" s="27" t="s">
        <v>24</v>
      </c>
      <c r="K9" s="2" t="s">
        <v>1</v>
      </c>
      <c r="L9" s="2" t="s">
        <v>0</v>
      </c>
      <c r="M9" s="14" t="s">
        <v>23</v>
      </c>
      <c r="N9" s="2" t="s">
        <v>22</v>
      </c>
      <c r="O9" s="2" t="s">
        <v>21</v>
      </c>
      <c r="P9" s="36" t="s">
        <v>30</v>
      </c>
      <c r="Q9" s="2" t="s">
        <v>20</v>
      </c>
      <c r="R9" s="2"/>
      <c r="S9" s="2"/>
    </row>
    <row r="10" spans="1:19" x14ac:dyDescent="0.35">
      <c r="A10" t="s">
        <v>29</v>
      </c>
      <c r="B10" s="1">
        <v>0.47366898148148145</v>
      </c>
      <c r="C10" s="1"/>
      <c r="D10">
        <v>0</v>
      </c>
      <c r="E10">
        <v>0</v>
      </c>
      <c r="F10" s="24">
        <v>0</v>
      </c>
      <c r="G10">
        <v>0</v>
      </c>
      <c r="H10" s="3">
        <v>0</v>
      </c>
      <c r="I10">
        <v>0</v>
      </c>
      <c r="J10" s="26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35">
        <v>0</v>
      </c>
      <c r="Q10">
        <v>0</v>
      </c>
    </row>
    <row r="11" spans="1:19" x14ac:dyDescent="0.35">
      <c r="A11" t="s">
        <v>29</v>
      </c>
      <c r="B11" s="1">
        <v>0.47436342592592595</v>
      </c>
      <c r="C11" s="1"/>
      <c r="D11">
        <v>0</v>
      </c>
      <c r="E11">
        <v>0</v>
      </c>
      <c r="F11" s="24">
        <v>0.33</v>
      </c>
      <c r="G11">
        <v>0</v>
      </c>
      <c r="H11" s="3">
        <v>0</v>
      </c>
      <c r="I11">
        <v>0</v>
      </c>
      <c r="J11" s="26">
        <v>0.91</v>
      </c>
      <c r="K11">
        <v>0</v>
      </c>
      <c r="L11">
        <v>49</v>
      </c>
      <c r="M11">
        <v>4</v>
      </c>
      <c r="N11">
        <v>-99.4</v>
      </c>
      <c r="O11">
        <v>0</v>
      </c>
      <c r="P11" s="35">
        <v>269.77999999999997</v>
      </c>
      <c r="Q11">
        <v>-0.04</v>
      </c>
    </row>
    <row r="12" spans="1:19" x14ac:dyDescent="0.35">
      <c r="A12" t="s">
        <v>29</v>
      </c>
      <c r="B12" s="1">
        <v>0.47505787037037034</v>
      </c>
      <c r="C12" s="1"/>
      <c r="D12">
        <v>0</v>
      </c>
      <c r="E12">
        <v>0</v>
      </c>
      <c r="F12" s="24">
        <v>0.33</v>
      </c>
      <c r="G12">
        <v>0</v>
      </c>
      <c r="H12" s="3">
        <v>0</v>
      </c>
      <c r="I12">
        <v>0</v>
      </c>
      <c r="J12" s="26">
        <v>0.91</v>
      </c>
      <c r="K12">
        <v>0</v>
      </c>
      <c r="L12">
        <v>49</v>
      </c>
      <c r="M12">
        <v>4</v>
      </c>
      <c r="N12">
        <v>-99.7</v>
      </c>
      <c r="O12">
        <v>0</v>
      </c>
      <c r="P12" s="35">
        <v>269.77999999999997</v>
      </c>
      <c r="Q12">
        <v>-0.04</v>
      </c>
    </row>
    <row r="13" spans="1:19" x14ac:dyDescent="0.35">
      <c r="A13" t="s">
        <v>29</v>
      </c>
      <c r="B13" s="1">
        <v>0.47575231481481484</v>
      </c>
      <c r="C13" s="1"/>
      <c r="D13">
        <v>0</v>
      </c>
      <c r="E13">
        <v>0</v>
      </c>
      <c r="F13" s="24">
        <v>0.33</v>
      </c>
      <c r="G13">
        <v>0</v>
      </c>
      <c r="H13" s="3">
        <v>0</v>
      </c>
      <c r="I13">
        <v>0</v>
      </c>
      <c r="J13" s="26">
        <v>0.91</v>
      </c>
      <c r="K13">
        <v>0</v>
      </c>
      <c r="L13">
        <v>49</v>
      </c>
      <c r="M13" s="15">
        <v>4</v>
      </c>
      <c r="N13">
        <v>-97.4</v>
      </c>
      <c r="O13">
        <v>0</v>
      </c>
      <c r="P13" s="35">
        <v>269.77999999999997</v>
      </c>
      <c r="Q13">
        <v>-0.04</v>
      </c>
    </row>
    <row r="14" spans="1:19" x14ac:dyDescent="0.35">
      <c r="A14" t="s">
        <v>29</v>
      </c>
      <c r="B14" s="1">
        <v>0.47644675925925922</v>
      </c>
      <c r="C14" s="1"/>
      <c r="D14">
        <v>0</v>
      </c>
      <c r="E14">
        <v>0</v>
      </c>
      <c r="F14" s="24">
        <v>0.33</v>
      </c>
      <c r="G14">
        <v>0</v>
      </c>
      <c r="H14" s="3">
        <v>0</v>
      </c>
      <c r="I14">
        <v>0</v>
      </c>
      <c r="J14" s="26">
        <v>0.91</v>
      </c>
      <c r="K14">
        <v>0</v>
      </c>
      <c r="L14">
        <v>49</v>
      </c>
      <c r="M14">
        <v>4</v>
      </c>
      <c r="N14">
        <v>-97.3</v>
      </c>
      <c r="O14">
        <v>0</v>
      </c>
      <c r="P14" s="35">
        <v>269.77999999999997</v>
      </c>
      <c r="Q14">
        <v>-0.04</v>
      </c>
    </row>
    <row r="15" spans="1:19" x14ac:dyDescent="0.35">
      <c r="A15" t="s">
        <v>29</v>
      </c>
      <c r="B15" s="1">
        <v>0.47714120370370372</v>
      </c>
      <c r="C15" s="1"/>
      <c r="D15">
        <v>0</v>
      </c>
      <c r="E15">
        <v>0</v>
      </c>
      <c r="F15" s="24">
        <v>0.33</v>
      </c>
      <c r="G15">
        <v>0</v>
      </c>
      <c r="H15" s="3">
        <v>0</v>
      </c>
      <c r="I15">
        <v>0</v>
      </c>
      <c r="J15" s="26">
        <v>0.91</v>
      </c>
      <c r="K15">
        <v>0</v>
      </c>
      <c r="L15">
        <v>48.5</v>
      </c>
      <c r="M15">
        <v>4</v>
      </c>
      <c r="N15">
        <v>-97.4</v>
      </c>
      <c r="O15">
        <v>0</v>
      </c>
      <c r="P15" s="35">
        <v>269.77999999999997</v>
      </c>
      <c r="Q15">
        <v>-0.04</v>
      </c>
    </row>
    <row r="16" spans="1:19" x14ac:dyDescent="0.35">
      <c r="A16" t="s">
        <v>29</v>
      </c>
      <c r="B16" s="1">
        <v>0.47783564814814811</v>
      </c>
      <c r="C16" s="1"/>
      <c r="D16">
        <v>0</v>
      </c>
      <c r="E16">
        <v>0</v>
      </c>
      <c r="F16" s="24">
        <v>0.33</v>
      </c>
      <c r="G16">
        <v>0</v>
      </c>
      <c r="H16" s="3">
        <v>0</v>
      </c>
      <c r="I16">
        <v>0</v>
      </c>
      <c r="J16" s="26">
        <v>0.91</v>
      </c>
      <c r="K16">
        <v>0</v>
      </c>
      <c r="L16">
        <v>49</v>
      </c>
      <c r="M16">
        <v>4</v>
      </c>
      <c r="N16">
        <v>-97</v>
      </c>
      <c r="O16">
        <v>0</v>
      </c>
      <c r="P16" s="35">
        <v>269.77999999999997</v>
      </c>
      <c r="Q16">
        <v>-0.04</v>
      </c>
    </row>
    <row r="17" spans="1:17" x14ac:dyDescent="0.35">
      <c r="A17" t="s">
        <v>29</v>
      </c>
      <c r="B17" s="1">
        <v>0.4785300925925926</v>
      </c>
      <c r="C17" s="1"/>
      <c r="D17">
        <v>0</v>
      </c>
      <c r="E17">
        <v>0</v>
      </c>
      <c r="F17" s="24">
        <v>0.33</v>
      </c>
      <c r="G17">
        <v>0</v>
      </c>
      <c r="H17" s="3">
        <v>18</v>
      </c>
      <c r="I17">
        <v>0</v>
      </c>
      <c r="J17" s="26">
        <v>0.91</v>
      </c>
      <c r="K17">
        <v>0</v>
      </c>
      <c r="L17">
        <v>48.5</v>
      </c>
      <c r="M17">
        <v>4</v>
      </c>
      <c r="N17">
        <v>-97.4</v>
      </c>
      <c r="O17">
        <v>0</v>
      </c>
      <c r="P17" s="35">
        <v>269.79000000000002</v>
      </c>
      <c r="Q17">
        <v>-0.04</v>
      </c>
    </row>
    <row r="18" spans="1:17" x14ac:dyDescent="0.35">
      <c r="A18" t="s">
        <v>29</v>
      </c>
      <c r="B18" s="1">
        <v>0.47922453703703699</v>
      </c>
      <c r="C18" s="1"/>
      <c r="D18">
        <v>0</v>
      </c>
      <c r="E18">
        <v>0</v>
      </c>
      <c r="F18" s="24">
        <v>0.33</v>
      </c>
      <c r="G18">
        <v>0</v>
      </c>
      <c r="H18" s="3">
        <v>18</v>
      </c>
      <c r="I18">
        <v>0</v>
      </c>
      <c r="J18" s="26">
        <v>0.91</v>
      </c>
      <c r="K18">
        <v>0</v>
      </c>
      <c r="L18">
        <v>48.5</v>
      </c>
      <c r="M18">
        <v>4</v>
      </c>
      <c r="N18">
        <v>-97.2</v>
      </c>
      <c r="O18">
        <v>0</v>
      </c>
      <c r="P18" s="35">
        <v>269.8</v>
      </c>
      <c r="Q18">
        <v>-0.04</v>
      </c>
    </row>
    <row r="19" spans="1:17" x14ac:dyDescent="0.35">
      <c r="A19" t="s">
        <v>29</v>
      </c>
      <c r="B19" s="1">
        <v>0.47991898148148149</v>
      </c>
      <c r="C19" s="1"/>
      <c r="D19">
        <v>0</v>
      </c>
      <c r="E19">
        <v>0</v>
      </c>
      <c r="F19" s="24">
        <v>0.33</v>
      </c>
      <c r="G19">
        <v>0</v>
      </c>
      <c r="H19" s="3">
        <v>18</v>
      </c>
      <c r="I19">
        <v>0</v>
      </c>
      <c r="J19" s="26">
        <v>0.91</v>
      </c>
      <c r="K19">
        <v>0</v>
      </c>
      <c r="L19">
        <v>48.5</v>
      </c>
      <c r="M19">
        <v>3.9</v>
      </c>
      <c r="N19">
        <v>-97.4</v>
      </c>
      <c r="O19">
        <v>0</v>
      </c>
      <c r="P19" s="35">
        <v>269.82</v>
      </c>
      <c r="Q19">
        <v>-0.04</v>
      </c>
    </row>
    <row r="20" spans="1:17" x14ac:dyDescent="0.35">
      <c r="A20" t="s">
        <v>29</v>
      </c>
      <c r="B20" s="1">
        <v>0.48061342592592587</v>
      </c>
      <c r="C20" s="1"/>
      <c r="D20">
        <v>0</v>
      </c>
      <c r="E20">
        <v>0</v>
      </c>
      <c r="F20" s="24">
        <v>0.33</v>
      </c>
      <c r="G20">
        <v>0</v>
      </c>
      <c r="H20" s="3">
        <v>18</v>
      </c>
      <c r="I20">
        <v>0</v>
      </c>
      <c r="J20" s="26">
        <v>0.91</v>
      </c>
      <c r="K20">
        <v>0</v>
      </c>
      <c r="L20">
        <v>48.5</v>
      </c>
      <c r="M20">
        <v>3.9</v>
      </c>
      <c r="N20">
        <v>-97.7</v>
      </c>
      <c r="O20">
        <v>0</v>
      </c>
      <c r="P20" s="35">
        <v>269.83999999999997</v>
      </c>
      <c r="Q20">
        <v>-0.04</v>
      </c>
    </row>
    <row r="21" spans="1:17" x14ac:dyDescent="0.35">
      <c r="A21" t="s">
        <v>29</v>
      </c>
      <c r="B21" s="1">
        <v>0.48130787037037037</v>
      </c>
      <c r="C21" s="1"/>
      <c r="D21">
        <v>0</v>
      </c>
      <c r="E21">
        <v>0</v>
      </c>
      <c r="F21" s="24">
        <v>0.33</v>
      </c>
      <c r="G21">
        <v>0</v>
      </c>
      <c r="H21" s="3">
        <v>18</v>
      </c>
      <c r="I21">
        <v>0</v>
      </c>
      <c r="J21" s="26">
        <v>0.91</v>
      </c>
      <c r="K21">
        <v>0</v>
      </c>
      <c r="L21">
        <v>48.5</v>
      </c>
      <c r="M21">
        <v>4</v>
      </c>
      <c r="N21">
        <v>-98</v>
      </c>
      <c r="O21">
        <v>0</v>
      </c>
      <c r="P21" s="35">
        <v>269.86</v>
      </c>
      <c r="Q21">
        <v>-0.04</v>
      </c>
    </row>
    <row r="22" spans="1:17" x14ac:dyDescent="0.35">
      <c r="A22" t="s">
        <v>29</v>
      </c>
      <c r="B22" s="1">
        <v>0.48200231481481487</v>
      </c>
      <c r="C22" s="1"/>
      <c r="D22">
        <v>0</v>
      </c>
      <c r="E22">
        <v>0</v>
      </c>
      <c r="F22" s="24">
        <v>0.35</v>
      </c>
      <c r="G22">
        <v>0</v>
      </c>
      <c r="H22" s="3">
        <v>18</v>
      </c>
      <c r="I22">
        <v>0</v>
      </c>
      <c r="J22" s="26">
        <v>0.91</v>
      </c>
      <c r="K22">
        <v>0</v>
      </c>
      <c r="L22">
        <v>48.5</v>
      </c>
      <c r="M22">
        <v>4</v>
      </c>
      <c r="N22">
        <v>-98</v>
      </c>
      <c r="O22">
        <v>0</v>
      </c>
      <c r="P22" s="35">
        <v>269.88</v>
      </c>
      <c r="Q22">
        <v>-0.04</v>
      </c>
    </row>
    <row r="23" spans="1:17" x14ac:dyDescent="0.35">
      <c r="A23" t="s">
        <v>29</v>
      </c>
      <c r="B23" s="1">
        <v>0.48269675925925926</v>
      </c>
      <c r="C23" s="1"/>
      <c r="D23">
        <v>0</v>
      </c>
      <c r="E23">
        <v>0</v>
      </c>
      <c r="F23" s="24">
        <v>0.35</v>
      </c>
      <c r="G23">
        <v>0</v>
      </c>
      <c r="H23" s="3">
        <v>18</v>
      </c>
      <c r="I23">
        <v>0</v>
      </c>
      <c r="J23" s="26">
        <v>0.91</v>
      </c>
      <c r="K23">
        <v>0</v>
      </c>
      <c r="L23">
        <v>48.5</v>
      </c>
      <c r="M23">
        <v>4</v>
      </c>
      <c r="N23">
        <v>-98</v>
      </c>
      <c r="O23">
        <v>0</v>
      </c>
      <c r="P23" s="35">
        <v>269.89999999999998</v>
      </c>
      <c r="Q23">
        <v>-0.04</v>
      </c>
    </row>
    <row r="24" spans="1:17" x14ac:dyDescent="0.35">
      <c r="A24" t="s">
        <v>29</v>
      </c>
      <c r="B24" s="1">
        <v>0.48339120370370375</v>
      </c>
      <c r="C24" s="1"/>
      <c r="D24">
        <v>0</v>
      </c>
      <c r="E24">
        <v>0</v>
      </c>
      <c r="F24" s="24">
        <v>0.35</v>
      </c>
      <c r="G24">
        <v>0</v>
      </c>
      <c r="H24" s="3">
        <v>18</v>
      </c>
      <c r="I24">
        <v>0</v>
      </c>
      <c r="J24" s="26">
        <v>0.91</v>
      </c>
      <c r="K24">
        <v>0</v>
      </c>
      <c r="L24">
        <v>48.5</v>
      </c>
      <c r="M24">
        <v>4</v>
      </c>
      <c r="N24">
        <v>-98.2</v>
      </c>
      <c r="O24">
        <v>0</v>
      </c>
      <c r="P24" s="35">
        <v>269.93</v>
      </c>
      <c r="Q24">
        <v>-0.04</v>
      </c>
    </row>
    <row r="25" spans="1:17" x14ac:dyDescent="0.35">
      <c r="A25" t="s">
        <v>29</v>
      </c>
      <c r="B25" s="1">
        <v>0.48408564814814814</v>
      </c>
      <c r="C25" s="1"/>
      <c r="D25">
        <v>0</v>
      </c>
      <c r="E25">
        <v>0</v>
      </c>
      <c r="F25" s="24">
        <v>0.35</v>
      </c>
      <c r="G25">
        <v>0</v>
      </c>
      <c r="H25" s="3">
        <v>18</v>
      </c>
      <c r="I25">
        <v>0</v>
      </c>
      <c r="J25" s="26">
        <v>0.91</v>
      </c>
      <c r="K25">
        <v>0</v>
      </c>
      <c r="L25">
        <v>48.5</v>
      </c>
      <c r="M25">
        <v>4</v>
      </c>
      <c r="N25">
        <v>-98.2</v>
      </c>
      <c r="O25">
        <v>0</v>
      </c>
      <c r="P25" s="35">
        <v>269.94</v>
      </c>
      <c r="Q25">
        <v>-0.04</v>
      </c>
    </row>
    <row r="26" spans="1:17" x14ac:dyDescent="0.35">
      <c r="A26" t="s">
        <v>29</v>
      </c>
      <c r="B26" s="1">
        <v>0.48478009259259264</v>
      </c>
      <c r="C26" s="1"/>
      <c r="D26">
        <v>0</v>
      </c>
      <c r="E26">
        <v>0</v>
      </c>
      <c r="F26" s="24">
        <v>0.35</v>
      </c>
      <c r="G26">
        <v>0</v>
      </c>
      <c r="H26" s="3">
        <v>18</v>
      </c>
      <c r="I26">
        <v>0</v>
      </c>
      <c r="J26" s="26">
        <v>0.91</v>
      </c>
      <c r="K26">
        <v>1.5</v>
      </c>
      <c r="L26">
        <v>48.5</v>
      </c>
      <c r="M26">
        <v>4</v>
      </c>
      <c r="N26">
        <v>-97.9</v>
      </c>
      <c r="O26">
        <v>0</v>
      </c>
      <c r="P26" s="35">
        <v>269.95999999999998</v>
      </c>
      <c r="Q26">
        <v>-0.04</v>
      </c>
    </row>
    <row r="27" spans="1:17" x14ac:dyDescent="0.35">
      <c r="A27" t="s">
        <v>29</v>
      </c>
      <c r="B27" s="1">
        <v>0.48547453703703702</v>
      </c>
      <c r="C27" s="1"/>
      <c r="D27">
        <v>0</v>
      </c>
      <c r="E27">
        <v>0</v>
      </c>
      <c r="F27" s="24">
        <v>0.35</v>
      </c>
      <c r="G27">
        <v>0</v>
      </c>
      <c r="H27" s="3">
        <v>0</v>
      </c>
      <c r="I27">
        <v>0</v>
      </c>
      <c r="J27" s="26">
        <v>0.91</v>
      </c>
      <c r="K27">
        <v>1.5</v>
      </c>
      <c r="L27">
        <v>48.5</v>
      </c>
      <c r="M27">
        <v>4</v>
      </c>
      <c r="N27">
        <v>-98</v>
      </c>
      <c r="O27">
        <v>0</v>
      </c>
      <c r="P27" s="35">
        <v>269.95999999999998</v>
      </c>
      <c r="Q27">
        <v>-0.04</v>
      </c>
    </row>
    <row r="28" spans="1:17" x14ac:dyDescent="0.35">
      <c r="A28" t="s">
        <v>29</v>
      </c>
      <c r="B28" s="1">
        <v>0.48616898148148152</v>
      </c>
      <c r="C28" s="1"/>
      <c r="D28">
        <v>0</v>
      </c>
      <c r="E28">
        <v>0</v>
      </c>
      <c r="F28" s="24">
        <v>0.35</v>
      </c>
      <c r="G28">
        <v>0</v>
      </c>
      <c r="H28" s="3">
        <v>0</v>
      </c>
      <c r="I28">
        <v>0</v>
      </c>
      <c r="J28" s="26">
        <v>0.91</v>
      </c>
      <c r="K28">
        <v>0.5</v>
      </c>
      <c r="L28">
        <v>48.5</v>
      </c>
      <c r="M28">
        <v>3.9</v>
      </c>
      <c r="N28">
        <v>-98</v>
      </c>
      <c r="O28">
        <v>0</v>
      </c>
      <c r="P28" s="35">
        <v>269.95999999999998</v>
      </c>
      <c r="Q28">
        <v>-0.04</v>
      </c>
    </row>
    <row r="29" spans="1:17" x14ac:dyDescent="0.35">
      <c r="A29" t="s">
        <v>29</v>
      </c>
      <c r="B29" s="1">
        <v>0.48686342592592591</v>
      </c>
      <c r="C29" s="1"/>
      <c r="D29">
        <v>0</v>
      </c>
      <c r="E29">
        <v>0</v>
      </c>
      <c r="F29" s="24">
        <v>0.35</v>
      </c>
      <c r="G29">
        <v>0</v>
      </c>
      <c r="H29" s="3">
        <v>0</v>
      </c>
      <c r="I29">
        <v>0</v>
      </c>
      <c r="J29" s="26">
        <v>0.91</v>
      </c>
      <c r="K29">
        <v>0.5</v>
      </c>
      <c r="L29">
        <v>48.5</v>
      </c>
      <c r="M29">
        <v>4</v>
      </c>
      <c r="N29">
        <v>-98.3</v>
      </c>
      <c r="O29">
        <v>0</v>
      </c>
      <c r="P29" s="35">
        <v>269.95999999999998</v>
      </c>
      <c r="Q29">
        <v>-0.04</v>
      </c>
    </row>
    <row r="30" spans="1:17" x14ac:dyDescent="0.35">
      <c r="A30" t="s">
        <v>29</v>
      </c>
      <c r="B30" s="1">
        <v>0.48755787037037041</v>
      </c>
      <c r="C30" s="1"/>
      <c r="D30">
        <v>0</v>
      </c>
      <c r="E30">
        <v>0</v>
      </c>
      <c r="F30" s="24">
        <v>0.35</v>
      </c>
      <c r="G30">
        <v>0</v>
      </c>
      <c r="H30" s="3">
        <v>0</v>
      </c>
      <c r="I30">
        <v>0</v>
      </c>
      <c r="J30" s="26">
        <v>0.91</v>
      </c>
      <c r="K30">
        <v>0</v>
      </c>
      <c r="L30">
        <v>48.5</v>
      </c>
      <c r="M30">
        <v>4</v>
      </c>
      <c r="N30">
        <v>-98.3</v>
      </c>
      <c r="O30">
        <v>0</v>
      </c>
      <c r="P30" s="35">
        <v>269.95999999999998</v>
      </c>
      <c r="Q30">
        <v>-0.04</v>
      </c>
    </row>
    <row r="31" spans="1:17" x14ac:dyDescent="0.35">
      <c r="A31" t="s">
        <v>29</v>
      </c>
      <c r="B31" s="1">
        <v>0.48825231481481479</v>
      </c>
      <c r="C31" s="1"/>
      <c r="D31">
        <v>0</v>
      </c>
      <c r="E31">
        <v>0</v>
      </c>
      <c r="F31" s="24">
        <v>0.35</v>
      </c>
      <c r="G31">
        <v>0</v>
      </c>
      <c r="H31" s="3">
        <v>0</v>
      </c>
      <c r="I31">
        <v>0</v>
      </c>
      <c r="J31" s="26">
        <v>0.91</v>
      </c>
      <c r="K31">
        <v>2.7</v>
      </c>
      <c r="L31">
        <v>48.5</v>
      </c>
      <c r="M31">
        <v>5696.9</v>
      </c>
      <c r="N31">
        <v>3525.6</v>
      </c>
      <c r="O31">
        <v>0</v>
      </c>
      <c r="P31" s="35">
        <v>269.95999999999998</v>
      </c>
      <c r="Q31">
        <v>0.85</v>
      </c>
    </row>
    <row r="32" spans="1:17" x14ac:dyDescent="0.35">
      <c r="A32" t="s">
        <v>29</v>
      </c>
      <c r="B32" s="1">
        <v>0.48894675925925929</v>
      </c>
      <c r="C32" s="1"/>
      <c r="D32">
        <v>0</v>
      </c>
      <c r="E32">
        <v>0</v>
      </c>
      <c r="F32" s="24">
        <v>0.35</v>
      </c>
      <c r="G32">
        <v>0</v>
      </c>
      <c r="H32" s="3">
        <v>0</v>
      </c>
      <c r="I32">
        <v>0</v>
      </c>
      <c r="J32" s="26">
        <v>0.91</v>
      </c>
      <c r="K32">
        <v>2.7</v>
      </c>
      <c r="L32">
        <v>48.5</v>
      </c>
      <c r="M32">
        <v>3258.7</v>
      </c>
      <c r="N32">
        <v>3543.2</v>
      </c>
      <c r="O32">
        <v>0</v>
      </c>
      <c r="P32" s="35">
        <v>269.95999999999998</v>
      </c>
      <c r="Q32">
        <v>0.64</v>
      </c>
    </row>
    <row r="33" spans="1:17" x14ac:dyDescent="0.35">
      <c r="A33" t="s">
        <v>29</v>
      </c>
      <c r="B33" s="1">
        <v>0.48964120370370368</v>
      </c>
      <c r="C33" s="1"/>
      <c r="D33">
        <v>0</v>
      </c>
      <c r="E33">
        <v>0</v>
      </c>
      <c r="F33" s="24">
        <v>0.35</v>
      </c>
      <c r="G33">
        <v>0</v>
      </c>
      <c r="H33" s="3">
        <v>0</v>
      </c>
      <c r="I33">
        <v>0</v>
      </c>
      <c r="J33" s="26">
        <v>0.91</v>
      </c>
      <c r="K33">
        <v>0</v>
      </c>
      <c r="L33">
        <v>48.5</v>
      </c>
      <c r="M33">
        <v>4</v>
      </c>
      <c r="N33">
        <v>-98.3</v>
      </c>
      <c r="O33">
        <v>0</v>
      </c>
      <c r="P33" s="35">
        <v>269.95999999999998</v>
      </c>
      <c r="Q33">
        <v>-0.04</v>
      </c>
    </row>
    <row r="34" spans="1:17" x14ac:dyDescent="0.35">
      <c r="A34" t="s">
        <v>29</v>
      </c>
      <c r="B34" s="1">
        <v>0.49033564814814817</v>
      </c>
      <c r="C34" s="1"/>
      <c r="D34">
        <v>0</v>
      </c>
      <c r="E34">
        <v>0</v>
      </c>
      <c r="F34" s="24">
        <v>0.35</v>
      </c>
      <c r="G34">
        <v>0</v>
      </c>
      <c r="H34" s="3">
        <v>0</v>
      </c>
      <c r="I34">
        <v>0</v>
      </c>
      <c r="J34" s="26">
        <v>0.91</v>
      </c>
      <c r="K34">
        <v>0</v>
      </c>
      <c r="L34">
        <v>48.5</v>
      </c>
      <c r="M34">
        <v>4</v>
      </c>
      <c r="N34">
        <v>-98.5</v>
      </c>
      <c r="O34">
        <v>0</v>
      </c>
      <c r="P34" s="35">
        <v>269.95999999999998</v>
      </c>
      <c r="Q34">
        <v>-0.04</v>
      </c>
    </row>
    <row r="35" spans="1:17" x14ac:dyDescent="0.35">
      <c r="A35" t="s">
        <v>29</v>
      </c>
      <c r="B35" s="1">
        <v>0.49103009259259256</v>
      </c>
      <c r="C35" s="1"/>
      <c r="D35">
        <v>0</v>
      </c>
      <c r="E35">
        <v>0</v>
      </c>
      <c r="F35" s="24">
        <v>0.35</v>
      </c>
      <c r="G35">
        <v>0</v>
      </c>
      <c r="H35" s="3">
        <v>0</v>
      </c>
      <c r="I35">
        <v>0</v>
      </c>
      <c r="J35" s="26">
        <v>0.91</v>
      </c>
      <c r="K35">
        <v>0</v>
      </c>
      <c r="L35">
        <v>48.5</v>
      </c>
      <c r="M35">
        <v>4</v>
      </c>
      <c r="N35">
        <v>-98.4</v>
      </c>
      <c r="O35">
        <v>0</v>
      </c>
      <c r="P35" s="35">
        <v>269.95999999999998</v>
      </c>
      <c r="Q35">
        <v>-0.04</v>
      </c>
    </row>
    <row r="36" spans="1:17" x14ac:dyDescent="0.35">
      <c r="A36" t="s">
        <v>29</v>
      </c>
      <c r="B36" s="1">
        <v>0.49172453703703706</v>
      </c>
      <c r="C36" s="1"/>
      <c r="D36">
        <v>0</v>
      </c>
      <c r="E36">
        <v>0</v>
      </c>
      <c r="F36" s="24">
        <v>0.35</v>
      </c>
      <c r="G36">
        <v>0</v>
      </c>
      <c r="H36" s="3">
        <v>0</v>
      </c>
      <c r="I36">
        <v>0</v>
      </c>
      <c r="J36" s="26">
        <v>0.91</v>
      </c>
      <c r="K36">
        <v>0</v>
      </c>
      <c r="L36">
        <v>48.5</v>
      </c>
      <c r="M36">
        <v>4</v>
      </c>
      <c r="N36">
        <v>-98.3</v>
      </c>
      <c r="O36">
        <v>0</v>
      </c>
      <c r="P36" s="35">
        <v>269.95999999999998</v>
      </c>
      <c r="Q36">
        <v>-0.04</v>
      </c>
    </row>
    <row r="37" spans="1:17" x14ac:dyDescent="0.35">
      <c r="A37" t="s">
        <v>29</v>
      </c>
      <c r="B37" s="1">
        <v>0.4924189814814815</v>
      </c>
      <c r="C37" s="1"/>
      <c r="D37">
        <v>0</v>
      </c>
      <c r="E37">
        <v>0</v>
      </c>
      <c r="F37" s="24">
        <v>0.35</v>
      </c>
      <c r="G37">
        <v>0</v>
      </c>
      <c r="H37" s="3">
        <v>52</v>
      </c>
      <c r="I37">
        <v>0</v>
      </c>
      <c r="J37" s="26">
        <v>0.91</v>
      </c>
      <c r="K37">
        <v>0</v>
      </c>
      <c r="L37">
        <v>48.5</v>
      </c>
      <c r="M37">
        <v>4</v>
      </c>
      <c r="N37">
        <v>-98.1</v>
      </c>
      <c r="O37">
        <v>0</v>
      </c>
      <c r="P37" s="35">
        <v>269.94</v>
      </c>
      <c r="Q37">
        <v>-0.04</v>
      </c>
    </row>
    <row r="38" spans="1:17" x14ac:dyDescent="0.35">
      <c r="A38" t="s">
        <v>29</v>
      </c>
      <c r="B38" s="1">
        <v>0.49311342592592594</v>
      </c>
      <c r="C38" s="1"/>
      <c r="D38">
        <v>0</v>
      </c>
      <c r="E38">
        <v>0</v>
      </c>
      <c r="F38" s="24">
        <v>0.35</v>
      </c>
      <c r="G38">
        <v>0</v>
      </c>
      <c r="H38" s="3">
        <v>52</v>
      </c>
      <c r="I38">
        <v>0</v>
      </c>
      <c r="J38" s="26">
        <v>0.91</v>
      </c>
      <c r="K38">
        <v>0</v>
      </c>
      <c r="L38">
        <v>49</v>
      </c>
      <c r="M38">
        <v>4</v>
      </c>
      <c r="N38">
        <v>-97.7</v>
      </c>
      <c r="O38">
        <v>0</v>
      </c>
      <c r="P38" s="35">
        <v>269.94</v>
      </c>
      <c r="Q38">
        <v>-0.04</v>
      </c>
    </row>
    <row r="39" spans="1:17" x14ac:dyDescent="0.35">
      <c r="A39" t="s">
        <v>29</v>
      </c>
      <c r="B39" s="1">
        <v>0.49380787037037038</v>
      </c>
      <c r="C39" s="1"/>
      <c r="D39">
        <v>0</v>
      </c>
      <c r="E39">
        <v>0</v>
      </c>
      <c r="F39" s="24">
        <v>0.35</v>
      </c>
      <c r="G39">
        <v>0</v>
      </c>
      <c r="H39" s="3">
        <v>52</v>
      </c>
      <c r="I39">
        <v>0</v>
      </c>
      <c r="J39" s="26">
        <v>0.91</v>
      </c>
      <c r="K39">
        <v>0</v>
      </c>
      <c r="L39">
        <v>48.5</v>
      </c>
      <c r="M39">
        <v>4</v>
      </c>
      <c r="N39">
        <v>-97.4</v>
      </c>
      <c r="O39">
        <v>0</v>
      </c>
      <c r="P39" s="35">
        <v>269.94</v>
      </c>
      <c r="Q39">
        <v>-0.04</v>
      </c>
    </row>
    <row r="40" spans="1:17" x14ac:dyDescent="0.35">
      <c r="A40" t="s">
        <v>29</v>
      </c>
      <c r="B40" s="1">
        <v>0.49450231481481483</v>
      </c>
      <c r="C40" s="1"/>
      <c r="D40">
        <v>0</v>
      </c>
      <c r="E40">
        <v>0</v>
      </c>
      <c r="F40" s="24">
        <v>0.35</v>
      </c>
      <c r="G40">
        <v>0</v>
      </c>
      <c r="H40" s="3">
        <v>52</v>
      </c>
      <c r="I40">
        <v>0</v>
      </c>
      <c r="J40" s="26">
        <v>0.91</v>
      </c>
      <c r="K40">
        <v>0</v>
      </c>
      <c r="L40">
        <v>48.5</v>
      </c>
      <c r="M40">
        <v>4</v>
      </c>
      <c r="N40">
        <v>-97.7</v>
      </c>
      <c r="O40">
        <v>0</v>
      </c>
      <c r="P40" s="35">
        <v>269.94</v>
      </c>
      <c r="Q40">
        <v>-0.04</v>
      </c>
    </row>
    <row r="41" spans="1:17" x14ac:dyDescent="0.35">
      <c r="A41" t="s">
        <v>29</v>
      </c>
      <c r="B41" s="1">
        <v>0.49519675925925927</v>
      </c>
      <c r="C41" s="1"/>
      <c r="D41">
        <v>0</v>
      </c>
      <c r="E41">
        <v>0</v>
      </c>
      <c r="F41" s="24">
        <v>0.35</v>
      </c>
      <c r="G41">
        <v>0</v>
      </c>
      <c r="H41" s="3">
        <v>52</v>
      </c>
      <c r="I41">
        <v>0</v>
      </c>
      <c r="J41" s="26">
        <v>0.91</v>
      </c>
      <c r="K41">
        <v>0</v>
      </c>
      <c r="L41">
        <v>48.5</v>
      </c>
      <c r="M41">
        <v>4</v>
      </c>
      <c r="N41">
        <v>-97.6</v>
      </c>
      <c r="O41">
        <v>0</v>
      </c>
      <c r="P41" s="35">
        <v>269.94</v>
      </c>
      <c r="Q41">
        <v>-0.04</v>
      </c>
    </row>
    <row r="42" spans="1:17" x14ac:dyDescent="0.35">
      <c r="A42" t="s">
        <v>29</v>
      </c>
      <c r="B42" s="1">
        <v>0.49589120370370371</v>
      </c>
      <c r="C42" s="1"/>
      <c r="D42">
        <v>0</v>
      </c>
      <c r="E42">
        <v>0</v>
      </c>
      <c r="F42" s="24">
        <v>0.35</v>
      </c>
      <c r="G42">
        <v>0</v>
      </c>
      <c r="H42" s="3">
        <v>52</v>
      </c>
      <c r="I42">
        <v>0</v>
      </c>
      <c r="J42" s="26">
        <v>0.91</v>
      </c>
      <c r="K42">
        <v>0</v>
      </c>
      <c r="L42">
        <v>48.5</v>
      </c>
      <c r="M42">
        <v>3.9</v>
      </c>
      <c r="N42">
        <v>-97.6</v>
      </c>
      <c r="O42">
        <v>0</v>
      </c>
      <c r="P42" s="35">
        <v>269.94</v>
      </c>
      <c r="Q42">
        <v>-0.04</v>
      </c>
    </row>
    <row r="43" spans="1:17" x14ac:dyDescent="0.35">
      <c r="A43" t="s">
        <v>29</v>
      </c>
      <c r="B43" s="1">
        <v>0.49658564814814815</v>
      </c>
      <c r="C43" s="1"/>
      <c r="D43">
        <v>0</v>
      </c>
      <c r="E43">
        <v>0</v>
      </c>
      <c r="F43" s="24">
        <v>0.35</v>
      </c>
      <c r="G43">
        <v>0</v>
      </c>
      <c r="H43" s="3">
        <v>52</v>
      </c>
      <c r="I43">
        <v>0</v>
      </c>
      <c r="J43" s="26">
        <v>0.93</v>
      </c>
      <c r="K43">
        <v>0</v>
      </c>
      <c r="L43">
        <v>48.5</v>
      </c>
      <c r="M43">
        <v>3.9</v>
      </c>
      <c r="N43">
        <v>-97.6</v>
      </c>
      <c r="O43">
        <v>0</v>
      </c>
      <c r="P43" s="35">
        <v>269.95</v>
      </c>
      <c r="Q43">
        <v>-0.04</v>
      </c>
    </row>
    <row r="44" spans="1:17" x14ac:dyDescent="0.35">
      <c r="A44" t="s">
        <v>29</v>
      </c>
      <c r="B44" s="1">
        <v>0.49728009259259259</v>
      </c>
      <c r="C44" s="1"/>
      <c r="D44">
        <v>0</v>
      </c>
      <c r="E44">
        <v>0</v>
      </c>
      <c r="F44" s="24">
        <v>0.35</v>
      </c>
      <c r="G44">
        <v>0</v>
      </c>
      <c r="H44" s="3">
        <v>52</v>
      </c>
      <c r="I44">
        <v>0</v>
      </c>
      <c r="J44" s="26">
        <v>0.93</v>
      </c>
      <c r="K44">
        <v>0</v>
      </c>
      <c r="L44">
        <v>48.5</v>
      </c>
      <c r="M44">
        <v>4</v>
      </c>
      <c r="N44">
        <v>-97.3</v>
      </c>
      <c r="O44">
        <v>0</v>
      </c>
      <c r="P44" s="35">
        <v>269.97000000000003</v>
      </c>
      <c r="Q44">
        <v>-0.04</v>
      </c>
    </row>
    <row r="45" spans="1:17" x14ac:dyDescent="0.35">
      <c r="A45" t="s">
        <v>29</v>
      </c>
      <c r="B45" s="1">
        <v>0.49797453703703703</v>
      </c>
      <c r="C45" s="1"/>
      <c r="D45">
        <v>0</v>
      </c>
      <c r="E45">
        <v>0</v>
      </c>
      <c r="F45" s="24">
        <v>0.35</v>
      </c>
      <c r="G45">
        <v>0</v>
      </c>
      <c r="H45" s="3">
        <v>52</v>
      </c>
      <c r="I45">
        <v>0</v>
      </c>
      <c r="J45" s="26">
        <v>0.93</v>
      </c>
      <c r="K45">
        <v>0</v>
      </c>
      <c r="L45">
        <v>48.5</v>
      </c>
      <c r="M45">
        <v>3.9</v>
      </c>
      <c r="N45">
        <v>-97.5</v>
      </c>
      <c r="O45">
        <v>0</v>
      </c>
      <c r="P45" s="35">
        <v>269.99</v>
      </c>
      <c r="Q45">
        <v>-0.04</v>
      </c>
    </row>
    <row r="46" spans="1:17" x14ac:dyDescent="0.35">
      <c r="A46" t="s">
        <v>29</v>
      </c>
      <c r="B46" s="1">
        <v>0.49866898148148148</v>
      </c>
      <c r="C46" s="1"/>
      <c r="D46">
        <v>0</v>
      </c>
      <c r="E46">
        <v>0</v>
      </c>
      <c r="F46" s="24">
        <v>0.35</v>
      </c>
      <c r="G46">
        <v>0</v>
      </c>
      <c r="H46" s="3">
        <v>52</v>
      </c>
      <c r="I46">
        <v>0</v>
      </c>
      <c r="J46" s="26">
        <v>0.93</v>
      </c>
      <c r="K46">
        <v>0</v>
      </c>
      <c r="L46">
        <v>48.5</v>
      </c>
      <c r="M46">
        <v>4</v>
      </c>
      <c r="N46">
        <v>-97.5</v>
      </c>
      <c r="O46">
        <v>0</v>
      </c>
      <c r="P46" s="35">
        <v>270.01</v>
      </c>
      <c r="Q46">
        <v>-0.04</v>
      </c>
    </row>
    <row r="47" spans="1:17" x14ac:dyDescent="0.35">
      <c r="A47" t="s">
        <v>29</v>
      </c>
      <c r="B47" s="1">
        <v>0.49936342592592592</v>
      </c>
      <c r="C47" s="1"/>
      <c r="D47">
        <v>0</v>
      </c>
      <c r="E47">
        <v>0</v>
      </c>
      <c r="F47" s="24">
        <v>0.35</v>
      </c>
      <c r="G47">
        <v>0</v>
      </c>
      <c r="H47" s="3">
        <v>52</v>
      </c>
      <c r="I47">
        <v>0</v>
      </c>
      <c r="J47" s="26">
        <v>0.93</v>
      </c>
      <c r="K47">
        <v>0</v>
      </c>
      <c r="L47">
        <v>48.5</v>
      </c>
      <c r="M47">
        <v>4</v>
      </c>
      <c r="N47">
        <v>-97.8</v>
      </c>
      <c r="O47">
        <v>0</v>
      </c>
      <c r="P47" s="35">
        <v>270.02999999999997</v>
      </c>
      <c r="Q47">
        <v>-0.04</v>
      </c>
    </row>
    <row r="48" spans="1:17" x14ac:dyDescent="0.35">
      <c r="A48" t="s">
        <v>29</v>
      </c>
      <c r="B48" s="1">
        <v>0.50005787037037031</v>
      </c>
      <c r="C48" s="1"/>
      <c r="D48">
        <v>0</v>
      </c>
      <c r="E48">
        <v>0</v>
      </c>
      <c r="F48" s="24">
        <v>0.35</v>
      </c>
      <c r="G48">
        <v>0</v>
      </c>
      <c r="H48" s="3">
        <v>52</v>
      </c>
      <c r="I48">
        <v>0</v>
      </c>
      <c r="J48" s="26">
        <v>0.93</v>
      </c>
      <c r="K48">
        <v>0</v>
      </c>
      <c r="L48">
        <v>48.5</v>
      </c>
      <c r="M48">
        <v>3.9</v>
      </c>
      <c r="N48">
        <v>-97.6</v>
      </c>
      <c r="O48">
        <v>0</v>
      </c>
      <c r="P48" s="35">
        <v>270.06</v>
      </c>
      <c r="Q48">
        <v>-0.04</v>
      </c>
    </row>
    <row r="49" spans="1:17" x14ac:dyDescent="0.35">
      <c r="A49" t="s">
        <v>29</v>
      </c>
      <c r="B49" s="1">
        <v>0.50075231481481486</v>
      </c>
      <c r="C49" s="1"/>
      <c r="D49">
        <v>0</v>
      </c>
      <c r="E49">
        <v>0</v>
      </c>
      <c r="F49" s="24">
        <v>0.35</v>
      </c>
      <c r="G49">
        <v>0</v>
      </c>
      <c r="H49" s="3">
        <v>52</v>
      </c>
      <c r="I49">
        <v>0</v>
      </c>
      <c r="J49" s="26">
        <v>0.93</v>
      </c>
      <c r="K49">
        <v>0</v>
      </c>
      <c r="L49">
        <v>48.5</v>
      </c>
      <c r="M49">
        <v>3.9</v>
      </c>
      <c r="N49">
        <v>-97.5</v>
      </c>
      <c r="O49">
        <v>0</v>
      </c>
      <c r="P49" s="35">
        <v>270.07</v>
      </c>
      <c r="Q49">
        <v>-0.04</v>
      </c>
    </row>
    <row r="50" spans="1:17" x14ac:dyDescent="0.35">
      <c r="A50" t="s">
        <v>29</v>
      </c>
      <c r="B50" s="1">
        <v>0.50144675925925919</v>
      </c>
      <c r="C50" s="1"/>
      <c r="D50">
        <v>0</v>
      </c>
      <c r="E50">
        <v>0</v>
      </c>
      <c r="F50" s="24">
        <v>0.35</v>
      </c>
      <c r="G50">
        <v>0</v>
      </c>
      <c r="H50" s="3">
        <v>0</v>
      </c>
      <c r="I50">
        <v>0</v>
      </c>
      <c r="J50" s="26">
        <v>0.93</v>
      </c>
      <c r="K50">
        <v>0</v>
      </c>
      <c r="L50">
        <v>48</v>
      </c>
      <c r="M50">
        <v>4</v>
      </c>
      <c r="N50">
        <v>-97.8</v>
      </c>
      <c r="O50">
        <v>0</v>
      </c>
      <c r="P50" s="35">
        <v>270.07</v>
      </c>
      <c r="Q50">
        <v>-0.04</v>
      </c>
    </row>
    <row r="51" spans="1:17" x14ac:dyDescent="0.35">
      <c r="A51" t="s">
        <v>29</v>
      </c>
      <c r="B51" s="1">
        <v>0.50214120370370374</v>
      </c>
      <c r="C51" s="1"/>
      <c r="D51">
        <v>0</v>
      </c>
      <c r="E51">
        <v>0</v>
      </c>
      <c r="F51" s="24">
        <v>0.35</v>
      </c>
      <c r="G51">
        <v>0</v>
      </c>
      <c r="H51" s="3">
        <v>0</v>
      </c>
      <c r="I51">
        <v>0</v>
      </c>
      <c r="J51" s="26">
        <v>0.93</v>
      </c>
      <c r="K51">
        <v>0</v>
      </c>
      <c r="L51">
        <v>48</v>
      </c>
      <c r="M51">
        <v>4</v>
      </c>
      <c r="N51">
        <v>-98</v>
      </c>
      <c r="O51">
        <v>0</v>
      </c>
      <c r="P51" s="35">
        <v>270.07</v>
      </c>
      <c r="Q51">
        <v>-0.04</v>
      </c>
    </row>
    <row r="52" spans="1:17" x14ac:dyDescent="0.35">
      <c r="A52" t="s">
        <v>29</v>
      </c>
      <c r="B52" s="1">
        <v>0.50283564814814818</v>
      </c>
      <c r="C52" s="1"/>
      <c r="D52">
        <v>0</v>
      </c>
      <c r="E52">
        <v>0</v>
      </c>
      <c r="F52" s="24">
        <v>0.35</v>
      </c>
      <c r="G52">
        <v>0</v>
      </c>
      <c r="H52" s="3">
        <v>0</v>
      </c>
      <c r="I52">
        <v>0</v>
      </c>
      <c r="J52" s="26">
        <v>0.93</v>
      </c>
      <c r="K52">
        <v>0</v>
      </c>
      <c r="L52">
        <v>48</v>
      </c>
      <c r="M52">
        <v>4</v>
      </c>
      <c r="N52">
        <v>-97.7</v>
      </c>
      <c r="O52">
        <v>0</v>
      </c>
      <c r="P52" s="35">
        <v>270.07</v>
      </c>
      <c r="Q52">
        <v>-0.04</v>
      </c>
    </row>
    <row r="53" spans="1:17" x14ac:dyDescent="0.35">
      <c r="A53" t="s">
        <v>29</v>
      </c>
      <c r="B53" s="1">
        <v>0.50353009259259263</v>
      </c>
      <c r="C53" s="1"/>
      <c r="D53">
        <v>0</v>
      </c>
      <c r="E53">
        <v>0</v>
      </c>
      <c r="F53" s="24">
        <v>0.35</v>
      </c>
      <c r="G53">
        <v>0</v>
      </c>
      <c r="H53" s="3">
        <v>0</v>
      </c>
      <c r="I53">
        <v>0</v>
      </c>
      <c r="J53" s="26">
        <v>0.93</v>
      </c>
      <c r="K53">
        <v>0</v>
      </c>
      <c r="L53">
        <v>48</v>
      </c>
      <c r="M53">
        <v>4</v>
      </c>
      <c r="N53">
        <v>-97.8</v>
      </c>
      <c r="O53">
        <v>0</v>
      </c>
      <c r="P53" s="35">
        <v>270.07</v>
      </c>
      <c r="Q53">
        <v>-0.04</v>
      </c>
    </row>
    <row r="54" spans="1:17" x14ac:dyDescent="0.35">
      <c r="A54" t="s">
        <v>29</v>
      </c>
      <c r="B54" s="1">
        <v>0.50422453703703707</v>
      </c>
      <c r="C54" s="1"/>
      <c r="D54">
        <v>0</v>
      </c>
      <c r="E54">
        <v>0</v>
      </c>
      <c r="F54" s="24">
        <v>0.35</v>
      </c>
      <c r="G54">
        <v>0</v>
      </c>
      <c r="H54" s="3">
        <v>0</v>
      </c>
      <c r="I54">
        <v>0</v>
      </c>
      <c r="J54" s="26">
        <v>0.93</v>
      </c>
      <c r="K54">
        <v>0</v>
      </c>
      <c r="L54">
        <v>48</v>
      </c>
      <c r="M54">
        <v>3.9</v>
      </c>
      <c r="N54">
        <v>-97.7</v>
      </c>
      <c r="O54">
        <v>0</v>
      </c>
      <c r="P54" s="35">
        <v>270.07</v>
      </c>
      <c r="Q54">
        <v>-0.04</v>
      </c>
    </row>
    <row r="55" spans="1:17" x14ac:dyDescent="0.35">
      <c r="A55" t="s">
        <v>29</v>
      </c>
      <c r="B55" s="1">
        <v>0.50491898148148151</v>
      </c>
      <c r="C55" s="1"/>
      <c r="D55">
        <v>0</v>
      </c>
      <c r="E55">
        <v>0</v>
      </c>
      <c r="F55" s="24">
        <v>0.35</v>
      </c>
      <c r="G55">
        <v>0</v>
      </c>
      <c r="H55" s="3">
        <v>0</v>
      </c>
      <c r="I55">
        <v>0</v>
      </c>
      <c r="J55" s="26">
        <v>0.93</v>
      </c>
      <c r="K55">
        <v>0</v>
      </c>
      <c r="L55">
        <v>48</v>
      </c>
      <c r="M55">
        <v>3.9</v>
      </c>
      <c r="N55">
        <v>-97.7</v>
      </c>
      <c r="O55">
        <v>0</v>
      </c>
      <c r="P55" s="35">
        <v>270.07</v>
      </c>
      <c r="Q55">
        <v>-0.04</v>
      </c>
    </row>
    <row r="56" spans="1:17" x14ac:dyDescent="0.35">
      <c r="A56" t="s">
        <v>29</v>
      </c>
      <c r="B56" s="1">
        <v>0.50561342592592595</v>
      </c>
      <c r="C56" s="1"/>
      <c r="D56">
        <v>0</v>
      </c>
      <c r="E56">
        <v>0</v>
      </c>
      <c r="F56" s="24">
        <v>0.35</v>
      </c>
      <c r="G56">
        <v>0</v>
      </c>
      <c r="H56" s="3">
        <v>0</v>
      </c>
      <c r="I56">
        <v>0</v>
      </c>
      <c r="J56" s="26">
        <v>0.93</v>
      </c>
      <c r="K56">
        <v>0</v>
      </c>
      <c r="L56">
        <v>48</v>
      </c>
      <c r="M56">
        <v>3.9</v>
      </c>
      <c r="N56">
        <v>-97.7</v>
      </c>
      <c r="O56">
        <v>0</v>
      </c>
      <c r="P56" s="35">
        <v>270.07</v>
      </c>
      <c r="Q56">
        <v>-0.04</v>
      </c>
    </row>
    <row r="57" spans="1:17" x14ac:dyDescent="0.35">
      <c r="A57" t="s">
        <v>29</v>
      </c>
      <c r="B57" s="1">
        <v>0.50630787037037039</v>
      </c>
      <c r="C57" s="1"/>
      <c r="D57">
        <v>0</v>
      </c>
      <c r="E57">
        <v>0</v>
      </c>
      <c r="F57" s="24">
        <v>0.35</v>
      </c>
      <c r="G57">
        <v>0</v>
      </c>
      <c r="H57" s="3">
        <v>0</v>
      </c>
      <c r="I57">
        <v>0</v>
      </c>
      <c r="J57" s="26">
        <v>0.93</v>
      </c>
      <c r="K57">
        <v>0</v>
      </c>
      <c r="L57">
        <v>48</v>
      </c>
      <c r="M57">
        <v>3.9</v>
      </c>
      <c r="N57">
        <v>-97.7</v>
      </c>
      <c r="O57">
        <v>0</v>
      </c>
      <c r="P57" s="35">
        <v>270.07</v>
      </c>
      <c r="Q57">
        <v>-0.04</v>
      </c>
    </row>
    <row r="58" spans="1:17" x14ac:dyDescent="0.35">
      <c r="A58" t="s">
        <v>29</v>
      </c>
      <c r="B58" s="1">
        <v>0.50700231481481484</v>
      </c>
      <c r="C58" s="1"/>
      <c r="D58">
        <v>0</v>
      </c>
      <c r="E58">
        <v>0</v>
      </c>
      <c r="F58" s="24">
        <v>0.35</v>
      </c>
      <c r="G58">
        <v>0</v>
      </c>
      <c r="H58" s="3">
        <v>0</v>
      </c>
      <c r="I58">
        <v>0</v>
      </c>
      <c r="J58" s="26">
        <v>0.93</v>
      </c>
      <c r="K58">
        <v>0</v>
      </c>
      <c r="L58">
        <v>48</v>
      </c>
      <c r="M58">
        <v>3.9</v>
      </c>
      <c r="N58">
        <v>-97.7</v>
      </c>
      <c r="O58">
        <v>0</v>
      </c>
      <c r="P58" s="35">
        <v>270.07</v>
      </c>
      <c r="Q58">
        <v>-0.04</v>
      </c>
    </row>
    <row r="59" spans="1:17" x14ac:dyDescent="0.35">
      <c r="A59" t="s">
        <v>29</v>
      </c>
      <c r="B59" s="1">
        <v>0.50769675925925928</v>
      </c>
      <c r="C59" s="1"/>
      <c r="D59">
        <v>0</v>
      </c>
      <c r="E59">
        <v>0</v>
      </c>
      <c r="F59" s="24">
        <v>0.35</v>
      </c>
      <c r="G59">
        <v>0</v>
      </c>
      <c r="H59" s="3">
        <v>0</v>
      </c>
      <c r="I59">
        <v>0</v>
      </c>
      <c r="J59" s="26">
        <v>0.93</v>
      </c>
      <c r="K59">
        <v>0</v>
      </c>
      <c r="L59">
        <v>48</v>
      </c>
      <c r="M59">
        <v>3.9</v>
      </c>
      <c r="N59">
        <v>-97.7</v>
      </c>
      <c r="O59">
        <v>0</v>
      </c>
      <c r="P59" s="35">
        <v>270.07</v>
      </c>
      <c r="Q59">
        <v>-0.04</v>
      </c>
    </row>
    <row r="60" spans="1:17" x14ac:dyDescent="0.35">
      <c r="A60" t="s">
        <v>29</v>
      </c>
      <c r="B60" s="1">
        <v>0.50839120370370372</v>
      </c>
      <c r="C60" s="1"/>
      <c r="D60">
        <v>0</v>
      </c>
      <c r="E60">
        <v>0</v>
      </c>
      <c r="F60" s="24">
        <v>0.35</v>
      </c>
      <c r="G60">
        <v>0</v>
      </c>
      <c r="H60" s="3">
        <v>18</v>
      </c>
      <c r="I60">
        <v>0</v>
      </c>
      <c r="J60" s="26">
        <v>0.93</v>
      </c>
      <c r="K60">
        <v>0</v>
      </c>
      <c r="L60">
        <v>48</v>
      </c>
      <c r="M60">
        <v>4</v>
      </c>
      <c r="N60">
        <v>-97.6</v>
      </c>
      <c r="O60">
        <v>0</v>
      </c>
      <c r="P60" s="35">
        <v>270.08</v>
      </c>
      <c r="Q60">
        <v>-0.04</v>
      </c>
    </row>
    <row r="61" spans="1:17" x14ac:dyDescent="0.35">
      <c r="A61" t="s">
        <v>29</v>
      </c>
      <c r="B61" s="1">
        <v>0.50908564814814816</v>
      </c>
      <c r="C61" s="1"/>
      <c r="D61">
        <v>0</v>
      </c>
      <c r="E61">
        <v>0</v>
      </c>
      <c r="F61" s="24">
        <v>0.35</v>
      </c>
      <c r="G61">
        <v>0</v>
      </c>
      <c r="H61" s="3">
        <v>18</v>
      </c>
      <c r="I61">
        <v>0</v>
      </c>
      <c r="J61" s="26">
        <v>0.93</v>
      </c>
      <c r="K61">
        <v>0</v>
      </c>
      <c r="L61">
        <v>48</v>
      </c>
      <c r="M61">
        <v>3.9</v>
      </c>
      <c r="N61">
        <v>-97.3</v>
      </c>
      <c r="O61">
        <v>0</v>
      </c>
      <c r="P61" s="35">
        <v>270.08999999999997</v>
      </c>
      <c r="Q61">
        <v>-0.04</v>
      </c>
    </row>
    <row r="62" spans="1:17" x14ac:dyDescent="0.35">
      <c r="A62" t="s">
        <v>29</v>
      </c>
      <c r="B62" s="1">
        <v>0.5097800925925926</v>
      </c>
      <c r="C62" s="1"/>
      <c r="D62">
        <v>0</v>
      </c>
      <c r="E62">
        <v>0</v>
      </c>
      <c r="F62" s="24">
        <v>0.35</v>
      </c>
      <c r="G62">
        <v>0</v>
      </c>
      <c r="H62" s="3">
        <v>18</v>
      </c>
      <c r="I62">
        <v>0</v>
      </c>
      <c r="J62" s="26">
        <v>0.93</v>
      </c>
      <c r="K62">
        <v>0</v>
      </c>
      <c r="L62">
        <v>47.5</v>
      </c>
      <c r="M62">
        <v>3.9</v>
      </c>
      <c r="N62">
        <v>-97.1</v>
      </c>
      <c r="O62">
        <v>0</v>
      </c>
      <c r="P62" s="35">
        <v>270.11</v>
      </c>
      <c r="Q62">
        <v>-0.04</v>
      </c>
    </row>
    <row r="63" spans="1:17" x14ac:dyDescent="0.35">
      <c r="A63" t="s">
        <v>29</v>
      </c>
      <c r="B63" s="1">
        <v>0.51047453703703705</v>
      </c>
      <c r="C63" s="1"/>
      <c r="D63">
        <v>0</v>
      </c>
      <c r="E63">
        <v>0</v>
      </c>
      <c r="F63" s="24">
        <v>0.35</v>
      </c>
      <c r="G63">
        <v>0</v>
      </c>
      <c r="H63" s="3">
        <v>18</v>
      </c>
      <c r="I63">
        <v>0</v>
      </c>
      <c r="J63" s="26">
        <v>0.93</v>
      </c>
      <c r="K63">
        <v>0</v>
      </c>
      <c r="L63">
        <v>48</v>
      </c>
      <c r="M63">
        <v>4</v>
      </c>
      <c r="N63">
        <v>-97.1</v>
      </c>
      <c r="O63">
        <v>0</v>
      </c>
      <c r="P63" s="35">
        <v>270.13</v>
      </c>
      <c r="Q63">
        <v>-0.04</v>
      </c>
    </row>
    <row r="64" spans="1:17" x14ac:dyDescent="0.35">
      <c r="A64" t="s">
        <v>29</v>
      </c>
      <c r="B64" s="1">
        <v>0.51116898148148149</v>
      </c>
      <c r="C64" s="1"/>
      <c r="D64">
        <v>0</v>
      </c>
      <c r="E64">
        <v>0</v>
      </c>
      <c r="F64" s="24">
        <v>0.35</v>
      </c>
      <c r="G64">
        <v>0</v>
      </c>
      <c r="H64" s="3">
        <v>18</v>
      </c>
      <c r="I64">
        <v>0</v>
      </c>
      <c r="J64" s="26">
        <v>0.93</v>
      </c>
      <c r="K64">
        <v>0</v>
      </c>
      <c r="L64">
        <v>48</v>
      </c>
      <c r="M64">
        <v>4</v>
      </c>
      <c r="N64">
        <v>-97.2</v>
      </c>
      <c r="O64">
        <v>0</v>
      </c>
      <c r="P64" s="35">
        <v>270.14999999999998</v>
      </c>
      <c r="Q64">
        <v>-0.04</v>
      </c>
    </row>
    <row r="65" spans="1:17" x14ac:dyDescent="0.35">
      <c r="A65" t="s">
        <v>29</v>
      </c>
      <c r="B65" s="1">
        <v>0.51186342592592593</v>
      </c>
      <c r="C65" s="1"/>
      <c r="D65">
        <v>0</v>
      </c>
      <c r="E65">
        <v>0</v>
      </c>
      <c r="F65" s="24">
        <v>0.37</v>
      </c>
      <c r="G65">
        <v>0</v>
      </c>
      <c r="H65" s="3">
        <v>18</v>
      </c>
      <c r="I65">
        <v>0</v>
      </c>
      <c r="J65" s="26">
        <v>0.93</v>
      </c>
      <c r="K65">
        <v>0</v>
      </c>
      <c r="L65">
        <v>47.5</v>
      </c>
      <c r="M65">
        <v>3.9</v>
      </c>
      <c r="N65">
        <v>-97.3</v>
      </c>
      <c r="O65">
        <v>0</v>
      </c>
      <c r="P65" s="35">
        <v>270.17</v>
      </c>
      <c r="Q65">
        <v>-0.04</v>
      </c>
    </row>
    <row r="66" spans="1:17" x14ac:dyDescent="0.35">
      <c r="A66" t="s">
        <v>29</v>
      </c>
      <c r="B66" s="1">
        <v>0.51255787037037037</v>
      </c>
      <c r="C66" s="1"/>
      <c r="D66">
        <v>0</v>
      </c>
      <c r="E66">
        <v>0</v>
      </c>
      <c r="F66" s="24">
        <v>0.37</v>
      </c>
      <c r="G66">
        <v>0</v>
      </c>
      <c r="H66" s="3">
        <v>18</v>
      </c>
      <c r="I66">
        <v>0</v>
      </c>
      <c r="J66" s="26">
        <v>0.93</v>
      </c>
      <c r="K66">
        <v>0</v>
      </c>
      <c r="L66">
        <v>48</v>
      </c>
      <c r="M66">
        <v>4</v>
      </c>
      <c r="N66">
        <v>-97.3</v>
      </c>
      <c r="O66">
        <v>0</v>
      </c>
      <c r="P66" s="35">
        <v>270.19</v>
      </c>
      <c r="Q66">
        <v>-0.04</v>
      </c>
    </row>
    <row r="67" spans="1:17" x14ac:dyDescent="0.35">
      <c r="A67" t="s">
        <v>29</v>
      </c>
      <c r="B67" s="1">
        <v>0.51325231481481481</v>
      </c>
      <c r="C67" s="1"/>
      <c r="D67">
        <v>0</v>
      </c>
      <c r="E67">
        <v>0</v>
      </c>
      <c r="F67" s="24">
        <v>0.37</v>
      </c>
      <c r="G67">
        <v>0</v>
      </c>
      <c r="H67" s="3">
        <v>18</v>
      </c>
      <c r="I67">
        <v>0</v>
      </c>
      <c r="J67" s="26">
        <v>0.93</v>
      </c>
      <c r="K67">
        <v>0</v>
      </c>
      <c r="L67">
        <v>47.5</v>
      </c>
      <c r="M67">
        <v>3.9</v>
      </c>
      <c r="N67">
        <v>-97.1</v>
      </c>
      <c r="O67">
        <v>0</v>
      </c>
      <c r="P67" s="35">
        <v>270.22000000000003</v>
      </c>
      <c r="Q67">
        <v>-0.04</v>
      </c>
    </row>
    <row r="68" spans="1:17" x14ac:dyDescent="0.35">
      <c r="A68" t="s">
        <v>29</v>
      </c>
      <c r="B68" s="1">
        <v>0.51394675925925926</v>
      </c>
      <c r="C68" s="1"/>
      <c r="D68">
        <v>0</v>
      </c>
      <c r="E68">
        <v>0</v>
      </c>
      <c r="F68" s="24">
        <v>0.37</v>
      </c>
      <c r="G68">
        <v>0</v>
      </c>
      <c r="H68" s="3">
        <v>18</v>
      </c>
      <c r="I68">
        <v>0</v>
      </c>
      <c r="J68" s="26">
        <v>0.93</v>
      </c>
      <c r="K68">
        <v>0</v>
      </c>
      <c r="L68">
        <v>47.5</v>
      </c>
      <c r="M68">
        <v>3.9</v>
      </c>
      <c r="N68">
        <v>-97</v>
      </c>
      <c r="O68">
        <v>0</v>
      </c>
      <c r="P68" s="35">
        <v>270.23</v>
      </c>
      <c r="Q68">
        <v>-0.04</v>
      </c>
    </row>
    <row r="69" spans="1:17" x14ac:dyDescent="0.35">
      <c r="A69" t="s">
        <v>29</v>
      </c>
      <c r="B69" s="1">
        <v>0.51461805555555562</v>
      </c>
      <c r="C69" s="1"/>
      <c r="D69">
        <v>0</v>
      </c>
      <c r="E69">
        <v>0</v>
      </c>
      <c r="F69" s="24">
        <v>0.37</v>
      </c>
      <c r="G69">
        <v>0</v>
      </c>
      <c r="H69" s="3">
        <v>18</v>
      </c>
      <c r="I69">
        <v>0</v>
      </c>
      <c r="J69" s="26">
        <v>0.93</v>
      </c>
      <c r="K69">
        <v>0</v>
      </c>
      <c r="L69">
        <v>48</v>
      </c>
      <c r="M69">
        <v>3.9</v>
      </c>
      <c r="N69">
        <v>-96.9</v>
      </c>
      <c r="O69">
        <v>0</v>
      </c>
      <c r="P69" s="35">
        <v>270.25</v>
      </c>
      <c r="Q69">
        <v>-0.04</v>
      </c>
    </row>
    <row r="70" spans="1:17" x14ac:dyDescent="0.35">
      <c r="A70" t="s">
        <v>29</v>
      </c>
      <c r="B70" s="1">
        <v>0.51531249999999995</v>
      </c>
      <c r="C70" s="1"/>
      <c r="D70">
        <v>0</v>
      </c>
      <c r="E70">
        <v>0</v>
      </c>
      <c r="F70" s="24">
        <v>0.37</v>
      </c>
      <c r="G70">
        <v>0</v>
      </c>
      <c r="H70" s="3">
        <v>18</v>
      </c>
      <c r="I70">
        <v>0</v>
      </c>
      <c r="J70" s="26">
        <v>0.93</v>
      </c>
      <c r="K70">
        <v>0</v>
      </c>
      <c r="L70">
        <v>47.5</v>
      </c>
      <c r="M70">
        <v>3.9</v>
      </c>
      <c r="N70">
        <v>-97.2</v>
      </c>
      <c r="O70">
        <v>0</v>
      </c>
      <c r="P70" s="35">
        <v>270.27</v>
      </c>
      <c r="Q70">
        <v>-0.04</v>
      </c>
    </row>
    <row r="71" spans="1:17" x14ac:dyDescent="0.35">
      <c r="A71" t="s">
        <v>29</v>
      </c>
      <c r="B71" s="1">
        <v>0.5160069444444445</v>
      </c>
      <c r="C71" s="1"/>
      <c r="D71">
        <v>0</v>
      </c>
      <c r="E71">
        <v>0</v>
      </c>
      <c r="F71" s="24">
        <v>0.37</v>
      </c>
      <c r="G71">
        <v>0</v>
      </c>
      <c r="H71" s="3">
        <v>18</v>
      </c>
      <c r="I71">
        <v>0</v>
      </c>
      <c r="J71" s="26">
        <v>0.93</v>
      </c>
      <c r="K71">
        <v>0</v>
      </c>
      <c r="L71">
        <v>47.5</v>
      </c>
      <c r="M71">
        <v>3.9</v>
      </c>
      <c r="N71">
        <v>-97.2</v>
      </c>
      <c r="O71">
        <v>0</v>
      </c>
      <c r="P71" s="35">
        <v>270.29000000000002</v>
      </c>
      <c r="Q71">
        <v>-0.04</v>
      </c>
    </row>
    <row r="72" spans="1:17" x14ac:dyDescent="0.35">
      <c r="A72" t="s">
        <v>29</v>
      </c>
      <c r="B72" s="1">
        <v>0.51670138888888884</v>
      </c>
      <c r="C72" s="1"/>
      <c r="D72">
        <v>0</v>
      </c>
      <c r="E72">
        <v>0</v>
      </c>
      <c r="F72" s="24">
        <v>0.37</v>
      </c>
      <c r="G72">
        <v>0</v>
      </c>
      <c r="H72" s="3">
        <v>18</v>
      </c>
      <c r="I72">
        <v>0</v>
      </c>
      <c r="J72" s="26">
        <v>0.93</v>
      </c>
      <c r="K72">
        <v>0</v>
      </c>
      <c r="L72">
        <v>47.5</v>
      </c>
      <c r="M72">
        <v>3.9</v>
      </c>
      <c r="N72">
        <v>-97.3</v>
      </c>
      <c r="O72">
        <v>0</v>
      </c>
      <c r="P72" s="35">
        <v>270.31</v>
      </c>
      <c r="Q72">
        <v>-0.04</v>
      </c>
    </row>
    <row r="73" spans="1:17" x14ac:dyDescent="0.35">
      <c r="A73" t="s">
        <v>29</v>
      </c>
      <c r="B73" s="1">
        <v>0.51739583333333339</v>
      </c>
      <c r="C73" s="1"/>
      <c r="D73">
        <v>0</v>
      </c>
      <c r="E73">
        <v>0</v>
      </c>
      <c r="F73" s="24">
        <v>0.37</v>
      </c>
      <c r="G73">
        <v>0</v>
      </c>
      <c r="H73" s="3">
        <v>0</v>
      </c>
      <c r="I73">
        <v>0</v>
      </c>
      <c r="J73" s="26">
        <v>0.93</v>
      </c>
      <c r="K73">
        <v>0</v>
      </c>
      <c r="L73">
        <v>47.5</v>
      </c>
      <c r="M73">
        <v>3.9</v>
      </c>
      <c r="N73">
        <v>-97.4</v>
      </c>
      <c r="O73">
        <v>0</v>
      </c>
      <c r="P73" s="35">
        <v>270.31</v>
      </c>
      <c r="Q73">
        <v>-0.04</v>
      </c>
    </row>
    <row r="74" spans="1:17" x14ac:dyDescent="0.35">
      <c r="A74" t="s">
        <v>29</v>
      </c>
      <c r="B74" s="1">
        <v>0.51809027777777772</v>
      </c>
      <c r="C74" s="1"/>
      <c r="D74">
        <v>0</v>
      </c>
      <c r="E74">
        <v>0</v>
      </c>
      <c r="F74" s="24">
        <v>0.37</v>
      </c>
      <c r="G74">
        <v>0</v>
      </c>
      <c r="H74" s="3">
        <v>0</v>
      </c>
      <c r="I74">
        <v>0</v>
      </c>
      <c r="J74" s="26">
        <v>0.93</v>
      </c>
      <c r="K74">
        <v>0</v>
      </c>
      <c r="L74">
        <v>47.5</v>
      </c>
      <c r="M74">
        <v>3.9</v>
      </c>
      <c r="N74">
        <v>-97.4</v>
      </c>
      <c r="O74">
        <v>0</v>
      </c>
      <c r="P74" s="35">
        <v>270.31</v>
      </c>
      <c r="Q74">
        <v>-0.04</v>
      </c>
    </row>
    <row r="75" spans="1:17" x14ac:dyDescent="0.35">
      <c r="A75" t="s">
        <v>29</v>
      </c>
      <c r="B75" s="1">
        <v>0.51878472222222227</v>
      </c>
      <c r="C75" s="1"/>
      <c r="D75">
        <v>0</v>
      </c>
      <c r="E75">
        <v>0</v>
      </c>
      <c r="F75" s="24">
        <v>0.37</v>
      </c>
      <c r="G75">
        <v>0</v>
      </c>
      <c r="H75" s="3">
        <v>0</v>
      </c>
      <c r="I75">
        <v>0</v>
      </c>
      <c r="J75" s="26">
        <v>0.93</v>
      </c>
      <c r="K75">
        <v>0</v>
      </c>
      <c r="L75">
        <v>47.5</v>
      </c>
      <c r="M75">
        <v>4</v>
      </c>
      <c r="N75">
        <v>-97.4</v>
      </c>
      <c r="O75">
        <v>0</v>
      </c>
      <c r="P75" s="35">
        <v>270.31</v>
      </c>
      <c r="Q75">
        <v>-0.04</v>
      </c>
    </row>
    <row r="76" spans="1:17" x14ac:dyDescent="0.35">
      <c r="A76" t="s">
        <v>29</v>
      </c>
      <c r="B76" s="1">
        <v>0.5194791666666666</v>
      </c>
      <c r="C76" s="1"/>
      <c r="D76">
        <v>0</v>
      </c>
      <c r="E76">
        <v>0</v>
      </c>
      <c r="F76" s="24">
        <v>0.37</v>
      </c>
      <c r="G76">
        <v>0</v>
      </c>
      <c r="H76" s="3">
        <v>0</v>
      </c>
      <c r="I76">
        <v>0</v>
      </c>
      <c r="J76" s="26">
        <v>0.93</v>
      </c>
      <c r="K76">
        <v>0</v>
      </c>
      <c r="L76">
        <v>47.5</v>
      </c>
      <c r="M76">
        <v>4</v>
      </c>
      <c r="N76">
        <v>-97.4</v>
      </c>
      <c r="O76">
        <v>0</v>
      </c>
      <c r="P76" s="35">
        <v>270.31</v>
      </c>
      <c r="Q76">
        <v>-0.04</v>
      </c>
    </row>
    <row r="77" spans="1:17" x14ac:dyDescent="0.35">
      <c r="A77" t="s">
        <v>29</v>
      </c>
      <c r="B77" s="1">
        <v>0.52017361111111116</v>
      </c>
      <c r="C77" s="1"/>
      <c r="D77">
        <v>0</v>
      </c>
      <c r="E77">
        <v>0</v>
      </c>
      <c r="F77" s="24">
        <v>0.37</v>
      </c>
      <c r="G77">
        <v>0</v>
      </c>
      <c r="H77" s="3">
        <v>0</v>
      </c>
      <c r="I77">
        <v>0</v>
      </c>
      <c r="J77" s="26">
        <v>0.93</v>
      </c>
      <c r="K77">
        <v>0</v>
      </c>
      <c r="L77">
        <v>47.5</v>
      </c>
      <c r="M77">
        <v>3.9</v>
      </c>
      <c r="N77">
        <v>-97.4</v>
      </c>
      <c r="O77">
        <v>0</v>
      </c>
      <c r="P77" s="35">
        <v>270.31</v>
      </c>
      <c r="Q77">
        <v>-0.04</v>
      </c>
    </row>
    <row r="78" spans="1:17" x14ac:dyDescent="0.35">
      <c r="A78" t="s">
        <v>29</v>
      </c>
      <c r="B78" s="1">
        <v>0.52086805555555549</v>
      </c>
      <c r="C78" s="1"/>
      <c r="D78">
        <v>0</v>
      </c>
      <c r="E78">
        <v>0</v>
      </c>
      <c r="F78" s="24">
        <v>0.37</v>
      </c>
      <c r="G78">
        <v>0</v>
      </c>
      <c r="H78" s="3">
        <v>0</v>
      </c>
      <c r="I78">
        <v>0</v>
      </c>
      <c r="J78" s="26">
        <v>0.93</v>
      </c>
      <c r="K78">
        <v>0</v>
      </c>
      <c r="L78">
        <v>47.5</v>
      </c>
      <c r="M78">
        <v>3.9</v>
      </c>
      <c r="N78">
        <v>-97.4</v>
      </c>
      <c r="O78">
        <v>0</v>
      </c>
      <c r="P78" s="35">
        <v>270.31</v>
      </c>
      <c r="Q78">
        <v>-0.04</v>
      </c>
    </row>
    <row r="79" spans="1:17" x14ac:dyDescent="0.35">
      <c r="A79" t="s">
        <v>29</v>
      </c>
      <c r="B79" s="1">
        <v>0.52156250000000004</v>
      </c>
      <c r="C79" s="1"/>
      <c r="D79">
        <v>0</v>
      </c>
      <c r="E79">
        <v>0</v>
      </c>
      <c r="F79" s="24">
        <v>0.37</v>
      </c>
      <c r="G79">
        <v>0</v>
      </c>
      <c r="H79" s="3">
        <v>0</v>
      </c>
      <c r="I79">
        <v>0</v>
      </c>
      <c r="J79" s="26">
        <v>0.93</v>
      </c>
      <c r="K79">
        <v>0</v>
      </c>
      <c r="L79">
        <v>47.5</v>
      </c>
      <c r="M79">
        <v>4</v>
      </c>
      <c r="N79">
        <v>-97.4</v>
      </c>
      <c r="O79">
        <v>0</v>
      </c>
      <c r="P79" s="35">
        <v>270.31</v>
      </c>
      <c r="Q79">
        <v>-0.04</v>
      </c>
    </row>
    <row r="80" spans="1:17" x14ac:dyDescent="0.35">
      <c r="A80" t="s">
        <v>29</v>
      </c>
      <c r="B80" s="1">
        <v>0.52225694444444437</v>
      </c>
      <c r="C80" s="1"/>
      <c r="D80">
        <v>0</v>
      </c>
      <c r="E80">
        <v>0</v>
      </c>
      <c r="F80" s="24">
        <v>0.37</v>
      </c>
      <c r="G80">
        <v>0</v>
      </c>
      <c r="H80" s="3">
        <v>0</v>
      </c>
      <c r="I80">
        <v>0</v>
      </c>
      <c r="J80" s="26">
        <v>0.93</v>
      </c>
      <c r="K80">
        <v>0</v>
      </c>
      <c r="L80">
        <v>47.5</v>
      </c>
      <c r="M80">
        <v>4</v>
      </c>
      <c r="N80">
        <v>-97.2</v>
      </c>
      <c r="O80">
        <v>0</v>
      </c>
      <c r="P80" s="35">
        <v>270.31</v>
      </c>
      <c r="Q80">
        <v>-0.04</v>
      </c>
    </row>
    <row r="81" spans="1:17" x14ac:dyDescent="0.35">
      <c r="A81" t="s">
        <v>29</v>
      </c>
      <c r="B81" s="1">
        <v>0.52295138888888892</v>
      </c>
      <c r="C81" s="1"/>
      <c r="D81">
        <v>0</v>
      </c>
      <c r="E81">
        <v>0</v>
      </c>
      <c r="F81" s="24">
        <v>0.37</v>
      </c>
      <c r="G81">
        <v>0</v>
      </c>
      <c r="H81" s="3">
        <v>0</v>
      </c>
      <c r="I81">
        <v>0</v>
      </c>
      <c r="J81" s="26">
        <v>0.93</v>
      </c>
      <c r="K81">
        <v>0</v>
      </c>
      <c r="L81">
        <v>47.5</v>
      </c>
      <c r="M81">
        <v>3.9</v>
      </c>
      <c r="N81">
        <v>-97.3</v>
      </c>
      <c r="O81">
        <v>0</v>
      </c>
      <c r="P81" s="35">
        <v>270.31</v>
      </c>
      <c r="Q81">
        <v>-0.04</v>
      </c>
    </row>
    <row r="82" spans="1:17" x14ac:dyDescent="0.35">
      <c r="A82" t="s">
        <v>29</v>
      </c>
      <c r="B82" s="1">
        <v>0.52364583333333337</v>
      </c>
      <c r="C82" s="1"/>
      <c r="D82">
        <v>0</v>
      </c>
      <c r="E82">
        <v>0</v>
      </c>
      <c r="F82" s="24">
        <v>0.37</v>
      </c>
      <c r="G82">
        <v>0</v>
      </c>
      <c r="H82" s="3">
        <v>52</v>
      </c>
      <c r="I82">
        <v>0</v>
      </c>
      <c r="J82" s="26">
        <v>0.93</v>
      </c>
      <c r="K82">
        <v>0</v>
      </c>
      <c r="L82">
        <v>47.5</v>
      </c>
      <c r="M82">
        <v>4</v>
      </c>
      <c r="N82">
        <v>-97.4</v>
      </c>
      <c r="O82">
        <v>0</v>
      </c>
      <c r="P82" s="35">
        <v>270.32</v>
      </c>
      <c r="Q82">
        <v>-0.04</v>
      </c>
    </row>
    <row r="83" spans="1:17" x14ac:dyDescent="0.35">
      <c r="A83" t="s">
        <v>29</v>
      </c>
      <c r="B83" s="1">
        <v>0.52434027777777781</v>
      </c>
      <c r="C83" s="1"/>
      <c r="D83">
        <v>0</v>
      </c>
      <c r="E83">
        <v>0</v>
      </c>
      <c r="F83" s="24">
        <v>0.37</v>
      </c>
      <c r="G83">
        <v>0</v>
      </c>
      <c r="H83" s="3">
        <v>52</v>
      </c>
      <c r="I83">
        <v>0</v>
      </c>
      <c r="J83" s="26">
        <v>0.93</v>
      </c>
      <c r="K83">
        <v>0</v>
      </c>
      <c r="L83">
        <v>47</v>
      </c>
      <c r="M83">
        <v>4</v>
      </c>
      <c r="N83">
        <v>-97.4</v>
      </c>
      <c r="O83">
        <v>0</v>
      </c>
      <c r="P83" s="35">
        <v>270.33999999999997</v>
      </c>
      <c r="Q83">
        <v>-0.04</v>
      </c>
    </row>
    <row r="84" spans="1:17" x14ac:dyDescent="0.35">
      <c r="A84" t="s">
        <v>29</v>
      </c>
      <c r="B84" s="1">
        <v>0.52503472222222225</v>
      </c>
      <c r="C84" s="1"/>
      <c r="D84">
        <v>0</v>
      </c>
      <c r="E84">
        <v>0</v>
      </c>
      <c r="F84" s="24">
        <v>0.37</v>
      </c>
      <c r="G84">
        <v>0</v>
      </c>
      <c r="H84" s="3">
        <v>52</v>
      </c>
      <c r="I84">
        <v>0</v>
      </c>
      <c r="J84" s="26">
        <v>0.93</v>
      </c>
      <c r="K84">
        <v>0</v>
      </c>
      <c r="L84">
        <v>47</v>
      </c>
      <c r="M84">
        <v>4</v>
      </c>
      <c r="N84">
        <v>-97.3</v>
      </c>
      <c r="O84">
        <v>0</v>
      </c>
      <c r="P84" s="35">
        <v>270.36</v>
      </c>
      <c r="Q84">
        <v>-0.04</v>
      </c>
    </row>
    <row r="85" spans="1:17" x14ac:dyDescent="0.35">
      <c r="A85" t="s">
        <v>29</v>
      </c>
      <c r="B85" s="1">
        <v>0.52572916666666669</v>
      </c>
      <c r="C85" s="1"/>
      <c r="D85">
        <v>0</v>
      </c>
      <c r="E85">
        <v>0</v>
      </c>
      <c r="F85" s="24">
        <v>0.37</v>
      </c>
      <c r="G85">
        <v>0</v>
      </c>
      <c r="H85" s="3">
        <v>52</v>
      </c>
      <c r="I85">
        <v>0</v>
      </c>
      <c r="J85" s="26">
        <v>0.93</v>
      </c>
      <c r="K85">
        <v>0</v>
      </c>
      <c r="L85">
        <v>47.5</v>
      </c>
      <c r="M85">
        <v>3.9</v>
      </c>
      <c r="N85">
        <v>-97.3</v>
      </c>
      <c r="O85">
        <v>0</v>
      </c>
      <c r="P85" s="35">
        <v>270.38</v>
      </c>
      <c r="Q85">
        <v>-0.04</v>
      </c>
    </row>
    <row r="86" spans="1:17" x14ac:dyDescent="0.35">
      <c r="A86" t="s">
        <v>29</v>
      </c>
      <c r="B86" s="1">
        <v>0.52642361111111113</v>
      </c>
      <c r="C86" s="1"/>
      <c r="D86">
        <v>0</v>
      </c>
      <c r="E86">
        <v>0</v>
      </c>
      <c r="F86" s="24">
        <v>0.37</v>
      </c>
      <c r="G86">
        <v>0</v>
      </c>
      <c r="H86" s="3">
        <v>52</v>
      </c>
      <c r="I86">
        <v>0</v>
      </c>
      <c r="J86" s="26">
        <v>0.93</v>
      </c>
      <c r="K86">
        <v>0</v>
      </c>
      <c r="L86">
        <v>47</v>
      </c>
      <c r="M86">
        <v>3.9</v>
      </c>
      <c r="N86">
        <v>-97.2</v>
      </c>
      <c r="O86">
        <v>0</v>
      </c>
      <c r="P86" s="35">
        <v>270.39999999999998</v>
      </c>
      <c r="Q86">
        <v>-0.04</v>
      </c>
    </row>
    <row r="87" spans="1:17" x14ac:dyDescent="0.35">
      <c r="A87" t="s">
        <v>29</v>
      </c>
      <c r="B87" s="1">
        <v>0.52711805555555558</v>
      </c>
      <c r="C87" s="1"/>
      <c r="D87">
        <v>0</v>
      </c>
      <c r="E87">
        <v>0</v>
      </c>
      <c r="F87" s="24">
        <v>0.37</v>
      </c>
      <c r="G87">
        <v>0</v>
      </c>
      <c r="H87" s="3">
        <v>52</v>
      </c>
      <c r="I87">
        <v>0</v>
      </c>
      <c r="J87" s="26">
        <v>0.93</v>
      </c>
      <c r="K87">
        <v>0</v>
      </c>
      <c r="L87">
        <v>47</v>
      </c>
      <c r="M87">
        <v>4</v>
      </c>
      <c r="N87">
        <v>-97.4</v>
      </c>
      <c r="O87">
        <v>0</v>
      </c>
      <c r="P87" s="35">
        <v>270.42</v>
      </c>
      <c r="Q87">
        <v>-0.04</v>
      </c>
    </row>
    <row r="88" spans="1:17" x14ac:dyDescent="0.35">
      <c r="A88" t="s">
        <v>29</v>
      </c>
      <c r="B88" s="1">
        <v>0.52781250000000002</v>
      </c>
      <c r="C88" s="1"/>
      <c r="D88">
        <v>0</v>
      </c>
      <c r="E88">
        <v>0</v>
      </c>
      <c r="F88" s="24">
        <v>0.37</v>
      </c>
      <c r="G88">
        <v>0</v>
      </c>
      <c r="H88" s="3">
        <v>52</v>
      </c>
      <c r="I88">
        <v>0</v>
      </c>
      <c r="J88" s="26">
        <v>0.93</v>
      </c>
      <c r="K88">
        <v>0</v>
      </c>
      <c r="L88">
        <v>47</v>
      </c>
      <c r="M88">
        <v>4</v>
      </c>
      <c r="N88">
        <v>-97.5</v>
      </c>
      <c r="O88">
        <v>0</v>
      </c>
      <c r="P88" s="35">
        <v>270.44</v>
      </c>
      <c r="Q88">
        <v>-0.04</v>
      </c>
    </row>
    <row r="89" spans="1:17" x14ac:dyDescent="0.35">
      <c r="A89" t="s">
        <v>29</v>
      </c>
      <c r="B89" s="1">
        <v>0.52850694444444446</v>
      </c>
      <c r="C89" s="1"/>
      <c r="D89">
        <v>0</v>
      </c>
      <c r="E89">
        <v>0</v>
      </c>
      <c r="F89" s="24">
        <v>0.37</v>
      </c>
      <c r="G89">
        <v>0</v>
      </c>
      <c r="H89" s="3">
        <v>52</v>
      </c>
      <c r="I89">
        <v>0</v>
      </c>
      <c r="J89" s="26">
        <v>0.93</v>
      </c>
      <c r="K89">
        <v>0</v>
      </c>
      <c r="L89">
        <v>47</v>
      </c>
      <c r="M89">
        <v>3.9</v>
      </c>
      <c r="N89">
        <v>-97.3</v>
      </c>
      <c r="O89">
        <v>0</v>
      </c>
      <c r="P89" s="35">
        <v>270.45999999999998</v>
      </c>
      <c r="Q89">
        <v>-0.04</v>
      </c>
    </row>
    <row r="90" spans="1:17" x14ac:dyDescent="0.35">
      <c r="A90" t="s">
        <v>29</v>
      </c>
      <c r="B90" s="1">
        <v>0.5292013888888889</v>
      </c>
      <c r="C90" s="1"/>
      <c r="D90">
        <v>0</v>
      </c>
      <c r="E90">
        <v>0</v>
      </c>
      <c r="F90" s="24">
        <v>0.37</v>
      </c>
      <c r="G90">
        <v>0</v>
      </c>
      <c r="H90" s="3">
        <v>52</v>
      </c>
      <c r="I90">
        <v>0</v>
      </c>
      <c r="J90" s="26">
        <v>0.93</v>
      </c>
      <c r="K90">
        <v>1.1000000000000001</v>
      </c>
      <c r="L90">
        <v>47</v>
      </c>
      <c r="M90">
        <v>3.9</v>
      </c>
      <c r="N90">
        <v>-97.4</v>
      </c>
      <c r="O90">
        <v>0</v>
      </c>
      <c r="P90" s="35">
        <v>270.48</v>
      </c>
      <c r="Q90">
        <v>-0.04</v>
      </c>
    </row>
    <row r="91" spans="1:17" x14ac:dyDescent="0.35">
      <c r="A91" t="s">
        <v>29</v>
      </c>
      <c r="B91" s="1">
        <v>0.52989583333333334</v>
      </c>
      <c r="C91" s="1"/>
      <c r="D91">
        <v>0</v>
      </c>
      <c r="E91">
        <v>0</v>
      </c>
      <c r="F91" s="24">
        <v>0.37</v>
      </c>
      <c r="G91">
        <v>0</v>
      </c>
      <c r="H91" s="3">
        <v>52</v>
      </c>
      <c r="I91">
        <v>0</v>
      </c>
      <c r="J91" s="26">
        <v>0.93</v>
      </c>
      <c r="K91">
        <v>1.5</v>
      </c>
      <c r="L91">
        <v>47</v>
      </c>
      <c r="M91">
        <v>4</v>
      </c>
      <c r="N91">
        <v>-97.1</v>
      </c>
      <c r="O91">
        <v>0</v>
      </c>
      <c r="P91" s="35">
        <v>270.5</v>
      </c>
      <c r="Q91">
        <v>-0.04</v>
      </c>
    </row>
    <row r="92" spans="1:17" x14ac:dyDescent="0.35">
      <c r="A92" t="s">
        <v>29</v>
      </c>
      <c r="B92" s="1">
        <v>0.53059027777777779</v>
      </c>
      <c r="C92" s="1"/>
      <c r="D92">
        <v>0</v>
      </c>
      <c r="E92">
        <v>0</v>
      </c>
      <c r="F92" s="24">
        <v>0.37</v>
      </c>
      <c r="G92">
        <v>0</v>
      </c>
      <c r="H92" s="3">
        <v>52</v>
      </c>
      <c r="I92">
        <v>0</v>
      </c>
      <c r="J92" s="26">
        <v>0.93</v>
      </c>
      <c r="K92">
        <v>0</v>
      </c>
      <c r="L92">
        <v>47</v>
      </c>
      <c r="M92">
        <v>4</v>
      </c>
      <c r="N92">
        <v>-97.4</v>
      </c>
      <c r="O92">
        <v>0</v>
      </c>
      <c r="P92" s="35">
        <v>270.52</v>
      </c>
      <c r="Q92">
        <v>-0.04</v>
      </c>
    </row>
    <row r="93" spans="1:17" x14ac:dyDescent="0.35">
      <c r="A93" t="s">
        <v>29</v>
      </c>
      <c r="B93" s="1">
        <v>0.53128472222222223</v>
      </c>
      <c r="C93" s="1"/>
      <c r="D93">
        <v>0</v>
      </c>
      <c r="E93">
        <v>0</v>
      </c>
      <c r="F93" s="24">
        <v>0.37</v>
      </c>
      <c r="G93">
        <v>0</v>
      </c>
      <c r="H93" s="3">
        <v>52</v>
      </c>
      <c r="I93">
        <v>0</v>
      </c>
      <c r="J93" s="26">
        <v>0.95</v>
      </c>
      <c r="K93">
        <v>0</v>
      </c>
      <c r="L93">
        <v>47</v>
      </c>
      <c r="M93">
        <v>3.9</v>
      </c>
      <c r="N93">
        <v>-97.4</v>
      </c>
      <c r="O93">
        <v>0</v>
      </c>
      <c r="P93" s="35">
        <v>270.54000000000002</v>
      </c>
      <c r="Q93">
        <v>-0.04</v>
      </c>
    </row>
    <row r="94" spans="1:17" x14ac:dyDescent="0.35">
      <c r="A94" t="s">
        <v>29</v>
      </c>
      <c r="B94" s="1">
        <v>0.53197916666666667</v>
      </c>
      <c r="C94" s="1"/>
      <c r="D94">
        <v>0</v>
      </c>
      <c r="E94">
        <v>0</v>
      </c>
      <c r="F94" s="24">
        <v>0.37</v>
      </c>
      <c r="G94">
        <v>0</v>
      </c>
      <c r="H94" s="3">
        <v>52</v>
      </c>
      <c r="I94">
        <v>0</v>
      </c>
      <c r="J94" s="26">
        <v>0.95</v>
      </c>
      <c r="K94">
        <v>0</v>
      </c>
      <c r="L94">
        <v>47</v>
      </c>
      <c r="M94">
        <v>3.9</v>
      </c>
      <c r="N94">
        <v>-97.4</v>
      </c>
      <c r="O94">
        <v>0</v>
      </c>
      <c r="P94" s="35">
        <v>270.56</v>
      </c>
      <c r="Q94">
        <v>-0.04</v>
      </c>
    </row>
    <row r="95" spans="1:17" x14ac:dyDescent="0.35">
      <c r="A95" t="s">
        <v>29</v>
      </c>
      <c r="B95" s="1">
        <v>0.53267361111111111</v>
      </c>
      <c r="C95" s="1"/>
      <c r="D95">
        <v>0</v>
      </c>
      <c r="E95">
        <v>0</v>
      </c>
      <c r="F95" s="24">
        <v>0.37</v>
      </c>
      <c r="G95">
        <v>0</v>
      </c>
      <c r="H95" s="3">
        <v>52</v>
      </c>
      <c r="I95">
        <v>0</v>
      </c>
      <c r="J95" s="26">
        <v>0.95</v>
      </c>
      <c r="K95">
        <v>0</v>
      </c>
      <c r="L95">
        <v>47</v>
      </c>
      <c r="M95">
        <v>4</v>
      </c>
      <c r="N95">
        <v>-97</v>
      </c>
      <c r="O95">
        <v>0</v>
      </c>
      <c r="P95" s="35">
        <v>270.58999999999997</v>
      </c>
      <c r="Q95">
        <v>-0.04</v>
      </c>
    </row>
    <row r="96" spans="1:17" x14ac:dyDescent="0.35">
      <c r="A96" t="s">
        <v>29</v>
      </c>
      <c r="B96" s="1">
        <v>0.53336805555555555</v>
      </c>
      <c r="C96" s="1"/>
      <c r="D96">
        <v>0</v>
      </c>
      <c r="E96">
        <v>0</v>
      </c>
      <c r="F96" s="24">
        <v>0.37</v>
      </c>
      <c r="G96">
        <v>0</v>
      </c>
      <c r="H96" s="3">
        <v>52</v>
      </c>
      <c r="I96">
        <v>0</v>
      </c>
      <c r="J96" s="26">
        <v>0.95</v>
      </c>
      <c r="K96">
        <v>0</v>
      </c>
      <c r="L96">
        <v>47</v>
      </c>
      <c r="M96">
        <v>3.9</v>
      </c>
      <c r="N96">
        <v>-97</v>
      </c>
      <c r="O96">
        <v>0</v>
      </c>
      <c r="P96" s="35">
        <v>270.60000000000002</v>
      </c>
      <c r="Q96">
        <v>-0.04</v>
      </c>
    </row>
    <row r="97" spans="1:17" x14ac:dyDescent="0.35">
      <c r="A97" t="s">
        <v>29</v>
      </c>
      <c r="B97" s="1">
        <v>0.5340625</v>
      </c>
      <c r="C97" s="1"/>
      <c r="D97">
        <v>0</v>
      </c>
      <c r="E97">
        <v>0</v>
      </c>
      <c r="F97" s="24">
        <v>0.37</v>
      </c>
      <c r="G97">
        <v>0</v>
      </c>
      <c r="H97" s="3">
        <v>52</v>
      </c>
      <c r="I97">
        <v>0</v>
      </c>
      <c r="J97" s="26">
        <v>0.95</v>
      </c>
      <c r="K97">
        <v>0</v>
      </c>
      <c r="L97">
        <v>46.5</v>
      </c>
      <c r="M97">
        <v>3.8</v>
      </c>
      <c r="N97">
        <v>-96.8</v>
      </c>
      <c r="O97">
        <v>0</v>
      </c>
      <c r="P97" s="35">
        <v>270.62</v>
      </c>
      <c r="Q97">
        <v>-0.04</v>
      </c>
    </row>
    <row r="98" spans="1:17" x14ac:dyDescent="0.35">
      <c r="A98" t="s">
        <v>29</v>
      </c>
      <c r="B98" s="1">
        <v>0.53475694444444444</v>
      </c>
      <c r="C98" s="1"/>
      <c r="D98">
        <v>0</v>
      </c>
      <c r="E98">
        <v>0</v>
      </c>
      <c r="F98" s="24">
        <v>0.37</v>
      </c>
      <c r="G98">
        <v>0</v>
      </c>
      <c r="H98" s="3">
        <v>52</v>
      </c>
      <c r="I98">
        <v>0</v>
      </c>
      <c r="J98" s="26">
        <v>0.95</v>
      </c>
      <c r="K98">
        <v>0</v>
      </c>
      <c r="L98">
        <v>47</v>
      </c>
      <c r="M98">
        <v>3.9</v>
      </c>
      <c r="N98">
        <v>-97</v>
      </c>
      <c r="O98">
        <v>0</v>
      </c>
      <c r="P98" s="35">
        <v>270.64</v>
      </c>
      <c r="Q98">
        <v>-0.04</v>
      </c>
    </row>
    <row r="99" spans="1:17" x14ac:dyDescent="0.35">
      <c r="A99" t="s">
        <v>29</v>
      </c>
      <c r="B99" s="1">
        <v>0.53545138888888888</v>
      </c>
      <c r="C99" s="1"/>
      <c r="D99">
        <v>0</v>
      </c>
      <c r="E99">
        <v>0</v>
      </c>
      <c r="F99" s="24">
        <v>0.37</v>
      </c>
      <c r="G99">
        <v>0</v>
      </c>
      <c r="H99" s="3">
        <v>52</v>
      </c>
      <c r="I99">
        <v>0</v>
      </c>
      <c r="J99" s="26">
        <v>0.95</v>
      </c>
      <c r="K99">
        <v>0</v>
      </c>
      <c r="L99">
        <v>47</v>
      </c>
      <c r="M99">
        <v>3.9</v>
      </c>
      <c r="N99">
        <v>-96.9</v>
      </c>
      <c r="O99">
        <v>0</v>
      </c>
      <c r="P99" s="35">
        <v>270.66000000000003</v>
      </c>
      <c r="Q99">
        <v>-0.04</v>
      </c>
    </row>
    <row r="100" spans="1:17" x14ac:dyDescent="0.35">
      <c r="A100" t="s">
        <v>29</v>
      </c>
      <c r="B100" s="1">
        <v>0.53614583333333332</v>
      </c>
      <c r="C100" s="1"/>
      <c r="D100">
        <v>0</v>
      </c>
      <c r="E100">
        <v>0</v>
      </c>
      <c r="F100" s="24">
        <v>0.37</v>
      </c>
      <c r="G100">
        <v>0</v>
      </c>
      <c r="H100" s="3">
        <v>52</v>
      </c>
      <c r="I100">
        <v>0</v>
      </c>
      <c r="J100" s="26">
        <v>0.95</v>
      </c>
      <c r="K100">
        <v>0</v>
      </c>
      <c r="L100">
        <v>47</v>
      </c>
      <c r="M100">
        <v>4</v>
      </c>
      <c r="N100">
        <v>-96.9</v>
      </c>
      <c r="O100">
        <v>0</v>
      </c>
      <c r="P100" s="35">
        <v>270.68</v>
      </c>
      <c r="Q100">
        <v>-0.04</v>
      </c>
    </row>
    <row r="101" spans="1:17" x14ac:dyDescent="0.35">
      <c r="A101" t="s">
        <v>29</v>
      </c>
      <c r="B101" s="1">
        <v>0.53684027777777776</v>
      </c>
      <c r="C101" s="1"/>
      <c r="D101">
        <v>0</v>
      </c>
      <c r="E101">
        <v>0</v>
      </c>
      <c r="F101" s="24">
        <v>0.37</v>
      </c>
      <c r="G101">
        <v>0</v>
      </c>
      <c r="H101" s="3">
        <v>52</v>
      </c>
      <c r="I101">
        <v>0</v>
      </c>
      <c r="J101" s="26">
        <v>0.95</v>
      </c>
      <c r="K101">
        <v>0</v>
      </c>
      <c r="L101">
        <v>46.5</v>
      </c>
      <c r="M101">
        <v>3.9</v>
      </c>
      <c r="N101">
        <v>-96.9</v>
      </c>
      <c r="O101">
        <v>0</v>
      </c>
      <c r="P101" s="35">
        <v>270.7</v>
      </c>
      <c r="Q101">
        <v>-0.04</v>
      </c>
    </row>
    <row r="102" spans="1:17" x14ac:dyDescent="0.35">
      <c r="A102" t="s">
        <v>29</v>
      </c>
      <c r="B102" s="1">
        <v>0.53753472222222221</v>
      </c>
      <c r="C102" s="1"/>
      <c r="D102">
        <v>0</v>
      </c>
      <c r="E102">
        <v>0</v>
      </c>
      <c r="F102" s="24">
        <v>0.37</v>
      </c>
      <c r="G102">
        <v>0</v>
      </c>
      <c r="H102" s="3">
        <v>52</v>
      </c>
      <c r="I102">
        <v>0</v>
      </c>
      <c r="J102" s="26">
        <v>0.95</v>
      </c>
      <c r="K102">
        <v>0</v>
      </c>
      <c r="L102">
        <v>46.5</v>
      </c>
      <c r="M102">
        <v>3.9</v>
      </c>
      <c r="N102">
        <v>-96.8</v>
      </c>
      <c r="O102">
        <v>0</v>
      </c>
      <c r="P102" s="35">
        <v>270.72000000000003</v>
      </c>
      <c r="Q102">
        <v>-0.04</v>
      </c>
    </row>
    <row r="103" spans="1:17" x14ac:dyDescent="0.35">
      <c r="A103" t="s">
        <v>29</v>
      </c>
      <c r="B103" s="1">
        <v>0.53822916666666665</v>
      </c>
      <c r="C103" s="1"/>
      <c r="D103">
        <v>0</v>
      </c>
      <c r="E103">
        <v>0</v>
      </c>
      <c r="F103" s="24">
        <v>0.37</v>
      </c>
      <c r="G103">
        <v>0</v>
      </c>
      <c r="H103" s="3">
        <v>52</v>
      </c>
      <c r="I103">
        <v>0</v>
      </c>
      <c r="J103" s="26">
        <v>0.95</v>
      </c>
      <c r="K103">
        <v>0</v>
      </c>
      <c r="L103">
        <v>46.5</v>
      </c>
      <c r="M103">
        <v>4</v>
      </c>
      <c r="N103">
        <v>-97.1</v>
      </c>
      <c r="O103">
        <v>0</v>
      </c>
      <c r="P103" s="35">
        <v>270.74</v>
      </c>
      <c r="Q103">
        <v>-0.04</v>
      </c>
    </row>
    <row r="104" spans="1:17" x14ac:dyDescent="0.35">
      <c r="A104" t="s">
        <v>29</v>
      </c>
      <c r="B104" s="1">
        <v>0.53892361111111109</v>
      </c>
      <c r="C104" s="1"/>
      <c r="D104">
        <v>0</v>
      </c>
      <c r="E104">
        <v>0</v>
      </c>
      <c r="F104" s="24">
        <v>0.37</v>
      </c>
      <c r="G104">
        <v>0</v>
      </c>
      <c r="H104" s="3">
        <v>0</v>
      </c>
      <c r="I104">
        <v>0</v>
      </c>
      <c r="J104" s="26">
        <v>0.95</v>
      </c>
      <c r="K104">
        <v>0</v>
      </c>
      <c r="L104">
        <v>46.5</v>
      </c>
      <c r="M104">
        <v>4</v>
      </c>
      <c r="N104">
        <v>-96.8</v>
      </c>
      <c r="O104">
        <v>0</v>
      </c>
      <c r="P104" s="35">
        <v>270.74</v>
      </c>
      <c r="Q104">
        <v>-0.04</v>
      </c>
    </row>
    <row r="105" spans="1:17" x14ac:dyDescent="0.35">
      <c r="A105" t="s">
        <v>29</v>
      </c>
      <c r="B105" s="1">
        <v>0.53961805555555553</v>
      </c>
      <c r="C105" s="1"/>
      <c r="D105">
        <v>0</v>
      </c>
      <c r="E105">
        <v>0</v>
      </c>
      <c r="F105" s="24">
        <v>0.37</v>
      </c>
      <c r="G105">
        <v>0</v>
      </c>
      <c r="H105" s="3">
        <v>0</v>
      </c>
      <c r="I105">
        <v>0</v>
      </c>
      <c r="J105" s="26">
        <v>0.95</v>
      </c>
      <c r="K105">
        <v>0</v>
      </c>
      <c r="L105">
        <v>46.5</v>
      </c>
      <c r="M105">
        <v>3.9</v>
      </c>
      <c r="N105">
        <v>-97</v>
      </c>
      <c r="O105">
        <v>0</v>
      </c>
      <c r="P105" s="35">
        <v>270.74</v>
      </c>
      <c r="Q105">
        <v>-0.04</v>
      </c>
    </row>
    <row r="106" spans="1:17" x14ac:dyDescent="0.35">
      <c r="A106" t="s">
        <v>29</v>
      </c>
      <c r="B106" s="1">
        <v>0.54031249999999997</v>
      </c>
      <c r="C106" s="1"/>
      <c r="D106">
        <v>0</v>
      </c>
      <c r="E106">
        <v>0</v>
      </c>
      <c r="F106" s="24">
        <v>0.37</v>
      </c>
      <c r="G106">
        <v>0</v>
      </c>
      <c r="H106" s="3">
        <v>0</v>
      </c>
      <c r="I106">
        <v>0</v>
      </c>
      <c r="J106" s="26">
        <v>0.95</v>
      </c>
      <c r="K106">
        <v>0</v>
      </c>
      <c r="L106">
        <v>46.5</v>
      </c>
      <c r="M106">
        <v>4</v>
      </c>
      <c r="N106">
        <v>-96.5</v>
      </c>
      <c r="O106">
        <v>0</v>
      </c>
      <c r="P106" s="35">
        <v>270.74</v>
      </c>
      <c r="Q106">
        <v>-0.04</v>
      </c>
    </row>
    <row r="107" spans="1:17" x14ac:dyDescent="0.35">
      <c r="A107" t="s">
        <v>29</v>
      </c>
      <c r="B107" s="1">
        <v>0.54100694444444442</v>
      </c>
      <c r="C107" s="1"/>
      <c r="D107">
        <v>0</v>
      </c>
      <c r="E107">
        <v>0</v>
      </c>
      <c r="F107" s="24">
        <v>0.37</v>
      </c>
      <c r="G107">
        <v>0</v>
      </c>
      <c r="H107" s="3">
        <v>0</v>
      </c>
      <c r="I107">
        <v>0</v>
      </c>
      <c r="J107" s="26">
        <v>0.95</v>
      </c>
      <c r="K107">
        <v>0</v>
      </c>
      <c r="L107">
        <v>46.5</v>
      </c>
      <c r="M107">
        <v>3.9</v>
      </c>
      <c r="N107">
        <v>-96.7</v>
      </c>
      <c r="O107">
        <v>0</v>
      </c>
      <c r="P107" s="35">
        <v>270.74</v>
      </c>
      <c r="Q107">
        <v>-0.04</v>
      </c>
    </row>
    <row r="108" spans="1:17" x14ac:dyDescent="0.35">
      <c r="A108" t="s">
        <v>29</v>
      </c>
      <c r="B108" s="1">
        <v>0.54170138888888886</v>
      </c>
      <c r="C108" s="1"/>
      <c r="D108">
        <v>0</v>
      </c>
      <c r="E108">
        <v>0</v>
      </c>
      <c r="F108" s="24">
        <v>0.37</v>
      </c>
      <c r="G108">
        <v>0</v>
      </c>
      <c r="H108" s="3">
        <v>0</v>
      </c>
      <c r="I108">
        <v>0</v>
      </c>
      <c r="J108" s="26">
        <v>0.95</v>
      </c>
      <c r="K108">
        <v>0</v>
      </c>
      <c r="L108">
        <v>46.5</v>
      </c>
      <c r="M108">
        <v>3.9</v>
      </c>
      <c r="N108">
        <v>-96.5</v>
      </c>
      <c r="O108">
        <v>0</v>
      </c>
      <c r="P108" s="35">
        <v>270.74</v>
      </c>
      <c r="Q108">
        <v>-0.04</v>
      </c>
    </row>
    <row r="109" spans="1:17" x14ac:dyDescent="0.35">
      <c r="A109" t="s">
        <v>29</v>
      </c>
      <c r="B109" s="1">
        <v>0.5423958333333333</v>
      </c>
      <c r="C109" s="1"/>
      <c r="D109">
        <v>0</v>
      </c>
      <c r="E109">
        <v>0</v>
      </c>
      <c r="F109" s="24">
        <v>0.37</v>
      </c>
      <c r="G109">
        <v>0</v>
      </c>
      <c r="H109" s="3">
        <v>0</v>
      </c>
      <c r="I109">
        <v>0</v>
      </c>
      <c r="J109" s="26">
        <v>0.95</v>
      </c>
      <c r="K109">
        <v>0</v>
      </c>
      <c r="L109">
        <v>46.5</v>
      </c>
      <c r="M109">
        <v>4</v>
      </c>
      <c r="N109">
        <v>-96.6</v>
      </c>
      <c r="O109">
        <v>0</v>
      </c>
      <c r="P109" s="35">
        <v>270.74</v>
      </c>
      <c r="Q109">
        <v>-0.04</v>
      </c>
    </row>
    <row r="110" spans="1:17" x14ac:dyDescent="0.35">
      <c r="A110" t="s">
        <v>29</v>
      </c>
      <c r="B110" s="1">
        <v>0.54309027777777774</v>
      </c>
      <c r="C110" s="1"/>
      <c r="D110">
        <v>0</v>
      </c>
      <c r="E110">
        <v>0</v>
      </c>
      <c r="F110" s="24">
        <v>0.37</v>
      </c>
      <c r="G110">
        <v>0</v>
      </c>
      <c r="H110" s="3">
        <v>0</v>
      </c>
      <c r="I110">
        <v>0</v>
      </c>
      <c r="J110" s="26">
        <v>0.95</v>
      </c>
      <c r="K110">
        <v>0</v>
      </c>
      <c r="L110">
        <v>46.5</v>
      </c>
      <c r="M110">
        <v>3.9</v>
      </c>
      <c r="N110">
        <v>-96.8</v>
      </c>
      <c r="O110">
        <v>0</v>
      </c>
      <c r="P110" s="35">
        <v>270.74</v>
      </c>
      <c r="Q110">
        <v>-0.04</v>
      </c>
    </row>
    <row r="111" spans="1:17" x14ac:dyDescent="0.35">
      <c r="A111" t="s">
        <v>29</v>
      </c>
      <c r="B111" s="1">
        <v>0.54378472222222218</v>
      </c>
      <c r="C111" s="1"/>
      <c r="D111">
        <v>0</v>
      </c>
      <c r="E111">
        <v>0</v>
      </c>
      <c r="F111" s="24">
        <v>0.37</v>
      </c>
      <c r="G111">
        <v>0</v>
      </c>
      <c r="H111" s="3">
        <v>18</v>
      </c>
      <c r="I111">
        <v>0</v>
      </c>
      <c r="J111" s="26">
        <v>0.95</v>
      </c>
      <c r="K111">
        <v>0</v>
      </c>
      <c r="L111">
        <v>46.5</v>
      </c>
      <c r="M111">
        <v>3.9</v>
      </c>
      <c r="N111">
        <v>-96.6</v>
      </c>
      <c r="O111">
        <v>0</v>
      </c>
      <c r="P111" s="35">
        <v>270.75</v>
      </c>
      <c r="Q111">
        <v>-0.04</v>
      </c>
    </row>
    <row r="112" spans="1:17" x14ac:dyDescent="0.35">
      <c r="A112" t="s">
        <v>29</v>
      </c>
      <c r="B112" s="1">
        <v>0.54447916666666674</v>
      </c>
      <c r="C112" s="1"/>
      <c r="D112">
        <v>0</v>
      </c>
      <c r="E112">
        <v>0</v>
      </c>
      <c r="F112" s="24">
        <v>0.37</v>
      </c>
      <c r="G112">
        <v>0</v>
      </c>
      <c r="H112" s="3">
        <v>18</v>
      </c>
      <c r="I112">
        <v>0</v>
      </c>
      <c r="J112" s="26">
        <v>0.95</v>
      </c>
      <c r="K112">
        <v>0</v>
      </c>
      <c r="L112">
        <v>46.5</v>
      </c>
      <c r="M112">
        <v>3.9</v>
      </c>
      <c r="N112">
        <v>-96.7</v>
      </c>
      <c r="O112">
        <v>0</v>
      </c>
      <c r="P112" s="35">
        <v>270.77</v>
      </c>
      <c r="Q112">
        <v>-0.04</v>
      </c>
    </row>
    <row r="113" spans="1:17" x14ac:dyDescent="0.35">
      <c r="A113" t="s">
        <v>29</v>
      </c>
      <c r="B113" s="1">
        <v>0.54517361111111107</v>
      </c>
      <c r="C113" s="1"/>
      <c r="D113">
        <v>0</v>
      </c>
      <c r="E113">
        <v>0</v>
      </c>
      <c r="F113" s="24">
        <v>0.37</v>
      </c>
      <c r="G113">
        <v>0</v>
      </c>
      <c r="H113" s="3">
        <v>18</v>
      </c>
      <c r="I113">
        <v>0</v>
      </c>
      <c r="J113" s="26">
        <v>0.95</v>
      </c>
      <c r="K113">
        <v>0</v>
      </c>
      <c r="L113">
        <v>46.5</v>
      </c>
      <c r="M113">
        <v>3.9</v>
      </c>
      <c r="N113">
        <v>-96.8</v>
      </c>
      <c r="O113">
        <v>0</v>
      </c>
      <c r="P113" s="35">
        <v>270.79000000000002</v>
      </c>
      <c r="Q113">
        <v>-0.04</v>
      </c>
    </row>
    <row r="114" spans="1:17" x14ac:dyDescent="0.35">
      <c r="A114" t="s">
        <v>29</v>
      </c>
      <c r="B114" s="1">
        <v>0.54586805555555562</v>
      </c>
      <c r="C114" s="1"/>
      <c r="D114">
        <v>0</v>
      </c>
      <c r="E114">
        <v>0</v>
      </c>
      <c r="F114" s="24">
        <v>0.37</v>
      </c>
      <c r="G114">
        <v>0</v>
      </c>
      <c r="H114" s="3">
        <v>18</v>
      </c>
      <c r="I114">
        <v>0</v>
      </c>
      <c r="J114" s="26">
        <v>0.95</v>
      </c>
      <c r="K114">
        <v>0</v>
      </c>
      <c r="L114">
        <v>46.5</v>
      </c>
      <c r="M114">
        <v>4</v>
      </c>
      <c r="N114">
        <v>-96.8</v>
      </c>
      <c r="O114">
        <v>0</v>
      </c>
      <c r="P114" s="35">
        <v>270.81</v>
      </c>
      <c r="Q114">
        <v>-0.04</v>
      </c>
    </row>
    <row r="115" spans="1:17" x14ac:dyDescent="0.35">
      <c r="A115" t="s">
        <v>29</v>
      </c>
      <c r="B115" s="1">
        <v>0.54656249999999995</v>
      </c>
      <c r="C115" s="1"/>
      <c r="D115">
        <v>0</v>
      </c>
      <c r="E115">
        <v>0</v>
      </c>
      <c r="F115" s="24">
        <v>0.38</v>
      </c>
      <c r="G115">
        <v>0</v>
      </c>
      <c r="H115" s="3">
        <v>18</v>
      </c>
      <c r="I115">
        <v>0</v>
      </c>
      <c r="J115" s="26">
        <v>0.95</v>
      </c>
      <c r="K115">
        <v>0</v>
      </c>
      <c r="L115">
        <v>46.5</v>
      </c>
      <c r="M115">
        <v>4</v>
      </c>
      <c r="N115">
        <v>-96.8</v>
      </c>
      <c r="O115">
        <v>0</v>
      </c>
      <c r="P115" s="35">
        <v>270.83</v>
      </c>
      <c r="Q115">
        <v>-0.04</v>
      </c>
    </row>
    <row r="116" spans="1:17" x14ac:dyDescent="0.35">
      <c r="A116" t="s">
        <v>29</v>
      </c>
      <c r="B116" s="1">
        <v>0.5472569444444445</v>
      </c>
      <c r="C116" s="1"/>
      <c r="D116">
        <v>0</v>
      </c>
      <c r="E116">
        <v>0</v>
      </c>
      <c r="F116" s="24">
        <v>0.38</v>
      </c>
      <c r="G116">
        <v>0</v>
      </c>
      <c r="H116" s="3">
        <v>18</v>
      </c>
      <c r="I116">
        <v>0</v>
      </c>
      <c r="J116" s="26">
        <v>0.95</v>
      </c>
      <c r="K116">
        <v>0</v>
      </c>
      <c r="L116">
        <v>46.5</v>
      </c>
      <c r="M116">
        <v>3.9</v>
      </c>
      <c r="N116">
        <v>-96.6</v>
      </c>
      <c r="O116">
        <v>0</v>
      </c>
      <c r="P116" s="35">
        <v>270.85000000000002</v>
      </c>
      <c r="Q116">
        <v>-0.04</v>
      </c>
    </row>
    <row r="117" spans="1:17" x14ac:dyDescent="0.35">
      <c r="A117" t="s">
        <v>29</v>
      </c>
      <c r="B117" s="1">
        <v>0.54795138888888884</v>
      </c>
      <c r="C117" s="1"/>
      <c r="D117">
        <v>0</v>
      </c>
      <c r="E117">
        <v>0</v>
      </c>
      <c r="F117" s="24">
        <v>0.38</v>
      </c>
      <c r="G117">
        <v>0</v>
      </c>
      <c r="H117" s="3">
        <v>18</v>
      </c>
      <c r="I117">
        <v>0</v>
      </c>
      <c r="J117" s="26">
        <v>0.95</v>
      </c>
      <c r="K117">
        <v>0</v>
      </c>
      <c r="L117">
        <v>46.5</v>
      </c>
      <c r="M117">
        <v>3.9</v>
      </c>
      <c r="N117">
        <v>-97.1</v>
      </c>
      <c r="O117">
        <v>0</v>
      </c>
      <c r="P117" s="35">
        <v>270.87</v>
      </c>
      <c r="Q117">
        <v>-0.04</v>
      </c>
    </row>
    <row r="118" spans="1:17" x14ac:dyDescent="0.35">
      <c r="A118" t="s">
        <v>29</v>
      </c>
      <c r="B118" s="1">
        <v>0.54864583333333339</v>
      </c>
      <c r="C118" s="1"/>
      <c r="D118">
        <v>0</v>
      </c>
      <c r="E118">
        <v>0</v>
      </c>
      <c r="F118" s="24">
        <v>0.38</v>
      </c>
      <c r="G118">
        <v>0</v>
      </c>
      <c r="H118" s="3">
        <v>18</v>
      </c>
      <c r="I118">
        <v>0</v>
      </c>
      <c r="J118" s="26">
        <v>0.95</v>
      </c>
      <c r="K118">
        <v>0</v>
      </c>
      <c r="L118">
        <v>46.5</v>
      </c>
      <c r="M118">
        <v>4</v>
      </c>
      <c r="N118">
        <v>-96.9</v>
      </c>
      <c r="O118">
        <v>0</v>
      </c>
      <c r="P118" s="35">
        <v>270.89</v>
      </c>
      <c r="Q118">
        <v>-0.04</v>
      </c>
    </row>
    <row r="119" spans="1:17" x14ac:dyDescent="0.35">
      <c r="A119" t="s">
        <v>29</v>
      </c>
      <c r="B119" s="1">
        <v>0.54934027777777772</v>
      </c>
      <c r="C119" s="1"/>
      <c r="D119">
        <v>0</v>
      </c>
      <c r="E119">
        <v>0</v>
      </c>
      <c r="F119" s="24">
        <v>0.39</v>
      </c>
      <c r="G119">
        <v>0</v>
      </c>
      <c r="H119" s="3">
        <v>18</v>
      </c>
      <c r="I119">
        <v>0</v>
      </c>
      <c r="J119" s="26">
        <v>0.95</v>
      </c>
      <c r="K119">
        <v>0</v>
      </c>
      <c r="L119">
        <v>46.5</v>
      </c>
      <c r="M119">
        <v>4</v>
      </c>
      <c r="N119">
        <v>-96.7</v>
      </c>
      <c r="O119">
        <v>0</v>
      </c>
      <c r="P119" s="35">
        <v>270.91000000000003</v>
      </c>
      <c r="Q119">
        <v>-0.04</v>
      </c>
    </row>
    <row r="120" spans="1:17" x14ac:dyDescent="0.35">
      <c r="A120" t="s">
        <v>29</v>
      </c>
      <c r="B120" s="1">
        <v>0.55003472222222227</v>
      </c>
      <c r="C120" s="1"/>
      <c r="D120">
        <v>0</v>
      </c>
      <c r="E120">
        <v>0</v>
      </c>
      <c r="F120" s="24">
        <v>0.39</v>
      </c>
      <c r="G120">
        <v>0</v>
      </c>
      <c r="H120" s="3">
        <v>18</v>
      </c>
      <c r="I120">
        <v>0</v>
      </c>
      <c r="J120" s="26">
        <v>0.95</v>
      </c>
      <c r="K120">
        <v>0</v>
      </c>
      <c r="L120">
        <v>46.5</v>
      </c>
      <c r="M120">
        <v>4</v>
      </c>
      <c r="N120">
        <v>-96.7</v>
      </c>
      <c r="O120">
        <v>0</v>
      </c>
      <c r="P120" s="35">
        <v>270.93</v>
      </c>
      <c r="Q120">
        <v>-0.04</v>
      </c>
    </row>
    <row r="121" spans="1:17" x14ac:dyDescent="0.35">
      <c r="A121" t="s">
        <v>29</v>
      </c>
      <c r="B121" s="1">
        <v>0.5507291666666666</v>
      </c>
      <c r="C121" s="1"/>
      <c r="D121">
        <v>0</v>
      </c>
      <c r="E121">
        <v>0</v>
      </c>
      <c r="F121" s="24">
        <v>0.39</v>
      </c>
      <c r="G121">
        <v>0</v>
      </c>
      <c r="H121" s="3">
        <v>18</v>
      </c>
      <c r="I121">
        <v>0</v>
      </c>
      <c r="J121" s="26">
        <v>0.95</v>
      </c>
      <c r="K121">
        <v>0</v>
      </c>
      <c r="L121">
        <v>46.5</v>
      </c>
      <c r="M121">
        <v>4</v>
      </c>
      <c r="N121">
        <v>-96.6</v>
      </c>
      <c r="O121">
        <v>0</v>
      </c>
      <c r="P121" s="35">
        <v>270.95</v>
      </c>
      <c r="Q121">
        <v>-0.04</v>
      </c>
    </row>
    <row r="122" spans="1:17" x14ac:dyDescent="0.35">
      <c r="A122" t="s">
        <v>29</v>
      </c>
      <c r="B122" s="1">
        <v>0.55142361111111116</v>
      </c>
      <c r="C122" s="1"/>
      <c r="D122">
        <v>0</v>
      </c>
      <c r="E122">
        <v>0</v>
      </c>
      <c r="F122" s="24">
        <v>0.39</v>
      </c>
      <c r="G122">
        <v>0</v>
      </c>
      <c r="H122" s="3">
        <v>18</v>
      </c>
      <c r="I122">
        <v>0</v>
      </c>
      <c r="J122" s="26">
        <v>0.95</v>
      </c>
      <c r="K122">
        <v>0</v>
      </c>
      <c r="L122">
        <v>46</v>
      </c>
      <c r="M122">
        <v>3.9</v>
      </c>
      <c r="N122">
        <v>-96.5</v>
      </c>
      <c r="O122">
        <v>0</v>
      </c>
      <c r="P122" s="35">
        <v>270.97000000000003</v>
      </c>
      <c r="Q122">
        <v>-0.04</v>
      </c>
    </row>
    <row r="123" spans="1:17" x14ac:dyDescent="0.35">
      <c r="A123" t="s">
        <v>29</v>
      </c>
      <c r="B123" s="1">
        <v>0.55211805555555549</v>
      </c>
      <c r="C123" s="1"/>
      <c r="D123">
        <v>0</v>
      </c>
      <c r="E123">
        <v>0</v>
      </c>
      <c r="F123" s="24">
        <v>0.39</v>
      </c>
      <c r="G123">
        <v>0</v>
      </c>
      <c r="H123" s="3">
        <v>18</v>
      </c>
      <c r="I123">
        <v>0</v>
      </c>
      <c r="J123" s="26">
        <v>0.95</v>
      </c>
      <c r="K123">
        <v>0</v>
      </c>
      <c r="L123">
        <v>46</v>
      </c>
      <c r="M123">
        <v>4</v>
      </c>
      <c r="N123">
        <v>-96.5</v>
      </c>
      <c r="O123">
        <v>0</v>
      </c>
      <c r="P123" s="35">
        <v>270.99</v>
      </c>
      <c r="Q123">
        <v>-0.04</v>
      </c>
    </row>
    <row r="124" spans="1:17" x14ac:dyDescent="0.35">
      <c r="A124" t="s">
        <v>29</v>
      </c>
      <c r="B124" s="1">
        <v>0.55281250000000004</v>
      </c>
      <c r="C124" s="1"/>
      <c r="D124">
        <v>0</v>
      </c>
      <c r="E124">
        <v>0</v>
      </c>
      <c r="F124" s="24">
        <v>0.39</v>
      </c>
      <c r="G124">
        <v>0</v>
      </c>
      <c r="H124" s="3">
        <v>18</v>
      </c>
      <c r="I124">
        <v>0</v>
      </c>
      <c r="J124" s="26">
        <v>0.95</v>
      </c>
      <c r="K124">
        <v>0</v>
      </c>
      <c r="L124">
        <v>46</v>
      </c>
      <c r="M124">
        <v>3.9</v>
      </c>
      <c r="N124">
        <v>-96.8</v>
      </c>
      <c r="O124">
        <v>0</v>
      </c>
      <c r="P124" s="35">
        <v>271.01</v>
      </c>
      <c r="Q124">
        <v>-0.04</v>
      </c>
    </row>
    <row r="125" spans="1:17" x14ac:dyDescent="0.35">
      <c r="A125" t="s">
        <v>29</v>
      </c>
      <c r="B125" s="1">
        <v>0.55350694444444448</v>
      </c>
      <c r="C125" s="1"/>
      <c r="D125">
        <v>0</v>
      </c>
      <c r="E125">
        <v>0</v>
      </c>
      <c r="F125" s="24">
        <v>0.39</v>
      </c>
      <c r="G125">
        <v>0</v>
      </c>
      <c r="H125" s="3">
        <v>0</v>
      </c>
      <c r="I125">
        <v>0</v>
      </c>
      <c r="J125" s="26">
        <v>0.95</v>
      </c>
      <c r="K125">
        <v>0</v>
      </c>
      <c r="L125">
        <v>46</v>
      </c>
      <c r="M125">
        <v>3.9</v>
      </c>
      <c r="N125">
        <v>-96.7</v>
      </c>
      <c r="O125">
        <v>0</v>
      </c>
      <c r="P125" s="35">
        <v>271.01</v>
      </c>
      <c r="Q125">
        <v>-0.04</v>
      </c>
    </row>
    <row r="126" spans="1:17" x14ac:dyDescent="0.35">
      <c r="A126" t="s">
        <v>29</v>
      </c>
      <c r="B126" s="1">
        <v>0.55420138888888892</v>
      </c>
      <c r="C126" s="1"/>
      <c r="D126">
        <v>0</v>
      </c>
      <c r="E126">
        <v>0</v>
      </c>
      <c r="F126" s="24">
        <v>0.39</v>
      </c>
      <c r="G126">
        <v>0</v>
      </c>
      <c r="H126" s="3">
        <v>0</v>
      </c>
      <c r="I126">
        <v>0</v>
      </c>
      <c r="J126" s="26">
        <v>0.95</v>
      </c>
      <c r="K126">
        <v>0</v>
      </c>
      <c r="L126">
        <v>46</v>
      </c>
      <c r="M126">
        <v>3.9</v>
      </c>
      <c r="N126">
        <v>-96.8</v>
      </c>
      <c r="O126">
        <v>0</v>
      </c>
      <c r="P126" s="35">
        <v>271.01</v>
      </c>
      <c r="Q126">
        <v>-0.04</v>
      </c>
    </row>
    <row r="127" spans="1:17" x14ac:dyDescent="0.35">
      <c r="A127" t="s">
        <v>29</v>
      </c>
      <c r="B127" s="1">
        <v>0.55489583333333337</v>
      </c>
      <c r="C127" s="1"/>
      <c r="D127">
        <v>0</v>
      </c>
      <c r="E127">
        <v>0</v>
      </c>
      <c r="F127" s="24">
        <v>0.39</v>
      </c>
      <c r="G127">
        <v>0</v>
      </c>
      <c r="H127" s="3">
        <v>0</v>
      </c>
      <c r="I127">
        <v>0</v>
      </c>
      <c r="J127" s="26">
        <v>0.95</v>
      </c>
      <c r="K127">
        <v>0</v>
      </c>
      <c r="L127">
        <v>46</v>
      </c>
      <c r="M127">
        <v>3.9</v>
      </c>
      <c r="N127">
        <v>-96.8</v>
      </c>
      <c r="O127">
        <v>0</v>
      </c>
      <c r="P127" s="35">
        <v>271.01</v>
      </c>
      <c r="Q127">
        <v>-0.04</v>
      </c>
    </row>
    <row r="128" spans="1:17" x14ac:dyDescent="0.35">
      <c r="A128" t="s">
        <v>29</v>
      </c>
      <c r="B128" s="1">
        <v>0.55559027777777781</v>
      </c>
      <c r="C128" s="1"/>
      <c r="D128">
        <v>0</v>
      </c>
      <c r="E128">
        <v>0</v>
      </c>
      <c r="F128" s="24">
        <v>0.39</v>
      </c>
      <c r="G128">
        <v>0</v>
      </c>
      <c r="H128" s="3">
        <v>0</v>
      </c>
      <c r="I128">
        <v>0</v>
      </c>
      <c r="J128" s="26">
        <v>0.95</v>
      </c>
      <c r="K128">
        <v>0</v>
      </c>
      <c r="L128">
        <v>46</v>
      </c>
      <c r="M128">
        <v>3.9</v>
      </c>
      <c r="N128">
        <v>-96.9</v>
      </c>
      <c r="O128">
        <v>0</v>
      </c>
      <c r="P128" s="35">
        <v>271.01</v>
      </c>
      <c r="Q128">
        <v>-0.04</v>
      </c>
    </row>
    <row r="129" spans="1:17" x14ac:dyDescent="0.35">
      <c r="A129" t="s">
        <v>29</v>
      </c>
      <c r="B129" s="1">
        <v>0.55628472222222225</v>
      </c>
      <c r="C129" s="1"/>
      <c r="D129">
        <v>0</v>
      </c>
      <c r="E129">
        <v>0</v>
      </c>
      <c r="F129" s="24">
        <v>0.39</v>
      </c>
      <c r="G129">
        <v>0</v>
      </c>
      <c r="H129" s="3">
        <v>0</v>
      </c>
      <c r="I129">
        <v>0</v>
      </c>
      <c r="J129" s="26">
        <v>0.95</v>
      </c>
      <c r="K129">
        <v>0</v>
      </c>
      <c r="L129">
        <v>46</v>
      </c>
      <c r="M129">
        <v>3.9</v>
      </c>
      <c r="N129">
        <v>-97</v>
      </c>
      <c r="O129">
        <v>0</v>
      </c>
      <c r="P129" s="35">
        <v>271.01</v>
      </c>
      <c r="Q129">
        <v>-0.04</v>
      </c>
    </row>
    <row r="130" spans="1:17" x14ac:dyDescent="0.35">
      <c r="A130" t="s">
        <v>29</v>
      </c>
      <c r="B130" s="1">
        <v>0.55697916666666669</v>
      </c>
      <c r="C130" s="1"/>
      <c r="D130">
        <v>0</v>
      </c>
      <c r="E130">
        <v>0</v>
      </c>
      <c r="F130" s="24">
        <v>0.39</v>
      </c>
      <c r="G130">
        <v>0</v>
      </c>
      <c r="H130" s="3">
        <v>0</v>
      </c>
      <c r="I130">
        <v>0</v>
      </c>
      <c r="J130" s="26">
        <v>0.95</v>
      </c>
      <c r="K130">
        <v>0</v>
      </c>
      <c r="L130">
        <v>46</v>
      </c>
      <c r="M130">
        <v>3.9</v>
      </c>
      <c r="N130">
        <v>-97.1</v>
      </c>
      <c r="O130">
        <v>0</v>
      </c>
      <c r="P130" s="35">
        <v>271.01</v>
      </c>
      <c r="Q130">
        <v>-0.04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COP</vt:lpstr>
      <vt:lpstr>TCD</vt:lpstr>
      <vt:lpstr>20.10.20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dcterms:created xsi:type="dcterms:W3CDTF">2020-10-15T06:12:48Z</dcterms:created>
  <dcterms:modified xsi:type="dcterms:W3CDTF">2020-10-23T15:07:03Z</dcterms:modified>
</cp:coreProperties>
</file>