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Devis" sheetId="5" r:id="rId1"/>
    <sheet name="Base" sheetId="10" r:id="rId2"/>
    <sheet name="BON DE COMMANDE" sheetId="11" r:id="rId3"/>
  </sheets>
  <functionGroups builtInGroupCount="18"/>
  <definedNames>
    <definedName name="Base1">OFFSET(Base!$A$1,,,COUNTA(Base!$A:$A),6)</definedName>
    <definedName name="Base2">OFFSET(Base!$A$1,,,COUNTA(Base!$A:$A),1)</definedName>
    <definedName name="BD_MO">#REF!</definedName>
    <definedName name="client">#REF!</definedName>
    <definedName name="CODA">Base!$A:$A</definedName>
    <definedName name="ctva">Devis!$K$24:$K$58</definedName>
    <definedName name="Equip_Maison">Base!$B$3:$B$107</definedName>
    <definedName name="f_cl">#REF!</definedName>
    <definedName name="I_cl">#REF!</definedName>
    <definedName name="M_HT">Devis!$J$24:$J$58</definedName>
    <definedName name="MO">#REF!</definedName>
    <definedName name="_xlnm.Print_Area" localSheetId="0">Devis!$B$2:$K$73</definedName>
  </definedNames>
  <calcPr calcId="152511" calcMode="manual"/>
</workbook>
</file>

<file path=xl/calcChain.xml><?xml version="1.0" encoding="utf-8"?>
<calcChain xmlns="http://schemas.openxmlformats.org/spreadsheetml/2006/main">
  <c r="I25" i="5" l="1"/>
  <c r="I26" i="5"/>
  <c r="I27" i="5"/>
  <c r="I24" i="5"/>
  <c r="F25" i="5" l="1"/>
  <c r="F26" i="5"/>
  <c r="F27" i="5"/>
  <c r="F28" i="5"/>
  <c r="D25" i="5"/>
  <c r="D26" i="5"/>
  <c r="D27" i="5"/>
  <c r="D28" i="5"/>
  <c r="C25" i="5"/>
  <c r="C26" i="5"/>
  <c r="C27" i="5"/>
  <c r="H24" i="5"/>
  <c r="F24" i="5"/>
  <c r="D24" i="5"/>
  <c r="C24" i="5"/>
  <c r="G24" i="5"/>
  <c r="C11" i="11" l="1"/>
  <c r="C12" i="11"/>
  <c r="R24" i="5"/>
  <c r="E12" i="11" l="1"/>
  <c r="E13" i="11"/>
  <c r="E14" i="11"/>
  <c r="E15" i="11"/>
  <c r="E16" i="11"/>
  <c r="E11" i="11"/>
  <c r="K6" i="11"/>
  <c r="A11" i="11" l="1"/>
  <c r="O66" i="5" l="1"/>
  <c r="O65" i="5"/>
  <c r="N66" i="5"/>
  <c r="N65" i="5"/>
  <c r="H27" i="5"/>
  <c r="G14" i="11" s="1"/>
  <c r="I14" i="11" s="1"/>
  <c r="H28" i="5"/>
  <c r="G15" i="11" s="1"/>
  <c r="I15" i="11" s="1"/>
  <c r="H29" i="5"/>
  <c r="G16" i="11" s="1"/>
  <c r="I16" i="11" s="1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A15" i="11"/>
  <c r="D29" i="5"/>
  <c r="D30" i="5"/>
  <c r="J30" i="5" s="1"/>
  <c r="D31" i="5"/>
  <c r="J31" i="5" s="1"/>
  <c r="D32" i="5"/>
  <c r="J32" i="5" s="1"/>
  <c r="D33" i="5"/>
  <c r="J33" i="5" s="1"/>
  <c r="D34" i="5"/>
  <c r="J34" i="5" s="1"/>
  <c r="D35" i="5"/>
  <c r="J35" i="5" s="1"/>
  <c r="D36" i="5"/>
  <c r="J36" i="5" s="1"/>
  <c r="D37" i="5"/>
  <c r="J37" i="5" s="1"/>
  <c r="D38" i="5"/>
  <c r="J38" i="5" s="1"/>
  <c r="D39" i="5"/>
  <c r="J39" i="5" s="1"/>
  <c r="D40" i="5"/>
  <c r="J40" i="5" s="1"/>
  <c r="D41" i="5"/>
  <c r="J41" i="5" s="1"/>
  <c r="D42" i="5"/>
  <c r="J42" i="5" s="1"/>
  <c r="D43" i="5"/>
  <c r="J43" i="5" s="1"/>
  <c r="D44" i="5"/>
  <c r="J44" i="5" s="1"/>
  <c r="D45" i="5"/>
  <c r="J45" i="5" s="1"/>
  <c r="D46" i="5"/>
  <c r="J46" i="5" s="1"/>
  <c r="D47" i="5"/>
  <c r="J47" i="5" s="1"/>
  <c r="D48" i="5"/>
  <c r="J48" i="5" s="1"/>
  <c r="D49" i="5"/>
  <c r="J49" i="5" s="1"/>
  <c r="D50" i="5"/>
  <c r="J50" i="5" s="1"/>
  <c r="D51" i="5"/>
  <c r="J51" i="5" s="1"/>
  <c r="D52" i="5"/>
  <c r="J52" i="5" s="1"/>
  <c r="D53" i="5"/>
  <c r="J53" i="5" s="1"/>
  <c r="D54" i="5"/>
  <c r="J54" i="5" s="1"/>
  <c r="D55" i="5"/>
  <c r="J55" i="5" s="1"/>
  <c r="D56" i="5"/>
  <c r="J56" i="5" s="1"/>
  <c r="D57" i="5"/>
  <c r="J57" i="5" s="1"/>
  <c r="D58" i="5"/>
  <c r="J58" i="5" s="1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41" i="5"/>
  <c r="C42" i="5"/>
  <c r="C43" i="5"/>
  <c r="C44" i="5"/>
  <c r="C45" i="5"/>
  <c r="C46" i="5"/>
  <c r="C47" i="5"/>
  <c r="C48" i="5"/>
  <c r="C49" i="5"/>
  <c r="C50" i="5"/>
  <c r="C51" i="5"/>
  <c r="C52" i="5"/>
  <c r="C53" i="5"/>
  <c r="C54" i="5"/>
  <c r="C55" i="5"/>
  <c r="C56" i="5"/>
  <c r="C57" i="5"/>
  <c r="C58" i="5"/>
  <c r="F20" i="5"/>
  <c r="F19" i="5"/>
  <c r="J27" i="5" l="1"/>
  <c r="A14" i="11"/>
  <c r="J29" i="5"/>
  <c r="A16" i="11"/>
  <c r="O67" i="5"/>
  <c r="J28" i="5"/>
  <c r="G25" i="5" l="1"/>
  <c r="G26" i="5"/>
  <c r="G11" i="11"/>
  <c r="I11" i="11" s="1"/>
  <c r="A12" i="11"/>
  <c r="H25" i="5"/>
  <c r="G12" i="11" s="1"/>
  <c r="I12" i="11" s="1"/>
  <c r="A13" i="11"/>
  <c r="H26" i="5"/>
  <c r="G13" i="11" s="1"/>
  <c r="I13" i="11" s="1"/>
  <c r="H61" i="5"/>
  <c r="J24" i="5" l="1"/>
  <c r="J25" i="5"/>
  <c r="J26" i="5"/>
  <c r="J62" i="5" l="1"/>
  <c r="J60" i="5" l="1"/>
  <c r="J61" i="5" s="1"/>
</calcChain>
</file>

<file path=xl/sharedStrings.xml><?xml version="1.0" encoding="utf-8"?>
<sst xmlns="http://schemas.openxmlformats.org/spreadsheetml/2006/main" count="554" uniqueCount="97">
  <si>
    <t>Nom</t>
  </si>
  <si>
    <t>Adresse</t>
  </si>
  <si>
    <t>Téléphone</t>
  </si>
  <si>
    <t>Code postal - Ville</t>
  </si>
  <si>
    <t>Total HT</t>
  </si>
  <si>
    <t>Total TTC</t>
  </si>
  <si>
    <t>Adresse e-mail</t>
  </si>
  <si>
    <t>Désignation</t>
  </si>
  <si>
    <t>A l'attention de</t>
  </si>
  <si>
    <r>
      <t xml:space="preserve">Taux des pénalités exigibles à compter du 2 mars 2013 en l'absence de paiement : </t>
    </r>
    <r>
      <rPr>
        <i/>
        <sz val="11"/>
        <color theme="0" tint="-0.34998626667073579"/>
        <rFont val="Verdana"/>
        <family val="2"/>
      </rPr>
      <t>XXX</t>
    </r>
    <r>
      <rPr>
        <i/>
        <sz val="11"/>
        <rFont val="Verdana"/>
        <family val="2"/>
      </rPr>
      <t xml:space="preserve"> %
Indemnité forfaitaire pour frais de recouvrement en cas de retard de paiement : 40 €
Nos conditions de vente ne prévoient pas d'escompte pour paiement anticipé.
</t>
    </r>
    <r>
      <rPr>
        <i/>
        <u/>
        <sz val="11"/>
        <rFont val="Verdana"/>
        <family val="2"/>
      </rPr>
      <t xml:space="preserve">Coordonnées bancaires
</t>
    </r>
    <r>
      <rPr>
        <b/>
        <i/>
        <sz val="11"/>
        <rFont val="Verdana"/>
        <family val="2"/>
      </rPr>
      <t>Titulaire du compte</t>
    </r>
    <r>
      <rPr>
        <i/>
        <sz val="11"/>
        <rFont val="Verdana"/>
        <family val="2"/>
      </rPr>
      <t xml:space="preserve"> : </t>
    </r>
    <r>
      <rPr>
        <i/>
        <sz val="11"/>
        <color theme="0" tint="-0.34998626667073579"/>
        <rFont val="Verdana"/>
        <family val="2"/>
      </rPr>
      <t>à renseigner</t>
    </r>
    <r>
      <rPr>
        <i/>
        <u/>
        <sz val="11"/>
        <rFont val="Verdana"/>
        <family val="2"/>
      </rPr>
      <t xml:space="preserve">
</t>
    </r>
    <r>
      <rPr>
        <b/>
        <i/>
        <sz val="11"/>
        <rFont val="Verdana"/>
        <family val="2"/>
      </rPr>
      <t>RIB</t>
    </r>
    <r>
      <rPr>
        <i/>
        <sz val="11"/>
        <rFont val="Verdana"/>
        <family val="2"/>
      </rPr>
      <t xml:space="preserve"> </t>
    </r>
    <r>
      <rPr>
        <i/>
        <sz val="11"/>
        <color theme="0" tint="-0.34998626667073579"/>
        <rFont val="Verdana"/>
        <family val="2"/>
      </rPr>
      <t>XXXXX XXXXX XXXXXXXXXX XX</t>
    </r>
    <r>
      <rPr>
        <i/>
        <sz val="11"/>
        <rFont val="Verdana"/>
        <family val="2"/>
      </rPr>
      <t xml:space="preserve">
</t>
    </r>
    <r>
      <rPr>
        <b/>
        <i/>
        <sz val="11"/>
        <rFont val="Verdana"/>
        <family val="2"/>
      </rPr>
      <t>IBAN</t>
    </r>
    <r>
      <rPr>
        <i/>
        <sz val="11"/>
        <rFont val="Verdana"/>
        <family val="2"/>
      </rPr>
      <t xml:space="preserve"> </t>
    </r>
    <r>
      <rPr>
        <i/>
        <sz val="11"/>
        <color theme="0" tint="-0.34998626667073579"/>
        <rFont val="Verdana"/>
        <family val="2"/>
      </rPr>
      <t>XXXX XXXX XXXX XXXX XXXX XXX</t>
    </r>
    <r>
      <rPr>
        <i/>
        <sz val="11"/>
        <rFont val="Verdana"/>
        <family val="2"/>
      </rPr>
      <t xml:space="preserve">
</t>
    </r>
    <r>
      <rPr>
        <b/>
        <i/>
        <sz val="11"/>
        <rFont val="Verdana"/>
        <family val="2"/>
      </rPr>
      <t xml:space="preserve">BIC </t>
    </r>
    <r>
      <rPr>
        <i/>
        <sz val="11"/>
        <color theme="0" tint="-0.34998626667073579"/>
        <rFont val="Verdana"/>
        <family val="2"/>
      </rPr>
      <t>XXXXXXXXXXXXX</t>
    </r>
  </si>
  <si>
    <t>EQUIPEMENTS TABLEAU</t>
  </si>
  <si>
    <t>Saisir quantité en col B</t>
  </si>
  <si>
    <t>CODE</t>
  </si>
  <si>
    <t>Code</t>
  </si>
  <si>
    <t>Choix désignation  de la ligne 55 à 57</t>
  </si>
  <si>
    <t>Double-clic pour Ajouter 5 lignes supplémentaires</t>
  </si>
  <si>
    <t>TVA</t>
  </si>
  <si>
    <t>Codes</t>
  </si>
  <si>
    <t>Taux</t>
  </si>
  <si>
    <t>Montants</t>
  </si>
  <si>
    <t>COLONNE 50CM</t>
  </si>
  <si>
    <t>COLONNE 75CM</t>
  </si>
  <si>
    <t>COLONNE 100CM</t>
  </si>
  <si>
    <t>COLONNE ANGLE 100X100</t>
  </si>
  <si>
    <t>LOT DE 2 TABLETTES D'ANGLE</t>
  </si>
  <si>
    <t>PORTE</t>
  </si>
  <si>
    <t>POIGNEE POUR PORTE</t>
  </si>
  <si>
    <t>HAUTEUR</t>
  </si>
  <si>
    <t>HAUTEUR 100CM</t>
  </si>
  <si>
    <t>PROFONDEUR</t>
  </si>
  <si>
    <t>58 CM</t>
  </si>
  <si>
    <t>COULEUR</t>
  </si>
  <si>
    <t>GRIS</t>
  </si>
  <si>
    <t>CHENE</t>
  </si>
  <si>
    <t>BLANC</t>
  </si>
  <si>
    <t>39 CM</t>
  </si>
  <si>
    <t>TRINGLE COULISSANTE</t>
  </si>
  <si>
    <t>BARRE PENDERIE POUR COLONNE DE 50CM</t>
  </si>
  <si>
    <t>BARRE PENDERIE POUR COLONNE DE 75CM</t>
  </si>
  <si>
    <t>BARRE PENDERIE POUR COLONNE DE 100CM</t>
  </si>
  <si>
    <t>BARRE PENDERIE LED POUR COLONNE DE 75CM</t>
  </si>
  <si>
    <t>BARRE PENDERIE LED  POUR COLONNE DE 100CM</t>
  </si>
  <si>
    <t>QUANTITE</t>
  </si>
  <si>
    <t>PENDERIE RABATABLE</t>
  </si>
  <si>
    <t>PANIER COULISSANT POUR COLONNE DE 100CM</t>
  </si>
  <si>
    <t>PANIER COULISSANT POUR COLONNE DE 75CM</t>
  </si>
  <si>
    <t>PANIER COULISSANT POUR COLONNE DE 50CM</t>
  </si>
  <si>
    <t>ETAGERE A CHAUSSURES  POUR COLONNE DE 75CM</t>
  </si>
  <si>
    <t>ETAGERE A CHAUSSURES  POUR COLONNE DE 50CM</t>
  </si>
  <si>
    <t>ETAGERE A CHAUSSURES  POUR COLONNE DE 100CM</t>
  </si>
  <si>
    <t>PORTE PANTALONS POUR COLONNE DE 50CM</t>
  </si>
  <si>
    <t>PORTE PANTALONS POUR COLONNE DE 75CM</t>
  </si>
  <si>
    <t>PORTE PANTALONS POUR COLONNE DE 100CM</t>
  </si>
  <si>
    <t>39CM</t>
  </si>
  <si>
    <t>PLATEAU COULISSANT POUR COLONNE DE 50CM</t>
  </si>
  <si>
    <t>LOT DE 2 TABLETTES POUR COLONNE DE 50CM</t>
  </si>
  <si>
    <t>LOT DE 2 TABLETTES POUR COLONNE DE 75CM</t>
  </si>
  <si>
    <t>LOT DE 2 TABLETTES POUR COLONNE DE 100CM</t>
  </si>
  <si>
    <t>TIROIR POUR COLONNE DE 50CM</t>
  </si>
  <si>
    <t>TIROIR POUR COLONNE DE 75CM</t>
  </si>
  <si>
    <t>TIROIR POUR COLONNE DE 100CM</t>
  </si>
  <si>
    <t>TIROIR VERRE POUR COLONNE DE 50CM</t>
  </si>
  <si>
    <t>TIROIR VERRE POUR COLONNE DE 75CM</t>
  </si>
  <si>
    <t>TIROIR VERRE POUR COLONNE DE 100CM</t>
  </si>
  <si>
    <t>-</t>
  </si>
  <si>
    <t xml:space="preserve"> jusqu'au</t>
  </si>
  <si>
    <t>Devis valable du</t>
  </si>
  <si>
    <t>Montant TTC</t>
  </si>
  <si>
    <t>Prix TTC</t>
  </si>
  <si>
    <t>CLONNE 75CM</t>
  </si>
  <si>
    <t>25CM</t>
  </si>
  <si>
    <t>HAUTEUR 200CM</t>
  </si>
  <si>
    <t>CAISSON 50CM</t>
  </si>
  <si>
    <t>CAISSON 75CM</t>
  </si>
  <si>
    <t>HAUTEUR 40CM</t>
  </si>
  <si>
    <t>HAUTEUR 230CM</t>
  </si>
  <si>
    <t xml:space="preserve">BON DE COMMANDE </t>
  </si>
  <si>
    <t>NOM DU CLIENT</t>
  </si>
  <si>
    <t>DATE</t>
  </si>
  <si>
    <t>NOM DU VENDEUR</t>
  </si>
  <si>
    <t>Code à commander</t>
  </si>
  <si>
    <t>EAN</t>
  </si>
  <si>
    <t>Qté à commander</t>
  </si>
  <si>
    <t>Prix à l'unité</t>
  </si>
  <si>
    <t>Prix</t>
  </si>
  <si>
    <t>Description</t>
  </si>
  <si>
    <t>NUMERO TELEPHONE</t>
  </si>
  <si>
    <t>ean</t>
  </si>
  <si>
    <t>itm</t>
  </si>
  <si>
    <t>Colonne1</t>
  </si>
  <si>
    <t>Colonne2</t>
  </si>
  <si>
    <t>Colonne3</t>
  </si>
  <si>
    <t>Colonne4</t>
  </si>
  <si>
    <t>Colonne5</t>
  </si>
  <si>
    <t>Colonne6</t>
  </si>
  <si>
    <t>Colonne7</t>
  </si>
  <si>
    <t>Prix de Vente 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</si>
</sst>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\j\.m\.\a\a;@"/>
    <numFmt numFmtId="165" formatCode="dd/mm/yy;@"/>
    <numFmt numFmtId="166" formatCode="0#&quot; &quot;##&quot; &quot;##&quot; &quot;##&quot; &quot;##"/>
    <numFmt numFmtId="167" formatCode="0.000"/>
    <numFmt numFmtId="168" formatCode="00000000"/>
    <numFmt numFmtId="169" formatCode="0000000000000"/>
  </numFmts>
  <fonts count="4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Verdana"/>
      <family val="2"/>
    </font>
    <font>
      <sz val="10"/>
      <color theme="1"/>
      <name val="Verdana"/>
      <family val="2"/>
    </font>
    <font>
      <sz val="10"/>
      <name val="Verdana"/>
      <family val="2"/>
    </font>
    <font>
      <i/>
      <sz val="10"/>
      <name val="Verdana"/>
      <family val="2"/>
    </font>
    <font>
      <b/>
      <sz val="11"/>
      <color theme="0"/>
      <name val="Verdana"/>
      <family val="2"/>
    </font>
    <font>
      <sz val="11"/>
      <name val="Verdana"/>
      <family val="2"/>
    </font>
    <font>
      <b/>
      <sz val="12"/>
      <name val="Verdana"/>
      <family val="2"/>
    </font>
    <font>
      <sz val="12"/>
      <name val="Verdana"/>
      <family val="2"/>
    </font>
    <font>
      <sz val="12"/>
      <color theme="1"/>
      <name val="Verdana"/>
      <family val="2"/>
    </font>
    <font>
      <i/>
      <sz val="11"/>
      <name val="Verdana"/>
      <family val="2"/>
    </font>
    <font>
      <i/>
      <u/>
      <sz val="11"/>
      <name val="Verdana"/>
      <family val="2"/>
    </font>
    <font>
      <b/>
      <i/>
      <sz val="11"/>
      <name val="Verdana"/>
      <family val="2"/>
    </font>
    <font>
      <b/>
      <u/>
      <sz val="12"/>
      <name val="Verdana"/>
      <family val="2"/>
    </font>
    <font>
      <i/>
      <sz val="11"/>
      <color theme="0" tint="-0.34998626667073579"/>
      <name val="Verdana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color theme="0"/>
      <name val="Verdana"/>
      <family val="2"/>
    </font>
    <font>
      <b/>
      <sz val="12"/>
      <color theme="1"/>
      <name val="Verdana"/>
      <family val="2"/>
    </font>
    <font>
      <b/>
      <sz val="14"/>
      <name val="Verdana"/>
      <family val="2"/>
    </font>
    <font>
      <b/>
      <sz val="16"/>
      <name val="Verdana"/>
      <family val="2"/>
    </font>
    <font>
      <b/>
      <sz val="14"/>
      <color theme="1"/>
      <name val="Verdana"/>
      <family val="2"/>
    </font>
    <font>
      <b/>
      <sz val="10"/>
      <color rgb="FFFF0000"/>
      <name val="Verdana"/>
      <family val="2"/>
    </font>
    <font>
      <sz val="11"/>
      <color rgb="FF00B050"/>
      <name val="Verdana"/>
      <family val="2"/>
    </font>
    <font>
      <sz val="11"/>
      <color theme="3" tint="0.39997558519241921"/>
      <name val="Verdana"/>
      <family val="2"/>
    </font>
    <font>
      <b/>
      <sz val="9"/>
      <color theme="0"/>
      <name val="Verdana"/>
      <family val="2"/>
    </font>
    <font>
      <b/>
      <sz val="8"/>
      <color theme="0"/>
      <name val="Verdana"/>
      <family val="2"/>
    </font>
    <font>
      <b/>
      <sz val="4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28"/>
      <color theme="1"/>
      <name val="S25T30Lfz"/>
      <charset val="2"/>
    </font>
    <font>
      <sz val="24"/>
      <color theme="1"/>
      <name val="S25T30Lfz"/>
      <charset val="2"/>
    </font>
    <font>
      <u/>
      <sz val="12"/>
      <name val="Verdana"/>
      <family val="2"/>
    </font>
    <font>
      <sz val="16"/>
      <name val="Verdana"/>
      <family val="2"/>
    </font>
    <font>
      <sz val="11"/>
      <color theme="0"/>
      <name val="Verdana"/>
      <family val="2"/>
    </font>
    <font>
      <sz val="36"/>
      <name val="C39HrP24DhTt"/>
    </font>
    <font>
      <sz val="16"/>
      <color theme="0"/>
      <name val="Calibri"/>
      <family val="2"/>
      <scheme val="minor"/>
    </font>
    <font>
      <sz val="14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0" fontId="18" fillId="5" borderId="0" applyNumberFormat="0" applyBorder="0" applyAlignment="0" applyProtection="0"/>
    <xf numFmtId="0" fontId="1" fillId="6" borderId="0" applyNumberFormat="0" applyBorder="0" applyAlignment="0" applyProtection="0"/>
  </cellStyleXfs>
  <cellXfs count="159">
    <xf numFmtId="0" fontId="0" fillId="0" borderId="0" xfId="0"/>
    <xf numFmtId="0" fontId="4" fillId="0" borderId="0" xfId="0" applyFont="1" applyBorder="1" applyAlignment="1">
      <alignment vertical="center"/>
    </xf>
    <xf numFmtId="0" fontId="5" fillId="3" borderId="0" xfId="0" applyFont="1" applyFill="1" applyBorder="1" applyAlignment="1">
      <alignment horizontal="left" vertical="center" wrapText="1"/>
    </xf>
    <xf numFmtId="0" fontId="5" fillId="3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5" fillId="3" borderId="0" xfId="0" applyFont="1" applyFill="1" applyBorder="1" applyAlignment="1">
      <alignment horizontal="right" vertical="center"/>
    </xf>
    <xf numFmtId="0" fontId="5" fillId="3" borderId="0" xfId="0" applyFont="1" applyFill="1" applyBorder="1" applyAlignment="1">
      <alignment horizontal="right" vertical="center" wrapText="1"/>
    </xf>
    <xf numFmtId="0" fontId="11" fillId="3" borderId="0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0" fontId="10" fillId="3" borderId="0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vertical="center"/>
    </xf>
    <xf numFmtId="165" fontId="10" fillId="3" borderId="0" xfId="0" applyNumberFormat="1" applyFont="1" applyFill="1" applyBorder="1" applyAlignment="1">
      <alignment horizontal="left" vertical="center"/>
    </xf>
    <xf numFmtId="0" fontId="10" fillId="3" borderId="0" xfId="0" applyFont="1" applyFill="1" applyBorder="1" applyAlignment="1">
      <alignment horizontal="right" vertical="center" wrapText="1"/>
    </xf>
    <xf numFmtId="0" fontId="10" fillId="3" borderId="0" xfId="0" applyFont="1" applyFill="1" applyBorder="1" applyAlignment="1">
      <alignment horizontal="right" vertical="center"/>
    </xf>
    <xf numFmtId="0" fontId="9" fillId="3" borderId="0" xfId="0" applyFont="1" applyFill="1" applyBorder="1" applyAlignment="1">
      <alignment horizontal="right" vertical="center" indent="2"/>
    </xf>
    <xf numFmtId="164" fontId="8" fillId="2" borderId="0" xfId="0" applyNumberFormat="1" applyFont="1" applyFill="1" applyBorder="1" applyAlignment="1">
      <alignment horizontal="left" vertical="center"/>
    </xf>
    <xf numFmtId="0" fontId="8" fillId="3" borderId="0" xfId="0" applyFont="1" applyFill="1" applyBorder="1" applyAlignment="1">
      <alignment horizontal="left" vertical="center"/>
    </xf>
    <xf numFmtId="0" fontId="11" fillId="0" borderId="0" xfId="0" applyFont="1" applyBorder="1" applyAlignment="1">
      <alignment vertical="center"/>
    </xf>
    <xf numFmtId="2" fontId="11" fillId="3" borderId="0" xfId="0" applyNumberFormat="1" applyFont="1" applyFill="1" applyBorder="1" applyAlignment="1">
      <alignment vertical="center"/>
    </xf>
    <xf numFmtId="2" fontId="9" fillId="3" borderId="0" xfId="0" applyNumberFormat="1" applyFont="1" applyFill="1" applyBorder="1" applyAlignment="1">
      <alignment vertical="center"/>
    </xf>
    <xf numFmtId="2" fontId="10" fillId="3" borderId="0" xfId="0" applyNumberFormat="1" applyFont="1" applyFill="1" applyBorder="1" applyAlignment="1">
      <alignment vertical="center"/>
    </xf>
    <xf numFmtId="2" fontId="5" fillId="3" borderId="0" xfId="0" applyNumberFormat="1" applyFont="1" applyFill="1" applyBorder="1" applyAlignment="1">
      <alignment vertical="center"/>
    </xf>
    <xf numFmtId="2" fontId="3" fillId="3" borderId="0" xfId="0" applyNumberFormat="1" applyFont="1" applyFill="1" applyBorder="1" applyAlignment="1">
      <alignment vertical="center"/>
    </xf>
    <xf numFmtId="2" fontId="8" fillId="2" borderId="0" xfId="0" applyNumberFormat="1" applyFont="1" applyFill="1" applyBorder="1" applyAlignment="1">
      <alignment horizontal="center" vertical="center"/>
    </xf>
    <xf numFmtId="2" fontId="8" fillId="3" borderId="0" xfId="0" applyNumberFormat="1" applyFont="1" applyFill="1" applyBorder="1" applyAlignment="1">
      <alignment vertical="center"/>
    </xf>
    <xf numFmtId="2" fontId="4" fillId="0" borderId="0" xfId="0" applyNumberFormat="1" applyFont="1" applyBorder="1" applyAlignment="1">
      <alignment vertical="center"/>
    </xf>
    <xf numFmtId="0" fontId="11" fillId="3" borderId="0" xfId="0" applyFont="1" applyFill="1" applyBorder="1" applyAlignment="1">
      <alignment horizontal="left" vertical="center"/>
    </xf>
    <xf numFmtId="0" fontId="15" fillId="3" borderId="0" xfId="0" applyFont="1" applyFill="1" applyBorder="1" applyAlignment="1">
      <alignment horizontal="right" vertical="center"/>
    </xf>
    <xf numFmtId="166" fontId="11" fillId="3" borderId="0" xfId="0" applyNumberFormat="1" applyFont="1" applyFill="1" applyBorder="1" applyAlignment="1">
      <alignment horizontal="left" vertical="center"/>
    </xf>
    <xf numFmtId="0" fontId="15" fillId="3" borderId="0" xfId="0" applyFont="1" applyFill="1" applyBorder="1" applyAlignment="1">
      <alignment vertical="center"/>
    </xf>
    <xf numFmtId="0" fontId="9" fillId="3" borderId="0" xfId="0" applyFont="1" applyFill="1" applyBorder="1" applyAlignment="1">
      <alignment horizontal="left" vertical="center" wrapText="1"/>
    </xf>
    <xf numFmtId="14" fontId="9" fillId="3" borderId="0" xfId="0" applyNumberFormat="1" applyFont="1" applyFill="1" applyBorder="1" applyAlignment="1">
      <alignment horizontal="left" vertical="center"/>
    </xf>
    <xf numFmtId="14" fontId="22" fillId="3" borderId="0" xfId="0" applyNumberFormat="1" applyFont="1" applyFill="1" applyBorder="1" applyAlignment="1">
      <alignment horizontal="left" vertical="center"/>
    </xf>
    <xf numFmtId="0" fontId="4" fillId="7" borderId="0" xfId="0" applyFont="1" applyFill="1" applyBorder="1" applyAlignment="1">
      <alignment vertical="center"/>
    </xf>
    <xf numFmtId="0" fontId="24" fillId="3" borderId="0" xfId="0" applyNumberFormat="1" applyFont="1" applyFill="1" applyBorder="1" applyAlignment="1">
      <alignment horizontal="left" vertical="center"/>
    </xf>
    <xf numFmtId="0" fontId="23" fillId="3" borderId="0" xfId="0" applyFont="1" applyFill="1" applyBorder="1" applyAlignment="1">
      <alignment horizontal="right" vertical="center"/>
    </xf>
    <xf numFmtId="167" fontId="4" fillId="0" borderId="0" xfId="0" applyNumberFormat="1" applyFont="1" applyBorder="1" applyAlignment="1">
      <alignment vertical="center"/>
    </xf>
    <xf numFmtId="2" fontId="4" fillId="0" borderId="0" xfId="0" applyNumberFormat="1" applyFont="1" applyBorder="1" applyAlignment="1" applyProtection="1">
      <alignment vertical="center"/>
      <protection locked="0"/>
    </xf>
    <xf numFmtId="0" fontId="21" fillId="8" borderId="0" xfId="0" applyFont="1" applyFill="1" applyBorder="1" applyAlignment="1" applyProtection="1">
      <alignment horizontal="center" vertical="center"/>
      <protection locked="0"/>
    </xf>
    <xf numFmtId="0" fontId="21" fillId="8" borderId="0" xfId="0" applyFont="1" applyFill="1" applyBorder="1" applyAlignment="1" applyProtection="1">
      <alignment horizontal="center"/>
      <protection locked="0"/>
    </xf>
    <xf numFmtId="0" fontId="22" fillId="3" borderId="0" xfId="0" applyFont="1" applyFill="1" applyBorder="1" applyAlignment="1">
      <alignment vertical="center"/>
    </xf>
    <xf numFmtId="0" fontId="10" fillId="3" borderId="0" xfId="0" applyFont="1" applyFill="1" applyBorder="1" applyAlignment="1">
      <alignment horizontal="right" vertical="center" wrapText="1"/>
    </xf>
    <xf numFmtId="0" fontId="8" fillId="2" borderId="0" xfId="0" applyFont="1" applyFill="1" applyBorder="1" applyAlignment="1">
      <alignment horizontal="left" vertical="center" wrapText="1"/>
    </xf>
    <xf numFmtId="0" fontId="9" fillId="3" borderId="0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left" vertical="center"/>
    </xf>
    <xf numFmtId="0" fontId="8" fillId="3" borderId="9" xfId="0" applyFont="1" applyFill="1" applyBorder="1" applyAlignment="1">
      <alignment horizontal="left" vertical="center"/>
    </xf>
    <xf numFmtId="0" fontId="8" fillId="3" borderId="0" xfId="0" applyFont="1" applyFill="1" applyBorder="1" applyAlignment="1">
      <alignment vertical="center"/>
    </xf>
    <xf numFmtId="2" fontId="8" fillId="3" borderId="9" xfId="0" applyNumberFormat="1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2" fontId="26" fillId="3" borderId="0" xfId="0" applyNumberFormat="1" applyFont="1" applyFill="1" applyBorder="1" applyAlignment="1">
      <alignment horizontal="left" vertical="center"/>
    </xf>
    <xf numFmtId="2" fontId="27" fillId="3" borderId="0" xfId="0" applyNumberFormat="1" applyFont="1" applyFill="1" applyBorder="1" applyAlignment="1">
      <alignment horizontal="left" vertical="center"/>
    </xf>
    <xf numFmtId="2" fontId="28" fillId="3" borderId="0" xfId="0" applyNumberFormat="1" applyFont="1" applyFill="1" applyBorder="1" applyAlignment="1">
      <alignment horizontal="left" vertical="center"/>
    </xf>
    <xf numFmtId="1" fontId="8" fillId="3" borderId="0" xfId="0" applyNumberFormat="1" applyFont="1" applyFill="1" applyBorder="1" applyAlignment="1" applyProtection="1">
      <alignment horizontal="center" vertical="center"/>
      <protection locked="0"/>
    </xf>
    <xf numFmtId="2" fontId="20" fillId="5" borderId="0" xfId="2" applyNumberFormat="1" applyFont="1" applyBorder="1" applyAlignment="1">
      <alignment horizontal="right" vertical="center"/>
    </xf>
    <xf numFmtId="0" fontId="8" fillId="3" borderId="11" xfId="0" applyFont="1" applyFill="1" applyBorder="1" applyAlignment="1">
      <alignment horizontal="left" vertical="center"/>
    </xf>
    <xf numFmtId="0" fontId="8" fillId="3" borderId="11" xfId="0" applyFont="1" applyFill="1" applyBorder="1" applyAlignment="1">
      <alignment horizontal="center" vertical="center"/>
    </xf>
    <xf numFmtId="0" fontId="15" fillId="3" borderId="0" xfId="0" applyFont="1" applyFill="1" applyBorder="1" applyAlignment="1">
      <alignment horizontal="right" vertical="center"/>
    </xf>
    <xf numFmtId="0" fontId="10" fillId="3" borderId="0" xfId="0" applyNumberFormat="1" applyFont="1" applyFill="1" applyBorder="1" applyAlignment="1" applyProtection="1">
      <alignment horizontal="center" vertical="center"/>
      <protection locked="0"/>
    </xf>
    <xf numFmtId="0" fontId="9" fillId="3" borderId="0" xfId="0" applyNumberFormat="1" applyFont="1" applyFill="1" applyBorder="1" applyAlignment="1" applyProtection="1">
      <alignment horizontal="center" vertical="center"/>
      <protection locked="0"/>
    </xf>
    <xf numFmtId="0" fontId="9" fillId="3" borderId="0" xfId="0" applyFont="1" applyFill="1" applyBorder="1" applyAlignment="1" applyProtection="1">
      <alignment horizontal="center" vertical="center" wrapText="1"/>
    </xf>
    <xf numFmtId="2" fontId="9" fillId="3" borderId="0" xfId="0" applyNumberFormat="1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vertical="center"/>
    </xf>
    <xf numFmtId="0" fontId="8" fillId="3" borderId="13" xfId="0" applyFont="1" applyFill="1" applyBorder="1" applyAlignment="1">
      <alignment vertical="center"/>
    </xf>
    <xf numFmtId="0" fontId="3" fillId="3" borderId="13" xfId="0" applyFont="1" applyFill="1" applyBorder="1" applyAlignment="1">
      <alignment vertical="center"/>
    </xf>
    <xf numFmtId="0" fontId="8" fillId="3" borderId="14" xfId="0" applyFont="1" applyFill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2" fontId="19" fillId="5" borderId="1" xfId="2" applyNumberFormat="1" applyFont="1" applyBorder="1" applyAlignment="1">
      <alignment horizontal="right" vertical="center"/>
    </xf>
    <xf numFmtId="2" fontId="24" fillId="3" borderId="15" xfId="0" applyNumberFormat="1" applyFont="1" applyFill="1" applyBorder="1" applyAlignment="1">
      <alignment vertical="center"/>
    </xf>
    <xf numFmtId="0" fontId="8" fillId="3" borderId="16" xfId="0" applyFont="1" applyFill="1" applyBorder="1" applyAlignment="1">
      <alignment vertical="center"/>
    </xf>
    <xf numFmtId="2" fontId="24" fillId="3" borderId="17" xfId="0" applyNumberFormat="1" applyFont="1" applyFill="1" applyBorder="1" applyAlignment="1">
      <alignment vertical="center"/>
    </xf>
    <xf numFmtId="0" fontId="8" fillId="3" borderId="18" xfId="0" applyFont="1" applyFill="1" applyBorder="1" applyAlignment="1">
      <alignment vertical="center"/>
    </xf>
    <xf numFmtId="0" fontId="8" fillId="3" borderId="19" xfId="0" applyFont="1" applyFill="1" applyBorder="1" applyAlignment="1">
      <alignment vertical="center"/>
    </xf>
    <xf numFmtId="2" fontId="27" fillId="3" borderId="19" xfId="0" applyNumberFormat="1" applyFont="1" applyFill="1" applyBorder="1" applyAlignment="1">
      <alignment horizontal="left" vertical="center"/>
    </xf>
    <xf numFmtId="2" fontId="19" fillId="5" borderId="19" xfId="2" applyNumberFormat="1" applyFont="1" applyBorder="1" applyAlignment="1">
      <alignment horizontal="right" vertical="center"/>
    </xf>
    <xf numFmtId="2" fontId="24" fillId="3" borderId="20" xfId="0" applyNumberFormat="1" applyFont="1" applyFill="1" applyBorder="1" applyAlignment="1">
      <alignment vertical="center"/>
    </xf>
    <xf numFmtId="0" fontId="0" fillId="3" borderId="0" xfId="0" applyFill="1" applyAlignment="1">
      <alignment horizontal="center" vertical="center"/>
    </xf>
    <xf numFmtId="0" fontId="0" fillId="3" borderId="0" xfId="0" applyFill="1"/>
    <xf numFmtId="0" fontId="33" fillId="7" borderId="22" xfId="0" applyFont="1" applyFill="1" applyBorder="1" applyAlignment="1">
      <alignment horizontal="center" vertical="center"/>
    </xf>
    <xf numFmtId="1" fontId="34" fillId="0" borderId="0" xfId="0" applyNumberFormat="1" applyFont="1"/>
    <xf numFmtId="0" fontId="0" fillId="0" borderId="0" xfId="0" applyAlignment="1">
      <alignment horizontal="center" vertical="center"/>
    </xf>
    <xf numFmtId="0" fontId="32" fillId="0" borderId="0" xfId="0" applyFont="1" applyAlignment="1">
      <alignment horizontal="center" vertical="center"/>
    </xf>
    <xf numFmtId="1" fontId="0" fillId="0" borderId="0" xfId="0" applyNumberFormat="1"/>
    <xf numFmtId="0" fontId="32" fillId="7" borderId="26" xfId="0" applyFont="1" applyFill="1" applyBorder="1" applyAlignment="1">
      <alignment horizontal="center" vertical="center" wrapText="1"/>
    </xf>
    <xf numFmtId="0" fontId="32" fillId="7" borderId="27" xfId="0" applyFont="1" applyFill="1" applyBorder="1" applyAlignment="1">
      <alignment horizontal="center" vertical="center" wrapText="1"/>
    </xf>
    <xf numFmtId="0" fontId="32" fillId="7" borderId="28" xfId="0" applyFont="1" applyFill="1" applyBorder="1" applyAlignment="1">
      <alignment horizontal="center" vertical="center" wrapText="1"/>
    </xf>
    <xf numFmtId="0" fontId="32" fillId="7" borderId="29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32" fillId="3" borderId="0" xfId="0" applyFont="1" applyFill="1" applyBorder="1" applyAlignment="1">
      <alignment vertical="center"/>
    </xf>
    <xf numFmtId="0" fontId="32" fillId="7" borderId="31" xfId="0" applyFont="1" applyFill="1" applyBorder="1" applyAlignment="1">
      <alignment horizontal="center" vertical="center" wrapText="1"/>
    </xf>
    <xf numFmtId="0" fontId="32" fillId="7" borderId="26" xfId="0" applyFont="1" applyFill="1" applyBorder="1" applyAlignment="1">
      <alignment horizontal="center" vertical="center"/>
    </xf>
    <xf numFmtId="0" fontId="0" fillId="0" borderId="21" xfId="0" applyBorder="1"/>
    <xf numFmtId="0" fontId="35" fillId="0" borderId="21" xfId="0" applyFont="1" applyBorder="1" applyAlignment="1">
      <alignment horizontal="center" vertical="center"/>
    </xf>
    <xf numFmtId="2" fontId="35" fillId="0" borderId="21" xfId="0" applyNumberFormat="1" applyFont="1" applyBorder="1" applyAlignment="1">
      <alignment horizontal="center" vertical="center"/>
    </xf>
    <xf numFmtId="169" fontId="4" fillId="0" borderId="0" xfId="0" applyNumberFormat="1" applyFont="1" applyBorder="1" applyAlignment="1">
      <alignment vertical="center"/>
    </xf>
    <xf numFmtId="0" fontId="6" fillId="3" borderId="0" xfId="0" applyFont="1" applyFill="1" applyBorder="1" applyAlignment="1">
      <alignment vertical="center"/>
    </xf>
    <xf numFmtId="0" fontId="17" fillId="3" borderId="2" xfId="3" applyFont="1" applyFill="1" applyBorder="1"/>
    <xf numFmtId="0" fontId="17" fillId="3" borderId="2" xfId="3" applyFont="1" applyFill="1" applyBorder="1" applyAlignment="1">
      <alignment horizontal="center"/>
    </xf>
    <xf numFmtId="2" fontId="17" fillId="3" borderId="2" xfId="3" applyNumberFormat="1" applyFont="1" applyFill="1" applyBorder="1" applyAlignment="1">
      <alignment horizontal="center"/>
    </xf>
    <xf numFmtId="2" fontId="17" fillId="3" borderId="3" xfId="3" applyNumberFormat="1" applyFont="1" applyFill="1" applyBorder="1" applyAlignment="1">
      <alignment horizontal="center"/>
    </xf>
    <xf numFmtId="0" fontId="17" fillId="3" borderId="32" xfId="3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49" fontId="0" fillId="3" borderId="0" xfId="0" applyNumberFormat="1" applyFill="1" applyAlignment="1">
      <alignment horizontal="center" vertical="center"/>
    </xf>
    <xf numFmtId="168" fontId="0" fillId="3" borderId="0" xfId="0" applyNumberFormat="1" applyFill="1" applyAlignment="1">
      <alignment horizontal="center" vertical="center"/>
    </xf>
    <xf numFmtId="1" fontId="0" fillId="3" borderId="21" xfId="0" applyNumberFormat="1" applyFill="1" applyBorder="1"/>
    <xf numFmtId="0" fontId="0" fillId="3" borderId="0" xfId="0" applyFont="1" applyFill="1"/>
    <xf numFmtId="0" fontId="0" fillId="3" borderId="0" xfId="0" applyNumberFormat="1" applyFill="1" applyAlignment="1">
      <alignment horizontal="center" vertical="center"/>
    </xf>
    <xf numFmtId="2" fontId="0" fillId="3" borderId="0" xfId="0" applyNumberFormat="1" applyFill="1"/>
    <xf numFmtId="0" fontId="0" fillId="3" borderId="4" xfId="0" applyFill="1" applyBorder="1" applyAlignment="1">
      <alignment horizontal="center"/>
    </xf>
    <xf numFmtId="169" fontId="36" fillId="0" borderId="21" xfId="0" applyNumberFormat="1" applyFont="1" applyBorder="1" applyAlignment="1">
      <alignment horizontal="center" vertical="center"/>
    </xf>
    <xf numFmtId="169" fontId="37" fillId="0" borderId="21" xfId="0" applyNumberFormat="1" applyFont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9" fillId="7" borderId="0" xfId="0" applyFont="1" applyFill="1" applyBorder="1" applyAlignment="1" applyProtection="1">
      <alignment horizontal="center" vertical="center" wrapText="1"/>
      <protection locked="0"/>
    </xf>
    <xf numFmtId="166" fontId="9" fillId="7" borderId="0" xfId="0" applyNumberFormat="1" applyFont="1" applyFill="1" applyBorder="1" applyAlignment="1" applyProtection="1">
      <alignment horizontal="center" vertical="center" wrapText="1"/>
      <protection locked="0"/>
    </xf>
    <xf numFmtId="2" fontId="7" fillId="4" borderId="0" xfId="0" applyNumberFormat="1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left" vertical="top" wrapText="1"/>
    </xf>
    <xf numFmtId="0" fontId="9" fillId="3" borderId="0" xfId="0" applyFont="1" applyFill="1" applyBorder="1" applyAlignment="1" applyProtection="1">
      <alignment vertical="center" wrapText="1"/>
    </xf>
    <xf numFmtId="0" fontId="8" fillId="2" borderId="0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right" vertical="center" wrapText="1"/>
    </xf>
    <xf numFmtId="0" fontId="10" fillId="3" borderId="0" xfId="0" applyFont="1" applyFill="1" applyBorder="1" applyAlignment="1">
      <alignment horizontal="right" vertical="center" wrapText="1"/>
    </xf>
    <xf numFmtId="0" fontId="29" fillId="4" borderId="0" xfId="0" applyFont="1" applyFill="1" applyBorder="1" applyAlignment="1">
      <alignment horizontal="center" vertical="center"/>
    </xf>
    <xf numFmtId="0" fontId="4" fillId="8" borderId="0" xfId="0" applyFont="1" applyFill="1" applyBorder="1" applyAlignment="1">
      <alignment horizontal="center" vertical="center" textRotation="90"/>
    </xf>
    <xf numFmtId="0" fontId="30" fillId="4" borderId="0" xfId="0" applyFont="1" applyFill="1" applyBorder="1" applyAlignment="1">
      <alignment horizontal="left" vertical="center"/>
    </xf>
    <xf numFmtId="0" fontId="7" fillId="4" borderId="0" xfId="0" applyFont="1" applyFill="1" applyBorder="1" applyAlignment="1">
      <alignment horizontal="center" vertical="center"/>
    </xf>
    <xf numFmtId="0" fontId="15" fillId="3" borderId="0" xfId="0" applyFont="1" applyFill="1" applyBorder="1" applyAlignment="1">
      <alignment horizontal="right" vertical="center"/>
    </xf>
    <xf numFmtId="0" fontId="25" fillId="9" borderId="5" xfId="0" applyFont="1" applyFill="1" applyBorder="1" applyAlignment="1" applyProtection="1">
      <alignment horizontal="center" vertical="center" wrapText="1"/>
      <protection locked="0"/>
    </xf>
    <xf numFmtId="0" fontId="25" fillId="9" borderId="7" xfId="0" applyFont="1" applyFill="1" applyBorder="1" applyAlignment="1" applyProtection="1">
      <alignment horizontal="center" vertical="center" wrapText="1"/>
      <protection locked="0"/>
    </xf>
    <xf numFmtId="0" fontId="25" fillId="9" borderId="6" xfId="0" applyFont="1" applyFill="1" applyBorder="1" applyAlignment="1" applyProtection="1">
      <alignment horizontal="center" vertical="center" wrapText="1"/>
      <protection locked="0"/>
    </xf>
    <xf numFmtId="0" fontId="32" fillId="7" borderId="30" xfId="0" applyFont="1" applyFill="1" applyBorder="1" applyAlignment="1">
      <alignment horizontal="center" vertical="center"/>
    </xf>
    <xf numFmtId="0" fontId="32" fillId="7" borderId="24" xfId="0" applyFont="1" applyFill="1" applyBorder="1" applyAlignment="1">
      <alignment horizontal="center" vertical="center"/>
    </xf>
    <xf numFmtId="0" fontId="32" fillId="7" borderId="25" xfId="0" applyFont="1" applyFill="1" applyBorder="1" applyAlignment="1">
      <alignment horizontal="center" vertical="center"/>
    </xf>
    <xf numFmtId="0" fontId="31" fillId="0" borderId="14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1" fillId="0" borderId="15" xfId="0" applyFont="1" applyBorder="1" applyAlignment="1">
      <alignment horizontal="center" vertical="center"/>
    </xf>
    <xf numFmtId="0" fontId="31" fillId="0" borderId="16" xfId="0" applyFont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18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20" xfId="0" applyFont="1" applyBorder="1" applyAlignment="1">
      <alignment horizontal="center" vertical="center"/>
    </xf>
    <xf numFmtId="169" fontId="0" fillId="0" borderId="0" xfId="0" applyNumberFormat="1" applyAlignment="1">
      <alignment horizontal="center"/>
    </xf>
    <xf numFmtId="0" fontId="33" fillId="0" borderId="23" xfId="0" applyFont="1" applyBorder="1" applyAlignment="1" applyProtection="1">
      <alignment horizontal="center" vertical="center"/>
      <protection locked="0"/>
    </xf>
    <xf numFmtId="0" fontId="33" fillId="0" borderId="24" xfId="0" applyFont="1" applyBorder="1" applyAlignment="1" applyProtection="1">
      <alignment horizontal="center" vertical="center"/>
      <protection locked="0"/>
    </xf>
    <xf numFmtId="0" fontId="33" fillId="0" borderId="25" xfId="0" applyFont="1" applyBorder="1" applyAlignment="1" applyProtection="1">
      <alignment horizontal="center" vertical="center"/>
      <protection locked="0"/>
    </xf>
    <xf numFmtId="14" fontId="33" fillId="0" borderId="23" xfId="0" applyNumberFormat="1" applyFont="1" applyBorder="1" applyAlignment="1" applyProtection="1">
      <alignment horizontal="center" vertical="center"/>
      <protection locked="0"/>
    </xf>
    <xf numFmtId="166" fontId="33" fillId="0" borderId="23" xfId="0" applyNumberFormat="1" applyFont="1" applyBorder="1" applyAlignment="1" applyProtection="1">
      <alignment horizontal="center" vertical="center"/>
      <protection locked="0"/>
    </xf>
    <xf numFmtId="166" fontId="33" fillId="0" borderId="24" xfId="0" applyNumberFormat="1" applyFont="1" applyBorder="1" applyAlignment="1" applyProtection="1">
      <alignment horizontal="center" vertical="center"/>
      <protection locked="0"/>
    </xf>
    <xf numFmtId="166" fontId="33" fillId="0" borderId="25" xfId="0" applyNumberFormat="1" applyFont="1" applyBorder="1" applyAlignment="1" applyProtection="1">
      <alignment horizontal="center" vertical="center"/>
      <protection locked="0"/>
    </xf>
    <xf numFmtId="0" fontId="38" fillId="3" borderId="0" xfId="0" applyFont="1" applyFill="1" applyBorder="1" applyAlignment="1">
      <alignment horizontal="right" vertical="center"/>
    </xf>
    <xf numFmtId="0" fontId="39" fillId="3" borderId="0" xfId="0" applyNumberFormat="1" applyFont="1" applyFill="1" applyBorder="1" applyAlignment="1">
      <alignment horizontal="left" vertical="center"/>
    </xf>
    <xf numFmtId="2" fontId="40" fillId="4" borderId="0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69" fontId="41" fillId="3" borderId="0" xfId="0" applyNumberFormat="1" applyFont="1" applyFill="1" applyBorder="1" applyAlignment="1">
      <alignment horizontal="center" vertical="center"/>
    </xf>
    <xf numFmtId="2" fontId="10" fillId="3" borderId="0" xfId="0" applyNumberFormat="1" applyFont="1" applyFill="1" applyBorder="1" applyAlignment="1">
      <alignment horizontal="center" vertical="center"/>
    </xf>
    <xf numFmtId="2" fontId="42" fillId="5" borderId="1" xfId="2" applyNumberFormat="1" applyFont="1" applyBorder="1" applyAlignment="1">
      <alignment horizontal="right" vertical="center"/>
    </xf>
    <xf numFmtId="2" fontId="43" fillId="5" borderId="0" xfId="2" applyNumberFormat="1" applyFont="1" applyBorder="1" applyAlignment="1">
      <alignment horizontal="right" vertical="center"/>
    </xf>
    <xf numFmtId="2" fontId="42" fillId="5" borderId="19" xfId="2" applyNumberFormat="1" applyFont="1" applyBorder="1" applyAlignment="1">
      <alignment horizontal="right" vertical="center"/>
    </xf>
  </cellXfs>
  <cellStyles count="4">
    <cellStyle name="40 % - Accent6" xfId="3" builtinId="51"/>
    <cellStyle name="Accent6" xfId="2" builtinId="49"/>
    <cellStyle name="Euro" xfId="1"/>
    <cellStyle name="Normal" xfId="0" builtinId="0"/>
  </cellStyles>
  <dxfs count="12">
    <dxf>
      <numFmt numFmtId="1" formatCode="0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8" formatCode="00000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56696</xdr:rowOff>
    </xdr:from>
    <xdr:to>
      <xdr:col>4</xdr:col>
      <xdr:colOff>2240615</xdr:colOff>
      <xdr:row>10</xdr:row>
      <xdr:rowOff>68035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6696"/>
          <a:ext cx="5491211" cy="278946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1:H130" totalsRowShown="0" headerRowDxfId="8">
  <autoFilter ref="A1:H130"/>
  <tableColumns count="8">
    <tableColumn id="1" name="Colonne1" dataDxfId="7"/>
    <tableColumn id="2" name="EQUIPEMENTS TABLEAU" dataDxfId="6"/>
    <tableColumn id="3" name="Colonne2" dataDxfId="5"/>
    <tableColumn id="4" name="Colonne3" dataDxfId="4"/>
    <tableColumn id="5" name="Colonne4" dataDxfId="3"/>
    <tableColumn id="6" name="Colonne5" dataDxfId="2"/>
    <tableColumn id="7" name="Colonne6" dataDxfId="1"/>
    <tableColumn id="8" name="Colonne7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R73"/>
  <sheetViews>
    <sheetView tabSelected="1" topLeftCell="F22" zoomScale="120" zoomScaleNormal="120" workbookViewId="0">
      <selection activeCell="I24" sqref="I24"/>
    </sheetView>
  </sheetViews>
  <sheetFormatPr baseColWidth="10" defaultColWidth="35.1796875" defaultRowHeight="23.25" customHeight="1"/>
  <cols>
    <col min="1" max="1" width="6.453125" style="1" customWidth="1"/>
    <col min="2" max="2" width="9.6328125" style="1" bestFit="1" customWidth="1"/>
    <col min="3" max="3" width="18.1796875" style="1" bestFit="1" customWidth="1"/>
    <col min="4" max="4" width="13.6328125" style="1" customWidth="1"/>
    <col min="5" max="5" width="42.453125" style="1" customWidth="1"/>
    <col min="6" max="6" width="25.6328125" style="1" customWidth="1"/>
    <col min="7" max="7" width="13.6328125" style="1" customWidth="1"/>
    <col min="8" max="8" width="31" style="25" customWidth="1"/>
    <col min="9" max="9" width="49.7265625" style="25" customWidth="1"/>
    <col min="10" max="10" width="20.453125" style="25" customWidth="1"/>
    <col min="11" max="11" width="10.453125" style="25" customWidth="1"/>
    <col min="12" max="13" width="12.453125" style="1" customWidth="1"/>
    <col min="14" max="14" width="14.453125" style="1" customWidth="1"/>
    <col min="15" max="15" width="11.6328125" style="1" customWidth="1"/>
    <col min="16" max="16" width="15.1796875" style="1" customWidth="1"/>
    <col min="17" max="17" width="17.1796875" style="1" customWidth="1"/>
    <col min="18" max="16384" width="35.1796875" style="1"/>
  </cols>
  <sheetData>
    <row r="2" spans="2:15" ht="23.25" customHeight="1">
      <c r="B2" s="8"/>
      <c r="C2" s="8"/>
      <c r="D2" s="8"/>
      <c r="E2" s="8"/>
      <c r="F2" s="43"/>
      <c r="G2" s="43"/>
      <c r="H2" s="18"/>
      <c r="I2" s="18"/>
      <c r="J2" s="18"/>
      <c r="K2" s="18"/>
      <c r="N2" s="37"/>
      <c r="O2" s="36"/>
    </row>
    <row r="3" spans="2:15" ht="23.25" customHeight="1">
      <c r="B3" s="8"/>
      <c r="C3" s="8"/>
      <c r="D3" s="8"/>
      <c r="E3" s="8"/>
      <c r="F3" s="43"/>
      <c r="G3" s="43"/>
      <c r="H3" s="19"/>
      <c r="I3" s="20"/>
      <c r="J3" s="19"/>
      <c r="K3" s="19"/>
      <c r="N3" s="37"/>
      <c r="O3" s="36"/>
    </row>
    <row r="4" spans="2:15" ht="23.25" customHeight="1">
      <c r="B4" s="7"/>
      <c r="C4" s="7"/>
      <c r="D4" s="7"/>
      <c r="E4" s="7"/>
      <c r="F4" s="7"/>
      <c r="G4" s="7"/>
      <c r="H4" s="18"/>
      <c r="I4" s="18"/>
      <c r="J4" s="18"/>
      <c r="K4" s="18"/>
    </row>
    <row r="5" spans="2:15" ht="23.25" customHeight="1">
      <c r="B5" s="7"/>
      <c r="C5" s="7"/>
      <c r="D5" s="9"/>
      <c r="E5" s="7"/>
      <c r="F5" s="7"/>
      <c r="G5" s="7"/>
      <c r="H5" s="20"/>
      <c r="I5" s="20"/>
      <c r="J5" s="20"/>
      <c r="K5" s="20"/>
    </row>
    <row r="6" spans="2:15" ht="23.5" customHeight="1">
      <c r="B6" s="7"/>
      <c r="C6" s="7"/>
      <c r="D6" s="11"/>
      <c r="E6" s="8"/>
      <c r="F6" s="8"/>
      <c r="G6" s="8"/>
      <c r="H6" s="20"/>
      <c r="I6" s="20"/>
      <c r="J6" s="20"/>
      <c r="K6" s="20"/>
    </row>
    <row r="7" spans="2:15" ht="23.25" customHeight="1">
      <c r="B7" s="10"/>
      <c r="C7" s="10"/>
      <c r="D7" s="10"/>
      <c r="E7" s="10"/>
      <c r="F7" s="10"/>
      <c r="G7" s="10"/>
      <c r="H7" s="20"/>
      <c r="I7" s="20"/>
      <c r="J7" s="20"/>
      <c r="K7" s="20"/>
    </row>
    <row r="8" spans="2:15" s="17" customFormat="1" ht="18.75" customHeight="1">
      <c r="B8" s="126"/>
      <c r="C8" s="126"/>
      <c r="D8" s="126"/>
      <c r="E8" s="26"/>
      <c r="F8" s="56" t="s">
        <v>8</v>
      </c>
      <c r="G8" s="29"/>
      <c r="H8" s="27"/>
      <c r="I8" s="150"/>
      <c r="J8" s="29"/>
      <c r="K8" s="20"/>
      <c r="L8" s="1"/>
    </row>
    <row r="9" spans="2:15" s="17" customFormat="1" ht="18.75" customHeight="1">
      <c r="B9" s="120"/>
      <c r="C9" s="120"/>
      <c r="D9" s="120"/>
      <c r="E9" s="26"/>
      <c r="F9" s="30" t="s">
        <v>0</v>
      </c>
      <c r="G9" s="112"/>
      <c r="H9" s="112"/>
      <c r="I9" s="112"/>
      <c r="J9" s="112"/>
      <c r="K9" s="20"/>
      <c r="L9" s="1"/>
    </row>
    <row r="10" spans="2:15" s="17" customFormat="1" ht="18.75" customHeight="1">
      <c r="B10" s="120"/>
      <c r="C10" s="120"/>
      <c r="D10" s="120"/>
      <c r="E10" s="26"/>
      <c r="F10" s="30" t="s">
        <v>1</v>
      </c>
      <c r="G10" s="112"/>
      <c r="H10" s="112"/>
      <c r="I10" s="112"/>
      <c r="J10" s="112"/>
      <c r="K10" s="20"/>
      <c r="L10" s="40"/>
    </row>
    <row r="11" spans="2:15" s="17" customFormat="1" ht="18.75" customHeight="1">
      <c r="B11" s="120"/>
      <c r="C11" s="120"/>
      <c r="D11" s="120"/>
      <c r="E11" s="26"/>
      <c r="F11" s="30"/>
      <c r="G11" s="112"/>
      <c r="H11" s="112"/>
      <c r="I11" s="112"/>
      <c r="J11" s="112"/>
      <c r="K11" s="20"/>
      <c r="L11" s="40"/>
    </row>
    <row r="12" spans="2:15" s="17" customFormat="1" ht="27" customHeight="1">
      <c r="B12" s="120"/>
      <c r="C12" s="120"/>
      <c r="D12" s="120"/>
      <c r="E12" s="26"/>
      <c r="F12" s="30" t="s">
        <v>3</v>
      </c>
      <c r="G12" s="112"/>
      <c r="H12" s="112"/>
      <c r="I12" s="112"/>
      <c r="J12" s="112"/>
      <c r="K12" s="20"/>
      <c r="L12" s="40"/>
    </row>
    <row r="13" spans="2:15" s="17" customFormat="1" ht="18.75" customHeight="1">
      <c r="B13" s="120"/>
      <c r="C13" s="120"/>
      <c r="D13" s="120"/>
      <c r="E13" s="26"/>
      <c r="F13" s="30" t="s">
        <v>6</v>
      </c>
      <c r="G13" s="112"/>
      <c r="H13" s="112"/>
      <c r="I13" s="112"/>
      <c r="J13" s="112"/>
      <c r="K13" s="20"/>
      <c r="L13" s="40"/>
    </row>
    <row r="14" spans="2:15" s="17" customFormat="1" ht="18.75" customHeight="1">
      <c r="B14" s="120"/>
      <c r="C14" s="120"/>
      <c r="D14" s="120"/>
      <c r="E14" s="28"/>
      <c r="F14" s="30" t="s">
        <v>2</v>
      </c>
      <c r="G14" s="113"/>
      <c r="H14" s="113"/>
      <c r="I14" s="113"/>
      <c r="J14" s="113"/>
      <c r="K14" s="20"/>
      <c r="L14" s="40"/>
    </row>
    <row r="15" spans="2:15" s="17" customFormat="1" ht="18.75" customHeight="1">
      <c r="B15" s="121"/>
      <c r="C15" s="121"/>
      <c r="D15" s="121"/>
      <c r="E15" s="26"/>
      <c r="F15" s="26"/>
      <c r="G15" s="26"/>
      <c r="H15" s="20"/>
      <c r="I15" s="20"/>
      <c r="J15" s="20"/>
      <c r="K15" s="20"/>
      <c r="L15" s="40"/>
    </row>
    <row r="16" spans="2:15" ht="23.25" customHeight="1">
      <c r="B16" s="12"/>
      <c r="C16" s="41"/>
      <c r="D16" s="12"/>
      <c r="E16" s="13"/>
      <c r="F16" s="13"/>
      <c r="G16" s="13"/>
      <c r="H16" s="20"/>
      <c r="I16" s="20"/>
      <c r="J16" s="20"/>
      <c r="K16" s="20"/>
      <c r="L16" s="40"/>
    </row>
    <row r="17" spans="1:18" ht="23.25" customHeight="1">
      <c r="B17" s="6"/>
      <c r="C17" s="6"/>
      <c r="D17" s="6"/>
      <c r="E17" s="5"/>
      <c r="F17" s="5"/>
      <c r="G17" s="5"/>
      <c r="H17" s="21"/>
      <c r="I17" s="21"/>
      <c r="J17" s="21"/>
      <c r="K17" s="21"/>
      <c r="L17" s="40"/>
    </row>
    <row r="18" spans="1:18" ht="23.25" customHeight="1">
      <c r="B18" s="6"/>
      <c r="C18" s="6"/>
      <c r="D18" s="6"/>
      <c r="E18" s="35"/>
      <c r="F18" s="35"/>
      <c r="G18" s="35"/>
      <c r="H18" s="34"/>
      <c r="I18" s="151"/>
      <c r="J18" s="21"/>
      <c r="K18" s="21"/>
      <c r="L18" s="40"/>
    </row>
    <row r="19" spans="1:18" ht="23.25" customHeight="1">
      <c r="B19" s="6"/>
      <c r="C19" s="6"/>
      <c r="D19" s="6"/>
      <c r="E19" s="14" t="s">
        <v>66</v>
      </c>
      <c r="F19" s="31">
        <f ca="1">TODAY()</f>
        <v>44120</v>
      </c>
      <c r="G19" s="14"/>
      <c r="H19" s="34"/>
      <c r="I19" s="151"/>
      <c r="J19" s="21"/>
      <c r="K19" s="21"/>
      <c r="L19" s="40"/>
    </row>
    <row r="20" spans="1:18" ht="23.25" customHeight="1">
      <c r="B20" s="2"/>
      <c r="C20" s="2"/>
      <c r="D20" s="2"/>
      <c r="E20" s="14" t="s">
        <v>65</v>
      </c>
      <c r="F20" s="32">
        <f ca="1">TODAY()+60</f>
        <v>44180</v>
      </c>
      <c r="G20" s="14"/>
      <c r="H20" s="34"/>
      <c r="I20" s="151"/>
      <c r="J20" s="21"/>
      <c r="K20" s="21"/>
      <c r="L20" s="40"/>
    </row>
    <row r="21" spans="1:18" ht="23.25" customHeight="1">
      <c r="B21" s="3"/>
      <c r="C21" s="3"/>
      <c r="D21" s="4"/>
      <c r="E21" s="4"/>
      <c r="F21" s="4"/>
      <c r="G21" s="4"/>
      <c r="H21" s="22"/>
      <c r="I21" s="21"/>
      <c r="J21" s="22"/>
      <c r="K21" s="22"/>
    </row>
    <row r="22" spans="1:18" ht="23.25" customHeight="1">
      <c r="A22" s="123" t="s">
        <v>12</v>
      </c>
      <c r="B22" s="124" t="s">
        <v>42</v>
      </c>
      <c r="C22" s="122" t="s">
        <v>31</v>
      </c>
      <c r="D22" s="125" t="s">
        <v>7</v>
      </c>
      <c r="E22" s="125"/>
      <c r="F22" s="122" t="s">
        <v>27</v>
      </c>
      <c r="G22" s="122" t="s">
        <v>29</v>
      </c>
      <c r="H22" s="114" t="s">
        <v>68</v>
      </c>
      <c r="I22" s="152" t="s">
        <v>81</v>
      </c>
      <c r="J22" s="114" t="s">
        <v>67</v>
      </c>
      <c r="K22" s="52"/>
    </row>
    <row r="23" spans="1:18" ht="23.25" customHeight="1">
      <c r="A23" s="123"/>
      <c r="B23" s="124"/>
      <c r="C23" s="122"/>
      <c r="D23" s="125"/>
      <c r="E23" s="125"/>
      <c r="F23" s="122"/>
      <c r="G23" s="122"/>
      <c r="H23" s="114"/>
      <c r="I23" s="153"/>
      <c r="J23" s="114"/>
      <c r="K23" s="52"/>
    </row>
    <row r="24" spans="1:18" ht="46" customHeight="1">
      <c r="A24" s="38">
        <v>12</v>
      </c>
      <c r="B24" s="58">
        <v>2</v>
      </c>
      <c r="C24" s="58" t="str">
        <f ca="1">IF($A24="","",(INDEX(Base1,MATCH($A24,Base2,0),2)))</f>
        <v>GRIS</v>
      </c>
      <c r="D24" s="116" t="str">
        <f ca="1">IF($A24="","",(INDEX(Base1,MATCH($A24,Base2,0),3)))</f>
        <v>TIROIR VERRE POUR COLONNE DE 100CM</v>
      </c>
      <c r="E24" s="116"/>
      <c r="F24" s="59" t="str">
        <f ca="1">IF($A24="","",(INDEX(Base1,MATCH($A24,Base2,0),4)))</f>
        <v>58 CM</v>
      </c>
      <c r="G24" s="59" t="str">
        <f ca="1">IF($A24="","",(INDEX(Base1,MATCH($A24,Base2,0),5)))</f>
        <v>-</v>
      </c>
      <c r="H24" s="60">
        <f ca="1">IF($A24="","",(INDEX(Base1,MATCH($A24,Base2,0),6)))</f>
        <v>49.95</v>
      </c>
      <c r="I24" s="154" t="str">
        <f>"*"&amp;VLOOKUP(A:A,Base!A$2:H$130,8)&amp;"*"</f>
        <v>*3505391093138*</v>
      </c>
      <c r="J24" s="60">
        <f ca="1">IF(D24="","",H24*B24)</f>
        <v>99.9</v>
      </c>
      <c r="K24" s="52"/>
      <c r="R24" s="93" t="e">
        <f ca="1">IF($A24="","",(INDEX(Base1,MATCH($A24,Base2,0),9)))</f>
        <v>#REF!</v>
      </c>
    </row>
    <row r="25" spans="1:18" ht="46" customHeight="1">
      <c r="A25" s="38">
        <v>12</v>
      </c>
      <c r="B25" s="58">
        <v>3</v>
      </c>
      <c r="C25" s="58" t="str">
        <f ca="1">IF($A25="","",(INDEX(Base1,MATCH($A25,Base2,0),2)))</f>
        <v>GRIS</v>
      </c>
      <c r="D25" s="116" t="str">
        <f ca="1">IF($A25="","",(INDEX(Base1,MATCH($A25,Base2,0),3)))</f>
        <v>TIROIR VERRE POUR COLONNE DE 100CM</v>
      </c>
      <c r="E25" s="116"/>
      <c r="F25" s="59" t="str">
        <f t="shared" ref="F25:F58" ca="1" si="0">IF($A25="","",(INDEX(Base1,MATCH($A25,Base2,0),5)))</f>
        <v>-</v>
      </c>
      <c r="G25" s="59" t="str">
        <f t="shared" ref="G25:G58" ca="1" si="1">IF($A25="","",(INDEX(Base1,MATCH($A25,Base2,0),4)))</f>
        <v>58 CM</v>
      </c>
      <c r="H25" s="60">
        <f t="shared" ref="H25:H58" ca="1" si="2">IF($A25="","",(INDEX(Base1,MATCH($A25,Base2,0),6)))</f>
        <v>49.95</v>
      </c>
      <c r="I25" s="154" t="str">
        <f>"*"&amp;VLOOKUP(A:A,Base!A$2:H$130,8)&amp;"*"</f>
        <v>*3505391093138*</v>
      </c>
      <c r="J25" s="60">
        <f t="shared" ref="J25:J58" ca="1" si="3">IF(D25="","",H25*B25)</f>
        <v>149.85000000000002</v>
      </c>
      <c r="K25" s="52"/>
    </row>
    <row r="26" spans="1:18" ht="46" customHeight="1">
      <c r="A26" s="38">
        <v>45</v>
      </c>
      <c r="B26" s="58">
        <v>2</v>
      </c>
      <c r="C26" s="58" t="str">
        <f ca="1">IF($A26="","",(INDEX(Base1,MATCH($A26,Base2,0),2)))</f>
        <v>BLANC</v>
      </c>
      <c r="D26" s="116" t="str">
        <f ca="1">IF($A26="","",(INDEX(Base1,MATCH($A26,Base2,0),3)))</f>
        <v>TIROIR VERRE POUR COLONNE DE 75CM</v>
      </c>
      <c r="E26" s="116"/>
      <c r="F26" s="59" t="str">
        <f t="shared" ca="1" si="0"/>
        <v>-</v>
      </c>
      <c r="G26" s="59" t="str">
        <f t="shared" ca="1" si="1"/>
        <v>58 CM</v>
      </c>
      <c r="H26" s="60">
        <f t="shared" ca="1" si="2"/>
        <v>44.95</v>
      </c>
      <c r="I26" s="154" t="str">
        <f>"*"&amp;VLOOKUP(A:A,Base!A$2:H$130,8)&amp;"*"</f>
        <v>*3505391093879*</v>
      </c>
      <c r="J26" s="60">
        <f t="shared" ca="1" si="3"/>
        <v>89.9</v>
      </c>
      <c r="K26" s="52"/>
    </row>
    <row r="27" spans="1:18" ht="46" customHeight="1">
      <c r="A27" s="38">
        <v>23</v>
      </c>
      <c r="B27" s="58">
        <v>2</v>
      </c>
      <c r="C27" s="58" t="str">
        <f ca="1">IF($A27="","",(INDEX(Base1,MATCH($A27,Base2,0),2)))</f>
        <v>CHENE</v>
      </c>
      <c r="D27" s="116" t="str">
        <f ca="1">IF($A27="","",(INDEX(Base1,MATCH($A27,Base2,0),3)))</f>
        <v>COLONNE 75CM</v>
      </c>
      <c r="E27" s="116"/>
      <c r="F27" s="59" t="str">
        <f t="shared" ca="1" si="0"/>
        <v>HAUTEUR 100CM</v>
      </c>
      <c r="G27" s="59" t="str">
        <f t="shared" ca="1" si="1"/>
        <v>58 CM</v>
      </c>
      <c r="H27" s="60">
        <f t="shared" ca="1" si="2"/>
        <v>69.95</v>
      </c>
      <c r="I27" s="154" t="str">
        <f>"*"&amp;VLOOKUP(A:A,Base!A$2:H$130,8)&amp;"*"</f>
        <v>*3505391093398*</v>
      </c>
      <c r="J27" s="60">
        <f t="shared" ca="1" si="3"/>
        <v>139.9</v>
      </c>
      <c r="K27" s="52"/>
    </row>
    <row r="28" spans="1:18" ht="30" customHeight="1">
      <c r="A28" s="38">
        <v>30</v>
      </c>
      <c r="B28" s="58">
        <v>1</v>
      </c>
      <c r="C28" s="58" t="str">
        <f t="shared" ref="C28:C58" ca="1" si="4">IF($A28="","",(INDEX(Base1,MATCH($A28,Base2,0),2)))</f>
        <v>CHENE</v>
      </c>
      <c r="D28" s="116" t="str">
        <f ca="1">IF($A28="","",(INDEX(Base1,MATCH($A28,Base2,0),3)))</f>
        <v>PLATEAU COULISSANT POUR COLONNE DE 50CM</v>
      </c>
      <c r="E28" s="116"/>
      <c r="F28" s="59" t="str">
        <f t="shared" ca="1" si="0"/>
        <v>-</v>
      </c>
      <c r="G28" s="59" t="str">
        <f t="shared" ca="1" si="1"/>
        <v>58 CM</v>
      </c>
      <c r="H28" s="60">
        <f t="shared" ca="1" si="2"/>
        <v>29.95</v>
      </c>
      <c r="I28" s="1"/>
      <c r="J28" s="60">
        <f t="shared" ca="1" si="3"/>
        <v>29.95</v>
      </c>
      <c r="K28" s="52"/>
    </row>
    <row r="29" spans="1:18" ht="30" customHeight="1">
      <c r="A29" s="38"/>
      <c r="B29" s="58"/>
      <c r="C29" s="58" t="str">
        <f t="shared" si="4"/>
        <v/>
      </c>
      <c r="D29" s="116" t="str">
        <f t="shared" ref="D29:D58" si="5">IF($A29="","",(INDEX(Base1,MATCH($A29,Base2,0),3)))</f>
        <v/>
      </c>
      <c r="E29" s="116"/>
      <c r="F29" s="59" t="str">
        <f t="shared" si="0"/>
        <v/>
      </c>
      <c r="G29" s="59" t="str">
        <f t="shared" si="1"/>
        <v/>
      </c>
      <c r="H29" s="60" t="str">
        <f t="shared" si="2"/>
        <v/>
      </c>
      <c r="I29" s="155"/>
      <c r="J29" s="60" t="str">
        <f t="shared" si="3"/>
        <v/>
      </c>
      <c r="K29" s="52"/>
    </row>
    <row r="30" spans="1:18" ht="30" customHeight="1">
      <c r="A30" s="38"/>
      <c r="B30" s="58"/>
      <c r="C30" s="58" t="str">
        <f t="shared" si="4"/>
        <v/>
      </c>
      <c r="D30" s="116" t="str">
        <f t="shared" si="5"/>
        <v/>
      </c>
      <c r="E30" s="116"/>
      <c r="F30" s="59" t="str">
        <f t="shared" si="0"/>
        <v/>
      </c>
      <c r="G30" s="59" t="str">
        <f t="shared" si="1"/>
        <v/>
      </c>
      <c r="H30" s="60" t="str">
        <f t="shared" si="2"/>
        <v/>
      </c>
      <c r="I30" s="155"/>
      <c r="J30" s="60" t="str">
        <f t="shared" si="3"/>
        <v/>
      </c>
      <c r="K30" s="52"/>
    </row>
    <row r="31" spans="1:18" ht="30" customHeight="1">
      <c r="A31" s="38"/>
      <c r="B31" s="58"/>
      <c r="C31" s="58" t="str">
        <f t="shared" si="4"/>
        <v/>
      </c>
      <c r="D31" s="116" t="str">
        <f t="shared" si="5"/>
        <v/>
      </c>
      <c r="E31" s="116"/>
      <c r="F31" s="59" t="str">
        <f t="shared" si="0"/>
        <v/>
      </c>
      <c r="G31" s="59" t="str">
        <f t="shared" si="1"/>
        <v/>
      </c>
      <c r="H31" s="60" t="str">
        <f t="shared" si="2"/>
        <v/>
      </c>
      <c r="I31" s="155"/>
      <c r="J31" s="60" t="str">
        <f t="shared" si="3"/>
        <v/>
      </c>
      <c r="K31" s="52"/>
    </row>
    <row r="32" spans="1:18" ht="30" customHeight="1">
      <c r="A32" s="38"/>
      <c r="B32" s="58"/>
      <c r="C32" s="58" t="str">
        <f t="shared" si="4"/>
        <v/>
      </c>
      <c r="D32" s="116" t="str">
        <f t="shared" si="5"/>
        <v/>
      </c>
      <c r="E32" s="116"/>
      <c r="F32" s="59" t="str">
        <f t="shared" si="0"/>
        <v/>
      </c>
      <c r="G32" s="59" t="str">
        <f t="shared" si="1"/>
        <v/>
      </c>
      <c r="H32" s="60" t="str">
        <f t="shared" si="2"/>
        <v/>
      </c>
      <c r="I32" s="155"/>
      <c r="J32" s="60" t="str">
        <f t="shared" si="3"/>
        <v/>
      </c>
      <c r="K32" s="52"/>
    </row>
    <row r="33" spans="1:11" ht="30" customHeight="1">
      <c r="A33" s="39"/>
      <c r="B33" s="58"/>
      <c r="C33" s="58" t="str">
        <f t="shared" si="4"/>
        <v/>
      </c>
      <c r="D33" s="116" t="str">
        <f t="shared" si="5"/>
        <v/>
      </c>
      <c r="E33" s="116"/>
      <c r="F33" s="59" t="str">
        <f t="shared" si="0"/>
        <v/>
      </c>
      <c r="G33" s="59" t="str">
        <f t="shared" si="1"/>
        <v/>
      </c>
      <c r="H33" s="60" t="str">
        <f t="shared" si="2"/>
        <v/>
      </c>
      <c r="I33" s="155"/>
      <c r="J33" s="60" t="str">
        <f t="shared" si="3"/>
        <v/>
      </c>
      <c r="K33" s="52"/>
    </row>
    <row r="34" spans="1:11" ht="30" customHeight="1">
      <c r="A34" s="39"/>
      <c r="B34" s="58"/>
      <c r="C34" s="58" t="str">
        <f t="shared" si="4"/>
        <v/>
      </c>
      <c r="D34" s="116" t="str">
        <f t="shared" si="5"/>
        <v/>
      </c>
      <c r="E34" s="116"/>
      <c r="F34" s="59" t="str">
        <f t="shared" si="0"/>
        <v/>
      </c>
      <c r="G34" s="59" t="str">
        <f t="shared" si="1"/>
        <v/>
      </c>
      <c r="H34" s="60" t="str">
        <f t="shared" si="2"/>
        <v/>
      </c>
      <c r="I34" s="155"/>
      <c r="J34" s="60" t="str">
        <f t="shared" si="3"/>
        <v/>
      </c>
      <c r="K34" s="52"/>
    </row>
    <row r="35" spans="1:11" ht="30" customHeight="1">
      <c r="A35" s="39"/>
      <c r="B35" s="58"/>
      <c r="C35" s="58" t="str">
        <f t="shared" si="4"/>
        <v/>
      </c>
      <c r="D35" s="116" t="str">
        <f t="shared" si="5"/>
        <v/>
      </c>
      <c r="E35" s="116"/>
      <c r="F35" s="59" t="str">
        <f t="shared" si="0"/>
        <v/>
      </c>
      <c r="G35" s="59" t="str">
        <f t="shared" si="1"/>
        <v/>
      </c>
      <c r="H35" s="60" t="str">
        <f t="shared" si="2"/>
        <v/>
      </c>
      <c r="I35" s="155"/>
      <c r="J35" s="60" t="str">
        <f t="shared" si="3"/>
        <v/>
      </c>
      <c r="K35" s="52"/>
    </row>
    <row r="36" spans="1:11" ht="30" customHeight="1">
      <c r="A36" s="39"/>
      <c r="B36" s="58"/>
      <c r="C36" s="58" t="str">
        <f t="shared" si="4"/>
        <v/>
      </c>
      <c r="D36" s="116" t="str">
        <f t="shared" si="5"/>
        <v/>
      </c>
      <c r="E36" s="116"/>
      <c r="F36" s="59" t="str">
        <f t="shared" si="0"/>
        <v/>
      </c>
      <c r="G36" s="59" t="str">
        <f t="shared" si="1"/>
        <v/>
      </c>
      <c r="H36" s="60" t="str">
        <f t="shared" si="2"/>
        <v/>
      </c>
      <c r="I36" s="155"/>
      <c r="J36" s="60" t="str">
        <f t="shared" si="3"/>
        <v/>
      </c>
      <c r="K36" s="52"/>
    </row>
    <row r="37" spans="1:11" ht="30" customHeight="1">
      <c r="A37" s="39"/>
      <c r="B37" s="57"/>
      <c r="C37" s="58" t="str">
        <f t="shared" si="4"/>
        <v/>
      </c>
      <c r="D37" s="116" t="str">
        <f t="shared" si="5"/>
        <v/>
      </c>
      <c r="E37" s="116"/>
      <c r="F37" s="59" t="str">
        <f t="shared" si="0"/>
        <v/>
      </c>
      <c r="G37" s="59" t="str">
        <f t="shared" si="1"/>
        <v/>
      </c>
      <c r="H37" s="60" t="str">
        <f t="shared" si="2"/>
        <v/>
      </c>
      <c r="I37" s="155"/>
      <c r="J37" s="60" t="str">
        <f t="shared" si="3"/>
        <v/>
      </c>
      <c r="K37" s="52"/>
    </row>
    <row r="38" spans="1:11" ht="30" customHeight="1">
      <c r="A38" s="39"/>
      <c r="B38" s="57"/>
      <c r="C38" s="58" t="str">
        <f t="shared" si="4"/>
        <v/>
      </c>
      <c r="D38" s="116" t="str">
        <f t="shared" si="5"/>
        <v/>
      </c>
      <c r="E38" s="116"/>
      <c r="F38" s="59" t="str">
        <f t="shared" si="0"/>
        <v/>
      </c>
      <c r="G38" s="59" t="str">
        <f t="shared" si="1"/>
        <v/>
      </c>
      <c r="H38" s="60" t="str">
        <f t="shared" si="2"/>
        <v/>
      </c>
      <c r="I38" s="155"/>
      <c r="J38" s="60" t="str">
        <f t="shared" si="3"/>
        <v/>
      </c>
      <c r="K38" s="52"/>
    </row>
    <row r="39" spans="1:11" ht="30" customHeight="1">
      <c r="A39" s="39"/>
      <c r="B39" s="57"/>
      <c r="C39" s="58" t="str">
        <f t="shared" si="4"/>
        <v/>
      </c>
      <c r="D39" s="116" t="str">
        <f t="shared" si="5"/>
        <v/>
      </c>
      <c r="E39" s="116"/>
      <c r="F39" s="59" t="str">
        <f t="shared" si="0"/>
        <v/>
      </c>
      <c r="G39" s="59" t="str">
        <f t="shared" si="1"/>
        <v/>
      </c>
      <c r="H39" s="60" t="str">
        <f t="shared" si="2"/>
        <v/>
      </c>
      <c r="I39" s="155"/>
      <c r="J39" s="60" t="str">
        <f t="shared" si="3"/>
        <v/>
      </c>
      <c r="K39" s="52"/>
    </row>
    <row r="40" spans="1:11" ht="30" customHeight="1">
      <c r="A40" s="39"/>
      <c r="B40" s="57"/>
      <c r="C40" s="58" t="str">
        <f t="shared" si="4"/>
        <v/>
      </c>
      <c r="D40" s="116" t="str">
        <f t="shared" si="5"/>
        <v/>
      </c>
      <c r="E40" s="116"/>
      <c r="F40" s="59" t="str">
        <f t="shared" si="0"/>
        <v/>
      </c>
      <c r="G40" s="59" t="str">
        <f t="shared" si="1"/>
        <v/>
      </c>
      <c r="H40" s="60" t="str">
        <f t="shared" si="2"/>
        <v/>
      </c>
      <c r="I40" s="155"/>
      <c r="J40" s="60" t="str">
        <f t="shared" si="3"/>
        <v/>
      </c>
      <c r="K40" s="52"/>
    </row>
    <row r="41" spans="1:11" ht="30" customHeight="1">
      <c r="A41" s="39"/>
      <c r="B41" s="57"/>
      <c r="C41" s="58" t="str">
        <f t="shared" si="4"/>
        <v/>
      </c>
      <c r="D41" s="116" t="str">
        <f t="shared" si="5"/>
        <v/>
      </c>
      <c r="E41" s="116"/>
      <c r="F41" s="59" t="str">
        <f t="shared" si="0"/>
        <v/>
      </c>
      <c r="G41" s="59" t="str">
        <f t="shared" si="1"/>
        <v/>
      </c>
      <c r="H41" s="60" t="str">
        <f t="shared" si="2"/>
        <v/>
      </c>
      <c r="I41" s="155"/>
      <c r="J41" s="60" t="str">
        <f t="shared" si="3"/>
        <v/>
      </c>
      <c r="K41" s="52"/>
    </row>
    <row r="42" spans="1:11" ht="30" customHeight="1">
      <c r="A42" s="39"/>
      <c r="B42" s="57"/>
      <c r="C42" s="58" t="str">
        <f t="shared" si="4"/>
        <v/>
      </c>
      <c r="D42" s="116" t="str">
        <f t="shared" si="5"/>
        <v/>
      </c>
      <c r="E42" s="116"/>
      <c r="F42" s="59" t="str">
        <f t="shared" si="0"/>
        <v/>
      </c>
      <c r="G42" s="59" t="str">
        <f t="shared" si="1"/>
        <v/>
      </c>
      <c r="H42" s="60" t="str">
        <f t="shared" si="2"/>
        <v/>
      </c>
      <c r="I42" s="155"/>
      <c r="J42" s="60" t="str">
        <f t="shared" si="3"/>
        <v/>
      </c>
      <c r="K42" s="52"/>
    </row>
    <row r="43" spans="1:11" ht="30" customHeight="1">
      <c r="A43" s="39"/>
      <c r="B43" s="57"/>
      <c r="C43" s="58" t="str">
        <f t="shared" si="4"/>
        <v/>
      </c>
      <c r="D43" s="116" t="str">
        <f t="shared" si="5"/>
        <v/>
      </c>
      <c r="E43" s="116"/>
      <c r="F43" s="59" t="str">
        <f t="shared" si="0"/>
        <v/>
      </c>
      <c r="G43" s="59" t="str">
        <f t="shared" si="1"/>
        <v/>
      </c>
      <c r="H43" s="60" t="str">
        <f t="shared" si="2"/>
        <v/>
      </c>
      <c r="I43" s="155"/>
      <c r="J43" s="60" t="str">
        <f t="shared" si="3"/>
        <v/>
      </c>
      <c r="K43" s="52"/>
    </row>
    <row r="44" spans="1:11" ht="30" customHeight="1">
      <c r="A44" s="39"/>
      <c r="B44" s="57"/>
      <c r="C44" s="58" t="str">
        <f t="shared" si="4"/>
        <v/>
      </c>
      <c r="D44" s="116" t="str">
        <f t="shared" si="5"/>
        <v/>
      </c>
      <c r="E44" s="116"/>
      <c r="F44" s="59" t="str">
        <f t="shared" si="0"/>
        <v/>
      </c>
      <c r="G44" s="59" t="str">
        <f t="shared" si="1"/>
        <v/>
      </c>
      <c r="H44" s="60" t="str">
        <f t="shared" si="2"/>
        <v/>
      </c>
      <c r="I44" s="155"/>
      <c r="J44" s="60" t="str">
        <f t="shared" si="3"/>
        <v/>
      </c>
      <c r="K44" s="52"/>
    </row>
    <row r="45" spans="1:11" ht="30" customHeight="1">
      <c r="A45" s="39"/>
      <c r="B45" s="57"/>
      <c r="C45" s="58" t="str">
        <f t="shared" si="4"/>
        <v/>
      </c>
      <c r="D45" s="116" t="str">
        <f t="shared" si="5"/>
        <v/>
      </c>
      <c r="E45" s="116"/>
      <c r="F45" s="59" t="str">
        <f t="shared" si="0"/>
        <v/>
      </c>
      <c r="G45" s="59" t="str">
        <f t="shared" si="1"/>
        <v/>
      </c>
      <c r="H45" s="60" t="str">
        <f t="shared" si="2"/>
        <v/>
      </c>
      <c r="I45" s="155"/>
      <c r="J45" s="60" t="str">
        <f t="shared" si="3"/>
        <v/>
      </c>
      <c r="K45" s="52"/>
    </row>
    <row r="46" spans="1:11" ht="30" customHeight="1">
      <c r="A46" s="39"/>
      <c r="B46" s="57"/>
      <c r="C46" s="58" t="str">
        <f t="shared" si="4"/>
        <v/>
      </c>
      <c r="D46" s="116" t="str">
        <f t="shared" si="5"/>
        <v/>
      </c>
      <c r="E46" s="116"/>
      <c r="F46" s="59" t="str">
        <f t="shared" si="0"/>
        <v/>
      </c>
      <c r="G46" s="59" t="str">
        <f t="shared" si="1"/>
        <v/>
      </c>
      <c r="H46" s="60" t="str">
        <f t="shared" si="2"/>
        <v/>
      </c>
      <c r="I46" s="155"/>
      <c r="J46" s="60" t="str">
        <f t="shared" si="3"/>
        <v/>
      </c>
      <c r="K46" s="52"/>
    </row>
    <row r="47" spans="1:11" ht="30" customHeight="1">
      <c r="A47" s="39"/>
      <c r="B47" s="57"/>
      <c r="C47" s="58" t="str">
        <f t="shared" si="4"/>
        <v/>
      </c>
      <c r="D47" s="116" t="str">
        <f t="shared" si="5"/>
        <v/>
      </c>
      <c r="E47" s="116"/>
      <c r="F47" s="59" t="str">
        <f t="shared" si="0"/>
        <v/>
      </c>
      <c r="G47" s="59" t="str">
        <f t="shared" si="1"/>
        <v/>
      </c>
      <c r="H47" s="60" t="str">
        <f t="shared" si="2"/>
        <v/>
      </c>
      <c r="I47" s="155"/>
      <c r="J47" s="60" t="str">
        <f t="shared" si="3"/>
        <v/>
      </c>
      <c r="K47" s="52"/>
    </row>
    <row r="48" spans="1:11" ht="30" customHeight="1">
      <c r="A48" s="39"/>
      <c r="B48" s="57"/>
      <c r="C48" s="58" t="str">
        <f t="shared" si="4"/>
        <v/>
      </c>
      <c r="D48" s="116" t="str">
        <f t="shared" si="5"/>
        <v/>
      </c>
      <c r="E48" s="116"/>
      <c r="F48" s="59" t="str">
        <f t="shared" si="0"/>
        <v/>
      </c>
      <c r="G48" s="59" t="str">
        <f t="shared" si="1"/>
        <v/>
      </c>
      <c r="H48" s="60" t="str">
        <f t="shared" si="2"/>
        <v/>
      </c>
      <c r="I48" s="155"/>
      <c r="J48" s="60" t="str">
        <f t="shared" si="3"/>
        <v/>
      </c>
      <c r="K48" s="52"/>
    </row>
    <row r="49" spans="1:15" ht="30" customHeight="1">
      <c r="A49" s="39"/>
      <c r="B49" s="57"/>
      <c r="C49" s="58" t="str">
        <f t="shared" si="4"/>
        <v/>
      </c>
      <c r="D49" s="116" t="str">
        <f t="shared" si="5"/>
        <v/>
      </c>
      <c r="E49" s="116"/>
      <c r="F49" s="59" t="str">
        <f t="shared" si="0"/>
        <v/>
      </c>
      <c r="G49" s="59" t="str">
        <f t="shared" si="1"/>
        <v/>
      </c>
      <c r="H49" s="60" t="str">
        <f t="shared" si="2"/>
        <v/>
      </c>
      <c r="I49" s="155"/>
      <c r="J49" s="60" t="str">
        <f t="shared" si="3"/>
        <v/>
      </c>
      <c r="K49" s="52"/>
    </row>
    <row r="50" spans="1:15" ht="30" customHeight="1">
      <c r="A50" s="39"/>
      <c r="B50" s="57"/>
      <c r="C50" s="58" t="str">
        <f t="shared" si="4"/>
        <v/>
      </c>
      <c r="D50" s="116" t="str">
        <f t="shared" si="5"/>
        <v/>
      </c>
      <c r="E50" s="116"/>
      <c r="F50" s="59" t="str">
        <f t="shared" si="0"/>
        <v/>
      </c>
      <c r="G50" s="59" t="str">
        <f t="shared" si="1"/>
        <v/>
      </c>
      <c r="H50" s="60" t="str">
        <f t="shared" si="2"/>
        <v/>
      </c>
      <c r="I50" s="155"/>
      <c r="J50" s="60" t="str">
        <f t="shared" si="3"/>
        <v/>
      </c>
      <c r="K50" s="52"/>
    </row>
    <row r="51" spans="1:15" ht="30" customHeight="1">
      <c r="A51" s="39"/>
      <c r="B51" s="57"/>
      <c r="C51" s="58" t="str">
        <f t="shared" si="4"/>
        <v/>
      </c>
      <c r="D51" s="116" t="str">
        <f t="shared" si="5"/>
        <v/>
      </c>
      <c r="E51" s="116"/>
      <c r="F51" s="59" t="str">
        <f t="shared" si="0"/>
        <v/>
      </c>
      <c r="G51" s="59" t="str">
        <f t="shared" si="1"/>
        <v/>
      </c>
      <c r="H51" s="60" t="str">
        <f t="shared" si="2"/>
        <v/>
      </c>
      <c r="I51" s="155"/>
      <c r="J51" s="60" t="str">
        <f t="shared" si="3"/>
        <v/>
      </c>
      <c r="K51" s="52"/>
    </row>
    <row r="52" spans="1:15" ht="30" customHeight="1">
      <c r="A52" s="39"/>
      <c r="B52" s="57"/>
      <c r="C52" s="58" t="str">
        <f t="shared" si="4"/>
        <v/>
      </c>
      <c r="D52" s="116" t="str">
        <f t="shared" si="5"/>
        <v/>
      </c>
      <c r="E52" s="116"/>
      <c r="F52" s="59" t="str">
        <f t="shared" si="0"/>
        <v/>
      </c>
      <c r="G52" s="59" t="str">
        <f t="shared" si="1"/>
        <v/>
      </c>
      <c r="H52" s="60" t="str">
        <f t="shared" si="2"/>
        <v/>
      </c>
      <c r="I52" s="155"/>
      <c r="J52" s="60" t="str">
        <f t="shared" si="3"/>
        <v/>
      </c>
      <c r="K52" s="52"/>
    </row>
    <row r="53" spans="1:15" ht="10.5" customHeight="1">
      <c r="A53" s="39"/>
      <c r="B53" s="57"/>
      <c r="C53" s="58" t="str">
        <f t="shared" si="4"/>
        <v/>
      </c>
      <c r="D53" s="116" t="str">
        <f t="shared" si="5"/>
        <v/>
      </c>
      <c r="E53" s="116"/>
      <c r="F53" s="59" t="str">
        <f t="shared" si="0"/>
        <v/>
      </c>
      <c r="G53" s="59" t="str">
        <f t="shared" si="1"/>
        <v/>
      </c>
      <c r="H53" s="60" t="str">
        <f t="shared" si="2"/>
        <v/>
      </c>
      <c r="I53" s="155"/>
      <c r="J53" s="60" t="str">
        <f t="shared" si="3"/>
        <v/>
      </c>
      <c r="K53" s="52"/>
    </row>
    <row r="54" spans="1:15" ht="27.75" hidden="1" customHeight="1">
      <c r="A54" s="39"/>
      <c r="B54" s="57"/>
      <c r="C54" s="58" t="str">
        <f t="shared" si="4"/>
        <v/>
      </c>
      <c r="D54" s="116" t="str">
        <f t="shared" si="5"/>
        <v/>
      </c>
      <c r="E54" s="116"/>
      <c r="F54" s="59" t="str">
        <f t="shared" si="0"/>
        <v/>
      </c>
      <c r="G54" s="59" t="str">
        <f t="shared" si="1"/>
        <v/>
      </c>
      <c r="H54" s="60" t="str">
        <f t="shared" si="2"/>
        <v/>
      </c>
      <c r="I54" s="155"/>
      <c r="J54" s="60" t="str">
        <f t="shared" si="3"/>
        <v/>
      </c>
      <c r="K54" s="52"/>
    </row>
    <row r="55" spans="1:15" ht="30" hidden="1" customHeight="1">
      <c r="A55" s="39"/>
      <c r="B55" s="57"/>
      <c r="C55" s="58" t="str">
        <f t="shared" si="4"/>
        <v/>
      </c>
      <c r="D55" s="116" t="str">
        <f t="shared" si="5"/>
        <v/>
      </c>
      <c r="E55" s="116"/>
      <c r="F55" s="59" t="str">
        <f t="shared" si="0"/>
        <v/>
      </c>
      <c r="G55" s="59" t="str">
        <f t="shared" si="1"/>
        <v/>
      </c>
      <c r="H55" s="60" t="str">
        <f t="shared" si="2"/>
        <v/>
      </c>
      <c r="I55" s="155"/>
      <c r="J55" s="60" t="str">
        <f t="shared" si="3"/>
        <v/>
      </c>
      <c r="K55" s="52"/>
    </row>
    <row r="56" spans="1:15" ht="30" hidden="1" customHeight="1">
      <c r="A56" s="39"/>
      <c r="B56" s="57"/>
      <c r="C56" s="58" t="str">
        <f t="shared" si="4"/>
        <v/>
      </c>
      <c r="D56" s="116" t="str">
        <f t="shared" si="5"/>
        <v/>
      </c>
      <c r="E56" s="116"/>
      <c r="F56" s="59" t="str">
        <f t="shared" si="0"/>
        <v/>
      </c>
      <c r="G56" s="59" t="str">
        <f t="shared" si="1"/>
        <v/>
      </c>
      <c r="H56" s="60" t="str">
        <f t="shared" si="2"/>
        <v/>
      </c>
      <c r="I56" s="155"/>
      <c r="J56" s="60" t="str">
        <f t="shared" si="3"/>
        <v/>
      </c>
      <c r="K56" s="52"/>
      <c r="L56" s="33" t="s">
        <v>14</v>
      </c>
    </row>
    <row r="57" spans="1:15" ht="30" hidden="1" customHeight="1">
      <c r="A57" s="39"/>
      <c r="B57" s="57"/>
      <c r="C57" s="58" t="str">
        <f t="shared" si="4"/>
        <v/>
      </c>
      <c r="D57" s="116" t="str">
        <f t="shared" si="5"/>
        <v/>
      </c>
      <c r="E57" s="116"/>
      <c r="F57" s="59" t="str">
        <f t="shared" si="0"/>
        <v/>
      </c>
      <c r="G57" s="59" t="str">
        <f t="shared" si="1"/>
        <v/>
      </c>
      <c r="H57" s="60" t="str">
        <f t="shared" si="2"/>
        <v/>
      </c>
      <c r="I57" s="155"/>
      <c r="J57" s="60" t="str">
        <f t="shared" si="3"/>
        <v/>
      </c>
      <c r="K57" s="52"/>
      <c r="L57" s="33" t="s">
        <v>11</v>
      </c>
    </row>
    <row r="58" spans="1:15" ht="30" hidden="1" customHeight="1">
      <c r="A58" s="39"/>
      <c r="B58" s="57"/>
      <c r="C58" s="58" t="str">
        <f t="shared" si="4"/>
        <v/>
      </c>
      <c r="D58" s="116" t="str">
        <f t="shared" si="5"/>
        <v/>
      </c>
      <c r="E58" s="116"/>
      <c r="F58" s="59" t="str">
        <f t="shared" si="0"/>
        <v/>
      </c>
      <c r="G58" s="59" t="str">
        <f t="shared" si="1"/>
        <v/>
      </c>
      <c r="H58" s="60" t="str">
        <f t="shared" si="2"/>
        <v/>
      </c>
      <c r="I58" s="155"/>
      <c r="J58" s="60" t="str">
        <f t="shared" si="3"/>
        <v/>
      </c>
      <c r="K58" s="52"/>
    </row>
    <row r="59" spans="1:15" ht="9" customHeight="1" thickBot="1">
      <c r="B59" s="15"/>
      <c r="C59" s="15"/>
      <c r="D59" s="117"/>
      <c r="E59" s="117"/>
      <c r="F59" s="42"/>
      <c r="G59" s="42"/>
      <c r="H59" s="23"/>
      <c r="I59" s="23"/>
      <c r="J59" s="23"/>
      <c r="K59" s="52"/>
    </row>
    <row r="60" spans="1:15" ht="19.5" customHeight="1">
      <c r="B60" s="64"/>
      <c r="C60" s="65"/>
      <c r="D60" s="65"/>
      <c r="E60" s="65"/>
      <c r="F60" s="65"/>
      <c r="G60" s="65"/>
      <c r="H60" s="66" t="s">
        <v>4</v>
      </c>
      <c r="I60" s="156"/>
      <c r="J60" s="67">
        <f ca="1">+J62/1.2</f>
        <v>424.58333333333337</v>
      </c>
      <c r="K60" s="52"/>
    </row>
    <row r="61" spans="1:15" ht="19.5" customHeight="1">
      <c r="B61" s="68"/>
      <c r="C61" s="46"/>
      <c r="D61" s="46"/>
      <c r="E61" s="16"/>
      <c r="F61" s="16"/>
      <c r="G61" s="16"/>
      <c r="H61" s="53" t="str">
        <f>"TVA "</f>
        <v xml:space="preserve">TVA </v>
      </c>
      <c r="I61" s="157"/>
      <c r="J61" s="69">
        <f ca="1">+J62-J60</f>
        <v>84.916666666666686</v>
      </c>
      <c r="K61" s="52"/>
    </row>
    <row r="62" spans="1:15" ht="21.75" customHeight="1" thickBot="1">
      <c r="B62" s="70"/>
      <c r="C62" s="71"/>
      <c r="D62" s="71"/>
      <c r="E62" s="72"/>
      <c r="F62" s="72"/>
      <c r="G62" s="72"/>
      <c r="H62" s="73" t="s">
        <v>5</v>
      </c>
      <c r="I62" s="158"/>
      <c r="J62" s="74">
        <f ca="1">SUM(M_HT)</f>
        <v>509.50000000000006</v>
      </c>
      <c r="K62" s="1"/>
    </row>
    <row r="63" spans="1:15" ht="19.5" hidden="1" customHeight="1" thickBot="1">
      <c r="B63" s="62"/>
      <c r="C63" s="46"/>
      <c r="D63" s="46"/>
      <c r="E63" s="51"/>
      <c r="F63" s="51"/>
      <c r="G63" s="51"/>
      <c r="H63" s="24"/>
      <c r="I63" s="24"/>
      <c r="J63" s="21"/>
      <c r="K63" s="21"/>
      <c r="L63" s="110" t="s">
        <v>16</v>
      </c>
      <c r="M63" s="111"/>
      <c r="N63" s="111"/>
    </row>
    <row r="64" spans="1:15" ht="18.75" hidden="1" customHeight="1" thickBot="1">
      <c r="B64" s="63"/>
      <c r="C64" s="61"/>
      <c r="D64" s="4"/>
      <c r="E64" s="49"/>
      <c r="F64" s="49"/>
      <c r="G64" s="49"/>
      <c r="H64" s="21"/>
      <c r="I64" s="21"/>
      <c r="J64" s="21"/>
      <c r="K64" s="21"/>
      <c r="L64" s="44" t="s">
        <v>17</v>
      </c>
      <c r="M64" s="54"/>
      <c r="N64" s="45" t="s">
        <v>18</v>
      </c>
      <c r="O64" s="16" t="s">
        <v>19</v>
      </c>
    </row>
    <row r="65" spans="2:15" ht="29.25" hidden="1" customHeight="1" thickTop="1" thickBot="1">
      <c r="B65" s="115" t="s">
        <v>9</v>
      </c>
      <c r="C65" s="115"/>
      <c r="D65" s="115"/>
      <c r="E65" s="115"/>
      <c r="F65" s="115"/>
      <c r="G65" s="115"/>
      <c r="H65" s="115"/>
      <c r="I65" s="115"/>
      <c r="J65" s="115"/>
      <c r="K65" s="115"/>
      <c r="L65" s="48">
        <v>1</v>
      </c>
      <c r="M65" s="55"/>
      <c r="N65" s="47">
        <f>W5</f>
        <v>0</v>
      </c>
      <c r="O65" s="50">
        <f>SUMIF(ctva,1,M_HT)*W5/100</f>
        <v>0</v>
      </c>
    </row>
    <row r="66" spans="2:15" ht="23.25" hidden="1" customHeight="1" thickBot="1">
      <c r="B66" s="115"/>
      <c r="C66" s="115"/>
      <c r="D66" s="115"/>
      <c r="E66" s="115"/>
      <c r="F66" s="115"/>
      <c r="G66" s="115"/>
      <c r="H66" s="115"/>
      <c r="I66" s="115"/>
      <c r="J66" s="115"/>
      <c r="K66" s="115"/>
      <c r="L66" s="48">
        <v>2</v>
      </c>
      <c r="M66" s="55"/>
      <c r="N66" s="47">
        <f>W6</f>
        <v>0</v>
      </c>
      <c r="O66" s="51">
        <f>SUMIF(ctva,2,M_HT)*W6/100</f>
        <v>0</v>
      </c>
    </row>
    <row r="67" spans="2:15" ht="23.25" hidden="1" customHeight="1" thickTop="1" thickBot="1">
      <c r="B67" s="115"/>
      <c r="C67" s="115"/>
      <c r="D67" s="115"/>
      <c r="E67" s="115"/>
      <c r="F67" s="115"/>
      <c r="G67" s="115"/>
      <c r="H67" s="115"/>
      <c r="I67" s="115"/>
      <c r="J67" s="115"/>
      <c r="K67" s="115"/>
      <c r="L67" s="127" t="s">
        <v>15</v>
      </c>
      <c r="O67" s="49">
        <f>O65+O66</f>
        <v>0</v>
      </c>
    </row>
    <row r="68" spans="2:15" ht="23.25" hidden="1" customHeight="1" thickBot="1">
      <c r="B68" s="115"/>
      <c r="C68" s="115"/>
      <c r="D68" s="115"/>
      <c r="E68" s="115"/>
      <c r="F68" s="115"/>
      <c r="G68" s="115"/>
      <c r="H68" s="115"/>
      <c r="I68" s="115"/>
      <c r="J68" s="115"/>
      <c r="K68" s="115"/>
      <c r="L68" s="128"/>
    </row>
    <row r="69" spans="2:15" ht="23.25" hidden="1" customHeight="1" thickBot="1">
      <c r="B69" s="115"/>
      <c r="C69" s="115"/>
      <c r="D69" s="115"/>
      <c r="E69" s="115"/>
      <c r="F69" s="115"/>
      <c r="G69" s="115"/>
      <c r="H69" s="115"/>
      <c r="I69" s="115"/>
      <c r="J69" s="115"/>
      <c r="K69" s="115"/>
      <c r="L69" s="129"/>
    </row>
    <row r="70" spans="2:15" ht="22.5" hidden="1" customHeight="1" thickTop="1" thickBot="1">
      <c r="B70" s="115"/>
      <c r="C70" s="115"/>
      <c r="D70" s="115"/>
      <c r="E70" s="115"/>
      <c r="F70" s="115"/>
      <c r="G70" s="115"/>
      <c r="H70" s="115"/>
      <c r="I70" s="115"/>
      <c r="J70" s="115"/>
      <c r="K70" s="115"/>
    </row>
    <row r="71" spans="2:15" ht="23.25" customHeight="1">
      <c r="B71" s="118"/>
      <c r="C71" s="118"/>
      <c r="D71" s="118"/>
      <c r="E71" s="118"/>
      <c r="F71" s="118"/>
      <c r="G71" s="118"/>
      <c r="H71" s="118"/>
      <c r="I71" s="118"/>
      <c r="J71" s="118"/>
      <c r="K71" s="94"/>
      <c r="O71" s="50"/>
    </row>
    <row r="72" spans="2:15" ht="23.25" customHeight="1">
      <c r="B72" s="119"/>
      <c r="C72" s="119"/>
      <c r="D72" s="119"/>
      <c r="E72" s="119"/>
      <c r="F72" s="119"/>
      <c r="G72" s="119"/>
      <c r="H72" s="119"/>
      <c r="I72" s="119"/>
      <c r="J72" s="119"/>
      <c r="K72" s="94"/>
      <c r="O72" s="51"/>
    </row>
    <row r="73" spans="2:15" ht="23.25" customHeight="1">
      <c r="B73" s="119"/>
      <c r="C73" s="119"/>
      <c r="D73" s="119"/>
      <c r="E73" s="119"/>
      <c r="F73" s="119"/>
      <c r="G73" s="119"/>
      <c r="H73" s="119"/>
      <c r="I73" s="119"/>
      <c r="J73" s="119"/>
      <c r="K73" s="94"/>
      <c r="O73" s="49"/>
    </row>
  </sheetData>
  <sheetProtection formatCells="0" formatColumns="0" formatRows="0" insertColumns="0" insertRows="0" insertHyperlinks="0" deleteColumns="0" deleteRows="0" sort="0" autoFilter="0" pivotTables="0"/>
  <mergeCells count="63">
    <mergeCell ref="B8:D8"/>
    <mergeCell ref="I22:I23"/>
    <mergeCell ref="L67:L69"/>
    <mergeCell ref="D33:E33"/>
    <mergeCell ref="D42:E42"/>
    <mergeCell ref="D35:E35"/>
    <mergeCell ref="D36:E36"/>
    <mergeCell ref="D37:E37"/>
    <mergeCell ref="D34:E34"/>
    <mergeCell ref="D38:E38"/>
    <mergeCell ref="D39:E39"/>
    <mergeCell ref="D40:E40"/>
    <mergeCell ref="D41:E41"/>
    <mergeCell ref="D43:E43"/>
    <mergeCell ref="D47:E47"/>
    <mergeCell ref="D48:E48"/>
    <mergeCell ref="D31:E31"/>
    <mergeCell ref="D32:E32"/>
    <mergeCell ref="D54:E54"/>
    <mergeCell ref="D49:E49"/>
    <mergeCell ref="D51:E51"/>
    <mergeCell ref="D52:E52"/>
    <mergeCell ref="D53:E53"/>
    <mergeCell ref="D50:E50"/>
    <mergeCell ref="A22:A23"/>
    <mergeCell ref="D25:E25"/>
    <mergeCell ref="D26:E26"/>
    <mergeCell ref="D27:E27"/>
    <mergeCell ref="D28:E28"/>
    <mergeCell ref="D24:E24"/>
    <mergeCell ref="B22:B23"/>
    <mergeCell ref="D22:E23"/>
    <mergeCell ref="C22:C23"/>
    <mergeCell ref="B71:J73"/>
    <mergeCell ref="D29:E29"/>
    <mergeCell ref="H22:H23"/>
    <mergeCell ref="B9:D9"/>
    <mergeCell ref="B10:D10"/>
    <mergeCell ref="B11:D11"/>
    <mergeCell ref="B12:D12"/>
    <mergeCell ref="B13:D13"/>
    <mergeCell ref="B14:D14"/>
    <mergeCell ref="B15:D15"/>
    <mergeCell ref="F22:F23"/>
    <mergeCell ref="G22:G23"/>
    <mergeCell ref="D44:E44"/>
    <mergeCell ref="D45:E45"/>
    <mergeCell ref="D46:E46"/>
    <mergeCell ref="D30:E30"/>
    <mergeCell ref="B65:K70"/>
    <mergeCell ref="D55:E55"/>
    <mergeCell ref="D56:E56"/>
    <mergeCell ref="D58:E58"/>
    <mergeCell ref="D59:E59"/>
    <mergeCell ref="D57:E57"/>
    <mergeCell ref="L63:N63"/>
    <mergeCell ref="G9:J9"/>
    <mergeCell ref="G10:J10"/>
    <mergeCell ref="G11:J11"/>
    <mergeCell ref="G12:J12"/>
    <mergeCell ref="G13:J13"/>
    <mergeCell ref="G14:J14"/>
    <mergeCell ref="J22:J23"/>
  </mergeCells>
  <conditionalFormatting sqref="B71 B65:C65">
    <cfRule type="cellIs" dxfId="11" priority="5" stopIfTrue="1" operator="equal">
      <formula>#REF!</formula>
    </cfRule>
  </conditionalFormatting>
  <conditionalFormatting sqref="B24:B58">
    <cfRule type="cellIs" dxfId="10" priority="1" operator="lessThan">
      <formula>1</formula>
    </cfRule>
    <cfRule type="cellIs" dxfId="9" priority="2" operator="lessThan">
      <formula>0</formula>
    </cfRule>
  </conditionalFormatting>
  <dataValidations count="2">
    <dataValidation type="list" allowBlank="1" showInputMessage="1" showErrorMessage="1" sqref="G9:G14">
      <formula1>client</formula1>
    </dataValidation>
    <dataValidation type="whole" allowBlank="1" showInputMessage="1" showErrorMessage="1" error="Saisir 1 ou 2" sqref="K22:K61">
      <formula1>1</formula1>
      <formula2>2</formula2>
    </dataValidation>
  </dataValidations>
  <pageMargins left="0.51181102362204722" right="0.39370078740157483" top="0.74803149606299213" bottom="0.74803149606299213" header="0.31496062992125984" footer="0.31496062992125984"/>
  <pageSetup paperSize="9" scale="5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132"/>
  <sheetViews>
    <sheetView workbookViewId="0">
      <selection activeCell="F2" sqref="F2"/>
    </sheetView>
  </sheetViews>
  <sheetFormatPr baseColWidth="10" defaultColWidth="10.81640625" defaultRowHeight="14.5"/>
  <cols>
    <col min="1" max="1" width="11" style="76" customWidth="1"/>
    <col min="2" max="2" width="21.81640625" style="100" customWidth="1"/>
    <col min="3" max="3" width="49.1796875" style="100" customWidth="1"/>
    <col min="4" max="4" width="13.453125" style="106" customWidth="1"/>
    <col min="5" max="5" width="16.36328125" style="76" bestFit="1" customWidth="1"/>
    <col min="6" max="6" width="14.1796875" style="106" customWidth="1"/>
    <col min="7" max="7" width="11" style="76" customWidth="1"/>
    <col min="8" max="8" width="18.81640625" style="76" customWidth="1"/>
    <col min="9" max="9" width="15.81640625" style="76" customWidth="1"/>
    <col min="10" max="16384" width="10.81640625" style="76"/>
  </cols>
  <sheetData>
    <row r="1" spans="1:8" ht="15" thickBot="1">
      <c r="A1" s="76" t="s">
        <v>89</v>
      </c>
      <c r="B1" s="107" t="s">
        <v>10</v>
      </c>
      <c r="C1" s="107" t="s">
        <v>90</v>
      </c>
      <c r="D1" s="107" t="s">
        <v>91</v>
      </c>
      <c r="E1" s="107" t="s">
        <v>92</v>
      </c>
      <c r="F1" s="107" t="s">
        <v>93</v>
      </c>
      <c r="G1" s="76" t="s">
        <v>94</v>
      </c>
      <c r="H1" s="76" t="s">
        <v>95</v>
      </c>
    </row>
    <row r="2" spans="1:8" ht="15.75" customHeight="1">
      <c r="A2" s="95" t="s">
        <v>13</v>
      </c>
      <c r="B2" s="96" t="s">
        <v>31</v>
      </c>
      <c r="C2" s="96" t="s">
        <v>7</v>
      </c>
      <c r="D2" s="97" t="s">
        <v>29</v>
      </c>
      <c r="E2" s="96" t="s">
        <v>27</v>
      </c>
      <c r="F2" s="98" t="s">
        <v>96</v>
      </c>
      <c r="G2" s="99" t="s">
        <v>88</v>
      </c>
      <c r="H2" s="100" t="s">
        <v>87</v>
      </c>
    </row>
    <row r="3" spans="1:8">
      <c r="A3" s="75">
        <v>1</v>
      </c>
      <c r="B3" s="75" t="s">
        <v>32</v>
      </c>
      <c r="C3" s="101" t="s">
        <v>20</v>
      </c>
      <c r="D3" s="76" t="s">
        <v>30</v>
      </c>
      <c r="E3" s="76" t="s">
        <v>75</v>
      </c>
      <c r="F3" s="75">
        <v>84.95</v>
      </c>
      <c r="G3" s="102">
        <v>25091153</v>
      </c>
      <c r="H3" s="103">
        <v>3505391092872</v>
      </c>
    </row>
    <row r="4" spans="1:8">
      <c r="A4" s="75">
        <v>2</v>
      </c>
      <c r="B4" s="75" t="s">
        <v>32</v>
      </c>
      <c r="C4" s="101" t="s">
        <v>21</v>
      </c>
      <c r="D4" s="76" t="s">
        <v>30</v>
      </c>
      <c r="E4" s="76" t="s">
        <v>75</v>
      </c>
      <c r="F4" s="75">
        <v>94.95</v>
      </c>
      <c r="G4" s="102">
        <v>25091154</v>
      </c>
      <c r="H4" s="103">
        <v>3505391092896</v>
      </c>
    </row>
    <row r="5" spans="1:8">
      <c r="A5" s="75">
        <v>3</v>
      </c>
      <c r="B5" s="75" t="s">
        <v>32</v>
      </c>
      <c r="C5" s="101" t="s">
        <v>22</v>
      </c>
      <c r="D5" s="76" t="s">
        <v>30</v>
      </c>
      <c r="E5" s="76" t="s">
        <v>75</v>
      </c>
      <c r="F5" s="75">
        <v>104.95</v>
      </c>
      <c r="G5" s="102">
        <v>25091155</v>
      </c>
      <c r="H5" s="103">
        <v>3505391092919</v>
      </c>
    </row>
    <row r="6" spans="1:8">
      <c r="A6" s="75">
        <v>4</v>
      </c>
      <c r="B6" s="75" t="s">
        <v>32</v>
      </c>
      <c r="C6" s="101" t="s">
        <v>23</v>
      </c>
      <c r="D6" s="76" t="s">
        <v>30</v>
      </c>
      <c r="E6" s="76" t="s">
        <v>75</v>
      </c>
      <c r="F6" s="75">
        <v>199</v>
      </c>
      <c r="G6" s="102">
        <v>25091156</v>
      </c>
      <c r="H6" s="103">
        <v>3505391092933</v>
      </c>
    </row>
    <row r="7" spans="1:8">
      <c r="A7" s="75">
        <v>5</v>
      </c>
      <c r="B7" s="75" t="s">
        <v>32</v>
      </c>
      <c r="C7" s="101" t="s">
        <v>20</v>
      </c>
      <c r="D7" s="76" t="s">
        <v>30</v>
      </c>
      <c r="E7" s="76" t="s">
        <v>28</v>
      </c>
      <c r="F7" s="75">
        <v>59.95</v>
      </c>
      <c r="G7" s="102">
        <v>25091157</v>
      </c>
      <c r="H7" s="103">
        <v>3505391092995</v>
      </c>
    </row>
    <row r="8" spans="1:8">
      <c r="A8" s="75">
        <v>6</v>
      </c>
      <c r="B8" s="75" t="s">
        <v>32</v>
      </c>
      <c r="C8" s="101" t="s">
        <v>21</v>
      </c>
      <c r="D8" s="76" t="s">
        <v>30</v>
      </c>
      <c r="E8" s="76" t="s">
        <v>28</v>
      </c>
      <c r="F8" s="75">
        <v>69.95</v>
      </c>
      <c r="G8" s="102">
        <v>25091158</v>
      </c>
      <c r="H8" s="103">
        <v>3505391093015</v>
      </c>
    </row>
    <row r="9" spans="1:8">
      <c r="A9" s="75">
        <v>7</v>
      </c>
      <c r="B9" s="75" t="s">
        <v>32</v>
      </c>
      <c r="C9" s="101" t="s">
        <v>58</v>
      </c>
      <c r="D9" s="76" t="s">
        <v>30</v>
      </c>
      <c r="E9" s="104" t="s">
        <v>64</v>
      </c>
      <c r="F9" s="75">
        <v>33.950000000000003</v>
      </c>
      <c r="G9" s="102">
        <v>25091159</v>
      </c>
      <c r="H9" s="103">
        <v>3505391093039</v>
      </c>
    </row>
    <row r="10" spans="1:8">
      <c r="A10" s="75">
        <v>8</v>
      </c>
      <c r="B10" s="75" t="s">
        <v>32</v>
      </c>
      <c r="C10" s="101" t="s">
        <v>59</v>
      </c>
      <c r="D10" s="76" t="s">
        <v>30</v>
      </c>
      <c r="E10" s="104" t="s">
        <v>64</v>
      </c>
      <c r="F10" s="75">
        <v>36.950000000000003</v>
      </c>
      <c r="G10" s="102">
        <v>25091160</v>
      </c>
      <c r="H10" s="103">
        <v>3505391093053</v>
      </c>
    </row>
    <row r="11" spans="1:8">
      <c r="A11" s="75">
        <v>9</v>
      </c>
      <c r="B11" s="75" t="s">
        <v>32</v>
      </c>
      <c r="C11" s="101" t="s">
        <v>60</v>
      </c>
      <c r="D11" s="76" t="s">
        <v>30</v>
      </c>
      <c r="E11" s="104" t="s">
        <v>64</v>
      </c>
      <c r="F11" s="75">
        <v>39.950000000000003</v>
      </c>
      <c r="G11" s="102">
        <v>25091161</v>
      </c>
      <c r="H11" s="103">
        <v>3505391093077</v>
      </c>
    </row>
    <row r="12" spans="1:8">
      <c r="A12" s="75">
        <v>10</v>
      </c>
      <c r="B12" s="75" t="s">
        <v>32</v>
      </c>
      <c r="C12" s="101" t="s">
        <v>61</v>
      </c>
      <c r="D12" s="76" t="s">
        <v>30</v>
      </c>
      <c r="E12" s="104" t="s">
        <v>64</v>
      </c>
      <c r="F12" s="75">
        <v>39.950000000000003</v>
      </c>
      <c r="G12" s="102">
        <v>25091162</v>
      </c>
      <c r="H12" s="103">
        <v>3505391093091</v>
      </c>
    </row>
    <row r="13" spans="1:8">
      <c r="A13" s="75">
        <v>11</v>
      </c>
      <c r="B13" s="75" t="s">
        <v>32</v>
      </c>
      <c r="C13" s="101" t="s">
        <v>62</v>
      </c>
      <c r="D13" s="76" t="s">
        <v>30</v>
      </c>
      <c r="E13" s="104" t="s">
        <v>64</v>
      </c>
      <c r="F13" s="75">
        <v>44.95</v>
      </c>
      <c r="G13" s="102">
        <v>25091163</v>
      </c>
      <c r="H13" s="103">
        <v>3505391093114</v>
      </c>
    </row>
    <row r="14" spans="1:8">
      <c r="A14" s="75">
        <v>12</v>
      </c>
      <c r="B14" s="75" t="s">
        <v>32</v>
      </c>
      <c r="C14" s="101" t="s">
        <v>63</v>
      </c>
      <c r="D14" s="76" t="s">
        <v>30</v>
      </c>
      <c r="E14" s="104" t="s">
        <v>64</v>
      </c>
      <c r="F14" s="75">
        <v>49.95</v>
      </c>
      <c r="G14" s="102">
        <v>25091164</v>
      </c>
      <c r="H14" s="103">
        <v>3505391093138</v>
      </c>
    </row>
    <row r="15" spans="1:8">
      <c r="A15" s="75">
        <v>13</v>
      </c>
      <c r="B15" s="75" t="s">
        <v>32</v>
      </c>
      <c r="C15" s="101" t="s">
        <v>54</v>
      </c>
      <c r="D15" s="76" t="s">
        <v>30</v>
      </c>
      <c r="E15" s="104" t="s">
        <v>64</v>
      </c>
      <c r="F15" s="75">
        <v>29.95</v>
      </c>
      <c r="G15" s="102">
        <v>25091165</v>
      </c>
      <c r="H15" s="103">
        <v>3505391093152</v>
      </c>
    </row>
    <row r="16" spans="1:8">
      <c r="A16" s="75">
        <v>14</v>
      </c>
      <c r="B16" s="75" t="s">
        <v>32</v>
      </c>
      <c r="C16" s="101" t="s">
        <v>55</v>
      </c>
      <c r="D16" s="76" t="s">
        <v>30</v>
      </c>
      <c r="E16" s="104" t="s">
        <v>64</v>
      </c>
      <c r="F16" s="75">
        <v>17.95</v>
      </c>
      <c r="G16" s="102">
        <v>25091166</v>
      </c>
      <c r="H16" s="103">
        <v>3505391093176</v>
      </c>
    </row>
    <row r="17" spans="1:8">
      <c r="A17" s="75">
        <v>15</v>
      </c>
      <c r="B17" s="75" t="s">
        <v>32</v>
      </c>
      <c r="C17" s="101" t="s">
        <v>56</v>
      </c>
      <c r="D17" s="76" t="s">
        <v>30</v>
      </c>
      <c r="E17" s="104" t="s">
        <v>64</v>
      </c>
      <c r="F17" s="75">
        <v>22.95</v>
      </c>
      <c r="G17" s="102">
        <v>25091167</v>
      </c>
      <c r="H17" s="103">
        <v>3505391093190</v>
      </c>
    </row>
    <row r="18" spans="1:8">
      <c r="A18" s="75">
        <v>16</v>
      </c>
      <c r="B18" s="75" t="s">
        <v>32</v>
      </c>
      <c r="C18" s="101" t="s">
        <v>57</v>
      </c>
      <c r="D18" s="76" t="s">
        <v>30</v>
      </c>
      <c r="E18" s="104" t="s">
        <v>64</v>
      </c>
      <c r="F18" s="75">
        <v>27.95</v>
      </c>
      <c r="G18" s="102">
        <v>25091168</v>
      </c>
      <c r="H18" s="103">
        <v>3505391093213</v>
      </c>
    </row>
    <row r="19" spans="1:8">
      <c r="A19" s="75">
        <v>17</v>
      </c>
      <c r="B19" s="75" t="s">
        <v>32</v>
      </c>
      <c r="C19" s="101" t="s">
        <v>24</v>
      </c>
      <c r="D19" s="76" t="s">
        <v>30</v>
      </c>
      <c r="E19" s="104" t="s">
        <v>64</v>
      </c>
      <c r="F19" s="75">
        <v>44.95</v>
      </c>
      <c r="G19" s="102">
        <v>25091169</v>
      </c>
      <c r="H19" s="103">
        <v>3505391093237</v>
      </c>
    </row>
    <row r="20" spans="1:8">
      <c r="A20" s="75">
        <v>18</v>
      </c>
      <c r="B20" s="75" t="s">
        <v>33</v>
      </c>
      <c r="C20" s="101" t="s">
        <v>20</v>
      </c>
      <c r="D20" s="76" t="s">
        <v>30</v>
      </c>
      <c r="E20" s="76" t="s">
        <v>75</v>
      </c>
      <c r="F20" s="75">
        <v>84.95</v>
      </c>
      <c r="G20" s="102">
        <v>25091170</v>
      </c>
      <c r="H20" s="103">
        <v>3505391093251</v>
      </c>
    </row>
    <row r="21" spans="1:8">
      <c r="A21" s="75">
        <v>19</v>
      </c>
      <c r="B21" s="75" t="s">
        <v>33</v>
      </c>
      <c r="C21" s="101" t="s">
        <v>21</v>
      </c>
      <c r="D21" s="76" t="s">
        <v>30</v>
      </c>
      <c r="E21" s="76" t="s">
        <v>75</v>
      </c>
      <c r="F21" s="75">
        <v>94.95</v>
      </c>
      <c r="G21" s="102">
        <v>25091171</v>
      </c>
      <c r="H21" s="103">
        <v>3505391093275</v>
      </c>
    </row>
    <row r="22" spans="1:8">
      <c r="A22" s="75">
        <v>20</v>
      </c>
      <c r="B22" s="75" t="s">
        <v>33</v>
      </c>
      <c r="C22" s="101" t="s">
        <v>22</v>
      </c>
      <c r="D22" s="76" t="s">
        <v>30</v>
      </c>
      <c r="E22" s="76" t="s">
        <v>75</v>
      </c>
      <c r="F22" s="75">
        <v>104.95</v>
      </c>
      <c r="G22" s="102">
        <v>25091172</v>
      </c>
      <c r="H22" s="103">
        <v>3505391093299</v>
      </c>
    </row>
    <row r="23" spans="1:8">
      <c r="A23" s="75">
        <v>21</v>
      </c>
      <c r="B23" s="75" t="s">
        <v>33</v>
      </c>
      <c r="C23" s="101" t="s">
        <v>23</v>
      </c>
      <c r="D23" s="76" t="s">
        <v>30</v>
      </c>
      <c r="E23" s="76" t="s">
        <v>75</v>
      </c>
      <c r="F23" s="75">
        <v>199</v>
      </c>
      <c r="G23" s="102">
        <v>25091173</v>
      </c>
      <c r="H23" s="103">
        <v>3505391093312</v>
      </c>
    </row>
    <row r="24" spans="1:8">
      <c r="A24" s="75">
        <v>22</v>
      </c>
      <c r="B24" s="75" t="s">
        <v>33</v>
      </c>
      <c r="C24" s="101" t="s">
        <v>20</v>
      </c>
      <c r="D24" s="76" t="s">
        <v>30</v>
      </c>
      <c r="E24" s="76" t="s">
        <v>28</v>
      </c>
      <c r="F24" s="75">
        <v>59.95</v>
      </c>
      <c r="G24" s="102">
        <v>25091174</v>
      </c>
      <c r="H24" s="103">
        <v>3505391093374</v>
      </c>
    </row>
    <row r="25" spans="1:8">
      <c r="A25" s="75">
        <v>23</v>
      </c>
      <c r="B25" s="75" t="s">
        <v>33</v>
      </c>
      <c r="C25" s="101" t="s">
        <v>21</v>
      </c>
      <c r="D25" s="76" t="s">
        <v>30</v>
      </c>
      <c r="E25" s="76" t="s">
        <v>28</v>
      </c>
      <c r="F25" s="75">
        <v>69.95</v>
      </c>
      <c r="G25" s="102">
        <v>25091175</v>
      </c>
      <c r="H25" s="103">
        <v>3505391093398</v>
      </c>
    </row>
    <row r="26" spans="1:8">
      <c r="A26" s="75">
        <v>24</v>
      </c>
      <c r="B26" s="75" t="s">
        <v>33</v>
      </c>
      <c r="C26" s="101" t="s">
        <v>58</v>
      </c>
      <c r="D26" s="76" t="s">
        <v>30</v>
      </c>
      <c r="E26" s="104" t="s">
        <v>64</v>
      </c>
      <c r="F26" s="75">
        <v>33.950000000000003</v>
      </c>
      <c r="G26" s="102">
        <v>25091176</v>
      </c>
      <c r="H26" s="103">
        <v>3505391093411</v>
      </c>
    </row>
    <row r="27" spans="1:8">
      <c r="A27" s="75">
        <v>25</v>
      </c>
      <c r="B27" s="75" t="s">
        <v>33</v>
      </c>
      <c r="C27" s="101" t="s">
        <v>59</v>
      </c>
      <c r="D27" s="76" t="s">
        <v>30</v>
      </c>
      <c r="E27" s="104" t="s">
        <v>64</v>
      </c>
      <c r="F27" s="75">
        <v>36.950000000000003</v>
      </c>
      <c r="G27" s="102">
        <v>25091177</v>
      </c>
      <c r="H27" s="103">
        <v>3505391093435</v>
      </c>
    </row>
    <row r="28" spans="1:8">
      <c r="A28" s="75">
        <v>26</v>
      </c>
      <c r="B28" s="75" t="s">
        <v>33</v>
      </c>
      <c r="C28" s="101" t="s">
        <v>60</v>
      </c>
      <c r="D28" s="76" t="s">
        <v>30</v>
      </c>
      <c r="E28" s="104" t="s">
        <v>64</v>
      </c>
      <c r="F28" s="75">
        <v>39.950000000000003</v>
      </c>
      <c r="G28" s="102">
        <v>25091178</v>
      </c>
      <c r="H28" s="103">
        <v>3505391093459</v>
      </c>
    </row>
    <row r="29" spans="1:8">
      <c r="A29" s="75">
        <v>27</v>
      </c>
      <c r="B29" s="75" t="s">
        <v>33</v>
      </c>
      <c r="C29" s="101" t="s">
        <v>61</v>
      </c>
      <c r="D29" s="76" t="s">
        <v>30</v>
      </c>
      <c r="E29" s="104" t="s">
        <v>64</v>
      </c>
      <c r="F29" s="75">
        <v>39.950000000000003</v>
      </c>
      <c r="G29" s="102">
        <v>25091179</v>
      </c>
      <c r="H29" s="103">
        <v>3505391093473</v>
      </c>
    </row>
    <row r="30" spans="1:8">
      <c r="A30" s="75">
        <v>28</v>
      </c>
      <c r="B30" s="75" t="s">
        <v>33</v>
      </c>
      <c r="C30" s="101" t="s">
        <v>62</v>
      </c>
      <c r="D30" s="76" t="s">
        <v>30</v>
      </c>
      <c r="E30" s="104" t="s">
        <v>64</v>
      </c>
      <c r="F30" s="75">
        <v>44.95</v>
      </c>
      <c r="G30" s="102">
        <v>25091180</v>
      </c>
      <c r="H30" s="103">
        <v>3505391093497</v>
      </c>
    </row>
    <row r="31" spans="1:8">
      <c r="A31" s="75">
        <v>29</v>
      </c>
      <c r="B31" s="75" t="s">
        <v>33</v>
      </c>
      <c r="C31" s="101" t="s">
        <v>63</v>
      </c>
      <c r="D31" s="76" t="s">
        <v>30</v>
      </c>
      <c r="E31" s="104" t="s">
        <v>64</v>
      </c>
      <c r="F31" s="75">
        <v>49.95</v>
      </c>
      <c r="G31" s="102">
        <v>25091181</v>
      </c>
      <c r="H31" s="103">
        <v>3505391093510</v>
      </c>
    </row>
    <row r="32" spans="1:8">
      <c r="A32" s="75">
        <v>30</v>
      </c>
      <c r="B32" s="75" t="s">
        <v>33</v>
      </c>
      <c r="C32" s="101" t="s">
        <v>54</v>
      </c>
      <c r="D32" s="76" t="s">
        <v>30</v>
      </c>
      <c r="E32" s="104" t="s">
        <v>64</v>
      </c>
      <c r="F32" s="75">
        <v>29.95</v>
      </c>
      <c r="G32" s="102">
        <v>25091182</v>
      </c>
      <c r="H32" s="103">
        <v>3505391093534</v>
      </c>
    </row>
    <row r="33" spans="1:8">
      <c r="A33" s="75">
        <v>31</v>
      </c>
      <c r="B33" s="75" t="s">
        <v>33</v>
      </c>
      <c r="C33" s="101" t="s">
        <v>55</v>
      </c>
      <c r="D33" s="76" t="s">
        <v>30</v>
      </c>
      <c r="E33" s="104" t="s">
        <v>64</v>
      </c>
      <c r="F33" s="75">
        <v>17.95</v>
      </c>
      <c r="G33" s="102">
        <v>25091183</v>
      </c>
      <c r="H33" s="103">
        <v>3505391093558</v>
      </c>
    </row>
    <row r="34" spans="1:8">
      <c r="A34" s="75">
        <v>32</v>
      </c>
      <c r="B34" s="75" t="s">
        <v>33</v>
      </c>
      <c r="C34" s="101" t="s">
        <v>56</v>
      </c>
      <c r="D34" s="76" t="s">
        <v>30</v>
      </c>
      <c r="E34" s="104" t="s">
        <v>64</v>
      </c>
      <c r="F34" s="75">
        <v>22.95</v>
      </c>
      <c r="G34" s="102">
        <v>25091184</v>
      </c>
      <c r="H34" s="103">
        <v>3505391093572</v>
      </c>
    </row>
    <row r="35" spans="1:8">
      <c r="A35" s="75">
        <v>33</v>
      </c>
      <c r="B35" s="75" t="s">
        <v>33</v>
      </c>
      <c r="C35" s="101" t="s">
        <v>57</v>
      </c>
      <c r="D35" s="76" t="s">
        <v>30</v>
      </c>
      <c r="E35" s="104" t="s">
        <v>64</v>
      </c>
      <c r="F35" s="75">
        <v>27.95</v>
      </c>
      <c r="G35" s="102">
        <v>25091185</v>
      </c>
      <c r="H35" s="103">
        <v>3505391093596</v>
      </c>
    </row>
    <row r="36" spans="1:8">
      <c r="A36" s="75">
        <v>34</v>
      </c>
      <c r="B36" s="75" t="s">
        <v>33</v>
      </c>
      <c r="C36" s="101" t="s">
        <v>24</v>
      </c>
      <c r="D36" s="76" t="s">
        <v>30</v>
      </c>
      <c r="E36" s="104" t="s">
        <v>64</v>
      </c>
      <c r="F36" s="75">
        <v>44.95</v>
      </c>
      <c r="G36" s="102">
        <v>25091186</v>
      </c>
      <c r="H36" s="103">
        <v>3505391093619</v>
      </c>
    </row>
    <row r="37" spans="1:8">
      <c r="A37" s="75">
        <v>35</v>
      </c>
      <c r="B37" s="75" t="s">
        <v>34</v>
      </c>
      <c r="C37" s="101" t="s">
        <v>20</v>
      </c>
      <c r="D37" s="76" t="s">
        <v>30</v>
      </c>
      <c r="E37" s="76" t="s">
        <v>75</v>
      </c>
      <c r="F37" s="75">
        <v>84.95</v>
      </c>
      <c r="G37" s="102">
        <v>25091187</v>
      </c>
      <c r="H37" s="103">
        <v>3505391093633</v>
      </c>
    </row>
    <row r="38" spans="1:8">
      <c r="A38" s="75">
        <v>36</v>
      </c>
      <c r="B38" s="75" t="s">
        <v>34</v>
      </c>
      <c r="C38" s="101" t="s">
        <v>21</v>
      </c>
      <c r="D38" s="76" t="s">
        <v>30</v>
      </c>
      <c r="E38" s="76" t="s">
        <v>75</v>
      </c>
      <c r="F38" s="75">
        <v>94.95</v>
      </c>
      <c r="G38" s="102">
        <v>25091188</v>
      </c>
      <c r="H38" s="103">
        <v>3505391093657</v>
      </c>
    </row>
    <row r="39" spans="1:8">
      <c r="A39" s="75">
        <v>37</v>
      </c>
      <c r="B39" s="75" t="s">
        <v>34</v>
      </c>
      <c r="C39" s="101" t="s">
        <v>22</v>
      </c>
      <c r="D39" s="76" t="s">
        <v>30</v>
      </c>
      <c r="E39" s="76" t="s">
        <v>75</v>
      </c>
      <c r="F39" s="75">
        <v>104.95</v>
      </c>
      <c r="G39" s="102">
        <v>25091189</v>
      </c>
      <c r="H39" s="103">
        <v>3505391093671</v>
      </c>
    </row>
    <row r="40" spans="1:8">
      <c r="A40" s="75">
        <v>38</v>
      </c>
      <c r="B40" s="75" t="s">
        <v>34</v>
      </c>
      <c r="C40" s="101" t="s">
        <v>23</v>
      </c>
      <c r="D40" s="76" t="s">
        <v>30</v>
      </c>
      <c r="E40" s="76" t="s">
        <v>75</v>
      </c>
      <c r="F40" s="75">
        <v>199</v>
      </c>
      <c r="G40" s="102">
        <v>25091215</v>
      </c>
      <c r="H40" s="103">
        <v>3505391093695</v>
      </c>
    </row>
    <row r="41" spans="1:8">
      <c r="A41" s="75">
        <v>39</v>
      </c>
      <c r="B41" s="75" t="s">
        <v>34</v>
      </c>
      <c r="C41" s="101" t="s">
        <v>20</v>
      </c>
      <c r="D41" s="76" t="s">
        <v>30</v>
      </c>
      <c r="E41" s="76" t="s">
        <v>28</v>
      </c>
      <c r="F41" s="75">
        <v>59.95</v>
      </c>
      <c r="G41" s="102">
        <v>25091218</v>
      </c>
      <c r="H41" s="103">
        <v>3505391093756</v>
      </c>
    </row>
    <row r="42" spans="1:8">
      <c r="A42" s="75">
        <v>40</v>
      </c>
      <c r="B42" s="75" t="s">
        <v>34</v>
      </c>
      <c r="C42" s="101" t="s">
        <v>21</v>
      </c>
      <c r="D42" s="76" t="s">
        <v>30</v>
      </c>
      <c r="E42" s="76" t="s">
        <v>28</v>
      </c>
      <c r="F42" s="75">
        <v>69.95</v>
      </c>
      <c r="G42" s="102">
        <v>25091219</v>
      </c>
      <c r="H42" s="103">
        <v>3505391093770</v>
      </c>
    </row>
    <row r="43" spans="1:8">
      <c r="A43" s="75">
        <v>41</v>
      </c>
      <c r="B43" s="75" t="s">
        <v>34</v>
      </c>
      <c r="C43" s="101" t="s">
        <v>58</v>
      </c>
      <c r="D43" s="76" t="s">
        <v>30</v>
      </c>
      <c r="E43" s="104" t="s">
        <v>64</v>
      </c>
      <c r="F43" s="75">
        <v>33.950000000000003</v>
      </c>
      <c r="G43" s="102">
        <v>25091220</v>
      </c>
      <c r="H43" s="103">
        <v>3505391093794</v>
      </c>
    </row>
    <row r="44" spans="1:8">
      <c r="A44" s="75">
        <v>42</v>
      </c>
      <c r="B44" s="75" t="s">
        <v>34</v>
      </c>
      <c r="C44" s="101" t="s">
        <v>59</v>
      </c>
      <c r="D44" s="76" t="s">
        <v>30</v>
      </c>
      <c r="E44" s="104" t="s">
        <v>64</v>
      </c>
      <c r="F44" s="75">
        <v>36.950000000000003</v>
      </c>
      <c r="G44" s="102">
        <v>25091221</v>
      </c>
      <c r="H44" s="103">
        <v>3505391093817</v>
      </c>
    </row>
    <row r="45" spans="1:8">
      <c r="A45" s="75">
        <v>43</v>
      </c>
      <c r="B45" s="75" t="s">
        <v>34</v>
      </c>
      <c r="C45" s="101" t="s">
        <v>60</v>
      </c>
      <c r="D45" s="76" t="s">
        <v>30</v>
      </c>
      <c r="E45" s="104" t="s">
        <v>64</v>
      </c>
      <c r="F45" s="75">
        <v>39.950000000000003</v>
      </c>
      <c r="G45" s="102">
        <v>25091222</v>
      </c>
      <c r="H45" s="103">
        <v>3505391093831</v>
      </c>
    </row>
    <row r="46" spans="1:8">
      <c r="A46" s="75">
        <v>44</v>
      </c>
      <c r="B46" s="75" t="s">
        <v>34</v>
      </c>
      <c r="C46" s="101" t="s">
        <v>61</v>
      </c>
      <c r="D46" s="76" t="s">
        <v>30</v>
      </c>
      <c r="E46" s="104" t="s">
        <v>64</v>
      </c>
      <c r="F46" s="75">
        <v>39.950000000000003</v>
      </c>
      <c r="G46" s="102">
        <v>25091223</v>
      </c>
      <c r="H46" s="103">
        <v>3505391093855</v>
      </c>
    </row>
    <row r="47" spans="1:8">
      <c r="A47" s="75">
        <v>45</v>
      </c>
      <c r="B47" s="75" t="s">
        <v>34</v>
      </c>
      <c r="C47" s="101" t="s">
        <v>62</v>
      </c>
      <c r="D47" s="76" t="s">
        <v>30</v>
      </c>
      <c r="E47" s="104" t="s">
        <v>64</v>
      </c>
      <c r="F47" s="75">
        <v>44.95</v>
      </c>
      <c r="G47" s="102">
        <v>25091224</v>
      </c>
      <c r="H47" s="103">
        <v>3505391093879</v>
      </c>
    </row>
    <row r="48" spans="1:8">
      <c r="A48" s="75">
        <v>46</v>
      </c>
      <c r="B48" s="75" t="s">
        <v>34</v>
      </c>
      <c r="C48" s="101" t="s">
        <v>63</v>
      </c>
      <c r="D48" s="76" t="s">
        <v>30</v>
      </c>
      <c r="E48" s="104" t="s">
        <v>64</v>
      </c>
      <c r="F48" s="75">
        <v>49.95</v>
      </c>
      <c r="G48" s="102">
        <v>25091225</v>
      </c>
      <c r="H48" s="103">
        <v>3505391093893</v>
      </c>
    </row>
    <row r="49" spans="1:8">
      <c r="A49" s="75">
        <v>47</v>
      </c>
      <c r="B49" s="75" t="s">
        <v>34</v>
      </c>
      <c r="C49" s="101" t="s">
        <v>54</v>
      </c>
      <c r="D49" s="76" t="s">
        <v>30</v>
      </c>
      <c r="E49" s="104" t="s">
        <v>64</v>
      </c>
      <c r="F49" s="75">
        <v>29.95</v>
      </c>
      <c r="G49" s="102">
        <v>25091226</v>
      </c>
      <c r="H49" s="103">
        <v>3505391093916</v>
      </c>
    </row>
    <row r="50" spans="1:8">
      <c r="A50" s="75">
        <v>48</v>
      </c>
      <c r="B50" s="75" t="s">
        <v>34</v>
      </c>
      <c r="C50" s="101" t="s">
        <v>55</v>
      </c>
      <c r="D50" s="76" t="s">
        <v>30</v>
      </c>
      <c r="E50" s="104" t="s">
        <v>64</v>
      </c>
      <c r="F50" s="75">
        <v>17.95</v>
      </c>
      <c r="G50" s="102">
        <v>25091227</v>
      </c>
      <c r="H50" s="103">
        <v>3505391093930</v>
      </c>
    </row>
    <row r="51" spans="1:8">
      <c r="A51" s="75">
        <v>49</v>
      </c>
      <c r="B51" s="75" t="s">
        <v>34</v>
      </c>
      <c r="C51" s="101" t="s">
        <v>56</v>
      </c>
      <c r="D51" s="76" t="s">
        <v>30</v>
      </c>
      <c r="E51" s="104" t="s">
        <v>64</v>
      </c>
      <c r="F51" s="75">
        <v>22.95</v>
      </c>
      <c r="G51" s="102">
        <v>25091228</v>
      </c>
      <c r="H51" s="103">
        <v>3505391093954</v>
      </c>
    </row>
    <row r="52" spans="1:8">
      <c r="A52" s="75">
        <v>50</v>
      </c>
      <c r="B52" s="75" t="s">
        <v>34</v>
      </c>
      <c r="C52" s="101" t="s">
        <v>57</v>
      </c>
      <c r="D52" s="76" t="s">
        <v>30</v>
      </c>
      <c r="E52" s="104" t="s">
        <v>64</v>
      </c>
      <c r="F52" s="75">
        <v>27.95</v>
      </c>
      <c r="G52" s="102">
        <v>25091229</v>
      </c>
      <c r="H52" s="103">
        <v>3505391093978</v>
      </c>
    </row>
    <row r="53" spans="1:8">
      <c r="A53" s="75">
        <v>51</v>
      </c>
      <c r="B53" s="75" t="s">
        <v>34</v>
      </c>
      <c r="C53" s="101" t="s">
        <v>24</v>
      </c>
      <c r="D53" s="76"/>
      <c r="E53" s="104" t="s">
        <v>64</v>
      </c>
      <c r="F53" s="75">
        <v>44.95</v>
      </c>
      <c r="G53" s="102">
        <v>25091230</v>
      </c>
      <c r="H53" s="103">
        <v>3505391093992</v>
      </c>
    </row>
    <row r="54" spans="1:8">
      <c r="A54" s="75">
        <v>52</v>
      </c>
      <c r="B54" s="75" t="s">
        <v>32</v>
      </c>
      <c r="C54" s="101" t="s">
        <v>20</v>
      </c>
      <c r="D54" s="76" t="s">
        <v>35</v>
      </c>
      <c r="E54" s="76" t="s">
        <v>75</v>
      </c>
      <c r="F54" s="105">
        <v>59.95</v>
      </c>
      <c r="G54" s="102">
        <v>25091231</v>
      </c>
      <c r="H54" s="103">
        <v>3505391092551</v>
      </c>
    </row>
    <row r="55" spans="1:8">
      <c r="A55" s="75">
        <v>53</v>
      </c>
      <c r="B55" s="75" t="s">
        <v>32</v>
      </c>
      <c r="C55" s="101" t="s">
        <v>21</v>
      </c>
      <c r="D55" s="76" t="s">
        <v>35</v>
      </c>
      <c r="E55" s="76" t="s">
        <v>75</v>
      </c>
      <c r="F55" s="105">
        <v>69.95</v>
      </c>
      <c r="G55" s="102">
        <v>25091232</v>
      </c>
      <c r="H55" s="103">
        <v>3505391092575</v>
      </c>
    </row>
    <row r="56" spans="1:8">
      <c r="A56" s="75">
        <v>54</v>
      </c>
      <c r="B56" s="75" t="s">
        <v>32</v>
      </c>
      <c r="C56" s="101" t="s">
        <v>22</v>
      </c>
      <c r="D56" s="76" t="s">
        <v>35</v>
      </c>
      <c r="E56" s="76" t="s">
        <v>75</v>
      </c>
      <c r="F56" s="105">
        <v>79.95</v>
      </c>
      <c r="G56" s="102">
        <v>25091233</v>
      </c>
      <c r="H56" s="103">
        <v>3505391092599</v>
      </c>
    </row>
    <row r="57" spans="1:8">
      <c r="A57" s="75">
        <v>55</v>
      </c>
      <c r="B57" s="75" t="s">
        <v>32</v>
      </c>
      <c r="C57" s="101" t="s">
        <v>20</v>
      </c>
      <c r="D57" s="76" t="s">
        <v>35</v>
      </c>
      <c r="E57" s="76" t="s">
        <v>28</v>
      </c>
      <c r="F57" s="105">
        <v>44.95</v>
      </c>
      <c r="G57" s="102">
        <v>25091234</v>
      </c>
      <c r="H57" s="103">
        <v>3505391092674</v>
      </c>
    </row>
    <row r="58" spans="1:8">
      <c r="A58" s="75">
        <v>56</v>
      </c>
      <c r="B58" s="75" t="s">
        <v>32</v>
      </c>
      <c r="C58" s="101" t="s">
        <v>21</v>
      </c>
      <c r="D58" s="76" t="s">
        <v>35</v>
      </c>
      <c r="E58" s="76" t="s">
        <v>28</v>
      </c>
      <c r="F58" s="105">
        <v>49.95</v>
      </c>
      <c r="G58" s="102">
        <v>25091235</v>
      </c>
      <c r="H58" s="103">
        <v>3505391092698</v>
      </c>
    </row>
    <row r="59" spans="1:8">
      <c r="A59" s="75">
        <v>57</v>
      </c>
      <c r="B59" s="75" t="s">
        <v>32</v>
      </c>
      <c r="C59" s="101" t="s">
        <v>58</v>
      </c>
      <c r="D59" s="76" t="s">
        <v>53</v>
      </c>
      <c r="E59" s="104" t="s">
        <v>64</v>
      </c>
      <c r="F59" s="105">
        <v>28.95</v>
      </c>
      <c r="G59" s="102">
        <v>25091236</v>
      </c>
      <c r="H59" s="103">
        <v>3505391092711</v>
      </c>
    </row>
    <row r="60" spans="1:8">
      <c r="A60" s="75">
        <v>58</v>
      </c>
      <c r="B60" s="75" t="s">
        <v>32</v>
      </c>
      <c r="C60" s="101" t="s">
        <v>59</v>
      </c>
      <c r="D60" s="76" t="s">
        <v>35</v>
      </c>
      <c r="E60" s="104" t="s">
        <v>64</v>
      </c>
      <c r="F60" s="105">
        <v>31.95</v>
      </c>
      <c r="G60" s="102">
        <v>25091237</v>
      </c>
      <c r="H60" s="103">
        <v>3505391092735</v>
      </c>
    </row>
    <row r="61" spans="1:8">
      <c r="A61" s="75">
        <v>59</v>
      </c>
      <c r="B61" s="75" t="s">
        <v>32</v>
      </c>
      <c r="C61" s="101" t="s">
        <v>60</v>
      </c>
      <c r="D61" s="76" t="s">
        <v>35</v>
      </c>
      <c r="E61" s="104" t="s">
        <v>64</v>
      </c>
      <c r="F61" s="105">
        <v>34.950000000000003</v>
      </c>
      <c r="G61" s="102">
        <v>25091238</v>
      </c>
      <c r="H61" s="103">
        <v>3505391092759</v>
      </c>
    </row>
    <row r="62" spans="1:8">
      <c r="A62" s="75">
        <v>60</v>
      </c>
      <c r="B62" s="75" t="s">
        <v>32</v>
      </c>
      <c r="C62" s="101" t="s">
        <v>54</v>
      </c>
      <c r="D62" s="76" t="s">
        <v>53</v>
      </c>
      <c r="E62" s="104" t="s">
        <v>64</v>
      </c>
      <c r="F62" s="105">
        <v>29.95</v>
      </c>
      <c r="G62" s="102">
        <v>25091239</v>
      </c>
      <c r="H62" s="103">
        <v>3505391092773</v>
      </c>
    </row>
    <row r="63" spans="1:8">
      <c r="A63" s="75">
        <v>61</v>
      </c>
      <c r="B63" s="75" t="s">
        <v>32</v>
      </c>
      <c r="C63" s="101" t="s">
        <v>55</v>
      </c>
      <c r="D63" s="76" t="s">
        <v>35</v>
      </c>
      <c r="E63" s="104" t="s">
        <v>64</v>
      </c>
      <c r="F63" s="105">
        <v>14.95</v>
      </c>
      <c r="G63" s="102">
        <v>25091240</v>
      </c>
      <c r="H63" s="103">
        <v>3505391092797</v>
      </c>
    </row>
    <row r="64" spans="1:8">
      <c r="A64" s="75">
        <v>62</v>
      </c>
      <c r="B64" s="75" t="s">
        <v>32</v>
      </c>
      <c r="C64" s="101" t="s">
        <v>56</v>
      </c>
      <c r="D64" s="76" t="s">
        <v>35</v>
      </c>
      <c r="E64" s="104" t="s">
        <v>64</v>
      </c>
      <c r="F64" s="105">
        <v>19.95</v>
      </c>
      <c r="G64" s="102">
        <v>25091241</v>
      </c>
      <c r="H64" s="103">
        <v>3505391092810</v>
      </c>
    </row>
    <row r="65" spans="1:8">
      <c r="A65" s="75">
        <v>63</v>
      </c>
      <c r="B65" s="75" t="s">
        <v>32</v>
      </c>
      <c r="C65" s="101" t="s">
        <v>57</v>
      </c>
      <c r="D65" s="76" t="s">
        <v>35</v>
      </c>
      <c r="E65" s="104" t="s">
        <v>64</v>
      </c>
      <c r="F65" s="105">
        <v>24.95</v>
      </c>
      <c r="G65" s="102">
        <v>25091242</v>
      </c>
      <c r="H65" s="103">
        <v>3505391092834</v>
      </c>
    </row>
    <row r="66" spans="1:8">
      <c r="A66" s="75">
        <v>64</v>
      </c>
      <c r="B66" s="75" t="s">
        <v>33</v>
      </c>
      <c r="C66" s="101" t="s">
        <v>20</v>
      </c>
      <c r="D66" s="76" t="s">
        <v>35</v>
      </c>
      <c r="E66" s="76" t="s">
        <v>75</v>
      </c>
      <c r="F66" s="105">
        <v>59.95</v>
      </c>
      <c r="G66" s="102">
        <v>25091243</v>
      </c>
      <c r="H66" s="103">
        <v>3505391092230</v>
      </c>
    </row>
    <row r="67" spans="1:8">
      <c r="A67" s="75">
        <v>65</v>
      </c>
      <c r="B67" s="75" t="s">
        <v>33</v>
      </c>
      <c r="C67" s="101" t="s">
        <v>21</v>
      </c>
      <c r="D67" s="76" t="s">
        <v>35</v>
      </c>
      <c r="E67" s="76" t="s">
        <v>75</v>
      </c>
      <c r="F67" s="105">
        <v>69.95</v>
      </c>
      <c r="G67" s="102">
        <v>25091244</v>
      </c>
      <c r="H67" s="103">
        <v>3505391092254</v>
      </c>
    </row>
    <row r="68" spans="1:8">
      <c r="A68" s="75">
        <v>66</v>
      </c>
      <c r="B68" s="75" t="s">
        <v>33</v>
      </c>
      <c r="C68" s="101" t="s">
        <v>22</v>
      </c>
      <c r="D68" s="76" t="s">
        <v>35</v>
      </c>
      <c r="E68" s="76" t="s">
        <v>75</v>
      </c>
      <c r="F68" s="105">
        <v>79.95</v>
      </c>
      <c r="G68" s="102">
        <v>25091245</v>
      </c>
      <c r="H68" s="103">
        <v>3505391092278</v>
      </c>
    </row>
    <row r="69" spans="1:8">
      <c r="A69" s="75">
        <v>67</v>
      </c>
      <c r="B69" s="75" t="s">
        <v>33</v>
      </c>
      <c r="C69" s="101" t="s">
        <v>20</v>
      </c>
      <c r="D69" s="76" t="s">
        <v>35</v>
      </c>
      <c r="E69" s="76" t="s">
        <v>28</v>
      </c>
      <c r="F69" s="105">
        <v>44.95</v>
      </c>
      <c r="G69" s="102">
        <v>25091246</v>
      </c>
      <c r="H69" s="103">
        <v>3505391092353</v>
      </c>
    </row>
    <row r="70" spans="1:8">
      <c r="A70" s="75">
        <v>68</v>
      </c>
      <c r="B70" s="75" t="s">
        <v>33</v>
      </c>
      <c r="C70" s="101" t="s">
        <v>21</v>
      </c>
      <c r="D70" s="76" t="s">
        <v>35</v>
      </c>
      <c r="E70" s="76" t="s">
        <v>28</v>
      </c>
      <c r="F70" s="105">
        <v>49.95</v>
      </c>
      <c r="G70" s="102">
        <v>25091247</v>
      </c>
      <c r="H70" s="103">
        <v>3505391092377</v>
      </c>
    </row>
    <row r="71" spans="1:8">
      <c r="A71" s="75">
        <v>69</v>
      </c>
      <c r="B71" s="75" t="s">
        <v>33</v>
      </c>
      <c r="C71" s="101" t="s">
        <v>58</v>
      </c>
      <c r="D71" s="76" t="s">
        <v>35</v>
      </c>
      <c r="E71" s="104" t="s">
        <v>64</v>
      </c>
      <c r="F71" s="105">
        <v>28.95</v>
      </c>
      <c r="G71" s="102">
        <v>25091248</v>
      </c>
      <c r="H71" s="103">
        <v>3505391092391</v>
      </c>
    </row>
    <row r="72" spans="1:8">
      <c r="A72" s="75">
        <v>70</v>
      </c>
      <c r="B72" s="75" t="s">
        <v>33</v>
      </c>
      <c r="C72" s="101" t="s">
        <v>59</v>
      </c>
      <c r="D72" s="76" t="s">
        <v>35</v>
      </c>
      <c r="E72" s="104" t="s">
        <v>64</v>
      </c>
      <c r="F72" s="105">
        <v>31.95</v>
      </c>
      <c r="G72" s="102">
        <v>25091249</v>
      </c>
      <c r="H72" s="103">
        <v>3505391092414</v>
      </c>
    </row>
    <row r="73" spans="1:8">
      <c r="A73" s="75">
        <v>71</v>
      </c>
      <c r="B73" s="75" t="s">
        <v>33</v>
      </c>
      <c r="C73" s="101" t="s">
        <v>60</v>
      </c>
      <c r="D73" s="76" t="s">
        <v>35</v>
      </c>
      <c r="E73" s="104" t="s">
        <v>64</v>
      </c>
      <c r="F73" s="105">
        <v>34.950000000000003</v>
      </c>
      <c r="G73" s="102">
        <v>25091250</v>
      </c>
      <c r="H73" s="103">
        <v>3505391092438</v>
      </c>
    </row>
    <row r="74" spans="1:8">
      <c r="A74" s="75">
        <v>72</v>
      </c>
      <c r="B74" s="75" t="s">
        <v>33</v>
      </c>
      <c r="C74" s="101" t="s">
        <v>54</v>
      </c>
      <c r="D74" s="76" t="s">
        <v>53</v>
      </c>
      <c r="E74" s="104" t="s">
        <v>64</v>
      </c>
      <c r="F74" s="105">
        <v>29.95</v>
      </c>
      <c r="G74" s="102">
        <v>25091251</v>
      </c>
      <c r="H74" s="103">
        <v>3505391092452</v>
      </c>
    </row>
    <row r="75" spans="1:8">
      <c r="A75" s="75">
        <v>73</v>
      </c>
      <c r="B75" s="75" t="s">
        <v>33</v>
      </c>
      <c r="C75" s="101" t="s">
        <v>55</v>
      </c>
      <c r="D75" s="76" t="s">
        <v>35</v>
      </c>
      <c r="E75" s="104" t="s">
        <v>64</v>
      </c>
      <c r="F75" s="105">
        <v>14.95</v>
      </c>
      <c r="G75" s="102">
        <v>25091252</v>
      </c>
      <c r="H75" s="103">
        <v>3505391092476</v>
      </c>
    </row>
    <row r="76" spans="1:8">
      <c r="A76" s="75">
        <v>74</v>
      </c>
      <c r="B76" s="75" t="s">
        <v>33</v>
      </c>
      <c r="C76" s="101" t="s">
        <v>56</v>
      </c>
      <c r="D76" s="76" t="s">
        <v>35</v>
      </c>
      <c r="E76" s="104" t="s">
        <v>64</v>
      </c>
      <c r="F76" s="105">
        <v>19.95</v>
      </c>
      <c r="G76" s="102">
        <v>25091253</v>
      </c>
      <c r="H76" s="103">
        <v>3505391092490</v>
      </c>
    </row>
    <row r="77" spans="1:8">
      <c r="A77" s="75">
        <v>75</v>
      </c>
      <c r="B77" s="75" t="s">
        <v>33</v>
      </c>
      <c r="C77" s="101" t="s">
        <v>57</v>
      </c>
      <c r="D77" s="76" t="s">
        <v>35</v>
      </c>
      <c r="E77" s="104" t="s">
        <v>64</v>
      </c>
      <c r="F77" s="105">
        <v>24.95</v>
      </c>
      <c r="G77" s="102">
        <v>25091254</v>
      </c>
      <c r="H77" s="103">
        <v>3505391092513</v>
      </c>
    </row>
    <row r="78" spans="1:8">
      <c r="A78" s="75">
        <v>76</v>
      </c>
      <c r="B78" s="75" t="s">
        <v>34</v>
      </c>
      <c r="C78" s="101" t="s">
        <v>20</v>
      </c>
      <c r="D78" s="76" t="s">
        <v>35</v>
      </c>
      <c r="E78" s="76" t="s">
        <v>75</v>
      </c>
      <c r="F78" s="105">
        <v>59.95</v>
      </c>
      <c r="G78" s="102">
        <v>25091255</v>
      </c>
      <c r="H78" s="103">
        <v>3505391091912</v>
      </c>
    </row>
    <row r="79" spans="1:8">
      <c r="A79" s="75">
        <v>77</v>
      </c>
      <c r="B79" s="75" t="s">
        <v>34</v>
      </c>
      <c r="C79" s="101" t="s">
        <v>21</v>
      </c>
      <c r="D79" s="76" t="s">
        <v>35</v>
      </c>
      <c r="E79" s="76" t="s">
        <v>75</v>
      </c>
      <c r="F79" s="105">
        <v>69.95</v>
      </c>
      <c r="G79" s="102">
        <v>25091256</v>
      </c>
      <c r="H79" s="103">
        <v>3505391091936</v>
      </c>
    </row>
    <row r="80" spans="1:8">
      <c r="A80" s="75">
        <v>78</v>
      </c>
      <c r="B80" s="75" t="s">
        <v>34</v>
      </c>
      <c r="C80" s="101" t="s">
        <v>22</v>
      </c>
      <c r="D80" s="76" t="s">
        <v>35</v>
      </c>
      <c r="E80" s="76" t="s">
        <v>75</v>
      </c>
      <c r="F80" s="105">
        <v>79.95</v>
      </c>
      <c r="G80" s="102">
        <v>25091257</v>
      </c>
      <c r="H80" s="103">
        <v>3505391091950</v>
      </c>
    </row>
    <row r="81" spans="1:8">
      <c r="A81" s="75">
        <v>79</v>
      </c>
      <c r="B81" s="75" t="s">
        <v>34</v>
      </c>
      <c r="C81" s="101" t="s">
        <v>20</v>
      </c>
      <c r="D81" s="76" t="s">
        <v>35</v>
      </c>
      <c r="E81" s="76" t="s">
        <v>28</v>
      </c>
      <c r="F81" s="105">
        <v>44.95</v>
      </c>
      <c r="G81" s="102">
        <v>25091258</v>
      </c>
      <c r="H81" s="103">
        <v>3505391092032</v>
      </c>
    </row>
    <row r="82" spans="1:8">
      <c r="A82" s="75">
        <v>80</v>
      </c>
      <c r="B82" s="75" t="s">
        <v>34</v>
      </c>
      <c r="C82" s="101" t="s">
        <v>21</v>
      </c>
      <c r="D82" s="76" t="s">
        <v>35</v>
      </c>
      <c r="E82" s="76" t="s">
        <v>28</v>
      </c>
      <c r="F82" s="105">
        <v>49.95</v>
      </c>
      <c r="G82" s="102">
        <v>25091259</v>
      </c>
      <c r="H82" s="103">
        <v>3505391092056</v>
      </c>
    </row>
    <row r="83" spans="1:8">
      <c r="A83" s="75">
        <v>81</v>
      </c>
      <c r="B83" s="75" t="s">
        <v>34</v>
      </c>
      <c r="C83" s="101" t="s">
        <v>58</v>
      </c>
      <c r="D83" s="76" t="s">
        <v>35</v>
      </c>
      <c r="E83" s="104" t="s">
        <v>64</v>
      </c>
      <c r="F83" s="105">
        <v>28.95</v>
      </c>
      <c r="G83" s="102">
        <v>25091260</v>
      </c>
      <c r="H83" s="103">
        <v>3505391092070</v>
      </c>
    </row>
    <row r="84" spans="1:8">
      <c r="A84" s="75">
        <v>82</v>
      </c>
      <c r="B84" s="75" t="s">
        <v>34</v>
      </c>
      <c r="C84" s="101" t="s">
        <v>59</v>
      </c>
      <c r="D84" s="76" t="s">
        <v>35</v>
      </c>
      <c r="E84" s="104" t="s">
        <v>64</v>
      </c>
      <c r="F84" s="105">
        <v>31.95</v>
      </c>
      <c r="G84" s="102">
        <v>25091261</v>
      </c>
      <c r="H84" s="103">
        <v>3505391092094</v>
      </c>
    </row>
    <row r="85" spans="1:8">
      <c r="A85" s="75">
        <v>83</v>
      </c>
      <c r="B85" s="75" t="s">
        <v>34</v>
      </c>
      <c r="C85" s="101" t="s">
        <v>60</v>
      </c>
      <c r="D85" s="76" t="s">
        <v>35</v>
      </c>
      <c r="E85" s="104" t="s">
        <v>64</v>
      </c>
      <c r="F85" s="105">
        <v>34.950000000000003</v>
      </c>
      <c r="G85" s="102">
        <v>25091262</v>
      </c>
      <c r="H85" s="103">
        <v>3505391092117</v>
      </c>
    </row>
    <row r="86" spans="1:8">
      <c r="A86" s="75">
        <v>84</v>
      </c>
      <c r="B86" s="75" t="s">
        <v>34</v>
      </c>
      <c r="C86" s="101" t="s">
        <v>54</v>
      </c>
      <c r="D86" s="76" t="s">
        <v>53</v>
      </c>
      <c r="E86" s="104" t="s">
        <v>64</v>
      </c>
      <c r="F86" s="105">
        <v>29.95</v>
      </c>
      <c r="G86" s="102">
        <v>25091263</v>
      </c>
      <c r="H86" s="103">
        <v>3505391092131</v>
      </c>
    </row>
    <row r="87" spans="1:8">
      <c r="A87" s="75">
        <v>85</v>
      </c>
      <c r="B87" s="75" t="s">
        <v>34</v>
      </c>
      <c r="C87" s="101" t="s">
        <v>55</v>
      </c>
      <c r="D87" s="76" t="s">
        <v>35</v>
      </c>
      <c r="E87" s="104" t="s">
        <v>64</v>
      </c>
      <c r="F87" s="105">
        <v>14.95</v>
      </c>
      <c r="G87" s="102">
        <v>25091264</v>
      </c>
      <c r="H87" s="103">
        <v>3505391092155</v>
      </c>
    </row>
    <row r="88" spans="1:8">
      <c r="A88" s="75">
        <v>86</v>
      </c>
      <c r="B88" s="75" t="s">
        <v>34</v>
      </c>
      <c r="C88" s="101" t="s">
        <v>56</v>
      </c>
      <c r="D88" s="76" t="s">
        <v>35</v>
      </c>
      <c r="E88" s="104" t="s">
        <v>64</v>
      </c>
      <c r="F88" s="105">
        <v>19.95</v>
      </c>
      <c r="G88" s="102">
        <v>25091265</v>
      </c>
      <c r="H88" s="103">
        <v>3505391092179</v>
      </c>
    </row>
    <row r="89" spans="1:8">
      <c r="A89" s="75">
        <v>87</v>
      </c>
      <c r="B89" s="75" t="s">
        <v>34</v>
      </c>
      <c r="C89" s="101" t="s">
        <v>57</v>
      </c>
      <c r="D89" s="76" t="s">
        <v>35</v>
      </c>
      <c r="E89" s="104" t="s">
        <v>64</v>
      </c>
      <c r="F89" s="105">
        <v>24.95</v>
      </c>
      <c r="G89" s="102">
        <v>25091266</v>
      </c>
      <c r="H89" s="103">
        <v>3505391092193</v>
      </c>
    </row>
    <row r="90" spans="1:8">
      <c r="A90" s="75">
        <v>88</v>
      </c>
      <c r="B90" s="75" t="s">
        <v>34</v>
      </c>
      <c r="C90" s="101" t="s">
        <v>69</v>
      </c>
      <c r="D90" s="76" t="s">
        <v>70</v>
      </c>
      <c r="E90" s="76" t="s">
        <v>71</v>
      </c>
      <c r="F90" s="105">
        <v>79.95</v>
      </c>
      <c r="G90" s="102">
        <v>25091267</v>
      </c>
      <c r="H90" s="103">
        <v>3505391091813</v>
      </c>
    </row>
    <row r="91" spans="1:8">
      <c r="A91" s="75">
        <v>89</v>
      </c>
      <c r="B91" s="75" t="s">
        <v>34</v>
      </c>
      <c r="C91" s="101" t="s">
        <v>72</v>
      </c>
      <c r="D91" s="76" t="s">
        <v>70</v>
      </c>
      <c r="E91" s="76" t="s">
        <v>28</v>
      </c>
      <c r="F91" s="105">
        <v>44.95</v>
      </c>
      <c r="G91" s="102">
        <v>25091268</v>
      </c>
      <c r="H91" s="103">
        <v>3505391091837</v>
      </c>
    </row>
    <row r="92" spans="1:8">
      <c r="A92" s="75">
        <v>90</v>
      </c>
      <c r="B92" s="75" t="s">
        <v>34</v>
      </c>
      <c r="C92" s="101" t="s">
        <v>73</v>
      </c>
      <c r="D92" s="76" t="s">
        <v>70</v>
      </c>
      <c r="E92" s="76" t="s">
        <v>28</v>
      </c>
      <c r="F92" s="105">
        <v>54.95</v>
      </c>
      <c r="G92" s="102">
        <v>25091269</v>
      </c>
      <c r="H92" s="103">
        <v>3505391091851</v>
      </c>
    </row>
    <row r="93" spans="1:8">
      <c r="A93" s="75">
        <v>91</v>
      </c>
      <c r="B93" s="75" t="s">
        <v>34</v>
      </c>
      <c r="C93" s="101" t="s">
        <v>72</v>
      </c>
      <c r="D93" s="76" t="s">
        <v>70</v>
      </c>
      <c r="E93" s="76" t="s">
        <v>74</v>
      </c>
      <c r="F93" s="105">
        <v>24.95</v>
      </c>
      <c r="G93" s="102">
        <v>25091270</v>
      </c>
      <c r="H93" s="103">
        <v>3505391091875</v>
      </c>
    </row>
    <row r="94" spans="1:8">
      <c r="A94" s="75">
        <v>92</v>
      </c>
      <c r="B94" s="75" t="s">
        <v>34</v>
      </c>
      <c r="C94" s="101" t="s">
        <v>73</v>
      </c>
      <c r="D94" s="76" t="s">
        <v>70</v>
      </c>
      <c r="E94" s="76" t="s">
        <v>74</v>
      </c>
      <c r="F94" s="105">
        <v>29.95</v>
      </c>
      <c r="G94" s="102">
        <v>25091271</v>
      </c>
      <c r="H94" s="103">
        <v>3505391091899</v>
      </c>
    </row>
    <row r="95" spans="1:8">
      <c r="A95" s="75">
        <v>93</v>
      </c>
      <c r="B95" s="75" t="s">
        <v>33</v>
      </c>
      <c r="C95" s="101" t="s">
        <v>69</v>
      </c>
      <c r="D95" s="76" t="s">
        <v>70</v>
      </c>
      <c r="E95" s="76" t="s">
        <v>71</v>
      </c>
      <c r="F95" s="105">
        <v>79.95</v>
      </c>
      <c r="G95" s="102">
        <v>25091272</v>
      </c>
      <c r="H95" s="103">
        <v>3505391091714</v>
      </c>
    </row>
    <row r="96" spans="1:8">
      <c r="A96" s="75">
        <v>94</v>
      </c>
      <c r="B96" s="75" t="s">
        <v>33</v>
      </c>
      <c r="C96" s="101" t="s">
        <v>72</v>
      </c>
      <c r="D96" s="76" t="s">
        <v>70</v>
      </c>
      <c r="E96" s="76" t="s">
        <v>28</v>
      </c>
      <c r="F96" s="105">
        <v>44.95</v>
      </c>
      <c r="G96" s="102">
        <v>25091273</v>
      </c>
      <c r="H96" s="103">
        <v>3505391091738</v>
      </c>
    </row>
    <row r="97" spans="1:8">
      <c r="A97" s="75">
        <v>95</v>
      </c>
      <c r="B97" s="75" t="s">
        <v>33</v>
      </c>
      <c r="C97" s="101" t="s">
        <v>73</v>
      </c>
      <c r="D97" s="76" t="s">
        <v>70</v>
      </c>
      <c r="E97" s="76" t="s">
        <v>28</v>
      </c>
      <c r="F97" s="105">
        <v>54.95</v>
      </c>
      <c r="G97" s="102">
        <v>25091274</v>
      </c>
      <c r="H97" s="103">
        <v>3505391091752</v>
      </c>
    </row>
    <row r="98" spans="1:8">
      <c r="A98" s="75">
        <v>96</v>
      </c>
      <c r="B98" s="75" t="s">
        <v>33</v>
      </c>
      <c r="C98" s="101" t="s">
        <v>72</v>
      </c>
      <c r="D98" s="76" t="s">
        <v>70</v>
      </c>
      <c r="E98" s="76" t="s">
        <v>74</v>
      </c>
      <c r="F98" s="105">
        <v>24.95</v>
      </c>
      <c r="G98" s="102">
        <v>25091275</v>
      </c>
      <c r="H98" s="103">
        <v>3505391091776</v>
      </c>
    </row>
    <row r="99" spans="1:8">
      <c r="A99" s="75">
        <v>97</v>
      </c>
      <c r="B99" s="75" t="s">
        <v>33</v>
      </c>
      <c r="C99" s="101" t="s">
        <v>73</v>
      </c>
      <c r="D99" s="76" t="s">
        <v>70</v>
      </c>
      <c r="E99" s="76" t="s">
        <v>74</v>
      </c>
      <c r="F99" s="105">
        <v>29.95</v>
      </c>
      <c r="G99" s="102">
        <v>25091276</v>
      </c>
      <c r="H99" s="103">
        <v>3505391091790</v>
      </c>
    </row>
    <row r="100" spans="1:8">
      <c r="A100" s="75">
        <v>98</v>
      </c>
      <c r="B100" s="100" t="s">
        <v>32</v>
      </c>
      <c r="C100" s="101" t="s">
        <v>69</v>
      </c>
      <c r="D100" s="76" t="s">
        <v>70</v>
      </c>
      <c r="E100" s="76" t="s">
        <v>71</v>
      </c>
      <c r="F100" s="105">
        <v>79.95</v>
      </c>
      <c r="G100" s="102">
        <v>25091277</v>
      </c>
      <c r="H100" s="103">
        <v>3505391091615</v>
      </c>
    </row>
    <row r="101" spans="1:8">
      <c r="A101" s="75">
        <v>99</v>
      </c>
      <c r="B101" s="100" t="s">
        <v>32</v>
      </c>
      <c r="C101" s="101" t="s">
        <v>72</v>
      </c>
      <c r="D101" s="76" t="s">
        <v>70</v>
      </c>
      <c r="E101" s="76" t="s">
        <v>28</v>
      </c>
      <c r="F101" s="105">
        <v>44.95</v>
      </c>
      <c r="G101" s="102">
        <v>25091278</v>
      </c>
      <c r="H101" s="103">
        <v>3505391091639</v>
      </c>
    </row>
    <row r="102" spans="1:8">
      <c r="A102" s="75">
        <v>100</v>
      </c>
      <c r="B102" s="100" t="s">
        <v>32</v>
      </c>
      <c r="C102" s="101" t="s">
        <v>73</v>
      </c>
      <c r="D102" s="76" t="s">
        <v>70</v>
      </c>
      <c r="E102" s="76" t="s">
        <v>28</v>
      </c>
      <c r="F102" s="105">
        <v>54.95</v>
      </c>
      <c r="G102" s="102">
        <v>25091279</v>
      </c>
      <c r="H102" s="103">
        <v>3505391091653</v>
      </c>
    </row>
    <row r="103" spans="1:8">
      <c r="A103" s="75">
        <v>101</v>
      </c>
      <c r="B103" s="100" t="s">
        <v>32</v>
      </c>
      <c r="C103" s="101" t="s">
        <v>72</v>
      </c>
      <c r="D103" s="76" t="s">
        <v>70</v>
      </c>
      <c r="E103" s="76" t="s">
        <v>74</v>
      </c>
      <c r="F103" s="105">
        <v>24.95</v>
      </c>
      <c r="G103" s="102">
        <v>25091280</v>
      </c>
      <c r="H103" s="103">
        <v>3505391091677</v>
      </c>
    </row>
    <row r="104" spans="1:8">
      <c r="A104" s="75">
        <v>102</v>
      </c>
      <c r="B104" s="100" t="s">
        <v>32</v>
      </c>
      <c r="C104" s="101" t="s">
        <v>73</v>
      </c>
      <c r="D104" s="76" t="s">
        <v>70</v>
      </c>
      <c r="E104" s="76" t="s">
        <v>74</v>
      </c>
      <c r="F104" s="105">
        <v>29.95</v>
      </c>
      <c r="G104" s="102">
        <v>25091281</v>
      </c>
      <c r="H104" s="103">
        <v>3505391091691</v>
      </c>
    </row>
    <row r="105" spans="1:8">
      <c r="A105" s="75">
        <v>103</v>
      </c>
      <c r="B105" s="100" t="s">
        <v>34</v>
      </c>
      <c r="C105" s="101" t="s">
        <v>25</v>
      </c>
      <c r="D105" s="76"/>
      <c r="E105" s="104" t="s">
        <v>64</v>
      </c>
      <c r="F105" s="105">
        <v>44.95</v>
      </c>
      <c r="G105" s="102">
        <v>25091282</v>
      </c>
      <c r="H105" s="103">
        <v>3505391094050</v>
      </c>
    </row>
    <row r="106" spans="1:8">
      <c r="A106" s="75">
        <v>104</v>
      </c>
      <c r="B106" s="100" t="s">
        <v>33</v>
      </c>
      <c r="C106" s="101" t="s">
        <v>25</v>
      </c>
      <c r="D106" s="76"/>
      <c r="E106" s="104" t="s">
        <v>64</v>
      </c>
      <c r="F106" s="105">
        <v>44.95</v>
      </c>
      <c r="G106" s="102">
        <v>25091283</v>
      </c>
      <c r="H106" s="103">
        <v>3505391094036</v>
      </c>
    </row>
    <row r="107" spans="1:8">
      <c r="A107" s="75">
        <v>105</v>
      </c>
      <c r="B107" s="100" t="s">
        <v>32</v>
      </c>
      <c r="C107" s="101" t="s">
        <v>25</v>
      </c>
      <c r="D107" s="76"/>
      <c r="E107" s="104" t="s">
        <v>64</v>
      </c>
      <c r="F107" s="105">
        <v>44.95</v>
      </c>
      <c r="G107" s="102">
        <v>25091284</v>
      </c>
      <c r="H107" s="103">
        <v>3505391094012</v>
      </c>
    </row>
    <row r="108" spans="1:8">
      <c r="A108" s="75">
        <v>106</v>
      </c>
      <c r="B108" s="104" t="s">
        <v>64</v>
      </c>
      <c r="C108" s="101" t="s">
        <v>26</v>
      </c>
      <c r="D108" s="76"/>
      <c r="E108" s="104" t="s">
        <v>64</v>
      </c>
      <c r="F108" s="105">
        <v>6.95</v>
      </c>
      <c r="G108" s="102">
        <v>25091296</v>
      </c>
      <c r="H108" s="103">
        <v>3505391094432</v>
      </c>
    </row>
    <row r="109" spans="1:8">
      <c r="A109" s="75">
        <v>107</v>
      </c>
      <c r="B109" s="104" t="s">
        <v>64</v>
      </c>
      <c r="C109" s="101" t="s">
        <v>36</v>
      </c>
      <c r="D109" s="76"/>
      <c r="E109" s="104" t="s">
        <v>64</v>
      </c>
      <c r="F109" s="105">
        <v>11.95</v>
      </c>
      <c r="G109" s="102">
        <v>25091190</v>
      </c>
      <c r="H109" s="103">
        <v>3505391094074</v>
      </c>
    </row>
    <row r="110" spans="1:8">
      <c r="A110" s="75">
        <v>108</v>
      </c>
      <c r="B110" s="104" t="s">
        <v>64</v>
      </c>
      <c r="C110" s="101" t="s">
        <v>46</v>
      </c>
      <c r="D110" s="76" t="s">
        <v>30</v>
      </c>
      <c r="E110" s="104" t="s">
        <v>64</v>
      </c>
      <c r="F110" s="105">
        <v>26.95</v>
      </c>
      <c r="G110" s="102">
        <v>25091285</v>
      </c>
      <c r="H110" s="103">
        <v>3505391094258</v>
      </c>
    </row>
    <row r="111" spans="1:8">
      <c r="A111" s="75">
        <v>109</v>
      </c>
      <c r="B111" s="104" t="s">
        <v>64</v>
      </c>
      <c r="C111" s="101" t="s">
        <v>45</v>
      </c>
      <c r="D111" s="76" t="s">
        <v>30</v>
      </c>
      <c r="E111" s="104" t="s">
        <v>64</v>
      </c>
      <c r="F111" s="105">
        <v>32.950000000000003</v>
      </c>
      <c r="G111" s="102">
        <v>25091286</v>
      </c>
      <c r="H111" s="103">
        <v>3505391094272</v>
      </c>
    </row>
    <row r="112" spans="1:8">
      <c r="A112" s="75">
        <v>110</v>
      </c>
      <c r="B112" s="104" t="s">
        <v>64</v>
      </c>
      <c r="C112" s="101" t="s">
        <v>44</v>
      </c>
      <c r="D112" s="76" t="s">
        <v>30</v>
      </c>
      <c r="E112" s="104" t="s">
        <v>64</v>
      </c>
      <c r="F112" s="105">
        <v>37.950000000000003</v>
      </c>
      <c r="G112" s="102">
        <v>25091287</v>
      </c>
      <c r="H112" s="103">
        <v>3505391094296</v>
      </c>
    </row>
    <row r="113" spans="1:8">
      <c r="A113" s="75">
        <v>111</v>
      </c>
      <c r="B113" s="104" t="s">
        <v>64</v>
      </c>
      <c r="C113" s="101" t="s">
        <v>46</v>
      </c>
      <c r="D113" s="76" t="s">
        <v>53</v>
      </c>
      <c r="E113" s="104" t="s">
        <v>64</v>
      </c>
      <c r="F113" s="105">
        <v>16.95</v>
      </c>
      <c r="G113" s="102">
        <v>25091191</v>
      </c>
      <c r="H113" s="103">
        <v>3505391094098</v>
      </c>
    </row>
    <row r="114" spans="1:8">
      <c r="A114" s="75">
        <v>112</v>
      </c>
      <c r="B114" s="104" t="s">
        <v>64</v>
      </c>
      <c r="C114" s="101" t="s">
        <v>50</v>
      </c>
      <c r="D114" s="76" t="s">
        <v>30</v>
      </c>
      <c r="E114" s="104" t="s">
        <v>64</v>
      </c>
      <c r="F114" s="105">
        <v>24.95</v>
      </c>
      <c r="G114" s="102">
        <v>25091288</v>
      </c>
      <c r="H114" s="103">
        <v>3505391094319</v>
      </c>
    </row>
    <row r="115" spans="1:8">
      <c r="A115" s="75">
        <v>113</v>
      </c>
      <c r="B115" s="104" t="s">
        <v>64</v>
      </c>
      <c r="C115" s="101" t="s">
        <v>51</v>
      </c>
      <c r="D115" s="76" t="s">
        <v>30</v>
      </c>
      <c r="E115" s="104" t="s">
        <v>64</v>
      </c>
      <c r="F115" s="105">
        <v>29.95</v>
      </c>
      <c r="G115" s="102">
        <v>25091289</v>
      </c>
      <c r="H115" s="103">
        <v>3505391094333</v>
      </c>
    </row>
    <row r="116" spans="1:8">
      <c r="A116" s="75">
        <v>114</v>
      </c>
      <c r="B116" s="104" t="s">
        <v>64</v>
      </c>
      <c r="C116" s="101" t="s">
        <v>52</v>
      </c>
      <c r="D116" s="76" t="s">
        <v>30</v>
      </c>
      <c r="E116" s="104" t="s">
        <v>64</v>
      </c>
      <c r="F116" s="105">
        <v>34.950000000000003</v>
      </c>
      <c r="G116" s="102">
        <v>25091290</v>
      </c>
      <c r="H116" s="103">
        <v>3505391094357</v>
      </c>
    </row>
    <row r="117" spans="1:8">
      <c r="A117" s="75">
        <v>115</v>
      </c>
      <c r="B117" s="104" t="s">
        <v>64</v>
      </c>
      <c r="C117" s="101" t="s">
        <v>43</v>
      </c>
      <c r="D117" s="76"/>
      <c r="E117" s="104" t="s">
        <v>64</v>
      </c>
      <c r="F117" s="105">
        <v>39.950000000000003</v>
      </c>
      <c r="G117" s="102">
        <v>25091291</v>
      </c>
      <c r="H117" s="103">
        <v>3505391094234</v>
      </c>
    </row>
    <row r="118" spans="1:8">
      <c r="A118" s="75">
        <v>116</v>
      </c>
      <c r="B118" s="104" t="s">
        <v>64</v>
      </c>
      <c r="C118" s="101" t="s">
        <v>37</v>
      </c>
      <c r="D118" s="76"/>
      <c r="E118" s="104" t="s">
        <v>64</v>
      </c>
      <c r="F118" s="105">
        <v>5.95</v>
      </c>
      <c r="G118" s="102">
        <v>25091192</v>
      </c>
      <c r="H118" s="103">
        <v>3505391094135</v>
      </c>
    </row>
    <row r="119" spans="1:8">
      <c r="A119" s="75">
        <v>117</v>
      </c>
      <c r="B119" s="104" t="s">
        <v>64</v>
      </c>
      <c r="C119" s="101" t="s">
        <v>38</v>
      </c>
      <c r="D119" s="76"/>
      <c r="E119" s="104" t="s">
        <v>64</v>
      </c>
      <c r="F119" s="105">
        <v>6.95</v>
      </c>
      <c r="G119" s="102">
        <v>25091193</v>
      </c>
      <c r="H119" s="103">
        <v>3505391094159</v>
      </c>
    </row>
    <row r="120" spans="1:8">
      <c r="A120" s="75">
        <v>118</v>
      </c>
      <c r="B120" s="104" t="s">
        <v>64</v>
      </c>
      <c r="C120" s="101" t="s">
        <v>39</v>
      </c>
      <c r="D120" s="76"/>
      <c r="E120" s="104" t="s">
        <v>64</v>
      </c>
      <c r="F120" s="105">
        <v>7.95</v>
      </c>
      <c r="G120" s="102">
        <v>25091194</v>
      </c>
      <c r="H120" s="103">
        <v>3505391094173</v>
      </c>
    </row>
    <row r="121" spans="1:8">
      <c r="A121" s="75">
        <v>119</v>
      </c>
      <c r="B121" s="104" t="s">
        <v>64</v>
      </c>
      <c r="C121" s="101" t="s">
        <v>40</v>
      </c>
      <c r="D121" s="76"/>
      <c r="E121" s="104" t="s">
        <v>64</v>
      </c>
      <c r="F121" s="105">
        <v>18.95</v>
      </c>
      <c r="G121" s="102">
        <v>25091195</v>
      </c>
      <c r="H121" s="103">
        <v>3505391094197</v>
      </c>
    </row>
    <row r="122" spans="1:8">
      <c r="A122" s="75">
        <v>120</v>
      </c>
      <c r="B122" s="104" t="s">
        <v>64</v>
      </c>
      <c r="C122" s="101" t="s">
        <v>41</v>
      </c>
      <c r="D122" s="76"/>
      <c r="E122" s="104" t="s">
        <v>64</v>
      </c>
      <c r="F122" s="105">
        <v>20.95</v>
      </c>
      <c r="G122" s="102">
        <v>25091196</v>
      </c>
      <c r="H122" s="103">
        <v>3505391094210</v>
      </c>
    </row>
    <row r="123" spans="1:8">
      <c r="A123" s="75">
        <v>121</v>
      </c>
      <c r="B123" s="104" t="s">
        <v>64</v>
      </c>
      <c r="C123" s="101" t="s">
        <v>48</v>
      </c>
      <c r="D123" s="76" t="s">
        <v>30</v>
      </c>
      <c r="E123" s="104" t="s">
        <v>64</v>
      </c>
      <c r="F123" s="105">
        <v>29.95</v>
      </c>
      <c r="G123" s="102">
        <v>25091197</v>
      </c>
      <c r="H123" s="103">
        <v>3505391094371</v>
      </c>
    </row>
    <row r="124" spans="1:8">
      <c r="A124" s="75">
        <v>122</v>
      </c>
      <c r="B124" s="104" t="s">
        <v>64</v>
      </c>
      <c r="C124" s="101" t="s">
        <v>47</v>
      </c>
      <c r="D124" s="76" t="s">
        <v>30</v>
      </c>
      <c r="E124" s="104" t="s">
        <v>64</v>
      </c>
      <c r="F124" s="105">
        <v>34.950000000000003</v>
      </c>
      <c r="G124" s="102">
        <v>25091198</v>
      </c>
      <c r="H124" s="103">
        <v>3505391094395</v>
      </c>
    </row>
    <row r="125" spans="1:8">
      <c r="A125" s="75">
        <v>123</v>
      </c>
      <c r="B125" s="104" t="s">
        <v>64</v>
      </c>
      <c r="C125" s="101" t="s">
        <v>49</v>
      </c>
      <c r="D125" s="76" t="s">
        <v>30</v>
      </c>
      <c r="E125" s="104" t="s">
        <v>64</v>
      </c>
      <c r="F125" s="105">
        <v>39.950000000000003</v>
      </c>
      <c r="G125" s="102">
        <v>25091199</v>
      </c>
      <c r="H125" s="103">
        <v>3505391094418</v>
      </c>
    </row>
    <row r="126" spans="1:8">
      <c r="A126" s="75">
        <v>124</v>
      </c>
      <c r="B126" s="104" t="s">
        <v>64</v>
      </c>
      <c r="C126" s="101" t="s">
        <v>45</v>
      </c>
      <c r="D126" s="76" t="s">
        <v>53</v>
      </c>
      <c r="E126" s="104" t="s">
        <v>64</v>
      </c>
      <c r="F126" s="105">
        <v>29.95</v>
      </c>
      <c r="G126" s="102">
        <v>25091200</v>
      </c>
      <c r="H126" s="103">
        <v>3505391094456</v>
      </c>
    </row>
    <row r="127" spans="1:8">
      <c r="A127" s="75">
        <v>125</v>
      </c>
      <c r="B127" s="104" t="s">
        <v>64</v>
      </c>
      <c r="C127" s="101" t="s">
        <v>44</v>
      </c>
      <c r="D127" s="76" t="s">
        <v>53</v>
      </c>
      <c r="E127" s="104" t="s">
        <v>64</v>
      </c>
      <c r="F127" s="105">
        <v>34.950000000000003</v>
      </c>
      <c r="G127" s="102">
        <v>25091201</v>
      </c>
      <c r="H127" s="103">
        <v>3505391094470</v>
      </c>
    </row>
    <row r="128" spans="1:8">
      <c r="A128" s="75">
        <v>126</v>
      </c>
      <c r="B128" s="104" t="s">
        <v>64</v>
      </c>
      <c r="C128" s="101" t="s">
        <v>51</v>
      </c>
      <c r="D128" s="76" t="s">
        <v>53</v>
      </c>
      <c r="E128" s="104" t="s">
        <v>64</v>
      </c>
      <c r="F128" s="105">
        <v>28.95</v>
      </c>
      <c r="G128" s="102">
        <v>25091292</v>
      </c>
      <c r="H128" s="103">
        <v>3505391094494</v>
      </c>
    </row>
    <row r="129" spans="1:8">
      <c r="A129" s="75">
        <v>127</v>
      </c>
      <c r="B129" s="104" t="s">
        <v>64</v>
      </c>
      <c r="C129" s="101" t="s">
        <v>52</v>
      </c>
      <c r="D129" s="76" t="s">
        <v>53</v>
      </c>
      <c r="E129" s="104" t="s">
        <v>64</v>
      </c>
      <c r="F129" s="105">
        <v>33.950000000000003</v>
      </c>
      <c r="G129" s="102">
        <v>25091293</v>
      </c>
      <c r="H129" s="103">
        <v>3505391094517</v>
      </c>
    </row>
    <row r="130" spans="1:8">
      <c r="A130" s="75">
        <v>128</v>
      </c>
      <c r="B130" s="104" t="s">
        <v>64</v>
      </c>
      <c r="C130" s="101" t="s">
        <v>50</v>
      </c>
      <c r="D130" s="76" t="s">
        <v>53</v>
      </c>
      <c r="E130" s="104" t="s">
        <v>64</v>
      </c>
      <c r="F130" s="105">
        <v>24.95</v>
      </c>
      <c r="G130" s="102">
        <v>25091294</v>
      </c>
      <c r="H130" s="103">
        <v>3505391094111</v>
      </c>
    </row>
    <row r="131" spans="1:8">
      <c r="A131" s="75"/>
      <c r="C131" s="101"/>
      <c r="D131" s="76"/>
    </row>
    <row r="132" spans="1:8">
      <c r="A132" s="75"/>
      <c r="C132" s="101"/>
      <c r="D132" s="7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124"/>
  <sheetViews>
    <sheetView workbookViewId="0">
      <selection activeCell="C12" sqref="C12"/>
    </sheetView>
  </sheetViews>
  <sheetFormatPr baseColWidth="10" defaultRowHeight="14.5"/>
  <cols>
    <col min="1" max="1" width="40" customWidth="1"/>
    <col min="2" max="2" width="11.453125" hidden="1" customWidth="1"/>
    <col min="3" max="3" width="56.81640625" customWidth="1"/>
    <col min="4" max="4" width="31" customWidth="1"/>
    <col min="5" max="5" width="18.1796875" customWidth="1"/>
    <col min="6" max="6" width="11.453125" hidden="1" customWidth="1"/>
    <col min="7" max="7" width="17.36328125" customWidth="1"/>
    <col min="8" max="8" width="11.453125" hidden="1" customWidth="1"/>
    <col min="9" max="9" width="30.81640625" customWidth="1"/>
    <col min="10" max="10" width="11.453125" hidden="1" customWidth="1"/>
  </cols>
  <sheetData>
    <row r="1" spans="1:30">
      <c r="D1" s="133" t="s">
        <v>76</v>
      </c>
      <c r="E1" s="134"/>
      <c r="F1" s="134"/>
      <c r="G1" s="134"/>
      <c r="H1" s="134"/>
      <c r="I1" s="134"/>
      <c r="J1" s="134"/>
      <c r="K1" s="134"/>
      <c r="L1" s="134"/>
      <c r="M1" s="134"/>
      <c r="N1" s="135"/>
    </row>
    <row r="2" spans="1:30">
      <c r="D2" s="136"/>
      <c r="E2" s="137"/>
      <c r="F2" s="137"/>
      <c r="G2" s="137"/>
      <c r="H2" s="137"/>
      <c r="I2" s="137"/>
      <c r="J2" s="137"/>
      <c r="K2" s="137"/>
      <c r="L2" s="137"/>
      <c r="M2" s="137"/>
      <c r="N2" s="138"/>
    </row>
    <row r="3" spans="1:30">
      <c r="D3" s="136"/>
      <c r="E3" s="137"/>
      <c r="F3" s="137"/>
      <c r="G3" s="137"/>
      <c r="H3" s="137"/>
      <c r="I3" s="137"/>
      <c r="J3" s="137"/>
      <c r="K3" s="137"/>
      <c r="L3" s="137"/>
      <c r="M3" s="137"/>
      <c r="N3" s="138"/>
    </row>
    <row r="4" spans="1:30">
      <c r="D4" s="136"/>
      <c r="E4" s="137"/>
      <c r="F4" s="137"/>
      <c r="G4" s="137"/>
      <c r="H4" s="137"/>
      <c r="I4" s="137"/>
      <c r="J4" s="137"/>
      <c r="K4" s="137"/>
      <c r="L4" s="137"/>
      <c r="M4" s="137"/>
      <c r="N4" s="138"/>
    </row>
    <row r="5" spans="1:30" ht="15" thickBot="1">
      <c r="D5" s="139"/>
      <c r="E5" s="140"/>
      <c r="F5" s="140"/>
      <c r="G5" s="140"/>
      <c r="H5" s="140"/>
      <c r="I5" s="140"/>
      <c r="J5" s="140"/>
      <c r="K5" s="140"/>
      <c r="L5" s="140"/>
      <c r="M5" s="140"/>
      <c r="N5" s="141"/>
    </row>
    <row r="6" spans="1:30" ht="24" thickBot="1">
      <c r="A6" s="77" t="s">
        <v>77</v>
      </c>
      <c r="B6" s="78"/>
      <c r="C6" s="143"/>
      <c r="D6" s="144"/>
      <c r="E6" s="144"/>
      <c r="F6" s="144"/>
      <c r="G6" s="144"/>
      <c r="H6" s="145"/>
      <c r="I6" s="77" t="s">
        <v>78</v>
      </c>
      <c r="J6" s="79"/>
      <c r="K6" s="146">
        <f ca="1">TODAY()</f>
        <v>44120</v>
      </c>
      <c r="L6" s="144"/>
      <c r="M6" s="144"/>
      <c r="N6" s="145"/>
    </row>
    <row r="7" spans="1:30" ht="24" thickBot="1">
      <c r="A7" s="77" t="s">
        <v>86</v>
      </c>
      <c r="B7" s="78"/>
      <c r="C7" s="147"/>
      <c r="D7" s="148"/>
      <c r="E7" s="148"/>
      <c r="F7" s="148"/>
      <c r="G7" s="148"/>
      <c r="H7" s="149"/>
      <c r="I7" s="77" t="s">
        <v>79</v>
      </c>
      <c r="J7" s="79"/>
      <c r="K7" s="143"/>
      <c r="L7" s="144"/>
      <c r="M7" s="144"/>
      <c r="N7" s="145"/>
    </row>
    <row r="8" spans="1:30" ht="51" customHeight="1">
      <c r="A8" s="142"/>
      <c r="B8" s="142"/>
    </row>
    <row r="9" spans="1:30" ht="15" thickBot="1"/>
    <row r="10" spans="1:30" ht="42.5" thickBot="1">
      <c r="A10" s="80"/>
      <c r="B10" s="81"/>
      <c r="C10" s="82" t="s">
        <v>80</v>
      </c>
      <c r="D10" s="83" t="s">
        <v>81</v>
      </c>
      <c r="E10" s="84" t="s">
        <v>82</v>
      </c>
      <c r="F10" s="84"/>
      <c r="G10" s="85" t="s">
        <v>83</v>
      </c>
      <c r="H10" s="75"/>
      <c r="I10" s="89" t="s">
        <v>84</v>
      </c>
      <c r="J10" s="86"/>
      <c r="K10" s="130" t="s">
        <v>85</v>
      </c>
      <c r="L10" s="131"/>
      <c r="M10" s="131"/>
      <c r="N10" s="132"/>
      <c r="O10" s="87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</row>
    <row r="11" spans="1:30" ht="67" customHeight="1" thickBot="1">
      <c r="A11" s="88" t="str">
        <f ca="1">+Devis!D24</f>
        <v>TIROIR VERRE POUR COLONNE DE 100CM</v>
      </c>
      <c r="C11" s="108" t="str">
        <f>+Devis!I24</f>
        <v>*3505391093138*</v>
      </c>
      <c r="D11" s="90"/>
      <c r="E11" s="91">
        <f>+Devis!B24</f>
        <v>2</v>
      </c>
      <c r="F11" s="91"/>
      <c r="G11" s="92">
        <f ca="1">+Devis!H24</f>
        <v>49.95</v>
      </c>
      <c r="H11" s="91"/>
      <c r="I11" s="92">
        <f ca="1">+G11*E11</f>
        <v>99.9</v>
      </c>
    </row>
    <row r="12" spans="1:30" ht="67" customHeight="1" thickBot="1">
      <c r="A12" s="88" t="str">
        <f ca="1">+Devis!D25</f>
        <v>TIROIR VERRE POUR COLONNE DE 100CM</v>
      </c>
      <c r="C12" s="109" t="str">
        <f>+Devis!I25</f>
        <v>*3505391093138*</v>
      </c>
      <c r="D12" s="90"/>
      <c r="E12" s="91">
        <f>+Devis!B25</f>
        <v>3</v>
      </c>
      <c r="F12" s="91"/>
      <c r="G12" s="92">
        <f ca="1">+Devis!H25</f>
        <v>49.95</v>
      </c>
      <c r="H12" s="91"/>
      <c r="I12" s="92">
        <f t="shared" ref="I12:I16" ca="1" si="0">+G12*E12</f>
        <v>149.85000000000002</v>
      </c>
    </row>
    <row r="13" spans="1:30" ht="67" customHeight="1" thickBot="1">
      <c r="A13" s="88" t="str">
        <f ca="1">+Devis!D26</f>
        <v>TIROIR VERRE POUR COLONNE DE 75CM</v>
      </c>
      <c r="C13" s="90"/>
      <c r="D13" s="90"/>
      <c r="E13" s="91">
        <f>+Devis!B26</f>
        <v>2</v>
      </c>
      <c r="F13" s="91"/>
      <c r="G13" s="92">
        <f ca="1">+Devis!H26</f>
        <v>44.95</v>
      </c>
      <c r="H13" s="91"/>
      <c r="I13" s="92">
        <f t="shared" ca="1" si="0"/>
        <v>89.9</v>
      </c>
    </row>
    <row r="14" spans="1:30" ht="67" customHeight="1" thickBot="1">
      <c r="A14" s="88" t="str">
        <f ca="1">+Devis!D27</f>
        <v>COLONNE 75CM</v>
      </c>
      <c r="C14" s="90"/>
      <c r="D14" s="90"/>
      <c r="E14" s="91">
        <f>+Devis!B27</f>
        <v>2</v>
      </c>
      <c r="F14" s="91"/>
      <c r="G14" s="92">
        <f ca="1">+Devis!H27</f>
        <v>69.95</v>
      </c>
      <c r="H14" s="91"/>
      <c r="I14" s="92">
        <f t="shared" ca="1" si="0"/>
        <v>139.9</v>
      </c>
    </row>
    <row r="15" spans="1:30" ht="67" customHeight="1" thickBot="1">
      <c r="A15" s="88" t="str">
        <f ca="1">+Devis!D28</f>
        <v>PLATEAU COULISSANT POUR COLONNE DE 50CM</v>
      </c>
      <c r="C15" s="90"/>
      <c r="D15" s="90"/>
      <c r="E15" s="91">
        <f>+Devis!B28</f>
        <v>1</v>
      </c>
      <c r="F15" s="91"/>
      <c r="G15" s="92">
        <f ca="1">+Devis!H28</f>
        <v>29.95</v>
      </c>
      <c r="H15" s="91"/>
      <c r="I15" s="92">
        <f t="shared" ca="1" si="0"/>
        <v>29.95</v>
      </c>
    </row>
    <row r="16" spans="1:30" ht="67" customHeight="1">
      <c r="A16" s="88" t="str">
        <f>+Devis!D29</f>
        <v/>
      </c>
      <c r="C16" s="90"/>
      <c r="D16" s="90"/>
      <c r="E16" s="91">
        <f>+Devis!B29</f>
        <v>0</v>
      </c>
      <c r="F16" s="91"/>
      <c r="G16" s="92" t="str">
        <f>+Devis!H29</f>
        <v/>
      </c>
      <c r="H16" s="91"/>
      <c r="I16" s="92" t="e">
        <f t="shared" si="0"/>
        <v>#VALUE!</v>
      </c>
    </row>
    <row r="17" spans="3:9" ht="67" customHeight="1">
      <c r="C17" s="90"/>
      <c r="D17" s="90"/>
      <c r="E17" s="90"/>
      <c r="F17" s="90"/>
      <c r="G17" s="90"/>
      <c r="H17" s="90"/>
      <c r="I17" s="90"/>
    </row>
    <row r="18" spans="3:9" ht="67" customHeight="1">
      <c r="C18" s="90"/>
      <c r="D18" s="90"/>
      <c r="E18" s="90"/>
      <c r="F18" s="90"/>
      <c r="G18" s="90"/>
      <c r="H18" s="90"/>
      <c r="I18" s="90"/>
    </row>
    <row r="19" spans="3:9" ht="67" customHeight="1">
      <c r="C19" s="90"/>
      <c r="D19" s="90"/>
      <c r="E19" s="90"/>
      <c r="F19" s="90"/>
      <c r="G19" s="90"/>
      <c r="H19" s="90"/>
      <c r="I19" s="90"/>
    </row>
    <row r="20" spans="3:9" ht="67" customHeight="1">
      <c r="C20" s="90"/>
      <c r="D20" s="90"/>
      <c r="E20" s="90"/>
      <c r="F20" s="90"/>
      <c r="G20" s="90"/>
      <c r="H20" s="90"/>
      <c r="I20" s="90"/>
    </row>
    <row r="21" spans="3:9" ht="67" customHeight="1">
      <c r="C21" s="90"/>
      <c r="D21" s="90"/>
      <c r="E21" s="90"/>
      <c r="F21" s="90"/>
      <c r="G21" s="90"/>
      <c r="H21" s="90"/>
      <c r="I21" s="90"/>
    </row>
    <row r="22" spans="3:9" ht="67" customHeight="1">
      <c r="C22" s="90"/>
      <c r="D22" s="90"/>
      <c r="E22" s="90"/>
      <c r="F22" s="90"/>
      <c r="G22" s="90"/>
      <c r="H22" s="90"/>
      <c r="I22" s="90"/>
    </row>
    <row r="23" spans="3:9" ht="67" customHeight="1">
      <c r="C23" s="90"/>
      <c r="D23" s="90"/>
      <c r="E23" s="90"/>
      <c r="F23" s="90"/>
      <c r="G23" s="90"/>
      <c r="H23" s="90"/>
      <c r="I23" s="90"/>
    </row>
    <row r="24" spans="3:9" ht="67" customHeight="1">
      <c r="C24" s="90"/>
      <c r="D24" s="90"/>
      <c r="E24" s="90"/>
      <c r="F24" s="90"/>
      <c r="G24" s="90"/>
      <c r="H24" s="90"/>
      <c r="I24" s="90"/>
    </row>
    <row r="25" spans="3:9" ht="67" customHeight="1">
      <c r="C25" s="90"/>
      <c r="D25" s="90"/>
      <c r="E25" s="90"/>
      <c r="F25" s="90"/>
      <c r="G25" s="90"/>
      <c r="H25" s="90"/>
      <c r="I25" s="90"/>
    </row>
    <row r="26" spans="3:9" ht="67" customHeight="1">
      <c r="C26" s="90"/>
      <c r="D26" s="90"/>
      <c r="E26" s="90"/>
      <c r="F26" s="90"/>
      <c r="G26" s="90"/>
      <c r="H26" s="90"/>
      <c r="I26" s="90"/>
    </row>
    <row r="27" spans="3:9" ht="67" customHeight="1">
      <c r="C27" s="90"/>
      <c r="D27" s="90"/>
      <c r="E27" s="90"/>
      <c r="F27" s="90"/>
      <c r="G27" s="90"/>
      <c r="H27" s="90"/>
      <c r="I27" s="90"/>
    </row>
    <row r="28" spans="3:9" ht="67" customHeight="1">
      <c r="C28" s="90"/>
      <c r="D28" s="90"/>
      <c r="E28" s="90"/>
      <c r="F28" s="90"/>
      <c r="G28" s="90"/>
      <c r="H28" s="90"/>
      <c r="I28" s="90"/>
    </row>
    <row r="29" spans="3:9" ht="67" customHeight="1">
      <c r="C29" s="90"/>
      <c r="D29" s="90"/>
      <c r="E29" s="90"/>
      <c r="F29" s="90"/>
      <c r="G29" s="90"/>
      <c r="H29" s="90"/>
      <c r="I29" s="90"/>
    </row>
    <row r="30" spans="3:9" ht="67" customHeight="1">
      <c r="C30" s="90"/>
      <c r="D30" s="90"/>
      <c r="E30" s="90"/>
      <c r="F30" s="90"/>
      <c r="G30" s="90"/>
      <c r="H30" s="90"/>
      <c r="I30" s="90"/>
    </row>
    <row r="31" spans="3:9" ht="67" customHeight="1">
      <c r="C31" s="90"/>
      <c r="D31" s="90"/>
      <c r="E31" s="90"/>
      <c r="F31" s="90"/>
      <c r="G31" s="90"/>
      <c r="H31" s="90"/>
      <c r="I31" s="90"/>
    </row>
    <row r="32" spans="3:9" ht="67" customHeight="1">
      <c r="C32" s="90"/>
      <c r="D32" s="90"/>
      <c r="E32" s="90"/>
      <c r="F32" s="90"/>
      <c r="G32" s="90"/>
      <c r="H32" s="90"/>
      <c r="I32" s="90"/>
    </row>
    <row r="33" spans="3:9" ht="67" customHeight="1">
      <c r="C33" s="90"/>
      <c r="D33" s="90"/>
      <c r="E33" s="90"/>
      <c r="F33" s="90"/>
      <c r="G33" s="90"/>
      <c r="H33" s="90"/>
      <c r="I33" s="90"/>
    </row>
    <row r="34" spans="3:9" ht="67" customHeight="1">
      <c r="C34" s="90"/>
      <c r="D34" s="90"/>
      <c r="E34" s="90"/>
      <c r="F34" s="90"/>
      <c r="G34" s="90"/>
      <c r="H34" s="90"/>
      <c r="I34" s="90"/>
    </row>
    <row r="35" spans="3:9" ht="67" customHeight="1">
      <c r="C35" s="90"/>
      <c r="D35" s="90"/>
      <c r="E35" s="90"/>
      <c r="F35" s="90"/>
      <c r="G35" s="90"/>
      <c r="H35" s="90"/>
      <c r="I35" s="90"/>
    </row>
    <row r="36" spans="3:9" ht="67" customHeight="1">
      <c r="C36" s="90"/>
      <c r="D36" s="90"/>
      <c r="E36" s="90"/>
      <c r="F36" s="90"/>
      <c r="G36" s="90"/>
      <c r="H36" s="90"/>
      <c r="I36" s="90"/>
    </row>
    <row r="37" spans="3:9" ht="67" customHeight="1">
      <c r="C37" s="90"/>
      <c r="D37" s="90"/>
      <c r="E37" s="90"/>
      <c r="F37" s="90"/>
      <c r="G37" s="90"/>
      <c r="H37" s="90"/>
      <c r="I37" s="90"/>
    </row>
    <row r="38" spans="3:9" ht="67" customHeight="1">
      <c r="C38" s="90"/>
      <c r="D38" s="90"/>
      <c r="E38" s="90"/>
      <c r="F38" s="90"/>
      <c r="G38" s="90"/>
      <c r="H38" s="90"/>
      <c r="I38" s="90"/>
    </row>
    <row r="39" spans="3:9" ht="67" customHeight="1">
      <c r="C39" s="90"/>
      <c r="D39" s="90"/>
      <c r="E39" s="90"/>
      <c r="F39" s="90"/>
      <c r="G39" s="90"/>
      <c r="H39" s="90"/>
      <c r="I39" s="90"/>
    </row>
    <row r="40" spans="3:9" ht="67" customHeight="1">
      <c r="C40" s="90"/>
      <c r="D40" s="90"/>
      <c r="E40" s="90"/>
      <c r="F40" s="90"/>
      <c r="G40" s="90"/>
      <c r="H40" s="90"/>
      <c r="I40" s="90"/>
    </row>
    <row r="41" spans="3:9" ht="67" customHeight="1">
      <c r="C41" s="90"/>
      <c r="D41" s="90"/>
      <c r="E41" s="90"/>
      <c r="F41" s="90"/>
      <c r="G41" s="90"/>
      <c r="H41" s="90"/>
      <c r="I41" s="90"/>
    </row>
    <row r="42" spans="3:9" ht="67" customHeight="1">
      <c r="C42" s="90"/>
      <c r="D42" s="90"/>
      <c r="E42" s="90"/>
      <c r="F42" s="90"/>
      <c r="G42" s="90"/>
      <c r="H42" s="90"/>
      <c r="I42" s="90"/>
    </row>
    <row r="43" spans="3:9" ht="67" customHeight="1">
      <c r="C43" s="90"/>
      <c r="D43" s="90"/>
      <c r="E43" s="90"/>
      <c r="F43" s="90"/>
      <c r="G43" s="90"/>
      <c r="H43" s="90"/>
      <c r="I43" s="90"/>
    </row>
    <row r="44" spans="3:9" ht="67" customHeight="1">
      <c r="C44" s="90"/>
      <c r="D44" s="90"/>
      <c r="E44" s="90"/>
      <c r="F44" s="90"/>
      <c r="G44" s="90"/>
      <c r="H44" s="90"/>
      <c r="I44" s="90"/>
    </row>
    <row r="45" spans="3:9" ht="67" customHeight="1">
      <c r="C45" s="90"/>
      <c r="D45" s="90"/>
      <c r="E45" s="90"/>
      <c r="F45" s="90"/>
      <c r="G45" s="90"/>
      <c r="H45" s="90"/>
      <c r="I45" s="90"/>
    </row>
    <row r="46" spans="3:9" ht="67" customHeight="1">
      <c r="C46" s="90"/>
      <c r="D46" s="90"/>
      <c r="E46" s="90"/>
      <c r="F46" s="90"/>
      <c r="G46" s="90"/>
      <c r="H46" s="90"/>
      <c r="I46" s="90"/>
    </row>
    <row r="47" spans="3:9" ht="67" customHeight="1">
      <c r="C47" s="90"/>
      <c r="D47" s="90"/>
      <c r="E47" s="90"/>
      <c r="F47" s="90"/>
      <c r="G47" s="90"/>
      <c r="H47" s="90"/>
      <c r="I47" s="90"/>
    </row>
    <row r="48" spans="3:9" ht="67" customHeight="1">
      <c r="C48" s="90"/>
      <c r="D48" s="90"/>
      <c r="E48" s="90"/>
      <c r="F48" s="90"/>
      <c r="G48" s="90"/>
      <c r="H48" s="90"/>
      <c r="I48" s="90"/>
    </row>
    <row r="49" spans="3:9" ht="67" customHeight="1">
      <c r="C49" s="90"/>
      <c r="D49" s="90"/>
      <c r="E49" s="90"/>
      <c r="F49" s="90"/>
      <c r="G49" s="90"/>
      <c r="H49" s="90"/>
      <c r="I49" s="90"/>
    </row>
    <row r="50" spans="3:9" ht="45" customHeight="1">
      <c r="C50" s="90"/>
      <c r="D50" s="90"/>
      <c r="E50" s="90"/>
      <c r="F50" s="90"/>
      <c r="G50" s="90"/>
      <c r="H50" s="90"/>
      <c r="I50" s="90"/>
    </row>
    <row r="51" spans="3:9" ht="45" customHeight="1">
      <c r="C51" s="90"/>
      <c r="D51" s="90"/>
      <c r="E51" s="90"/>
      <c r="F51" s="90"/>
      <c r="G51" s="90"/>
      <c r="H51" s="90"/>
      <c r="I51" s="90"/>
    </row>
    <row r="52" spans="3:9" ht="45" customHeight="1">
      <c r="C52" s="90"/>
      <c r="D52" s="90"/>
      <c r="E52" s="90"/>
      <c r="F52" s="90"/>
      <c r="G52" s="90"/>
      <c r="H52" s="90"/>
      <c r="I52" s="90"/>
    </row>
    <row r="53" spans="3:9" ht="45" customHeight="1">
      <c r="C53" s="90"/>
      <c r="D53" s="90"/>
      <c r="E53" s="90"/>
      <c r="F53" s="90"/>
      <c r="G53" s="90"/>
      <c r="H53" s="90"/>
      <c r="I53" s="90"/>
    </row>
    <row r="54" spans="3:9" ht="45" customHeight="1">
      <c r="C54" s="90"/>
      <c r="D54" s="90"/>
      <c r="E54" s="90"/>
      <c r="F54" s="90"/>
      <c r="G54" s="90"/>
      <c r="H54" s="90"/>
      <c r="I54" s="90"/>
    </row>
    <row r="55" spans="3:9" ht="45" customHeight="1">
      <c r="C55" s="90"/>
      <c r="D55" s="90"/>
      <c r="E55" s="90"/>
      <c r="F55" s="90"/>
      <c r="G55" s="90"/>
      <c r="H55" s="90"/>
      <c r="I55" s="90"/>
    </row>
    <row r="56" spans="3:9" ht="45" customHeight="1">
      <c r="C56" s="90"/>
      <c r="D56" s="90"/>
      <c r="E56" s="90"/>
      <c r="F56" s="90"/>
      <c r="G56" s="90"/>
      <c r="H56" s="90"/>
      <c r="I56" s="90"/>
    </row>
    <row r="57" spans="3:9" ht="45" customHeight="1">
      <c r="C57" s="90"/>
      <c r="D57" s="90"/>
      <c r="E57" s="90"/>
      <c r="F57" s="90"/>
      <c r="G57" s="90"/>
      <c r="H57" s="90"/>
      <c r="I57" s="90"/>
    </row>
    <row r="58" spans="3:9" ht="45" customHeight="1">
      <c r="C58" s="90"/>
      <c r="D58" s="90"/>
      <c r="E58" s="90"/>
      <c r="F58" s="90"/>
      <c r="G58" s="90"/>
      <c r="H58" s="90"/>
      <c r="I58" s="90"/>
    </row>
    <row r="59" spans="3:9" ht="45" customHeight="1">
      <c r="C59" s="90"/>
      <c r="D59" s="90"/>
      <c r="E59" s="90"/>
      <c r="F59" s="90"/>
      <c r="G59" s="90"/>
      <c r="H59" s="90"/>
      <c r="I59" s="90"/>
    </row>
    <row r="60" spans="3:9" ht="45" customHeight="1">
      <c r="C60" s="90"/>
      <c r="D60" s="90"/>
      <c r="E60" s="90"/>
      <c r="F60" s="90"/>
      <c r="G60" s="90"/>
      <c r="H60" s="90"/>
      <c r="I60" s="90"/>
    </row>
    <row r="61" spans="3:9" ht="45" customHeight="1">
      <c r="C61" s="90"/>
      <c r="D61" s="90"/>
      <c r="E61" s="90"/>
      <c r="F61" s="90"/>
      <c r="G61" s="90"/>
      <c r="H61" s="90"/>
      <c r="I61" s="90"/>
    </row>
    <row r="62" spans="3:9" ht="45" customHeight="1">
      <c r="C62" s="90"/>
      <c r="D62" s="90"/>
      <c r="E62" s="90"/>
      <c r="F62" s="90"/>
      <c r="G62" s="90"/>
      <c r="H62" s="90"/>
      <c r="I62" s="90"/>
    </row>
    <row r="63" spans="3:9" ht="45" customHeight="1">
      <c r="C63" s="90"/>
      <c r="D63" s="90"/>
      <c r="E63" s="90"/>
      <c r="F63" s="90"/>
      <c r="G63" s="90"/>
      <c r="H63" s="90"/>
      <c r="I63" s="90"/>
    </row>
    <row r="64" spans="3:9" ht="45" customHeight="1"/>
    <row r="65" ht="45" customHeight="1"/>
    <row r="66" ht="45" customHeight="1"/>
    <row r="67" ht="45" customHeight="1"/>
    <row r="68" ht="45" customHeight="1"/>
    <row r="69" ht="45" customHeight="1"/>
    <row r="70" ht="45" customHeight="1"/>
    <row r="71" ht="45" customHeight="1"/>
    <row r="72" ht="45" customHeight="1"/>
    <row r="73" ht="45" customHeight="1"/>
    <row r="74" ht="45" customHeight="1"/>
    <row r="75" ht="45" customHeight="1"/>
    <row r="76" ht="45" customHeight="1"/>
    <row r="77" ht="45" customHeight="1"/>
    <row r="78" ht="45" customHeight="1"/>
    <row r="79" ht="45" customHeight="1"/>
    <row r="80" ht="45" customHeight="1"/>
    <row r="81" ht="45" customHeight="1"/>
    <row r="82" ht="45" customHeight="1"/>
    <row r="83" ht="45" customHeight="1"/>
    <row r="84" ht="45" customHeight="1"/>
    <row r="85" ht="45" customHeight="1"/>
    <row r="86" ht="45" customHeight="1"/>
    <row r="87" ht="45" customHeight="1"/>
    <row r="88" ht="45" customHeight="1"/>
    <row r="89" ht="45" customHeight="1"/>
    <row r="90" ht="45" customHeight="1"/>
    <row r="91" ht="45" customHeight="1"/>
    <row r="92" ht="45" customHeight="1"/>
    <row r="93" ht="45" customHeight="1"/>
    <row r="94" ht="45" customHeight="1"/>
    <row r="95" ht="45" customHeight="1"/>
    <row r="96" ht="45" customHeight="1"/>
    <row r="97" ht="45" customHeight="1"/>
    <row r="98" ht="45" customHeight="1"/>
    <row r="99" ht="45" customHeight="1"/>
    <row r="100" ht="45" customHeight="1"/>
    <row r="101" ht="45" customHeight="1"/>
    <row r="102" ht="45" customHeight="1"/>
    <row r="103" ht="45" customHeight="1"/>
    <row r="104" ht="45" customHeight="1"/>
    <row r="105" ht="45" customHeight="1"/>
    <row r="106" ht="45" customHeight="1"/>
    <row r="107" ht="45" customHeight="1"/>
    <row r="108" ht="45" customHeight="1"/>
    <row r="109" ht="45" customHeight="1"/>
    <row r="110" ht="45" customHeight="1"/>
    <row r="111" ht="45" customHeight="1"/>
    <row r="112" ht="45" customHeight="1"/>
    <row r="113" ht="45" customHeight="1"/>
    <row r="114" ht="45" customHeight="1"/>
    <row r="115" ht="45" customHeight="1"/>
    <row r="116" ht="45" customHeight="1"/>
    <row r="117" ht="45" customHeight="1"/>
    <row r="118" ht="45" customHeight="1"/>
    <row r="119" ht="45" customHeight="1"/>
    <row r="120" ht="45" customHeight="1"/>
    <row r="121" ht="45" customHeight="1"/>
    <row r="122" ht="45" customHeight="1"/>
    <row r="123" ht="45" customHeight="1"/>
    <row r="124" ht="45" customHeight="1"/>
  </sheetData>
  <mergeCells count="7">
    <mergeCell ref="K10:N10"/>
    <mergeCell ref="D1:N5"/>
    <mergeCell ref="A8:B8"/>
    <mergeCell ref="C6:H6"/>
    <mergeCell ref="K6:N6"/>
    <mergeCell ref="C7:H7"/>
    <mergeCell ref="K7:N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Devis</vt:lpstr>
      <vt:lpstr>Base</vt:lpstr>
      <vt:lpstr>BON DE COMMANDE</vt:lpstr>
      <vt:lpstr>CODA</vt:lpstr>
      <vt:lpstr>ctva</vt:lpstr>
      <vt:lpstr>Equip_Maison</vt:lpstr>
      <vt:lpstr>M_HT</vt:lpstr>
      <vt:lpstr>Devis!Zone_d_impression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Guérin;Caetano Christophe</dc:creator>
  <cp:lastModifiedBy>Michel</cp:lastModifiedBy>
  <cp:lastPrinted>2020-10-09T09:19:15Z</cp:lastPrinted>
  <dcterms:created xsi:type="dcterms:W3CDTF">2013-02-21T12:37:54Z</dcterms:created>
  <dcterms:modified xsi:type="dcterms:W3CDTF">2020-10-16T04:24:39Z</dcterms:modified>
</cp:coreProperties>
</file>