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54" activeTab="1"/>
  </bookViews>
  <sheets>
    <sheet name="Données" sheetId="50" r:id="rId1"/>
    <sheet name="Mois" sheetId="29" r:id="rId2"/>
    <sheet name="Calcul" sheetId="53" r:id="rId3"/>
    <sheet name="JF" sheetId="51" r:id="rId4"/>
  </sheets>
  <definedNames>
    <definedName name="_xlnm._FilterDatabase" localSheetId="0" hidden="1">Données!$B$12:$O$163</definedName>
    <definedName name="_xlnm.Criteria" localSheetId="1">Mois!$O$2:$P$3</definedName>
    <definedName name="_xlnm.Extract" localSheetId="1">Mois!$B$12:$M$12</definedName>
    <definedName name="_xlnm.Print_Area" localSheetId="1">Mois!$B$1:$M$12</definedName>
  </definedNames>
  <calcPr calcId="152511"/>
  <pivotCaches>
    <pivotCache cacheId="40" r:id="rId5"/>
  </pivotCaches>
</workbook>
</file>

<file path=xl/calcChain.xml><?xml version="1.0" encoding="utf-8"?>
<calcChain xmlns="http://schemas.openxmlformats.org/spreadsheetml/2006/main">
  <c r="O14" i="50" l="1"/>
  <c r="O15" i="50"/>
  <c r="O16" i="50"/>
  <c r="O17" i="50"/>
  <c r="O18" i="50"/>
  <c r="O19" i="50"/>
  <c r="O20" i="50"/>
  <c r="O21" i="50"/>
  <c r="O22" i="50"/>
  <c r="O23" i="50"/>
  <c r="O24" i="50"/>
  <c r="O25" i="50"/>
  <c r="O26" i="50"/>
  <c r="O27" i="50"/>
  <c r="O28" i="50"/>
  <c r="O29" i="50"/>
  <c r="O30" i="50"/>
  <c r="O31" i="50"/>
  <c r="O32" i="50"/>
  <c r="O33" i="50"/>
  <c r="O34" i="50"/>
  <c r="O35" i="50"/>
  <c r="O36" i="50"/>
  <c r="O37" i="50"/>
  <c r="O38" i="50"/>
  <c r="O39" i="50"/>
  <c r="O40" i="50"/>
  <c r="O41" i="50"/>
  <c r="O42" i="50"/>
  <c r="O43" i="50"/>
  <c r="O44" i="50"/>
  <c r="O45" i="50"/>
  <c r="O46" i="50"/>
  <c r="O47" i="50"/>
  <c r="O48" i="50"/>
  <c r="O49" i="50"/>
  <c r="O50" i="50"/>
  <c r="O51" i="50"/>
  <c r="O52" i="50"/>
  <c r="O53" i="50"/>
  <c r="O54" i="50"/>
  <c r="O55" i="50"/>
  <c r="O56" i="50"/>
  <c r="O57" i="50"/>
  <c r="O58" i="50"/>
  <c r="O59" i="50"/>
  <c r="O60" i="50"/>
  <c r="O61" i="50"/>
  <c r="O62" i="50"/>
  <c r="O63" i="50"/>
  <c r="O64" i="50"/>
  <c r="O65" i="50"/>
  <c r="O66" i="50"/>
  <c r="O67" i="50"/>
  <c r="O68" i="50"/>
  <c r="O69" i="50"/>
  <c r="O70" i="50"/>
  <c r="O71" i="50"/>
  <c r="O72" i="50"/>
  <c r="O73" i="50"/>
  <c r="O74" i="50"/>
  <c r="O75" i="50"/>
  <c r="O76" i="50"/>
  <c r="O77" i="50"/>
  <c r="O78" i="50"/>
  <c r="O79" i="50"/>
  <c r="O80" i="50"/>
  <c r="O81" i="50"/>
  <c r="O82" i="50"/>
  <c r="O83" i="50"/>
  <c r="O84" i="50"/>
  <c r="O85" i="50"/>
  <c r="O86" i="50"/>
  <c r="O87" i="50"/>
  <c r="O88" i="50"/>
  <c r="O89" i="50"/>
  <c r="O90" i="50"/>
  <c r="O91" i="50"/>
  <c r="O92" i="50"/>
  <c r="O93" i="50"/>
  <c r="O94" i="50"/>
  <c r="O95" i="50"/>
  <c r="O96" i="50"/>
  <c r="O97" i="50"/>
  <c r="O98" i="50"/>
  <c r="O99" i="50"/>
  <c r="O100" i="50"/>
  <c r="O101" i="50"/>
  <c r="O102" i="50"/>
  <c r="O103" i="50"/>
  <c r="O104" i="50"/>
  <c r="O105" i="50"/>
  <c r="O106" i="50"/>
  <c r="O107" i="50"/>
  <c r="O108" i="50"/>
  <c r="O109" i="50"/>
  <c r="O110" i="50"/>
  <c r="O111" i="50"/>
  <c r="O112" i="50"/>
  <c r="O113" i="50"/>
  <c r="O114" i="50"/>
  <c r="O115" i="50"/>
  <c r="O116" i="50"/>
  <c r="O117" i="50"/>
  <c r="O118" i="50"/>
  <c r="O119" i="50"/>
  <c r="O120" i="50"/>
  <c r="O121" i="50"/>
  <c r="O122" i="50"/>
  <c r="O123" i="50"/>
  <c r="O124" i="50"/>
  <c r="O125" i="50"/>
  <c r="O126" i="50"/>
  <c r="O127" i="50"/>
  <c r="O128" i="50"/>
  <c r="O129" i="50"/>
  <c r="O130" i="50"/>
  <c r="O131" i="50"/>
  <c r="O132" i="50"/>
  <c r="O133" i="50"/>
  <c r="O134" i="50"/>
  <c r="O135" i="50"/>
  <c r="O136" i="50"/>
  <c r="O137" i="50"/>
  <c r="O138" i="50"/>
  <c r="O139" i="50"/>
  <c r="O140" i="50"/>
  <c r="O141" i="50"/>
  <c r="O142" i="50"/>
  <c r="O143" i="50"/>
  <c r="O144" i="50"/>
  <c r="O145" i="50"/>
  <c r="O146" i="50"/>
  <c r="O147" i="50"/>
  <c r="O148" i="50"/>
  <c r="O149" i="50"/>
  <c r="O150" i="50"/>
  <c r="O151" i="50"/>
  <c r="O152" i="50"/>
  <c r="O153" i="50"/>
  <c r="O154" i="50"/>
  <c r="O155" i="50"/>
  <c r="O156" i="50"/>
  <c r="O157" i="50"/>
  <c r="O158" i="50"/>
  <c r="O159" i="50"/>
  <c r="O160" i="50"/>
  <c r="O161" i="50"/>
  <c r="O162" i="50"/>
  <c r="O163" i="50"/>
  <c r="O13" i="50"/>
  <c r="P3" i="29"/>
  <c r="O3" i="29"/>
  <c r="B13" i="50"/>
  <c r="B14" i="50" s="1"/>
  <c r="N163" i="50"/>
  <c r="N161" i="50"/>
  <c r="N160" i="50"/>
  <c r="N159" i="50"/>
  <c r="N156" i="50"/>
  <c r="N155" i="50"/>
  <c r="N154" i="50"/>
  <c r="N153" i="50"/>
  <c r="N152" i="50"/>
  <c r="N149" i="50"/>
  <c r="N148" i="50"/>
  <c r="N147" i="50"/>
  <c r="N146" i="50"/>
  <c r="N145" i="50"/>
  <c r="N142" i="50"/>
  <c r="N141" i="50"/>
  <c r="N139" i="50"/>
  <c r="N138" i="50"/>
  <c r="N135" i="50"/>
  <c r="N134" i="50"/>
  <c r="N132" i="50"/>
  <c r="N130" i="50"/>
  <c r="N129" i="50"/>
  <c r="N128" i="50"/>
  <c r="N127" i="50"/>
  <c r="N126" i="50"/>
  <c r="N125" i="50"/>
  <c r="N123" i="50"/>
  <c r="N122" i="50"/>
  <c r="N121" i="50"/>
  <c r="N120" i="50"/>
  <c r="N119" i="50"/>
  <c r="N118" i="50"/>
  <c r="N117" i="50"/>
  <c r="N116" i="50"/>
  <c r="N115" i="50"/>
  <c r="N114" i="50"/>
  <c r="N113" i="50"/>
  <c r="N112" i="50"/>
  <c r="N111" i="50"/>
  <c r="N110" i="50"/>
  <c r="N109" i="50"/>
  <c r="N108" i="50"/>
  <c r="N107" i="50"/>
  <c r="N106" i="50"/>
  <c r="N105" i="50"/>
  <c r="N104" i="50"/>
  <c r="N103" i="50"/>
  <c r="N102" i="50"/>
  <c r="N101" i="50"/>
  <c r="N100" i="50"/>
  <c r="N99" i="50"/>
  <c r="N98" i="50"/>
  <c r="N97" i="50"/>
  <c r="N96" i="50"/>
  <c r="N95" i="50"/>
  <c r="N94" i="50"/>
  <c r="N93" i="50"/>
  <c r="N92" i="50"/>
  <c r="N91" i="50"/>
  <c r="N90" i="50"/>
  <c r="N89" i="50"/>
  <c r="N88" i="50"/>
  <c r="N87" i="50"/>
  <c r="N86" i="50"/>
  <c r="N85" i="50"/>
  <c r="N84" i="50"/>
  <c r="N83" i="50"/>
  <c r="N82" i="50"/>
  <c r="N81" i="50"/>
  <c r="N72" i="50"/>
  <c r="N71" i="50"/>
  <c r="N70" i="50"/>
  <c r="N69" i="50"/>
  <c r="N68" i="50"/>
  <c r="N67" i="50"/>
  <c r="N66" i="50"/>
  <c r="N65" i="50"/>
  <c r="N64" i="50"/>
  <c r="N63" i="50"/>
  <c r="N62" i="50"/>
  <c r="N61" i="50"/>
  <c r="N60" i="50"/>
  <c r="N59" i="50"/>
  <c r="N58" i="50"/>
  <c r="N57" i="50"/>
  <c r="N56" i="50"/>
  <c r="N55" i="50"/>
  <c r="N54" i="50"/>
  <c r="N53" i="50"/>
  <c r="N52" i="50"/>
  <c r="N51" i="50"/>
  <c r="N50" i="50"/>
  <c r="N49" i="50"/>
  <c r="N48" i="50"/>
  <c r="N47" i="50"/>
  <c r="N43" i="50"/>
  <c r="N42" i="50"/>
  <c r="N41" i="50"/>
  <c r="N40" i="50"/>
  <c r="N39" i="50"/>
  <c r="N38" i="50"/>
  <c r="N37" i="50"/>
  <c r="N36" i="50"/>
  <c r="N35" i="50"/>
  <c r="N34" i="50"/>
  <c r="N33" i="50"/>
  <c r="N32" i="50"/>
  <c r="N31" i="50"/>
  <c r="N30" i="50"/>
  <c r="N29" i="50"/>
  <c r="N28" i="50"/>
  <c r="N27" i="50"/>
  <c r="N26" i="50"/>
  <c r="N25" i="50"/>
  <c r="N24" i="50"/>
  <c r="N23" i="50"/>
  <c r="N22" i="50"/>
  <c r="N21" i="50"/>
  <c r="N20" i="50"/>
  <c r="N19" i="50"/>
  <c r="N18" i="50"/>
  <c r="N17" i="50"/>
  <c r="N16" i="50"/>
  <c r="N15" i="50"/>
  <c r="N14" i="50"/>
  <c r="K5" i="29"/>
  <c r="I5" i="29"/>
  <c r="D13" i="50" l="1"/>
  <c r="D14" i="50"/>
  <c r="E14" i="50"/>
  <c r="B15" i="50"/>
  <c r="C14" i="50"/>
  <c r="C13" i="50"/>
  <c r="E13" i="50"/>
  <c r="D15" i="50" l="1"/>
  <c r="E15" i="50"/>
  <c r="B16" i="50"/>
  <c r="C15" i="50"/>
  <c r="D16" i="50" l="1"/>
  <c r="E16" i="50"/>
  <c r="B17" i="50"/>
  <c r="C16" i="50"/>
  <c r="E17" i="50" l="1"/>
  <c r="D17" i="50"/>
  <c r="B18" i="50"/>
  <c r="C17" i="50"/>
  <c r="D18" i="50" l="1"/>
  <c r="E18" i="50"/>
  <c r="B19" i="50"/>
  <c r="C18" i="50"/>
  <c r="D19" i="50" l="1"/>
  <c r="E19" i="50"/>
  <c r="B20" i="50"/>
  <c r="C19" i="50"/>
  <c r="D20" i="50" l="1"/>
  <c r="E20" i="50"/>
  <c r="B21" i="50"/>
  <c r="C20" i="50"/>
  <c r="E21" i="50" l="1"/>
  <c r="B22" i="50"/>
  <c r="D21" i="50"/>
  <c r="C21" i="50"/>
  <c r="E22" i="50" l="1"/>
  <c r="B23" i="50"/>
  <c r="C22" i="50"/>
  <c r="D22" i="50"/>
  <c r="D23" i="50" l="1"/>
  <c r="E23" i="50"/>
  <c r="B24" i="50"/>
  <c r="C23" i="50"/>
  <c r="D24" i="50" l="1"/>
  <c r="E24" i="50"/>
  <c r="B25" i="50"/>
  <c r="C24" i="50"/>
  <c r="E25" i="50" l="1"/>
  <c r="D25" i="50"/>
  <c r="B26" i="50"/>
  <c r="C25" i="50"/>
  <c r="E26" i="50" l="1"/>
  <c r="B27" i="50"/>
  <c r="D26" i="50"/>
  <c r="C26" i="50"/>
  <c r="D27" i="50" l="1"/>
  <c r="E27" i="50"/>
  <c r="B28" i="50"/>
  <c r="C27" i="50"/>
  <c r="D28" i="50" l="1"/>
  <c r="B29" i="50"/>
  <c r="E28" i="50"/>
  <c r="C28" i="50"/>
  <c r="E29" i="50" l="1"/>
  <c r="D29" i="50"/>
  <c r="B30" i="50"/>
  <c r="C29" i="50"/>
  <c r="E30" i="50" l="1"/>
  <c r="B31" i="50"/>
  <c r="C30" i="50"/>
  <c r="D30" i="50"/>
  <c r="D31" i="50" l="1"/>
  <c r="E31" i="50"/>
  <c r="B32" i="50"/>
  <c r="C31" i="50"/>
  <c r="D32" i="50" l="1"/>
  <c r="E32" i="50"/>
  <c r="B33" i="50"/>
  <c r="C32" i="50"/>
  <c r="E33" i="50" l="1"/>
  <c r="D33" i="50"/>
  <c r="B34" i="50"/>
  <c r="C33" i="50"/>
  <c r="E34" i="50" l="1"/>
  <c r="B35" i="50"/>
  <c r="C34" i="50"/>
  <c r="D34" i="50"/>
  <c r="D35" i="50" l="1"/>
  <c r="E35" i="50"/>
  <c r="C35" i="50"/>
  <c r="B36" i="50"/>
  <c r="D36" i="50" l="1"/>
  <c r="E36" i="50"/>
  <c r="B37" i="50"/>
  <c r="C36" i="50"/>
  <c r="E37" i="50" l="1"/>
  <c r="D37" i="50"/>
  <c r="B38" i="50"/>
  <c r="C37" i="50"/>
  <c r="E38" i="50" l="1"/>
  <c r="B39" i="50"/>
  <c r="D38" i="50"/>
  <c r="C38" i="50"/>
  <c r="D39" i="50" l="1"/>
  <c r="E39" i="50"/>
  <c r="B40" i="50"/>
  <c r="C39" i="50"/>
  <c r="D40" i="50" l="1"/>
  <c r="E40" i="50"/>
  <c r="B41" i="50"/>
  <c r="C40" i="50"/>
  <c r="E41" i="50" l="1"/>
  <c r="D41" i="50"/>
  <c r="B42" i="50"/>
  <c r="C41" i="50"/>
  <c r="E42" i="50" l="1"/>
  <c r="B43" i="50"/>
  <c r="D42" i="50"/>
  <c r="C42" i="50"/>
  <c r="D43" i="50" l="1"/>
  <c r="E43" i="50"/>
  <c r="B44" i="50"/>
  <c r="C43" i="50"/>
  <c r="D44" i="50" l="1"/>
  <c r="E44" i="50"/>
  <c r="B45" i="50"/>
  <c r="C44" i="50"/>
  <c r="E45" i="50" l="1"/>
  <c r="C45" i="50"/>
  <c r="D45" i="50"/>
  <c r="B46" i="50"/>
  <c r="E46" i="50" l="1"/>
  <c r="B47" i="50"/>
  <c r="D46" i="50"/>
  <c r="C46" i="50"/>
  <c r="D47" i="50" l="1"/>
  <c r="E47" i="50"/>
  <c r="B48" i="50"/>
  <c r="C47" i="50"/>
  <c r="D48" i="50" l="1"/>
  <c r="B49" i="50"/>
  <c r="E48" i="50"/>
  <c r="C48" i="50"/>
  <c r="E49" i="50" l="1"/>
  <c r="D49" i="50"/>
  <c r="C49" i="50"/>
  <c r="B50" i="50"/>
  <c r="E50" i="50" l="1"/>
  <c r="B51" i="50"/>
  <c r="D50" i="50"/>
  <c r="C50" i="50"/>
  <c r="E51" i="50" l="1"/>
  <c r="D51" i="50"/>
  <c r="B52" i="50"/>
  <c r="C51" i="50"/>
  <c r="E52" i="50" l="1"/>
  <c r="B53" i="50"/>
  <c r="C52" i="50"/>
  <c r="D52" i="50"/>
  <c r="E53" i="50" l="1"/>
  <c r="D53" i="50"/>
  <c r="B54" i="50"/>
  <c r="C53" i="50"/>
  <c r="E54" i="50" l="1"/>
  <c r="B55" i="50"/>
  <c r="D54" i="50"/>
  <c r="C54" i="50"/>
  <c r="E55" i="50" l="1"/>
  <c r="D55" i="50"/>
  <c r="B56" i="50"/>
  <c r="C55" i="50"/>
  <c r="E56" i="50" l="1"/>
  <c r="D56" i="50"/>
  <c r="B57" i="50"/>
  <c r="C56" i="50"/>
  <c r="E57" i="50" l="1"/>
  <c r="D57" i="50"/>
  <c r="B58" i="50"/>
  <c r="C57" i="50"/>
  <c r="E58" i="50" l="1"/>
  <c r="B59" i="50"/>
  <c r="C58" i="50"/>
  <c r="D58" i="50"/>
  <c r="E59" i="50" l="1"/>
  <c r="D59" i="50"/>
  <c r="B60" i="50"/>
  <c r="C59" i="50"/>
  <c r="E60" i="50" l="1"/>
  <c r="D60" i="50"/>
  <c r="B61" i="50"/>
  <c r="C60" i="50"/>
  <c r="E61" i="50" l="1"/>
  <c r="D61" i="50"/>
  <c r="C61" i="50"/>
  <c r="B62" i="50"/>
  <c r="E62" i="50" l="1"/>
  <c r="B63" i="50"/>
  <c r="D62" i="50"/>
  <c r="C62" i="50"/>
  <c r="E63" i="50" l="1"/>
  <c r="B64" i="50"/>
  <c r="D63" i="50"/>
  <c r="C63" i="50"/>
  <c r="D64" i="50" l="1"/>
  <c r="B65" i="50"/>
  <c r="E64" i="50"/>
  <c r="C64" i="50"/>
  <c r="E65" i="50" l="1"/>
  <c r="D65" i="50"/>
  <c r="C65" i="50"/>
  <c r="B66" i="50"/>
  <c r="E66" i="50" l="1"/>
  <c r="B67" i="50"/>
  <c r="D66" i="50"/>
  <c r="C66" i="50"/>
  <c r="E67" i="50" l="1"/>
  <c r="D67" i="50"/>
  <c r="B68" i="50"/>
  <c r="C67" i="50"/>
  <c r="E68" i="50" l="1"/>
  <c r="B69" i="50"/>
  <c r="C68" i="50"/>
  <c r="D68" i="50"/>
  <c r="E69" i="50" l="1"/>
  <c r="D69" i="50"/>
  <c r="B70" i="50"/>
  <c r="C69" i="50"/>
  <c r="E70" i="50" l="1"/>
  <c r="B71" i="50"/>
  <c r="D70" i="50"/>
  <c r="C70" i="50"/>
  <c r="E71" i="50" l="1"/>
  <c r="D71" i="50"/>
  <c r="B72" i="50"/>
  <c r="C71" i="50"/>
  <c r="D72" i="50" l="1"/>
  <c r="E72" i="50"/>
  <c r="B73" i="50"/>
  <c r="C72" i="50"/>
  <c r="E73" i="50" l="1"/>
  <c r="D73" i="50"/>
  <c r="B74" i="50"/>
  <c r="C73" i="50"/>
  <c r="E74" i="50" l="1"/>
  <c r="B75" i="50"/>
  <c r="C74" i="50"/>
  <c r="D74" i="50"/>
  <c r="E75" i="50" l="1"/>
  <c r="D75" i="50"/>
  <c r="B76" i="50"/>
  <c r="C75" i="50"/>
  <c r="E76" i="50" l="1"/>
  <c r="D76" i="50"/>
  <c r="B77" i="50"/>
  <c r="C76" i="50"/>
  <c r="E77" i="50" l="1"/>
  <c r="D77" i="50"/>
  <c r="C77" i="50"/>
  <c r="B78" i="50"/>
  <c r="E78" i="50" l="1"/>
  <c r="B79" i="50"/>
  <c r="D78" i="50"/>
  <c r="C78" i="50"/>
  <c r="E79" i="50" l="1"/>
  <c r="B80" i="50"/>
  <c r="C79" i="50"/>
  <c r="D79" i="50"/>
  <c r="D80" i="50" l="1"/>
  <c r="E80" i="50"/>
  <c r="B81" i="50"/>
  <c r="C80" i="50"/>
  <c r="E81" i="50" l="1"/>
  <c r="D81" i="50"/>
  <c r="C81" i="50"/>
  <c r="B82" i="50"/>
  <c r="E82" i="50" l="1"/>
  <c r="B83" i="50"/>
  <c r="D82" i="50"/>
  <c r="C82" i="50"/>
  <c r="E83" i="50" l="1"/>
  <c r="D83" i="50"/>
  <c r="B84" i="50"/>
  <c r="C83" i="50"/>
  <c r="E84" i="50" l="1"/>
  <c r="B85" i="50"/>
  <c r="D84" i="50"/>
  <c r="C84" i="50"/>
  <c r="E85" i="50" l="1"/>
  <c r="D85" i="50"/>
  <c r="B86" i="50"/>
  <c r="C85" i="50"/>
  <c r="E86" i="50" l="1"/>
  <c r="B87" i="50"/>
  <c r="D86" i="50"/>
  <c r="C86" i="50"/>
  <c r="E87" i="50" l="1"/>
  <c r="D87" i="50"/>
  <c r="B88" i="50"/>
  <c r="C87" i="50"/>
  <c r="E88" i="50" l="1"/>
  <c r="D88" i="50"/>
  <c r="B89" i="50"/>
  <c r="C88" i="50"/>
  <c r="E89" i="50" l="1"/>
  <c r="D89" i="50"/>
  <c r="B90" i="50"/>
  <c r="C89" i="50"/>
  <c r="E90" i="50" l="1"/>
  <c r="B91" i="50"/>
  <c r="C90" i="50"/>
  <c r="D90" i="50"/>
  <c r="E91" i="50" l="1"/>
  <c r="D91" i="50"/>
  <c r="B92" i="50"/>
  <c r="C91" i="50"/>
  <c r="D92" i="50" l="1"/>
  <c r="B93" i="50"/>
  <c r="C92" i="50"/>
  <c r="E92" i="50"/>
  <c r="E93" i="50" l="1"/>
  <c r="D93" i="50"/>
  <c r="C93" i="50"/>
  <c r="B94" i="50"/>
  <c r="E94" i="50" l="1"/>
  <c r="B95" i="50"/>
  <c r="D94" i="50"/>
  <c r="C94" i="50"/>
  <c r="E95" i="50" l="1"/>
  <c r="B96" i="50"/>
  <c r="C95" i="50"/>
  <c r="D95" i="50"/>
  <c r="E96" i="50" l="1"/>
  <c r="D96" i="50"/>
  <c r="B97" i="50"/>
  <c r="C96" i="50"/>
  <c r="E97" i="50" l="1"/>
  <c r="D97" i="50"/>
  <c r="C97" i="50"/>
  <c r="B98" i="50"/>
  <c r="E98" i="50" l="1"/>
  <c r="B99" i="50"/>
  <c r="D98" i="50"/>
  <c r="C98" i="50"/>
  <c r="E99" i="50" l="1"/>
  <c r="D99" i="50"/>
  <c r="B100" i="50"/>
  <c r="C99" i="50"/>
  <c r="E100" i="50" l="1"/>
  <c r="B101" i="50"/>
  <c r="C100" i="50"/>
  <c r="D100" i="50"/>
  <c r="E101" i="50" l="1"/>
  <c r="D101" i="50"/>
  <c r="B102" i="50"/>
  <c r="C101" i="50"/>
  <c r="E102" i="50" l="1"/>
  <c r="B103" i="50"/>
  <c r="D102" i="50"/>
  <c r="C102" i="50"/>
  <c r="E103" i="50" l="1"/>
  <c r="D103" i="50"/>
  <c r="B104" i="50"/>
  <c r="C103" i="50"/>
  <c r="E104" i="50" l="1"/>
  <c r="D104" i="50"/>
  <c r="B105" i="50"/>
  <c r="C104" i="50"/>
  <c r="E105" i="50" l="1"/>
  <c r="D105" i="50"/>
  <c r="B106" i="50"/>
  <c r="C105" i="50"/>
  <c r="E106" i="50" l="1"/>
  <c r="B107" i="50"/>
  <c r="D106" i="50"/>
  <c r="C106" i="50"/>
  <c r="E107" i="50" l="1"/>
  <c r="D107" i="50"/>
  <c r="B108" i="50"/>
  <c r="C107" i="50"/>
  <c r="D108" i="50" l="1"/>
  <c r="E108" i="50"/>
  <c r="B109" i="50"/>
  <c r="C108" i="50"/>
  <c r="E109" i="50" l="1"/>
  <c r="D109" i="50"/>
  <c r="B110" i="50"/>
  <c r="C109" i="50"/>
  <c r="E110" i="50" l="1"/>
  <c r="B111" i="50"/>
  <c r="D110" i="50"/>
  <c r="C110" i="50"/>
  <c r="E111" i="50" l="1"/>
  <c r="B112" i="50"/>
  <c r="C111" i="50"/>
  <c r="D111" i="50"/>
  <c r="D112" i="50" l="1"/>
  <c r="B113" i="50"/>
  <c r="E112" i="50"/>
  <c r="C112" i="50"/>
  <c r="E113" i="50" l="1"/>
  <c r="D113" i="50"/>
  <c r="B114" i="50"/>
  <c r="C113" i="50"/>
  <c r="E114" i="50" l="1"/>
  <c r="B115" i="50"/>
  <c r="D114" i="50"/>
  <c r="C114" i="50"/>
  <c r="E115" i="50" l="1"/>
  <c r="C115" i="50"/>
  <c r="D115" i="50"/>
  <c r="B116" i="50"/>
  <c r="E116" i="50" l="1"/>
  <c r="B117" i="50"/>
  <c r="D116" i="50"/>
  <c r="C116" i="50"/>
  <c r="E117" i="50" l="1"/>
  <c r="D117" i="50"/>
  <c r="B118" i="50"/>
  <c r="C117" i="50"/>
  <c r="E118" i="50" l="1"/>
  <c r="B119" i="50"/>
  <c r="D118" i="50"/>
  <c r="C118" i="50"/>
  <c r="E119" i="50" l="1"/>
  <c r="D119" i="50"/>
  <c r="C119" i="50"/>
  <c r="B120" i="50"/>
  <c r="E120" i="50" l="1"/>
  <c r="D120" i="50"/>
  <c r="C120" i="50"/>
  <c r="B121" i="50"/>
  <c r="E121" i="50" l="1"/>
  <c r="D121" i="50"/>
  <c r="B122" i="50"/>
  <c r="C121" i="50"/>
  <c r="E122" i="50" l="1"/>
  <c r="B123" i="50"/>
  <c r="C122" i="50"/>
  <c r="D122" i="50"/>
  <c r="E123" i="50" l="1"/>
  <c r="D123" i="50"/>
  <c r="B124" i="50"/>
  <c r="C123" i="50"/>
  <c r="E124" i="50" l="1"/>
  <c r="D124" i="50"/>
  <c r="B125" i="50"/>
  <c r="C124" i="50"/>
  <c r="E125" i="50" l="1"/>
  <c r="D125" i="50"/>
  <c r="B126" i="50"/>
  <c r="C125" i="50"/>
  <c r="E126" i="50" l="1"/>
  <c r="B127" i="50"/>
  <c r="D126" i="50"/>
  <c r="C126" i="50"/>
  <c r="E127" i="50" l="1"/>
  <c r="B128" i="50"/>
  <c r="C127" i="50"/>
  <c r="D127" i="50"/>
  <c r="D128" i="50" l="1"/>
  <c r="B129" i="50"/>
  <c r="E128" i="50"/>
  <c r="C128" i="50"/>
  <c r="E129" i="50" l="1"/>
  <c r="D129" i="50"/>
  <c r="B130" i="50"/>
  <c r="C129" i="50"/>
  <c r="E130" i="50" l="1"/>
  <c r="B131" i="50"/>
  <c r="D130" i="50"/>
  <c r="C130" i="50"/>
  <c r="E131" i="50" l="1"/>
  <c r="D131" i="50"/>
  <c r="B132" i="50"/>
  <c r="C131" i="50"/>
  <c r="E132" i="50" l="1"/>
  <c r="B133" i="50"/>
  <c r="C132" i="50"/>
  <c r="D132" i="50"/>
  <c r="E133" i="50" l="1"/>
  <c r="D133" i="50"/>
  <c r="B134" i="50"/>
  <c r="C133" i="50"/>
  <c r="E134" i="50" l="1"/>
  <c r="B135" i="50"/>
  <c r="D134" i="50"/>
  <c r="C134" i="50"/>
  <c r="E135" i="50" l="1"/>
  <c r="D135" i="50"/>
  <c r="B136" i="50"/>
  <c r="C135" i="50"/>
  <c r="C136" i="50" l="1"/>
  <c r="D136" i="50"/>
  <c r="E136" i="50"/>
  <c r="B137" i="50"/>
  <c r="E137" i="50" l="1"/>
  <c r="D137" i="50"/>
  <c r="B138" i="50"/>
  <c r="C137" i="50"/>
  <c r="E138" i="50" l="1"/>
  <c r="B139" i="50"/>
  <c r="C138" i="50"/>
  <c r="D138" i="50"/>
  <c r="E139" i="50" l="1"/>
  <c r="D139" i="50"/>
  <c r="B140" i="50"/>
  <c r="C139" i="50"/>
  <c r="E140" i="50" l="1"/>
  <c r="D140" i="50"/>
  <c r="C140" i="50"/>
  <c r="B141" i="50"/>
  <c r="E141" i="50" l="1"/>
  <c r="D141" i="50"/>
  <c r="B142" i="50"/>
  <c r="C141" i="50"/>
  <c r="E142" i="50" l="1"/>
  <c r="B143" i="50"/>
  <c r="D142" i="50"/>
  <c r="C142" i="50"/>
  <c r="E143" i="50" l="1"/>
  <c r="B144" i="50"/>
  <c r="D143" i="50"/>
  <c r="C143" i="50"/>
  <c r="D144" i="50" l="1"/>
  <c r="E144" i="50"/>
  <c r="B145" i="50"/>
  <c r="C144" i="50"/>
  <c r="E145" i="50" l="1"/>
  <c r="D145" i="50"/>
  <c r="B146" i="50"/>
  <c r="C145" i="50"/>
  <c r="E146" i="50" l="1"/>
  <c r="D146" i="50"/>
  <c r="B147" i="50"/>
  <c r="C146" i="50"/>
  <c r="E147" i="50" l="1"/>
  <c r="B148" i="50"/>
  <c r="D147" i="50"/>
  <c r="C147" i="50"/>
  <c r="E148" i="50" l="1"/>
  <c r="B149" i="50"/>
  <c r="C148" i="50"/>
  <c r="D148" i="50"/>
  <c r="E149" i="50" l="1"/>
  <c r="D149" i="50"/>
  <c r="C149" i="50"/>
  <c r="B150" i="50"/>
  <c r="E150" i="50" l="1"/>
  <c r="D150" i="50"/>
  <c r="B151" i="50"/>
  <c r="C150" i="50"/>
  <c r="E151" i="50" l="1"/>
  <c r="B152" i="50"/>
  <c r="D151" i="50"/>
  <c r="C151" i="50"/>
  <c r="B153" i="50" l="1"/>
  <c r="C152" i="50"/>
  <c r="E152" i="50"/>
  <c r="D152" i="50"/>
  <c r="E153" i="50" l="1"/>
  <c r="D153" i="50"/>
  <c r="B154" i="50"/>
  <c r="C153" i="50"/>
  <c r="E154" i="50" l="1"/>
  <c r="C154" i="50"/>
  <c r="D154" i="50"/>
  <c r="B155" i="50"/>
  <c r="E155" i="50" l="1"/>
  <c r="D155" i="50"/>
  <c r="B156" i="50"/>
  <c r="C155" i="50"/>
  <c r="D156" i="50" l="1"/>
  <c r="B157" i="50"/>
  <c r="C156" i="50"/>
  <c r="E156" i="50"/>
  <c r="E157" i="50" l="1"/>
  <c r="D157" i="50"/>
  <c r="B158" i="50"/>
  <c r="C157" i="50"/>
  <c r="E158" i="50" l="1"/>
  <c r="D158" i="50"/>
  <c r="C158" i="50"/>
  <c r="B159" i="50"/>
  <c r="E159" i="50" l="1"/>
  <c r="B160" i="50"/>
  <c r="D159" i="50"/>
  <c r="C159" i="50"/>
  <c r="E160" i="50" l="1"/>
  <c r="D160" i="50"/>
  <c r="B161" i="50"/>
  <c r="C160" i="50"/>
  <c r="E161" i="50" l="1"/>
  <c r="D161" i="50"/>
  <c r="B162" i="50"/>
  <c r="C161" i="50"/>
  <c r="E162" i="50" l="1"/>
  <c r="D162" i="50"/>
  <c r="C162" i="50"/>
  <c r="B163" i="50"/>
  <c r="E163" i="50" l="1"/>
  <c r="D163" i="50"/>
  <c r="C163" i="50"/>
</calcChain>
</file>

<file path=xl/sharedStrings.xml><?xml version="1.0" encoding="utf-8"?>
<sst xmlns="http://schemas.openxmlformats.org/spreadsheetml/2006/main" count="110" uniqueCount="50">
  <si>
    <t>Date</t>
  </si>
  <si>
    <t>Jour</t>
  </si>
  <si>
    <t>Matin</t>
  </si>
  <si>
    <t>Soir</t>
  </si>
  <si>
    <t>R</t>
  </si>
  <si>
    <t>CP</t>
  </si>
  <si>
    <t xml:space="preserve">NOM : </t>
  </si>
  <si>
    <t xml:space="preserve">PRENOM : </t>
  </si>
  <si>
    <t xml:space="preserve">POSTE : </t>
  </si>
  <si>
    <t>Repas / Temps de pause</t>
  </si>
  <si>
    <t>FICHE  HORAIRE  MENSUELLE PAR SALARIE</t>
  </si>
  <si>
    <t>Après-midi</t>
  </si>
  <si>
    <t>Heure d'arrivée</t>
  </si>
  <si>
    <t>Heure de départ</t>
  </si>
  <si>
    <t>Nombre d'heures travaillées</t>
  </si>
  <si>
    <t>JF</t>
  </si>
  <si>
    <t>A ne pas décompter (à dispo de l'employeur)</t>
  </si>
  <si>
    <t>ABS</t>
  </si>
  <si>
    <t>Réceptionniste polyvalente</t>
  </si>
  <si>
    <t>Sem</t>
  </si>
  <si>
    <t>date</t>
  </si>
  <si>
    <t>jour</t>
  </si>
  <si>
    <t>sem</t>
  </si>
  <si>
    <t>arr_mat</t>
  </si>
  <si>
    <t>dep_mat</t>
  </si>
  <si>
    <t>arr_am</t>
  </si>
  <si>
    <t>dep_am</t>
  </si>
  <si>
    <t>arr_soir</t>
  </si>
  <si>
    <t>dep_soir</t>
  </si>
  <si>
    <t>pause</t>
  </si>
  <si>
    <t>empl</t>
  </si>
  <si>
    <t>Total général</t>
  </si>
  <si>
    <t>Années</t>
  </si>
  <si>
    <t>2019</t>
  </si>
  <si>
    <t>déc</t>
  </si>
  <si>
    <t>2020</t>
  </si>
  <si>
    <t>janv</t>
  </si>
  <si>
    <t>févr</t>
  </si>
  <si>
    <t>mars</t>
  </si>
  <si>
    <t>avr</t>
  </si>
  <si>
    <t>mai</t>
  </si>
  <si>
    <t>Total</t>
  </si>
  <si>
    <t>heures travaillées</t>
  </si>
  <si>
    <t>Somme de heures travaillées</t>
  </si>
  <si>
    <t>mois fin de semaine</t>
  </si>
  <si>
    <t>Années2</t>
  </si>
  <si>
    <t>heures</t>
  </si>
  <si>
    <t>hsupp</t>
  </si>
  <si>
    <t>HS</t>
  </si>
  <si>
    <t>Compteur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</si>
</sst>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8" formatCode="[h]:mm:ss;@"/>
    <numFmt numFmtId="171" formatCode="[$-40C]mmm\-yy;@"/>
    <numFmt numFmtId="172" formatCode="dd"/>
    <numFmt numFmtId="173" formatCode="ddd"/>
    <numFmt numFmtId="174" formatCode="[hh]:mm"/>
  </numFmts>
  <fonts count="18">
    <font>
      <sz val="10"/>
      <name val="Arial"/>
    </font>
    <font>
      <sz val="10"/>
      <name val="Calibri Light"/>
      <family val="2"/>
    </font>
    <font>
      <sz val="12"/>
      <name val="Calibri Light"/>
      <family val="2"/>
    </font>
    <font>
      <sz val="10"/>
      <name val="Geneva"/>
    </font>
    <font>
      <b/>
      <sz val="11"/>
      <name val="Calibri Light"/>
      <family val="2"/>
    </font>
    <font>
      <sz val="9"/>
      <name val="Calibri Light"/>
      <family val="2"/>
    </font>
    <font>
      <sz val="10"/>
      <name val="Calibri Light"/>
      <family val="2"/>
    </font>
    <font>
      <sz val="16"/>
      <name val="Calibri Light"/>
      <family val="2"/>
    </font>
    <font>
      <sz val="14"/>
      <name val="Calibri Light"/>
      <family val="2"/>
    </font>
    <font>
      <sz val="12"/>
      <name val="Calibri Light"/>
      <family val="2"/>
    </font>
    <font>
      <b/>
      <sz val="10"/>
      <name val="Calibri Light"/>
      <family val="2"/>
    </font>
    <font>
      <b/>
      <sz val="11"/>
      <name val="Calibri Light"/>
      <family val="2"/>
    </font>
    <font>
      <sz val="9"/>
      <name val="Calibri Light"/>
      <family val="2"/>
    </font>
    <font>
      <sz val="8"/>
      <name val="Calibri Light"/>
      <family val="2"/>
    </font>
    <font>
      <b/>
      <sz val="10"/>
      <name val="Arial"/>
      <family val="2"/>
    </font>
    <font>
      <b/>
      <sz val="10"/>
      <name val="Calibri Light"/>
      <family val="2"/>
    </font>
    <font>
      <b/>
      <sz val="18"/>
      <name val="Calibri Light"/>
      <family val="2"/>
    </font>
    <font>
      <sz val="10"/>
      <color theme="0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</borders>
  <cellStyleXfs count="3">
    <xf numFmtId="0" fontId="0" fillId="0" borderId="0"/>
    <xf numFmtId="0" fontId="3" fillId="0" borderId="0" applyProtection="0"/>
    <xf numFmtId="0" fontId="3" fillId="0" borderId="0" applyProtection="0"/>
  </cellStyleXfs>
  <cellXfs count="14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/>
    <xf numFmtId="0" fontId="8" fillId="0" borderId="0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/>
    <xf numFmtId="171" fontId="11" fillId="0" borderId="4" xfId="0" applyNumberFormat="1" applyFont="1" applyBorder="1" applyAlignment="1">
      <alignment horizontal="center"/>
    </xf>
    <xf numFmtId="172" fontId="4" fillId="0" borderId="6" xfId="2" applyNumberFormat="1" applyFont="1" applyFill="1" applyBorder="1" applyAlignment="1" applyProtection="1">
      <alignment horizontal="center" vertical="center"/>
    </xf>
    <xf numFmtId="0" fontId="9" fillId="0" borderId="0" xfId="0" applyFont="1" applyBorder="1"/>
    <xf numFmtId="0" fontId="6" fillId="0" borderId="0" xfId="0" applyFont="1" applyBorder="1" applyAlignment="1"/>
    <xf numFmtId="0" fontId="9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7" xfId="0" applyFont="1" applyBorder="1"/>
    <xf numFmtId="0" fontId="8" fillId="0" borderId="7" xfId="0" applyFont="1" applyBorder="1"/>
    <xf numFmtId="0" fontId="6" fillId="0" borderId="7" xfId="0" applyFont="1" applyBorder="1" applyAlignment="1"/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0" borderId="7" xfId="0" applyFont="1" applyBorder="1"/>
    <xf numFmtId="0" fontId="2" fillId="0" borderId="0" xfId="0" applyFont="1" applyBorder="1"/>
    <xf numFmtId="0" fontId="11" fillId="0" borderId="23" xfId="0" applyNumberFormat="1" applyFont="1" applyBorder="1" applyAlignment="1">
      <alignment horizontal="center"/>
    </xf>
    <xf numFmtId="173" fontId="5" fillId="0" borderId="6" xfId="2" applyNumberFormat="1" applyFont="1" applyFill="1" applyBorder="1" applyAlignment="1" applyProtection="1">
      <alignment horizontal="center" vertical="center"/>
      <protection locked="0"/>
    </xf>
    <xf numFmtId="173" fontId="5" fillId="0" borderId="5" xfId="2" applyNumberFormat="1" applyFont="1" applyFill="1" applyBorder="1" applyAlignment="1" applyProtection="1">
      <alignment horizontal="center" vertical="center"/>
      <protection locked="0"/>
    </xf>
    <xf numFmtId="173" fontId="5" fillId="0" borderId="26" xfId="2" applyNumberFormat="1" applyFont="1" applyFill="1" applyBorder="1" applyAlignment="1" applyProtection="1">
      <alignment horizontal="center" vertical="center"/>
      <protection locked="0"/>
    </xf>
    <xf numFmtId="173" fontId="5" fillId="0" borderId="27" xfId="2" applyNumberFormat="1" applyFont="1" applyFill="1" applyBorder="1" applyAlignment="1" applyProtection="1">
      <alignment horizontal="center" vertical="center"/>
      <protection locked="0"/>
    </xf>
    <xf numFmtId="0" fontId="5" fillId="0" borderId="31" xfId="2" applyNumberFormat="1" applyFont="1" applyFill="1" applyBorder="1" applyAlignment="1" applyProtection="1">
      <alignment horizontal="center" vertical="center"/>
      <protection locked="0"/>
    </xf>
    <xf numFmtId="0" fontId="1" fillId="0" borderId="3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43" xfId="0" applyBorder="1"/>
    <xf numFmtId="0" fontId="0" fillId="0" borderId="44" xfId="0" applyBorder="1"/>
    <xf numFmtId="0" fontId="0" fillId="0" borderId="43" xfId="0" pivotButton="1" applyBorder="1"/>
    <xf numFmtId="172" fontId="0" fillId="0" borderId="43" xfId="0" applyNumberFormat="1" applyBorder="1"/>
    <xf numFmtId="172" fontId="0" fillId="0" borderId="45" xfId="0" applyNumberFormat="1" applyBorder="1"/>
    <xf numFmtId="0" fontId="0" fillId="0" borderId="46" xfId="0" applyBorder="1"/>
    <xf numFmtId="0" fontId="0" fillId="0" borderId="47" xfId="0" applyBorder="1"/>
    <xf numFmtId="174" fontId="0" fillId="0" borderId="47" xfId="0" applyNumberFormat="1" applyBorder="1"/>
    <xf numFmtId="174" fontId="0" fillId="0" borderId="48" xfId="0" applyNumberFormat="1" applyBorder="1"/>
    <xf numFmtId="174" fontId="0" fillId="0" borderId="49" xfId="0" applyNumberFormat="1" applyBorder="1"/>
    <xf numFmtId="172" fontId="5" fillId="0" borderId="36" xfId="2" applyNumberFormat="1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Border="1"/>
    <xf numFmtId="173" fontId="5" fillId="0" borderId="5" xfId="2" applyNumberFormat="1" applyFont="1" applyFill="1" applyBorder="1" applyAlignment="1">
      <alignment horizontal="center" vertical="center"/>
    </xf>
    <xf numFmtId="173" fontId="5" fillId="0" borderId="26" xfId="2" applyNumberFormat="1" applyFont="1" applyFill="1" applyBorder="1" applyAlignment="1">
      <alignment horizontal="center" vertical="center"/>
    </xf>
    <xf numFmtId="173" fontId="5" fillId="0" borderId="6" xfId="2" applyNumberFormat="1" applyFont="1" applyFill="1" applyBorder="1" applyAlignment="1">
      <alignment horizontal="center" vertical="center"/>
    </xf>
    <xf numFmtId="0" fontId="17" fillId="0" borderId="0" xfId="0" applyFont="1"/>
    <xf numFmtId="14" fontId="17" fillId="0" borderId="0" xfId="0" applyNumberFormat="1" applyFont="1"/>
    <xf numFmtId="174" fontId="4" fillId="3" borderId="0" xfId="0" applyNumberFormat="1" applyFont="1" applyFill="1" applyBorder="1"/>
    <xf numFmtId="173" fontId="5" fillId="0" borderId="27" xfId="2" applyNumberFormat="1" applyFont="1" applyFill="1" applyBorder="1" applyAlignment="1">
      <alignment horizontal="center" vertical="center"/>
    </xf>
    <xf numFmtId="174" fontId="6" fillId="0" borderId="31" xfId="0" applyNumberFormat="1" applyFont="1" applyBorder="1"/>
    <xf numFmtId="0" fontId="13" fillId="0" borderId="20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/>
    </xf>
    <xf numFmtId="0" fontId="16" fillId="2" borderId="40" xfId="0" applyFont="1" applyFill="1" applyBorder="1" applyAlignment="1">
      <alignment horizontal="center"/>
    </xf>
    <xf numFmtId="0" fontId="16" fillId="2" borderId="23" xfId="0" applyFont="1" applyFill="1" applyBorder="1" applyAlignment="1">
      <alignment horizont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0" fillId="0" borderId="50" xfId="0" applyBorder="1"/>
    <xf numFmtId="0" fontId="0" fillId="0" borderId="51" xfId="0" applyBorder="1"/>
    <xf numFmtId="0" fontId="9" fillId="0" borderId="37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168" fontId="10" fillId="0" borderId="28" xfId="0" applyNumberFormat="1" applyFont="1" applyFill="1" applyBorder="1" applyAlignment="1">
      <alignment horizontal="center"/>
    </xf>
    <xf numFmtId="168" fontId="10" fillId="0" borderId="9" xfId="0" applyNumberFormat="1" applyFont="1" applyFill="1" applyBorder="1" applyAlignment="1">
      <alignment horizontal="center"/>
    </xf>
    <xf numFmtId="168" fontId="10" fillId="0" borderId="8" xfId="0" applyNumberFormat="1" applyFont="1" applyFill="1" applyBorder="1" applyAlignment="1">
      <alignment horizontal="center"/>
    </xf>
    <xf numFmtId="168" fontId="10" fillId="0" borderId="16" xfId="0" applyNumberFormat="1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168" fontId="10" fillId="0" borderId="1" xfId="0" applyNumberFormat="1" applyFont="1" applyFill="1" applyBorder="1" applyAlignment="1">
      <alignment horizontal="center"/>
    </xf>
    <xf numFmtId="172" fontId="10" fillId="0" borderId="5" xfId="0" applyNumberFormat="1" applyFont="1" applyFill="1" applyBorder="1" applyAlignment="1">
      <alignment horizontal="center"/>
    </xf>
    <xf numFmtId="168" fontId="10" fillId="0" borderId="29" xfId="0" applyNumberFormat="1" applyFont="1" applyFill="1" applyBorder="1" applyAlignment="1">
      <alignment horizontal="center"/>
    </xf>
    <xf numFmtId="168" fontId="10" fillId="0" borderId="11" xfId="0" applyNumberFormat="1" applyFont="1" applyFill="1" applyBorder="1" applyAlignment="1">
      <alignment horizontal="center"/>
    </xf>
    <xf numFmtId="168" fontId="10" fillId="0" borderId="10" xfId="0" applyNumberFormat="1" applyFont="1" applyFill="1" applyBorder="1" applyAlignment="1">
      <alignment horizontal="center"/>
    </xf>
    <xf numFmtId="168" fontId="10" fillId="0" borderId="17" xfId="0" applyNumberFormat="1" applyFont="1" applyFill="1" applyBorder="1" applyAlignment="1">
      <alignment horizontal="center"/>
    </xf>
    <xf numFmtId="20" fontId="10" fillId="0" borderId="10" xfId="0" applyNumberFormat="1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168" fontId="14" fillId="0" borderId="2" xfId="0" applyNumberFormat="1" applyFont="1" applyFill="1" applyBorder="1" applyAlignment="1">
      <alignment horizontal="center"/>
    </xf>
    <xf numFmtId="168" fontId="10" fillId="0" borderId="30" xfId="0" applyNumberFormat="1" applyFont="1" applyFill="1" applyBorder="1" applyAlignment="1">
      <alignment horizontal="center"/>
    </xf>
    <xf numFmtId="168" fontId="10" fillId="0" borderId="13" xfId="0" applyNumberFormat="1" applyFont="1" applyFill="1" applyBorder="1" applyAlignment="1">
      <alignment horizontal="center"/>
    </xf>
    <xf numFmtId="168" fontId="10" fillId="0" borderId="12" xfId="0" applyNumberFormat="1" applyFont="1" applyFill="1" applyBorder="1" applyAlignment="1">
      <alignment horizontal="center"/>
    </xf>
    <xf numFmtId="168" fontId="10" fillId="0" borderId="18" xfId="0" applyNumberFormat="1" applyFont="1" applyFill="1" applyBorder="1" applyAlignment="1">
      <alignment horizontal="center"/>
    </xf>
    <xf numFmtId="20" fontId="10" fillId="0" borderId="12" xfId="0" applyNumberFormat="1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168" fontId="10" fillId="0" borderId="29" xfId="0" applyNumberFormat="1" applyFont="1" applyFill="1" applyBorder="1" applyAlignment="1">
      <alignment horizontal="center" vertical="center"/>
    </xf>
    <xf numFmtId="168" fontId="10" fillId="0" borderId="11" xfId="0" applyNumberFormat="1" applyFont="1" applyFill="1" applyBorder="1" applyAlignment="1">
      <alignment horizontal="center" vertical="center"/>
    </xf>
    <xf numFmtId="168" fontId="10" fillId="0" borderId="10" xfId="0" applyNumberFormat="1" applyFont="1" applyFill="1" applyBorder="1" applyAlignment="1">
      <alignment horizontal="center" vertical="center"/>
    </xf>
    <xf numFmtId="168" fontId="10" fillId="0" borderId="17" xfId="0" applyNumberFormat="1" applyFont="1" applyFill="1" applyBorder="1" applyAlignment="1">
      <alignment horizontal="center" vertical="center"/>
    </xf>
    <xf numFmtId="20" fontId="10" fillId="0" borderId="21" xfId="0" applyNumberFormat="1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20" fontId="10" fillId="0" borderId="19" xfId="0" applyNumberFormat="1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168" fontId="10" fillId="0" borderId="2" xfId="0" applyNumberFormat="1" applyFont="1" applyFill="1" applyBorder="1" applyAlignment="1">
      <alignment horizontal="center"/>
    </xf>
    <xf numFmtId="168" fontId="10" fillId="0" borderId="3" xfId="0" applyNumberFormat="1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 vertical="center"/>
    </xf>
    <xf numFmtId="0" fontId="15" fillId="0" borderId="0" xfId="0" applyFont="1" applyFill="1"/>
    <xf numFmtId="0" fontId="1" fillId="0" borderId="37" xfId="0" applyFont="1" applyBorder="1" applyAlignment="1">
      <alignment horizontal="center" vertical="center" wrapText="1"/>
    </xf>
  </cellXfs>
  <cellStyles count="3">
    <cellStyle name="Normal" xfId="0" builtinId="0"/>
    <cellStyle name="Normal 2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628.55394513889" createdVersion="1" refreshedVersion="5" recordCount="151" upgradeOnRefresh="1">
  <cacheSource type="worksheet">
    <worksheetSource ref="B12:O163" sheet="Données"/>
  </cacheSource>
  <cacheFields count="16">
    <cacheField name="date" numFmtId="172">
      <sharedItems containsSemiMixedTypes="0" containsNonDate="0" containsDate="1" containsString="0" minDate="2019-12-30T00:00:00" maxDate="2020-05-29T00:00:00" count="151">
        <d v="2019-12-30T00:00:00"/>
        <d v="2019-12-31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</sharedItems>
      <fieldGroup par="14" base="0">
        <rangePr groupBy="months" startDate="2019-12-30T00:00:00" endDate="2020-05-29T00:00:00"/>
        <groupItems count="14">
          <s v="&lt;30/12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05/2020"/>
        </groupItems>
      </fieldGroup>
    </cacheField>
    <cacheField name="jour" numFmtId="173">
      <sharedItems containsSemiMixedTypes="0" containsNonDate="0" containsDate="1" containsString="0" minDate="2019-12-30T00:00:00" maxDate="2020-05-29T00:00:00"/>
    </cacheField>
    <cacheField name="sem" numFmtId="0">
      <sharedItems/>
    </cacheField>
    <cacheField name="mois fin de semaine" numFmtId="172">
      <sharedItems containsSemiMixedTypes="0" containsNonDate="0" containsDate="1" containsString="0" minDate="2020-01-05T00:00:00" maxDate="2020-06-01T00:00:00" count="22">
        <d v="2020-01-05T00:00:00"/>
        <d v="2020-01-12T00:00:00"/>
        <d v="2020-01-19T00:00:00"/>
        <d v="2020-01-26T00:00:00"/>
        <d v="2020-02-02T00:00:00"/>
        <d v="2020-02-09T00:00:00"/>
        <d v="2020-02-16T00:00:00"/>
        <d v="2020-02-23T00:00:00"/>
        <d v="2020-03-01T00:00:00"/>
        <d v="2020-03-08T00:00:00"/>
        <d v="2020-03-15T00:00:00"/>
        <d v="2020-03-22T00:00:00"/>
        <d v="2020-03-29T00:00:00"/>
        <d v="2020-04-05T00:00:00"/>
        <d v="2020-04-12T00:00:00"/>
        <d v="2020-04-19T00:00:00"/>
        <d v="2020-04-26T00:00:00"/>
        <d v="2020-05-03T00:00:00"/>
        <d v="2020-05-10T00:00:00"/>
        <d v="2020-05-17T00:00:00"/>
        <d v="2020-05-24T00:00:00"/>
        <d v="2020-05-31T00:00:00"/>
      </sharedItems>
      <fieldGroup par="15" base="3">
        <rangePr groupBy="months" startDate="2020-01-05T00:00:00" endDate="2020-06-01T00:00:00"/>
        <groupItems count="14">
          <s v="&lt;05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6/2020"/>
        </groupItems>
      </fieldGroup>
    </cacheField>
    <cacheField name="arr_mat" numFmtId="0">
      <sharedItems containsDate="1" containsBlank="1" containsMixedTypes="1" minDate="1904-01-01T07:00:00" maxDate="1904-01-01T09:15:00"/>
    </cacheField>
    <cacheField name="dep_mat" numFmtId="168">
      <sharedItems containsNonDate="0" containsDate="1" containsString="0" containsBlank="1" minDate="1904-01-01T14:00:00" maxDate="1904-01-01T19:00:00"/>
    </cacheField>
    <cacheField name="arr_am" numFmtId="168">
      <sharedItems containsDate="1" containsBlank="1" containsMixedTypes="1" minDate="1904-01-01T17:30:00" maxDate="1904-01-01T19:00:00"/>
    </cacheField>
    <cacheField name="dep_am" numFmtId="168">
      <sharedItems containsNonDate="0" containsDate="1" containsString="0" containsBlank="1" minDate="1904-01-01T22:00:00" maxDate="1904-01-01T23:30:00"/>
    </cacheField>
    <cacheField name="arr_soir" numFmtId="168">
      <sharedItems containsNonDate="0" containsDate="1" containsString="0" containsBlank="1" minDate="1904-01-01T17:30:00" maxDate="1904-01-01T18:00:00"/>
    </cacheField>
    <cacheField name="dep_soir" numFmtId="168">
      <sharedItems containsNonDate="0" containsDate="1" containsString="0" containsBlank="1" minDate="1904-01-01T22:00:00" maxDate="1904-01-01T23:00:00"/>
    </cacheField>
    <cacheField name="pause" numFmtId="0">
      <sharedItems containsNonDate="0" containsDate="1" containsString="0" containsBlank="1" minDate="1904-01-01T00:30:00" maxDate="1904-01-01T01:00:00"/>
    </cacheField>
    <cacheField name="empl" numFmtId="0">
      <sharedItems containsNonDate="0" containsString="0" containsBlank="1"/>
    </cacheField>
    <cacheField name="heures travaillées" numFmtId="168">
      <sharedItems containsNonDate="0" containsDate="1" containsString="0" containsBlank="1" minDate="1904-01-01T00:00:00" maxDate="1904-01-02T00:00:00"/>
    </cacheField>
    <cacheField name="HS" numFmtId="174">
      <sharedItems containsSemiMixedTypes="0" containsDate="1" containsString="0" containsMixedTypes="1" minDate="1904-01-01T04:13:11" maxDate="1904-01-02T00:00:00"/>
    </cacheField>
    <cacheField name="Années" numFmtId="0" databaseField="0">
      <fieldGroup base="0">
        <rangePr groupBy="years" startDate="2019-12-30T00:00:00" endDate="2020-05-29T00:00:00"/>
        <groupItems count="4">
          <s v="&lt;30/12/2019"/>
          <s v="2019"/>
          <s v="2020"/>
          <s v="&gt;29/05/2020"/>
        </groupItems>
      </fieldGroup>
    </cacheField>
    <cacheField name="Années2" numFmtId="0" databaseField="0">
      <fieldGroup base="3">
        <rangePr groupBy="years" startDate="2020-01-05T00:00:00" endDate="2020-06-01T00:00:00"/>
        <groupItems count="3">
          <s v="&lt;05/01/2020"/>
          <s v="2020"/>
          <s v="&gt;01/06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1">
  <r>
    <x v="0"/>
    <d v="2019-12-30T00:00:00"/>
    <s v="2020-01"/>
    <x v="0"/>
    <m/>
    <m/>
    <m/>
    <m/>
    <m/>
    <m/>
    <m/>
    <m/>
    <m/>
    <d v="1904-01-01T00:00:00"/>
  </r>
  <r>
    <x v="1"/>
    <d v="2019-12-31T00:00:00"/>
    <s v="2020-01"/>
    <x v="0"/>
    <m/>
    <m/>
    <m/>
    <m/>
    <m/>
    <m/>
    <m/>
    <m/>
    <d v="1904-01-01T00:00:00"/>
    <d v="1904-01-01T00:00:00"/>
  </r>
  <r>
    <x v="2"/>
    <d v="2020-01-01T00:00:00"/>
    <s v="2020-01"/>
    <x v="0"/>
    <m/>
    <m/>
    <m/>
    <m/>
    <m/>
    <m/>
    <m/>
    <m/>
    <d v="1904-01-01T00:00:00"/>
    <d v="1904-01-01T00:00:00"/>
  </r>
  <r>
    <x v="3"/>
    <d v="2020-01-02T00:00:00"/>
    <s v="2020-01"/>
    <x v="0"/>
    <m/>
    <m/>
    <m/>
    <m/>
    <m/>
    <m/>
    <m/>
    <m/>
    <d v="1904-01-01T00:00:00"/>
    <d v="1904-01-01T00:00:00"/>
  </r>
  <r>
    <x v="4"/>
    <d v="2020-01-03T00:00:00"/>
    <s v="2020-01"/>
    <x v="0"/>
    <m/>
    <m/>
    <m/>
    <m/>
    <m/>
    <m/>
    <m/>
    <m/>
    <d v="1904-01-01T00:00:00"/>
    <d v="1904-01-01T00:00:00"/>
  </r>
  <r>
    <x v="5"/>
    <d v="2020-01-04T00:00:00"/>
    <s v="2020-01"/>
    <x v="0"/>
    <m/>
    <m/>
    <m/>
    <m/>
    <m/>
    <m/>
    <m/>
    <m/>
    <d v="1904-01-01T00:00:00"/>
    <d v="1904-01-01T00:00:00"/>
  </r>
  <r>
    <x v="6"/>
    <d v="2020-01-05T00:00:00"/>
    <s v="2020-01"/>
    <x v="0"/>
    <m/>
    <m/>
    <m/>
    <m/>
    <m/>
    <m/>
    <m/>
    <m/>
    <d v="1904-01-01T00:00:00"/>
    <n v="-1.625"/>
  </r>
  <r>
    <x v="7"/>
    <d v="2020-01-06T00:00:00"/>
    <s v="2020-02"/>
    <x v="1"/>
    <m/>
    <m/>
    <m/>
    <m/>
    <m/>
    <m/>
    <m/>
    <m/>
    <d v="1904-01-01T00:00:00"/>
    <d v="1904-01-01T00:00:00"/>
  </r>
  <r>
    <x v="8"/>
    <d v="2020-01-07T00:00:00"/>
    <s v="2020-02"/>
    <x v="1"/>
    <m/>
    <m/>
    <m/>
    <m/>
    <m/>
    <m/>
    <m/>
    <m/>
    <d v="1904-01-01T00:00:00"/>
    <d v="1904-01-01T00:00:00"/>
  </r>
  <r>
    <x v="9"/>
    <d v="2020-01-08T00:00:00"/>
    <s v="2020-02"/>
    <x v="1"/>
    <m/>
    <m/>
    <m/>
    <m/>
    <m/>
    <m/>
    <m/>
    <m/>
    <d v="1904-01-01T00:00:00"/>
    <d v="1904-01-01T00:00:00"/>
  </r>
  <r>
    <x v="10"/>
    <d v="2020-01-09T00:00:00"/>
    <s v="2020-02"/>
    <x v="1"/>
    <m/>
    <m/>
    <m/>
    <m/>
    <m/>
    <m/>
    <m/>
    <m/>
    <d v="1904-01-01T00:00:00"/>
    <d v="1904-01-01T00:00:00"/>
  </r>
  <r>
    <x v="11"/>
    <d v="2020-01-10T00:00:00"/>
    <s v="2020-02"/>
    <x v="1"/>
    <m/>
    <m/>
    <m/>
    <m/>
    <m/>
    <m/>
    <m/>
    <m/>
    <d v="1904-01-01T00:00:00"/>
    <d v="1904-01-01T00:00:00"/>
  </r>
  <r>
    <x v="12"/>
    <d v="2020-01-11T00:00:00"/>
    <s v="2020-02"/>
    <x v="1"/>
    <m/>
    <m/>
    <m/>
    <m/>
    <m/>
    <m/>
    <m/>
    <m/>
    <d v="1904-01-01T00:00:00"/>
    <d v="1904-01-01T00:00:00"/>
  </r>
  <r>
    <x v="13"/>
    <d v="2020-01-12T00:00:00"/>
    <s v="2020-02"/>
    <x v="1"/>
    <d v="1904-01-01T09:00:00"/>
    <d v="1904-01-01T14:10:00"/>
    <d v="1904-01-01T17:35:00"/>
    <d v="1904-01-01T22:30:00"/>
    <m/>
    <m/>
    <m/>
    <m/>
    <d v="1904-01-01T10:05:00"/>
    <n v="-1.2048611111111112"/>
  </r>
  <r>
    <x v="14"/>
    <d v="2020-01-13T00:00:00"/>
    <s v="2020-03"/>
    <x v="2"/>
    <d v="1904-01-01T08:50:00"/>
    <d v="1904-01-01T14:15:00"/>
    <d v="1904-01-01T17:35:00"/>
    <d v="1904-01-01T22:30:00"/>
    <m/>
    <m/>
    <m/>
    <m/>
    <d v="1904-01-01T10:20:00"/>
    <d v="1904-01-01T00:00:00"/>
  </r>
  <r>
    <x v="15"/>
    <d v="2020-01-14T00:00:00"/>
    <s v="2020-03"/>
    <x v="2"/>
    <d v="1904-01-01T08:45:00"/>
    <d v="1904-01-01T14:20:00"/>
    <d v="1904-01-01T17:35:00"/>
    <d v="1904-01-01T22:30:00"/>
    <m/>
    <m/>
    <m/>
    <m/>
    <d v="1904-01-01T10:30:00"/>
    <d v="1904-01-01T00:00:00"/>
  </r>
  <r>
    <x v="16"/>
    <d v="2020-01-15T00:00:00"/>
    <s v="2020-03"/>
    <x v="2"/>
    <d v="1904-01-01T08:30:00"/>
    <d v="1904-01-01T14:00:00"/>
    <d v="1904-01-01T17:35:00"/>
    <d v="1904-01-01T22:30:00"/>
    <m/>
    <m/>
    <m/>
    <m/>
    <d v="1904-01-01T10:25:00"/>
    <d v="1904-01-01T00:00:00"/>
  </r>
  <r>
    <x v="17"/>
    <d v="2020-01-16T00:00:00"/>
    <s v="2020-03"/>
    <x v="2"/>
    <d v="1904-01-01T09:00:00"/>
    <d v="1904-01-01T15:00:00"/>
    <m/>
    <m/>
    <m/>
    <m/>
    <m/>
    <m/>
    <d v="1904-01-01T06:00:00"/>
    <d v="1904-01-01T00:00:00"/>
  </r>
  <r>
    <x v="18"/>
    <d v="2020-01-17T00:00:00"/>
    <s v="2020-03"/>
    <x v="2"/>
    <m/>
    <m/>
    <m/>
    <m/>
    <m/>
    <m/>
    <m/>
    <m/>
    <d v="1904-01-01T00:00:00"/>
    <d v="1904-01-01T00:00:00"/>
  </r>
  <r>
    <x v="19"/>
    <d v="2020-01-18T00:00:00"/>
    <s v="2020-03"/>
    <x v="2"/>
    <m/>
    <m/>
    <m/>
    <m/>
    <m/>
    <m/>
    <m/>
    <m/>
    <d v="1904-01-01T00:00:00"/>
    <d v="1904-01-01T00:00:00"/>
  </r>
  <r>
    <x v="20"/>
    <d v="2020-01-19T00:00:00"/>
    <s v="2020-03"/>
    <x v="2"/>
    <d v="1904-01-01T08:45:00"/>
    <d v="1904-01-01T16:20:00"/>
    <m/>
    <m/>
    <m/>
    <m/>
    <d v="1904-01-01T00:30:00"/>
    <m/>
    <d v="1904-01-01T07:05:00"/>
    <d v="1904-01-01T05:20:00"/>
  </r>
  <r>
    <x v="21"/>
    <d v="2020-01-20T00:00:00"/>
    <s v="2020-04"/>
    <x v="3"/>
    <d v="1904-01-01T08:40:00"/>
    <d v="1904-01-01T14:50:00"/>
    <m/>
    <m/>
    <m/>
    <m/>
    <d v="1904-01-01T00:30:00"/>
    <m/>
    <d v="1904-01-01T05:40:00"/>
    <d v="1904-01-01T00:00:00"/>
  </r>
  <r>
    <x v="22"/>
    <d v="2020-01-21T00:00:00"/>
    <s v="2020-04"/>
    <x v="3"/>
    <d v="1904-01-01T08:40:00"/>
    <d v="1904-01-01T15:00:00"/>
    <m/>
    <m/>
    <m/>
    <m/>
    <d v="1904-01-01T00:30:00"/>
    <m/>
    <d v="1904-01-01T05:50:00"/>
    <d v="1904-01-01T00:00:00"/>
  </r>
  <r>
    <x v="23"/>
    <d v="2020-01-22T00:00:00"/>
    <s v="2020-04"/>
    <x v="3"/>
    <d v="1904-01-01T08:45:00"/>
    <d v="1904-01-01T16:00:00"/>
    <m/>
    <m/>
    <m/>
    <m/>
    <d v="1904-01-01T00:30:00"/>
    <m/>
    <d v="1904-01-01T06:45:00"/>
    <d v="1904-01-01T00:00:00"/>
  </r>
  <r>
    <x v="24"/>
    <d v="2020-01-23T00:00:00"/>
    <s v="2020-04"/>
    <x v="3"/>
    <d v="1904-01-01T08:45:00"/>
    <d v="1904-01-01T15:00:00"/>
    <m/>
    <m/>
    <m/>
    <m/>
    <d v="1904-01-01T00:30:00"/>
    <m/>
    <d v="1904-01-01T05:45:00"/>
    <d v="1904-01-01T00:00:00"/>
  </r>
  <r>
    <x v="25"/>
    <d v="2020-01-24T00:00:00"/>
    <s v="2020-04"/>
    <x v="3"/>
    <m/>
    <m/>
    <m/>
    <m/>
    <m/>
    <m/>
    <m/>
    <m/>
    <d v="1904-01-01T00:00:00"/>
    <d v="1904-01-01T00:00:00"/>
  </r>
  <r>
    <x v="26"/>
    <d v="2020-01-25T00:00:00"/>
    <s v="2020-04"/>
    <x v="3"/>
    <m/>
    <m/>
    <m/>
    <m/>
    <m/>
    <m/>
    <m/>
    <m/>
    <d v="1904-01-01T00:00:00"/>
    <d v="1904-01-01T00:00:00"/>
  </r>
  <r>
    <x v="27"/>
    <d v="2020-01-26T00:00:00"/>
    <s v="2020-04"/>
    <x v="3"/>
    <d v="1904-01-01T08:40:00"/>
    <d v="1904-01-01T14:00:00"/>
    <d v="1904-01-01T17:30:00"/>
    <d v="1904-01-01T22:30:00"/>
    <m/>
    <m/>
    <d v="1904-01-01T01:00:00"/>
    <m/>
    <d v="1904-01-01T09:20:00"/>
    <n v="-0.23611111111111116"/>
  </r>
  <r>
    <x v="28"/>
    <d v="2020-01-27T00:00:00"/>
    <s v="2020-05"/>
    <x v="4"/>
    <d v="1904-01-01T08:45:00"/>
    <d v="1904-01-01T14:30:00"/>
    <d v="1904-01-01T17:35:00"/>
    <d v="1904-01-01T22:30:00"/>
    <m/>
    <m/>
    <d v="1904-01-01T01:00:00"/>
    <m/>
    <d v="1904-01-01T09:40:00"/>
    <d v="1904-01-01T00:00:00"/>
  </r>
  <r>
    <x v="29"/>
    <d v="2020-01-28T00:00:00"/>
    <s v="2020-05"/>
    <x v="4"/>
    <d v="1904-01-01T09:10:00"/>
    <d v="1904-01-01T14:30:00"/>
    <d v="1904-01-01T17:35:00"/>
    <d v="1904-01-01T22:30:00"/>
    <m/>
    <m/>
    <d v="1904-01-01T01:00:00"/>
    <m/>
    <d v="1904-01-01T09:15:00"/>
    <d v="1904-01-01T00:00:00"/>
  </r>
  <r>
    <x v="30"/>
    <d v="2020-01-29T00:00:00"/>
    <s v="2020-05"/>
    <x v="4"/>
    <d v="1904-01-01T08:45:00"/>
    <d v="1904-01-01T14:30:00"/>
    <d v="1904-01-01T17:35:00"/>
    <d v="1904-01-01T22:20:00"/>
    <m/>
    <m/>
    <d v="1904-01-01T01:00:00"/>
    <m/>
    <d v="1904-01-01T09:30:00"/>
    <d v="1904-01-01T00:00:00"/>
  </r>
  <r>
    <x v="31"/>
    <d v="2020-01-30T00:00:00"/>
    <s v="2020-05"/>
    <x v="4"/>
    <s v="ABS"/>
    <m/>
    <m/>
    <m/>
    <m/>
    <m/>
    <m/>
    <m/>
    <m/>
    <d v="1904-01-01T00:00:00"/>
  </r>
  <r>
    <x v="32"/>
    <d v="2020-01-31T00:00:00"/>
    <s v="2020-05"/>
    <x v="4"/>
    <m/>
    <m/>
    <m/>
    <m/>
    <m/>
    <m/>
    <m/>
    <m/>
    <m/>
    <d v="1904-01-01T00:00:00"/>
  </r>
  <r>
    <x v="33"/>
    <d v="2020-02-01T00:00:00"/>
    <s v="2020-05"/>
    <x v="4"/>
    <m/>
    <m/>
    <m/>
    <m/>
    <m/>
    <m/>
    <m/>
    <m/>
    <m/>
    <d v="1904-01-01T00:00:00"/>
  </r>
  <r>
    <x v="34"/>
    <d v="2020-02-02T00:00:00"/>
    <s v="2020-05"/>
    <x v="4"/>
    <d v="1904-01-01T08:45:00"/>
    <d v="1904-01-01T15:30:00"/>
    <m/>
    <m/>
    <m/>
    <m/>
    <d v="1904-01-01T00:30:00"/>
    <m/>
    <d v="1904-01-01T06:15:00"/>
    <n v="-0.18055555555555558"/>
  </r>
  <r>
    <x v="35"/>
    <d v="2020-02-03T00:00:00"/>
    <s v="2020-06"/>
    <x v="5"/>
    <d v="1904-01-01T08:45:00"/>
    <d v="1904-01-01T16:00:00"/>
    <m/>
    <m/>
    <m/>
    <m/>
    <d v="1904-01-01T00:30:00"/>
    <m/>
    <d v="1904-01-01T06:45:00"/>
    <d v="1904-01-01T00:00:00"/>
  </r>
  <r>
    <x v="36"/>
    <d v="2020-02-04T00:00:00"/>
    <s v="2020-06"/>
    <x v="5"/>
    <d v="1904-01-01T08:45:00"/>
    <d v="1904-01-01T15:00:00"/>
    <m/>
    <m/>
    <m/>
    <m/>
    <d v="1904-01-01T00:30:00"/>
    <m/>
    <d v="1904-01-01T05:45:00"/>
    <d v="1904-01-01T00:00:00"/>
  </r>
  <r>
    <x v="37"/>
    <d v="2020-02-05T00:00:00"/>
    <s v="2020-06"/>
    <x v="5"/>
    <d v="1904-01-01T08:45:00"/>
    <d v="1904-01-01T15:20:00"/>
    <d v="1904-01-01T19:00:00"/>
    <d v="1904-01-01T22:50:00"/>
    <m/>
    <m/>
    <d v="1904-01-01T01:00:00"/>
    <m/>
    <d v="1904-01-01T09:25:00"/>
    <d v="1904-01-01T00:00:00"/>
  </r>
  <r>
    <x v="38"/>
    <d v="2020-02-06T00:00:00"/>
    <s v="2020-06"/>
    <x v="5"/>
    <d v="1904-01-01T08:45:00"/>
    <d v="1904-01-01T15:20:00"/>
    <m/>
    <m/>
    <m/>
    <m/>
    <d v="1904-01-01T00:30:00"/>
    <m/>
    <d v="1904-01-01T06:05:00"/>
    <d v="1904-01-01T00:00:00"/>
  </r>
  <r>
    <x v="39"/>
    <d v="2020-02-07T00:00:00"/>
    <s v="2020-06"/>
    <x v="5"/>
    <m/>
    <m/>
    <m/>
    <m/>
    <m/>
    <m/>
    <m/>
    <m/>
    <d v="1904-01-01T00:00:00"/>
    <d v="1904-01-01T00:00:00"/>
  </r>
  <r>
    <x v="40"/>
    <d v="2020-02-08T00:00:00"/>
    <s v="2020-06"/>
    <x v="5"/>
    <m/>
    <m/>
    <m/>
    <m/>
    <m/>
    <m/>
    <m/>
    <m/>
    <d v="1904-01-01T00:00:00"/>
    <d v="1904-01-01T00:00:00"/>
  </r>
  <r>
    <x v="41"/>
    <d v="2020-02-09T00:00:00"/>
    <s v="2020-06"/>
    <x v="5"/>
    <d v="1904-01-01T08:45:00"/>
    <d v="1904-01-01T14:10:00"/>
    <d v="1904-01-01T17:45:00"/>
    <d v="1904-01-01T22:30:00"/>
    <m/>
    <m/>
    <d v="1904-01-01T01:00:00"/>
    <m/>
    <d v="1904-01-01T09:10:00"/>
    <n v="-7.6388888888888618E-2"/>
  </r>
  <r>
    <x v="42"/>
    <d v="2020-02-10T00:00:00"/>
    <s v="2020-07"/>
    <x v="6"/>
    <d v="1904-01-01T08:45:00"/>
    <d v="1904-01-01T14:00:00"/>
    <d v="1904-01-01T18:00:00"/>
    <d v="1904-01-01T22:30:00"/>
    <m/>
    <m/>
    <d v="1904-01-01T01:00:00"/>
    <m/>
    <d v="1904-01-01T08:45:00"/>
    <d v="1904-01-01T00:00:00"/>
  </r>
  <r>
    <x v="43"/>
    <d v="2020-02-11T00:00:00"/>
    <s v="2020-07"/>
    <x v="6"/>
    <d v="1904-01-01T09:00:00"/>
    <d v="1904-01-01T14:20:00"/>
    <d v="1904-01-01T17:45:00"/>
    <d v="1904-01-01T22:45:00"/>
    <m/>
    <m/>
    <d v="1904-01-01T01:00:00"/>
    <m/>
    <d v="1904-01-01T09:20:00"/>
    <d v="1904-01-01T00:00:00"/>
  </r>
  <r>
    <x v="44"/>
    <d v="2020-02-12T00:00:00"/>
    <s v="2020-07"/>
    <x v="6"/>
    <d v="1904-01-01T09:00:00"/>
    <d v="1904-01-01T14:20:00"/>
    <d v="1904-01-01T17:35:00"/>
    <d v="1904-01-01T22:35:00"/>
    <m/>
    <m/>
    <d v="1904-01-01T01:00:00"/>
    <m/>
    <d v="1904-01-01T09:20:00"/>
    <d v="1904-01-01T00:00:00"/>
  </r>
  <r>
    <x v="45"/>
    <d v="2020-02-13T00:00:00"/>
    <s v="2020-07"/>
    <x v="6"/>
    <d v="1904-01-01T08:45:00"/>
    <d v="1904-01-01T16:00:00"/>
    <d v="1904-01-01T17:35:00"/>
    <d v="1904-01-01T23:30:00"/>
    <m/>
    <m/>
    <d v="1904-01-01T01:00:00"/>
    <m/>
    <d v="1904-01-01T12:10:00"/>
    <d v="1904-01-01T00:00:00"/>
  </r>
  <r>
    <x v="46"/>
    <d v="2020-02-14T00:00:00"/>
    <s v="2020-07"/>
    <x v="6"/>
    <m/>
    <m/>
    <m/>
    <m/>
    <m/>
    <m/>
    <m/>
    <m/>
    <d v="1904-01-01T00:00:00"/>
    <d v="1904-01-01T00:00:00"/>
  </r>
  <r>
    <x v="47"/>
    <d v="2020-02-15T00:00:00"/>
    <s v="2020-07"/>
    <x v="6"/>
    <m/>
    <m/>
    <m/>
    <m/>
    <m/>
    <m/>
    <m/>
    <m/>
    <d v="1904-01-01T00:00:00"/>
    <d v="1904-01-01T00:00:00"/>
  </r>
  <r>
    <x v="48"/>
    <d v="2020-02-16T00:00:00"/>
    <s v="2020-07"/>
    <x v="6"/>
    <d v="1904-01-01T08:45:00"/>
    <d v="1904-01-01T15:30:00"/>
    <m/>
    <m/>
    <m/>
    <m/>
    <d v="1904-01-01T00:30:00"/>
    <m/>
    <d v="1904-01-01T06:15:00"/>
    <d v="1904-01-01T06:50:00"/>
  </r>
  <r>
    <x v="49"/>
    <d v="2020-02-17T00:00:00"/>
    <s v="2020-08"/>
    <x v="7"/>
    <d v="1904-01-01T08:45:00"/>
    <d v="1904-01-01T15:45:00"/>
    <m/>
    <m/>
    <m/>
    <m/>
    <d v="1904-01-01T00:30:00"/>
    <m/>
    <d v="1904-01-01T06:30:00"/>
    <d v="1904-01-01T00:00:00"/>
  </r>
  <r>
    <x v="50"/>
    <d v="2020-02-18T00:00:00"/>
    <s v="2020-08"/>
    <x v="7"/>
    <d v="1904-01-01T08:45:00"/>
    <d v="1904-01-01T16:20:00"/>
    <m/>
    <m/>
    <m/>
    <m/>
    <d v="1904-01-01T00:30:00"/>
    <m/>
    <d v="1904-01-01T07:05:00"/>
    <d v="1904-01-01T00:00:00"/>
  </r>
  <r>
    <x v="51"/>
    <d v="2020-02-19T00:00:00"/>
    <s v="2020-08"/>
    <x v="7"/>
    <d v="1904-01-01T08:45:00"/>
    <d v="1904-01-01T17:00:00"/>
    <m/>
    <m/>
    <m/>
    <m/>
    <d v="1904-01-01T00:30:00"/>
    <m/>
    <d v="1904-01-01T07:45:00"/>
    <d v="1904-01-01T00:00:00"/>
  </r>
  <r>
    <x v="52"/>
    <d v="2020-02-20T00:00:00"/>
    <s v="2020-08"/>
    <x v="7"/>
    <d v="1904-01-01T08:45:00"/>
    <d v="1904-01-01T15:30:00"/>
    <m/>
    <m/>
    <m/>
    <m/>
    <d v="1904-01-01T00:30:00"/>
    <m/>
    <d v="1904-01-01T06:15:00"/>
    <d v="1904-01-01T00:00:00"/>
  </r>
  <r>
    <x v="53"/>
    <d v="2020-02-21T00:00:00"/>
    <s v="2020-08"/>
    <x v="7"/>
    <m/>
    <m/>
    <m/>
    <m/>
    <m/>
    <m/>
    <m/>
    <m/>
    <d v="1904-01-01T00:00:00"/>
    <d v="1904-01-01T00:00:00"/>
  </r>
  <r>
    <x v="54"/>
    <d v="2020-02-22T00:00:00"/>
    <s v="2020-08"/>
    <x v="7"/>
    <m/>
    <m/>
    <m/>
    <m/>
    <m/>
    <m/>
    <m/>
    <m/>
    <d v="1904-01-01T00:00:00"/>
    <d v="1904-01-01T00:00:00"/>
  </r>
  <r>
    <x v="55"/>
    <d v="2020-02-23T00:00:00"/>
    <s v="2020-08"/>
    <x v="7"/>
    <d v="1904-01-01T09:00:00"/>
    <d v="1904-01-01T14:30:00"/>
    <d v="1904-01-01T17:30:00"/>
    <d v="1904-01-01T22:10:00"/>
    <m/>
    <m/>
    <d v="1904-01-01T01:00:00"/>
    <m/>
    <d v="1904-01-01T09:10:00"/>
    <n v="-9.3749999999999778E-2"/>
  </r>
  <r>
    <x v="56"/>
    <d v="2020-02-24T00:00:00"/>
    <s v="2020-09"/>
    <x v="8"/>
    <d v="1904-01-01T08:45:00"/>
    <d v="1904-01-01T14:00:00"/>
    <d v="1904-01-01T17:30:00"/>
    <d v="1904-01-01T22:00:00"/>
    <m/>
    <m/>
    <d v="1904-01-01T01:00:00"/>
    <m/>
    <d v="1904-01-01T08:45:00"/>
    <d v="1904-01-01T00:00:00"/>
  </r>
  <r>
    <x v="57"/>
    <d v="2020-02-25T00:00:00"/>
    <s v="2020-09"/>
    <x v="8"/>
    <d v="1904-01-01T09:00:00"/>
    <d v="1904-01-01T14:30:00"/>
    <d v="1904-01-01T17:30:00"/>
    <d v="1904-01-01T22:00:00"/>
    <m/>
    <m/>
    <d v="1904-01-01T01:00:00"/>
    <m/>
    <d v="1904-01-01T09:00:00"/>
    <d v="1904-01-01T00:00:00"/>
  </r>
  <r>
    <x v="58"/>
    <d v="2020-02-26T00:00:00"/>
    <s v="2020-09"/>
    <x v="8"/>
    <d v="1904-01-01T08:45:00"/>
    <d v="1904-01-01T14:20:00"/>
    <d v="1904-01-01T17:30:00"/>
    <d v="1904-01-01T22:30:00"/>
    <m/>
    <m/>
    <d v="1904-01-01T01:00:00"/>
    <m/>
    <d v="1904-01-01T09:35:00"/>
    <d v="1904-01-01T00:00:00"/>
  </r>
  <r>
    <x v="59"/>
    <d v="2020-02-27T00:00:00"/>
    <s v="2020-09"/>
    <x v="8"/>
    <d v="1904-01-01T08:45:00"/>
    <d v="1904-01-01T15:30:00"/>
    <m/>
    <m/>
    <m/>
    <m/>
    <d v="1904-01-01T00:30:00"/>
    <m/>
    <d v="1904-01-01T06:15:00"/>
    <d v="1904-01-01T00:00:00"/>
  </r>
  <r>
    <x v="60"/>
    <d v="2020-02-28T00:00:00"/>
    <s v="2020-09"/>
    <x v="8"/>
    <m/>
    <m/>
    <m/>
    <m/>
    <m/>
    <m/>
    <m/>
    <m/>
    <m/>
    <d v="1904-01-01T00:00:00"/>
  </r>
  <r>
    <x v="61"/>
    <d v="2020-02-29T00:00:00"/>
    <s v="2020-09"/>
    <x v="8"/>
    <m/>
    <m/>
    <m/>
    <m/>
    <m/>
    <m/>
    <m/>
    <m/>
    <m/>
    <d v="1904-01-01T00:00:00"/>
  </r>
  <r>
    <x v="62"/>
    <d v="2020-03-01T00:00:00"/>
    <s v="2020-09"/>
    <x v="8"/>
    <m/>
    <m/>
    <m/>
    <m/>
    <m/>
    <m/>
    <m/>
    <m/>
    <m/>
    <n v="-0.22569444444444442"/>
  </r>
  <r>
    <x v="63"/>
    <d v="2020-03-02T00:00:00"/>
    <s v="2020-10"/>
    <x v="9"/>
    <m/>
    <m/>
    <m/>
    <m/>
    <m/>
    <m/>
    <m/>
    <m/>
    <m/>
    <d v="1904-01-01T00:00:00"/>
  </r>
  <r>
    <x v="64"/>
    <d v="2020-03-03T00:00:00"/>
    <s v="2020-10"/>
    <x v="9"/>
    <m/>
    <m/>
    <s v="CP"/>
    <m/>
    <m/>
    <m/>
    <m/>
    <m/>
    <m/>
    <d v="1904-01-01T00:00:00"/>
  </r>
  <r>
    <x v="65"/>
    <d v="2020-03-04T00:00:00"/>
    <s v="2020-10"/>
    <x v="9"/>
    <m/>
    <m/>
    <m/>
    <m/>
    <m/>
    <m/>
    <m/>
    <m/>
    <m/>
    <d v="1904-01-01T00:00:00"/>
  </r>
  <r>
    <x v="66"/>
    <d v="2020-03-05T00:00:00"/>
    <s v="2020-10"/>
    <x v="9"/>
    <m/>
    <m/>
    <m/>
    <m/>
    <m/>
    <m/>
    <m/>
    <m/>
    <m/>
    <d v="1904-01-01T00:00:00"/>
  </r>
  <r>
    <x v="67"/>
    <d v="2020-03-06T00:00:00"/>
    <s v="2020-10"/>
    <x v="9"/>
    <m/>
    <m/>
    <m/>
    <m/>
    <m/>
    <m/>
    <m/>
    <m/>
    <m/>
    <d v="1904-01-01T00:00:00"/>
  </r>
  <r>
    <x v="68"/>
    <d v="2020-03-07T00:00:00"/>
    <s v="2020-10"/>
    <x v="9"/>
    <m/>
    <m/>
    <m/>
    <m/>
    <d v="1904-01-01T18:00:00"/>
    <d v="1904-01-01T22:00:00"/>
    <m/>
    <m/>
    <d v="1904-01-01T04:00:00"/>
    <d v="1904-01-01T00:00:00"/>
  </r>
  <r>
    <x v="69"/>
    <d v="2020-03-08T00:00:00"/>
    <s v="2020-10"/>
    <x v="9"/>
    <d v="1904-01-01T08:45:00"/>
    <d v="1904-01-01T14:00:00"/>
    <d v="1904-01-01T17:30:00"/>
    <d v="1904-01-01T22:30:00"/>
    <m/>
    <m/>
    <d v="1904-01-01T01:00:00"/>
    <m/>
    <d v="1904-01-01T09:15:00"/>
    <n v="-1.0729166666666665"/>
  </r>
  <r>
    <x v="70"/>
    <d v="2020-03-09T00:00:00"/>
    <s v="2020-11"/>
    <x v="10"/>
    <d v="1904-01-01T08:45:00"/>
    <d v="1904-01-01T14:45:00"/>
    <d v="1904-01-01T17:35:00"/>
    <d v="1904-01-01T22:30:00"/>
    <m/>
    <m/>
    <d v="1904-01-01T01:00:00"/>
    <m/>
    <d v="1904-01-01T09:55:00"/>
    <d v="1904-01-01T00:00:00"/>
  </r>
  <r>
    <x v="71"/>
    <d v="2020-03-10T00:00:00"/>
    <s v="2020-11"/>
    <x v="10"/>
    <d v="1904-01-01T08:45:00"/>
    <d v="1904-01-01T14:30:00"/>
    <d v="1904-01-01T17:35:00"/>
    <d v="1904-01-01T22:30:00"/>
    <m/>
    <m/>
    <d v="1904-01-01T01:00:00"/>
    <m/>
    <d v="1904-01-01T09:40:00"/>
    <d v="1904-01-01T00:00:00"/>
  </r>
  <r>
    <x v="72"/>
    <d v="2020-03-11T00:00:00"/>
    <s v="2020-11"/>
    <x v="10"/>
    <d v="1904-01-01T08:45:00"/>
    <d v="1904-01-01T14:30:00"/>
    <d v="1904-01-01T17:35:00"/>
    <d v="1904-01-01T22:30:00"/>
    <m/>
    <m/>
    <d v="1904-01-01T01:00:00"/>
    <m/>
    <d v="1904-01-01T09:40:00"/>
    <d v="1904-01-01T00:00:00"/>
  </r>
  <r>
    <x v="73"/>
    <d v="2020-03-12T00:00:00"/>
    <s v="2020-11"/>
    <x v="10"/>
    <d v="1904-01-01T08:45:00"/>
    <d v="1904-01-01T15:00:00"/>
    <m/>
    <m/>
    <m/>
    <m/>
    <d v="1904-01-01T00:30:00"/>
    <m/>
    <d v="1904-01-01T05:45:00"/>
    <d v="1904-01-01T00:00:00"/>
  </r>
  <r>
    <x v="74"/>
    <d v="2020-03-13T00:00:00"/>
    <s v="2020-11"/>
    <x v="10"/>
    <m/>
    <m/>
    <m/>
    <m/>
    <m/>
    <m/>
    <m/>
    <m/>
    <d v="1904-01-01T00:00:00"/>
    <d v="1904-01-01T00:00:00"/>
  </r>
  <r>
    <x v="75"/>
    <d v="2020-03-14T00:00:00"/>
    <s v="2020-11"/>
    <x v="10"/>
    <m/>
    <m/>
    <m/>
    <m/>
    <m/>
    <m/>
    <m/>
    <m/>
    <d v="1904-01-01T00:00:00"/>
    <d v="1904-01-01T00:00:00"/>
  </r>
  <r>
    <x v="76"/>
    <d v="2020-03-15T00:00:00"/>
    <s v="2020-11"/>
    <x v="10"/>
    <d v="1904-01-01T08:45:00"/>
    <d v="1904-01-01T16:00:00"/>
    <m/>
    <m/>
    <m/>
    <m/>
    <d v="1904-01-01T00:30:00"/>
    <m/>
    <d v="1904-01-01T06:45:00"/>
    <d v="1904-01-01T02:45:00"/>
  </r>
  <r>
    <x v="77"/>
    <d v="2020-03-16T00:00:00"/>
    <s v="2020-12"/>
    <x v="11"/>
    <d v="1904-01-01T08:40:00"/>
    <d v="1904-01-01T16:00:00"/>
    <m/>
    <m/>
    <m/>
    <m/>
    <d v="1904-01-01T00:30:00"/>
    <m/>
    <d v="1904-01-01T06:50:00"/>
    <d v="1904-01-01T00:00:00"/>
  </r>
  <r>
    <x v="78"/>
    <d v="2020-03-17T00:00:00"/>
    <s v="2020-12"/>
    <x v="11"/>
    <d v="1904-01-01T08:45:00"/>
    <d v="1904-01-01T16:20:00"/>
    <m/>
    <m/>
    <m/>
    <m/>
    <d v="1904-01-01T00:30:00"/>
    <m/>
    <d v="1904-01-01T07:05:00"/>
    <d v="1904-01-01T00:00:00"/>
  </r>
  <r>
    <x v="79"/>
    <d v="2020-03-18T00:00:00"/>
    <s v="2020-12"/>
    <x v="11"/>
    <d v="1904-01-01T08:45:00"/>
    <d v="1904-01-01T17:00:00"/>
    <m/>
    <m/>
    <m/>
    <m/>
    <d v="1904-01-01T00:30:00"/>
    <m/>
    <d v="1904-01-01T07:45:00"/>
    <d v="1904-01-01T00:00:00"/>
  </r>
  <r>
    <x v="80"/>
    <d v="2020-03-19T00:00:00"/>
    <s v="2020-12"/>
    <x v="11"/>
    <d v="1904-01-01T08:45:00"/>
    <d v="1904-01-01T15:00:00"/>
    <m/>
    <m/>
    <m/>
    <m/>
    <d v="1904-01-01T00:30:00"/>
    <m/>
    <d v="1904-01-01T05:45:00"/>
    <d v="1904-01-01T00:00:00"/>
  </r>
  <r>
    <x v="81"/>
    <d v="2020-03-20T00:00:00"/>
    <s v="2020-12"/>
    <x v="11"/>
    <m/>
    <m/>
    <m/>
    <m/>
    <m/>
    <m/>
    <m/>
    <m/>
    <d v="1904-01-01T00:00:00"/>
    <d v="1904-01-01T00:00:00"/>
  </r>
  <r>
    <x v="82"/>
    <d v="2020-03-21T00:00:00"/>
    <s v="2020-12"/>
    <x v="11"/>
    <m/>
    <m/>
    <m/>
    <m/>
    <m/>
    <m/>
    <m/>
    <m/>
    <d v="1904-01-01T00:00:00"/>
    <d v="1904-01-01T00:00:00"/>
  </r>
  <r>
    <x v="83"/>
    <d v="2020-03-22T00:00:00"/>
    <s v="2020-12"/>
    <x v="11"/>
    <d v="1904-01-01T08:45:00"/>
    <d v="1904-01-01T14:00:00"/>
    <d v="1904-01-01T17:30:00"/>
    <d v="1904-01-01T22:20:00"/>
    <m/>
    <m/>
    <d v="1904-01-01T01:00:00"/>
    <m/>
    <d v="1904-01-01T09:05:00"/>
    <n v="-0.10416666666666652"/>
  </r>
  <r>
    <x v="84"/>
    <d v="2020-03-23T00:00:00"/>
    <s v="2020-13"/>
    <x v="12"/>
    <d v="1904-01-01T08:45:00"/>
    <d v="1904-01-01T14:30:00"/>
    <d v="1904-01-01T17:30:00"/>
    <d v="1904-01-01T22:45:00"/>
    <m/>
    <m/>
    <d v="1904-01-01T01:00:00"/>
    <m/>
    <d v="1904-01-01T10:00:00"/>
    <d v="1904-01-01T00:00:00"/>
  </r>
  <r>
    <x v="85"/>
    <d v="2020-03-24T00:00:00"/>
    <s v="2020-13"/>
    <x v="12"/>
    <d v="1904-01-01T08:45:00"/>
    <d v="1904-01-01T14:30:00"/>
    <d v="1904-01-01T18:30:00"/>
    <d v="1904-01-01T22:30:00"/>
    <m/>
    <m/>
    <d v="1904-01-01T01:00:00"/>
    <m/>
    <d v="1904-01-01T08:45:00"/>
    <d v="1904-01-01T00:00:00"/>
  </r>
  <r>
    <x v="86"/>
    <d v="2020-03-25T00:00:00"/>
    <s v="2020-13"/>
    <x v="12"/>
    <d v="1904-01-01T08:45:00"/>
    <d v="1904-01-01T14:30:00"/>
    <d v="1904-01-01T17:30:00"/>
    <d v="1904-01-01T22:30:00"/>
    <m/>
    <m/>
    <d v="1904-01-01T01:00:00"/>
    <m/>
    <d v="1904-01-01T09:45:00"/>
    <d v="1904-01-01T00:00:00"/>
  </r>
  <r>
    <x v="87"/>
    <d v="2020-03-26T00:00:00"/>
    <s v="2020-13"/>
    <x v="12"/>
    <d v="1904-01-01T08:45:00"/>
    <d v="1904-01-01T15:00:00"/>
    <m/>
    <m/>
    <m/>
    <m/>
    <d v="1904-01-01T00:30:00"/>
    <m/>
    <d v="1904-01-01T05:45:00"/>
    <d v="1904-01-01T00:00:00"/>
  </r>
  <r>
    <x v="88"/>
    <d v="2020-03-27T00:00:00"/>
    <s v="2020-13"/>
    <x v="12"/>
    <m/>
    <m/>
    <m/>
    <m/>
    <m/>
    <m/>
    <m/>
    <m/>
    <d v="1904-01-01T00:00:00"/>
    <d v="1904-01-01T00:00:00"/>
  </r>
  <r>
    <x v="89"/>
    <d v="2020-03-28T00:00:00"/>
    <s v="2020-13"/>
    <x v="12"/>
    <m/>
    <m/>
    <m/>
    <m/>
    <m/>
    <m/>
    <m/>
    <m/>
    <d v="1904-01-01T00:00:00"/>
    <d v="1904-01-01T00:00:00"/>
  </r>
  <r>
    <x v="90"/>
    <d v="2020-03-29T00:00:00"/>
    <s v="2020-13"/>
    <x v="12"/>
    <d v="1904-01-01T08:45:00"/>
    <d v="1904-01-01T16:00:00"/>
    <m/>
    <m/>
    <m/>
    <m/>
    <d v="1904-01-01T00:30:00"/>
    <m/>
    <d v="1904-01-01T06:45:00"/>
    <d v="1904-01-01T02:00:00"/>
  </r>
  <r>
    <x v="91"/>
    <d v="2020-03-30T00:00:00"/>
    <s v="2020-14"/>
    <x v="13"/>
    <d v="1904-01-01T08:45:00"/>
    <d v="1904-01-01T16:45:00"/>
    <m/>
    <m/>
    <m/>
    <m/>
    <d v="1904-01-01T00:30:00"/>
    <m/>
    <d v="1904-01-01T07:30:00"/>
    <d v="1904-01-01T00:00:00"/>
  </r>
  <r>
    <x v="92"/>
    <d v="2020-03-31T00:00:00"/>
    <s v="2020-14"/>
    <x v="13"/>
    <d v="1904-01-01T08:45:00"/>
    <d v="1904-01-01T16:10:00"/>
    <m/>
    <m/>
    <m/>
    <m/>
    <d v="1904-01-01T00:30:00"/>
    <m/>
    <d v="1904-01-01T06:55:00"/>
    <d v="1904-01-01T00:00:00"/>
  </r>
  <r>
    <x v="93"/>
    <d v="2020-04-01T00:00:00"/>
    <s v="2020-14"/>
    <x v="13"/>
    <d v="1904-01-01T08:45:00"/>
    <d v="1904-01-01T15:30:00"/>
    <m/>
    <m/>
    <m/>
    <m/>
    <d v="1904-01-01T00:30:00"/>
    <m/>
    <d v="1904-01-01T06:15:00"/>
    <d v="1904-01-01T00:00:00"/>
  </r>
  <r>
    <x v="94"/>
    <d v="2020-04-02T00:00:00"/>
    <s v="2020-14"/>
    <x v="13"/>
    <d v="1904-01-01T08:45:00"/>
    <d v="1904-01-01T15:00:00"/>
    <m/>
    <m/>
    <m/>
    <m/>
    <d v="1904-01-01T00:30:00"/>
    <m/>
    <d v="1904-01-01T05:45:00"/>
    <d v="1904-01-01T00:00:00"/>
  </r>
  <r>
    <x v="95"/>
    <d v="2020-04-03T00:00:00"/>
    <s v="2020-14"/>
    <x v="13"/>
    <m/>
    <m/>
    <m/>
    <m/>
    <m/>
    <m/>
    <m/>
    <m/>
    <d v="1904-01-01T00:00:00"/>
    <d v="1904-01-01T00:00:00"/>
  </r>
  <r>
    <x v="96"/>
    <d v="2020-04-04T00:00:00"/>
    <s v="2020-14"/>
    <x v="13"/>
    <m/>
    <m/>
    <m/>
    <m/>
    <m/>
    <m/>
    <m/>
    <m/>
    <d v="1904-01-01T00:00:00"/>
    <d v="1904-01-01T00:00:00"/>
  </r>
  <r>
    <x v="97"/>
    <d v="2020-04-05T00:00:00"/>
    <s v="2020-14"/>
    <x v="13"/>
    <d v="1904-01-01T08:45:00"/>
    <d v="1904-01-01T14:00:00"/>
    <m/>
    <m/>
    <d v="1904-01-01T17:35:00"/>
    <d v="1904-01-01T22:20:00"/>
    <d v="1904-01-01T01:00:00"/>
    <m/>
    <d v="1904-01-01T09:00:00"/>
    <n v="-0.14930555555555536"/>
  </r>
  <r>
    <x v="98"/>
    <d v="2020-04-06T00:00:00"/>
    <s v="2020-15"/>
    <x v="14"/>
    <d v="1904-01-01T08:45:00"/>
    <d v="1904-01-01T14:00:00"/>
    <m/>
    <m/>
    <d v="1904-01-01T17:35:00"/>
    <d v="1904-01-01T22:30:00"/>
    <d v="1904-01-01T01:00:00"/>
    <m/>
    <d v="1904-01-01T09:10:00"/>
    <d v="1904-01-01T00:00:00"/>
  </r>
  <r>
    <x v="99"/>
    <d v="2020-04-07T00:00:00"/>
    <s v="2020-15"/>
    <x v="14"/>
    <d v="1904-01-01T08:45:00"/>
    <d v="1904-01-01T14:30:00"/>
    <m/>
    <m/>
    <d v="1904-01-01T17:45:00"/>
    <d v="1904-01-01T22:30:00"/>
    <d v="1904-01-01T01:00:00"/>
    <m/>
    <d v="1904-01-01T09:30:00"/>
    <d v="1904-01-01T00:00:00"/>
  </r>
  <r>
    <x v="100"/>
    <d v="2020-04-08T00:00:00"/>
    <s v="2020-15"/>
    <x v="14"/>
    <d v="1904-01-01T08:45:00"/>
    <d v="1904-01-01T14:30:00"/>
    <m/>
    <m/>
    <d v="1904-01-01T17:45:00"/>
    <d v="1904-01-01T22:30:00"/>
    <d v="1904-01-01T01:00:00"/>
    <m/>
    <d v="1904-01-01T09:30:00"/>
    <d v="1904-01-01T00:00:00"/>
  </r>
  <r>
    <x v="101"/>
    <d v="2020-04-09T00:00:00"/>
    <s v="2020-15"/>
    <x v="14"/>
    <d v="1904-01-01T08:45:00"/>
    <d v="1904-01-01T15:00:00"/>
    <m/>
    <m/>
    <m/>
    <m/>
    <d v="1904-01-01T00:30:00"/>
    <m/>
    <d v="1904-01-01T05:45:00"/>
    <d v="1904-01-01T00:00:00"/>
  </r>
  <r>
    <x v="102"/>
    <d v="2020-04-10T00:00:00"/>
    <s v="2020-15"/>
    <x v="14"/>
    <m/>
    <m/>
    <m/>
    <m/>
    <m/>
    <m/>
    <m/>
    <m/>
    <d v="1904-01-01T00:00:00"/>
    <d v="1904-01-01T00:00:00"/>
  </r>
  <r>
    <x v="103"/>
    <d v="2020-04-11T00:00:00"/>
    <s v="2020-15"/>
    <x v="14"/>
    <m/>
    <m/>
    <m/>
    <m/>
    <m/>
    <m/>
    <m/>
    <m/>
    <d v="1904-01-01T00:00:00"/>
    <d v="1904-01-01T00:00:00"/>
  </r>
  <r>
    <x v="104"/>
    <d v="2020-04-12T00:00:00"/>
    <s v="2020-15"/>
    <x v="14"/>
    <d v="1904-01-01T08:45:00"/>
    <d v="1904-01-01T16:30:00"/>
    <m/>
    <m/>
    <m/>
    <m/>
    <d v="1904-01-01T00:30:00"/>
    <m/>
    <d v="1904-01-01T07:15:00"/>
    <d v="1904-01-01T02:10:00"/>
  </r>
  <r>
    <x v="105"/>
    <d v="2020-04-13T00:00:00"/>
    <s v="2020-16"/>
    <x v="15"/>
    <d v="1904-01-01T08:45:00"/>
    <d v="1904-01-01T16:10:00"/>
    <m/>
    <m/>
    <m/>
    <m/>
    <d v="1904-01-01T00:30:00"/>
    <m/>
    <d v="1904-01-01T06:55:00"/>
    <d v="1904-01-01T00:00:00"/>
  </r>
  <r>
    <x v="106"/>
    <d v="2020-04-14T00:00:00"/>
    <s v="2020-16"/>
    <x v="15"/>
    <d v="1904-01-01T09:00:00"/>
    <d v="1904-01-01T16:00:00"/>
    <m/>
    <m/>
    <m/>
    <m/>
    <d v="1904-01-01T00:30:00"/>
    <m/>
    <d v="1904-01-01T06:30:00"/>
    <d v="1904-01-01T00:00:00"/>
  </r>
  <r>
    <x v="107"/>
    <d v="2020-04-15T00:00:00"/>
    <s v="2020-16"/>
    <x v="15"/>
    <d v="1904-01-01T08:45:00"/>
    <d v="1904-01-01T16:30:00"/>
    <m/>
    <m/>
    <m/>
    <m/>
    <d v="1904-01-01T00:30:00"/>
    <m/>
    <d v="1904-01-01T07:15:00"/>
    <d v="1904-01-01T00:00:00"/>
  </r>
  <r>
    <x v="108"/>
    <d v="2020-04-16T00:00:00"/>
    <s v="2020-16"/>
    <x v="15"/>
    <d v="1904-01-01T08:45:00"/>
    <d v="1904-01-01T15:15:00"/>
    <m/>
    <m/>
    <m/>
    <m/>
    <d v="1904-01-01T00:30:00"/>
    <m/>
    <d v="1904-01-01T06:00:00"/>
    <d v="1904-01-01T00:00:00"/>
  </r>
  <r>
    <x v="109"/>
    <d v="2020-04-17T00:00:00"/>
    <s v="2020-16"/>
    <x v="15"/>
    <m/>
    <m/>
    <m/>
    <m/>
    <m/>
    <m/>
    <m/>
    <m/>
    <d v="1904-01-01T00:00:00"/>
    <d v="1904-01-01T00:00:00"/>
  </r>
  <r>
    <x v="110"/>
    <d v="2020-04-18T00:00:00"/>
    <s v="2020-16"/>
    <x v="15"/>
    <m/>
    <m/>
    <m/>
    <m/>
    <m/>
    <m/>
    <m/>
    <m/>
    <d v="1904-01-01T00:00:00"/>
    <d v="1904-01-01T00:00:00"/>
  </r>
  <r>
    <x v="111"/>
    <d v="2020-04-19T00:00:00"/>
    <s v="2020-16"/>
    <x v="15"/>
    <s v="JF"/>
    <m/>
    <m/>
    <m/>
    <m/>
    <m/>
    <m/>
    <m/>
    <d v="1904-01-01T08:00:00"/>
    <n v="-0.18055555555555558"/>
  </r>
  <r>
    <x v="112"/>
    <d v="2020-04-20T00:00:00"/>
    <s v="2020-17"/>
    <x v="16"/>
    <d v="1904-01-01T08:45:00"/>
    <d v="1904-01-01T14:30:00"/>
    <m/>
    <m/>
    <d v="1904-01-01T18:00:00"/>
    <d v="1904-01-01T22:10:00"/>
    <d v="1904-01-01T01:00:00"/>
    <m/>
    <d v="1904-01-01T08:55:00"/>
    <d v="1904-01-01T00:00:00"/>
  </r>
  <r>
    <x v="113"/>
    <d v="2020-04-21T00:00:00"/>
    <s v="2020-17"/>
    <x v="16"/>
    <d v="1904-01-01T08:45:00"/>
    <d v="1904-01-01T14:30:00"/>
    <m/>
    <m/>
    <d v="1904-01-01T18:00:00"/>
    <d v="1904-01-01T22:30:00"/>
    <d v="1904-01-01T01:00:00"/>
    <m/>
    <d v="1904-01-01T09:15:00"/>
    <d v="1904-01-01T00:00:00"/>
  </r>
  <r>
    <x v="114"/>
    <d v="2020-04-22T00:00:00"/>
    <s v="2020-17"/>
    <x v="16"/>
    <d v="1904-01-01T08:45:00"/>
    <d v="1904-01-01T14:00:00"/>
    <m/>
    <m/>
    <d v="1904-01-01T17:45:00"/>
    <d v="1904-01-01T22:30:00"/>
    <d v="1904-01-01T01:00:00"/>
    <m/>
    <d v="1904-01-01T09:00:00"/>
    <d v="1904-01-01T00:00:00"/>
  </r>
  <r>
    <x v="115"/>
    <d v="2020-04-23T00:00:00"/>
    <s v="2020-17"/>
    <x v="16"/>
    <d v="1904-01-01T08:45:00"/>
    <d v="1904-01-01T15:10:00"/>
    <m/>
    <m/>
    <m/>
    <m/>
    <d v="1904-01-01T00:30:00"/>
    <m/>
    <d v="1904-01-01T05:55:00"/>
    <d v="1904-01-01T00:00:00"/>
  </r>
  <r>
    <x v="116"/>
    <d v="2020-04-24T00:00:00"/>
    <s v="2020-17"/>
    <x v="16"/>
    <m/>
    <m/>
    <m/>
    <m/>
    <m/>
    <m/>
    <m/>
    <m/>
    <d v="1904-01-01T00:00:00"/>
    <d v="1904-01-01T00:00:00"/>
  </r>
  <r>
    <x v="117"/>
    <d v="2020-04-25T00:00:00"/>
    <s v="2020-17"/>
    <x v="16"/>
    <m/>
    <m/>
    <m/>
    <m/>
    <m/>
    <m/>
    <m/>
    <m/>
    <d v="1904-01-01T00:00:00"/>
    <d v="1904-01-01T00:00:00"/>
  </r>
  <r>
    <x v="118"/>
    <d v="2020-04-26T00:00:00"/>
    <s v="2020-17"/>
    <x v="16"/>
    <d v="1904-01-01T09:15:00"/>
    <d v="1904-01-01T16:00:00"/>
    <m/>
    <m/>
    <m/>
    <m/>
    <d v="1904-01-01T00:30:00"/>
    <m/>
    <d v="1904-01-01T08:00:00"/>
    <d v="1904-01-01T02:05:00"/>
  </r>
  <r>
    <x v="119"/>
    <d v="2020-04-27T00:00:00"/>
    <s v="2020-18"/>
    <x v="17"/>
    <d v="1904-01-01T08:45:00"/>
    <d v="1904-01-01T15:00:00"/>
    <m/>
    <m/>
    <m/>
    <m/>
    <d v="1904-01-01T00:30:00"/>
    <m/>
    <d v="1904-01-01T05:45:00"/>
    <d v="1904-01-01T00:00:00"/>
  </r>
  <r>
    <x v="120"/>
    <d v="2020-04-28T00:00:00"/>
    <s v="2020-18"/>
    <x v="17"/>
    <s v="JF"/>
    <m/>
    <m/>
    <m/>
    <m/>
    <m/>
    <m/>
    <m/>
    <m/>
    <d v="1904-01-01T00:00:00"/>
  </r>
  <r>
    <x v="121"/>
    <d v="2020-04-29T00:00:00"/>
    <s v="2020-18"/>
    <x v="17"/>
    <d v="1904-01-01T08:45:00"/>
    <d v="1904-01-01T17:00:00"/>
    <m/>
    <m/>
    <m/>
    <m/>
    <d v="1904-01-01T00:30:00"/>
    <m/>
    <d v="1904-01-01T07:45:00"/>
    <d v="1904-01-01T00:00:00"/>
  </r>
  <r>
    <x v="122"/>
    <d v="2020-04-30T00:00:00"/>
    <s v="2020-18"/>
    <x v="17"/>
    <d v="1904-01-01T08:45:00"/>
    <d v="1904-01-01T14:30:00"/>
    <m/>
    <m/>
    <m/>
    <m/>
    <d v="1904-01-01T00:30:00"/>
    <m/>
    <d v="1904-01-01T05:15:00"/>
    <d v="1904-01-01T00:00:00"/>
  </r>
  <r>
    <x v="123"/>
    <d v="2020-05-01T00:00:00"/>
    <s v="2020-18"/>
    <x v="17"/>
    <s v="R"/>
    <m/>
    <m/>
    <m/>
    <m/>
    <m/>
    <m/>
    <m/>
    <m/>
    <d v="1904-01-01T00:00:00"/>
  </r>
  <r>
    <x v="124"/>
    <d v="2020-05-02T00:00:00"/>
    <s v="2020-18"/>
    <x v="17"/>
    <s v="R"/>
    <m/>
    <m/>
    <m/>
    <m/>
    <m/>
    <m/>
    <m/>
    <m/>
    <d v="1904-01-01T00:00:00"/>
  </r>
  <r>
    <x v="125"/>
    <d v="2020-05-03T00:00:00"/>
    <s v="2020-18"/>
    <x v="17"/>
    <d v="1904-01-01T08:45:00"/>
    <d v="1904-01-01T19:00:00"/>
    <m/>
    <m/>
    <d v="1904-01-01T17:45:00"/>
    <d v="1904-01-01T22:30:00"/>
    <d v="1904-01-01T01:00:00"/>
    <m/>
    <d v="1904-01-01T14:00:00"/>
    <n v="-0.26041666666666652"/>
  </r>
  <r>
    <x v="126"/>
    <d v="2020-05-04T00:00:00"/>
    <s v="2020-19"/>
    <x v="18"/>
    <d v="1904-01-01T08:45:00"/>
    <d v="1904-01-01T14:30:00"/>
    <m/>
    <m/>
    <d v="1904-01-01T17:55:00"/>
    <d v="1904-01-01T22:10:00"/>
    <d v="1904-01-01T01:00:00"/>
    <m/>
    <d v="1904-01-01T09:00:00"/>
    <d v="1904-01-01T00:00:00"/>
  </r>
  <r>
    <x v="127"/>
    <d v="2020-05-05T00:00:00"/>
    <s v="2020-19"/>
    <x v="18"/>
    <s v="JF"/>
    <m/>
    <m/>
    <m/>
    <m/>
    <m/>
    <m/>
    <m/>
    <m/>
    <d v="1904-01-01T00:00:00"/>
  </r>
  <r>
    <x v="128"/>
    <d v="2020-05-06T00:00:00"/>
    <s v="2020-19"/>
    <x v="18"/>
    <d v="1904-01-01T08:45:00"/>
    <d v="1904-01-01T14:11:00"/>
    <m/>
    <m/>
    <d v="1904-01-01T17:45:00"/>
    <d v="1904-01-01T22:30:00"/>
    <d v="1904-01-01T01:00:00"/>
    <m/>
    <d v="1904-01-01T09:11:00"/>
    <d v="1904-01-01T00:00:00"/>
  </r>
  <r>
    <x v="129"/>
    <d v="2020-05-07T00:00:00"/>
    <s v="2020-19"/>
    <x v="18"/>
    <d v="1904-01-01T08:45:00"/>
    <d v="1904-01-01T15:00:00"/>
    <m/>
    <m/>
    <d v="1904-01-01T17:45:00"/>
    <d v="1904-01-01T22:30:00"/>
    <d v="1904-01-01T01:00:00"/>
    <m/>
    <d v="1904-01-01T10:00:00"/>
    <d v="1904-01-01T00:00:00"/>
  </r>
  <r>
    <x v="130"/>
    <d v="2020-05-08T00:00:00"/>
    <s v="2020-19"/>
    <x v="18"/>
    <s v="R"/>
    <m/>
    <m/>
    <m/>
    <m/>
    <m/>
    <m/>
    <m/>
    <m/>
    <d v="1904-01-01T00:00:00"/>
  </r>
  <r>
    <x v="131"/>
    <d v="2020-05-09T00:00:00"/>
    <s v="2020-19"/>
    <x v="18"/>
    <s v="R"/>
    <m/>
    <m/>
    <m/>
    <m/>
    <m/>
    <m/>
    <m/>
    <m/>
    <d v="1904-01-01T00:00:00"/>
  </r>
  <r>
    <x v="132"/>
    <d v="2020-05-10T00:00:00"/>
    <s v="2020-19"/>
    <x v="18"/>
    <d v="1904-01-01T08:45:00"/>
    <d v="1904-01-01T16:30:00"/>
    <m/>
    <m/>
    <m/>
    <m/>
    <d v="1904-01-01T00:30:00"/>
    <m/>
    <d v="1904-01-01T07:15:00"/>
    <n v="-0.14861111111111125"/>
  </r>
  <r>
    <x v="133"/>
    <d v="2020-05-11T00:00:00"/>
    <s v="2020-20"/>
    <x v="19"/>
    <d v="1904-01-01T08:45:00"/>
    <d v="1904-01-01T16:00:00"/>
    <m/>
    <m/>
    <m/>
    <m/>
    <d v="1904-01-01T00:30:00"/>
    <m/>
    <d v="1904-01-01T06:45:00"/>
    <d v="1904-01-01T00:00:00"/>
  </r>
  <r>
    <x v="134"/>
    <d v="2020-05-12T00:00:00"/>
    <s v="2020-20"/>
    <x v="19"/>
    <d v="1904-01-01T09:00:00"/>
    <d v="1904-01-01T16:30:00"/>
    <m/>
    <m/>
    <m/>
    <m/>
    <d v="1904-01-01T00:30:00"/>
    <m/>
    <d v="1904-01-01T07:00:00"/>
    <d v="1904-01-01T00:00:00"/>
  </r>
  <r>
    <x v="135"/>
    <d v="2020-05-13T00:00:00"/>
    <s v="2020-20"/>
    <x v="19"/>
    <d v="1904-01-01T08:45:00"/>
    <d v="1904-01-01T16:10:00"/>
    <m/>
    <m/>
    <m/>
    <m/>
    <d v="1904-01-01T00:30:00"/>
    <m/>
    <d v="1904-01-01T06:55:00"/>
    <d v="1904-01-01T00:00:00"/>
  </r>
  <r>
    <x v="136"/>
    <d v="2020-05-14T00:00:00"/>
    <s v="2020-20"/>
    <x v="19"/>
    <d v="1904-01-01T08:45:00"/>
    <d v="1904-01-01T15:00:00"/>
    <m/>
    <m/>
    <m/>
    <m/>
    <d v="1904-01-01T00:30:00"/>
    <m/>
    <d v="1904-01-01T05:45:00"/>
    <d v="1904-01-01T00:00:00"/>
  </r>
  <r>
    <x v="137"/>
    <d v="2020-05-15T00:00:00"/>
    <s v="2020-20"/>
    <x v="19"/>
    <s v="R"/>
    <m/>
    <m/>
    <m/>
    <m/>
    <m/>
    <m/>
    <m/>
    <m/>
    <d v="1904-01-01T00:00:00"/>
  </r>
  <r>
    <x v="138"/>
    <d v="2020-05-16T00:00:00"/>
    <s v="2020-20"/>
    <x v="19"/>
    <s v="R"/>
    <m/>
    <m/>
    <m/>
    <m/>
    <m/>
    <m/>
    <m/>
    <m/>
    <d v="1904-01-01T00:00:00"/>
  </r>
  <r>
    <x v="139"/>
    <d v="2020-05-17T00:00:00"/>
    <s v="2020-20"/>
    <x v="19"/>
    <d v="1904-01-01T08:45:00"/>
    <d v="1904-01-01T14:00:00"/>
    <m/>
    <m/>
    <d v="1904-01-01T17:30:00"/>
    <d v="1904-01-01T22:10:00"/>
    <d v="1904-01-01T01:00:00"/>
    <m/>
    <d v="1904-01-01T08:55:00"/>
    <n v="-0.15277777777777746"/>
  </r>
  <r>
    <x v="140"/>
    <d v="2020-05-18T00:00:00"/>
    <s v="2020-21"/>
    <x v="20"/>
    <d v="1904-01-01T08:45:00"/>
    <d v="1904-01-01T14:20:00"/>
    <m/>
    <m/>
    <d v="1904-01-01T17:35:00"/>
    <d v="1904-01-01T23:00:00"/>
    <d v="1904-01-01T01:00:00"/>
    <m/>
    <d v="1904-01-01T10:00:00"/>
    <d v="1904-01-01T00:00:00"/>
  </r>
  <r>
    <x v="141"/>
    <d v="2020-05-19T00:00:00"/>
    <s v="2020-21"/>
    <x v="20"/>
    <d v="1904-01-01T09:00:00"/>
    <d v="1904-01-01T14:15:00"/>
    <m/>
    <m/>
    <d v="1904-01-01T17:45:00"/>
    <d v="1904-01-01T22:45:00"/>
    <d v="1904-01-01T01:00:00"/>
    <m/>
    <d v="1904-01-01T09:15:00"/>
    <d v="1904-01-01T00:00:00"/>
  </r>
  <r>
    <x v="142"/>
    <d v="2020-05-20T00:00:00"/>
    <s v="2020-21"/>
    <x v="20"/>
    <d v="1904-01-01T08:45:00"/>
    <d v="1904-01-01T14:00:00"/>
    <m/>
    <m/>
    <d v="1904-01-01T17:55:00"/>
    <d v="1904-01-01T22:30:00"/>
    <d v="1904-01-01T01:00:00"/>
    <m/>
    <d v="1904-01-01T08:50:00"/>
    <d v="1904-01-01T00:00:00"/>
  </r>
  <r>
    <x v="143"/>
    <d v="2020-05-21T00:00:00"/>
    <s v="2020-21"/>
    <x v="20"/>
    <d v="1904-01-01T08:45:00"/>
    <d v="1904-01-01T15:00:00"/>
    <m/>
    <m/>
    <m/>
    <m/>
    <d v="1904-01-01T00:30:00"/>
    <m/>
    <d v="1904-01-01T05:45:00"/>
    <d v="1904-01-01T00:00:00"/>
  </r>
  <r>
    <x v="144"/>
    <d v="2020-05-22T00:00:00"/>
    <s v="2020-21"/>
    <x v="20"/>
    <s v="R"/>
    <m/>
    <m/>
    <m/>
    <m/>
    <m/>
    <m/>
    <m/>
    <m/>
    <d v="1904-01-01T00:00:00"/>
  </r>
  <r>
    <x v="145"/>
    <d v="2020-05-23T00:00:00"/>
    <s v="2020-21"/>
    <x v="20"/>
    <s v="R"/>
    <m/>
    <m/>
    <m/>
    <m/>
    <m/>
    <m/>
    <m/>
    <m/>
    <d v="1904-01-01T00:00:00"/>
  </r>
  <r>
    <x v="146"/>
    <d v="2020-05-24T00:00:00"/>
    <s v="2020-21"/>
    <x v="20"/>
    <d v="1904-01-01T07:00:00"/>
    <d v="1904-01-01T15:00:00"/>
    <m/>
    <m/>
    <m/>
    <m/>
    <d v="1904-01-01T00:30:00"/>
    <m/>
    <d v="1904-01-01T07:30:00"/>
    <d v="1904-01-01T02:20:00"/>
  </r>
  <r>
    <x v="147"/>
    <d v="2020-05-25T00:00:00"/>
    <s v="2020-22"/>
    <x v="21"/>
    <d v="1904-01-01T08:45:00"/>
    <d v="1904-01-01T16:15:00"/>
    <m/>
    <m/>
    <m/>
    <m/>
    <d v="1904-01-01T00:30:00"/>
    <m/>
    <d v="1904-01-01T07:00:00"/>
    <d v="1904-01-01T00:00:00"/>
  </r>
  <r>
    <x v="148"/>
    <d v="2020-05-26T00:00:00"/>
    <s v="2020-22"/>
    <x v="21"/>
    <d v="1904-01-01T09:00:00"/>
    <d v="1904-01-01T16:30:00"/>
    <m/>
    <m/>
    <m/>
    <m/>
    <d v="1904-01-01T00:30:00"/>
    <m/>
    <d v="1904-01-01T07:00:00"/>
    <d v="1904-01-01T00:00:00"/>
  </r>
  <r>
    <x v="149"/>
    <d v="2020-05-27T00:00:00"/>
    <s v="2020-22"/>
    <x v="21"/>
    <s v="JF"/>
    <m/>
    <m/>
    <m/>
    <m/>
    <m/>
    <m/>
    <m/>
    <m/>
    <d v="1904-01-01T00:00:00"/>
  </r>
  <r>
    <x v="150"/>
    <d v="2020-05-28T00:00:00"/>
    <s v="2020-22"/>
    <x v="21"/>
    <d v="1904-01-01T08:45:00"/>
    <d v="1904-01-01T15:20:00"/>
    <m/>
    <m/>
    <m/>
    <m/>
    <d v="1904-01-01T00:30:00"/>
    <m/>
    <d v="1904-01-01T06:05:00"/>
    <d v="1904-01-0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0" applyNumberFormats="0" applyBorderFormats="0" applyFontFormats="0" applyPatternFormats="0" applyAlignmentFormats="0" applyWidthHeightFormats="1" dataCaption="Données" updatedVersion="5" showMemberPropertyTips="0" useAutoFormatting="1" itemPrintTitles="1" createdVersion="1" indent="0" compact="0" compactData="0" gridDropZones="1">
  <location ref="E3:G10" firstHeaderRow="2" firstDataRow="2" firstDataCol="2"/>
  <pivotFields count="16">
    <pivotField compact="0" numFmtId="172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173" outline="0" subtotalTop="0" showAll="0" includeNewItemsInFilter="1"/>
    <pivotField compact="0" outline="0" subtotalTop="0" showAll="0" includeNewItemsInFilter="1" sortType="ascending"/>
    <pivotField axis="axisRow" compact="0" numFmtId="172" outline="0" subtotalTop="0" showAll="0" includeNewItemsInFilter="1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>
      <items count="4">
        <item x="0"/>
        <item x="1"/>
        <item x="2"/>
        <item x="3"/>
      </items>
    </pivotField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2">
    <field x="15"/>
    <field x="3"/>
  </rowFields>
  <rowItems count="6">
    <i>
      <x v="1"/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Somme de heures travaillées" fld="12" baseField="2" baseItem="0" numFmtId="174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40" dataOnRows="1" applyNumberFormats="0" applyBorderFormats="0" applyFontFormats="0" applyPatternFormats="0" applyAlignmentFormats="0" applyWidthHeightFormats="1" dataCaption="Données" updatedVersion="5" showMemberPropertyTips="0" useAutoFormatting="1" itemPrintTitles="1" createdVersion="1" indent="0" compact="0" compactData="0" gridDropZones="1">
  <location ref="A3:C11" firstHeaderRow="2" firstDataRow="2" firstDataCol="2"/>
  <pivotFields count="16">
    <pivotField axis="axisRow" compact="0" numFmtId="172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173" outline="0" subtotalTop="0" showAll="0" includeNewItemsInFilter="1"/>
    <pivotField compact="0" outline="0" subtotalTop="0" showAll="0" includeNewItemsInFilter="1"/>
    <pivotField compact="0" numFmtId="172" outline="0" subtotalTop="0" showAll="0" includeNewItemsInFilter="1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4">
        <item x="0"/>
        <item x="1"/>
        <item x="2"/>
        <item x="3"/>
      </items>
    </pivotField>
    <pivotField compact="0" outline="0" subtotalTop="0" showAll="0" includeNewItemsInFilter="1" defaultSubtotal="0">
      <items count="3">
        <item x="0"/>
        <item x="1"/>
        <item x="2"/>
      </items>
    </pivotField>
  </pivotFields>
  <rowFields count="2">
    <field x="14"/>
    <field x="0"/>
  </rowFields>
  <rowItems count="7">
    <i>
      <x v="1"/>
      <x v="12"/>
    </i>
    <i>
      <x v="2"/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Somme de heures travaillées" fld="12" baseField="0" baseItem="3" numFmtId="174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63"/>
  <sheetViews>
    <sheetView workbookViewId="0">
      <pane ySplit="10" topLeftCell="A11" activePane="bottomLeft" state="frozen"/>
      <selection pane="bottomLeft" activeCell="O11" sqref="O11"/>
    </sheetView>
  </sheetViews>
  <sheetFormatPr baseColWidth="10" defaultRowHeight="13"/>
  <cols>
    <col min="1" max="1" width="1.7265625" style="3" customWidth="1"/>
    <col min="2" max="5" width="7.1796875" style="3" customWidth="1"/>
    <col min="6" max="6" width="8.54296875" style="3" customWidth="1"/>
    <col min="7" max="7" width="11.1796875" style="3" customWidth="1"/>
    <col min="8" max="13" width="8.54296875" style="3" customWidth="1"/>
    <col min="14" max="14" width="30.7265625" style="3" bestFit="1" customWidth="1"/>
    <col min="15" max="16" width="11.453125" style="3" customWidth="1"/>
  </cols>
  <sheetData>
    <row r="1" spans="1:16" ht="24" thickBot="1"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70"/>
    </row>
    <row r="2" spans="1:16" ht="15" customHeight="1" thickBot="1"/>
    <row r="3" spans="1:16" ht="21.5" thickBot="1">
      <c r="B3" s="74" t="s">
        <v>10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21">
        <v>2020</v>
      </c>
    </row>
    <row r="4" spans="1:16" ht="6.5" customHeight="1"/>
    <row r="5" spans="1:16" ht="18.5">
      <c r="C5" s="12" t="s">
        <v>6</v>
      </c>
      <c r="D5" s="12"/>
      <c r="E5" s="12"/>
      <c r="F5" s="19"/>
      <c r="G5" s="14"/>
      <c r="H5" s="14"/>
      <c r="I5" s="4"/>
      <c r="J5" s="7"/>
      <c r="K5" s="4"/>
      <c r="L5" s="20"/>
      <c r="M5" s="10"/>
      <c r="N5" s="7"/>
      <c r="O5" s="11"/>
    </row>
    <row r="6" spans="1:16" ht="6.5" customHeight="1">
      <c r="C6" s="13"/>
      <c r="D6" s="13"/>
      <c r="E6" s="13"/>
      <c r="F6" s="7"/>
      <c r="G6" s="7"/>
      <c r="H6" s="7"/>
      <c r="J6" s="7"/>
      <c r="L6" s="7"/>
      <c r="M6" s="7"/>
      <c r="N6" s="7"/>
      <c r="O6" s="7"/>
    </row>
    <row r="7" spans="1:16" ht="18.5">
      <c r="C7" s="12" t="s">
        <v>7</v>
      </c>
      <c r="D7" s="12"/>
      <c r="E7" s="12"/>
      <c r="F7" s="19"/>
      <c r="G7" s="14"/>
      <c r="H7" s="14"/>
      <c r="I7" s="4"/>
      <c r="J7" s="7"/>
      <c r="K7" s="4"/>
      <c r="L7" s="10" t="s">
        <v>8</v>
      </c>
      <c r="M7" s="10"/>
      <c r="N7" s="15" t="s">
        <v>18</v>
      </c>
      <c r="O7" s="16"/>
    </row>
    <row r="8" spans="1:16" ht="15" customHeight="1" thickBot="1"/>
    <row r="9" spans="1:16" ht="16" thickBot="1">
      <c r="B9" s="80" t="s">
        <v>0</v>
      </c>
      <c r="C9" s="80" t="s">
        <v>1</v>
      </c>
      <c r="D9" s="81" t="s">
        <v>19</v>
      </c>
      <c r="E9" s="82"/>
      <c r="F9" s="83" t="s">
        <v>2</v>
      </c>
      <c r="G9" s="84"/>
      <c r="H9" s="83" t="s">
        <v>11</v>
      </c>
      <c r="I9" s="84"/>
      <c r="J9" s="83" t="s">
        <v>3</v>
      </c>
      <c r="K9" s="84"/>
      <c r="L9" s="85" t="s">
        <v>9</v>
      </c>
      <c r="M9" s="86" t="s">
        <v>16</v>
      </c>
      <c r="N9" s="87" t="s">
        <v>14</v>
      </c>
      <c r="O9" s="142" t="s">
        <v>49</v>
      </c>
    </row>
    <row r="10" spans="1:16" ht="26.5" thickBot="1">
      <c r="B10" s="88"/>
      <c r="C10" s="88"/>
      <c r="D10" s="88"/>
      <c r="E10" s="89"/>
      <c r="F10" s="90" t="s">
        <v>12</v>
      </c>
      <c r="G10" s="91" t="s">
        <v>13</v>
      </c>
      <c r="H10" s="90" t="s">
        <v>12</v>
      </c>
      <c r="I10" s="91" t="s">
        <v>13</v>
      </c>
      <c r="J10" s="90" t="s">
        <v>12</v>
      </c>
      <c r="K10" s="91" t="s">
        <v>13</v>
      </c>
      <c r="L10" s="92"/>
      <c r="M10" s="93"/>
      <c r="N10" s="94"/>
      <c r="O10" s="67"/>
    </row>
    <row r="11" spans="1:16" s="33" customFormat="1" ht="15.5">
      <c r="A11" s="7"/>
      <c r="B11" s="95"/>
      <c r="C11" s="95"/>
      <c r="D11" s="95"/>
      <c r="E11" s="95"/>
      <c r="F11" s="96"/>
      <c r="G11" s="96"/>
      <c r="H11" s="96"/>
      <c r="I11" s="96"/>
      <c r="J11" s="96"/>
      <c r="K11" s="96"/>
      <c r="L11" s="97"/>
      <c r="M11" s="98"/>
      <c r="N11" s="99"/>
      <c r="O11" s="29"/>
      <c r="P11" s="7"/>
    </row>
    <row r="12" spans="1:16" ht="16" customHeight="1" thickBot="1">
      <c r="B12" s="100" t="s">
        <v>20</v>
      </c>
      <c r="C12" s="101" t="s">
        <v>21</v>
      </c>
      <c r="D12" s="100" t="s">
        <v>22</v>
      </c>
      <c r="E12" s="100" t="s">
        <v>44</v>
      </c>
      <c r="F12" s="102" t="s">
        <v>23</v>
      </c>
      <c r="G12" s="103" t="s">
        <v>24</v>
      </c>
      <c r="H12" s="102" t="s">
        <v>25</v>
      </c>
      <c r="I12" s="103" t="s">
        <v>26</v>
      </c>
      <c r="J12" s="102" t="s">
        <v>27</v>
      </c>
      <c r="K12" s="104" t="s">
        <v>28</v>
      </c>
      <c r="L12" s="105" t="s">
        <v>29</v>
      </c>
      <c r="M12" s="106" t="s">
        <v>30</v>
      </c>
      <c r="N12" s="107" t="s">
        <v>42</v>
      </c>
      <c r="O12" s="27" t="s">
        <v>48</v>
      </c>
    </row>
    <row r="13" spans="1:16" ht="14.5">
      <c r="B13" s="9">
        <f>DATE(O3,1,1)-WEEKDAY(O3)+1</f>
        <v>42367</v>
      </c>
      <c r="C13" s="22">
        <f>B13</f>
        <v>42367</v>
      </c>
      <c r="D13" s="26" t="str">
        <f>YEAR(B13+4)&amp;"-"&amp;RIGHT("00"&amp;_xlfn.ISOWEEKNUM(B13),2)</f>
        <v>2020-01</v>
      </c>
      <c r="E13" s="44">
        <f>B13+7-WEEKDAY(B13,2)</f>
        <v>42373</v>
      </c>
      <c r="F13" s="108"/>
      <c r="G13" s="109"/>
      <c r="H13" s="110"/>
      <c r="I13" s="109"/>
      <c r="J13" s="110"/>
      <c r="K13" s="111"/>
      <c r="L13" s="112"/>
      <c r="M13" s="113"/>
      <c r="N13" s="114"/>
      <c r="O13" s="61">
        <f ca="1">IF(WEEKDAY(B13,2)=7,SUM(OFFSET(N13,-6,,7))-39/24,0)</f>
        <v>0</v>
      </c>
    </row>
    <row r="14" spans="1:16">
      <c r="B14" s="115">
        <f>B13+1</f>
        <v>42368</v>
      </c>
      <c r="C14" s="23">
        <f t="shared" ref="C14:C43" si="0">B14</f>
        <v>42368</v>
      </c>
      <c r="D14" s="26" t="str">
        <f t="shared" ref="D14:D77" si="1">YEAR(B14+4)&amp;"-"&amp;RIGHT("00"&amp;_xlfn.ISOWEEKNUM(B14),2)</f>
        <v>2020-01</v>
      </c>
      <c r="E14" s="44">
        <f t="shared" ref="E14:E77" si="2">B14+7-WEEKDAY(B14,2)</f>
        <v>42373</v>
      </c>
      <c r="F14" s="116"/>
      <c r="G14" s="117"/>
      <c r="H14" s="118"/>
      <c r="I14" s="117"/>
      <c r="J14" s="118"/>
      <c r="K14" s="119"/>
      <c r="L14" s="120"/>
      <c r="M14" s="121"/>
      <c r="N14" s="122">
        <f t="shared" ref="N14:N19" si="3">SUM(G14-F14)+(I14-H14)+(K14-J14)-L14</f>
        <v>0</v>
      </c>
      <c r="O14" s="61">
        <f t="shared" ref="O14:O77" ca="1" si="4">IF(WEEKDAY(B14,2)=7,SUM(OFFSET(N14,-6,,7))-39/24,0)</f>
        <v>0</v>
      </c>
    </row>
    <row r="15" spans="1:16">
      <c r="B15" s="115">
        <f t="shared" ref="B15:B78" si="5">B14+1</f>
        <v>42369</v>
      </c>
      <c r="C15" s="23">
        <f t="shared" si="0"/>
        <v>42369</v>
      </c>
      <c r="D15" s="26" t="str">
        <f t="shared" si="1"/>
        <v>2020-01</v>
      </c>
      <c r="E15" s="44">
        <f t="shared" si="2"/>
        <v>42373</v>
      </c>
      <c r="F15" s="116"/>
      <c r="G15" s="117"/>
      <c r="H15" s="118"/>
      <c r="I15" s="117"/>
      <c r="J15" s="118"/>
      <c r="K15" s="119"/>
      <c r="L15" s="120"/>
      <c r="M15" s="121"/>
      <c r="N15" s="122">
        <f t="shared" si="3"/>
        <v>0</v>
      </c>
      <c r="O15" s="61">
        <f t="shared" ca="1" si="4"/>
        <v>0</v>
      </c>
    </row>
    <row r="16" spans="1:16" ht="15" customHeight="1">
      <c r="B16" s="115">
        <f t="shared" si="5"/>
        <v>42370</v>
      </c>
      <c r="C16" s="23">
        <f t="shared" si="0"/>
        <v>42370</v>
      </c>
      <c r="D16" s="26" t="str">
        <f t="shared" si="1"/>
        <v>2020-01</v>
      </c>
      <c r="E16" s="44">
        <f t="shared" si="2"/>
        <v>42373</v>
      </c>
      <c r="F16" s="116"/>
      <c r="G16" s="117"/>
      <c r="H16" s="118"/>
      <c r="I16" s="117"/>
      <c r="J16" s="118"/>
      <c r="K16" s="119"/>
      <c r="L16" s="120"/>
      <c r="M16" s="121"/>
      <c r="N16" s="122">
        <f t="shared" si="3"/>
        <v>0</v>
      </c>
      <c r="O16" s="61">
        <f t="shared" ca="1" si="4"/>
        <v>0</v>
      </c>
    </row>
    <row r="17" spans="2:15" ht="15" customHeight="1">
      <c r="B17" s="115">
        <f t="shared" si="5"/>
        <v>42371</v>
      </c>
      <c r="C17" s="24">
        <f t="shared" si="0"/>
        <v>42371</v>
      </c>
      <c r="D17" s="26" t="str">
        <f t="shared" si="1"/>
        <v>2020-01</v>
      </c>
      <c r="E17" s="44">
        <f t="shared" si="2"/>
        <v>42373</v>
      </c>
      <c r="F17" s="123"/>
      <c r="G17" s="124"/>
      <c r="H17" s="125"/>
      <c r="I17" s="124"/>
      <c r="J17" s="125"/>
      <c r="K17" s="126"/>
      <c r="L17" s="127"/>
      <c r="M17" s="128"/>
      <c r="N17" s="122">
        <f t="shared" si="3"/>
        <v>0</v>
      </c>
      <c r="O17" s="61">
        <f t="shared" ca="1" si="4"/>
        <v>0</v>
      </c>
    </row>
    <row r="18" spans="2:15" ht="15" customHeight="1">
      <c r="B18" s="115">
        <f t="shared" si="5"/>
        <v>42372</v>
      </c>
      <c r="C18" s="23">
        <f t="shared" si="0"/>
        <v>42372</v>
      </c>
      <c r="D18" s="26" t="str">
        <f t="shared" si="1"/>
        <v>2020-01</v>
      </c>
      <c r="E18" s="44">
        <f t="shared" si="2"/>
        <v>42373</v>
      </c>
      <c r="F18" s="123"/>
      <c r="G18" s="124"/>
      <c r="H18" s="125"/>
      <c r="I18" s="124"/>
      <c r="J18" s="125"/>
      <c r="K18" s="126"/>
      <c r="L18" s="127"/>
      <c r="M18" s="128"/>
      <c r="N18" s="122">
        <f t="shared" si="3"/>
        <v>0</v>
      </c>
      <c r="O18" s="61">
        <f t="shared" ca="1" si="4"/>
        <v>0</v>
      </c>
    </row>
    <row r="19" spans="2:15" ht="15" customHeight="1">
      <c r="B19" s="115">
        <f t="shared" si="5"/>
        <v>42373</v>
      </c>
      <c r="C19" s="23">
        <f t="shared" si="0"/>
        <v>42373</v>
      </c>
      <c r="D19" s="26" t="str">
        <f t="shared" si="1"/>
        <v>2020-01</v>
      </c>
      <c r="E19" s="44">
        <f t="shared" si="2"/>
        <v>42373</v>
      </c>
      <c r="F19" s="123"/>
      <c r="G19" s="124"/>
      <c r="H19" s="125"/>
      <c r="I19" s="124"/>
      <c r="J19" s="125"/>
      <c r="K19" s="126"/>
      <c r="L19" s="127"/>
      <c r="M19" s="128"/>
      <c r="N19" s="122">
        <f t="shared" si="3"/>
        <v>0</v>
      </c>
      <c r="O19" s="61">
        <f t="shared" ca="1" si="4"/>
        <v>-1.625</v>
      </c>
    </row>
    <row r="20" spans="2:15" ht="15" customHeight="1">
      <c r="B20" s="115">
        <f t="shared" si="5"/>
        <v>42374</v>
      </c>
      <c r="C20" s="23">
        <f t="shared" si="0"/>
        <v>42374</v>
      </c>
      <c r="D20" s="26" t="str">
        <f t="shared" si="1"/>
        <v>2020-02</v>
      </c>
      <c r="E20" s="44">
        <f t="shared" si="2"/>
        <v>42380</v>
      </c>
      <c r="F20" s="123"/>
      <c r="G20" s="124"/>
      <c r="H20" s="125"/>
      <c r="I20" s="124"/>
      <c r="J20" s="125"/>
      <c r="K20" s="126"/>
      <c r="L20" s="127"/>
      <c r="M20" s="128"/>
      <c r="N20" s="122">
        <f t="shared" ref="N20:N25" si="6">SUM(G20-F20)+(I20-H20)+(K20-J20)-L20</f>
        <v>0</v>
      </c>
      <c r="O20" s="61">
        <f t="shared" ca="1" si="4"/>
        <v>0</v>
      </c>
    </row>
    <row r="21" spans="2:15" ht="15" customHeight="1">
      <c r="B21" s="115">
        <f t="shared" si="5"/>
        <v>42375</v>
      </c>
      <c r="C21" s="23">
        <f t="shared" si="0"/>
        <v>42375</v>
      </c>
      <c r="D21" s="26" t="str">
        <f t="shared" si="1"/>
        <v>2020-02</v>
      </c>
      <c r="E21" s="44">
        <f t="shared" si="2"/>
        <v>42380</v>
      </c>
      <c r="F21" s="123"/>
      <c r="G21" s="124"/>
      <c r="H21" s="125"/>
      <c r="I21" s="124"/>
      <c r="J21" s="125"/>
      <c r="K21" s="126"/>
      <c r="L21" s="127"/>
      <c r="M21" s="128"/>
      <c r="N21" s="122">
        <f t="shared" si="6"/>
        <v>0</v>
      </c>
      <c r="O21" s="61">
        <f t="shared" ca="1" si="4"/>
        <v>0</v>
      </c>
    </row>
    <row r="22" spans="2:15" ht="15" customHeight="1">
      <c r="B22" s="115">
        <f t="shared" si="5"/>
        <v>42376</v>
      </c>
      <c r="C22" s="23">
        <f t="shared" si="0"/>
        <v>42376</v>
      </c>
      <c r="D22" s="26" t="str">
        <f t="shared" si="1"/>
        <v>2020-02</v>
      </c>
      <c r="E22" s="44">
        <f t="shared" si="2"/>
        <v>42380</v>
      </c>
      <c r="F22" s="123"/>
      <c r="G22" s="124"/>
      <c r="H22" s="125"/>
      <c r="I22" s="124"/>
      <c r="J22" s="125"/>
      <c r="K22" s="126"/>
      <c r="L22" s="127"/>
      <c r="M22" s="128"/>
      <c r="N22" s="122">
        <f t="shared" si="6"/>
        <v>0</v>
      </c>
      <c r="O22" s="61">
        <f t="shared" ca="1" si="4"/>
        <v>0</v>
      </c>
    </row>
    <row r="23" spans="2:15" ht="15" customHeight="1">
      <c r="B23" s="115">
        <f t="shared" si="5"/>
        <v>42377</v>
      </c>
      <c r="C23" s="23">
        <f t="shared" si="0"/>
        <v>42377</v>
      </c>
      <c r="D23" s="26" t="str">
        <f t="shared" si="1"/>
        <v>2020-02</v>
      </c>
      <c r="E23" s="44">
        <f t="shared" si="2"/>
        <v>42380</v>
      </c>
      <c r="F23" s="123"/>
      <c r="G23" s="124"/>
      <c r="H23" s="125"/>
      <c r="I23" s="124"/>
      <c r="J23" s="125"/>
      <c r="K23" s="126"/>
      <c r="L23" s="127"/>
      <c r="M23" s="128"/>
      <c r="N23" s="122">
        <f t="shared" si="6"/>
        <v>0</v>
      </c>
      <c r="O23" s="61">
        <f t="shared" ca="1" si="4"/>
        <v>0</v>
      </c>
    </row>
    <row r="24" spans="2:15" ht="15" customHeight="1">
      <c r="B24" s="115">
        <f t="shared" si="5"/>
        <v>42378</v>
      </c>
      <c r="C24" s="23">
        <f t="shared" si="0"/>
        <v>42378</v>
      </c>
      <c r="D24" s="26" t="str">
        <f t="shared" si="1"/>
        <v>2020-02</v>
      </c>
      <c r="E24" s="44">
        <f t="shared" si="2"/>
        <v>42380</v>
      </c>
      <c r="F24" s="123"/>
      <c r="G24" s="124"/>
      <c r="H24" s="125"/>
      <c r="I24" s="124"/>
      <c r="J24" s="125"/>
      <c r="K24" s="126"/>
      <c r="L24" s="129"/>
      <c r="M24" s="128"/>
      <c r="N24" s="122">
        <f t="shared" si="6"/>
        <v>0</v>
      </c>
      <c r="O24" s="61">
        <f t="shared" ca="1" si="4"/>
        <v>0</v>
      </c>
    </row>
    <row r="25" spans="2:15" ht="15" customHeight="1">
      <c r="B25" s="115">
        <f t="shared" si="5"/>
        <v>42379</v>
      </c>
      <c r="C25" s="23">
        <f t="shared" si="0"/>
        <v>42379</v>
      </c>
      <c r="D25" s="26" t="str">
        <f t="shared" si="1"/>
        <v>2020-02</v>
      </c>
      <c r="E25" s="44">
        <f t="shared" si="2"/>
        <v>42380</v>
      </c>
      <c r="F25" s="123"/>
      <c r="G25" s="124"/>
      <c r="H25" s="125"/>
      <c r="I25" s="124"/>
      <c r="J25" s="125"/>
      <c r="K25" s="126"/>
      <c r="L25" s="129"/>
      <c r="M25" s="128"/>
      <c r="N25" s="122">
        <f t="shared" si="6"/>
        <v>0</v>
      </c>
      <c r="O25" s="61">
        <f t="shared" ca="1" si="4"/>
        <v>0</v>
      </c>
    </row>
    <row r="26" spans="2:15" ht="15" customHeight="1">
      <c r="B26" s="115">
        <f t="shared" si="5"/>
        <v>42380</v>
      </c>
      <c r="C26" s="23">
        <f t="shared" si="0"/>
        <v>42380</v>
      </c>
      <c r="D26" s="26" t="str">
        <f t="shared" si="1"/>
        <v>2020-02</v>
      </c>
      <c r="E26" s="44">
        <f t="shared" si="2"/>
        <v>42380</v>
      </c>
      <c r="F26" s="123">
        <v>0.375</v>
      </c>
      <c r="G26" s="124">
        <v>0.59027777777777779</v>
      </c>
      <c r="H26" s="125">
        <v>0.73263888888888884</v>
      </c>
      <c r="I26" s="124">
        <v>0.9375</v>
      </c>
      <c r="J26" s="125"/>
      <c r="K26" s="126"/>
      <c r="L26" s="127"/>
      <c r="M26" s="128"/>
      <c r="N26" s="122">
        <f>SUM(G26-F26)+(I26-H26)+(K26-J26)-L26</f>
        <v>0.42013888888888895</v>
      </c>
      <c r="O26" s="61">
        <f t="shared" ca="1" si="4"/>
        <v>-1.2048611111111112</v>
      </c>
    </row>
    <row r="27" spans="2:15" ht="15" customHeight="1">
      <c r="B27" s="115">
        <f t="shared" si="5"/>
        <v>42381</v>
      </c>
      <c r="C27" s="23">
        <f t="shared" si="0"/>
        <v>42381</v>
      </c>
      <c r="D27" s="26" t="str">
        <f t="shared" si="1"/>
        <v>2020-03</v>
      </c>
      <c r="E27" s="44">
        <f t="shared" si="2"/>
        <v>42387</v>
      </c>
      <c r="F27" s="123">
        <v>0.36805555555555558</v>
      </c>
      <c r="G27" s="124">
        <v>0.59375</v>
      </c>
      <c r="H27" s="125">
        <v>0.73263888888888884</v>
      </c>
      <c r="I27" s="124">
        <v>0.9375</v>
      </c>
      <c r="J27" s="125"/>
      <c r="K27" s="126"/>
      <c r="L27" s="127"/>
      <c r="M27" s="128"/>
      <c r="N27" s="122">
        <f t="shared" ref="N27:N32" si="7">SUM(G27-F27)+(I27-H27)+(K27-J27)-L27</f>
        <v>0.43055555555555558</v>
      </c>
      <c r="O27" s="61">
        <f t="shared" ca="1" si="4"/>
        <v>0</v>
      </c>
    </row>
    <row r="28" spans="2:15" ht="15" customHeight="1">
      <c r="B28" s="115">
        <f t="shared" si="5"/>
        <v>42382</v>
      </c>
      <c r="C28" s="23">
        <f t="shared" si="0"/>
        <v>42382</v>
      </c>
      <c r="D28" s="26" t="str">
        <f t="shared" si="1"/>
        <v>2020-03</v>
      </c>
      <c r="E28" s="44">
        <f t="shared" si="2"/>
        <v>42387</v>
      </c>
      <c r="F28" s="123">
        <v>0.36458333333333331</v>
      </c>
      <c r="G28" s="124">
        <v>0.59722222222222221</v>
      </c>
      <c r="H28" s="125">
        <v>0.73263888888888884</v>
      </c>
      <c r="I28" s="124">
        <v>0.9375</v>
      </c>
      <c r="J28" s="125"/>
      <c r="K28" s="126"/>
      <c r="L28" s="127"/>
      <c r="M28" s="128"/>
      <c r="N28" s="122">
        <f t="shared" si="7"/>
        <v>0.43750000000000006</v>
      </c>
      <c r="O28" s="61">
        <f t="shared" ca="1" si="4"/>
        <v>0</v>
      </c>
    </row>
    <row r="29" spans="2:15" ht="15" customHeight="1">
      <c r="B29" s="115">
        <f t="shared" si="5"/>
        <v>42383</v>
      </c>
      <c r="C29" s="23">
        <f t="shared" si="0"/>
        <v>42383</v>
      </c>
      <c r="D29" s="26" t="str">
        <f t="shared" si="1"/>
        <v>2020-03</v>
      </c>
      <c r="E29" s="44">
        <f t="shared" si="2"/>
        <v>42387</v>
      </c>
      <c r="F29" s="123">
        <v>0.35416666666666669</v>
      </c>
      <c r="G29" s="124">
        <v>0.58333333333333337</v>
      </c>
      <c r="H29" s="125">
        <v>0.73263888888888884</v>
      </c>
      <c r="I29" s="124">
        <v>0.9375</v>
      </c>
      <c r="J29" s="125"/>
      <c r="K29" s="126"/>
      <c r="L29" s="127"/>
      <c r="M29" s="128"/>
      <c r="N29" s="122">
        <f t="shared" si="7"/>
        <v>0.43402777777777785</v>
      </c>
      <c r="O29" s="61">
        <f t="shared" ca="1" si="4"/>
        <v>0</v>
      </c>
    </row>
    <row r="30" spans="2:15" ht="15" customHeight="1">
      <c r="B30" s="115">
        <f t="shared" si="5"/>
        <v>42384</v>
      </c>
      <c r="C30" s="23">
        <f t="shared" si="0"/>
        <v>42384</v>
      </c>
      <c r="D30" s="26" t="str">
        <f t="shared" si="1"/>
        <v>2020-03</v>
      </c>
      <c r="E30" s="44">
        <f t="shared" si="2"/>
        <v>42387</v>
      </c>
      <c r="F30" s="123">
        <v>0.375</v>
      </c>
      <c r="G30" s="124">
        <v>0.625</v>
      </c>
      <c r="H30" s="125"/>
      <c r="I30" s="124"/>
      <c r="J30" s="125"/>
      <c r="K30" s="126"/>
      <c r="L30" s="127"/>
      <c r="M30" s="128"/>
      <c r="N30" s="122">
        <f t="shared" si="7"/>
        <v>0.25</v>
      </c>
      <c r="O30" s="61">
        <f t="shared" ca="1" si="4"/>
        <v>0</v>
      </c>
    </row>
    <row r="31" spans="2:15" ht="15" customHeight="1">
      <c r="B31" s="115">
        <f t="shared" si="5"/>
        <v>42385</v>
      </c>
      <c r="C31" s="23">
        <f t="shared" si="0"/>
        <v>42385</v>
      </c>
      <c r="D31" s="26" t="str">
        <f t="shared" si="1"/>
        <v>2020-03</v>
      </c>
      <c r="E31" s="44">
        <f t="shared" si="2"/>
        <v>42387</v>
      </c>
      <c r="F31" s="123"/>
      <c r="G31" s="124"/>
      <c r="H31" s="125"/>
      <c r="I31" s="124"/>
      <c r="J31" s="125"/>
      <c r="K31" s="126"/>
      <c r="L31" s="129"/>
      <c r="M31" s="128"/>
      <c r="N31" s="122">
        <f t="shared" si="7"/>
        <v>0</v>
      </c>
      <c r="O31" s="61">
        <f t="shared" ca="1" si="4"/>
        <v>0</v>
      </c>
    </row>
    <row r="32" spans="2:15" ht="15" customHeight="1">
      <c r="B32" s="115">
        <f t="shared" si="5"/>
        <v>42386</v>
      </c>
      <c r="C32" s="23">
        <f t="shared" si="0"/>
        <v>42386</v>
      </c>
      <c r="D32" s="26" t="str">
        <f t="shared" si="1"/>
        <v>2020-03</v>
      </c>
      <c r="E32" s="44">
        <f t="shared" si="2"/>
        <v>42387</v>
      </c>
      <c r="F32" s="123"/>
      <c r="G32" s="124"/>
      <c r="H32" s="125"/>
      <c r="I32" s="124"/>
      <c r="J32" s="125"/>
      <c r="K32" s="126"/>
      <c r="L32" s="129"/>
      <c r="M32" s="128"/>
      <c r="N32" s="122">
        <f t="shared" si="7"/>
        <v>0</v>
      </c>
      <c r="O32" s="61">
        <f t="shared" ca="1" si="4"/>
        <v>0</v>
      </c>
    </row>
    <row r="33" spans="1:21" ht="15" customHeight="1">
      <c r="B33" s="115">
        <f t="shared" si="5"/>
        <v>42387</v>
      </c>
      <c r="C33" s="23">
        <f t="shared" si="0"/>
        <v>42387</v>
      </c>
      <c r="D33" s="26" t="str">
        <f t="shared" si="1"/>
        <v>2020-03</v>
      </c>
      <c r="E33" s="44">
        <f t="shared" si="2"/>
        <v>42387</v>
      </c>
      <c r="F33" s="123">
        <v>0.36458333333333331</v>
      </c>
      <c r="G33" s="124">
        <v>0.68055555555555547</v>
      </c>
      <c r="H33" s="125"/>
      <c r="I33" s="124"/>
      <c r="J33" s="125"/>
      <c r="K33" s="126"/>
      <c r="L33" s="127">
        <v>2.0833333333333332E-2</v>
      </c>
      <c r="M33" s="128"/>
      <c r="N33" s="122">
        <f t="shared" ref="N33:N39" si="8">SUM(G33-F33)+(I33-H33)+(K33-J33)-L33</f>
        <v>0.29513888888888884</v>
      </c>
      <c r="O33" s="61">
        <f t="shared" ca="1" si="4"/>
        <v>0.22222222222222232</v>
      </c>
    </row>
    <row r="34" spans="1:21" ht="15" customHeight="1">
      <c r="B34" s="115">
        <f t="shared" si="5"/>
        <v>42388</v>
      </c>
      <c r="C34" s="23">
        <f t="shared" si="0"/>
        <v>42388</v>
      </c>
      <c r="D34" s="26" t="str">
        <f t="shared" si="1"/>
        <v>2020-04</v>
      </c>
      <c r="E34" s="44">
        <f t="shared" si="2"/>
        <v>42394</v>
      </c>
      <c r="F34" s="123">
        <v>0.3611111111111111</v>
      </c>
      <c r="G34" s="124">
        <v>0.61805555555555558</v>
      </c>
      <c r="H34" s="125"/>
      <c r="I34" s="124"/>
      <c r="J34" s="125"/>
      <c r="K34" s="126"/>
      <c r="L34" s="127">
        <v>2.0833333333333332E-2</v>
      </c>
      <c r="M34" s="128"/>
      <c r="N34" s="122">
        <f t="shared" si="8"/>
        <v>0.23611111111111113</v>
      </c>
      <c r="O34" s="61">
        <f t="shared" ca="1" si="4"/>
        <v>0</v>
      </c>
    </row>
    <row r="35" spans="1:21" s="1" customFormat="1" ht="15" customHeight="1">
      <c r="A35" s="5"/>
      <c r="B35" s="115">
        <f t="shared" si="5"/>
        <v>42389</v>
      </c>
      <c r="C35" s="23">
        <f t="shared" si="0"/>
        <v>42389</v>
      </c>
      <c r="D35" s="26" t="str">
        <f t="shared" si="1"/>
        <v>2020-04</v>
      </c>
      <c r="E35" s="44">
        <f t="shared" si="2"/>
        <v>42394</v>
      </c>
      <c r="F35" s="123">
        <v>0.3611111111111111</v>
      </c>
      <c r="G35" s="124">
        <v>0.625</v>
      </c>
      <c r="H35" s="125"/>
      <c r="I35" s="124"/>
      <c r="J35" s="125"/>
      <c r="K35" s="126"/>
      <c r="L35" s="127">
        <v>2.0833333333333332E-2</v>
      </c>
      <c r="M35" s="128"/>
      <c r="N35" s="122">
        <f t="shared" si="8"/>
        <v>0.24305555555555555</v>
      </c>
      <c r="O35" s="61">
        <f t="shared" ca="1" si="4"/>
        <v>0</v>
      </c>
      <c r="P35" s="5"/>
    </row>
    <row r="36" spans="1:21" ht="15" customHeight="1">
      <c r="B36" s="115">
        <f t="shared" si="5"/>
        <v>42390</v>
      </c>
      <c r="C36" s="23">
        <f t="shared" si="0"/>
        <v>42390</v>
      </c>
      <c r="D36" s="26" t="str">
        <f t="shared" si="1"/>
        <v>2020-04</v>
      </c>
      <c r="E36" s="44">
        <f t="shared" si="2"/>
        <v>42394</v>
      </c>
      <c r="F36" s="123">
        <v>0.36458333333333331</v>
      </c>
      <c r="G36" s="124">
        <v>0.66666666666666663</v>
      </c>
      <c r="H36" s="125"/>
      <c r="I36" s="124"/>
      <c r="J36" s="125"/>
      <c r="K36" s="126"/>
      <c r="L36" s="127">
        <v>2.0833333333333332E-2</v>
      </c>
      <c r="M36" s="128"/>
      <c r="N36" s="122">
        <f t="shared" si="8"/>
        <v>0.28125</v>
      </c>
      <c r="O36" s="61">
        <f t="shared" ca="1" si="4"/>
        <v>0</v>
      </c>
    </row>
    <row r="37" spans="1:21" ht="15" customHeight="1">
      <c r="B37" s="115">
        <f t="shared" si="5"/>
        <v>42391</v>
      </c>
      <c r="C37" s="23">
        <f t="shared" si="0"/>
        <v>42391</v>
      </c>
      <c r="D37" s="26" t="str">
        <f t="shared" si="1"/>
        <v>2020-04</v>
      </c>
      <c r="E37" s="44">
        <f t="shared" si="2"/>
        <v>42394</v>
      </c>
      <c r="F37" s="123">
        <v>0.36458333333333331</v>
      </c>
      <c r="G37" s="124">
        <v>0.625</v>
      </c>
      <c r="H37" s="125"/>
      <c r="I37" s="124"/>
      <c r="J37" s="125"/>
      <c r="K37" s="126"/>
      <c r="L37" s="127">
        <v>2.0833333333333332E-2</v>
      </c>
      <c r="M37" s="128"/>
      <c r="N37" s="122">
        <f t="shared" si="8"/>
        <v>0.23958333333333334</v>
      </c>
      <c r="O37" s="61">
        <f t="shared" ca="1" si="4"/>
        <v>0</v>
      </c>
    </row>
    <row r="38" spans="1:21" ht="15" customHeight="1">
      <c r="B38" s="115">
        <f t="shared" si="5"/>
        <v>42392</v>
      </c>
      <c r="C38" s="23">
        <f t="shared" si="0"/>
        <v>42392</v>
      </c>
      <c r="D38" s="26" t="str">
        <f t="shared" si="1"/>
        <v>2020-04</v>
      </c>
      <c r="E38" s="44">
        <f t="shared" si="2"/>
        <v>42394</v>
      </c>
      <c r="F38" s="123"/>
      <c r="G38" s="124"/>
      <c r="H38" s="125"/>
      <c r="I38" s="124"/>
      <c r="J38" s="125"/>
      <c r="K38" s="126"/>
      <c r="L38" s="127"/>
      <c r="M38" s="128"/>
      <c r="N38" s="122">
        <f t="shared" si="8"/>
        <v>0</v>
      </c>
      <c r="O38" s="61">
        <f t="shared" ca="1" si="4"/>
        <v>0</v>
      </c>
    </row>
    <row r="39" spans="1:21" ht="15" customHeight="1">
      <c r="B39" s="115">
        <f t="shared" si="5"/>
        <v>42393</v>
      </c>
      <c r="C39" s="23">
        <f t="shared" si="0"/>
        <v>42393</v>
      </c>
      <c r="D39" s="26" t="str">
        <f t="shared" si="1"/>
        <v>2020-04</v>
      </c>
      <c r="E39" s="44">
        <f t="shared" si="2"/>
        <v>42394</v>
      </c>
      <c r="F39" s="123"/>
      <c r="G39" s="124"/>
      <c r="H39" s="125"/>
      <c r="I39" s="124"/>
      <c r="J39" s="125"/>
      <c r="K39" s="126"/>
      <c r="L39" s="127"/>
      <c r="M39" s="128"/>
      <c r="N39" s="122">
        <f t="shared" si="8"/>
        <v>0</v>
      </c>
      <c r="O39" s="61">
        <f t="shared" ca="1" si="4"/>
        <v>0</v>
      </c>
    </row>
    <row r="40" spans="1:21" ht="15" customHeight="1">
      <c r="B40" s="115">
        <f t="shared" si="5"/>
        <v>42394</v>
      </c>
      <c r="C40" s="23">
        <f t="shared" si="0"/>
        <v>42394</v>
      </c>
      <c r="D40" s="26" t="str">
        <f t="shared" si="1"/>
        <v>2020-04</v>
      </c>
      <c r="E40" s="44">
        <f t="shared" si="2"/>
        <v>42394</v>
      </c>
      <c r="F40" s="123">
        <v>0.3611111111111111</v>
      </c>
      <c r="G40" s="124">
        <v>0.58333333333333337</v>
      </c>
      <c r="H40" s="125">
        <v>0.72916666666666663</v>
      </c>
      <c r="I40" s="124">
        <v>0.9375</v>
      </c>
      <c r="J40" s="125"/>
      <c r="K40" s="126"/>
      <c r="L40" s="127">
        <v>4.1666666666666664E-2</v>
      </c>
      <c r="M40" s="128"/>
      <c r="N40" s="122">
        <f>SUM(G40-F40)+(I40-H40)+(K40-J40)-L40</f>
        <v>0.38888888888888895</v>
      </c>
      <c r="O40" s="61">
        <f t="shared" ca="1" si="4"/>
        <v>-0.23611111111111116</v>
      </c>
    </row>
    <row r="41" spans="1:21">
      <c r="B41" s="115">
        <f t="shared" si="5"/>
        <v>42395</v>
      </c>
      <c r="C41" s="23">
        <f t="shared" si="0"/>
        <v>42395</v>
      </c>
      <c r="D41" s="26" t="str">
        <f t="shared" si="1"/>
        <v>2020-05</v>
      </c>
      <c r="E41" s="44">
        <f t="shared" si="2"/>
        <v>42401</v>
      </c>
      <c r="F41" s="123">
        <v>0.36458333333333331</v>
      </c>
      <c r="G41" s="124">
        <v>0.60416666666666663</v>
      </c>
      <c r="H41" s="125">
        <v>0.73263888888888884</v>
      </c>
      <c r="I41" s="124">
        <v>0.9375</v>
      </c>
      <c r="J41" s="125"/>
      <c r="K41" s="126"/>
      <c r="L41" s="127">
        <v>4.1666666666666664E-2</v>
      </c>
      <c r="M41" s="128"/>
      <c r="N41" s="122">
        <f>SUM(G41-F41)+(I41-H41)+(K41-J41)-L41</f>
        <v>0.40277777777777779</v>
      </c>
      <c r="O41" s="61">
        <f t="shared" ca="1" si="4"/>
        <v>0</v>
      </c>
    </row>
    <row r="42" spans="1:21">
      <c r="B42" s="115">
        <f t="shared" si="5"/>
        <v>42396</v>
      </c>
      <c r="C42" s="23">
        <f t="shared" si="0"/>
        <v>42396</v>
      </c>
      <c r="D42" s="26" t="str">
        <f t="shared" si="1"/>
        <v>2020-05</v>
      </c>
      <c r="E42" s="44">
        <f t="shared" si="2"/>
        <v>42401</v>
      </c>
      <c r="F42" s="123">
        <v>0.38194444444444442</v>
      </c>
      <c r="G42" s="124">
        <v>0.60416666666666663</v>
      </c>
      <c r="H42" s="125">
        <v>0.73263888888888884</v>
      </c>
      <c r="I42" s="124">
        <v>0.9375</v>
      </c>
      <c r="J42" s="125"/>
      <c r="K42" s="126"/>
      <c r="L42" s="127">
        <v>4.1666666666666664E-2</v>
      </c>
      <c r="M42" s="128"/>
      <c r="N42" s="122">
        <f>SUM(G42-F42)+(I42-H42)+(K42-J42)-L42</f>
        <v>0.38541666666666669</v>
      </c>
      <c r="O42" s="61">
        <f t="shared" ca="1" si="4"/>
        <v>0</v>
      </c>
    </row>
    <row r="43" spans="1:21" ht="13.5" thickBot="1">
      <c r="B43" s="115">
        <f t="shared" si="5"/>
        <v>42397</v>
      </c>
      <c r="C43" s="25">
        <f t="shared" si="0"/>
        <v>42397</v>
      </c>
      <c r="D43" s="26" t="str">
        <f t="shared" si="1"/>
        <v>2020-05</v>
      </c>
      <c r="E43" s="44">
        <f t="shared" si="2"/>
        <v>42401</v>
      </c>
      <c r="F43" s="130">
        <v>0.36458333333333331</v>
      </c>
      <c r="G43" s="131">
        <v>0.60416666666666663</v>
      </c>
      <c r="H43" s="132">
        <v>0.73263888888888884</v>
      </c>
      <c r="I43" s="131">
        <v>0.93055555555555547</v>
      </c>
      <c r="J43" s="132"/>
      <c r="K43" s="133"/>
      <c r="L43" s="134">
        <v>4.1666666666666664E-2</v>
      </c>
      <c r="M43" s="135"/>
      <c r="N43" s="122">
        <f>SUM(G43-F43)+(I43-H43)+(K43-J43)-L43</f>
        <v>0.39583333333333326</v>
      </c>
      <c r="O43" s="61">
        <f t="shared" ca="1" si="4"/>
        <v>0</v>
      </c>
    </row>
    <row r="44" spans="1:21" ht="15" customHeight="1">
      <c r="B44" s="115">
        <f t="shared" si="5"/>
        <v>42398</v>
      </c>
      <c r="C44" s="22">
        <f>B44</f>
        <v>42398</v>
      </c>
      <c r="D44" s="26" t="str">
        <f t="shared" si="1"/>
        <v>2020-05</v>
      </c>
      <c r="E44" s="44">
        <f t="shared" si="2"/>
        <v>42401</v>
      </c>
      <c r="F44" s="108" t="s">
        <v>17</v>
      </c>
      <c r="G44" s="109"/>
      <c r="H44" s="110"/>
      <c r="I44" s="109"/>
      <c r="J44" s="110"/>
      <c r="K44" s="111"/>
      <c r="L44" s="136"/>
      <c r="M44" s="113"/>
      <c r="N44" s="122"/>
      <c r="O44" s="61">
        <f t="shared" ca="1" si="4"/>
        <v>0</v>
      </c>
    </row>
    <row r="45" spans="1:21" ht="15" customHeight="1">
      <c r="B45" s="115">
        <f t="shared" si="5"/>
        <v>42399</v>
      </c>
      <c r="C45" s="23">
        <f t="shared" ref="C45:C71" si="9">B45</f>
        <v>42399</v>
      </c>
      <c r="D45" s="26" t="str">
        <f t="shared" si="1"/>
        <v>2020-05</v>
      </c>
      <c r="E45" s="44">
        <f t="shared" si="2"/>
        <v>42401</v>
      </c>
      <c r="F45" s="116"/>
      <c r="G45" s="117"/>
      <c r="H45" s="118"/>
      <c r="I45" s="117"/>
      <c r="J45" s="118"/>
      <c r="K45" s="119"/>
      <c r="L45" s="120"/>
      <c r="M45" s="121"/>
      <c r="N45" s="122"/>
      <c r="O45" s="61">
        <f t="shared" ca="1" si="4"/>
        <v>0</v>
      </c>
    </row>
    <row r="46" spans="1:21" ht="15" customHeight="1">
      <c r="B46" s="115">
        <f t="shared" si="5"/>
        <v>42400</v>
      </c>
      <c r="C46" s="23">
        <f t="shared" si="9"/>
        <v>42400</v>
      </c>
      <c r="D46" s="26" t="str">
        <f t="shared" si="1"/>
        <v>2020-05</v>
      </c>
      <c r="E46" s="44">
        <f t="shared" si="2"/>
        <v>42401</v>
      </c>
      <c r="F46" s="116"/>
      <c r="G46" s="117"/>
      <c r="H46" s="118"/>
      <c r="I46" s="117"/>
      <c r="J46" s="118"/>
      <c r="K46" s="119"/>
      <c r="L46" s="120"/>
      <c r="M46" s="121"/>
      <c r="N46" s="122"/>
      <c r="O46" s="61">
        <f t="shared" ca="1" si="4"/>
        <v>0</v>
      </c>
    </row>
    <row r="47" spans="1:21" s="3" customFormat="1" ht="15" customHeight="1">
      <c r="B47" s="115">
        <f t="shared" si="5"/>
        <v>42401</v>
      </c>
      <c r="C47" s="23">
        <f t="shared" si="9"/>
        <v>42401</v>
      </c>
      <c r="D47" s="26" t="str">
        <f t="shared" si="1"/>
        <v>2020-05</v>
      </c>
      <c r="E47" s="44">
        <f t="shared" si="2"/>
        <v>42401</v>
      </c>
      <c r="F47" s="116">
        <v>0.36458333333333331</v>
      </c>
      <c r="G47" s="117">
        <v>0.64583333333333337</v>
      </c>
      <c r="H47" s="118"/>
      <c r="I47" s="117"/>
      <c r="J47" s="118"/>
      <c r="K47" s="119"/>
      <c r="L47" s="120">
        <v>2.0833333333333332E-2</v>
      </c>
      <c r="M47" s="121"/>
      <c r="N47" s="122">
        <f>SUM(G47-F47)+(I47-H47)+(K47-J47)-L47</f>
        <v>0.26041666666666674</v>
      </c>
      <c r="O47" s="61">
        <f t="shared" ca="1" si="4"/>
        <v>-0.18055555555555558</v>
      </c>
      <c r="Q47"/>
      <c r="R47"/>
      <c r="S47"/>
      <c r="T47"/>
      <c r="U47"/>
    </row>
    <row r="48" spans="1:21" s="3" customFormat="1" ht="15" customHeight="1">
      <c r="B48" s="115">
        <f t="shared" si="5"/>
        <v>42402</v>
      </c>
      <c r="C48" s="24">
        <f t="shared" si="9"/>
        <v>42402</v>
      </c>
      <c r="D48" s="26" t="str">
        <f t="shared" si="1"/>
        <v>2020-06</v>
      </c>
      <c r="E48" s="44">
        <f t="shared" si="2"/>
        <v>42408</v>
      </c>
      <c r="F48" s="123">
        <v>0.36458333333333331</v>
      </c>
      <c r="G48" s="124">
        <v>0.66666666666666663</v>
      </c>
      <c r="H48" s="125"/>
      <c r="I48" s="124"/>
      <c r="J48" s="125"/>
      <c r="K48" s="126"/>
      <c r="L48" s="127">
        <v>2.0833333333333332E-2</v>
      </c>
      <c r="M48" s="128"/>
      <c r="N48" s="122">
        <f t="shared" ref="N48:N53" si="10">SUM(G48-F48)+(I48-H48)+(K48-J48)-L48</f>
        <v>0.28125</v>
      </c>
      <c r="O48" s="61">
        <f t="shared" ca="1" si="4"/>
        <v>0</v>
      </c>
      <c r="Q48"/>
      <c r="R48"/>
      <c r="S48"/>
      <c r="T48"/>
      <c r="U48"/>
    </row>
    <row r="49" spans="2:21" s="3" customFormat="1" ht="15" customHeight="1">
      <c r="B49" s="115">
        <f t="shared" si="5"/>
        <v>42403</v>
      </c>
      <c r="C49" s="23">
        <f t="shared" si="9"/>
        <v>42403</v>
      </c>
      <c r="D49" s="26" t="str">
        <f t="shared" si="1"/>
        <v>2020-06</v>
      </c>
      <c r="E49" s="44">
        <f t="shared" si="2"/>
        <v>42408</v>
      </c>
      <c r="F49" s="123">
        <v>0.36458333333333331</v>
      </c>
      <c r="G49" s="124">
        <v>0.625</v>
      </c>
      <c r="H49" s="125"/>
      <c r="I49" s="124"/>
      <c r="J49" s="125"/>
      <c r="K49" s="126"/>
      <c r="L49" s="127">
        <v>2.0833333333333332E-2</v>
      </c>
      <c r="M49" s="128"/>
      <c r="N49" s="122">
        <f t="shared" si="10"/>
        <v>0.23958333333333334</v>
      </c>
      <c r="O49" s="61">
        <f t="shared" ca="1" si="4"/>
        <v>0</v>
      </c>
      <c r="Q49"/>
      <c r="R49"/>
      <c r="S49"/>
      <c r="T49"/>
      <c r="U49"/>
    </row>
    <row r="50" spans="2:21" s="3" customFormat="1" ht="15" customHeight="1">
      <c r="B50" s="115">
        <f t="shared" si="5"/>
        <v>42404</v>
      </c>
      <c r="C50" s="23">
        <f t="shared" si="9"/>
        <v>42404</v>
      </c>
      <c r="D50" s="26" t="str">
        <f t="shared" si="1"/>
        <v>2020-06</v>
      </c>
      <c r="E50" s="44">
        <f t="shared" si="2"/>
        <v>42408</v>
      </c>
      <c r="F50" s="123">
        <v>0.36458333333333331</v>
      </c>
      <c r="G50" s="124">
        <v>0.63888888888888895</v>
      </c>
      <c r="H50" s="125">
        <v>0.79166666666666663</v>
      </c>
      <c r="I50" s="124">
        <v>0.95138888888888884</v>
      </c>
      <c r="J50" s="125"/>
      <c r="K50" s="126"/>
      <c r="L50" s="127">
        <v>4.1666666666666664E-2</v>
      </c>
      <c r="M50" s="128"/>
      <c r="N50" s="122">
        <f t="shared" si="10"/>
        <v>0.39236111111111116</v>
      </c>
      <c r="O50" s="61">
        <f t="shared" ca="1" si="4"/>
        <v>0</v>
      </c>
      <c r="Q50"/>
      <c r="R50"/>
      <c r="S50"/>
      <c r="T50"/>
      <c r="U50"/>
    </row>
    <row r="51" spans="2:21" s="3" customFormat="1" ht="15" customHeight="1">
      <c r="B51" s="115">
        <f t="shared" si="5"/>
        <v>42405</v>
      </c>
      <c r="C51" s="23">
        <f t="shared" si="9"/>
        <v>42405</v>
      </c>
      <c r="D51" s="26" t="str">
        <f t="shared" si="1"/>
        <v>2020-06</v>
      </c>
      <c r="E51" s="44">
        <f t="shared" si="2"/>
        <v>42408</v>
      </c>
      <c r="F51" s="123">
        <v>0.36458333333333331</v>
      </c>
      <c r="G51" s="124">
        <v>0.63888888888888895</v>
      </c>
      <c r="H51" s="125"/>
      <c r="I51" s="124"/>
      <c r="J51" s="125"/>
      <c r="K51" s="126"/>
      <c r="L51" s="127">
        <v>2.0833333333333332E-2</v>
      </c>
      <c r="M51" s="128"/>
      <c r="N51" s="122">
        <f t="shared" si="10"/>
        <v>0.25347222222222232</v>
      </c>
      <c r="O51" s="61">
        <f t="shared" ca="1" si="4"/>
        <v>0</v>
      </c>
      <c r="Q51"/>
      <c r="R51"/>
      <c r="S51"/>
      <c r="T51"/>
      <c r="U51"/>
    </row>
    <row r="52" spans="2:21" s="3" customFormat="1" ht="15" customHeight="1">
      <c r="B52" s="115">
        <f t="shared" si="5"/>
        <v>42406</v>
      </c>
      <c r="C52" s="23">
        <f t="shared" si="9"/>
        <v>42406</v>
      </c>
      <c r="D52" s="26" t="str">
        <f t="shared" si="1"/>
        <v>2020-06</v>
      </c>
      <c r="E52" s="44">
        <f t="shared" si="2"/>
        <v>42408</v>
      </c>
      <c r="F52" s="123"/>
      <c r="G52" s="124"/>
      <c r="H52" s="125"/>
      <c r="I52" s="124"/>
      <c r="J52" s="125"/>
      <c r="K52" s="126"/>
      <c r="L52" s="127"/>
      <c r="M52" s="128"/>
      <c r="N52" s="122">
        <f t="shared" si="10"/>
        <v>0</v>
      </c>
      <c r="O52" s="61">
        <f t="shared" ca="1" si="4"/>
        <v>0</v>
      </c>
      <c r="Q52"/>
      <c r="R52"/>
      <c r="S52"/>
      <c r="T52"/>
      <c r="U52"/>
    </row>
    <row r="53" spans="2:21" s="3" customFormat="1" ht="15" customHeight="1">
      <c r="B53" s="115">
        <f t="shared" si="5"/>
        <v>42407</v>
      </c>
      <c r="C53" s="23">
        <f t="shared" si="9"/>
        <v>42407</v>
      </c>
      <c r="D53" s="26" t="str">
        <f t="shared" si="1"/>
        <v>2020-06</v>
      </c>
      <c r="E53" s="44">
        <f t="shared" si="2"/>
        <v>42408</v>
      </c>
      <c r="F53" s="123"/>
      <c r="G53" s="124"/>
      <c r="H53" s="125"/>
      <c r="I53" s="124"/>
      <c r="J53" s="125"/>
      <c r="K53" s="126"/>
      <c r="L53" s="127"/>
      <c r="M53" s="128"/>
      <c r="N53" s="122">
        <f t="shared" si="10"/>
        <v>0</v>
      </c>
      <c r="O53" s="61">
        <f t="shared" ca="1" si="4"/>
        <v>0</v>
      </c>
      <c r="Q53"/>
      <c r="R53"/>
      <c r="S53"/>
      <c r="T53"/>
      <c r="U53"/>
    </row>
    <row r="54" spans="2:21" s="3" customFormat="1" ht="15" customHeight="1">
      <c r="B54" s="115">
        <f t="shared" si="5"/>
        <v>42408</v>
      </c>
      <c r="C54" s="23">
        <f t="shared" si="9"/>
        <v>42408</v>
      </c>
      <c r="D54" s="26" t="str">
        <f t="shared" si="1"/>
        <v>2020-06</v>
      </c>
      <c r="E54" s="44">
        <f t="shared" si="2"/>
        <v>42408</v>
      </c>
      <c r="F54" s="123">
        <v>0.36458333333333331</v>
      </c>
      <c r="G54" s="124">
        <v>0.59027777777777779</v>
      </c>
      <c r="H54" s="125">
        <v>0.73958333333333337</v>
      </c>
      <c r="I54" s="124">
        <v>0.9375</v>
      </c>
      <c r="J54" s="125"/>
      <c r="K54" s="126"/>
      <c r="L54" s="120">
        <v>4.1666666666666664E-2</v>
      </c>
      <c r="M54" s="128"/>
      <c r="N54" s="122">
        <f>SUM(G54-F54)+(I54-H54)+(K54-J54)-L54</f>
        <v>0.38194444444444442</v>
      </c>
      <c r="O54" s="61">
        <f t="shared" ca="1" si="4"/>
        <v>-7.6388888888888618E-2</v>
      </c>
      <c r="Q54"/>
      <c r="R54"/>
      <c r="S54"/>
      <c r="T54"/>
      <c r="U54"/>
    </row>
    <row r="55" spans="2:21" s="3" customFormat="1" ht="15" customHeight="1">
      <c r="B55" s="115">
        <f t="shared" si="5"/>
        <v>42409</v>
      </c>
      <c r="C55" s="23">
        <f t="shared" si="9"/>
        <v>42409</v>
      </c>
      <c r="D55" s="26" t="str">
        <f t="shared" si="1"/>
        <v>2020-07</v>
      </c>
      <c r="E55" s="44">
        <f t="shared" si="2"/>
        <v>42415</v>
      </c>
      <c r="F55" s="123">
        <v>0.36458333333333331</v>
      </c>
      <c r="G55" s="124">
        <v>0.58333333333333337</v>
      </c>
      <c r="H55" s="125">
        <v>0.75</v>
      </c>
      <c r="I55" s="124">
        <v>0.9375</v>
      </c>
      <c r="J55" s="125"/>
      <c r="K55" s="126"/>
      <c r="L55" s="127">
        <v>4.1666666666666664E-2</v>
      </c>
      <c r="M55" s="128"/>
      <c r="N55" s="122">
        <f t="shared" ref="N55:N60" si="11">SUM(G55-F55)+(I55-H55)+(K55-J55)-L55</f>
        <v>0.36458333333333337</v>
      </c>
      <c r="O55" s="61">
        <f t="shared" ca="1" si="4"/>
        <v>0</v>
      </c>
      <c r="Q55"/>
      <c r="R55"/>
      <c r="S55"/>
      <c r="T55"/>
      <c r="U55"/>
    </row>
    <row r="56" spans="2:21" s="3" customFormat="1" ht="15" customHeight="1">
      <c r="B56" s="115">
        <f t="shared" si="5"/>
        <v>42410</v>
      </c>
      <c r="C56" s="23">
        <f t="shared" si="9"/>
        <v>42410</v>
      </c>
      <c r="D56" s="26" t="str">
        <f t="shared" si="1"/>
        <v>2020-07</v>
      </c>
      <c r="E56" s="44">
        <f t="shared" si="2"/>
        <v>42415</v>
      </c>
      <c r="F56" s="123">
        <v>0.375</v>
      </c>
      <c r="G56" s="124">
        <v>0.59722222222222221</v>
      </c>
      <c r="H56" s="125">
        <v>0.73958333333333337</v>
      </c>
      <c r="I56" s="124">
        <v>0.94791666666666663</v>
      </c>
      <c r="J56" s="125"/>
      <c r="K56" s="126"/>
      <c r="L56" s="127">
        <v>4.1666666666666664E-2</v>
      </c>
      <c r="M56" s="128"/>
      <c r="N56" s="122">
        <f t="shared" si="11"/>
        <v>0.38888888888888878</v>
      </c>
      <c r="O56" s="61">
        <f t="shared" ca="1" si="4"/>
        <v>0</v>
      </c>
      <c r="Q56"/>
      <c r="R56"/>
      <c r="S56"/>
      <c r="T56"/>
      <c r="U56"/>
    </row>
    <row r="57" spans="2:21" s="3" customFormat="1" ht="15" customHeight="1">
      <c r="B57" s="115">
        <f t="shared" si="5"/>
        <v>42411</v>
      </c>
      <c r="C57" s="23">
        <f t="shared" si="9"/>
        <v>42411</v>
      </c>
      <c r="D57" s="26" t="str">
        <f t="shared" si="1"/>
        <v>2020-07</v>
      </c>
      <c r="E57" s="44">
        <f t="shared" si="2"/>
        <v>42415</v>
      </c>
      <c r="F57" s="123">
        <v>0.375</v>
      </c>
      <c r="G57" s="124">
        <v>0.59722222222222221</v>
      </c>
      <c r="H57" s="125">
        <v>0.73263888888888884</v>
      </c>
      <c r="I57" s="124">
        <v>0.94097222222222221</v>
      </c>
      <c r="J57" s="125"/>
      <c r="K57" s="126"/>
      <c r="L57" s="127">
        <v>4.1666666666666664E-2</v>
      </c>
      <c r="M57" s="128"/>
      <c r="N57" s="122">
        <f t="shared" si="11"/>
        <v>0.3888888888888889</v>
      </c>
      <c r="O57" s="61">
        <f t="shared" ca="1" si="4"/>
        <v>0</v>
      </c>
      <c r="Q57"/>
      <c r="R57"/>
      <c r="S57"/>
      <c r="T57"/>
      <c r="U57"/>
    </row>
    <row r="58" spans="2:21" s="3" customFormat="1" ht="15" customHeight="1">
      <c r="B58" s="115">
        <f t="shared" si="5"/>
        <v>42412</v>
      </c>
      <c r="C58" s="23">
        <f t="shared" si="9"/>
        <v>42412</v>
      </c>
      <c r="D58" s="26" t="str">
        <f t="shared" si="1"/>
        <v>2020-07</v>
      </c>
      <c r="E58" s="44">
        <f t="shared" si="2"/>
        <v>42415</v>
      </c>
      <c r="F58" s="123">
        <v>0.36458333333333331</v>
      </c>
      <c r="G58" s="124">
        <v>0.66666666666666663</v>
      </c>
      <c r="H58" s="125">
        <v>0.73263888888888884</v>
      </c>
      <c r="I58" s="124">
        <v>0.97916666666666663</v>
      </c>
      <c r="J58" s="125"/>
      <c r="K58" s="126"/>
      <c r="L58" s="127">
        <v>4.1666666666666664E-2</v>
      </c>
      <c r="M58" s="128"/>
      <c r="N58" s="122">
        <f t="shared" si="11"/>
        <v>0.50694444444444453</v>
      </c>
      <c r="O58" s="61">
        <f t="shared" ca="1" si="4"/>
        <v>0</v>
      </c>
      <c r="Q58"/>
      <c r="R58"/>
      <c r="S58"/>
      <c r="T58"/>
      <c r="U58"/>
    </row>
    <row r="59" spans="2:21" s="3" customFormat="1" ht="15" customHeight="1">
      <c r="B59" s="115">
        <f t="shared" si="5"/>
        <v>42413</v>
      </c>
      <c r="C59" s="23">
        <f t="shared" si="9"/>
        <v>42413</v>
      </c>
      <c r="D59" s="26" t="str">
        <f t="shared" si="1"/>
        <v>2020-07</v>
      </c>
      <c r="E59" s="44">
        <f t="shared" si="2"/>
        <v>42415</v>
      </c>
      <c r="F59" s="123"/>
      <c r="G59" s="124"/>
      <c r="H59" s="125"/>
      <c r="I59" s="124"/>
      <c r="J59" s="125"/>
      <c r="K59" s="126"/>
      <c r="L59" s="127"/>
      <c r="M59" s="128"/>
      <c r="N59" s="122">
        <f t="shared" si="11"/>
        <v>0</v>
      </c>
      <c r="O59" s="61">
        <f t="shared" ca="1" si="4"/>
        <v>0</v>
      </c>
      <c r="Q59"/>
      <c r="R59"/>
      <c r="S59"/>
      <c r="T59"/>
      <c r="U59"/>
    </row>
    <row r="60" spans="2:21" s="3" customFormat="1" ht="15" customHeight="1">
      <c r="B60" s="115">
        <f t="shared" si="5"/>
        <v>42414</v>
      </c>
      <c r="C60" s="23">
        <f t="shared" si="9"/>
        <v>42414</v>
      </c>
      <c r="D60" s="26" t="str">
        <f t="shared" si="1"/>
        <v>2020-07</v>
      </c>
      <c r="E60" s="44">
        <f t="shared" si="2"/>
        <v>42415</v>
      </c>
      <c r="F60" s="123"/>
      <c r="G60" s="124"/>
      <c r="H60" s="125"/>
      <c r="I60" s="124"/>
      <c r="J60" s="125"/>
      <c r="K60" s="126"/>
      <c r="L60" s="127"/>
      <c r="M60" s="128"/>
      <c r="N60" s="122">
        <f t="shared" si="11"/>
        <v>0</v>
      </c>
      <c r="O60" s="61">
        <f t="shared" ca="1" si="4"/>
        <v>0</v>
      </c>
      <c r="Q60"/>
      <c r="R60"/>
      <c r="S60"/>
      <c r="T60"/>
      <c r="U60"/>
    </row>
    <row r="61" spans="2:21" ht="15" customHeight="1">
      <c r="B61" s="115">
        <f t="shared" si="5"/>
        <v>42415</v>
      </c>
      <c r="C61" s="23">
        <f t="shared" si="9"/>
        <v>42415</v>
      </c>
      <c r="D61" s="26" t="str">
        <f t="shared" si="1"/>
        <v>2020-07</v>
      </c>
      <c r="E61" s="44">
        <f t="shared" si="2"/>
        <v>42415</v>
      </c>
      <c r="F61" s="116">
        <v>0.36458333333333331</v>
      </c>
      <c r="G61" s="124">
        <v>0.64583333333333337</v>
      </c>
      <c r="H61" s="125"/>
      <c r="I61" s="124"/>
      <c r="J61" s="125"/>
      <c r="K61" s="126"/>
      <c r="L61" s="127">
        <v>2.0833333333333332E-2</v>
      </c>
      <c r="M61" s="128"/>
      <c r="N61" s="122">
        <f>SUM(G61-F61)+(I61-H61)+(K61-J61)-L61</f>
        <v>0.26041666666666674</v>
      </c>
      <c r="O61" s="61">
        <f t="shared" ca="1" si="4"/>
        <v>0.2847222222222221</v>
      </c>
    </row>
    <row r="62" spans="2:21" s="3" customFormat="1" ht="15" customHeight="1">
      <c r="B62" s="115">
        <f t="shared" si="5"/>
        <v>42416</v>
      </c>
      <c r="C62" s="23">
        <f t="shared" si="9"/>
        <v>42416</v>
      </c>
      <c r="D62" s="26" t="str">
        <f t="shared" si="1"/>
        <v>2020-08</v>
      </c>
      <c r="E62" s="44">
        <f t="shared" si="2"/>
        <v>42422</v>
      </c>
      <c r="F62" s="123">
        <v>0.36458333333333331</v>
      </c>
      <c r="G62" s="124">
        <v>0.65625</v>
      </c>
      <c r="H62" s="125"/>
      <c r="I62" s="124"/>
      <c r="J62" s="125"/>
      <c r="K62" s="126"/>
      <c r="L62" s="127">
        <v>2.0833333333333332E-2</v>
      </c>
      <c r="M62" s="128"/>
      <c r="N62" s="122">
        <f t="shared" ref="N62:N67" si="12">SUM(G62-F62)+(I62-H62)+(K62-J62)-L62</f>
        <v>0.27083333333333337</v>
      </c>
      <c r="O62" s="61">
        <f t="shared" ca="1" si="4"/>
        <v>0</v>
      </c>
      <c r="Q62"/>
      <c r="R62"/>
      <c r="S62"/>
      <c r="T62"/>
      <c r="U62"/>
    </row>
    <row r="63" spans="2:21" s="3" customFormat="1" ht="15" customHeight="1">
      <c r="B63" s="115">
        <f t="shared" si="5"/>
        <v>42417</v>
      </c>
      <c r="C63" s="23">
        <f t="shared" si="9"/>
        <v>42417</v>
      </c>
      <c r="D63" s="26" t="str">
        <f t="shared" si="1"/>
        <v>2020-08</v>
      </c>
      <c r="E63" s="44">
        <f t="shared" si="2"/>
        <v>42422</v>
      </c>
      <c r="F63" s="123">
        <v>0.36458333333333331</v>
      </c>
      <c r="G63" s="124">
        <v>0.68055555555555547</v>
      </c>
      <c r="H63" s="125"/>
      <c r="I63" s="124"/>
      <c r="J63" s="125"/>
      <c r="K63" s="126"/>
      <c r="L63" s="127">
        <v>2.0833333333333332E-2</v>
      </c>
      <c r="M63" s="128"/>
      <c r="N63" s="122">
        <f t="shared" si="12"/>
        <v>0.29513888888888884</v>
      </c>
      <c r="O63" s="61">
        <f t="shared" ca="1" si="4"/>
        <v>0</v>
      </c>
      <c r="Q63"/>
      <c r="R63"/>
      <c r="S63"/>
      <c r="T63"/>
      <c r="U63"/>
    </row>
    <row r="64" spans="2:21" ht="15" customHeight="1">
      <c r="B64" s="115">
        <f t="shared" si="5"/>
        <v>42418</v>
      </c>
      <c r="C64" s="23">
        <f t="shared" si="9"/>
        <v>42418</v>
      </c>
      <c r="D64" s="26" t="str">
        <f t="shared" si="1"/>
        <v>2020-08</v>
      </c>
      <c r="E64" s="44">
        <f t="shared" si="2"/>
        <v>42422</v>
      </c>
      <c r="F64" s="123">
        <v>0.36458333333333331</v>
      </c>
      <c r="G64" s="124">
        <v>0.70833333333333337</v>
      </c>
      <c r="H64" s="125"/>
      <c r="I64" s="124"/>
      <c r="J64" s="125"/>
      <c r="K64" s="126"/>
      <c r="L64" s="127">
        <v>2.0833333333333332E-2</v>
      </c>
      <c r="M64" s="128"/>
      <c r="N64" s="122">
        <f t="shared" si="12"/>
        <v>0.32291666666666674</v>
      </c>
      <c r="O64" s="61">
        <f t="shared" ca="1" si="4"/>
        <v>0</v>
      </c>
    </row>
    <row r="65" spans="2:21" ht="15" customHeight="1">
      <c r="B65" s="115">
        <f t="shared" si="5"/>
        <v>42419</v>
      </c>
      <c r="C65" s="23">
        <f t="shared" si="9"/>
        <v>42419</v>
      </c>
      <c r="D65" s="26" t="str">
        <f t="shared" si="1"/>
        <v>2020-08</v>
      </c>
      <c r="E65" s="44">
        <f t="shared" si="2"/>
        <v>42422</v>
      </c>
      <c r="F65" s="123">
        <v>0.36458333333333331</v>
      </c>
      <c r="G65" s="124">
        <v>0.64583333333333337</v>
      </c>
      <c r="H65" s="125"/>
      <c r="I65" s="124"/>
      <c r="J65" s="125"/>
      <c r="K65" s="126"/>
      <c r="L65" s="127">
        <v>2.0833333333333332E-2</v>
      </c>
      <c r="M65" s="128"/>
      <c r="N65" s="122">
        <f t="shared" si="12"/>
        <v>0.26041666666666674</v>
      </c>
      <c r="O65" s="61">
        <f t="shared" ca="1" si="4"/>
        <v>0</v>
      </c>
    </row>
    <row r="66" spans="2:21" ht="15" customHeight="1">
      <c r="B66" s="115">
        <f t="shared" si="5"/>
        <v>42420</v>
      </c>
      <c r="C66" s="23">
        <f t="shared" si="9"/>
        <v>42420</v>
      </c>
      <c r="D66" s="26" t="str">
        <f t="shared" si="1"/>
        <v>2020-08</v>
      </c>
      <c r="E66" s="44">
        <f t="shared" si="2"/>
        <v>42422</v>
      </c>
      <c r="F66" s="123"/>
      <c r="G66" s="124"/>
      <c r="H66" s="125"/>
      <c r="I66" s="124"/>
      <c r="J66" s="125"/>
      <c r="K66" s="126"/>
      <c r="L66" s="129"/>
      <c r="M66" s="128"/>
      <c r="N66" s="122">
        <f t="shared" si="12"/>
        <v>0</v>
      </c>
      <c r="O66" s="61">
        <f t="shared" ca="1" si="4"/>
        <v>0</v>
      </c>
    </row>
    <row r="67" spans="2:21" ht="15" customHeight="1">
      <c r="B67" s="115">
        <f t="shared" si="5"/>
        <v>42421</v>
      </c>
      <c r="C67" s="23">
        <f t="shared" si="9"/>
        <v>42421</v>
      </c>
      <c r="D67" s="26" t="str">
        <f t="shared" si="1"/>
        <v>2020-08</v>
      </c>
      <c r="E67" s="44">
        <f t="shared" si="2"/>
        <v>42422</v>
      </c>
      <c r="F67" s="123"/>
      <c r="G67" s="124"/>
      <c r="H67" s="125"/>
      <c r="I67" s="124"/>
      <c r="J67" s="125"/>
      <c r="K67" s="126"/>
      <c r="L67" s="129"/>
      <c r="M67" s="128"/>
      <c r="N67" s="122">
        <f t="shared" si="12"/>
        <v>0</v>
      </c>
      <c r="O67" s="61">
        <f t="shared" ca="1" si="4"/>
        <v>0</v>
      </c>
    </row>
    <row r="68" spans="2:21" ht="15" customHeight="1">
      <c r="B68" s="115">
        <f t="shared" si="5"/>
        <v>42422</v>
      </c>
      <c r="C68" s="23">
        <f t="shared" si="9"/>
        <v>42422</v>
      </c>
      <c r="D68" s="26" t="str">
        <f t="shared" si="1"/>
        <v>2020-08</v>
      </c>
      <c r="E68" s="44">
        <f t="shared" si="2"/>
        <v>42422</v>
      </c>
      <c r="F68" s="123">
        <v>0.375</v>
      </c>
      <c r="G68" s="124">
        <v>0.60416666666666663</v>
      </c>
      <c r="H68" s="125">
        <v>0.72916666666666663</v>
      </c>
      <c r="I68" s="124">
        <v>0.92361111111111116</v>
      </c>
      <c r="J68" s="125"/>
      <c r="K68" s="126"/>
      <c r="L68" s="127">
        <v>4.1666666666666664E-2</v>
      </c>
      <c r="M68" s="128"/>
      <c r="N68" s="122">
        <f>SUM(G68-F68)+(I68-H68)+(K68-J68)-L68</f>
        <v>0.38194444444444448</v>
      </c>
      <c r="O68" s="61">
        <f t="shared" ca="1" si="4"/>
        <v>-9.3749999999999778E-2</v>
      </c>
    </row>
    <row r="69" spans="2:21" ht="15" customHeight="1">
      <c r="B69" s="115">
        <f t="shared" si="5"/>
        <v>42423</v>
      </c>
      <c r="C69" s="23">
        <f t="shared" si="9"/>
        <v>42423</v>
      </c>
      <c r="D69" s="26" t="str">
        <f t="shared" si="1"/>
        <v>2020-09</v>
      </c>
      <c r="E69" s="44">
        <f t="shared" si="2"/>
        <v>42429</v>
      </c>
      <c r="F69" s="123">
        <v>0.36458333333333331</v>
      </c>
      <c r="G69" s="124">
        <v>0.58333333333333337</v>
      </c>
      <c r="H69" s="125">
        <v>0.72916666666666663</v>
      </c>
      <c r="I69" s="124">
        <v>0.91666666666666663</v>
      </c>
      <c r="J69" s="125"/>
      <c r="K69" s="126"/>
      <c r="L69" s="127">
        <v>4.1666666666666664E-2</v>
      </c>
      <c r="M69" s="128"/>
      <c r="N69" s="122">
        <f>SUM(G69-F69)+(I69-H69)+(K69-J69)-L69</f>
        <v>0.36458333333333337</v>
      </c>
      <c r="O69" s="61">
        <f t="shared" ca="1" si="4"/>
        <v>0</v>
      </c>
    </row>
    <row r="70" spans="2:21" ht="15" customHeight="1">
      <c r="B70" s="115">
        <f t="shared" si="5"/>
        <v>42424</v>
      </c>
      <c r="C70" s="23">
        <f t="shared" si="9"/>
        <v>42424</v>
      </c>
      <c r="D70" s="26" t="str">
        <f t="shared" si="1"/>
        <v>2020-09</v>
      </c>
      <c r="E70" s="44">
        <f t="shared" si="2"/>
        <v>42429</v>
      </c>
      <c r="F70" s="123">
        <v>0.375</v>
      </c>
      <c r="G70" s="124">
        <v>0.60416666666666663</v>
      </c>
      <c r="H70" s="125">
        <v>0.72916666666666663</v>
      </c>
      <c r="I70" s="124">
        <v>0.91666666666666663</v>
      </c>
      <c r="J70" s="125"/>
      <c r="K70" s="126"/>
      <c r="L70" s="127">
        <v>4.1666666666666664E-2</v>
      </c>
      <c r="M70" s="128"/>
      <c r="N70" s="122">
        <f>SUM(G70-F70)+(I70-H70)+(K70-J70)-L70</f>
        <v>0.37499999999999994</v>
      </c>
      <c r="O70" s="61">
        <f t="shared" ca="1" si="4"/>
        <v>0</v>
      </c>
    </row>
    <row r="71" spans="2:21" ht="15" customHeight="1" thickBot="1">
      <c r="B71" s="115">
        <f t="shared" si="5"/>
        <v>42425</v>
      </c>
      <c r="C71" s="23">
        <f t="shared" si="9"/>
        <v>42425</v>
      </c>
      <c r="D71" s="26" t="str">
        <f t="shared" si="1"/>
        <v>2020-09</v>
      </c>
      <c r="E71" s="44">
        <f t="shared" si="2"/>
        <v>42429</v>
      </c>
      <c r="F71" s="123">
        <v>0.36458333333333331</v>
      </c>
      <c r="G71" s="124">
        <v>0.59722222222222221</v>
      </c>
      <c r="H71" s="125">
        <v>0.72916666666666663</v>
      </c>
      <c r="I71" s="124">
        <v>0.9375</v>
      </c>
      <c r="J71" s="125"/>
      <c r="K71" s="126"/>
      <c r="L71" s="127">
        <v>4.1666666666666664E-2</v>
      </c>
      <c r="M71" s="128"/>
      <c r="N71" s="122">
        <f>SUM(G71-F71)+(I71-H71)+(K71-J71)-L71</f>
        <v>0.39930555555555558</v>
      </c>
      <c r="O71" s="61">
        <f t="shared" ca="1" si="4"/>
        <v>0</v>
      </c>
    </row>
    <row r="72" spans="2:21" ht="15" customHeight="1">
      <c r="B72" s="115">
        <f t="shared" si="5"/>
        <v>42426</v>
      </c>
      <c r="C72" s="22">
        <f>B72</f>
        <v>42426</v>
      </c>
      <c r="D72" s="26" t="str">
        <f t="shared" si="1"/>
        <v>2020-09</v>
      </c>
      <c r="E72" s="44">
        <f t="shared" si="2"/>
        <v>42429</v>
      </c>
      <c r="F72" s="108">
        <v>0.36458333333333331</v>
      </c>
      <c r="G72" s="109">
        <v>0.64583333333333337</v>
      </c>
      <c r="H72" s="110"/>
      <c r="I72" s="109"/>
      <c r="J72" s="110"/>
      <c r="K72" s="111"/>
      <c r="L72" s="136">
        <v>2.0833333333333332E-2</v>
      </c>
      <c r="M72" s="113"/>
      <c r="N72" s="122">
        <f>SUM(G72-F72)+(I72-H72)+(K72-J72)-L72</f>
        <v>0.26041666666666674</v>
      </c>
      <c r="O72" s="61">
        <f t="shared" ca="1" si="4"/>
        <v>0</v>
      </c>
    </row>
    <row r="73" spans="2:21" ht="15" customHeight="1">
      <c r="B73" s="115">
        <f t="shared" si="5"/>
        <v>42427</v>
      </c>
      <c r="C73" s="23">
        <f t="shared" ref="C73:C102" si="13">B73</f>
        <v>42427</v>
      </c>
      <c r="D73" s="26" t="str">
        <f t="shared" si="1"/>
        <v>2020-09</v>
      </c>
      <c r="E73" s="44">
        <f t="shared" si="2"/>
        <v>42429</v>
      </c>
      <c r="F73" s="116"/>
      <c r="G73" s="117"/>
      <c r="H73" s="118"/>
      <c r="I73" s="117"/>
      <c r="J73" s="118"/>
      <c r="K73" s="119"/>
      <c r="L73" s="137"/>
      <c r="M73" s="121"/>
      <c r="N73" s="138"/>
      <c r="O73" s="61">
        <f t="shared" ca="1" si="4"/>
        <v>0</v>
      </c>
    </row>
    <row r="74" spans="2:21" ht="15" customHeight="1">
      <c r="B74" s="115">
        <f t="shared" si="5"/>
        <v>42428</v>
      </c>
      <c r="C74" s="23">
        <f t="shared" si="13"/>
        <v>42428</v>
      </c>
      <c r="D74" s="26" t="str">
        <f t="shared" si="1"/>
        <v>2020-09</v>
      </c>
      <c r="E74" s="44">
        <f t="shared" si="2"/>
        <v>42429</v>
      </c>
      <c r="F74" s="116"/>
      <c r="G74" s="117"/>
      <c r="H74" s="118"/>
      <c r="I74" s="117"/>
      <c r="J74" s="118"/>
      <c r="K74" s="119"/>
      <c r="L74" s="137"/>
      <c r="M74" s="121"/>
      <c r="N74" s="138"/>
      <c r="O74" s="61">
        <f t="shared" ca="1" si="4"/>
        <v>0</v>
      </c>
    </row>
    <row r="75" spans="2:21" s="3" customFormat="1" ht="15" customHeight="1">
      <c r="B75" s="115">
        <f t="shared" si="5"/>
        <v>42429</v>
      </c>
      <c r="C75" s="23">
        <f>B75</f>
        <v>42429</v>
      </c>
      <c r="D75" s="26" t="str">
        <f t="shared" si="1"/>
        <v>2020-09</v>
      </c>
      <c r="E75" s="44">
        <f t="shared" si="2"/>
        <v>42429</v>
      </c>
      <c r="F75" s="116"/>
      <c r="G75" s="117"/>
      <c r="H75" s="118"/>
      <c r="I75" s="117"/>
      <c r="J75" s="118"/>
      <c r="K75" s="119"/>
      <c r="L75" s="137"/>
      <c r="M75" s="121"/>
      <c r="N75" s="138"/>
      <c r="O75" s="61">
        <f t="shared" ca="1" si="4"/>
        <v>-0.22569444444444442</v>
      </c>
      <c r="Q75"/>
      <c r="R75"/>
      <c r="S75"/>
      <c r="T75"/>
      <c r="U75"/>
    </row>
    <row r="76" spans="2:21" s="3" customFormat="1" ht="15" customHeight="1">
      <c r="B76" s="115">
        <f t="shared" si="5"/>
        <v>42430</v>
      </c>
      <c r="C76" s="24">
        <f t="shared" si="13"/>
        <v>42430</v>
      </c>
      <c r="D76" s="26" t="str">
        <f t="shared" si="1"/>
        <v>2020-10</v>
      </c>
      <c r="E76" s="44">
        <f t="shared" si="2"/>
        <v>42436</v>
      </c>
      <c r="F76" s="123"/>
      <c r="G76" s="124"/>
      <c r="H76" s="125"/>
      <c r="I76" s="124"/>
      <c r="J76" s="125"/>
      <c r="K76" s="126"/>
      <c r="L76" s="129"/>
      <c r="M76" s="128"/>
      <c r="N76" s="139"/>
      <c r="O76" s="61">
        <f t="shared" ca="1" si="4"/>
        <v>0</v>
      </c>
      <c r="Q76"/>
      <c r="R76"/>
      <c r="S76"/>
      <c r="T76"/>
      <c r="U76"/>
    </row>
    <row r="77" spans="2:21" s="3" customFormat="1" ht="15" customHeight="1">
      <c r="B77" s="115">
        <f t="shared" si="5"/>
        <v>42431</v>
      </c>
      <c r="C77" s="23">
        <f t="shared" si="13"/>
        <v>42431</v>
      </c>
      <c r="D77" s="26" t="str">
        <f t="shared" si="1"/>
        <v>2020-10</v>
      </c>
      <c r="E77" s="44">
        <f t="shared" si="2"/>
        <v>42436</v>
      </c>
      <c r="F77" s="123"/>
      <c r="G77" s="124"/>
      <c r="H77" s="125" t="s">
        <v>5</v>
      </c>
      <c r="I77" s="124"/>
      <c r="J77" s="125"/>
      <c r="K77" s="126"/>
      <c r="L77" s="129"/>
      <c r="M77" s="128"/>
      <c r="N77" s="139"/>
      <c r="O77" s="61">
        <f t="shared" ca="1" si="4"/>
        <v>0</v>
      </c>
      <c r="Q77"/>
      <c r="R77"/>
      <c r="S77"/>
      <c r="T77"/>
      <c r="U77"/>
    </row>
    <row r="78" spans="2:21" s="3" customFormat="1" ht="15" customHeight="1">
      <c r="B78" s="115">
        <f t="shared" si="5"/>
        <v>42432</v>
      </c>
      <c r="C78" s="23">
        <f t="shared" si="13"/>
        <v>42432</v>
      </c>
      <c r="D78" s="26" t="str">
        <f t="shared" ref="D78:D141" si="14">YEAR(B78+4)&amp;"-"&amp;RIGHT("00"&amp;_xlfn.ISOWEEKNUM(B78),2)</f>
        <v>2020-10</v>
      </c>
      <c r="E78" s="44">
        <f t="shared" ref="E78:E141" si="15">B78+7-WEEKDAY(B78,2)</f>
        <v>42436</v>
      </c>
      <c r="F78" s="123"/>
      <c r="G78" s="124"/>
      <c r="H78" s="125"/>
      <c r="I78" s="124"/>
      <c r="J78" s="125"/>
      <c r="K78" s="126"/>
      <c r="L78" s="129"/>
      <c r="M78" s="128"/>
      <c r="N78" s="139"/>
      <c r="O78" s="61">
        <f t="shared" ref="O78:O141" ca="1" si="16">IF(WEEKDAY(B78,2)=7,SUM(OFFSET(N78,-6,,7))-39/24,0)</f>
        <v>0</v>
      </c>
      <c r="Q78"/>
      <c r="R78"/>
      <c r="S78"/>
      <c r="T78"/>
      <c r="U78"/>
    </row>
    <row r="79" spans="2:21" s="3" customFormat="1" ht="15" customHeight="1">
      <c r="B79" s="115">
        <f t="shared" ref="B79:B142" si="17">B78+1</f>
        <v>42433</v>
      </c>
      <c r="C79" s="23">
        <f t="shared" si="13"/>
        <v>42433</v>
      </c>
      <c r="D79" s="26" t="str">
        <f t="shared" si="14"/>
        <v>2020-10</v>
      </c>
      <c r="E79" s="44">
        <f t="shared" si="15"/>
        <v>42436</v>
      </c>
      <c r="F79" s="123"/>
      <c r="G79" s="124"/>
      <c r="H79" s="125"/>
      <c r="I79" s="124"/>
      <c r="J79" s="125"/>
      <c r="K79" s="126"/>
      <c r="L79" s="129"/>
      <c r="M79" s="128"/>
      <c r="N79" s="139"/>
      <c r="O79" s="61">
        <f t="shared" ca="1" si="16"/>
        <v>0</v>
      </c>
      <c r="Q79"/>
      <c r="R79"/>
      <c r="S79"/>
      <c r="T79"/>
      <c r="U79"/>
    </row>
    <row r="80" spans="2:21" s="3" customFormat="1" ht="15" customHeight="1">
      <c r="B80" s="115">
        <f t="shared" si="17"/>
        <v>42434</v>
      </c>
      <c r="C80" s="23">
        <f t="shared" si="13"/>
        <v>42434</v>
      </c>
      <c r="D80" s="26" t="str">
        <f t="shared" si="14"/>
        <v>2020-10</v>
      </c>
      <c r="E80" s="44">
        <f t="shared" si="15"/>
        <v>42436</v>
      </c>
      <c r="F80" s="123"/>
      <c r="G80" s="124"/>
      <c r="H80" s="125"/>
      <c r="I80" s="124"/>
      <c r="J80" s="125"/>
      <c r="K80" s="126"/>
      <c r="L80" s="129"/>
      <c r="M80" s="128"/>
      <c r="N80" s="139"/>
      <c r="O80" s="61">
        <f t="shared" ca="1" si="16"/>
        <v>0</v>
      </c>
      <c r="Q80"/>
      <c r="R80"/>
      <c r="S80"/>
      <c r="T80"/>
      <c r="U80"/>
    </row>
    <row r="81" spans="1:21" s="3" customFormat="1" ht="15" customHeight="1">
      <c r="B81" s="115">
        <f t="shared" si="17"/>
        <v>42435</v>
      </c>
      <c r="C81" s="23">
        <f t="shared" si="13"/>
        <v>42435</v>
      </c>
      <c r="D81" s="26" t="str">
        <f t="shared" si="14"/>
        <v>2020-10</v>
      </c>
      <c r="E81" s="44">
        <f t="shared" si="15"/>
        <v>42436</v>
      </c>
      <c r="F81" s="123"/>
      <c r="G81" s="124"/>
      <c r="H81" s="125"/>
      <c r="I81" s="124"/>
      <c r="J81" s="125">
        <v>0.75</v>
      </c>
      <c r="K81" s="126">
        <v>0.91666666666666663</v>
      </c>
      <c r="L81" s="129"/>
      <c r="M81" s="128"/>
      <c r="N81" s="122">
        <f>SUM(G81-F81)+(I81-H81)+(K81-J81)-L81</f>
        <v>0.16666666666666663</v>
      </c>
      <c r="O81" s="61">
        <f t="shared" ca="1" si="16"/>
        <v>0</v>
      </c>
      <c r="Q81"/>
      <c r="R81"/>
      <c r="S81"/>
      <c r="T81"/>
      <c r="U81"/>
    </row>
    <row r="82" spans="1:21" s="3" customFormat="1" ht="15" customHeight="1">
      <c r="B82" s="115">
        <f t="shared" si="17"/>
        <v>42436</v>
      </c>
      <c r="C82" s="23">
        <f>B82</f>
        <v>42436</v>
      </c>
      <c r="D82" s="26" t="str">
        <f t="shared" si="14"/>
        <v>2020-10</v>
      </c>
      <c r="E82" s="44">
        <f t="shared" si="15"/>
        <v>42436</v>
      </c>
      <c r="F82" s="123">
        <v>0.36458333333333331</v>
      </c>
      <c r="G82" s="124">
        <v>0.58333333333333337</v>
      </c>
      <c r="H82" s="125">
        <v>0.72916666666666663</v>
      </c>
      <c r="I82" s="124">
        <v>0.9375</v>
      </c>
      <c r="J82" s="125"/>
      <c r="K82" s="126"/>
      <c r="L82" s="127">
        <v>4.1666666666666664E-2</v>
      </c>
      <c r="M82" s="128"/>
      <c r="N82" s="122">
        <f>SUM(G82-F82)+(I82-H82)+(K82-J82)-L82</f>
        <v>0.38541666666666674</v>
      </c>
      <c r="O82" s="61">
        <f t="shared" ca="1" si="16"/>
        <v>-1.0729166666666665</v>
      </c>
      <c r="Q82"/>
      <c r="R82"/>
      <c r="S82"/>
      <c r="T82"/>
      <c r="U82"/>
    </row>
    <row r="83" spans="1:21" s="3" customFormat="1" ht="15" customHeight="1">
      <c r="B83" s="115">
        <f t="shared" si="17"/>
        <v>42437</v>
      </c>
      <c r="C83" s="23">
        <f t="shared" si="13"/>
        <v>42437</v>
      </c>
      <c r="D83" s="26" t="str">
        <f t="shared" si="14"/>
        <v>2020-11</v>
      </c>
      <c r="E83" s="44">
        <f t="shared" si="15"/>
        <v>42443</v>
      </c>
      <c r="F83" s="123">
        <v>0.36458333333333331</v>
      </c>
      <c r="G83" s="124">
        <v>0.61458333333333337</v>
      </c>
      <c r="H83" s="125">
        <v>0.73263888888888884</v>
      </c>
      <c r="I83" s="124">
        <v>0.9375</v>
      </c>
      <c r="J83" s="125"/>
      <c r="K83" s="126"/>
      <c r="L83" s="127">
        <v>4.1666666666666664E-2</v>
      </c>
      <c r="M83" s="128"/>
      <c r="N83" s="122">
        <f t="shared" ref="N83:N88" si="18">SUM(G83-F83)+(I83-H83)+(K83-J83)-L83</f>
        <v>0.41319444444444453</v>
      </c>
      <c r="O83" s="61">
        <f t="shared" ca="1" si="16"/>
        <v>0</v>
      </c>
      <c r="Q83"/>
      <c r="R83"/>
      <c r="S83"/>
      <c r="T83"/>
      <c r="U83"/>
    </row>
    <row r="84" spans="1:21" s="3" customFormat="1" ht="15" customHeight="1">
      <c r="B84" s="115">
        <f t="shared" si="17"/>
        <v>42438</v>
      </c>
      <c r="C84" s="23">
        <f t="shared" si="13"/>
        <v>42438</v>
      </c>
      <c r="D84" s="26" t="str">
        <f t="shared" si="14"/>
        <v>2020-11</v>
      </c>
      <c r="E84" s="44">
        <f t="shared" si="15"/>
        <v>42443</v>
      </c>
      <c r="F84" s="123">
        <v>0.36458333333333331</v>
      </c>
      <c r="G84" s="124">
        <v>0.60416666666666663</v>
      </c>
      <c r="H84" s="125">
        <v>0.73263888888888884</v>
      </c>
      <c r="I84" s="124">
        <v>0.9375</v>
      </c>
      <c r="J84" s="125"/>
      <c r="K84" s="126"/>
      <c r="L84" s="127">
        <v>4.1666666666666664E-2</v>
      </c>
      <c r="M84" s="128"/>
      <c r="N84" s="122">
        <f t="shared" si="18"/>
        <v>0.40277777777777779</v>
      </c>
      <c r="O84" s="61">
        <f t="shared" ca="1" si="16"/>
        <v>0</v>
      </c>
      <c r="Q84"/>
      <c r="R84"/>
      <c r="S84"/>
      <c r="T84"/>
      <c r="U84"/>
    </row>
    <row r="85" spans="1:21" s="3" customFormat="1" ht="15" customHeight="1">
      <c r="B85" s="115">
        <f t="shared" si="17"/>
        <v>42439</v>
      </c>
      <c r="C85" s="23">
        <f t="shared" si="13"/>
        <v>42439</v>
      </c>
      <c r="D85" s="26" t="str">
        <f t="shared" si="14"/>
        <v>2020-11</v>
      </c>
      <c r="E85" s="44">
        <f t="shared" si="15"/>
        <v>42443</v>
      </c>
      <c r="F85" s="123">
        <v>0.36458333333333331</v>
      </c>
      <c r="G85" s="124">
        <v>0.60416666666666663</v>
      </c>
      <c r="H85" s="125">
        <v>0.73263888888888884</v>
      </c>
      <c r="I85" s="124">
        <v>0.9375</v>
      </c>
      <c r="J85" s="125"/>
      <c r="K85" s="126"/>
      <c r="L85" s="127">
        <v>4.1666666666666664E-2</v>
      </c>
      <c r="M85" s="128"/>
      <c r="N85" s="122">
        <f t="shared" si="18"/>
        <v>0.40277777777777779</v>
      </c>
      <c r="O85" s="61">
        <f t="shared" ca="1" si="16"/>
        <v>0</v>
      </c>
      <c r="Q85"/>
      <c r="R85"/>
      <c r="S85"/>
      <c r="T85"/>
      <c r="U85"/>
    </row>
    <row r="86" spans="1:21" s="3" customFormat="1" ht="15" customHeight="1">
      <c r="B86" s="115">
        <f t="shared" si="17"/>
        <v>42440</v>
      </c>
      <c r="C86" s="23">
        <f t="shared" si="13"/>
        <v>42440</v>
      </c>
      <c r="D86" s="26" t="str">
        <f t="shared" si="14"/>
        <v>2020-11</v>
      </c>
      <c r="E86" s="44">
        <f t="shared" si="15"/>
        <v>42443</v>
      </c>
      <c r="F86" s="123">
        <v>0.36458333333333331</v>
      </c>
      <c r="G86" s="124">
        <v>0.625</v>
      </c>
      <c r="H86" s="125"/>
      <c r="I86" s="124"/>
      <c r="J86" s="125"/>
      <c r="K86" s="126"/>
      <c r="L86" s="127">
        <v>2.0833333333333332E-2</v>
      </c>
      <c r="M86" s="128"/>
      <c r="N86" s="122">
        <f t="shared" si="18"/>
        <v>0.23958333333333334</v>
      </c>
      <c r="O86" s="61">
        <f t="shared" ca="1" si="16"/>
        <v>0</v>
      </c>
      <c r="Q86"/>
      <c r="R86"/>
      <c r="S86"/>
      <c r="T86"/>
      <c r="U86"/>
    </row>
    <row r="87" spans="1:21" s="3" customFormat="1" ht="15" customHeight="1">
      <c r="B87" s="115">
        <f t="shared" si="17"/>
        <v>42441</v>
      </c>
      <c r="C87" s="23">
        <f t="shared" si="13"/>
        <v>42441</v>
      </c>
      <c r="D87" s="26" t="str">
        <f t="shared" si="14"/>
        <v>2020-11</v>
      </c>
      <c r="E87" s="44">
        <f t="shared" si="15"/>
        <v>42443</v>
      </c>
      <c r="F87" s="123"/>
      <c r="G87" s="124"/>
      <c r="H87" s="125"/>
      <c r="I87" s="124"/>
      <c r="J87" s="125"/>
      <c r="K87" s="126"/>
      <c r="L87" s="129"/>
      <c r="M87" s="128"/>
      <c r="N87" s="122">
        <f t="shared" si="18"/>
        <v>0</v>
      </c>
      <c r="O87" s="61">
        <f t="shared" ca="1" si="16"/>
        <v>0</v>
      </c>
      <c r="Q87"/>
      <c r="R87"/>
      <c r="S87"/>
      <c r="T87"/>
      <c r="U87"/>
    </row>
    <row r="88" spans="1:21" s="3" customFormat="1" ht="15" customHeight="1">
      <c r="B88" s="115">
        <f t="shared" si="17"/>
        <v>42442</v>
      </c>
      <c r="C88" s="23">
        <f t="shared" si="13"/>
        <v>42442</v>
      </c>
      <c r="D88" s="26" t="str">
        <f t="shared" si="14"/>
        <v>2020-11</v>
      </c>
      <c r="E88" s="44">
        <f t="shared" si="15"/>
        <v>42443</v>
      </c>
      <c r="F88" s="123"/>
      <c r="G88" s="124"/>
      <c r="H88" s="125"/>
      <c r="I88" s="124"/>
      <c r="J88" s="125"/>
      <c r="K88" s="126"/>
      <c r="L88" s="129"/>
      <c r="M88" s="128"/>
      <c r="N88" s="122">
        <f t="shared" si="18"/>
        <v>0</v>
      </c>
      <c r="O88" s="61">
        <f t="shared" ca="1" si="16"/>
        <v>0</v>
      </c>
      <c r="Q88"/>
      <c r="R88"/>
      <c r="S88"/>
      <c r="T88"/>
      <c r="U88"/>
    </row>
    <row r="89" spans="1:21" s="3" customFormat="1" ht="15" customHeight="1">
      <c r="B89" s="115">
        <f t="shared" si="17"/>
        <v>42443</v>
      </c>
      <c r="C89" s="23">
        <f>B89</f>
        <v>42443</v>
      </c>
      <c r="D89" s="26" t="str">
        <f t="shared" si="14"/>
        <v>2020-11</v>
      </c>
      <c r="E89" s="44">
        <f t="shared" si="15"/>
        <v>42443</v>
      </c>
      <c r="F89" s="123">
        <v>0.36458333333333331</v>
      </c>
      <c r="G89" s="124">
        <v>0.66666666666666663</v>
      </c>
      <c r="H89" s="125"/>
      <c r="I89" s="124"/>
      <c r="J89" s="125"/>
      <c r="K89" s="126"/>
      <c r="L89" s="127">
        <v>2.0833333333333332E-2</v>
      </c>
      <c r="M89" s="128"/>
      <c r="N89" s="122">
        <f>SUM(G89-F89)+(I89-H89)+(K89-J89)-L89</f>
        <v>0.28125</v>
      </c>
      <c r="O89" s="61">
        <f t="shared" ca="1" si="16"/>
        <v>0.11458333333333326</v>
      </c>
      <c r="Q89"/>
      <c r="R89"/>
      <c r="S89"/>
      <c r="T89"/>
      <c r="U89"/>
    </row>
    <row r="90" spans="1:21" s="3" customFormat="1" ht="15" customHeight="1">
      <c r="B90" s="115">
        <f t="shared" si="17"/>
        <v>42444</v>
      </c>
      <c r="C90" s="23">
        <f t="shared" si="13"/>
        <v>42444</v>
      </c>
      <c r="D90" s="26" t="str">
        <f t="shared" si="14"/>
        <v>2020-12</v>
      </c>
      <c r="E90" s="44">
        <f t="shared" si="15"/>
        <v>42450</v>
      </c>
      <c r="F90" s="123">
        <v>0.3611111111111111</v>
      </c>
      <c r="G90" s="124">
        <v>0.66666666666666663</v>
      </c>
      <c r="H90" s="125"/>
      <c r="I90" s="124"/>
      <c r="J90" s="125"/>
      <c r="K90" s="126"/>
      <c r="L90" s="127">
        <v>2.0833333333333332E-2</v>
      </c>
      <c r="M90" s="128"/>
      <c r="N90" s="122">
        <f t="shared" ref="N90:N95" si="19">SUM(G90-F90)+(I90-H90)+(K90-J90)-L90</f>
        <v>0.28472222222222221</v>
      </c>
      <c r="O90" s="61">
        <f t="shared" ca="1" si="16"/>
        <v>0</v>
      </c>
      <c r="Q90"/>
      <c r="R90"/>
      <c r="S90"/>
      <c r="T90"/>
      <c r="U90"/>
    </row>
    <row r="91" spans="1:21" s="3" customFormat="1" ht="15" customHeight="1">
      <c r="B91" s="115">
        <f t="shared" si="17"/>
        <v>42445</v>
      </c>
      <c r="C91" s="23">
        <f t="shared" si="13"/>
        <v>42445</v>
      </c>
      <c r="D91" s="26" t="str">
        <f t="shared" si="14"/>
        <v>2020-12</v>
      </c>
      <c r="E91" s="44">
        <f t="shared" si="15"/>
        <v>42450</v>
      </c>
      <c r="F91" s="123">
        <v>0.36458333333333331</v>
      </c>
      <c r="G91" s="124">
        <v>0.68055555555555547</v>
      </c>
      <c r="H91" s="125"/>
      <c r="I91" s="124"/>
      <c r="J91" s="125"/>
      <c r="K91" s="126"/>
      <c r="L91" s="127">
        <v>2.0833333333333332E-2</v>
      </c>
      <c r="M91" s="128"/>
      <c r="N91" s="122">
        <f t="shared" si="19"/>
        <v>0.29513888888888884</v>
      </c>
      <c r="O91" s="61">
        <f t="shared" ca="1" si="16"/>
        <v>0</v>
      </c>
      <c r="Q91"/>
      <c r="R91"/>
      <c r="S91"/>
      <c r="T91"/>
      <c r="U91"/>
    </row>
    <row r="92" spans="1:21" ht="15" customHeight="1">
      <c r="B92" s="115">
        <f t="shared" si="17"/>
        <v>42446</v>
      </c>
      <c r="C92" s="23">
        <f t="shared" si="13"/>
        <v>42446</v>
      </c>
      <c r="D92" s="26" t="str">
        <f t="shared" si="14"/>
        <v>2020-12</v>
      </c>
      <c r="E92" s="44">
        <f t="shared" si="15"/>
        <v>42450</v>
      </c>
      <c r="F92" s="123">
        <v>0.36458333333333331</v>
      </c>
      <c r="G92" s="124">
        <v>0.70833333333333337</v>
      </c>
      <c r="H92" s="125"/>
      <c r="I92" s="124"/>
      <c r="J92" s="125"/>
      <c r="K92" s="126"/>
      <c r="L92" s="127">
        <v>2.0833333333333332E-2</v>
      </c>
      <c r="M92" s="128"/>
      <c r="N92" s="122">
        <f t="shared" si="19"/>
        <v>0.32291666666666674</v>
      </c>
      <c r="O92" s="61">
        <f t="shared" ca="1" si="16"/>
        <v>0</v>
      </c>
    </row>
    <row r="93" spans="1:21" ht="15" customHeight="1">
      <c r="B93" s="115">
        <f t="shared" si="17"/>
        <v>42447</v>
      </c>
      <c r="C93" s="23">
        <f t="shared" si="13"/>
        <v>42447</v>
      </c>
      <c r="D93" s="26" t="str">
        <f t="shared" si="14"/>
        <v>2020-12</v>
      </c>
      <c r="E93" s="44">
        <f t="shared" si="15"/>
        <v>42450</v>
      </c>
      <c r="F93" s="123">
        <v>0.36458333333333331</v>
      </c>
      <c r="G93" s="124">
        <v>0.625</v>
      </c>
      <c r="H93" s="125"/>
      <c r="I93" s="124"/>
      <c r="J93" s="125"/>
      <c r="K93" s="126"/>
      <c r="L93" s="127">
        <v>2.0833333333333332E-2</v>
      </c>
      <c r="M93" s="128"/>
      <c r="N93" s="122">
        <f t="shared" si="19"/>
        <v>0.23958333333333334</v>
      </c>
      <c r="O93" s="61">
        <f t="shared" ca="1" si="16"/>
        <v>0</v>
      </c>
    </row>
    <row r="94" spans="1:21" ht="15" customHeight="1">
      <c r="B94" s="115">
        <f t="shared" si="17"/>
        <v>42448</v>
      </c>
      <c r="C94" s="23">
        <f t="shared" si="13"/>
        <v>42448</v>
      </c>
      <c r="D94" s="26" t="str">
        <f t="shared" si="14"/>
        <v>2020-12</v>
      </c>
      <c r="E94" s="44">
        <f t="shared" si="15"/>
        <v>42450</v>
      </c>
      <c r="F94" s="123"/>
      <c r="G94" s="124"/>
      <c r="H94" s="125"/>
      <c r="I94" s="124"/>
      <c r="J94" s="125"/>
      <c r="K94" s="126"/>
      <c r="L94" s="129"/>
      <c r="M94" s="128"/>
      <c r="N94" s="122">
        <f t="shared" si="19"/>
        <v>0</v>
      </c>
      <c r="O94" s="61">
        <f t="shared" ca="1" si="16"/>
        <v>0</v>
      </c>
    </row>
    <row r="95" spans="1:21" ht="15" customHeight="1">
      <c r="B95" s="115">
        <f t="shared" si="17"/>
        <v>42449</v>
      </c>
      <c r="C95" s="23">
        <f t="shared" si="13"/>
        <v>42449</v>
      </c>
      <c r="D95" s="26" t="str">
        <f t="shared" si="14"/>
        <v>2020-12</v>
      </c>
      <c r="E95" s="44">
        <f t="shared" si="15"/>
        <v>42450</v>
      </c>
      <c r="F95" s="123"/>
      <c r="G95" s="124"/>
      <c r="H95" s="125"/>
      <c r="I95" s="124"/>
      <c r="J95" s="125"/>
      <c r="K95" s="126"/>
      <c r="L95" s="129"/>
      <c r="M95" s="128"/>
      <c r="N95" s="122">
        <f t="shared" si="19"/>
        <v>0</v>
      </c>
      <c r="O95" s="61">
        <f t="shared" ca="1" si="16"/>
        <v>0</v>
      </c>
    </row>
    <row r="96" spans="1:21" s="1" customFormat="1" ht="15" customHeight="1">
      <c r="A96" s="5"/>
      <c r="B96" s="115">
        <f t="shared" si="17"/>
        <v>42450</v>
      </c>
      <c r="C96" s="23">
        <f>B96</f>
        <v>42450</v>
      </c>
      <c r="D96" s="26" t="str">
        <f t="shared" si="14"/>
        <v>2020-12</v>
      </c>
      <c r="E96" s="44">
        <f t="shared" si="15"/>
        <v>42450</v>
      </c>
      <c r="F96" s="123">
        <v>0.36458333333333331</v>
      </c>
      <c r="G96" s="124">
        <v>0.58333333333333337</v>
      </c>
      <c r="H96" s="125">
        <v>0.72916666666666663</v>
      </c>
      <c r="I96" s="124">
        <v>0.93055555555555547</v>
      </c>
      <c r="J96" s="125"/>
      <c r="K96" s="126"/>
      <c r="L96" s="127">
        <v>4.1666666666666664E-2</v>
      </c>
      <c r="M96" s="128"/>
      <c r="N96" s="122">
        <f>SUM(G96-F96)+(I96-H96)+(K96-J96)-L96</f>
        <v>0.37847222222222221</v>
      </c>
      <c r="O96" s="61">
        <f t="shared" ca="1" si="16"/>
        <v>-0.10416666666666652</v>
      </c>
      <c r="P96" s="5"/>
    </row>
    <row r="97" spans="1:21" ht="15" customHeight="1">
      <c r="B97" s="115">
        <f t="shared" si="17"/>
        <v>42451</v>
      </c>
      <c r="C97" s="23">
        <f t="shared" si="13"/>
        <v>42451</v>
      </c>
      <c r="D97" s="26" t="str">
        <f t="shared" si="14"/>
        <v>2020-13</v>
      </c>
      <c r="E97" s="44">
        <f t="shared" si="15"/>
        <v>42457</v>
      </c>
      <c r="F97" s="123">
        <v>0.36458333333333331</v>
      </c>
      <c r="G97" s="124">
        <v>0.60416666666666663</v>
      </c>
      <c r="H97" s="125">
        <v>0.72916666666666663</v>
      </c>
      <c r="I97" s="124">
        <v>0.94791666666666663</v>
      </c>
      <c r="J97" s="125"/>
      <c r="K97" s="126"/>
      <c r="L97" s="127">
        <v>4.1666666666666664E-2</v>
      </c>
      <c r="M97" s="128"/>
      <c r="N97" s="122">
        <f t="shared" ref="N97:N102" si="20">SUM(G97-F97)+(I97-H97)+(K97-J97)-L97</f>
        <v>0.41666666666666663</v>
      </c>
      <c r="O97" s="61">
        <f t="shared" ca="1" si="16"/>
        <v>0</v>
      </c>
    </row>
    <row r="98" spans="1:21" ht="15" customHeight="1">
      <c r="B98" s="115">
        <f t="shared" si="17"/>
        <v>42452</v>
      </c>
      <c r="C98" s="23">
        <f t="shared" si="13"/>
        <v>42452</v>
      </c>
      <c r="D98" s="26" t="str">
        <f t="shared" si="14"/>
        <v>2020-13</v>
      </c>
      <c r="E98" s="44">
        <f t="shared" si="15"/>
        <v>42457</v>
      </c>
      <c r="F98" s="123">
        <v>0.36458333333333331</v>
      </c>
      <c r="G98" s="124">
        <v>0.60416666666666663</v>
      </c>
      <c r="H98" s="125">
        <v>0.77083333333333337</v>
      </c>
      <c r="I98" s="124">
        <v>0.9375</v>
      </c>
      <c r="J98" s="125"/>
      <c r="K98" s="126"/>
      <c r="L98" s="127">
        <v>4.1666666666666664E-2</v>
      </c>
      <c r="M98" s="128"/>
      <c r="N98" s="122">
        <f t="shared" si="20"/>
        <v>0.36458333333333326</v>
      </c>
      <c r="O98" s="61">
        <f t="shared" ca="1" si="16"/>
        <v>0</v>
      </c>
    </row>
    <row r="99" spans="1:21" ht="15" customHeight="1">
      <c r="B99" s="115">
        <f t="shared" si="17"/>
        <v>42453</v>
      </c>
      <c r="C99" s="23">
        <f t="shared" si="13"/>
        <v>42453</v>
      </c>
      <c r="D99" s="26" t="str">
        <f t="shared" si="14"/>
        <v>2020-13</v>
      </c>
      <c r="E99" s="44">
        <f t="shared" si="15"/>
        <v>42457</v>
      </c>
      <c r="F99" s="123">
        <v>0.36458333333333331</v>
      </c>
      <c r="G99" s="124">
        <v>0.60416666666666663</v>
      </c>
      <c r="H99" s="125">
        <v>0.72916666666666663</v>
      </c>
      <c r="I99" s="124">
        <v>0.9375</v>
      </c>
      <c r="J99" s="125"/>
      <c r="K99" s="126"/>
      <c r="L99" s="127">
        <v>4.1666666666666664E-2</v>
      </c>
      <c r="M99" s="128"/>
      <c r="N99" s="122">
        <f t="shared" si="20"/>
        <v>0.40625</v>
      </c>
      <c r="O99" s="61">
        <f t="shared" ca="1" si="16"/>
        <v>0</v>
      </c>
    </row>
    <row r="100" spans="1:21" ht="15" customHeight="1">
      <c r="B100" s="115">
        <f t="shared" si="17"/>
        <v>42454</v>
      </c>
      <c r="C100" s="23">
        <f t="shared" si="13"/>
        <v>42454</v>
      </c>
      <c r="D100" s="26" t="str">
        <f t="shared" si="14"/>
        <v>2020-13</v>
      </c>
      <c r="E100" s="44">
        <f t="shared" si="15"/>
        <v>42457</v>
      </c>
      <c r="F100" s="123">
        <v>0.36458333333333331</v>
      </c>
      <c r="G100" s="124">
        <v>0.625</v>
      </c>
      <c r="H100" s="125"/>
      <c r="I100" s="124"/>
      <c r="J100" s="125"/>
      <c r="K100" s="126"/>
      <c r="L100" s="127">
        <v>2.0833333333333332E-2</v>
      </c>
      <c r="M100" s="128"/>
      <c r="N100" s="122">
        <f t="shared" si="20"/>
        <v>0.23958333333333334</v>
      </c>
      <c r="O100" s="61">
        <f t="shared" ca="1" si="16"/>
        <v>0</v>
      </c>
    </row>
    <row r="101" spans="1:21" ht="15" customHeight="1">
      <c r="B101" s="115">
        <f t="shared" si="17"/>
        <v>42455</v>
      </c>
      <c r="C101" s="23">
        <f t="shared" si="13"/>
        <v>42455</v>
      </c>
      <c r="D101" s="26" t="str">
        <f t="shared" si="14"/>
        <v>2020-13</v>
      </c>
      <c r="E101" s="44">
        <f t="shared" si="15"/>
        <v>42457</v>
      </c>
      <c r="F101" s="123"/>
      <c r="G101" s="124"/>
      <c r="H101" s="125"/>
      <c r="I101" s="124"/>
      <c r="J101" s="125"/>
      <c r="K101" s="126"/>
      <c r="L101" s="129"/>
      <c r="M101" s="128"/>
      <c r="N101" s="122">
        <f t="shared" si="20"/>
        <v>0</v>
      </c>
      <c r="O101" s="61">
        <f t="shared" ca="1" si="16"/>
        <v>0</v>
      </c>
    </row>
    <row r="102" spans="1:21" s="2" customFormat="1" ht="15" customHeight="1" thickBot="1">
      <c r="A102" s="6"/>
      <c r="B102" s="115">
        <f t="shared" si="17"/>
        <v>42456</v>
      </c>
      <c r="C102" s="25">
        <f t="shared" si="13"/>
        <v>42456</v>
      </c>
      <c r="D102" s="26" t="str">
        <f t="shared" si="14"/>
        <v>2020-13</v>
      </c>
      <c r="E102" s="44">
        <f t="shared" si="15"/>
        <v>42457</v>
      </c>
      <c r="F102" s="130"/>
      <c r="G102" s="131"/>
      <c r="H102" s="132"/>
      <c r="I102" s="131"/>
      <c r="J102" s="132"/>
      <c r="K102" s="133"/>
      <c r="L102" s="140"/>
      <c r="M102" s="135"/>
      <c r="N102" s="122">
        <f t="shared" si="20"/>
        <v>0</v>
      </c>
      <c r="O102" s="61">
        <f t="shared" ca="1" si="16"/>
        <v>0</v>
      </c>
      <c r="P102" s="6"/>
    </row>
    <row r="103" spans="1:21" s="3" customFormat="1" ht="15" customHeight="1">
      <c r="B103" s="115">
        <f t="shared" si="17"/>
        <v>42457</v>
      </c>
      <c r="C103" s="22">
        <f>B103</f>
        <v>42457</v>
      </c>
      <c r="D103" s="26" t="str">
        <f t="shared" si="14"/>
        <v>2020-13</v>
      </c>
      <c r="E103" s="44">
        <f t="shared" si="15"/>
        <v>42457</v>
      </c>
      <c r="F103" s="108">
        <v>0.36458333333333331</v>
      </c>
      <c r="G103" s="109">
        <v>0.66666666666666663</v>
      </c>
      <c r="H103" s="110"/>
      <c r="I103" s="109"/>
      <c r="J103" s="110"/>
      <c r="K103" s="111"/>
      <c r="L103" s="136">
        <v>2.0833333333333332E-2</v>
      </c>
      <c r="M103" s="113"/>
      <c r="N103" s="122">
        <f>SUM(G103-F103)+(I103-H103)+(K103-J103)-L103</f>
        <v>0.28125</v>
      </c>
      <c r="O103" s="61">
        <f t="shared" ca="1" si="16"/>
        <v>8.3333333333333259E-2</v>
      </c>
      <c r="Q103"/>
      <c r="R103"/>
      <c r="S103"/>
      <c r="T103"/>
      <c r="U103"/>
    </row>
    <row r="104" spans="1:21" ht="15" customHeight="1">
      <c r="B104" s="115">
        <f t="shared" si="17"/>
        <v>42458</v>
      </c>
      <c r="C104" s="23">
        <f t="shared" ref="C104:C132" si="21">B104</f>
        <v>42458</v>
      </c>
      <c r="D104" s="26" t="str">
        <f t="shared" si="14"/>
        <v>2020-14</v>
      </c>
      <c r="E104" s="44">
        <f t="shared" si="15"/>
        <v>42464</v>
      </c>
      <c r="F104" s="116">
        <v>0.36458333333333331</v>
      </c>
      <c r="G104" s="117">
        <v>0.69791666666666663</v>
      </c>
      <c r="H104" s="118"/>
      <c r="I104" s="117"/>
      <c r="J104" s="118"/>
      <c r="K104" s="119"/>
      <c r="L104" s="120">
        <v>2.0833333333333332E-2</v>
      </c>
      <c r="M104" s="121"/>
      <c r="N104" s="122">
        <f t="shared" ref="N104:N109" si="22">SUM(G104-F104)+(I104-H104)+(K104-J104)-L104</f>
        <v>0.3125</v>
      </c>
      <c r="O104" s="61">
        <f t="shared" ca="1" si="16"/>
        <v>0</v>
      </c>
    </row>
    <row r="105" spans="1:21" ht="15" customHeight="1">
      <c r="B105" s="115">
        <f t="shared" si="17"/>
        <v>42459</v>
      </c>
      <c r="C105" s="23">
        <f t="shared" si="21"/>
        <v>42459</v>
      </c>
      <c r="D105" s="26" t="str">
        <f t="shared" si="14"/>
        <v>2020-14</v>
      </c>
      <c r="E105" s="44">
        <f t="shared" si="15"/>
        <v>42464</v>
      </c>
      <c r="F105" s="116">
        <v>0.36458333333333331</v>
      </c>
      <c r="G105" s="117">
        <v>0.67361111111111116</v>
      </c>
      <c r="H105" s="118"/>
      <c r="I105" s="117"/>
      <c r="J105" s="118"/>
      <c r="K105" s="119"/>
      <c r="L105" s="120">
        <v>2.0833333333333332E-2</v>
      </c>
      <c r="M105" s="121"/>
      <c r="N105" s="122">
        <f t="shared" si="22"/>
        <v>0.28819444444444453</v>
      </c>
      <c r="O105" s="61">
        <f t="shared" ca="1" si="16"/>
        <v>0</v>
      </c>
    </row>
    <row r="106" spans="1:21" s="3" customFormat="1" ht="15" customHeight="1">
      <c r="B106" s="115">
        <f t="shared" si="17"/>
        <v>42460</v>
      </c>
      <c r="C106" s="23">
        <f t="shared" si="21"/>
        <v>42460</v>
      </c>
      <c r="D106" s="26" t="str">
        <f t="shared" si="14"/>
        <v>2020-14</v>
      </c>
      <c r="E106" s="44">
        <f t="shared" si="15"/>
        <v>42464</v>
      </c>
      <c r="F106" s="116">
        <v>0.36458333333333331</v>
      </c>
      <c r="G106" s="117">
        <v>0.64583333333333337</v>
      </c>
      <c r="H106" s="118"/>
      <c r="I106" s="117"/>
      <c r="J106" s="118"/>
      <c r="K106" s="119"/>
      <c r="L106" s="120">
        <v>2.0833333333333332E-2</v>
      </c>
      <c r="M106" s="121"/>
      <c r="N106" s="122">
        <f t="shared" si="22"/>
        <v>0.26041666666666674</v>
      </c>
      <c r="O106" s="61">
        <f t="shared" ca="1" si="16"/>
        <v>0</v>
      </c>
      <c r="Q106"/>
      <c r="R106"/>
      <c r="S106"/>
      <c r="T106"/>
      <c r="U106"/>
    </row>
    <row r="107" spans="1:21" s="3" customFormat="1" ht="15" customHeight="1">
      <c r="B107" s="115">
        <f t="shared" si="17"/>
        <v>42461</v>
      </c>
      <c r="C107" s="24">
        <f t="shared" si="21"/>
        <v>42461</v>
      </c>
      <c r="D107" s="26" t="str">
        <f t="shared" si="14"/>
        <v>2020-14</v>
      </c>
      <c r="E107" s="44">
        <f t="shared" si="15"/>
        <v>42464</v>
      </c>
      <c r="F107" s="123">
        <v>0.36458333333333331</v>
      </c>
      <c r="G107" s="124">
        <v>0.625</v>
      </c>
      <c r="H107" s="125"/>
      <c r="I107" s="124"/>
      <c r="J107" s="125"/>
      <c r="K107" s="126"/>
      <c r="L107" s="127">
        <v>2.0833333333333332E-2</v>
      </c>
      <c r="M107" s="128"/>
      <c r="N107" s="122">
        <f t="shared" si="22"/>
        <v>0.23958333333333334</v>
      </c>
      <c r="O107" s="61">
        <f t="shared" ca="1" si="16"/>
        <v>0</v>
      </c>
      <c r="Q107"/>
      <c r="R107"/>
      <c r="S107"/>
      <c r="T107"/>
      <c r="U107"/>
    </row>
    <row r="108" spans="1:21" s="3" customFormat="1" ht="15" customHeight="1">
      <c r="B108" s="115">
        <f t="shared" si="17"/>
        <v>42462</v>
      </c>
      <c r="C108" s="23">
        <f t="shared" si="21"/>
        <v>42462</v>
      </c>
      <c r="D108" s="26" t="str">
        <f t="shared" si="14"/>
        <v>2020-14</v>
      </c>
      <c r="E108" s="44">
        <f t="shared" si="15"/>
        <v>42464</v>
      </c>
      <c r="F108" s="123"/>
      <c r="G108" s="124"/>
      <c r="H108" s="125"/>
      <c r="I108" s="124"/>
      <c r="J108" s="125"/>
      <c r="K108" s="126"/>
      <c r="L108" s="129"/>
      <c r="M108" s="128"/>
      <c r="N108" s="122">
        <f t="shared" si="22"/>
        <v>0</v>
      </c>
      <c r="O108" s="61">
        <f t="shared" ca="1" si="16"/>
        <v>0</v>
      </c>
      <c r="Q108"/>
      <c r="R108"/>
      <c r="S108"/>
      <c r="T108"/>
      <c r="U108"/>
    </row>
    <row r="109" spans="1:21" s="3" customFormat="1" ht="15" customHeight="1">
      <c r="B109" s="115">
        <f t="shared" si="17"/>
        <v>42463</v>
      </c>
      <c r="C109" s="23">
        <f t="shared" si="21"/>
        <v>42463</v>
      </c>
      <c r="D109" s="26" t="str">
        <f t="shared" si="14"/>
        <v>2020-14</v>
      </c>
      <c r="E109" s="44">
        <f t="shared" si="15"/>
        <v>42464</v>
      </c>
      <c r="F109" s="123"/>
      <c r="G109" s="124"/>
      <c r="H109" s="125"/>
      <c r="I109" s="124"/>
      <c r="J109" s="125"/>
      <c r="K109" s="126"/>
      <c r="L109" s="129"/>
      <c r="M109" s="128"/>
      <c r="N109" s="122">
        <f t="shared" si="22"/>
        <v>0</v>
      </c>
      <c r="O109" s="61">
        <f t="shared" ca="1" si="16"/>
        <v>0</v>
      </c>
      <c r="Q109"/>
      <c r="R109"/>
      <c r="S109"/>
      <c r="T109"/>
      <c r="U109"/>
    </row>
    <row r="110" spans="1:21" s="3" customFormat="1" ht="15" customHeight="1">
      <c r="B110" s="115">
        <f t="shared" si="17"/>
        <v>42464</v>
      </c>
      <c r="C110" s="23">
        <f t="shared" si="21"/>
        <v>42464</v>
      </c>
      <c r="D110" s="26" t="str">
        <f t="shared" si="14"/>
        <v>2020-14</v>
      </c>
      <c r="E110" s="44">
        <f t="shared" si="15"/>
        <v>42464</v>
      </c>
      <c r="F110" s="123">
        <v>0.36458333333333331</v>
      </c>
      <c r="G110" s="124">
        <v>0.58333333333333337</v>
      </c>
      <c r="H110" s="125"/>
      <c r="I110" s="124"/>
      <c r="J110" s="125">
        <v>0.73263888888888884</v>
      </c>
      <c r="K110" s="126">
        <v>0.93055555555555547</v>
      </c>
      <c r="L110" s="127">
        <v>4.1666666666666664E-2</v>
      </c>
      <c r="M110" s="128"/>
      <c r="N110" s="122">
        <f>SUM(G110-F110)+(I110-H110)+(K110-J110)-L110</f>
        <v>0.375</v>
      </c>
      <c r="O110" s="61">
        <f t="shared" ca="1" si="16"/>
        <v>-0.14930555555555536</v>
      </c>
      <c r="Q110"/>
      <c r="R110"/>
      <c r="S110"/>
      <c r="T110"/>
      <c r="U110"/>
    </row>
    <row r="111" spans="1:21" s="3" customFormat="1" ht="15" customHeight="1">
      <c r="B111" s="115">
        <f t="shared" si="17"/>
        <v>42465</v>
      </c>
      <c r="C111" s="23">
        <f t="shared" si="21"/>
        <v>42465</v>
      </c>
      <c r="D111" s="26" t="str">
        <f t="shared" si="14"/>
        <v>2020-15</v>
      </c>
      <c r="E111" s="44">
        <f t="shared" si="15"/>
        <v>42471</v>
      </c>
      <c r="F111" s="123">
        <v>0.36458333333333331</v>
      </c>
      <c r="G111" s="124">
        <v>0.58333333333333337</v>
      </c>
      <c r="H111" s="125"/>
      <c r="I111" s="124"/>
      <c r="J111" s="125">
        <v>0.73263888888888884</v>
      </c>
      <c r="K111" s="126">
        <v>0.9375</v>
      </c>
      <c r="L111" s="127">
        <v>4.1666666666666664E-2</v>
      </c>
      <c r="M111" s="128"/>
      <c r="N111" s="122">
        <f t="shared" ref="N111:N116" si="23">SUM(G111-F111)+(I111-H111)+(K111-J111)-L111</f>
        <v>0.38194444444444453</v>
      </c>
      <c r="O111" s="61">
        <f t="shared" ca="1" si="16"/>
        <v>0</v>
      </c>
      <c r="Q111"/>
      <c r="R111"/>
      <c r="S111"/>
      <c r="T111"/>
      <c r="U111"/>
    </row>
    <row r="112" spans="1:21" s="3" customFormat="1" ht="15" customHeight="1">
      <c r="B112" s="115">
        <f t="shared" si="17"/>
        <v>42466</v>
      </c>
      <c r="C112" s="23">
        <f t="shared" si="21"/>
        <v>42466</v>
      </c>
      <c r="D112" s="26" t="str">
        <f t="shared" si="14"/>
        <v>2020-15</v>
      </c>
      <c r="E112" s="44">
        <f t="shared" si="15"/>
        <v>42471</v>
      </c>
      <c r="F112" s="123">
        <v>0.36458333333333331</v>
      </c>
      <c r="G112" s="124">
        <v>0.60416666666666663</v>
      </c>
      <c r="H112" s="125"/>
      <c r="I112" s="124"/>
      <c r="J112" s="125">
        <v>0.73958333333333337</v>
      </c>
      <c r="K112" s="126">
        <v>0.9375</v>
      </c>
      <c r="L112" s="127">
        <v>4.1666666666666664E-2</v>
      </c>
      <c r="M112" s="128"/>
      <c r="N112" s="122">
        <f t="shared" si="23"/>
        <v>0.39583333333333326</v>
      </c>
      <c r="O112" s="61">
        <f t="shared" ca="1" si="16"/>
        <v>0</v>
      </c>
      <c r="Q112"/>
      <c r="R112"/>
      <c r="S112"/>
      <c r="T112"/>
      <c r="U112"/>
    </row>
    <row r="113" spans="1:21" s="3" customFormat="1" ht="15" customHeight="1">
      <c r="B113" s="115">
        <f t="shared" si="17"/>
        <v>42467</v>
      </c>
      <c r="C113" s="23">
        <f t="shared" si="21"/>
        <v>42467</v>
      </c>
      <c r="D113" s="26" t="str">
        <f t="shared" si="14"/>
        <v>2020-15</v>
      </c>
      <c r="E113" s="44">
        <f t="shared" si="15"/>
        <v>42471</v>
      </c>
      <c r="F113" s="123">
        <v>0.36458333333333331</v>
      </c>
      <c r="G113" s="124">
        <v>0.60416666666666663</v>
      </c>
      <c r="H113" s="125"/>
      <c r="I113" s="124"/>
      <c r="J113" s="125">
        <v>0.73958333333333337</v>
      </c>
      <c r="K113" s="126">
        <v>0.9375</v>
      </c>
      <c r="L113" s="127">
        <v>4.1666666666666664E-2</v>
      </c>
      <c r="M113" s="128"/>
      <c r="N113" s="122">
        <f t="shared" si="23"/>
        <v>0.39583333333333326</v>
      </c>
      <c r="O113" s="61">
        <f t="shared" ca="1" si="16"/>
        <v>0</v>
      </c>
      <c r="Q113"/>
      <c r="R113"/>
      <c r="S113"/>
      <c r="T113"/>
      <c r="U113"/>
    </row>
    <row r="114" spans="1:21" s="3" customFormat="1" ht="15" customHeight="1">
      <c r="B114" s="115">
        <f t="shared" si="17"/>
        <v>42468</v>
      </c>
      <c r="C114" s="23">
        <f t="shared" si="21"/>
        <v>42468</v>
      </c>
      <c r="D114" s="26" t="str">
        <f t="shared" si="14"/>
        <v>2020-15</v>
      </c>
      <c r="E114" s="44">
        <f t="shared" si="15"/>
        <v>42471</v>
      </c>
      <c r="F114" s="123">
        <v>0.36458333333333331</v>
      </c>
      <c r="G114" s="124">
        <v>0.625</v>
      </c>
      <c r="H114" s="125"/>
      <c r="I114" s="124"/>
      <c r="J114" s="125"/>
      <c r="K114" s="126"/>
      <c r="L114" s="127">
        <v>2.0833333333333332E-2</v>
      </c>
      <c r="M114" s="128"/>
      <c r="N114" s="122">
        <f t="shared" si="23"/>
        <v>0.23958333333333334</v>
      </c>
      <c r="O114" s="61">
        <f t="shared" ca="1" si="16"/>
        <v>0</v>
      </c>
      <c r="Q114"/>
      <c r="R114"/>
      <c r="S114"/>
      <c r="T114"/>
      <c r="U114"/>
    </row>
    <row r="115" spans="1:21" s="3" customFormat="1" ht="15" customHeight="1">
      <c r="B115" s="115">
        <f t="shared" si="17"/>
        <v>42469</v>
      </c>
      <c r="C115" s="23">
        <f t="shared" si="21"/>
        <v>42469</v>
      </c>
      <c r="D115" s="26" t="str">
        <f t="shared" si="14"/>
        <v>2020-15</v>
      </c>
      <c r="E115" s="44">
        <f t="shared" si="15"/>
        <v>42471</v>
      </c>
      <c r="F115" s="123"/>
      <c r="G115" s="124"/>
      <c r="H115" s="125"/>
      <c r="I115" s="124"/>
      <c r="J115" s="125"/>
      <c r="K115" s="126"/>
      <c r="L115" s="129"/>
      <c r="M115" s="128"/>
      <c r="N115" s="122">
        <f t="shared" si="23"/>
        <v>0</v>
      </c>
      <c r="O115" s="61">
        <f t="shared" ca="1" si="16"/>
        <v>0</v>
      </c>
      <c r="Q115"/>
      <c r="R115"/>
      <c r="S115"/>
      <c r="T115"/>
      <c r="U115"/>
    </row>
    <row r="116" spans="1:21" s="3" customFormat="1" ht="15" customHeight="1" thickBot="1">
      <c r="B116" s="115">
        <f t="shared" si="17"/>
        <v>42470</v>
      </c>
      <c r="C116" s="23">
        <f t="shared" si="21"/>
        <v>42470</v>
      </c>
      <c r="D116" s="26" t="str">
        <f t="shared" si="14"/>
        <v>2020-15</v>
      </c>
      <c r="E116" s="44">
        <f t="shared" si="15"/>
        <v>42471</v>
      </c>
      <c r="F116" s="123"/>
      <c r="G116" s="124"/>
      <c r="H116" s="125"/>
      <c r="I116" s="124"/>
      <c r="J116" s="125"/>
      <c r="K116" s="126"/>
      <c r="L116" s="129"/>
      <c r="M116" s="128"/>
      <c r="N116" s="122">
        <f t="shared" si="23"/>
        <v>0</v>
      </c>
      <c r="O116" s="61">
        <f t="shared" ca="1" si="16"/>
        <v>0</v>
      </c>
      <c r="Q116"/>
      <c r="R116"/>
      <c r="S116"/>
      <c r="T116"/>
      <c r="U116"/>
    </row>
    <row r="117" spans="1:21" ht="15" customHeight="1">
      <c r="B117" s="115">
        <f t="shared" si="17"/>
        <v>42471</v>
      </c>
      <c r="C117" s="23">
        <f t="shared" si="21"/>
        <v>42471</v>
      </c>
      <c r="D117" s="26" t="str">
        <f t="shared" si="14"/>
        <v>2020-15</v>
      </c>
      <c r="E117" s="44">
        <f t="shared" si="15"/>
        <v>42471</v>
      </c>
      <c r="F117" s="108">
        <v>0.36458333333333331</v>
      </c>
      <c r="G117" s="124">
        <v>0.6875</v>
      </c>
      <c r="H117" s="125"/>
      <c r="I117" s="124"/>
      <c r="J117" s="125"/>
      <c r="K117" s="126"/>
      <c r="L117" s="136">
        <v>2.0833333333333332E-2</v>
      </c>
      <c r="M117" s="128"/>
      <c r="N117" s="122">
        <f>SUM(G117-F117)+(I117-H117)+(K117-J117)-L117</f>
        <v>0.30208333333333337</v>
      </c>
      <c r="O117" s="61">
        <f t="shared" ca="1" si="16"/>
        <v>9.0277777777777679E-2</v>
      </c>
    </row>
    <row r="118" spans="1:21" s="3" customFormat="1" ht="15" customHeight="1">
      <c r="B118" s="115">
        <f t="shared" si="17"/>
        <v>42472</v>
      </c>
      <c r="C118" s="23">
        <f t="shared" si="21"/>
        <v>42472</v>
      </c>
      <c r="D118" s="26" t="str">
        <f t="shared" si="14"/>
        <v>2020-16</v>
      </c>
      <c r="E118" s="44">
        <f t="shared" si="15"/>
        <v>42478</v>
      </c>
      <c r="F118" s="116">
        <v>0.36458333333333331</v>
      </c>
      <c r="G118" s="124">
        <v>0.67361111111111116</v>
      </c>
      <c r="H118" s="125"/>
      <c r="I118" s="124"/>
      <c r="J118" s="125"/>
      <c r="K118" s="126"/>
      <c r="L118" s="120">
        <v>2.0833333333333332E-2</v>
      </c>
      <c r="M118" s="128"/>
      <c r="N118" s="122">
        <f t="shared" ref="N118:N123" si="24">SUM(G118-F118)+(I118-H118)+(K118-J118)-L118</f>
        <v>0.28819444444444453</v>
      </c>
      <c r="O118" s="61">
        <f t="shared" ca="1" si="16"/>
        <v>0</v>
      </c>
      <c r="Q118"/>
      <c r="R118"/>
      <c r="S118"/>
      <c r="T118"/>
      <c r="U118"/>
    </row>
    <row r="119" spans="1:21" s="3" customFormat="1" ht="15" customHeight="1">
      <c r="B119" s="115">
        <f t="shared" si="17"/>
        <v>42473</v>
      </c>
      <c r="C119" s="23">
        <f t="shared" si="21"/>
        <v>42473</v>
      </c>
      <c r="D119" s="26" t="str">
        <f t="shared" si="14"/>
        <v>2020-16</v>
      </c>
      <c r="E119" s="44">
        <f t="shared" si="15"/>
        <v>42478</v>
      </c>
      <c r="F119" s="116">
        <v>0.375</v>
      </c>
      <c r="G119" s="124">
        <v>0.66666666666666663</v>
      </c>
      <c r="H119" s="125"/>
      <c r="I119" s="124"/>
      <c r="J119" s="125"/>
      <c r="K119" s="126"/>
      <c r="L119" s="120">
        <v>2.0833333333333332E-2</v>
      </c>
      <c r="M119" s="128"/>
      <c r="N119" s="122">
        <f t="shared" si="24"/>
        <v>0.27083333333333331</v>
      </c>
      <c r="O119" s="61">
        <f t="shared" ca="1" si="16"/>
        <v>0</v>
      </c>
      <c r="Q119"/>
      <c r="R119"/>
      <c r="S119"/>
      <c r="T119"/>
      <c r="U119"/>
    </row>
    <row r="120" spans="1:21" s="3" customFormat="1" ht="15" customHeight="1">
      <c r="B120" s="115">
        <f t="shared" si="17"/>
        <v>42474</v>
      </c>
      <c r="C120" s="23">
        <f t="shared" si="21"/>
        <v>42474</v>
      </c>
      <c r="D120" s="26" t="str">
        <f t="shared" si="14"/>
        <v>2020-16</v>
      </c>
      <c r="E120" s="44">
        <f t="shared" si="15"/>
        <v>42478</v>
      </c>
      <c r="F120" s="116">
        <v>0.36458333333333331</v>
      </c>
      <c r="G120" s="124">
        <v>0.6875</v>
      </c>
      <c r="H120" s="125"/>
      <c r="I120" s="124"/>
      <c r="J120" s="125"/>
      <c r="K120" s="126"/>
      <c r="L120" s="120">
        <v>2.0833333333333332E-2</v>
      </c>
      <c r="M120" s="128"/>
      <c r="N120" s="122">
        <f t="shared" si="24"/>
        <v>0.30208333333333337</v>
      </c>
      <c r="O120" s="61">
        <f t="shared" ca="1" si="16"/>
        <v>0</v>
      </c>
      <c r="Q120"/>
      <c r="R120"/>
      <c r="S120"/>
      <c r="T120"/>
      <c r="U120"/>
    </row>
    <row r="121" spans="1:21" s="3" customFormat="1" ht="15" customHeight="1">
      <c r="B121" s="115">
        <f t="shared" si="17"/>
        <v>42475</v>
      </c>
      <c r="C121" s="23">
        <f t="shared" si="21"/>
        <v>42475</v>
      </c>
      <c r="D121" s="26" t="str">
        <f t="shared" si="14"/>
        <v>2020-16</v>
      </c>
      <c r="E121" s="44">
        <f t="shared" si="15"/>
        <v>42478</v>
      </c>
      <c r="F121" s="123">
        <v>0.36458333333333331</v>
      </c>
      <c r="G121" s="124">
        <v>0.63541666666666663</v>
      </c>
      <c r="H121" s="125"/>
      <c r="I121" s="124"/>
      <c r="J121" s="125"/>
      <c r="K121" s="126"/>
      <c r="L121" s="127">
        <v>2.0833333333333332E-2</v>
      </c>
      <c r="M121" s="128"/>
      <c r="N121" s="122">
        <f t="shared" si="24"/>
        <v>0.24999999999999997</v>
      </c>
      <c r="O121" s="61">
        <f t="shared" ca="1" si="16"/>
        <v>0</v>
      </c>
      <c r="Q121"/>
      <c r="R121"/>
      <c r="S121"/>
      <c r="T121"/>
      <c r="U121"/>
    </row>
    <row r="122" spans="1:21" s="3" customFormat="1" ht="15" customHeight="1">
      <c r="B122" s="115">
        <f t="shared" si="17"/>
        <v>42476</v>
      </c>
      <c r="C122" s="23">
        <f t="shared" si="21"/>
        <v>42476</v>
      </c>
      <c r="D122" s="26" t="str">
        <f t="shared" si="14"/>
        <v>2020-16</v>
      </c>
      <c r="E122" s="44">
        <f t="shared" si="15"/>
        <v>42478</v>
      </c>
      <c r="F122" s="123"/>
      <c r="G122" s="124"/>
      <c r="H122" s="125"/>
      <c r="I122" s="124"/>
      <c r="J122" s="125"/>
      <c r="K122" s="126"/>
      <c r="L122" s="129"/>
      <c r="M122" s="128"/>
      <c r="N122" s="122">
        <f t="shared" si="24"/>
        <v>0</v>
      </c>
      <c r="O122" s="61">
        <f t="shared" ca="1" si="16"/>
        <v>0</v>
      </c>
      <c r="Q122"/>
      <c r="R122"/>
      <c r="S122"/>
      <c r="T122"/>
      <c r="U122"/>
    </row>
    <row r="123" spans="1:21" ht="15" customHeight="1">
      <c r="B123" s="115">
        <f t="shared" si="17"/>
        <v>42477</v>
      </c>
      <c r="C123" s="23">
        <f t="shared" si="21"/>
        <v>42477</v>
      </c>
      <c r="D123" s="26" t="str">
        <f t="shared" si="14"/>
        <v>2020-16</v>
      </c>
      <c r="E123" s="44">
        <f t="shared" si="15"/>
        <v>42478</v>
      </c>
      <c r="F123" s="123"/>
      <c r="G123" s="124"/>
      <c r="H123" s="125"/>
      <c r="I123" s="124"/>
      <c r="J123" s="125"/>
      <c r="K123" s="126"/>
      <c r="L123" s="129"/>
      <c r="M123" s="128"/>
      <c r="N123" s="122">
        <f t="shared" si="24"/>
        <v>0</v>
      </c>
      <c r="O123" s="61">
        <f t="shared" ca="1" si="16"/>
        <v>0</v>
      </c>
    </row>
    <row r="124" spans="1:21" ht="15" customHeight="1">
      <c r="B124" s="115">
        <f t="shared" si="17"/>
        <v>42478</v>
      </c>
      <c r="C124" s="23">
        <f t="shared" si="21"/>
        <v>42478</v>
      </c>
      <c r="D124" s="26" t="str">
        <f t="shared" si="14"/>
        <v>2020-16</v>
      </c>
      <c r="E124" s="44">
        <f t="shared" si="15"/>
        <v>42478</v>
      </c>
      <c r="F124" s="141" t="s">
        <v>15</v>
      </c>
      <c r="G124" s="124"/>
      <c r="H124" s="125"/>
      <c r="I124" s="124"/>
      <c r="J124" s="125"/>
      <c r="K124" s="126"/>
      <c r="L124" s="129"/>
      <c r="M124" s="128"/>
      <c r="N124" s="122">
        <v>0.33333333333333331</v>
      </c>
      <c r="O124" s="61">
        <f t="shared" ca="1" si="16"/>
        <v>-0.18055555555555558</v>
      </c>
    </row>
    <row r="125" spans="1:21" ht="15" customHeight="1">
      <c r="B125" s="115">
        <f t="shared" si="17"/>
        <v>42479</v>
      </c>
      <c r="C125" s="23">
        <f t="shared" si="21"/>
        <v>42479</v>
      </c>
      <c r="D125" s="26" t="str">
        <f t="shared" si="14"/>
        <v>2020-17</v>
      </c>
      <c r="E125" s="44">
        <f t="shared" si="15"/>
        <v>42485</v>
      </c>
      <c r="F125" s="123">
        <v>0.36458333333333331</v>
      </c>
      <c r="G125" s="124">
        <v>0.60416666666666663</v>
      </c>
      <c r="H125" s="125"/>
      <c r="I125" s="124"/>
      <c r="J125" s="125">
        <v>0.75</v>
      </c>
      <c r="K125" s="126">
        <v>0.92361111111111116</v>
      </c>
      <c r="L125" s="127">
        <v>4.1666666666666664E-2</v>
      </c>
      <c r="M125" s="128"/>
      <c r="N125" s="122">
        <f t="shared" ref="N125:N130" si="25">SUM(G125-F125)+(I125-H125)+(K125-J125)-L125</f>
        <v>0.37152777777777779</v>
      </c>
      <c r="O125" s="61">
        <f t="shared" ca="1" si="16"/>
        <v>0</v>
      </c>
    </row>
    <row r="126" spans="1:21" ht="15" customHeight="1">
      <c r="B126" s="115">
        <f t="shared" si="17"/>
        <v>42480</v>
      </c>
      <c r="C126" s="23">
        <f t="shared" si="21"/>
        <v>42480</v>
      </c>
      <c r="D126" s="26" t="str">
        <f t="shared" si="14"/>
        <v>2020-17</v>
      </c>
      <c r="E126" s="44">
        <f t="shared" si="15"/>
        <v>42485</v>
      </c>
      <c r="F126" s="123">
        <v>0.36458333333333331</v>
      </c>
      <c r="G126" s="124">
        <v>0.60416666666666663</v>
      </c>
      <c r="H126" s="125"/>
      <c r="I126" s="124"/>
      <c r="J126" s="125">
        <v>0.75</v>
      </c>
      <c r="K126" s="126">
        <v>0.9375</v>
      </c>
      <c r="L126" s="127">
        <v>4.1666666666666664E-2</v>
      </c>
      <c r="M126" s="128"/>
      <c r="N126" s="122">
        <f t="shared" si="25"/>
        <v>0.38541666666666663</v>
      </c>
      <c r="O126" s="61">
        <f t="shared" ca="1" si="16"/>
        <v>0</v>
      </c>
    </row>
    <row r="127" spans="1:21" s="1" customFormat="1" ht="15" customHeight="1">
      <c r="A127" s="5"/>
      <c r="B127" s="115">
        <f t="shared" si="17"/>
        <v>42481</v>
      </c>
      <c r="C127" s="23">
        <f t="shared" si="21"/>
        <v>42481</v>
      </c>
      <c r="D127" s="26" t="str">
        <f t="shared" si="14"/>
        <v>2020-17</v>
      </c>
      <c r="E127" s="44">
        <f t="shared" si="15"/>
        <v>42485</v>
      </c>
      <c r="F127" s="123">
        <v>0.36458333333333331</v>
      </c>
      <c r="G127" s="124">
        <v>0.58333333333333337</v>
      </c>
      <c r="H127" s="125"/>
      <c r="I127" s="124"/>
      <c r="J127" s="125">
        <v>0.73958333333333337</v>
      </c>
      <c r="K127" s="126">
        <v>0.9375</v>
      </c>
      <c r="L127" s="127">
        <v>4.1666666666666664E-2</v>
      </c>
      <c r="M127" s="128"/>
      <c r="N127" s="122">
        <f t="shared" si="25"/>
        <v>0.375</v>
      </c>
      <c r="O127" s="61">
        <f t="shared" ca="1" si="16"/>
        <v>0</v>
      </c>
      <c r="P127" s="5"/>
    </row>
    <row r="128" spans="1:21" ht="15" customHeight="1">
      <c r="B128" s="115">
        <f t="shared" si="17"/>
        <v>42482</v>
      </c>
      <c r="C128" s="23">
        <f t="shared" si="21"/>
        <v>42482</v>
      </c>
      <c r="D128" s="26" t="str">
        <f t="shared" si="14"/>
        <v>2020-17</v>
      </c>
      <c r="E128" s="44">
        <f t="shared" si="15"/>
        <v>42485</v>
      </c>
      <c r="F128" s="123">
        <v>0.36458333333333331</v>
      </c>
      <c r="G128" s="124">
        <v>0.63194444444444442</v>
      </c>
      <c r="H128" s="125"/>
      <c r="I128" s="124"/>
      <c r="J128" s="125"/>
      <c r="K128" s="126"/>
      <c r="L128" s="127">
        <v>2.0833333333333332E-2</v>
      </c>
      <c r="M128" s="128"/>
      <c r="N128" s="122">
        <f t="shared" si="25"/>
        <v>0.24652777777777776</v>
      </c>
      <c r="O128" s="61">
        <f t="shared" ca="1" si="16"/>
        <v>0</v>
      </c>
    </row>
    <row r="129" spans="2:21" ht="15" customHeight="1">
      <c r="B129" s="115">
        <f t="shared" si="17"/>
        <v>42483</v>
      </c>
      <c r="C129" s="23">
        <f t="shared" si="21"/>
        <v>42483</v>
      </c>
      <c r="D129" s="26" t="str">
        <f t="shared" si="14"/>
        <v>2020-17</v>
      </c>
      <c r="E129" s="44">
        <f t="shared" si="15"/>
        <v>42485</v>
      </c>
      <c r="F129" s="123"/>
      <c r="G129" s="124"/>
      <c r="H129" s="125"/>
      <c r="I129" s="124"/>
      <c r="J129" s="125"/>
      <c r="K129" s="126"/>
      <c r="L129" s="127"/>
      <c r="M129" s="128"/>
      <c r="N129" s="122">
        <f t="shared" si="25"/>
        <v>0</v>
      </c>
      <c r="O129" s="61">
        <f t="shared" ca="1" si="16"/>
        <v>0</v>
      </c>
    </row>
    <row r="130" spans="2:21" ht="15" customHeight="1">
      <c r="B130" s="115">
        <f t="shared" si="17"/>
        <v>42484</v>
      </c>
      <c r="C130" s="23">
        <f t="shared" si="21"/>
        <v>42484</v>
      </c>
      <c r="D130" s="26" t="str">
        <f t="shared" si="14"/>
        <v>2020-17</v>
      </c>
      <c r="E130" s="44">
        <f t="shared" si="15"/>
        <v>42485</v>
      </c>
      <c r="F130" s="123"/>
      <c r="G130" s="124"/>
      <c r="H130" s="125"/>
      <c r="I130" s="124"/>
      <c r="J130" s="125"/>
      <c r="K130" s="126"/>
      <c r="L130" s="129"/>
      <c r="M130" s="128"/>
      <c r="N130" s="122">
        <f t="shared" si="25"/>
        <v>0</v>
      </c>
      <c r="O130" s="61">
        <f t="shared" ca="1" si="16"/>
        <v>0</v>
      </c>
    </row>
    <row r="131" spans="2:21" ht="15" customHeight="1">
      <c r="B131" s="115">
        <f t="shared" si="17"/>
        <v>42485</v>
      </c>
      <c r="C131" s="23">
        <f t="shared" si="21"/>
        <v>42485</v>
      </c>
      <c r="D131" s="26" t="str">
        <f t="shared" si="14"/>
        <v>2020-17</v>
      </c>
      <c r="E131" s="44">
        <f t="shared" si="15"/>
        <v>42485</v>
      </c>
      <c r="F131" s="123">
        <v>0.38541666666666669</v>
      </c>
      <c r="G131" s="124">
        <v>0.66666666666666663</v>
      </c>
      <c r="H131" s="125"/>
      <c r="I131" s="124"/>
      <c r="J131" s="125"/>
      <c r="K131" s="126"/>
      <c r="L131" s="127">
        <v>2.0833333333333332E-2</v>
      </c>
      <c r="M131" s="128"/>
      <c r="N131" s="122">
        <v>0.33333333333333331</v>
      </c>
      <c r="O131" s="61">
        <f t="shared" ca="1" si="16"/>
        <v>8.6805555555555358E-2</v>
      </c>
    </row>
    <row r="132" spans="2:21" ht="15" customHeight="1" thickBot="1">
      <c r="B132" s="115">
        <f t="shared" si="17"/>
        <v>42486</v>
      </c>
      <c r="C132" s="23">
        <f t="shared" si="21"/>
        <v>42486</v>
      </c>
      <c r="D132" s="26" t="str">
        <f t="shared" si="14"/>
        <v>2020-18</v>
      </c>
      <c r="E132" s="44">
        <f t="shared" si="15"/>
        <v>42492</v>
      </c>
      <c r="F132" s="123">
        <v>0.36458333333333331</v>
      </c>
      <c r="G132" s="124">
        <v>0.625</v>
      </c>
      <c r="H132" s="125"/>
      <c r="I132" s="124"/>
      <c r="J132" s="125"/>
      <c r="K132" s="126"/>
      <c r="L132" s="127">
        <v>2.0833333333333332E-2</v>
      </c>
      <c r="M132" s="128"/>
      <c r="N132" s="122">
        <f>SUM(G132-F132)+(I132-H132)+(K132-J132)-L132</f>
        <v>0.23958333333333334</v>
      </c>
      <c r="O132" s="61">
        <f t="shared" ca="1" si="16"/>
        <v>0</v>
      </c>
    </row>
    <row r="133" spans="2:21" ht="15" customHeight="1">
      <c r="B133" s="115">
        <f t="shared" si="17"/>
        <v>42487</v>
      </c>
      <c r="C133" s="22">
        <f>B133</f>
        <v>42487</v>
      </c>
      <c r="D133" s="26" t="str">
        <f t="shared" si="14"/>
        <v>2020-18</v>
      </c>
      <c r="E133" s="44">
        <f t="shared" si="15"/>
        <v>42492</v>
      </c>
      <c r="F133" s="108" t="s">
        <v>15</v>
      </c>
      <c r="G133" s="109"/>
      <c r="H133" s="110"/>
      <c r="I133" s="109"/>
      <c r="J133" s="110"/>
      <c r="K133" s="111"/>
      <c r="L133" s="112"/>
      <c r="M133" s="113"/>
      <c r="N133" s="114"/>
      <c r="O133" s="61">
        <f t="shared" ca="1" si="16"/>
        <v>0</v>
      </c>
    </row>
    <row r="134" spans="2:21" ht="15" customHeight="1">
      <c r="B134" s="115">
        <f t="shared" si="17"/>
        <v>42488</v>
      </c>
      <c r="C134" s="23">
        <f t="shared" ref="C134:C163" si="26">B134</f>
        <v>42488</v>
      </c>
      <c r="D134" s="26" t="str">
        <f t="shared" si="14"/>
        <v>2020-18</v>
      </c>
      <c r="E134" s="44">
        <f t="shared" si="15"/>
        <v>42492</v>
      </c>
      <c r="F134" s="116">
        <v>0.36458333333333331</v>
      </c>
      <c r="G134" s="117">
        <v>0.70833333333333337</v>
      </c>
      <c r="H134" s="118"/>
      <c r="I134" s="117"/>
      <c r="J134" s="118"/>
      <c r="K134" s="119"/>
      <c r="L134" s="120">
        <v>2.0833333333333332E-2</v>
      </c>
      <c r="M134" s="121"/>
      <c r="N134" s="138">
        <f>(G134-F134)+(I134-H134)+(K134-J134)-L134</f>
        <v>0.32291666666666674</v>
      </c>
      <c r="O134" s="61">
        <f t="shared" ca="1" si="16"/>
        <v>0</v>
      </c>
    </row>
    <row r="135" spans="2:21" ht="15" customHeight="1">
      <c r="B135" s="115">
        <f t="shared" si="17"/>
        <v>42489</v>
      </c>
      <c r="C135" s="23">
        <f t="shared" si="26"/>
        <v>42489</v>
      </c>
      <c r="D135" s="26" t="str">
        <f t="shared" si="14"/>
        <v>2020-18</v>
      </c>
      <c r="E135" s="44">
        <f t="shared" si="15"/>
        <v>42492</v>
      </c>
      <c r="F135" s="116">
        <v>0.36458333333333331</v>
      </c>
      <c r="G135" s="117">
        <v>0.60416666666666663</v>
      </c>
      <c r="H135" s="118"/>
      <c r="I135" s="117"/>
      <c r="J135" s="118"/>
      <c r="K135" s="119"/>
      <c r="L135" s="120">
        <v>2.0833333333333332E-2</v>
      </c>
      <c r="M135" s="121"/>
      <c r="N135" s="138">
        <f t="shared" ref="N135:N163" si="27">(G135-F135)+(I135-H135)+(K135-J135)-L135</f>
        <v>0.21874999999999997</v>
      </c>
      <c r="O135" s="61">
        <f t="shared" ca="1" si="16"/>
        <v>0</v>
      </c>
    </row>
    <row r="136" spans="2:21" s="3" customFormat="1" ht="15" customHeight="1">
      <c r="B136" s="115">
        <f t="shared" si="17"/>
        <v>42490</v>
      </c>
      <c r="C136" s="23">
        <f t="shared" si="26"/>
        <v>42490</v>
      </c>
      <c r="D136" s="26" t="str">
        <f t="shared" si="14"/>
        <v>2020-18</v>
      </c>
      <c r="E136" s="44">
        <f t="shared" si="15"/>
        <v>42492</v>
      </c>
      <c r="F136" s="116" t="s">
        <v>4</v>
      </c>
      <c r="G136" s="117"/>
      <c r="H136" s="118"/>
      <c r="I136" s="117"/>
      <c r="J136" s="118"/>
      <c r="K136" s="119"/>
      <c r="L136" s="137"/>
      <c r="M136" s="121"/>
      <c r="N136" s="138"/>
      <c r="O136" s="61">
        <f t="shared" ca="1" si="16"/>
        <v>0</v>
      </c>
      <c r="Q136"/>
      <c r="R136"/>
      <c r="S136"/>
      <c r="T136"/>
      <c r="U136"/>
    </row>
    <row r="137" spans="2:21" s="3" customFormat="1" ht="15" customHeight="1">
      <c r="B137" s="115">
        <f t="shared" si="17"/>
        <v>42491</v>
      </c>
      <c r="C137" s="24">
        <f t="shared" si="26"/>
        <v>42491</v>
      </c>
      <c r="D137" s="26" t="str">
        <f t="shared" si="14"/>
        <v>2020-18</v>
      </c>
      <c r="E137" s="44">
        <f t="shared" si="15"/>
        <v>42492</v>
      </c>
      <c r="F137" s="123" t="s">
        <v>4</v>
      </c>
      <c r="G137" s="124"/>
      <c r="H137" s="125"/>
      <c r="I137" s="124"/>
      <c r="J137" s="125"/>
      <c r="K137" s="126"/>
      <c r="L137" s="129"/>
      <c r="M137" s="128"/>
      <c r="N137" s="138"/>
      <c r="O137" s="61">
        <f t="shared" ca="1" si="16"/>
        <v>0</v>
      </c>
      <c r="Q137"/>
      <c r="R137"/>
      <c r="S137"/>
      <c r="T137"/>
      <c r="U137"/>
    </row>
    <row r="138" spans="2:21" s="3" customFormat="1" ht="15" customHeight="1">
      <c r="B138" s="115">
        <f t="shared" si="17"/>
        <v>42492</v>
      </c>
      <c r="C138" s="23">
        <f t="shared" si="26"/>
        <v>42492</v>
      </c>
      <c r="D138" s="26" t="str">
        <f t="shared" si="14"/>
        <v>2020-18</v>
      </c>
      <c r="E138" s="44">
        <f t="shared" si="15"/>
        <v>42492</v>
      </c>
      <c r="F138" s="123">
        <v>0.36458333333333331</v>
      </c>
      <c r="G138" s="124">
        <v>0.79166666666666663</v>
      </c>
      <c r="H138" s="125"/>
      <c r="I138" s="124"/>
      <c r="J138" s="125">
        <v>0.73958333333333337</v>
      </c>
      <c r="K138" s="126">
        <v>0.9375</v>
      </c>
      <c r="L138" s="127">
        <v>4.1666666666666664E-2</v>
      </c>
      <c r="M138" s="128"/>
      <c r="N138" s="138">
        <f t="shared" si="27"/>
        <v>0.58333333333333337</v>
      </c>
      <c r="O138" s="61">
        <f t="shared" ca="1" si="16"/>
        <v>-0.26041666666666652</v>
      </c>
      <c r="Q138"/>
      <c r="R138"/>
      <c r="S138"/>
      <c r="T138"/>
      <c r="U138"/>
    </row>
    <row r="139" spans="2:21" s="3" customFormat="1" ht="15" customHeight="1">
      <c r="B139" s="115">
        <f t="shared" si="17"/>
        <v>42493</v>
      </c>
      <c r="C139" s="23">
        <f t="shared" si="26"/>
        <v>42493</v>
      </c>
      <c r="D139" s="26" t="str">
        <f t="shared" si="14"/>
        <v>2020-19</v>
      </c>
      <c r="E139" s="44">
        <f t="shared" si="15"/>
        <v>42499</v>
      </c>
      <c r="F139" s="123">
        <v>0.36458333333333331</v>
      </c>
      <c r="G139" s="124">
        <v>0.60416666666666663</v>
      </c>
      <c r="H139" s="125"/>
      <c r="I139" s="124"/>
      <c r="J139" s="125">
        <v>0.74652777777777779</v>
      </c>
      <c r="K139" s="126">
        <v>0.92361111111111116</v>
      </c>
      <c r="L139" s="127">
        <v>4.1666666666666664E-2</v>
      </c>
      <c r="M139" s="128"/>
      <c r="N139" s="138">
        <f t="shared" si="27"/>
        <v>0.375</v>
      </c>
      <c r="O139" s="61">
        <f t="shared" ca="1" si="16"/>
        <v>0</v>
      </c>
      <c r="Q139"/>
      <c r="R139"/>
      <c r="S139"/>
      <c r="T139"/>
      <c r="U139"/>
    </row>
    <row r="140" spans="2:21" s="3" customFormat="1" ht="15" customHeight="1">
      <c r="B140" s="115">
        <f t="shared" si="17"/>
        <v>42494</v>
      </c>
      <c r="C140" s="23">
        <f t="shared" si="26"/>
        <v>42494</v>
      </c>
      <c r="D140" s="26" t="str">
        <f t="shared" si="14"/>
        <v>2020-19</v>
      </c>
      <c r="E140" s="44">
        <f t="shared" si="15"/>
        <v>42499</v>
      </c>
      <c r="F140" s="123" t="s">
        <v>15</v>
      </c>
      <c r="G140" s="124"/>
      <c r="H140" s="125"/>
      <c r="I140" s="124"/>
      <c r="J140" s="125"/>
      <c r="K140" s="126"/>
      <c r="L140" s="129"/>
      <c r="M140" s="128"/>
      <c r="N140" s="138"/>
      <c r="O140" s="61">
        <f t="shared" ca="1" si="16"/>
        <v>0</v>
      </c>
      <c r="Q140"/>
      <c r="R140"/>
      <c r="S140"/>
      <c r="T140"/>
      <c r="U140"/>
    </row>
    <row r="141" spans="2:21" s="3" customFormat="1" ht="15" customHeight="1">
      <c r="B141" s="115">
        <f t="shared" si="17"/>
        <v>42495</v>
      </c>
      <c r="C141" s="23">
        <f t="shared" si="26"/>
        <v>42495</v>
      </c>
      <c r="D141" s="26" t="str">
        <f t="shared" si="14"/>
        <v>2020-19</v>
      </c>
      <c r="E141" s="44">
        <f t="shared" si="15"/>
        <v>42499</v>
      </c>
      <c r="F141" s="123">
        <v>0.36458333333333331</v>
      </c>
      <c r="G141" s="124">
        <v>0.59097222222222223</v>
      </c>
      <c r="H141" s="125"/>
      <c r="I141" s="124"/>
      <c r="J141" s="125">
        <v>0.73958333333333337</v>
      </c>
      <c r="K141" s="126">
        <v>0.9375</v>
      </c>
      <c r="L141" s="127">
        <v>4.1666666666666664E-2</v>
      </c>
      <c r="M141" s="128"/>
      <c r="N141" s="138">
        <f t="shared" si="27"/>
        <v>0.38263888888888886</v>
      </c>
      <c r="O141" s="61">
        <f t="shared" ca="1" si="16"/>
        <v>0</v>
      </c>
      <c r="Q141"/>
      <c r="R141"/>
      <c r="S141"/>
      <c r="T141"/>
      <c r="U141"/>
    </row>
    <row r="142" spans="2:21" s="3" customFormat="1" ht="15" customHeight="1">
      <c r="B142" s="115">
        <f t="shared" si="17"/>
        <v>42496</v>
      </c>
      <c r="C142" s="23">
        <f t="shared" si="26"/>
        <v>42496</v>
      </c>
      <c r="D142" s="26" t="str">
        <f t="shared" ref="D142:D163" si="28">YEAR(B142+4)&amp;"-"&amp;RIGHT("00"&amp;_xlfn.ISOWEEKNUM(B142),2)</f>
        <v>2020-19</v>
      </c>
      <c r="E142" s="44">
        <f t="shared" ref="E142:E163" si="29">B142+7-WEEKDAY(B142,2)</f>
        <v>42499</v>
      </c>
      <c r="F142" s="123">
        <v>0.36458333333333331</v>
      </c>
      <c r="G142" s="124">
        <v>0.625</v>
      </c>
      <c r="H142" s="125"/>
      <c r="I142" s="124"/>
      <c r="J142" s="125">
        <v>0.73958333333333337</v>
      </c>
      <c r="K142" s="126">
        <v>0.9375</v>
      </c>
      <c r="L142" s="127">
        <v>4.1666666666666664E-2</v>
      </c>
      <c r="M142" s="128"/>
      <c r="N142" s="138">
        <f t="shared" si="27"/>
        <v>0.41666666666666663</v>
      </c>
      <c r="O142" s="61">
        <f t="shared" ref="O142:O163" ca="1" si="30">IF(WEEKDAY(B142,2)=7,SUM(OFFSET(N142,-6,,7))-39/24,0)</f>
        <v>0</v>
      </c>
      <c r="Q142"/>
      <c r="R142"/>
      <c r="S142"/>
      <c r="T142"/>
      <c r="U142"/>
    </row>
    <row r="143" spans="2:21" s="3" customFormat="1" ht="15" customHeight="1">
      <c r="B143" s="115">
        <f t="shared" ref="B143:B163" si="31">B142+1</f>
        <v>42497</v>
      </c>
      <c r="C143" s="23">
        <f t="shared" si="26"/>
        <v>42497</v>
      </c>
      <c r="D143" s="26" t="str">
        <f t="shared" si="28"/>
        <v>2020-19</v>
      </c>
      <c r="E143" s="44">
        <f t="shared" si="29"/>
        <v>42499</v>
      </c>
      <c r="F143" s="123" t="s">
        <v>4</v>
      </c>
      <c r="G143" s="124"/>
      <c r="H143" s="125"/>
      <c r="I143" s="124"/>
      <c r="J143" s="125"/>
      <c r="K143" s="126"/>
      <c r="L143" s="129"/>
      <c r="M143" s="128"/>
      <c r="N143" s="138"/>
      <c r="O143" s="61">
        <f t="shared" ca="1" si="30"/>
        <v>0</v>
      </c>
      <c r="Q143"/>
      <c r="R143"/>
      <c r="S143"/>
      <c r="T143"/>
      <c r="U143"/>
    </row>
    <row r="144" spans="2:21" s="3" customFormat="1" ht="15" customHeight="1">
      <c r="B144" s="115">
        <f t="shared" si="31"/>
        <v>42498</v>
      </c>
      <c r="C144" s="23">
        <f t="shared" si="26"/>
        <v>42498</v>
      </c>
      <c r="D144" s="26" t="str">
        <f t="shared" si="28"/>
        <v>2020-19</v>
      </c>
      <c r="E144" s="44">
        <f t="shared" si="29"/>
        <v>42499</v>
      </c>
      <c r="F144" s="123" t="s">
        <v>4</v>
      </c>
      <c r="G144" s="124"/>
      <c r="H144" s="125"/>
      <c r="I144" s="124"/>
      <c r="J144" s="125"/>
      <c r="K144" s="126"/>
      <c r="L144" s="129"/>
      <c r="M144" s="128"/>
      <c r="N144" s="138"/>
      <c r="O144" s="61">
        <f t="shared" ca="1" si="30"/>
        <v>0</v>
      </c>
      <c r="Q144"/>
      <c r="R144"/>
      <c r="S144"/>
      <c r="T144"/>
      <c r="U144"/>
    </row>
    <row r="145" spans="1:21" s="3" customFormat="1" ht="15" customHeight="1">
      <c r="B145" s="115">
        <f t="shared" si="31"/>
        <v>42499</v>
      </c>
      <c r="C145" s="23">
        <f t="shared" si="26"/>
        <v>42499</v>
      </c>
      <c r="D145" s="26" t="str">
        <f t="shared" si="28"/>
        <v>2020-19</v>
      </c>
      <c r="E145" s="44">
        <f t="shared" si="29"/>
        <v>42499</v>
      </c>
      <c r="F145" s="123">
        <v>0.36458333333333331</v>
      </c>
      <c r="G145" s="124">
        <v>0.6875</v>
      </c>
      <c r="H145" s="125"/>
      <c r="I145" s="124"/>
      <c r="J145" s="125"/>
      <c r="K145" s="126"/>
      <c r="L145" s="127">
        <v>2.0833333333333332E-2</v>
      </c>
      <c r="M145" s="128"/>
      <c r="N145" s="138">
        <f t="shared" si="27"/>
        <v>0.30208333333333337</v>
      </c>
      <c r="O145" s="61">
        <f t="shared" ca="1" si="30"/>
        <v>-0.14861111111111125</v>
      </c>
      <c r="Q145"/>
      <c r="R145"/>
      <c r="S145"/>
      <c r="T145"/>
      <c r="U145"/>
    </row>
    <row r="146" spans="1:21" s="3" customFormat="1" ht="15" customHeight="1">
      <c r="B146" s="115">
        <f t="shared" si="31"/>
        <v>42500</v>
      </c>
      <c r="C146" s="23">
        <f t="shared" si="26"/>
        <v>42500</v>
      </c>
      <c r="D146" s="26" t="str">
        <f t="shared" si="28"/>
        <v>2020-20</v>
      </c>
      <c r="E146" s="44">
        <f t="shared" si="29"/>
        <v>42506</v>
      </c>
      <c r="F146" s="123">
        <v>0.36458333333333331</v>
      </c>
      <c r="G146" s="124">
        <v>0.66666666666666663</v>
      </c>
      <c r="H146" s="125"/>
      <c r="I146" s="124"/>
      <c r="J146" s="125"/>
      <c r="K146" s="126"/>
      <c r="L146" s="127">
        <v>2.0833333333333332E-2</v>
      </c>
      <c r="M146" s="128"/>
      <c r="N146" s="138">
        <f t="shared" si="27"/>
        <v>0.28125</v>
      </c>
      <c r="O146" s="61">
        <f t="shared" ca="1" si="30"/>
        <v>0</v>
      </c>
      <c r="Q146"/>
      <c r="R146"/>
      <c r="S146"/>
      <c r="T146"/>
      <c r="U146"/>
    </row>
    <row r="147" spans="1:21" s="3" customFormat="1" ht="15" customHeight="1">
      <c r="B147" s="115">
        <f t="shared" si="31"/>
        <v>42501</v>
      </c>
      <c r="C147" s="23">
        <f t="shared" si="26"/>
        <v>42501</v>
      </c>
      <c r="D147" s="26" t="str">
        <f t="shared" si="28"/>
        <v>2020-20</v>
      </c>
      <c r="E147" s="44">
        <f t="shared" si="29"/>
        <v>42506</v>
      </c>
      <c r="F147" s="123">
        <v>0.375</v>
      </c>
      <c r="G147" s="124">
        <v>0.6875</v>
      </c>
      <c r="H147" s="125"/>
      <c r="I147" s="124"/>
      <c r="J147" s="125"/>
      <c r="K147" s="126"/>
      <c r="L147" s="127">
        <v>2.0833333333333332E-2</v>
      </c>
      <c r="M147" s="128"/>
      <c r="N147" s="138">
        <f t="shared" si="27"/>
        <v>0.29166666666666669</v>
      </c>
      <c r="O147" s="61">
        <f t="shared" ca="1" si="30"/>
        <v>0</v>
      </c>
      <c r="Q147"/>
      <c r="R147"/>
      <c r="S147"/>
      <c r="T147"/>
      <c r="U147"/>
    </row>
    <row r="148" spans="1:21" s="3" customFormat="1" ht="15" customHeight="1">
      <c r="B148" s="115">
        <f t="shared" si="31"/>
        <v>42502</v>
      </c>
      <c r="C148" s="23">
        <f t="shared" si="26"/>
        <v>42502</v>
      </c>
      <c r="D148" s="26" t="str">
        <f t="shared" si="28"/>
        <v>2020-20</v>
      </c>
      <c r="E148" s="44">
        <f t="shared" si="29"/>
        <v>42506</v>
      </c>
      <c r="F148" s="123">
        <v>0.36458333333333331</v>
      </c>
      <c r="G148" s="124">
        <v>0.67361111111111116</v>
      </c>
      <c r="H148" s="125"/>
      <c r="I148" s="124"/>
      <c r="J148" s="125"/>
      <c r="K148" s="126"/>
      <c r="L148" s="127">
        <v>2.0833333333333332E-2</v>
      </c>
      <c r="M148" s="128"/>
      <c r="N148" s="138">
        <f t="shared" si="27"/>
        <v>0.28819444444444453</v>
      </c>
      <c r="O148" s="61">
        <f t="shared" ca="1" si="30"/>
        <v>0</v>
      </c>
      <c r="Q148"/>
      <c r="R148"/>
      <c r="S148"/>
      <c r="T148"/>
      <c r="U148"/>
    </row>
    <row r="149" spans="1:21" s="3" customFormat="1" ht="15" customHeight="1">
      <c r="B149" s="115">
        <f t="shared" si="31"/>
        <v>42503</v>
      </c>
      <c r="C149" s="23">
        <f t="shared" si="26"/>
        <v>42503</v>
      </c>
      <c r="D149" s="26" t="str">
        <f t="shared" si="28"/>
        <v>2020-20</v>
      </c>
      <c r="E149" s="44">
        <f t="shared" si="29"/>
        <v>42506</v>
      </c>
      <c r="F149" s="123">
        <v>0.36458333333333331</v>
      </c>
      <c r="G149" s="124">
        <v>0.625</v>
      </c>
      <c r="H149" s="125"/>
      <c r="I149" s="124"/>
      <c r="J149" s="125"/>
      <c r="K149" s="126"/>
      <c r="L149" s="127">
        <v>2.0833333333333332E-2</v>
      </c>
      <c r="M149" s="128"/>
      <c r="N149" s="138">
        <f t="shared" si="27"/>
        <v>0.23958333333333334</v>
      </c>
      <c r="O149" s="61">
        <f t="shared" ca="1" si="30"/>
        <v>0</v>
      </c>
      <c r="Q149"/>
      <c r="R149"/>
      <c r="S149"/>
      <c r="T149"/>
      <c r="U149"/>
    </row>
    <row r="150" spans="1:21" s="3" customFormat="1" ht="15" customHeight="1">
      <c r="B150" s="115">
        <f t="shared" si="31"/>
        <v>42504</v>
      </c>
      <c r="C150" s="23">
        <f t="shared" si="26"/>
        <v>42504</v>
      </c>
      <c r="D150" s="26" t="str">
        <f t="shared" si="28"/>
        <v>2020-20</v>
      </c>
      <c r="E150" s="44">
        <f t="shared" si="29"/>
        <v>42506</v>
      </c>
      <c r="F150" s="123" t="s">
        <v>4</v>
      </c>
      <c r="G150" s="124"/>
      <c r="H150" s="125"/>
      <c r="I150" s="124"/>
      <c r="J150" s="125"/>
      <c r="K150" s="126"/>
      <c r="L150" s="129"/>
      <c r="M150" s="128"/>
      <c r="N150" s="138"/>
      <c r="O150" s="61">
        <f t="shared" ca="1" si="30"/>
        <v>0</v>
      </c>
      <c r="Q150"/>
      <c r="R150"/>
      <c r="S150"/>
      <c r="T150"/>
      <c r="U150"/>
    </row>
    <row r="151" spans="1:21" s="3" customFormat="1" ht="15" customHeight="1">
      <c r="B151" s="115">
        <f t="shared" si="31"/>
        <v>42505</v>
      </c>
      <c r="C151" s="23">
        <f t="shared" si="26"/>
        <v>42505</v>
      </c>
      <c r="D151" s="26" t="str">
        <f t="shared" si="28"/>
        <v>2020-20</v>
      </c>
      <c r="E151" s="44">
        <f t="shared" si="29"/>
        <v>42506</v>
      </c>
      <c r="F151" s="123" t="s">
        <v>4</v>
      </c>
      <c r="G151" s="124"/>
      <c r="H151" s="125"/>
      <c r="I151" s="124"/>
      <c r="J151" s="125"/>
      <c r="K151" s="126"/>
      <c r="L151" s="129"/>
      <c r="M151" s="128"/>
      <c r="N151" s="138"/>
      <c r="O151" s="61">
        <f t="shared" ca="1" si="30"/>
        <v>0</v>
      </c>
      <c r="Q151"/>
      <c r="R151"/>
      <c r="S151"/>
      <c r="T151"/>
      <c r="U151"/>
    </row>
    <row r="152" spans="1:21" s="3" customFormat="1" ht="15" customHeight="1">
      <c r="B152" s="115">
        <f t="shared" si="31"/>
        <v>42506</v>
      </c>
      <c r="C152" s="23">
        <f t="shared" si="26"/>
        <v>42506</v>
      </c>
      <c r="D152" s="26" t="str">
        <f t="shared" si="28"/>
        <v>2020-20</v>
      </c>
      <c r="E152" s="44">
        <f t="shared" si="29"/>
        <v>42506</v>
      </c>
      <c r="F152" s="123">
        <v>0.36458333333333331</v>
      </c>
      <c r="G152" s="124">
        <v>0.58333333333333337</v>
      </c>
      <c r="H152" s="125"/>
      <c r="I152" s="124"/>
      <c r="J152" s="125">
        <v>0.72916666666666663</v>
      </c>
      <c r="K152" s="126">
        <v>0.92361111111111116</v>
      </c>
      <c r="L152" s="127">
        <v>4.1666666666666664E-2</v>
      </c>
      <c r="M152" s="128"/>
      <c r="N152" s="138">
        <f t="shared" si="27"/>
        <v>0.3715277777777779</v>
      </c>
      <c r="O152" s="61">
        <f t="shared" ca="1" si="30"/>
        <v>-0.15277777777777746</v>
      </c>
      <c r="Q152"/>
      <c r="R152"/>
      <c r="S152"/>
      <c r="T152"/>
      <c r="U152"/>
    </row>
    <row r="153" spans="1:21" ht="15" customHeight="1">
      <c r="B153" s="115">
        <f t="shared" si="31"/>
        <v>42507</v>
      </c>
      <c r="C153" s="23">
        <f t="shared" si="26"/>
        <v>42507</v>
      </c>
      <c r="D153" s="26" t="str">
        <f t="shared" si="28"/>
        <v>2020-21</v>
      </c>
      <c r="E153" s="44">
        <f t="shared" si="29"/>
        <v>42513</v>
      </c>
      <c r="F153" s="123">
        <v>0.36458333333333331</v>
      </c>
      <c r="G153" s="124">
        <v>0.59722222222222221</v>
      </c>
      <c r="H153" s="125"/>
      <c r="I153" s="124"/>
      <c r="J153" s="125">
        <v>0.73263888888888884</v>
      </c>
      <c r="K153" s="126">
        <v>0.95833333333333337</v>
      </c>
      <c r="L153" s="127">
        <v>4.1666666666666664E-2</v>
      </c>
      <c r="M153" s="128"/>
      <c r="N153" s="138">
        <f t="shared" si="27"/>
        <v>0.41666666666666674</v>
      </c>
      <c r="O153" s="61">
        <f t="shared" ca="1" si="30"/>
        <v>0</v>
      </c>
    </row>
    <row r="154" spans="1:21" ht="15" customHeight="1">
      <c r="B154" s="115">
        <f t="shared" si="31"/>
        <v>42508</v>
      </c>
      <c r="C154" s="23">
        <f t="shared" si="26"/>
        <v>42508</v>
      </c>
      <c r="D154" s="26" t="str">
        <f t="shared" si="28"/>
        <v>2020-21</v>
      </c>
      <c r="E154" s="44">
        <f t="shared" si="29"/>
        <v>42513</v>
      </c>
      <c r="F154" s="123">
        <v>0.375</v>
      </c>
      <c r="G154" s="124">
        <v>0.59375</v>
      </c>
      <c r="H154" s="125"/>
      <c r="I154" s="124"/>
      <c r="J154" s="125">
        <v>0.73958333333333337</v>
      </c>
      <c r="K154" s="126">
        <v>0.94791666666666663</v>
      </c>
      <c r="L154" s="127">
        <v>4.1666666666666664E-2</v>
      </c>
      <c r="M154" s="128"/>
      <c r="N154" s="138">
        <f t="shared" si="27"/>
        <v>0.38541666666666657</v>
      </c>
      <c r="O154" s="61">
        <f t="shared" ca="1" si="30"/>
        <v>0</v>
      </c>
    </row>
    <row r="155" spans="1:21" ht="15" customHeight="1">
      <c r="B155" s="115">
        <f t="shared" si="31"/>
        <v>42509</v>
      </c>
      <c r="C155" s="23">
        <f t="shared" si="26"/>
        <v>42509</v>
      </c>
      <c r="D155" s="26" t="str">
        <f t="shared" si="28"/>
        <v>2020-21</v>
      </c>
      <c r="E155" s="44">
        <f t="shared" si="29"/>
        <v>42513</v>
      </c>
      <c r="F155" s="123">
        <v>0.36458333333333331</v>
      </c>
      <c r="G155" s="124">
        <v>0.58333333333333337</v>
      </c>
      <c r="H155" s="125"/>
      <c r="I155" s="124"/>
      <c r="J155" s="125">
        <v>0.74652777777777779</v>
      </c>
      <c r="K155" s="126">
        <v>0.9375</v>
      </c>
      <c r="L155" s="127">
        <v>4.1666666666666664E-2</v>
      </c>
      <c r="M155" s="128"/>
      <c r="N155" s="138">
        <f t="shared" si="27"/>
        <v>0.36805555555555558</v>
      </c>
      <c r="O155" s="61">
        <f t="shared" ca="1" si="30"/>
        <v>0</v>
      </c>
    </row>
    <row r="156" spans="1:21" ht="15" customHeight="1">
      <c r="B156" s="115">
        <f t="shared" si="31"/>
        <v>42510</v>
      </c>
      <c r="C156" s="23">
        <f t="shared" si="26"/>
        <v>42510</v>
      </c>
      <c r="D156" s="26" t="str">
        <f t="shared" si="28"/>
        <v>2020-21</v>
      </c>
      <c r="E156" s="44">
        <f t="shared" si="29"/>
        <v>42513</v>
      </c>
      <c r="F156" s="123">
        <v>0.36458333333333331</v>
      </c>
      <c r="G156" s="124">
        <v>0.625</v>
      </c>
      <c r="H156" s="125"/>
      <c r="I156" s="124"/>
      <c r="J156" s="125"/>
      <c r="K156" s="126"/>
      <c r="L156" s="127">
        <v>2.0833333333333332E-2</v>
      </c>
      <c r="M156" s="128"/>
      <c r="N156" s="138">
        <f t="shared" si="27"/>
        <v>0.23958333333333334</v>
      </c>
      <c r="O156" s="61">
        <f t="shared" ca="1" si="30"/>
        <v>0</v>
      </c>
    </row>
    <row r="157" spans="1:21" s="1" customFormat="1" ht="15" customHeight="1">
      <c r="A157" s="5"/>
      <c r="B157" s="115">
        <f t="shared" si="31"/>
        <v>42511</v>
      </c>
      <c r="C157" s="23">
        <f t="shared" si="26"/>
        <v>42511</v>
      </c>
      <c r="D157" s="26" t="str">
        <f t="shared" si="28"/>
        <v>2020-21</v>
      </c>
      <c r="E157" s="44">
        <f t="shared" si="29"/>
        <v>42513</v>
      </c>
      <c r="F157" s="123" t="s">
        <v>4</v>
      </c>
      <c r="G157" s="124"/>
      <c r="H157" s="125"/>
      <c r="I157" s="124"/>
      <c r="J157" s="125"/>
      <c r="K157" s="126"/>
      <c r="L157" s="129"/>
      <c r="M157" s="128"/>
      <c r="N157" s="138"/>
      <c r="O157" s="61">
        <f t="shared" ca="1" si="30"/>
        <v>0</v>
      </c>
      <c r="P157" s="5"/>
    </row>
    <row r="158" spans="1:21" ht="15" customHeight="1">
      <c r="B158" s="115">
        <f t="shared" si="31"/>
        <v>42512</v>
      </c>
      <c r="C158" s="23">
        <f t="shared" si="26"/>
        <v>42512</v>
      </c>
      <c r="D158" s="26" t="str">
        <f t="shared" si="28"/>
        <v>2020-21</v>
      </c>
      <c r="E158" s="44">
        <f t="shared" si="29"/>
        <v>42513</v>
      </c>
      <c r="F158" s="123" t="s">
        <v>4</v>
      </c>
      <c r="G158" s="124"/>
      <c r="H158" s="125"/>
      <c r="I158" s="124"/>
      <c r="J158" s="125"/>
      <c r="K158" s="126"/>
      <c r="L158" s="129"/>
      <c r="M158" s="128"/>
      <c r="N158" s="138"/>
      <c r="O158" s="61">
        <f t="shared" ca="1" si="30"/>
        <v>0</v>
      </c>
    </row>
    <row r="159" spans="1:21" ht="15" customHeight="1">
      <c r="B159" s="115">
        <f t="shared" si="31"/>
        <v>42513</v>
      </c>
      <c r="C159" s="23">
        <f t="shared" si="26"/>
        <v>42513</v>
      </c>
      <c r="D159" s="26" t="str">
        <f t="shared" si="28"/>
        <v>2020-21</v>
      </c>
      <c r="E159" s="44">
        <f t="shared" si="29"/>
        <v>42513</v>
      </c>
      <c r="F159" s="123">
        <v>0.29166666666666669</v>
      </c>
      <c r="G159" s="124">
        <v>0.625</v>
      </c>
      <c r="H159" s="125"/>
      <c r="I159" s="124"/>
      <c r="J159" s="125"/>
      <c r="K159" s="126"/>
      <c r="L159" s="127">
        <v>2.0833333333333332E-2</v>
      </c>
      <c r="M159" s="128"/>
      <c r="N159" s="138">
        <f t="shared" si="27"/>
        <v>0.3125</v>
      </c>
      <c r="O159" s="61">
        <f t="shared" ca="1" si="30"/>
        <v>9.7222222222222099E-2</v>
      </c>
    </row>
    <row r="160" spans="1:21" ht="15" customHeight="1">
      <c r="B160" s="115">
        <f t="shared" si="31"/>
        <v>42514</v>
      </c>
      <c r="C160" s="23">
        <f t="shared" si="26"/>
        <v>42514</v>
      </c>
      <c r="D160" s="26" t="str">
        <f t="shared" si="28"/>
        <v>2020-22</v>
      </c>
      <c r="E160" s="44">
        <f t="shared" si="29"/>
        <v>42520</v>
      </c>
      <c r="F160" s="123">
        <v>0.36458333333333331</v>
      </c>
      <c r="G160" s="124">
        <v>0.67708333333333337</v>
      </c>
      <c r="H160" s="125"/>
      <c r="I160" s="124"/>
      <c r="J160" s="125"/>
      <c r="K160" s="126"/>
      <c r="L160" s="127">
        <v>2.0833333333333332E-2</v>
      </c>
      <c r="M160" s="128"/>
      <c r="N160" s="138">
        <f t="shared" si="27"/>
        <v>0.29166666666666674</v>
      </c>
      <c r="O160" s="61">
        <f t="shared" ca="1" si="30"/>
        <v>0</v>
      </c>
    </row>
    <row r="161" spans="1:16" ht="15" customHeight="1">
      <c r="B161" s="115">
        <f t="shared" si="31"/>
        <v>42515</v>
      </c>
      <c r="C161" s="23">
        <f t="shared" si="26"/>
        <v>42515</v>
      </c>
      <c r="D161" s="26" t="str">
        <f t="shared" si="28"/>
        <v>2020-22</v>
      </c>
      <c r="E161" s="44">
        <f t="shared" si="29"/>
        <v>42520</v>
      </c>
      <c r="F161" s="123">
        <v>0.375</v>
      </c>
      <c r="G161" s="124">
        <v>0.6875</v>
      </c>
      <c r="H161" s="125"/>
      <c r="I161" s="124"/>
      <c r="J161" s="125"/>
      <c r="K161" s="126"/>
      <c r="L161" s="127">
        <v>2.0833333333333332E-2</v>
      </c>
      <c r="M161" s="128"/>
      <c r="N161" s="138">
        <f t="shared" si="27"/>
        <v>0.29166666666666669</v>
      </c>
      <c r="O161" s="61">
        <f t="shared" ca="1" si="30"/>
        <v>0</v>
      </c>
    </row>
    <row r="162" spans="1:16" ht="15" customHeight="1">
      <c r="B162" s="115">
        <f t="shared" si="31"/>
        <v>42516</v>
      </c>
      <c r="C162" s="23">
        <f t="shared" si="26"/>
        <v>42516</v>
      </c>
      <c r="D162" s="26" t="str">
        <f t="shared" si="28"/>
        <v>2020-22</v>
      </c>
      <c r="E162" s="44">
        <f t="shared" si="29"/>
        <v>42520</v>
      </c>
      <c r="F162" s="123" t="s">
        <v>15</v>
      </c>
      <c r="G162" s="124"/>
      <c r="H162" s="125"/>
      <c r="I162" s="124"/>
      <c r="J162" s="125"/>
      <c r="K162" s="126"/>
      <c r="L162" s="129"/>
      <c r="M162" s="128"/>
      <c r="N162" s="138"/>
      <c r="O162" s="61">
        <f t="shared" ca="1" si="30"/>
        <v>0</v>
      </c>
    </row>
    <row r="163" spans="1:16" s="2" customFormat="1" ht="15" customHeight="1" thickBot="1">
      <c r="A163" s="6"/>
      <c r="B163" s="115">
        <f t="shared" si="31"/>
        <v>42517</v>
      </c>
      <c r="C163" s="25">
        <f t="shared" si="26"/>
        <v>42517</v>
      </c>
      <c r="D163" s="26" t="str">
        <f t="shared" si="28"/>
        <v>2020-22</v>
      </c>
      <c r="E163" s="44">
        <f t="shared" si="29"/>
        <v>42520</v>
      </c>
      <c r="F163" s="130">
        <v>0.36458333333333331</v>
      </c>
      <c r="G163" s="131">
        <v>0.63888888888888895</v>
      </c>
      <c r="H163" s="132"/>
      <c r="I163" s="131"/>
      <c r="J163" s="132"/>
      <c r="K163" s="133"/>
      <c r="L163" s="134">
        <v>2.0833333333333332E-2</v>
      </c>
      <c r="M163" s="135"/>
      <c r="N163" s="139">
        <f t="shared" si="27"/>
        <v>0.25347222222222232</v>
      </c>
      <c r="O163" s="61">
        <f t="shared" ca="1" si="30"/>
        <v>0</v>
      </c>
      <c r="P163" s="6"/>
    </row>
  </sheetData>
  <mergeCells count="12">
    <mergeCell ref="B3:N3"/>
    <mergeCell ref="J9:K9"/>
    <mergeCell ref="L9:L10"/>
    <mergeCell ref="M9:M10"/>
    <mergeCell ref="N9:N10"/>
    <mergeCell ref="O9:O10"/>
    <mergeCell ref="B1:O1"/>
    <mergeCell ref="B9:B10"/>
    <mergeCell ref="C9:C10"/>
    <mergeCell ref="F9:G9"/>
    <mergeCell ref="H9:I9"/>
    <mergeCell ref="D9:D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43"/>
  <sheetViews>
    <sheetView showZeros="0" tabSelected="1" zoomScaleNormal="100" workbookViewId="0">
      <selection activeCell="B12" sqref="B12"/>
    </sheetView>
  </sheetViews>
  <sheetFormatPr baseColWidth="10" defaultRowHeight="13"/>
  <cols>
    <col min="1" max="1" width="1.7265625" style="3" customWidth="1"/>
    <col min="2" max="3" width="7.1796875" style="3" customWidth="1"/>
    <col min="4" max="4" width="8.54296875" style="3" customWidth="1"/>
    <col min="5" max="5" width="11.1796875" style="3" customWidth="1"/>
    <col min="6" max="11" width="8.54296875" style="3" customWidth="1"/>
    <col min="12" max="12" width="30.7265625" style="3" bestFit="1" customWidth="1"/>
    <col min="13" max="14" width="11.453125" style="3" customWidth="1"/>
  </cols>
  <sheetData>
    <row r="1" spans="2:16" ht="24" thickBot="1"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70"/>
    </row>
    <row r="2" spans="2:16" ht="13.5" thickBot="1">
      <c r="O2" s="57" t="s">
        <v>0</v>
      </c>
      <c r="P2" s="57" t="s">
        <v>0</v>
      </c>
    </row>
    <row r="3" spans="2:16" ht="21.5" thickBot="1">
      <c r="B3" s="74" t="s">
        <v>10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8">
        <v>42369</v>
      </c>
      <c r="O3" s="58" t="str">
        <f>"&gt;="&amp;EOMONTH(M3,-1)+1</f>
        <v>&gt;=42369</v>
      </c>
      <c r="P3" s="58" t="str">
        <f>"&lt;="&amp;EOMONTH(M3,0)</f>
        <v>&lt;=42399</v>
      </c>
    </row>
    <row r="5" spans="2:16" ht="18.5">
      <c r="C5" s="12" t="s">
        <v>6</v>
      </c>
      <c r="D5" s="19"/>
      <c r="E5" s="14"/>
      <c r="F5" s="14"/>
      <c r="G5" s="4"/>
      <c r="H5" s="53" t="s">
        <v>46</v>
      </c>
      <c r="I5" s="59">
        <f>GETPIVOTDATA("heures travaillées",Calcul!$A$3,"date",MONTH(M3),"Années",YEAR(M3))</f>
        <v>4.8402777777777777</v>
      </c>
      <c r="J5" s="20" t="s">
        <v>47</v>
      </c>
      <c r="K5" s="59" t="e">
        <f>GETPIVOTDATA("Somme de heures travaillées",Calcul!$E$3,"mois fin de semaine",MONTH(M3),"Années2",YEAR(M3))-GETPIVOTDATA("Somme de heures attendues",Calcul!$E$3,"mois fin de semaine",MONTH(M3),"Années2",YEAR(M3))</f>
        <v>#REF!</v>
      </c>
      <c r="L5" s="7"/>
      <c r="M5" s="11"/>
    </row>
    <row r="6" spans="2:16">
      <c r="C6" s="13"/>
      <c r="D6" s="7"/>
      <c r="E6" s="7"/>
      <c r="F6" s="7"/>
      <c r="H6" s="7"/>
      <c r="J6" s="7"/>
      <c r="K6" s="7"/>
      <c r="L6" s="7"/>
      <c r="M6" s="7"/>
    </row>
    <row r="7" spans="2:16" ht="18.5">
      <c r="C7" s="12" t="s">
        <v>7</v>
      </c>
      <c r="D7" s="19"/>
      <c r="E7" s="14"/>
      <c r="F7" s="14"/>
      <c r="G7" s="4"/>
      <c r="H7" s="7"/>
      <c r="I7" s="4"/>
      <c r="J7" s="10" t="s">
        <v>8</v>
      </c>
      <c r="K7" s="10"/>
      <c r="L7" s="15" t="s">
        <v>18</v>
      </c>
      <c r="M7" s="16"/>
    </row>
    <row r="8" spans="2:16" ht="13.5" thickBot="1"/>
    <row r="9" spans="2:16" ht="16" thickBot="1">
      <c r="B9" s="66" t="s">
        <v>0</v>
      </c>
      <c r="C9" s="66" t="s">
        <v>1</v>
      </c>
      <c r="D9" s="72" t="s">
        <v>2</v>
      </c>
      <c r="E9" s="73"/>
      <c r="F9" s="72" t="s">
        <v>11</v>
      </c>
      <c r="G9" s="73"/>
      <c r="H9" s="72" t="s">
        <v>3</v>
      </c>
      <c r="I9" s="73"/>
      <c r="J9" s="76" t="s">
        <v>9</v>
      </c>
      <c r="K9" s="62" t="s">
        <v>16</v>
      </c>
      <c r="L9" s="64" t="s">
        <v>14</v>
      </c>
      <c r="M9" s="142" t="s">
        <v>49</v>
      </c>
    </row>
    <row r="10" spans="2:16" ht="26.5" thickBot="1">
      <c r="B10" s="71"/>
      <c r="C10" s="71"/>
      <c r="D10" s="17" t="s">
        <v>12</v>
      </c>
      <c r="E10" s="18" t="s">
        <v>13</v>
      </c>
      <c r="F10" s="17" t="s">
        <v>12</v>
      </c>
      <c r="G10" s="18" t="s">
        <v>13</v>
      </c>
      <c r="H10" s="17" t="s">
        <v>12</v>
      </c>
      <c r="I10" s="18" t="s">
        <v>13</v>
      </c>
      <c r="J10" s="77"/>
      <c r="K10" s="63"/>
      <c r="L10" s="65"/>
      <c r="M10" s="67"/>
    </row>
    <row r="11" spans="2:16" ht="15.5">
      <c r="B11" s="28"/>
      <c r="C11" s="28"/>
      <c r="D11" s="29"/>
      <c r="E11" s="29"/>
      <c r="F11" s="29"/>
      <c r="G11" s="29"/>
      <c r="H11" s="29"/>
      <c r="I11" s="29"/>
      <c r="J11" s="30"/>
      <c r="K11" s="31"/>
      <c r="L11" s="32"/>
      <c r="M11" s="29"/>
    </row>
    <row r="12" spans="2:16" ht="30" customHeight="1">
      <c r="B12" s="45" t="s">
        <v>20</v>
      </c>
      <c r="C12" s="46" t="s">
        <v>21</v>
      </c>
      <c r="D12" s="47" t="s">
        <v>23</v>
      </c>
      <c r="E12" s="48" t="s">
        <v>24</v>
      </c>
      <c r="F12" s="47" t="s">
        <v>25</v>
      </c>
      <c r="G12" s="48" t="s">
        <v>26</v>
      </c>
      <c r="H12" s="47" t="s">
        <v>27</v>
      </c>
      <c r="I12" s="49" t="s">
        <v>28</v>
      </c>
      <c r="J12" s="50" t="s">
        <v>29</v>
      </c>
      <c r="K12" s="51" t="s">
        <v>30</v>
      </c>
      <c r="L12" s="52" t="s">
        <v>42</v>
      </c>
      <c r="M12" s="47" t="s">
        <v>48</v>
      </c>
      <c r="P12" s="3"/>
    </row>
    <row r="13" spans="2:16">
      <c r="B13" s="115">
        <v>42369</v>
      </c>
      <c r="C13" s="54">
        <v>42369</v>
      </c>
      <c r="D13" s="116"/>
      <c r="E13" s="117"/>
      <c r="F13" s="118"/>
      <c r="G13" s="117"/>
      <c r="H13" s="118"/>
      <c r="I13" s="119"/>
      <c r="J13" s="120"/>
      <c r="K13" s="121"/>
      <c r="L13" s="122">
        <v>0</v>
      </c>
      <c r="M13" s="61">
        <v>0</v>
      </c>
    </row>
    <row r="14" spans="2:16">
      <c r="B14" s="115">
        <v>42370</v>
      </c>
      <c r="C14" s="54">
        <v>42370</v>
      </c>
      <c r="D14" s="116"/>
      <c r="E14" s="117"/>
      <c r="F14" s="118"/>
      <c r="G14" s="117"/>
      <c r="H14" s="118"/>
      <c r="I14" s="119"/>
      <c r="J14" s="120"/>
      <c r="K14" s="121"/>
      <c r="L14" s="122">
        <v>0</v>
      </c>
      <c r="M14" s="61">
        <v>0</v>
      </c>
    </row>
    <row r="15" spans="2:16">
      <c r="B15" s="115">
        <v>42371</v>
      </c>
      <c r="C15" s="55">
        <v>42371</v>
      </c>
      <c r="D15" s="123"/>
      <c r="E15" s="124"/>
      <c r="F15" s="125"/>
      <c r="G15" s="124"/>
      <c r="H15" s="125"/>
      <c r="I15" s="126"/>
      <c r="J15" s="127"/>
      <c r="K15" s="128"/>
      <c r="L15" s="122">
        <v>0</v>
      </c>
      <c r="M15" s="61">
        <v>0</v>
      </c>
    </row>
    <row r="16" spans="2:16">
      <c r="B16" s="115">
        <v>42372</v>
      </c>
      <c r="C16" s="54">
        <v>42372</v>
      </c>
      <c r="D16" s="123"/>
      <c r="E16" s="124"/>
      <c r="F16" s="125"/>
      <c r="G16" s="124"/>
      <c r="H16" s="125"/>
      <c r="I16" s="126"/>
      <c r="J16" s="127"/>
      <c r="K16" s="128"/>
      <c r="L16" s="122">
        <v>0</v>
      </c>
      <c r="M16" s="61">
        <v>0</v>
      </c>
    </row>
    <row r="17" spans="2:13">
      <c r="B17" s="115">
        <v>42373</v>
      </c>
      <c r="C17" s="54">
        <v>42373</v>
      </c>
      <c r="D17" s="123"/>
      <c r="E17" s="124"/>
      <c r="F17" s="125"/>
      <c r="G17" s="124"/>
      <c r="H17" s="125"/>
      <c r="I17" s="126"/>
      <c r="J17" s="127"/>
      <c r="K17" s="128"/>
      <c r="L17" s="122">
        <v>0</v>
      </c>
      <c r="M17" s="61">
        <v>-1.625</v>
      </c>
    </row>
    <row r="18" spans="2:13">
      <c r="B18" s="115">
        <v>42374</v>
      </c>
      <c r="C18" s="54">
        <v>42374</v>
      </c>
      <c r="D18" s="123"/>
      <c r="E18" s="124"/>
      <c r="F18" s="125"/>
      <c r="G18" s="124"/>
      <c r="H18" s="125"/>
      <c r="I18" s="126"/>
      <c r="J18" s="127"/>
      <c r="K18" s="128"/>
      <c r="L18" s="122">
        <v>0</v>
      </c>
      <c r="M18" s="61">
        <v>0</v>
      </c>
    </row>
    <row r="19" spans="2:13">
      <c r="B19" s="115">
        <v>42375</v>
      </c>
      <c r="C19" s="54">
        <v>42375</v>
      </c>
      <c r="D19" s="123"/>
      <c r="E19" s="124"/>
      <c r="F19" s="125"/>
      <c r="G19" s="124"/>
      <c r="H19" s="125"/>
      <c r="I19" s="126"/>
      <c r="J19" s="127"/>
      <c r="K19" s="128"/>
      <c r="L19" s="122">
        <v>0</v>
      </c>
      <c r="M19" s="61">
        <v>0</v>
      </c>
    </row>
    <row r="20" spans="2:13">
      <c r="B20" s="115">
        <v>42376</v>
      </c>
      <c r="C20" s="54">
        <v>42376</v>
      </c>
      <c r="D20" s="123"/>
      <c r="E20" s="124"/>
      <c r="F20" s="125"/>
      <c r="G20" s="124"/>
      <c r="H20" s="125"/>
      <c r="I20" s="126"/>
      <c r="J20" s="127"/>
      <c r="K20" s="128"/>
      <c r="L20" s="122">
        <v>0</v>
      </c>
      <c r="M20" s="61">
        <v>0</v>
      </c>
    </row>
    <row r="21" spans="2:13">
      <c r="B21" s="115">
        <v>42377</v>
      </c>
      <c r="C21" s="54">
        <v>42377</v>
      </c>
      <c r="D21" s="123"/>
      <c r="E21" s="124"/>
      <c r="F21" s="125"/>
      <c r="G21" s="124"/>
      <c r="H21" s="125"/>
      <c r="I21" s="126"/>
      <c r="J21" s="127"/>
      <c r="K21" s="128"/>
      <c r="L21" s="122">
        <v>0</v>
      </c>
      <c r="M21" s="61">
        <v>0</v>
      </c>
    </row>
    <row r="22" spans="2:13">
      <c r="B22" s="115">
        <v>42378</v>
      </c>
      <c r="C22" s="54">
        <v>42378</v>
      </c>
      <c r="D22" s="123"/>
      <c r="E22" s="124"/>
      <c r="F22" s="125"/>
      <c r="G22" s="124"/>
      <c r="H22" s="125"/>
      <c r="I22" s="126"/>
      <c r="J22" s="129"/>
      <c r="K22" s="128"/>
      <c r="L22" s="122">
        <v>0</v>
      </c>
      <c r="M22" s="61">
        <v>0</v>
      </c>
    </row>
    <row r="23" spans="2:13">
      <c r="B23" s="115">
        <v>42379</v>
      </c>
      <c r="C23" s="54">
        <v>42379</v>
      </c>
      <c r="D23" s="123"/>
      <c r="E23" s="124"/>
      <c r="F23" s="125"/>
      <c r="G23" s="124"/>
      <c r="H23" s="125"/>
      <c r="I23" s="126"/>
      <c r="J23" s="129"/>
      <c r="K23" s="128"/>
      <c r="L23" s="122">
        <v>0</v>
      </c>
      <c r="M23" s="61">
        <v>0</v>
      </c>
    </row>
    <row r="24" spans="2:13">
      <c r="B24" s="115">
        <v>42380</v>
      </c>
      <c r="C24" s="54">
        <v>42380</v>
      </c>
      <c r="D24" s="123">
        <v>0.375</v>
      </c>
      <c r="E24" s="124">
        <v>0.59027777777777779</v>
      </c>
      <c r="F24" s="125">
        <v>0.73263888888888884</v>
      </c>
      <c r="G24" s="124">
        <v>0.9375</v>
      </c>
      <c r="H24" s="125"/>
      <c r="I24" s="126"/>
      <c r="J24" s="127"/>
      <c r="K24" s="128"/>
      <c r="L24" s="122">
        <v>0.42013888888888895</v>
      </c>
      <c r="M24" s="61">
        <v>-1.2048611111111112</v>
      </c>
    </row>
    <row r="25" spans="2:13">
      <c r="B25" s="115">
        <v>42381</v>
      </c>
      <c r="C25" s="54">
        <v>42381</v>
      </c>
      <c r="D25" s="123">
        <v>0.36805555555555558</v>
      </c>
      <c r="E25" s="124">
        <v>0.59375</v>
      </c>
      <c r="F25" s="125">
        <v>0.73263888888888884</v>
      </c>
      <c r="G25" s="124">
        <v>0.9375</v>
      </c>
      <c r="H25" s="125"/>
      <c r="I25" s="126"/>
      <c r="J25" s="127"/>
      <c r="K25" s="128"/>
      <c r="L25" s="122">
        <v>0.43055555555555558</v>
      </c>
      <c r="M25" s="61">
        <v>0</v>
      </c>
    </row>
    <row r="26" spans="2:13">
      <c r="B26" s="115">
        <v>42382</v>
      </c>
      <c r="C26" s="54">
        <v>42382</v>
      </c>
      <c r="D26" s="123">
        <v>0.36458333333333331</v>
      </c>
      <c r="E26" s="124">
        <v>0.59722222222222221</v>
      </c>
      <c r="F26" s="125">
        <v>0.73263888888888884</v>
      </c>
      <c r="G26" s="124">
        <v>0.9375</v>
      </c>
      <c r="H26" s="125"/>
      <c r="I26" s="126"/>
      <c r="J26" s="127"/>
      <c r="K26" s="128"/>
      <c r="L26" s="122">
        <v>0.43750000000000006</v>
      </c>
      <c r="M26" s="61">
        <v>0</v>
      </c>
    </row>
    <row r="27" spans="2:13">
      <c r="B27" s="115">
        <v>42383</v>
      </c>
      <c r="C27" s="54">
        <v>42383</v>
      </c>
      <c r="D27" s="123">
        <v>0.35416666666666669</v>
      </c>
      <c r="E27" s="124">
        <v>0.58333333333333337</v>
      </c>
      <c r="F27" s="125">
        <v>0.73263888888888884</v>
      </c>
      <c r="G27" s="124">
        <v>0.9375</v>
      </c>
      <c r="H27" s="125"/>
      <c r="I27" s="126"/>
      <c r="J27" s="127"/>
      <c r="K27" s="128"/>
      <c r="L27" s="122">
        <v>0.43402777777777785</v>
      </c>
      <c r="M27" s="61">
        <v>0</v>
      </c>
    </row>
    <row r="28" spans="2:13">
      <c r="B28" s="115">
        <v>42384</v>
      </c>
      <c r="C28" s="54">
        <v>42384</v>
      </c>
      <c r="D28" s="123">
        <v>0.375</v>
      </c>
      <c r="E28" s="124">
        <v>0.625</v>
      </c>
      <c r="F28" s="125"/>
      <c r="G28" s="124"/>
      <c r="H28" s="125"/>
      <c r="I28" s="126"/>
      <c r="J28" s="127"/>
      <c r="K28" s="128"/>
      <c r="L28" s="122">
        <v>0.25</v>
      </c>
      <c r="M28" s="61">
        <v>0</v>
      </c>
    </row>
    <row r="29" spans="2:13">
      <c r="B29" s="115">
        <v>42385</v>
      </c>
      <c r="C29" s="54">
        <v>42385</v>
      </c>
      <c r="D29" s="123"/>
      <c r="E29" s="124"/>
      <c r="F29" s="125"/>
      <c r="G29" s="124"/>
      <c r="H29" s="125"/>
      <c r="I29" s="126"/>
      <c r="J29" s="129"/>
      <c r="K29" s="128"/>
      <c r="L29" s="122">
        <v>0</v>
      </c>
      <c r="M29" s="61">
        <v>0</v>
      </c>
    </row>
    <row r="30" spans="2:13">
      <c r="B30" s="115">
        <v>42386</v>
      </c>
      <c r="C30" s="54">
        <v>42386</v>
      </c>
      <c r="D30" s="123"/>
      <c r="E30" s="124"/>
      <c r="F30" s="125"/>
      <c r="G30" s="124"/>
      <c r="H30" s="125"/>
      <c r="I30" s="126"/>
      <c r="J30" s="129"/>
      <c r="K30" s="128"/>
      <c r="L30" s="122">
        <v>0</v>
      </c>
      <c r="M30" s="61">
        <v>0</v>
      </c>
    </row>
    <row r="31" spans="2:13">
      <c r="B31" s="115">
        <v>42387</v>
      </c>
      <c r="C31" s="54">
        <v>42387</v>
      </c>
      <c r="D31" s="123">
        <v>0.36458333333333331</v>
      </c>
      <c r="E31" s="124">
        <v>0.68055555555555547</v>
      </c>
      <c r="F31" s="125"/>
      <c r="G31" s="124"/>
      <c r="H31" s="125"/>
      <c r="I31" s="126"/>
      <c r="J31" s="127">
        <v>2.0833333333333332E-2</v>
      </c>
      <c r="K31" s="128"/>
      <c r="L31" s="122">
        <v>0.29513888888888884</v>
      </c>
      <c r="M31" s="61">
        <v>0.22222222222222232</v>
      </c>
    </row>
    <row r="32" spans="2:13">
      <c r="B32" s="115">
        <v>42388</v>
      </c>
      <c r="C32" s="54">
        <v>42388</v>
      </c>
      <c r="D32" s="123">
        <v>0.3611111111111111</v>
      </c>
      <c r="E32" s="124">
        <v>0.61805555555555558</v>
      </c>
      <c r="F32" s="125"/>
      <c r="G32" s="124"/>
      <c r="H32" s="125"/>
      <c r="I32" s="126"/>
      <c r="J32" s="127">
        <v>2.0833333333333332E-2</v>
      </c>
      <c r="K32" s="128"/>
      <c r="L32" s="122">
        <v>0.23611111111111113</v>
      </c>
      <c r="M32" s="61">
        <v>0</v>
      </c>
    </row>
    <row r="33" spans="2:13">
      <c r="B33" s="115">
        <v>42389</v>
      </c>
      <c r="C33" s="54">
        <v>42389</v>
      </c>
      <c r="D33" s="123">
        <v>0.3611111111111111</v>
      </c>
      <c r="E33" s="124">
        <v>0.625</v>
      </c>
      <c r="F33" s="125"/>
      <c r="G33" s="124"/>
      <c r="H33" s="125"/>
      <c r="I33" s="126"/>
      <c r="J33" s="127">
        <v>2.0833333333333332E-2</v>
      </c>
      <c r="K33" s="128"/>
      <c r="L33" s="122">
        <v>0.24305555555555555</v>
      </c>
      <c r="M33" s="61">
        <v>0</v>
      </c>
    </row>
    <row r="34" spans="2:13">
      <c r="B34" s="115">
        <v>42390</v>
      </c>
      <c r="C34" s="54">
        <v>42390</v>
      </c>
      <c r="D34" s="123">
        <v>0.36458333333333331</v>
      </c>
      <c r="E34" s="124">
        <v>0.66666666666666663</v>
      </c>
      <c r="F34" s="125"/>
      <c r="G34" s="124"/>
      <c r="H34" s="125"/>
      <c r="I34" s="126"/>
      <c r="J34" s="127">
        <v>2.0833333333333332E-2</v>
      </c>
      <c r="K34" s="128"/>
      <c r="L34" s="122">
        <v>0.28125</v>
      </c>
      <c r="M34" s="61">
        <v>0</v>
      </c>
    </row>
    <row r="35" spans="2:13">
      <c r="B35" s="115">
        <v>42391</v>
      </c>
      <c r="C35" s="54">
        <v>42391</v>
      </c>
      <c r="D35" s="123">
        <v>0.36458333333333331</v>
      </c>
      <c r="E35" s="124">
        <v>0.625</v>
      </c>
      <c r="F35" s="125"/>
      <c r="G35" s="124"/>
      <c r="H35" s="125"/>
      <c r="I35" s="126"/>
      <c r="J35" s="127">
        <v>2.0833333333333332E-2</v>
      </c>
      <c r="K35" s="128"/>
      <c r="L35" s="122">
        <v>0.23958333333333334</v>
      </c>
      <c r="M35" s="61">
        <v>0</v>
      </c>
    </row>
    <row r="36" spans="2:13">
      <c r="B36" s="115">
        <v>42392</v>
      </c>
      <c r="C36" s="54">
        <v>42392</v>
      </c>
      <c r="D36" s="123"/>
      <c r="E36" s="124"/>
      <c r="F36" s="125"/>
      <c r="G36" s="124"/>
      <c r="H36" s="125"/>
      <c r="I36" s="126"/>
      <c r="J36" s="127"/>
      <c r="K36" s="128"/>
      <c r="L36" s="122">
        <v>0</v>
      </c>
      <c r="M36" s="61">
        <v>0</v>
      </c>
    </row>
    <row r="37" spans="2:13">
      <c r="B37" s="115">
        <v>42393</v>
      </c>
      <c r="C37" s="54">
        <v>42393</v>
      </c>
      <c r="D37" s="123"/>
      <c r="E37" s="124"/>
      <c r="F37" s="125"/>
      <c r="G37" s="124"/>
      <c r="H37" s="125"/>
      <c r="I37" s="126"/>
      <c r="J37" s="127"/>
      <c r="K37" s="128"/>
      <c r="L37" s="122">
        <v>0</v>
      </c>
      <c r="M37" s="61">
        <v>0</v>
      </c>
    </row>
    <row r="38" spans="2:13">
      <c r="B38" s="115">
        <v>42394</v>
      </c>
      <c r="C38" s="54">
        <v>42394</v>
      </c>
      <c r="D38" s="123">
        <v>0.3611111111111111</v>
      </c>
      <c r="E38" s="124">
        <v>0.58333333333333337</v>
      </c>
      <c r="F38" s="125">
        <v>0.72916666666666663</v>
      </c>
      <c r="G38" s="124">
        <v>0.9375</v>
      </c>
      <c r="H38" s="125"/>
      <c r="I38" s="126"/>
      <c r="J38" s="127">
        <v>4.1666666666666664E-2</v>
      </c>
      <c r="K38" s="128"/>
      <c r="L38" s="122">
        <v>0.38888888888888895</v>
      </c>
      <c r="M38" s="61">
        <v>-0.23611111111111116</v>
      </c>
    </row>
    <row r="39" spans="2:13">
      <c r="B39" s="115">
        <v>42395</v>
      </c>
      <c r="C39" s="54">
        <v>42395</v>
      </c>
      <c r="D39" s="123">
        <v>0.36458333333333331</v>
      </c>
      <c r="E39" s="124">
        <v>0.60416666666666663</v>
      </c>
      <c r="F39" s="125">
        <v>0.73263888888888884</v>
      </c>
      <c r="G39" s="124">
        <v>0.9375</v>
      </c>
      <c r="H39" s="125"/>
      <c r="I39" s="126"/>
      <c r="J39" s="127">
        <v>4.1666666666666664E-2</v>
      </c>
      <c r="K39" s="128"/>
      <c r="L39" s="122">
        <v>0.40277777777777779</v>
      </c>
      <c r="M39" s="61">
        <v>0</v>
      </c>
    </row>
    <row r="40" spans="2:13">
      <c r="B40" s="115">
        <v>42396</v>
      </c>
      <c r="C40" s="54">
        <v>42396</v>
      </c>
      <c r="D40" s="123">
        <v>0.38194444444444442</v>
      </c>
      <c r="E40" s="124">
        <v>0.60416666666666663</v>
      </c>
      <c r="F40" s="125">
        <v>0.73263888888888884</v>
      </c>
      <c r="G40" s="124">
        <v>0.9375</v>
      </c>
      <c r="H40" s="125"/>
      <c r="I40" s="126"/>
      <c r="J40" s="127">
        <v>4.1666666666666664E-2</v>
      </c>
      <c r="K40" s="128"/>
      <c r="L40" s="122">
        <v>0.38541666666666669</v>
      </c>
      <c r="M40" s="61">
        <v>0</v>
      </c>
    </row>
    <row r="41" spans="2:13" ht="13.5" thickBot="1">
      <c r="B41" s="115">
        <v>42397</v>
      </c>
      <c r="C41" s="60">
        <v>42397</v>
      </c>
      <c r="D41" s="130">
        <v>0.36458333333333331</v>
      </c>
      <c r="E41" s="131">
        <v>0.60416666666666663</v>
      </c>
      <c r="F41" s="132">
        <v>0.73263888888888884</v>
      </c>
      <c r="G41" s="131">
        <v>0.93055555555555547</v>
      </c>
      <c r="H41" s="132"/>
      <c r="I41" s="133"/>
      <c r="J41" s="134">
        <v>4.1666666666666664E-2</v>
      </c>
      <c r="K41" s="135"/>
      <c r="L41" s="122">
        <v>0.39583333333333326</v>
      </c>
      <c r="M41" s="61">
        <v>0</v>
      </c>
    </row>
    <row r="42" spans="2:13">
      <c r="B42" s="115">
        <v>42398</v>
      </c>
      <c r="C42" s="56">
        <v>42398</v>
      </c>
      <c r="D42" s="108" t="s">
        <v>17</v>
      </c>
      <c r="E42" s="109"/>
      <c r="F42" s="110"/>
      <c r="G42" s="109"/>
      <c r="H42" s="110"/>
      <c r="I42" s="111"/>
      <c r="J42" s="136"/>
      <c r="K42" s="113"/>
      <c r="L42" s="122"/>
      <c r="M42" s="61">
        <v>0</v>
      </c>
    </row>
    <row r="43" spans="2:13">
      <c r="B43" s="115">
        <v>42399</v>
      </c>
      <c r="C43" s="54">
        <v>42399</v>
      </c>
      <c r="D43" s="116"/>
      <c r="E43" s="117"/>
      <c r="F43" s="118"/>
      <c r="G43" s="117"/>
      <c r="H43" s="118"/>
      <c r="I43" s="119"/>
      <c r="J43" s="120"/>
      <c r="K43" s="121"/>
      <c r="L43" s="122"/>
      <c r="M43" s="61">
        <v>0</v>
      </c>
    </row>
  </sheetData>
  <mergeCells count="11">
    <mergeCell ref="B1:M1"/>
    <mergeCell ref="B9:B10"/>
    <mergeCell ref="C9:C10"/>
    <mergeCell ref="D9:E9"/>
    <mergeCell ref="H9:I9"/>
    <mergeCell ref="J9:J10"/>
    <mergeCell ref="M9:M10"/>
    <mergeCell ref="B3:L3"/>
    <mergeCell ref="F9:G9"/>
    <mergeCell ref="L9:L10"/>
    <mergeCell ref="K9:K10"/>
  </mergeCells>
  <phoneticPr fontId="0" type="noConversion"/>
  <printOptions horizontalCentered="1"/>
  <pageMargins left="3.937007874015748E-2" right="3.937007874015748E-2" top="0.74803149606299213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G11"/>
  <sheetViews>
    <sheetView topLeftCell="F1" workbookViewId="0">
      <selection activeCell="H7" sqref="H7"/>
    </sheetView>
  </sheetViews>
  <sheetFormatPr baseColWidth="10" defaultRowHeight="12.5"/>
  <cols>
    <col min="1" max="1" width="23.08984375" bestFit="1" customWidth="1"/>
    <col min="2" max="2" width="6.6328125" customWidth="1"/>
    <col min="3" max="3" width="6.36328125" customWidth="1"/>
    <col min="5" max="5" width="24.08984375" customWidth="1"/>
    <col min="6" max="6" width="19" bestFit="1" customWidth="1"/>
    <col min="7" max="7" width="6.36328125" customWidth="1"/>
    <col min="8" max="8" width="23.90625" customWidth="1"/>
    <col min="9" max="10" width="19" bestFit="1" customWidth="1"/>
    <col min="11" max="11" width="11.26953125" bestFit="1" customWidth="1"/>
    <col min="12" max="27" width="19" bestFit="1" customWidth="1"/>
    <col min="28" max="28" width="11.26953125" bestFit="1" customWidth="1"/>
  </cols>
  <sheetData>
    <row r="3" spans="1:7">
      <c r="A3" s="36" t="s">
        <v>43</v>
      </c>
      <c r="B3" s="35"/>
      <c r="C3" s="40"/>
      <c r="E3" s="36" t="s">
        <v>43</v>
      </c>
      <c r="F3" s="35"/>
      <c r="G3" s="40"/>
    </row>
    <row r="4" spans="1:7">
      <c r="A4" s="36" t="s">
        <v>32</v>
      </c>
      <c r="B4" s="36" t="s">
        <v>20</v>
      </c>
      <c r="C4" s="40" t="s">
        <v>41</v>
      </c>
      <c r="E4" s="36" t="s">
        <v>45</v>
      </c>
      <c r="F4" s="36" t="s">
        <v>44</v>
      </c>
      <c r="G4" s="40" t="s">
        <v>41</v>
      </c>
    </row>
    <row r="5" spans="1:7">
      <c r="A5" s="34" t="s">
        <v>33</v>
      </c>
      <c r="B5" s="37" t="s">
        <v>34</v>
      </c>
      <c r="C5" s="41">
        <v>0</v>
      </c>
      <c r="E5" s="34" t="s">
        <v>35</v>
      </c>
      <c r="F5" s="37" t="s">
        <v>36</v>
      </c>
      <c r="G5" s="41">
        <v>3.65625</v>
      </c>
    </row>
    <row r="6" spans="1:7">
      <c r="A6" s="34" t="s">
        <v>35</v>
      </c>
      <c r="B6" s="37" t="s">
        <v>36</v>
      </c>
      <c r="C6" s="41">
        <v>4.8402777777777777</v>
      </c>
      <c r="E6" s="78"/>
      <c r="F6" s="38" t="s">
        <v>37</v>
      </c>
      <c r="G6" s="42">
        <v>6.4340277777777795</v>
      </c>
    </row>
    <row r="7" spans="1:7">
      <c r="A7" s="78"/>
      <c r="B7" s="38" t="s">
        <v>37</v>
      </c>
      <c r="C7" s="42">
        <v>6.6493055555555562</v>
      </c>
      <c r="E7" s="78"/>
      <c r="F7" s="38" t="s">
        <v>38</v>
      </c>
      <c r="G7" s="42">
        <v>6.9201388888888893</v>
      </c>
    </row>
    <row r="8" spans="1:7">
      <c r="A8" s="78"/>
      <c r="B8" s="38" t="s">
        <v>38</v>
      </c>
      <c r="C8" s="42">
        <v>6.1215277777777777</v>
      </c>
      <c r="E8" s="78"/>
      <c r="F8" s="38" t="s">
        <v>39</v>
      </c>
      <c r="G8" s="42">
        <v>6.3472222222222223</v>
      </c>
    </row>
    <row r="9" spans="1:7">
      <c r="A9" s="78"/>
      <c r="B9" s="38" t="s">
        <v>39</v>
      </c>
      <c r="C9" s="42">
        <v>6.5277777777777786</v>
      </c>
      <c r="E9" s="78"/>
      <c r="F9" s="38" t="s">
        <v>40</v>
      </c>
      <c r="G9" s="42">
        <v>6.8722222222222236</v>
      </c>
    </row>
    <row r="10" spans="1:7">
      <c r="A10" s="78"/>
      <c r="B10" s="38" t="s">
        <v>40</v>
      </c>
      <c r="C10" s="42">
        <v>6.0909722222222227</v>
      </c>
      <c r="E10" s="39" t="s">
        <v>31</v>
      </c>
      <c r="F10" s="79"/>
      <c r="G10" s="43">
        <v>30.229861111111113</v>
      </c>
    </row>
    <row r="11" spans="1:7">
      <c r="A11" s="39" t="s">
        <v>31</v>
      </c>
      <c r="B11" s="79"/>
      <c r="C11" s="43">
        <v>30.229861111111113</v>
      </c>
    </row>
  </sheetData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Mois</vt:lpstr>
      <vt:lpstr>Calcul</vt:lpstr>
      <vt:lpstr>JF</vt:lpstr>
      <vt:lpstr>Mois!Criteres</vt:lpstr>
      <vt:lpstr>Mois!Extraire</vt:lpstr>
      <vt:lpstr>Mois!Zone_d_impression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AMARYS GYANCOURT</dc:creator>
  <cp:lastModifiedBy>Michel</cp:lastModifiedBy>
  <cp:lastPrinted>2020-08-03T13:01:12Z</cp:lastPrinted>
  <dcterms:created xsi:type="dcterms:W3CDTF">2009-12-27T22:29:57Z</dcterms:created>
  <dcterms:modified xsi:type="dcterms:W3CDTF">2020-09-16T11:18:07Z</dcterms:modified>
</cp:coreProperties>
</file>