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9200" windowHeight="787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B1" i="1" l="1"/>
  <c r="C17" i="2" l="1"/>
  <c r="D17" i="2"/>
  <c r="E17" i="2"/>
  <c r="F17" i="2"/>
  <c r="G17" i="2"/>
  <c r="H17" i="2"/>
  <c r="I17" i="2"/>
  <c r="B17" i="2"/>
  <c r="A7" i="2"/>
  <c r="A9" i="2" s="1"/>
  <c r="A11" i="2" s="1"/>
  <c r="A13" i="2" s="1"/>
  <c r="A22" i="2"/>
  <c r="A24" i="2" s="1"/>
  <c r="A20" i="2"/>
  <c r="A18" i="2"/>
  <c r="I25" i="2"/>
  <c r="H25" i="2"/>
  <c r="G25" i="2"/>
  <c r="F25" i="2"/>
  <c r="E25" i="2"/>
  <c r="D25" i="2"/>
  <c r="C25" i="2"/>
  <c r="B25" i="2"/>
  <c r="I23" i="2"/>
  <c r="H23" i="2"/>
  <c r="G23" i="2"/>
  <c r="F23" i="2"/>
  <c r="E23" i="2"/>
  <c r="D23" i="2"/>
  <c r="C23" i="2"/>
  <c r="B23" i="2"/>
  <c r="I21" i="2"/>
  <c r="H21" i="2"/>
  <c r="G21" i="2"/>
  <c r="F21" i="2"/>
  <c r="E21" i="2"/>
  <c r="D21" i="2"/>
  <c r="C21" i="2"/>
  <c r="B21" i="2"/>
  <c r="I19" i="2"/>
  <c r="H19" i="2"/>
  <c r="G19" i="2"/>
  <c r="F19" i="2"/>
  <c r="E19" i="2"/>
  <c r="D19" i="2"/>
  <c r="C19" i="2"/>
  <c r="B19" i="2"/>
  <c r="I10" i="2" l="1"/>
  <c r="C14" i="2"/>
  <c r="D14" i="2"/>
  <c r="E14" i="2"/>
  <c r="F14" i="2"/>
  <c r="G14" i="2"/>
  <c r="H14" i="2"/>
  <c r="I14" i="2"/>
  <c r="C12" i="2"/>
  <c r="D12" i="2"/>
  <c r="E12" i="2"/>
  <c r="F12" i="2"/>
  <c r="G12" i="2"/>
  <c r="H12" i="2"/>
  <c r="I12" i="2"/>
  <c r="C10" i="2"/>
  <c r="D10" i="2"/>
  <c r="E10" i="2"/>
  <c r="F10" i="2"/>
  <c r="G10" i="2"/>
  <c r="H10" i="2"/>
  <c r="C8" i="2"/>
  <c r="D8" i="2"/>
  <c r="E8" i="2"/>
  <c r="F8" i="2"/>
  <c r="G8" i="2"/>
  <c r="H8" i="2"/>
  <c r="I8" i="2"/>
  <c r="B14" i="2"/>
  <c r="B12" i="2"/>
  <c r="B10" i="2"/>
  <c r="B8" i="2"/>
  <c r="D5" i="1" l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E12" i="1" l="1"/>
  <c r="D12" i="1"/>
  <c r="D13" i="1" s="1"/>
</calcChain>
</file>

<file path=xl/sharedStrings.xml><?xml version="1.0" encoding="utf-8"?>
<sst xmlns="http://schemas.openxmlformats.org/spreadsheetml/2006/main" count="29" uniqueCount="14">
  <si>
    <t>moy./hr</t>
  </si>
  <si>
    <t>final projeté</t>
  </si>
  <si>
    <t>item/hr</t>
  </si>
  <si>
    <t>traité</t>
  </si>
  <si>
    <t># codeur</t>
  </si>
  <si>
    <t>moy./pph</t>
  </si>
  <si>
    <t>pph cible</t>
  </si>
  <si>
    <t>Final</t>
  </si>
  <si>
    <t>total précédent</t>
  </si>
  <si>
    <t>% vs hier</t>
  </si>
  <si>
    <t>itm./hr cible</t>
  </si>
  <si>
    <t>vs lundi avant</t>
  </si>
  <si>
    <t>-</t>
  </si>
  <si>
    <t>MTAO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</si>
</sst>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C]d\ mmmm\,\ yyyy;@"/>
  </numFmts>
  <fonts count="6" x14ac:knownFonts="1">
    <font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color theme="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1" xfId="0" applyFont="1" applyBorder="1"/>
    <xf numFmtId="3" fontId="0" fillId="0" borderId="6" xfId="0" applyNumberFormat="1" applyBorder="1" applyAlignment="1">
      <alignment horizontal="center"/>
    </xf>
    <xf numFmtId="3" fontId="1" fillId="0" borderId="7" xfId="0" applyNumberFormat="1" applyFont="1" applyBorder="1" applyAlignment="1">
      <alignment horizontal="center"/>
    </xf>
    <xf numFmtId="1" fontId="1" fillId="0" borderId="8" xfId="0" applyNumberFormat="1" applyFont="1" applyBorder="1" applyAlignment="1">
      <alignment horizontal="center"/>
    </xf>
    <xf numFmtId="3" fontId="0" fillId="0" borderId="9" xfId="0" applyNumberFormat="1" applyBorder="1" applyAlignment="1">
      <alignment horizontal="center"/>
    </xf>
    <xf numFmtId="3" fontId="1" fillId="0" borderId="2" xfId="0" applyNumberFormat="1" applyFont="1" applyBorder="1" applyAlignment="1">
      <alignment horizontal="center"/>
    </xf>
    <xf numFmtId="3" fontId="0" fillId="0" borderId="10" xfId="0" applyNumberFormat="1" applyBorder="1" applyAlignment="1">
      <alignment horizontal="center"/>
    </xf>
    <xf numFmtId="3" fontId="1" fillId="0" borderId="11" xfId="0" applyNumberFormat="1" applyFont="1" applyBorder="1" applyAlignment="1">
      <alignment horizontal="center"/>
    </xf>
    <xf numFmtId="3" fontId="1" fillId="0" borderId="12" xfId="0" applyNumberFormat="1" applyFont="1" applyBorder="1" applyAlignment="1">
      <alignment horizontal="center"/>
    </xf>
    <xf numFmtId="3" fontId="1" fillId="0" borderId="13" xfId="0" applyNumberFormat="1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20" fontId="0" fillId="4" borderId="1" xfId="0" applyNumberFormat="1" applyFill="1" applyBorder="1"/>
    <xf numFmtId="9" fontId="0" fillId="0" borderId="0" xfId="0" applyNumberFormat="1"/>
    <xf numFmtId="0" fontId="2" fillId="3" borderId="25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164" fontId="0" fillId="3" borderId="3" xfId="0" applyNumberFormat="1" applyFill="1" applyBorder="1"/>
    <xf numFmtId="164" fontId="0" fillId="0" borderId="29" xfId="0" applyNumberFormat="1" applyBorder="1"/>
    <xf numFmtId="164" fontId="0" fillId="0" borderId="29" xfId="0" applyNumberFormat="1" applyBorder="1" applyAlignment="1">
      <alignment horizontal="right"/>
    </xf>
    <xf numFmtId="164" fontId="0" fillId="3" borderId="29" xfId="0" applyNumberFormat="1" applyFill="1" applyBorder="1"/>
    <xf numFmtId="164" fontId="0" fillId="3" borderId="29" xfId="0" applyNumberFormat="1" applyFill="1" applyBorder="1" applyAlignment="1">
      <alignment horizontal="right"/>
    </xf>
    <xf numFmtId="164" fontId="0" fillId="3" borderId="30" xfId="0" applyNumberFormat="1" applyFill="1" applyBorder="1" applyAlignment="1">
      <alignment horizontal="right"/>
    </xf>
    <xf numFmtId="0" fontId="2" fillId="3" borderId="24" xfId="0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3" fontId="1" fillId="0" borderId="1" xfId="0" applyNumberFormat="1" applyFont="1" applyBorder="1" applyAlignment="1">
      <alignment horizontal="center"/>
    </xf>
    <xf numFmtId="0" fontId="0" fillId="2" borderId="0" xfId="0" applyFill="1"/>
    <xf numFmtId="0" fontId="2" fillId="3" borderId="31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32" xfId="0" applyFont="1" applyFill="1" applyBorder="1" applyAlignment="1">
      <alignment horizontal="center"/>
    </xf>
    <xf numFmtId="0" fontId="2" fillId="5" borderId="31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32" xfId="0" applyFont="1" applyFill="1" applyBorder="1" applyAlignment="1">
      <alignment horizontal="center"/>
    </xf>
    <xf numFmtId="10" fontId="3" fillId="3" borderId="27" xfId="0" applyNumberFormat="1" applyFont="1" applyFill="1" applyBorder="1" applyAlignment="1">
      <alignment horizontal="center"/>
    </xf>
    <xf numFmtId="10" fontId="3" fillId="3" borderId="26" xfId="0" applyNumberFormat="1" applyFont="1" applyFill="1" applyBorder="1" applyAlignment="1">
      <alignment horizontal="center"/>
    </xf>
    <xf numFmtId="10" fontId="3" fillId="3" borderId="28" xfId="0" applyNumberFormat="1" applyFont="1" applyFill="1" applyBorder="1" applyAlignment="1">
      <alignment horizontal="center"/>
    </xf>
    <xf numFmtId="10" fontId="3" fillId="5" borderId="33" xfId="0" applyNumberFormat="1" applyFont="1" applyFill="1" applyBorder="1" applyAlignment="1">
      <alignment horizontal="center"/>
    </xf>
    <xf numFmtId="10" fontId="3" fillId="5" borderId="5" xfId="0" applyNumberFormat="1" applyFont="1" applyFill="1" applyBorder="1" applyAlignment="1">
      <alignment horizontal="center"/>
    </xf>
    <xf numFmtId="10" fontId="3" fillId="5" borderId="34" xfId="0" applyNumberFormat="1" applyFont="1" applyFill="1" applyBorder="1" applyAlignment="1">
      <alignment horizontal="center"/>
    </xf>
    <xf numFmtId="10" fontId="3" fillId="3" borderId="33" xfId="0" applyNumberFormat="1" applyFont="1" applyFill="1" applyBorder="1" applyAlignment="1">
      <alignment horizontal="center"/>
    </xf>
    <xf numFmtId="10" fontId="3" fillId="3" borderId="5" xfId="0" applyNumberFormat="1" applyFont="1" applyFill="1" applyBorder="1" applyAlignment="1">
      <alignment horizontal="center"/>
    </xf>
    <xf numFmtId="10" fontId="3" fillId="3" borderId="34" xfId="0" applyNumberFormat="1" applyFont="1" applyFill="1" applyBorder="1" applyAlignment="1">
      <alignment horizontal="center"/>
    </xf>
    <xf numFmtId="0" fontId="2" fillId="5" borderId="25" xfId="0" applyFont="1" applyFill="1" applyBorder="1" applyAlignment="1">
      <alignment horizontal="center"/>
    </xf>
    <xf numFmtId="0" fontId="2" fillId="5" borderId="0" xfId="0" applyFont="1" applyFill="1" applyBorder="1" applyAlignment="1">
      <alignment horizontal="center"/>
    </xf>
    <xf numFmtId="0" fontId="2" fillId="5" borderId="15" xfId="0" applyFont="1" applyFill="1" applyBorder="1" applyAlignment="1">
      <alignment horizontal="center"/>
    </xf>
    <xf numFmtId="164" fontId="2" fillId="3" borderId="29" xfId="0" applyNumberFormat="1" applyFont="1" applyFill="1" applyBorder="1" applyAlignment="1">
      <alignment horizontal="right"/>
    </xf>
    <xf numFmtId="0" fontId="4" fillId="2" borderId="0" xfId="0" applyFont="1" applyFill="1"/>
    <xf numFmtId="20" fontId="4" fillId="2" borderId="24" xfId="0" applyNumberFormat="1" applyFont="1" applyFill="1" applyBorder="1" applyAlignment="1">
      <alignment horizontal="center"/>
    </xf>
    <xf numFmtId="20" fontId="4" fillId="2" borderId="16" xfId="0" applyNumberFormat="1" applyFont="1" applyFill="1" applyBorder="1" applyAlignment="1">
      <alignment horizontal="center"/>
    </xf>
    <xf numFmtId="20" fontId="4" fillId="2" borderId="17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20" xfId="0" applyFill="1" applyBorder="1" applyAlignment="1">
      <alignment horizontal="right"/>
    </xf>
    <xf numFmtId="0" fontId="0" fillId="4" borderId="21" xfId="0" applyFill="1" applyBorder="1" applyAlignment="1"/>
    <xf numFmtId="0" fontId="0" fillId="4" borderId="22" xfId="0" applyFill="1" applyBorder="1" applyAlignment="1">
      <alignment horizontal="right"/>
    </xf>
    <xf numFmtId="0" fontId="0" fillId="4" borderId="23" xfId="0" applyFill="1" applyBorder="1" applyAlignment="1"/>
    <xf numFmtId="0" fontId="0" fillId="4" borderId="18" xfId="0" applyFill="1" applyBorder="1" applyAlignment="1">
      <alignment horizontal="right"/>
    </xf>
    <xf numFmtId="0" fontId="0" fillId="4" borderId="19" xfId="0" applyFill="1" applyBorder="1" applyAlignment="1">
      <alignment horizontal="right"/>
    </xf>
    <xf numFmtId="0" fontId="5" fillId="0" borderId="0" xfId="0" applyFont="1" applyAlignment="1">
      <alignment horizontal="center" vertical="center"/>
    </xf>
    <xf numFmtId="164" fontId="0" fillId="6" borderId="29" xfId="0" applyNumberFormat="1" applyFill="1" applyBorder="1"/>
    <xf numFmtId="0" fontId="0" fillId="6" borderId="0" xfId="0" applyFill="1"/>
  </cellXfs>
  <cellStyles count="1">
    <cellStyle name="Normal" xfId="0" builtinId="0"/>
  </cellStyles>
  <dxfs count="8"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322792</xdr:colOff>
      <xdr:row>3</xdr:row>
      <xdr:rowOff>121707</xdr:rowOff>
    </xdr:from>
    <xdr:to>
      <xdr:col>12</xdr:col>
      <xdr:colOff>238125</xdr:colOff>
      <xdr:row>9</xdr:row>
      <xdr:rowOff>15874</xdr:rowOff>
    </xdr:to>
    <xdr:sp macro="" textlink="">
      <xdr:nvSpPr>
        <xdr:cNvPr id="2" name="ZoneTexte 1"/>
        <xdr:cNvSpPr txBox="1"/>
      </xdr:nvSpPr>
      <xdr:spPr>
        <a:xfrm>
          <a:off x="5000625" y="693207"/>
          <a:ext cx="3116792" cy="10371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donc sur la feuil 1 a chaque fois que je met un montant a cote de par exemple 16h30 j'aimerais que cette donnes soit aussi copier a la bonne place sur la deuxieme feuille en prenant compte de la date.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tabSelected="1" zoomScale="120" zoomScaleNormal="120" workbookViewId="0">
      <selection activeCell="C6" sqref="C6"/>
    </sheetView>
  </sheetViews>
  <sheetFormatPr baseColWidth="10" defaultColWidth="9.1796875" defaultRowHeight="14.5" x14ac:dyDescent="0.35"/>
  <cols>
    <col min="1" max="1" width="12.7265625" bestFit="1" customWidth="1"/>
    <col min="4" max="4" width="12" bestFit="1" customWidth="1"/>
  </cols>
  <sheetData>
    <row r="1" spans="1:6" ht="15" thickBot="1" x14ac:dyDescent="0.4">
      <c r="A1" s="61">
        <v>44036</v>
      </c>
      <c r="B1" s="62">
        <f>MATCH(A1,Feuil2!A:A,0)</f>
        <v>24</v>
      </c>
      <c r="D1" s="13" t="s">
        <v>10</v>
      </c>
      <c r="E1" s="1">
        <v>10000</v>
      </c>
    </row>
    <row r="2" spans="1:6" ht="15" thickBot="1" x14ac:dyDescent="0.4">
      <c r="D2" s="13" t="s">
        <v>6</v>
      </c>
      <c r="E2" s="1">
        <v>760</v>
      </c>
    </row>
    <row r="3" spans="1:6" ht="15" thickBot="1" x14ac:dyDescent="0.4"/>
    <row r="4" spans="1:6" ht="15" thickBot="1" x14ac:dyDescent="0.4">
      <c r="C4" s="12" t="s">
        <v>3</v>
      </c>
      <c r="D4" s="12" t="s">
        <v>2</v>
      </c>
      <c r="E4" s="13" t="s">
        <v>5</v>
      </c>
      <c r="F4" s="13" t="s">
        <v>4</v>
      </c>
    </row>
    <row r="5" spans="1:6" ht="15" thickBot="1" x14ac:dyDescent="0.4">
      <c r="A5" s="62">
        <v>2</v>
      </c>
      <c r="B5" s="14">
        <v>0.6875</v>
      </c>
      <c r="C5" s="2">
        <v>8603</v>
      </c>
      <c r="D5" s="3">
        <f>IF(C5&lt;&gt;"",C5-C3,"")</f>
        <v>8603</v>
      </c>
      <c r="E5" s="4">
        <f>IF(D5&lt;&gt;"",D5/F5,"")</f>
        <v>614.5</v>
      </c>
      <c r="F5" s="53">
        <v>14</v>
      </c>
    </row>
    <row r="6" spans="1:6" ht="15" thickBot="1" x14ac:dyDescent="0.4">
      <c r="A6" s="62">
        <v>3</v>
      </c>
      <c r="B6" s="14">
        <v>0.72916666666666696</v>
      </c>
      <c r="C6" s="5">
        <v>18949</v>
      </c>
      <c r="D6" s="6">
        <f>IF(C6&lt;&gt;"",C6-C5,"")</f>
        <v>10346</v>
      </c>
      <c r="E6" s="4">
        <f t="shared" ref="E6:E11" si="0">IF(D6&lt;&gt;"",D6/F6,"")</f>
        <v>739</v>
      </c>
      <c r="F6" s="53">
        <v>14</v>
      </c>
    </row>
    <row r="7" spans="1:6" ht="15" thickBot="1" x14ac:dyDescent="0.4">
      <c r="A7" s="62">
        <v>4</v>
      </c>
      <c r="B7" s="14">
        <v>0.77083333333333304</v>
      </c>
      <c r="C7" s="5">
        <v>28291</v>
      </c>
      <c r="D7" s="6">
        <f t="shared" ref="D7:D11" si="1">IF(C7&lt;&gt;"",C7-C6,"")</f>
        <v>9342</v>
      </c>
      <c r="E7" s="4">
        <f t="shared" si="0"/>
        <v>718.61538461538464</v>
      </c>
      <c r="F7" s="53">
        <v>13</v>
      </c>
    </row>
    <row r="8" spans="1:6" ht="15" thickBot="1" x14ac:dyDescent="0.4">
      <c r="A8" s="62">
        <v>5</v>
      </c>
      <c r="B8" s="14">
        <v>0.8125</v>
      </c>
      <c r="C8" s="5">
        <v>37440</v>
      </c>
      <c r="D8" s="6">
        <f t="shared" si="1"/>
        <v>9149</v>
      </c>
      <c r="E8" s="4">
        <f t="shared" si="0"/>
        <v>703.76923076923072</v>
      </c>
      <c r="F8" s="53">
        <v>13</v>
      </c>
    </row>
    <row r="9" spans="1:6" ht="15" thickBot="1" x14ac:dyDescent="0.4">
      <c r="A9" s="62">
        <v>6</v>
      </c>
      <c r="B9" s="14">
        <v>0.85416666666666696</v>
      </c>
      <c r="C9" s="5">
        <v>45502</v>
      </c>
      <c r="D9" s="6">
        <f t="shared" si="1"/>
        <v>8062</v>
      </c>
      <c r="E9" s="4">
        <f t="shared" si="0"/>
        <v>620.15384615384619</v>
      </c>
      <c r="F9" s="53">
        <v>13</v>
      </c>
    </row>
    <row r="10" spans="1:6" ht="15" thickBot="1" x14ac:dyDescent="0.4">
      <c r="A10" s="62">
        <v>7</v>
      </c>
      <c r="B10" s="14">
        <v>0.89583333333333304</v>
      </c>
      <c r="C10" s="5">
        <v>56293</v>
      </c>
      <c r="D10" s="6">
        <f t="shared" si="1"/>
        <v>10791</v>
      </c>
      <c r="E10" s="4">
        <f t="shared" si="0"/>
        <v>830.07692307692309</v>
      </c>
      <c r="F10" s="53">
        <v>13</v>
      </c>
    </row>
    <row r="11" spans="1:6" ht="15" thickBot="1" x14ac:dyDescent="0.4">
      <c r="A11" s="62">
        <v>8</v>
      </c>
      <c r="B11" s="14">
        <v>0.9375</v>
      </c>
      <c r="C11" s="7">
        <v>67243</v>
      </c>
      <c r="D11" s="8">
        <f t="shared" si="1"/>
        <v>10950</v>
      </c>
      <c r="E11" s="4">
        <f t="shared" si="0"/>
        <v>842.30769230769226</v>
      </c>
      <c r="F11" s="53">
        <v>13</v>
      </c>
    </row>
    <row r="12" spans="1:6" ht="15" thickBot="1" x14ac:dyDescent="0.4">
      <c r="B12" s="58" t="s">
        <v>0</v>
      </c>
      <c r="C12" s="59"/>
      <c r="D12" s="9">
        <f>IFERROR(AVERAGE(D5:D11),"")</f>
        <v>9606.1428571428569</v>
      </c>
      <c r="E12" s="28">
        <f>IFERROR(AVERAGE(E5:E11),"")</f>
        <v>724.06043956043959</v>
      </c>
    </row>
    <row r="13" spans="1:6" x14ac:dyDescent="0.35">
      <c r="B13" s="54" t="s">
        <v>1</v>
      </c>
      <c r="C13" s="55"/>
      <c r="D13" s="10">
        <f>IF(ISERROR(D12*8),"",D12*8)</f>
        <v>76849.142857142855</v>
      </c>
      <c r="E13" s="29"/>
    </row>
    <row r="14" spans="1:6" ht="15" thickBot="1" x14ac:dyDescent="0.4">
      <c r="B14" s="56" t="s">
        <v>8</v>
      </c>
      <c r="C14" s="57"/>
      <c r="D14" s="11"/>
      <c r="E14" s="29"/>
    </row>
  </sheetData>
  <mergeCells count="3">
    <mergeCell ref="B13:C13"/>
    <mergeCell ref="B14:C14"/>
    <mergeCell ref="B12:C12"/>
  </mergeCells>
  <conditionalFormatting sqref="E5:E11">
    <cfRule type="cellIs" dxfId="7" priority="6" operator="lessThanOrEqual">
      <formula>760</formula>
    </cfRule>
  </conditionalFormatting>
  <conditionalFormatting sqref="D5:D11">
    <cfRule type="cellIs" dxfId="6" priority="4" operator="lessThan">
      <formula>9999</formula>
    </cfRule>
    <cfRule type="cellIs" priority="5" operator="lessThan">
      <formula>9999</formula>
    </cfRule>
  </conditionalFormatting>
  <conditionalFormatting sqref="D13">
    <cfRule type="cellIs" dxfId="5" priority="3" operator="lessThan">
      <formula>79999</formula>
    </cfRule>
  </conditionalFormatting>
  <conditionalFormatting sqref="D12:E12">
    <cfRule type="cellIs" dxfId="4" priority="1" operator="lessThan">
      <formula>759</formula>
    </cfRule>
    <cfRule type="cellIs" dxfId="3" priority="2" operator="lessThan">
      <formula>9999</formula>
    </cfRule>
  </conditionalFormatting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5"/>
  <sheetViews>
    <sheetView zoomScaleNormal="100" workbookViewId="0">
      <selection activeCell="A11" sqref="A11"/>
    </sheetView>
  </sheetViews>
  <sheetFormatPr baseColWidth="10" defaultRowHeight="14.5" x14ac:dyDescent="0.35"/>
  <cols>
    <col min="1" max="1" width="13.7265625" bestFit="1" customWidth="1"/>
  </cols>
  <sheetData>
    <row r="1" spans="1:10" x14ac:dyDescent="0.35">
      <c r="A1" s="60" t="s">
        <v>13</v>
      </c>
      <c r="B1" s="60"/>
      <c r="C1" s="60"/>
      <c r="D1" s="60"/>
      <c r="E1" s="60"/>
      <c r="F1" s="60"/>
      <c r="G1" s="60"/>
      <c r="H1" s="60"/>
      <c r="I1" s="60"/>
    </row>
    <row r="2" spans="1:10" x14ac:dyDescent="0.35">
      <c r="A2" s="60"/>
      <c r="B2" s="60"/>
      <c r="C2" s="60"/>
      <c r="D2" s="60"/>
      <c r="E2" s="60"/>
      <c r="F2" s="60"/>
      <c r="G2" s="60"/>
      <c r="H2" s="60"/>
      <c r="I2" s="60"/>
    </row>
    <row r="3" spans="1:10" ht="15" thickBot="1" x14ac:dyDescent="0.4">
      <c r="A3" s="60"/>
      <c r="B3" s="60"/>
      <c r="C3" s="60"/>
      <c r="D3" s="60"/>
      <c r="E3" s="60"/>
      <c r="F3" s="60"/>
      <c r="G3" s="60"/>
      <c r="H3" s="60"/>
      <c r="I3" s="60"/>
    </row>
    <row r="4" spans="1:10" ht="15" thickBot="1" x14ac:dyDescent="0.4">
      <c r="A4" s="49"/>
      <c r="B4" s="50">
        <v>0.6875</v>
      </c>
      <c r="C4" s="51">
        <v>0.72916666666666696</v>
      </c>
      <c r="D4" s="51">
        <v>0.77083333333333304</v>
      </c>
      <c r="E4" s="51">
        <v>0.8125</v>
      </c>
      <c r="F4" s="51">
        <v>0.85416666666666696</v>
      </c>
      <c r="G4" s="51">
        <v>0.89583333333333304</v>
      </c>
      <c r="H4" s="51">
        <v>0.9375</v>
      </c>
      <c r="I4" s="52" t="s">
        <v>7</v>
      </c>
    </row>
    <row r="5" spans="1:10" x14ac:dyDescent="0.35">
      <c r="A5" s="19">
        <v>44025</v>
      </c>
      <c r="B5" s="25">
        <v>6918</v>
      </c>
      <c r="C5" s="26">
        <v>14776</v>
      </c>
      <c r="D5" s="26">
        <v>22240</v>
      </c>
      <c r="E5" s="26">
        <v>29442</v>
      </c>
      <c r="F5" s="26">
        <v>36463</v>
      </c>
      <c r="G5" s="26">
        <v>46435</v>
      </c>
      <c r="H5" s="26">
        <v>56170</v>
      </c>
      <c r="I5" s="27">
        <v>64232</v>
      </c>
    </row>
    <row r="6" spans="1:10" x14ac:dyDescent="0.35">
      <c r="A6" s="22"/>
      <c r="B6" s="16" t="s">
        <v>12</v>
      </c>
      <c r="C6" s="17" t="s">
        <v>12</v>
      </c>
      <c r="D6" s="17" t="s">
        <v>12</v>
      </c>
      <c r="E6" s="17" t="s">
        <v>12</v>
      </c>
      <c r="F6" s="17" t="s">
        <v>12</v>
      </c>
      <c r="G6" s="17" t="s">
        <v>12</v>
      </c>
      <c r="H6" s="17" t="s">
        <v>12</v>
      </c>
      <c r="I6" s="18" t="s">
        <v>12</v>
      </c>
    </row>
    <row r="7" spans="1:10" x14ac:dyDescent="0.35">
      <c r="A7" s="20">
        <f>A5+1</f>
        <v>44026</v>
      </c>
      <c r="B7" s="33">
        <v>8812</v>
      </c>
      <c r="C7" s="34">
        <v>19794</v>
      </c>
      <c r="D7" s="34">
        <v>28452</v>
      </c>
      <c r="E7" s="34">
        <v>36459</v>
      </c>
      <c r="F7" s="34">
        <v>44267</v>
      </c>
      <c r="G7" s="34">
        <v>53257</v>
      </c>
      <c r="H7" s="34">
        <v>63630</v>
      </c>
      <c r="I7" s="35">
        <v>72278</v>
      </c>
    </row>
    <row r="8" spans="1:10" x14ac:dyDescent="0.35">
      <c r="A8" s="21" t="s">
        <v>9</v>
      </c>
      <c r="B8" s="39">
        <f>IF(B7&lt;&gt;"",(B7-B5)/B5,"")</f>
        <v>0.27377854871350099</v>
      </c>
      <c r="C8" s="40">
        <f t="shared" ref="C8:I8" si="0">IF(C7&lt;&gt;"",(C7-C5)/C5,"")</f>
        <v>0.3396047644829453</v>
      </c>
      <c r="D8" s="40">
        <f t="shared" si="0"/>
        <v>0.27931654676258993</v>
      </c>
      <c r="E8" s="40">
        <f t="shared" si="0"/>
        <v>0.23833299368249439</v>
      </c>
      <c r="F8" s="40">
        <f t="shared" si="0"/>
        <v>0.21402517620601705</v>
      </c>
      <c r="G8" s="40">
        <f t="shared" si="0"/>
        <v>0.14691504253257243</v>
      </c>
      <c r="H8" s="40">
        <f t="shared" si="0"/>
        <v>0.13281110913298913</v>
      </c>
      <c r="I8" s="41">
        <f t="shared" si="0"/>
        <v>0.12526466558724622</v>
      </c>
    </row>
    <row r="9" spans="1:10" x14ac:dyDescent="0.35">
      <c r="A9" s="22">
        <f>A7+1</f>
        <v>44027</v>
      </c>
      <c r="B9" s="30">
        <v>8153</v>
      </c>
      <c r="C9" s="31">
        <v>18022</v>
      </c>
      <c r="D9" s="31">
        <v>26801</v>
      </c>
      <c r="E9" s="31">
        <v>35414</v>
      </c>
      <c r="F9" s="31">
        <v>43105</v>
      </c>
      <c r="G9" s="31">
        <v>54676</v>
      </c>
      <c r="H9" s="31">
        <v>65047</v>
      </c>
      <c r="I9" s="32">
        <v>73201</v>
      </c>
    </row>
    <row r="10" spans="1:10" x14ac:dyDescent="0.35">
      <c r="A10" s="23" t="s">
        <v>9</v>
      </c>
      <c r="B10" s="42">
        <f>IF(B9&lt;&gt;"",(B9-B7)/B7,"")</f>
        <v>-7.4784384929641401E-2</v>
      </c>
      <c r="C10" s="43">
        <f t="shared" ref="C10:H10" si="1">IF(C9&lt;&gt;"",(C9-C7)/C7,"")</f>
        <v>-8.9522077397191063E-2</v>
      </c>
      <c r="D10" s="43">
        <f t="shared" si="1"/>
        <v>-5.8027555180655138E-2</v>
      </c>
      <c r="E10" s="43">
        <f t="shared" si="1"/>
        <v>-2.8662333031624566E-2</v>
      </c>
      <c r="F10" s="43">
        <f t="shared" si="1"/>
        <v>-2.6249802335825783E-2</v>
      </c>
      <c r="G10" s="43">
        <f t="shared" si="1"/>
        <v>2.6644384775710236E-2</v>
      </c>
      <c r="H10" s="43">
        <f t="shared" si="1"/>
        <v>2.2269369794122269E-2</v>
      </c>
      <c r="I10" s="44">
        <f t="shared" ref="C10:I12" si="2">IF(I9&lt;&gt;"",(I9-I7)/I7,"")</f>
        <v>1.2770137524557957E-2</v>
      </c>
      <c r="J10" s="15"/>
    </row>
    <row r="11" spans="1:10" x14ac:dyDescent="0.35">
      <c r="A11" s="20">
        <f>A9+1</f>
        <v>44028</v>
      </c>
      <c r="B11" s="33">
        <v>7596</v>
      </c>
      <c r="C11" s="34">
        <v>16711</v>
      </c>
      <c r="D11" s="34">
        <v>26358</v>
      </c>
      <c r="E11" s="34">
        <v>34938</v>
      </c>
      <c r="F11" s="34">
        <v>42375</v>
      </c>
      <c r="G11" s="34">
        <v>53465</v>
      </c>
      <c r="H11" s="34">
        <v>63157</v>
      </c>
      <c r="I11" s="35">
        <v>71883</v>
      </c>
    </row>
    <row r="12" spans="1:10" x14ac:dyDescent="0.35">
      <c r="A12" s="21" t="s">
        <v>9</v>
      </c>
      <c r="B12" s="39">
        <f>IF(B11&lt;&gt;"",(B11-B9)/B9,"")</f>
        <v>-6.831841040107936E-2</v>
      </c>
      <c r="C12" s="40">
        <f t="shared" si="2"/>
        <v>-7.2744423482410392E-2</v>
      </c>
      <c r="D12" s="40">
        <f t="shared" si="2"/>
        <v>-1.6529233983806575E-2</v>
      </c>
      <c r="E12" s="40">
        <f t="shared" si="2"/>
        <v>-1.3441012029141018E-2</v>
      </c>
      <c r="F12" s="40">
        <f t="shared" si="2"/>
        <v>-1.6935390325948266E-2</v>
      </c>
      <c r="G12" s="40">
        <f t="shared" si="2"/>
        <v>-2.2148657546272588E-2</v>
      </c>
      <c r="H12" s="40">
        <f t="shared" si="2"/>
        <v>-2.9055913416452719E-2</v>
      </c>
      <c r="I12" s="41">
        <f t="shared" si="2"/>
        <v>-1.8005218507943881E-2</v>
      </c>
    </row>
    <row r="13" spans="1:10" x14ac:dyDescent="0.35">
      <c r="A13" s="22">
        <f>A11+1</f>
        <v>44029</v>
      </c>
      <c r="B13" s="16">
        <v>8924</v>
      </c>
      <c r="C13" s="17">
        <v>18356</v>
      </c>
      <c r="D13" s="17">
        <v>27349</v>
      </c>
      <c r="E13" s="17">
        <v>36306</v>
      </c>
      <c r="F13" s="17">
        <v>42526</v>
      </c>
      <c r="G13" s="17">
        <v>52624</v>
      </c>
      <c r="H13" s="17">
        <v>63000</v>
      </c>
      <c r="I13" s="18">
        <v>70090</v>
      </c>
    </row>
    <row r="14" spans="1:10" ht="15" thickBot="1" x14ac:dyDescent="0.4">
      <c r="A14" s="24" t="s">
        <v>9</v>
      </c>
      <c r="B14" s="37">
        <f>IF(B13&lt;&gt;"",(B13-B11)/B11,"")</f>
        <v>0.17482885729331227</v>
      </c>
      <c r="C14" s="36">
        <f t="shared" ref="C14:I14" si="3">IF(C13&lt;&gt;"",(C13-C11)/C11,"")</f>
        <v>9.8438154509006046E-2</v>
      </c>
      <c r="D14" s="36">
        <f t="shared" si="3"/>
        <v>3.7597693299946888E-2</v>
      </c>
      <c r="E14" s="36">
        <f t="shared" si="3"/>
        <v>3.915507470376095E-2</v>
      </c>
      <c r="F14" s="36">
        <f t="shared" si="3"/>
        <v>3.5634218289085544E-3</v>
      </c>
      <c r="G14" s="36">
        <f t="shared" si="3"/>
        <v>-1.5729916767979052E-2</v>
      </c>
      <c r="H14" s="36">
        <f t="shared" si="3"/>
        <v>-2.4858685498044555E-3</v>
      </c>
      <c r="I14" s="38">
        <f t="shared" si="3"/>
        <v>-2.4943310657596373E-2</v>
      </c>
    </row>
    <row r="15" spans="1:10" ht="15" thickBot="1" x14ac:dyDescent="0.4">
      <c r="A15" s="49"/>
      <c r="B15" s="50">
        <v>0.6875</v>
      </c>
      <c r="C15" s="51">
        <v>0.72916666666666696</v>
      </c>
      <c r="D15" s="51">
        <v>0.77083333333333304</v>
      </c>
      <c r="E15" s="51">
        <v>0.8125</v>
      </c>
      <c r="F15" s="51">
        <v>0.85416666666666696</v>
      </c>
      <c r="G15" s="51">
        <v>0.89583333333333304</v>
      </c>
      <c r="H15" s="51">
        <v>0.9375</v>
      </c>
      <c r="I15" s="52" t="s">
        <v>7</v>
      </c>
    </row>
    <row r="16" spans="1:10" x14ac:dyDescent="0.35">
      <c r="A16" s="19">
        <v>44032</v>
      </c>
      <c r="B16" s="25">
        <v>7228</v>
      </c>
      <c r="C16" s="26">
        <v>17103</v>
      </c>
      <c r="D16" s="26">
        <v>25227</v>
      </c>
      <c r="E16" s="26">
        <v>31820</v>
      </c>
      <c r="F16" s="26">
        <v>39514</v>
      </c>
      <c r="G16" s="26">
        <v>50347</v>
      </c>
      <c r="H16" s="26">
        <v>60340</v>
      </c>
      <c r="I16" s="27">
        <v>66787</v>
      </c>
    </row>
    <row r="17" spans="1:9" x14ac:dyDescent="0.35">
      <c r="A17" s="48" t="s">
        <v>11</v>
      </c>
      <c r="B17" s="42">
        <f>IF(B16&lt;&gt;"",(B16-B5)/B5,"")</f>
        <v>4.4810638912980628E-2</v>
      </c>
      <c r="C17" s="43">
        <f t="shared" ref="C17:I17" si="4">IF(C16&lt;&gt;"",(C16-C5)/C5,"")</f>
        <v>0.15748511099079587</v>
      </c>
      <c r="D17" s="43">
        <f t="shared" si="4"/>
        <v>0.13430755395683452</v>
      </c>
      <c r="E17" s="43">
        <f t="shared" si="4"/>
        <v>8.0768969499354665E-2</v>
      </c>
      <c r="F17" s="43">
        <f t="shared" si="4"/>
        <v>8.3673861174341113E-2</v>
      </c>
      <c r="G17" s="43">
        <f t="shared" si="4"/>
        <v>8.4246796597394202E-2</v>
      </c>
      <c r="H17" s="43">
        <f t="shared" si="4"/>
        <v>7.4238917571657473E-2</v>
      </c>
      <c r="I17" s="44">
        <f t="shared" si="4"/>
        <v>3.9777680906713166E-2</v>
      </c>
    </row>
    <row r="18" spans="1:9" x14ac:dyDescent="0.35">
      <c r="A18" s="20">
        <f>A16+1</f>
        <v>44033</v>
      </c>
      <c r="B18" s="45">
        <v>7400</v>
      </c>
      <c r="C18" s="46">
        <v>17482</v>
      </c>
      <c r="D18" s="46">
        <v>26946</v>
      </c>
      <c r="E18" s="46">
        <v>35059</v>
      </c>
      <c r="F18" s="46">
        <v>42515</v>
      </c>
      <c r="G18" s="46">
        <v>53082</v>
      </c>
      <c r="H18" s="46">
        <v>63649</v>
      </c>
      <c r="I18" s="47">
        <v>72083</v>
      </c>
    </row>
    <row r="19" spans="1:9" x14ac:dyDescent="0.35">
      <c r="A19" s="21" t="s">
        <v>9</v>
      </c>
      <c r="B19" s="39">
        <f>IF(B18&lt;&gt;"",(B18-B16)/B16,"")</f>
        <v>2.3796347537354733E-2</v>
      </c>
      <c r="C19" s="40">
        <f t="shared" ref="C19:I19" si="5">IF(C18&lt;&gt;"",(C18-C16)/C16,"")</f>
        <v>2.2159854996199498E-2</v>
      </c>
      <c r="D19" s="40">
        <f t="shared" si="5"/>
        <v>6.8141277202996786E-2</v>
      </c>
      <c r="E19" s="40">
        <f t="shared" si="5"/>
        <v>0.10179132620993087</v>
      </c>
      <c r="F19" s="40">
        <f t="shared" si="5"/>
        <v>7.5947765348990226E-2</v>
      </c>
      <c r="G19" s="40">
        <f t="shared" si="5"/>
        <v>5.4322998391165313E-2</v>
      </c>
      <c r="H19" s="40">
        <f t="shared" si="5"/>
        <v>5.4839244282399738E-2</v>
      </c>
      <c r="I19" s="41">
        <f t="shared" si="5"/>
        <v>7.9296869151182114E-2</v>
      </c>
    </row>
    <row r="20" spans="1:9" x14ac:dyDescent="0.35">
      <c r="A20" s="22">
        <f>A18+1</f>
        <v>44034</v>
      </c>
      <c r="B20" s="30">
        <v>9421</v>
      </c>
      <c r="C20" s="31">
        <v>19670</v>
      </c>
      <c r="D20" s="31">
        <v>39147</v>
      </c>
      <c r="E20" s="31">
        <v>40067</v>
      </c>
      <c r="F20" s="31">
        <v>47839</v>
      </c>
      <c r="G20" s="31">
        <v>58080</v>
      </c>
      <c r="H20" s="31">
        <v>68300</v>
      </c>
      <c r="I20" s="32">
        <v>76222</v>
      </c>
    </row>
    <row r="21" spans="1:9" x14ac:dyDescent="0.35">
      <c r="A21" s="23" t="s">
        <v>9</v>
      </c>
      <c r="B21" s="42">
        <f>IF(B20&lt;&gt;"",(B20-B18)/B18,"")</f>
        <v>0.27310810810810809</v>
      </c>
      <c r="C21" s="43">
        <f t="shared" ref="C21:I21" si="6">IF(C20&lt;&gt;"",(C20-C18)/C18,"")</f>
        <v>0.12515730465621783</v>
      </c>
      <c r="D21" s="43">
        <f t="shared" si="6"/>
        <v>0.45279447784457805</v>
      </c>
      <c r="E21" s="43">
        <f t="shared" si="6"/>
        <v>0.14284491856584614</v>
      </c>
      <c r="F21" s="43">
        <f t="shared" si="6"/>
        <v>0.12522639068564037</v>
      </c>
      <c r="G21" s="43">
        <f t="shared" si="6"/>
        <v>9.4156211145020915E-2</v>
      </c>
      <c r="H21" s="43">
        <f t="shared" si="6"/>
        <v>7.3072632720074152E-2</v>
      </c>
      <c r="I21" s="44">
        <f t="shared" si="6"/>
        <v>5.7419918704826378E-2</v>
      </c>
    </row>
    <row r="22" spans="1:9" x14ac:dyDescent="0.35">
      <c r="A22" s="20">
        <f>A20+1</f>
        <v>44035</v>
      </c>
      <c r="B22" s="33">
        <v>9500</v>
      </c>
      <c r="C22" s="34">
        <v>20260</v>
      </c>
      <c r="D22" s="34">
        <v>33060</v>
      </c>
      <c r="E22" s="34">
        <v>39000</v>
      </c>
      <c r="F22" s="34">
        <v>48713</v>
      </c>
      <c r="G22" s="34">
        <v>59212</v>
      </c>
      <c r="H22" s="34">
        <v>67800</v>
      </c>
      <c r="I22" s="35">
        <v>75699</v>
      </c>
    </row>
    <row r="23" spans="1:9" x14ac:dyDescent="0.35">
      <c r="A23" s="21" t="s">
        <v>9</v>
      </c>
      <c r="B23" s="39">
        <f>IF(B22&lt;&gt;"",(B22-B20)/B20,"")</f>
        <v>8.3855217068251782E-3</v>
      </c>
      <c r="C23" s="40">
        <f t="shared" ref="C23:I23" si="7">IF(C22&lt;&gt;"",(C22-C20)/C20,"")</f>
        <v>2.9994916115912557E-2</v>
      </c>
      <c r="D23" s="40">
        <f t="shared" si="7"/>
        <v>-0.15549084221013104</v>
      </c>
      <c r="E23" s="40">
        <f t="shared" si="7"/>
        <v>-2.6630394089899419E-2</v>
      </c>
      <c r="F23" s="40">
        <f t="shared" si="7"/>
        <v>1.826961265912749E-2</v>
      </c>
      <c r="G23" s="40">
        <f t="shared" si="7"/>
        <v>1.9490358126721764E-2</v>
      </c>
      <c r="H23" s="40">
        <f t="shared" si="7"/>
        <v>-7.320644216691069E-3</v>
      </c>
      <c r="I23" s="41">
        <f t="shared" si="7"/>
        <v>-6.8615360394636716E-3</v>
      </c>
    </row>
    <row r="24" spans="1:9" x14ac:dyDescent="0.35">
      <c r="A24" s="22">
        <f>A22+1</f>
        <v>44036</v>
      </c>
      <c r="B24" s="16">
        <v>8603</v>
      </c>
      <c r="C24" s="17">
        <v>19213</v>
      </c>
      <c r="D24" s="17"/>
      <c r="E24" s="17"/>
      <c r="F24" s="17"/>
      <c r="G24" s="17"/>
      <c r="H24" s="17"/>
      <c r="I24" s="18"/>
    </row>
    <row r="25" spans="1:9" ht="15" thickBot="1" x14ac:dyDescent="0.4">
      <c r="A25" s="24" t="s">
        <v>9</v>
      </c>
      <c r="B25" s="37">
        <f>IF(B24&lt;&gt;"",(B24-B22)/B22,"")</f>
        <v>-9.4421052631578947E-2</v>
      </c>
      <c r="C25" s="36">
        <f t="shared" ref="C25:I25" si="8">IF(C24&lt;&gt;"",(C24-C22)/C22,"")</f>
        <v>-5.1678183613030601E-2</v>
      </c>
      <c r="D25" s="36" t="str">
        <f t="shared" si="8"/>
        <v/>
      </c>
      <c r="E25" s="36" t="str">
        <f t="shared" si="8"/>
        <v/>
      </c>
      <c r="F25" s="36" t="str">
        <f t="shared" si="8"/>
        <v/>
      </c>
      <c r="G25" s="36" t="str">
        <f t="shared" si="8"/>
        <v/>
      </c>
      <c r="H25" s="36" t="str">
        <f t="shared" si="8"/>
        <v/>
      </c>
      <c r="I25" s="38" t="str">
        <f t="shared" si="8"/>
        <v/>
      </c>
    </row>
  </sheetData>
  <mergeCells count="1">
    <mergeCell ref="A1:I3"/>
  </mergeCells>
  <conditionalFormatting sqref="B8:I8 B10:I10 B12:I12 B14:I14">
    <cfRule type="cellIs" dxfId="2" priority="3" operator="lessThan">
      <formula>0</formula>
    </cfRule>
  </conditionalFormatting>
  <conditionalFormatting sqref="B19:I19 B21:I21 B23:I23 B25:I25">
    <cfRule type="cellIs" dxfId="1" priority="2" operator="lessThan">
      <formula>0</formula>
    </cfRule>
  </conditionalFormatting>
  <conditionalFormatting sqref="B17:I17">
    <cfRule type="cellIs" dxfId="0" priority="1" operator="lessThan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2020-08-08T03:52:48Z</dcterms:modified>
</cp:coreProperties>
</file>