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55" activeTab="2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8"/>
  <definedNames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3" i="6" l="1"/>
  <c r="D3" i="6"/>
  <c r="E3" i="6"/>
  <c r="F3" i="6"/>
  <c r="C4" i="6"/>
  <c r="D4" i="6"/>
  <c r="E4" i="6"/>
  <c r="F4" i="6"/>
  <c r="C5" i="6"/>
  <c r="D5" i="6"/>
  <c r="E5" i="6"/>
  <c r="F5" i="6"/>
  <c r="C6" i="6"/>
  <c r="D6" i="6"/>
  <c r="E6" i="6"/>
  <c r="F6" i="6"/>
  <c r="C7" i="6"/>
  <c r="D7" i="6"/>
  <c r="E7" i="6"/>
  <c r="F7" i="6"/>
  <c r="C8" i="6"/>
  <c r="D8" i="6"/>
  <c r="E8" i="6"/>
  <c r="F8" i="6"/>
  <c r="C9" i="6"/>
  <c r="D9" i="6"/>
  <c r="E9" i="6"/>
  <c r="F9" i="6"/>
  <c r="C10" i="6"/>
  <c r="D10" i="6"/>
  <c r="E10" i="6"/>
  <c r="F10" i="6"/>
  <c r="C11" i="6"/>
  <c r="D11" i="6"/>
  <c r="E11" i="6"/>
  <c r="F11" i="6"/>
  <c r="C12" i="6"/>
  <c r="D12" i="6"/>
  <c r="E12" i="6"/>
  <c r="F12" i="6"/>
  <c r="C13" i="6"/>
  <c r="D13" i="6"/>
  <c r="E13" i="6"/>
  <c r="F13" i="6"/>
  <c r="C14" i="6"/>
  <c r="D14" i="6"/>
  <c r="E14" i="6"/>
  <c r="F14" i="6"/>
  <c r="C15" i="6"/>
  <c r="D15" i="6"/>
  <c r="E15" i="6"/>
  <c r="F15" i="6"/>
  <c r="C16" i="6"/>
  <c r="D16" i="6"/>
  <c r="E16" i="6"/>
  <c r="F16" i="6"/>
  <c r="C17" i="6"/>
  <c r="D17" i="6"/>
  <c r="E17" i="6"/>
  <c r="F17" i="6"/>
  <c r="C18" i="6"/>
  <c r="D18" i="6"/>
  <c r="E18" i="6"/>
  <c r="F18" i="6"/>
  <c r="C19" i="6"/>
  <c r="D19" i="6"/>
  <c r="E19" i="6"/>
  <c r="F19" i="6"/>
  <c r="C20" i="6"/>
  <c r="D20" i="6"/>
  <c r="E20" i="6"/>
  <c r="F20" i="6"/>
  <c r="C21" i="6"/>
  <c r="D21" i="6"/>
  <c r="E21" i="6"/>
  <c r="F21" i="6"/>
  <c r="C22" i="6"/>
  <c r="D22" i="6"/>
  <c r="E22" i="6"/>
  <c r="F22" i="6"/>
  <c r="C23" i="6"/>
  <c r="D23" i="6"/>
  <c r="E23" i="6"/>
  <c r="F23" i="6"/>
  <c r="C24" i="6"/>
  <c r="D24" i="6"/>
  <c r="E24" i="6"/>
  <c r="F24" i="6"/>
  <c r="C25" i="6"/>
  <c r="D25" i="6"/>
  <c r="E25" i="6"/>
  <c r="F25" i="6"/>
  <c r="C26" i="6"/>
  <c r="D26" i="6"/>
  <c r="E26" i="6"/>
  <c r="F26" i="6"/>
  <c r="C27" i="6"/>
  <c r="D27" i="6"/>
  <c r="E27" i="6"/>
  <c r="F27" i="6"/>
  <c r="C28" i="6"/>
  <c r="D28" i="6"/>
  <c r="E28" i="6"/>
  <c r="F28" i="6"/>
  <c r="C29" i="6"/>
  <c r="D29" i="6"/>
  <c r="E29" i="6"/>
  <c r="F29" i="6"/>
  <c r="C30" i="6"/>
  <c r="D30" i="6"/>
  <c r="E30" i="6"/>
  <c r="F30" i="6"/>
  <c r="C31" i="6"/>
  <c r="D31" i="6"/>
  <c r="E31" i="6"/>
  <c r="F31" i="6"/>
  <c r="C32" i="6"/>
  <c r="D32" i="6"/>
  <c r="E32" i="6"/>
  <c r="F32" i="6"/>
  <c r="C33" i="6"/>
  <c r="D33" i="6"/>
  <c r="E33" i="6"/>
  <c r="F33" i="6"/>
  <c r="C34" i="6"/>
  <c r="D34" i="6"/>
  <c r="E34" i="6"/>
  <c r="F34" i="6"/>
  <c r="C35" i="6"/>
  <c r="D35" i="6"/>
  <c r="E35" i="6"/>
  <c r="F35" i="6"/>
  <c r="C36" i="6"/>
  <c r="D36" i="6"/>
  <c r="E36" i="6"/>
  <c r="F36" i="6"/>
  <c r="C37" i="6"/>
  <c r="D37" i="6"/>
  <c r="E37" i="6"/>
  <c r="F37" i="6"/>
  <c r="C38" i="6"/>
  <c r="D38" i="6"/>
  <c r="E38" i="6"/>
  <c r="F38" i="6"/>
  <c r="C39" i="6"/>
  <c r="D39" i="6"/>
  <c r="E39" i="6"/>
  <c r="F39" i="6"/>
  <c r="C40" i="6"/>
  <c r="D40" i="6"/>
  <c r="E40" i="6"/>
  <c r="F40" i="6"/>
  <c r="C41" i="6"/>
  <c r="D41" i="6"/>
  <c r="E41" i="6"/>
  <c r="F41" i="6"/>
  <c r="C42" i="6"/>
  <c r="D42" i="6"/>
  <c r="E42" i="6"/>
  <c r="F42" i="6"/>
  <c r="C43" i="6"/>
  <c r="D43" i="6"/>
  <c r="E43" i="6"/>
  <c r="F43" i="6"/>
  <c r="C44" i="6"/>
  <c r="D44" i="6"/>
  <c r="E44" i="6"/>
  <c r="F44" i="6"/>
  <c r="C45" i="6"/>
  <c r="D45" i="6"/>
  <c r="E45" i="6"/>
  <c r="F45" i="6"/>
  <c r="F2" i="6"/>
  <c r="E2" i="6"/>
  <c r="D2" i="6"/>
  <c r="C2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15" i="8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21" i="8"/>
  <c r="B15" i="8"/>
  <c r="D15" i="8"/>
  <c r="E6" i="8"/>
  <c r="G2" i="10" l="1"/>
  <c r="F5" i="10"/>
  <c r="F4" i="10"/>
  <c r="D7" i="8"/>
  <c r="D16" i="8"/>
  <c r="C7" i="8"/>
  <c r="C22" i="8"/>
  <c r="C16" i="8"/>
  <c r="E7" i="8"/>
  <c r="E15" i="8"/>
  <c r="E16" i="8" s="1"/>
  <c r="F6" i="8"/>
  <c r="F7" i="8" s="1"/>
  <c r="C28" i="8"/>
  <c r="C29" i="8" s="1"/>
  <c r="B21" i="8"/>
  <c r="D21" i="8"/>
  <c r="D22" i="8" s="1"/>
  <c r="B7" i="7"/>
  <c r="G4" i="10" l="1"/>
  <c r="G5" i="10"/>
  <c r="G6" i="8"/>
  <c r="G7" i="8" s="1"/>
  <c r="F15" i="8"/>
  <c r="F16" i="8" s="1"/>
  <c r="E21" i="8"/>
  <c r="E22" i="8" s="1"/>
  <c r="D28" i="8"/>
  <c r="D29" i="8" s="1"/>
  <c r="C34" i="8"/>
  <c r="C35" i="8" s="1"/>
  <c r="B28" i="8"/>
  <c r="C7" i="7"/>
  <c r="B6" i="7"/>
  <c r="C40" i="8" l="1"/>
  <c r="C41" i="8" s="1"/>
  <c r="D34" i="8"/>
  <c r="D35" i="8" s="1"/>
  <c r="B34" i="8"/>
  <c r="E28" i="8"/>
  <c r="E29" i="8" s="1"/>
  <c r="F21" i="8"/>
  <c r="F22" i="8" s="1"/>
  <c r="G15" i="8"/>
  <c r="G16" i="8" s="1"/>
  <c r="H6" i="8"/>
  <c r="H7" i="8" s="1"/>
  <c r="D7" i="7"/>
  <c r="I6" i="8" l="1"/>
  <c r="I7" i="8" s="1"/>
  <c r="E34" i="8"/>
  <c r="E35" i="8" s="1"/>
  <c r="H15" i="8"/>
  <c r="H16" i="8" s="1"/>
  <c r="G21" i="8"/>
  <c r="G22" i="8" s="1"/>
  <c r="F28" i="8"/>
  <c r="F29" i="8" s="1"/>
  <c r="B40" i="8"/>
  <c r="D40" i="8"/>
  <c r="D41" i="8" s="1"/>
  <c r="E7" i="7"/>
  <c r="G28" i="8" l="1"/>
  <c r="G29" i="8" s="1"/>
  <c r="E40" i="8"/>
  <c r="E41" i="8" s="1"/>
  <c r="H21" i="8"/>
  <c r="H22" i="8" s="1"/>
  <c r="I15" i="8"/>
  <c r="I16" i="8" s="1"/>
  <c r="F34" i="8"/>
  <c r="F35" i="8" s="1"/>
  <c r="F7" i="7"/>
  <c r="H28" i="8" l="1"/>
  <c r="H29" i="8" s="1"/>
  <c r="F40" i="8"/>
  <c r="F41" i="8" s="1"/>
  <c r="G34" i="8"/>
  <c r="G35" i="8" s="1"/>
  <c r="I21" i="8"/>
  <c r="I22" i="8" s="1"/>
  <c r="G7" i="7"/>
  <c r="H34" i="8" l="1"/>
  <c r="H35" i="8" s="1"/>
  <c r="G40" i="8"/>
  <c r="G41" i="8" s="1"/>
  <c r="I28" i="8"/>
  <c r="I29" i="8" s="1"/>
  <c r="H7" i="7"/>
  <c r="I34" i="8" l="1"/>
  <c r="I35" i="8" s="1"/>
  <c r="H40" i="8"/>
  <c r="H41" i="8" s="1"/>
  <c r="H6" i="7"/>
  <c r="I40" i="8" l="1"/>
  <c r="I41" i="8" s="1"/>
</calcChain>
</file>

<file path=xl/sharedStrings.xml><?xml version="1.0" encoding="utf-8"?>
<sst xmlns="http://schemas.openxmlformats.org/spreadsheetml/2006/main" count="204" uniqueCount="152">
  <si>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</si>
  <si>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</si>
  <si>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</si>
  <si>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</si>
  <si>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</si>
  <si>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</si>
  <si>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</si>
  <si>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</si>
  <si>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</si>
  <si>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</si>
  <si>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</si>
  <si>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</si>
  <si>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</si>
  <si>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</si>
  <si>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</si>
  <si>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</si>
  <si>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</si>
  <si>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</si>
  <si>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</si>
  <si>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</si>
  <si>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</si>
  <si>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</si>
  <si>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</si>
  <si>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</si>
  <si>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</si>
  <si>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</si>
  <si>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</si>
  <si>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</si>
  <si>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</si>
  <si>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</si>
  <si>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</si>
  <si>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</si>
  <si>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</si>
  <si>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</si>
  <si>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</si>
  <si>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</si>
  <si>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</si>
  <si>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J10</t>
  </si>
  <si>
    <t>J30</t>
  </si>
  <si>
    <t>J60</t>
  </si>
  <si>
    <t>intro</t>
  </si>
  <si>
    <t>médecine antique</t>
  </si>
  <si>
    <t>darwinisme</t>
  </si>
  <si>
    <t>modèle standard</t>
  </si>
  <si>
    <t>osteo</t>
  </si>
  <si>
    <t>recherche clinique</t>
  </si>
  <si>
    <t>cage thoracique 1</t>
  </si>
  <si>
    <t>cage thoracique 2</t>
  </si>
  <si>
    <t>radioactivité</t>
  </si>
  <si>
    <t>dépression péri</t>
  </si>
  <si>
    <t>embryo app respiratoire</t>
  </si>
  <si>
    <t>ana membre</t>
  </si>
  <si>
    <t>corps</t>
  </si>
  <si>
    <t>arthro</t>
  </si>
  <si>
    <t>myo</t>
  </si>
  <si>
    <t>app digestif</t>
  </si>
  <si>
    <t>exp animal et recherhce</t>
  </si>
  <si>
    <t>intéraction rayo matiere</t>
  </si>
  <si>
    <t>colonne vertébral</t>
  </si>
  <si>
    <t>marchandisation</t>
  </si>
  <si>
    <t>médecine univ</t>
  </si>
  <si>
    <t>path violence sex</t>
  </si>
  <si>
    <t>analyse et contrôle médi</t>
  </si>
  <si>
    <t>app circulatoire 1</t>
  </si>
  <si>
    <t>pharmacie glénique</t>
  </si>
  <si>
    <t>condduit addictive</t>
  </si>
  <si>
    <t>imagerie méd nerv</t>
  </si>
  <si>
    <t>molécule d'origine nature</t>
  </si>
  <si>
    <t>dosimétrie</t>
  </si>
  <si>
    <t xml:space="preserve">radiobiologie 1 </t>
  </si>
  <si>
    <t>embryo sys urinaire</t>
  </si>
  <si>
    <t>imagerie tete et cou 1</t>
  </si>
  <si>
    <t>imagerie thorax</t>
  </si>
  <si>
    <t>forma muscle &amp; sq</t>
  </si>
  <si>
    <t>forma app circulatoire</t>
  </si>
  <si>
    <t>ana tete &amp; cou</t>
  </si>
  <si>
    <t>cœur et appareil circulatoire</t>
  </si>
  <si>
    <t>ana respiratoire</t>
  </si>
  <si>
    <t>app digestif 2</t>
  </si>
  <si>
    <t>recherche clinique 2</t>
  </si>
  <si>
    <t>prélvement et greffe</t>
  </si>
  <si>
    <t>cancer et société</t>
  </si>
  <si>
    <t>reflexion éthique</t>
  </si>
  <si>
    <t>facteur risque cardiovas</t>
  </si>
  <si>
    <t>J3</t>
  </si>
  <si>
    <t>J30 ana membre</t>
  </si>
  <si>
    <t>J10 pharmacie glénique</t>
  </si>
  <si>
    <t>J30 recherche clinique</t>
  </si>
  <si>
    <t>J30 corps</t>
  </si>
  <si>
    <t>J10 imagerie méd nerv</t>
  </si>
  <si>
    <t xml:space="preserve">J10 radiobiologie 1 </t>
  </si>
  <si>
    <t>J10 app digestif 2</t>
  </si>
  <si>
    <t>J30 cage thoracique 2</t>
  </si>
  <si>
    <t>J30 app digestif</t>
  </si>
  <si>
    <t>J30 exp animal et recherhce</t>
  </si>
  <si>
    <t>J10 molécule d'origine nature</t>
  </si>
  <si>
    <t>J10 recherche clinique 2</t>
  </si>
  <si>
    <t>J10 reflexion éthique</t>
  </si>
  <si>
    <t>J30 arthro</t>
  </si>
  <si>
    <t>J10 embryo sys urinaire</t>
  </si>
  <si>
    <t>J10 prélvement et greffe</t>
  </si>
  <si>
    <t>J10 cancer et société</t>
  </si>
  <si>
    <t>J10 imagerie tete et cou 1</t>
  </si>
  <si>
    <t>J10 facteur risque cardiovas</t>
  </si>
  <si>
    <t>J30 intéraction rayo matiere</t>
  </si>
  <si>
    <t>J30 marchandisation</t>
  </si>
  <si>
    <t>J30 médecine univ</t>
  </si>
  <si>
    <t>J30 path violence sex</t>
  </si>
  <si>
    <t>J60 intro</t>
  </si>
  <si>
    <t>J60 médecine antique</t>
  </si>
  <si>
    <t>J60 darwinisme</t>
  </si>
  <si>
    <t>J60 modèle standard</t>
  </si>
  <si>
    <t>J30 analyse et contrôle médi</t>
  </si>
  <si>
    <t>J60 osteo</t>
  </si>
  <si>
    <t>J30 app circulatoire 1</t>
  </si>
  <si>
    <t>J30 cœur et appareil circulatoire</t>
  </si>
  <si>
    <t>J30 ana respiratoire</t>
  </si>
  <si>
    <t>J30 colonne vertébral</t>
  </si>
  <si>
    <t>J30 dosimétrie</t>
  </si>
  <si>
    <t>J30 imagerie thorax</t>
  </si>
  <si>
    <t>J30 myo</t>
  </si>
  <si>
    <t>J30 forma app circulatoire</t>
  </si>
  <si>
    <t>J30 ana tete &amp; cou</t>
  </si>
  <si>
    <t>J30 condduit addictive</t>
  </si>
  <si>
    <t>J30 forma muscle &amp; sq</t>
  </si>
  <si>
    <t>J60 radioactivité</t>
  </si>
  <si>
    <t>J30 pharmacie glénique</t>
  </si>
  <si>
    <t>J60 dépression péri</t>
  </si>
  <si>
    <t>J30 imagerie méd nerv</t>
  </si>
  <si>
    <t xml:space="preserve">J30 radiobiologie 1 </t>
  </si>
  <si>
    <t>J30 app digestif 2</t>
  </si>
  <si>
    <t>J30 molécule d'origine nature</t>
  </si>
  <si>
    <t>J30 recherche clinique 2</t>
  </si>
  <si>
    <t>J30 reflexion éthique</t>
  </si>
  <si>
    <t>J30 embryo sys urinaire</t>
  </si>
  <si>
    <t>J30 prélvement et greffe</t>
  </si>
  <si>
    <t>J30 cancer et société</t>
  </si>
  <si>
    <t>J30 imagerie tete et cou 1</t>
  </si>
  <si>
    <t>J30 facteur risque cardiovas</t>
  </si>
  <si>
    <t>J60 cage thoracique 1</t>
  </si>
  <si>
    <t>J60 embryo app respiratoire</t>
  </si>
  <si>
    <t>J60 ana membre</t>
  </si>
  <si>
    <t>J60 recherche clinique</t>
  </si>
  <si>
    <t>J60 corps</t>
  </si>
  <si>
    <t>J60 cage thoracique 2</t>
  </si>
  <si>
    <t>J60 app digestif</t>
  </si>
  <si>
    <t>J60 exp animal et recherhce</t>
  </si>
  <si>
    <t>J60 arthro</t>
  </si>
  <si>
    <t>J60 intéraction rayo matiere</t>
  </si>
  <si>
    <t>J60 marchandisation</t>
  </si>
  <si>
    <t>J60 médecine univ</t>
  </si>
  <si>
    <t>J60 path violence sex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</si>
</sst>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0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7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1" fillId="7" borderId="0" xfId="0" applyFont="1" applyFill="1" applyBorder="1" applyAlignment="1">
      <alignment horizontal="center"/>
    </xf>
    <xf numFmtId="167" fontId="20" fillId="0" borderId="0" xfId="0" applyNumberFormat="1" applyFont="1" applyBorder="1" applyAlignment="1">
      <alignment horizontal="center"/>
    </xf>
    <xf numFmtId="167" fontId="22" fillId="0" borderId="0" xfId="0" applyNumberFormat="1" applyFont="1" applyBorder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3" fillId="0" borderId="0" xfId="0" applyFont="1" applyFill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Border="1" applyAlignment="1">
      <alignment horizontal="center" vertical="top" textRotation="90"/>
    </xf>
    <xf numFmtId="168" fontId="15" fillId="0" borderId="0" xfId="0" applyNumberFormat="1" applyFont="1" applyBorder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6" fillId="0" borderId="0" xfId="0" applyFont="1">
      <alignment vertical="center"/>
    </xf>
    <xf numFmtId="166" fontId="27" fillId="0" borderId="7" xfId="0" applyNumberFormat="1" applyFont="1" applyFill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9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9" borderId="7" xfId="0" applyFont="1" applyFill="1" applyBorder="1" applyProtection="1">
      <alignment vertical="center"/>
      <protection locked="0"/>
    </xf>
    <xf numFmtId="0" fontId="0" fillId="8" borderId="15" xfId="0" applyFont="1" applyFill="1" applyBorder="1" applyProtection="1">
      <alignment vertical="center"/>
      <protection locked="0"/>
    </xf>
    <xf numFmtId="0" fontId="0" fillId="10" borderId="0" xfId="0" applyFont="1" applyFill="1" applyBorder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8" borderId="0" xfId="0" applyFill="1" applyAlignment="1">
      <alignment horizontal="left" vertical="center" indent="1"/>
    </xf>
    <xf numFmtId="0" fontId="0" fillId="10" borderId="0" xfId="0" applyFill="1">
      <alignment vertical="center"/>
    </xf>
    <xf numFmtId="0" fontId="0" fillId="11" borderId="0" xfId="0" applyFill="1">
      <alignment vertical="center"/>
    </xf>
    <xf numFmtId="0" fontId="0" fillId="9" borderId="15" xfId="0" applyFont="1" applyFill="1" applyBorder="1" applyProtection="1">
      <alignment vertical="center"/>
      <protection locked="0"/>
    </xf>
    <xf numFmtId="0" fontId="0" fillId="10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10" borderId="15" xfId="0" applyFont="1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9"/>
</file>

<file path=xl/ctrlProps/ctrlProp2.xml><?xml version="1.0" encoding="utf-8"?>
<formControlPr xmlns="http://schemas.microsoft.com/office/spreadsheetml/2009/9/main" objectType="Spin" dx="16" fmlaLink="$C$2" max="3000" min="1904" page="10" val="2018"/>
</file>

<file path=xl/ctrlProps/ctrlProp3.xml><?xml version="1.0" encoding="utf-8"?>
<formControlPr xmlns="http://schemas.microsoft.com/office/spreadsheetml/2009/9/main" objectType="Spin" dx="16" fmlaLink="$E$2" max="12" min="1" page="10" va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=""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=""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=""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=""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=""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=""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=""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=""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=""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F45" totalsRowShown="0" headerRowDxfId="14">
  <autoFilter ref="A1:F45"/>
  <tableColumns count="6">
    <tableColumn id="1" name="Nom du cours" dataDxfId="13"/>
    <tableColumn id="2" name="J0" dataDxfId="12"/>
    <tableColumn id="3" name="J3" dataDxfId="11">
      <calculatedColumnFormula>Devoirs[[#This Row],[J0]]+3</calculatedColumnFormula>
    </tableColumn>
    <tableColumn id="4" name="J10" dataDxfId="10">
      <calculatedColumnFormula>Devoirs[[#This Row],[J0]]+10</calculatedColumnFormula>
    </tableColumn>
    <tableColumn id="5" name="J30" dataDxfId="9">
      <calculatedColumnFormula>Devoirs[[#This Row],[J0]]+30</calculatedColumnFormula>
    </tableColumn>
    <tableColumn id="6" name="J60" dataDxfId="8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2">
  <autoFilter ref="B1:C33"/>
  <tableColumns count="2">
    <tableColumn id="1" name="DATE_JFP" dataDxfId="1"/>
    <tableColumn id="2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F45"/>
  <sheetViews>
    <sheetView showGridLines="0" zoomScaleNormal="100" workbookViewId="0">
      <selection activeCell="E17" sqref="E17"/>
    </sheetView>
  </sheetViews>
  <sheetFormatPr baseColWidth="10" defaultColWidth="9.1796875" defaultRowHeight="18" customHeight="1" x14ac:dyDescent="0.25"/>
  <cols>
    <col min="1" max="1" width="32.08984375" customWidth="1"/>
    <col min="2" max="2" width="12" bestFit="1" customWidth="1"/>
    <col min="3" max="3" width="11.7265625" bestFit="1" customWidth="1"/>
    <col min="4" max="4" width="12" bestFit="1" customWidth="1"/>
    <col min="5" max="6" width="11.7265625" bestFit="1" customWidth="1"/>
  </cols>
  <sheetData>
    <row r="1" spans="1:6" ht="18" customHeight="1" x14ac:dyDescent="0.25">
      <c r="A1" s="4" t="s">
        <v>0</v>
      </c>
      <c r="B1" s="4" t="s">
        <v>1</v>
      </c>
      <c r="C1" s="4" t="s">
        <v>84</v>
      </c>
      <c r="D1" s="4" t="s">
        <v>37</v>
      </c>
      <c r="E1" s="4" t="s">
        <v>38</v>
      </c>
      <c r="F1" s="4" t="s">
        <v>39</v>
      </c>
    </row>
    <row r="2" spans="1:6" ht="18" customHeight="1" x14ac:dyDescent="0.25">
      <c r="A2" s="47" t="s">
        <v>40</v>
      </c>
      <c r="B2" s="40">
        <v>43110</v>
      </c>
      <c r="C2" s="40">
        <f>Devoirs[[#This Row],[J0]]+3</f>
        <v>43113</v>
      </c>
      <c r="D2" s="40">
        <f>Devoirs[[#This Row],[J0]]+10</f>
        <v>43120</v>
      </c>
      <c r="E2" s="40">
        <f>Devoirs[[#This Row],[J0]]+30</f>
        <v>43140</v>
      </c>
      <c r="F2" s="40">
        <f>Devoirs[[#This Row],[J0]]+60</f>
        <v>43170</v>
      </c>
    </row>
    <row r="3" spans="1:6" ht="18" customHeight="1" x14ac:dyDescent="0.25">
      <c r="A3" s="52" t="s">
        <v>41</v>
      </c>
      <c r="B3" s="40">
        <v>43110</v>
      </c>
      <c r="C3" s="40">
        <f>Devoirs[[#This Row],[J0]]+3</f>
        <v>43113</v>
      </c>
      <c r="D3" s="40">
        <f>Devoirs[[#This Row],[J0]]+10</f>
        <v>43120</v>
      </c>
      <c r="E3" s="40">
        <f>Devoirs[[#This Row],[J0]]+30</f>
        <v>43140</v>
      </c>
      <c r="F3" s="40">
        <f>Devoirs[[#This Row],[J0]]+60</f>
        <v>43170</v>
      </c>
    </row>
    <row r="4" spans="1:6" ht="18" customHeight="1" x14ac:dyDescent="0.25">
      <c r="A4" s="52" t="s">
        <v>42</v>
      </c>
      <c r="B4" s="40">
        <v>43111</v>
      </c>
      <c r="C4" s="40">
        <f>Devoirs[[#This Row],[J0]]+3</f>
        <v>43114</v>
      </c>
      <c r="D4" s="40">
        <f>Devoirs[[#This Row],[J0]]+10</f>
        <v>43121</v>
      </c>
      <c r="E4" s="40">
        <f>Devoirs[[#This Row],[J0]]+30</f>
        <v>43141</v>
      </c>
      <c r="F4" s="40">
        <f>Devoirs[[#This Row],[J0]]+60</f>
        <v>43171</v>
      </c>
    </row>
    <row r="5" spans="1:6" ht="18" customHeight="1" x14ac:dyDescent="0.25">
      <c r="A5" s="53" t="s">
        <v>43</v>
      </c>
      <c r="B5" s="40">
        <v>43112</v>
      </c>
      <c r="C5" s="40">
        <f>Devoirs[[#This Row],[J0]]+3</f>
        <v>43115</v>
      </c>
      <c r="D5" s="40">
        <f>Devoirs[[#This Row],[J0]]+10</f>
        <v>43122</v>
      </c>
      <c r="E5" s="40">
        <f>Devoirs[[#This Row],[J0]]+30</f>
        <v>43142</v>
      </c>
      <c r="F5" s="40">
        <f>Devoirs[[#This Row],[J0]]+60</f>
        <v>43172</v>
      </c>
    </row>
    <row r="6" spans="1:6" ht="18" customHeight="1" x14ac:dyDescent="0.25">
      <c r="A6" s="47" t="s">
        <v>44</v>
      </c>
      <c r="B6" s="40">
        <v>43113</v>
      </c>
      <c r="C6" s="40">
        <f>Devoirs[[#This Row],[J0]]+3</f>
        <v>43116</v>
      </c>
      <c r="D6" s="40">
        <f>Devoirs[[#This Row],[J0]]+10</f>
        <v>43123</v>
      </c>
      <c r="E6" s="40">
        <f>Devoirs[[#This Row],[J0]]+30</f>
        <v>43143</v>
      </c>
      <c r="F6" s="40">
        <f>Devoirs[[#This Row],[J0]]+60</f>
        <v>43173</v>
      </c>
    </row>
    <row r="7" spans="1:6" ht="18" customHeight="1" x14ac:dyDescent="0.25">
      <c r="A7" s="46" t="s">
        <v>45</v>
      </c>
      <c r="B7" s="40">
        <v>43129</v>
      </c>
      <c r="C7" s="40">
        <f>Devoirs[[#This Row],[J0]]+3</f>
        <v>43132</v>
      </c>
      <c r="D7" s="40">
        <f>Devoirs[[#This Row],[J0]]+10</f>
        <v>43139</v>
      </c>
      <c r="E7" s="40">
        <f>Devoirs[[#This Row],[J0]]+30</f>
        <v>43159</v>
      </c>
      <c r="F7" s="40">
        <f>Devoirs[[#This Row],[J0]]+60</f>
        <v>43189</v>
      </c>
    </row>
    <row r="8" spans="1:6" ht="18" customHeight="1" x14ac:dyDescent="0.25">
      <c r="A8" s="47" t="s">
        <v>46</v>
      </c>
      <c r="B8" s="40">
        <v>43126</v>
      </c>
      <c r="C8" s="40">
        <f>Devoirs[[#This Row],[J0]]+3</f>
        <v>43129</v>
      </c>
      <c r="D8" s="40">
        <f>Devoirs[[#This Row],[J0]]+10</f>
        <v>43136</v>
      </c>
      <c r="E8" s="40">
        <f>Devoirs[[#This Row],[J0]]+30</f>
        <v>43156</v>
      </c>
      <c r="F8" s="40">
        <f>Devoirs[[#This Row],[J0]]+60</f>
        <v>43186</v>
      </c>
    </row>
    <row r="9" spans="1:6" ht="18" customHeight="1" x14ac:dyDescent="0.25">
      <c r="A9" s="47" t="s">
        <v>47</v>
      </c>
      <c r="B9" s="40">
        <v>43130</v>
      </c>
      <c r="C9" s="40">
        <f>Devoirs[[#This Row],[J0]]+3</f>
        <v>43133</v>
      </c>
      <c r="D9" s="40">
        <f>Devoirs[[#This Row],[J0]]+10</f>
        <v>43140</v>
      </c>
      <c r="E9" s="40">
        <f>Devoirs[[#This Row],[J0]]+30</f>
        <v>43160</v>
      </c>
      <c r="F9" s="40">
        <f>Devoirs[[#This Row],[J0]]+60</f>
        <v>43190</v>
      </c>
    </row>
    <row r="10" spans="1:6" ht="18" customHeight="1" x14ac:dyDescent="0.25">
      <c r="A10" s="54" t="s">
        <v>48</v>
      </c>
      <c r="B10" s="40">
        <v>43117</v>
      </c>
      <c r="C10" s="40">
        <f>Devoirs[[#This Row],[J0]]+3</f>
        <v>43120</v>
      </c>
      <c r="D10" s="40">
        <f>Devoirs[[#This Row],[J0]]+10</f>
        <v>43127</v>
      </c>
      <c r="E10" s="40">
        <f>Devoirs[[#This Row],[J0]]+30</f>
        <v>43147</v>
      </c>
      <c r="F10" s="40">
        <f>Devoirs[[#This Row],[J0]]+60</f>
        <v>43177</v>
      </c>
    </row>
    <row r="11" spans="1:6" ht="18" customHeight="1" x14ac:dyDescent="0.25">
      <c r="A11" s="55" t="s">
        <v>49</v>
      </c>
      <c r="B11" s="40">
        <v>43118</v>
      </c>
      <c r="C11" s="40">
        <f>Devoirs[[#This Row],[J0]]+3</f>
        <v>43121</v>
      </c>
      <c r="D11" s="40">
        <f>Devoirs[[#This Row],[J0]]+10</f>
        <v>43128</v>
      </c>
      <c r="E11" s="40">
        <f>Devoirs[[#This Row],[J0]]+30</f>
        <v>43148</v>
      </c>
      <c r="F11" s="40">
        <f>Devoirs[[#This Row],[J0]]+60</f>
        <v>43178</v>
      </c>
    </row>
    <row r="12" spans="1:6" ht="18" customHeight="1" x14ac:dyDescent="0.25">
      <c r="A12" s="56" t="s">
        <v>50</v>
      </c>
      <c r="B12" s="40">
        <v>43126</v>
      </c>
      <c r="C12" s="40">
        <f>Devoirs[[#This Row],[J0]]+3</f>
        <v>43129</v>
      </c>
      <c r="D12" s="40">
        <f>Devoirs[[#This Row],[J0]]+10</f>
        <v>43136</v>
      </c>
      <c r="E12" s="40">
        <f>Devoirs[[#This Row],[J0]]+30</f>
        <v>43156</v>
      </c>
      <c r="F12" s="40">
        <f>Devoirs[[#This Row],[J0]]+60</f>
        <v>43186</v>
      </c>
    </row>
    <row r="13" spans="1:6" ht="18" customHeight="1" x14ac:dyDescent="0.25">
      <c r="A13" s="56" t="s">
        <v>51</v>
      </c>
      <c r="B13" s="40">
        <v>43127</v>
      </c>
      <c r="C13" s="40">
        <f>Devoirs[[#This Row],[J0]]+3</f>
        <v>43130</v>
      </c>
      <c r="D13" s="40">
        <f>Devoirs[[#This Row],[J0]]+10</f>
        <v>43137</v>
      </c>
      <c r="E13" s="40">
        <f>Devoirs[[#This Row],[J0]]+30</f>
        <v>43157</v>
      </c>
      <c r="F13" s="40">
        <f>Devoirs[[#This Row],[J0]]+60</f>
        <v>43187</v>
      </c>
    </row>
    <row r="14" spans="1:6" ht="18" customHeight="1" x14ac:dyDescent="0.25">
      <c r="A14" s="55" t="s">
        <v>52</v>
      </c>
      <c r="B14" s="40">
        <v>43129</v>
      </c>
      <c r="C14" s="40">
        <f>Devoirs[[#This Row],[J0]]+3</f>
        <v>43132</v>
      </c>
      <c r="D14" s="40">
        <f>Devoirs[[#This Row],[J0]]+10</f>
        <v>43139</v>
      </c>
      <c r="E14" s="40">
        <f>Devoirs[[#This Row],[J0]]+30</f>
        <v>43159</v>
      </c>
      <c r="F14" s="40">
        <f>Devoirs[[#This Row],[J0]]+60</f>
        <v>43189</v>
      </c>
    </row>
    <row r="15" spans="1:6" ht="18" customHeight="1" x14ac:dyDescent="0.25">
      <c r="A15" s="56" t="s">
        <v>53</v>
      </c>
      <c r="B15" s="40">
        <v>43131</v>
      </c>
      <c r="C15" s="40">
        <f>Devoirs[[#This Row],[J0]]+3</f>
        <v>43134</v>
      </c>
      <c r="D15" s="40">
        <f>Devoirs[[#This Row],[J0]]+10</f>
        <v>43141</v>
      </c>
      <c r="E15" s="40">
        <f>Devoirs[[#This Row],[J0]]+30</f>
        <v>43161</v>
      </c>
      <c r="F15" s="40">
        <f>Devoirs[[#This Row],[J0]]+60</f>
        <v>43191</v>
      </c>
    </row>
    <row r="16" spans="1:6" ht="18" customHeight="1" x14ac:dyDescent="0.25">
      <c r="A16" s="56" t="s">
        <v>54</v>
      </c>
      <c r="B16" s="40">
        <v>43145</v>
      </c>
      <c r="C16" s="40">
        <f>Devoirs[[#This Row],[J0]]+3</f>
        <v>43148</v>
      </c>
      <c r="D16" s="40">
        <f>Devoirs[[#This Row],[J0]]+10</f>
        <v>43155</v>
      </c>
      <c r="E16" s="40">
        <f>Devoirs[[#This Row],[J0]]+30</f>
        <v>43175</v>
      </c>
      <c r="F16" s="40">
        <f>Devoirs[[#This Row],[J0]]+60</f>
        <v>43205</v>
      </c>
    </row>
    <row r="17" spans="1:6" ht="18" customHeight="1" x14ac:dyDescent="0.25">
      <c r="A17" s="56" t="s">
        <v>55</v>
      </c>
      <c r="B17" s="40">
        <v>43130</v>
      </c>
      <c r="C17" s="40">
        <f>Devoirs[[#This Row],[J0]]+3</f>
        <v>43133</v>
      </c>
      <c r="D17" s="40">
        <f>Devoirs[[#This Row],[J0]]+10</f>
        <v>43140</v>
      </c>
      <c r="E17" s="40">
        <f>Devoirs[[#This Row],[J0]]+30</f>
        <v>43160</v>
      </c>
      <c r="F17" s="40">
        <f>Devoirs[[#This Row],[J0]]+60</f>
        <v>43190</v>
      </c>
    </row>
    <row r="18" spans="1:6" ht="18" customHeight="1" x14ac:dyDescent="0.25">
      <c r="A18" s="55" t="s">
        <v>56</v>
      </c>
      <c r="B18" s="40">
        <v>43130</v>
      </c>
      <c r="C18" s="40">
        <f>Devoirs[[#This Row],[J0]]+3</f>
        <v>43133</v>
      </c>
      <c r="D18" s="40">
        <f>Devoirs[[#This Row],[J0]]+10</f>
        <v>43140</v>
      </c>
      <c r="E18" s="40">
        <f>Devoirs[[#This Row],[J0]]+30</f>
        <v>43160</v>
      </c>
      <c r="F18" s="40">
        <f>Devoirs[[#This Row],[J0]]+60</f>
        <v>43190</v>
      </c>
    </row>
    <row r="19" spans="1:6" ht="18" customHeight="1" x14ac:dyDescent="0.25">
      <c r="A19" s="54" t="s">
        <v>57</v>
      </c>
      <c r="B19" s="40">
        <v>43133</v>
      </c>
      <c r="C19" s="40">
        <f>Devoirs[[#This Row],[J0]]+3</f>
        <v>43136</v>
      </c>
      <c r="D19" s="40">
        <f>Devoirs[[#This Row],[J0]]+10</f>
        <v>43143</v>
      </c>
      <c r="E19" s="40">
        <f>Devoirs[[#This Row],[J0]]+30</f>
        <v>43163</v>
      </c>
      <c r="F19" s="40">
        <f>Devoirs[[#This Row],[J0]]+60</f>
        <v>43193</v>
      </c>
    </row>
    <row r="20" spans="1:6" ht="18" customHeight="1" x14ac:dyDescent="0.25">
      <c r="A20" s="56" t="s">
        <v>58</v>
      </c>
      <c r="B20" s="40">
        <v>43144</v>
      </c>
      <c r="C20" s="40">
        <f>Devoirs[[#This Row],[J0]]+3</f>
        <v>43147</v>
      </c>
      <c r="D20" s="40">
        <f>Devoirs[[#This Row],[J0]]+10</f>
        <v>43154</v>
      </c>
      <c r="E20" s="40">
        <f>Devoirs[[#This Row],[J0]]+30</f>
        <v>43174</v>
      </c>
      <c r="F20" s="40">
        <f>Devoirs[[#This Row],[J0]]+60</f>
        <v>43204</v>
      </c>
    </row>
    <row r="21" spans="1:6" ht="18" customHeight="1" x14ac:dyDescent="0.25">
      <c r="A21" s="55" t="s">
        <v>59</v>
      </c>
      <c r="B21" s="40">
        <v>43138</v>
      </c>
      <c r="C21" s="40">
        <f>Devoirs[[#This Row],[J0]]+3</f>
        <v>43141</v>
      </c>
      <c r="D21" s="40">
        <f>Devoirs[[#This Row],[J0]]+10</f>
        <v>43148</v>
      </c>
      <c r="E21" s="40">
        <f>Devoirs[[#This Row],[J0]]+30</f>
        <v>43168</v>
      </c>
      <c r="F21" s="40">
        <f>Devoirs[[#This Row],[J0]]+60</f>
        <v>43198</v>
      </c>
    </row>
    <row r="22" spans="1:6" ht="18" customHeight="1" x14ac:dyDescent="0.25">
      <c r="A22" s="55" t="s">
        <v>60</v>
      </c>
      <c r="B22" s="40">
        <v>43138</v>
      </c>
      <c r="C22" s="40">
        <f>Devoirs[[#This Row],[J0]]+3</f>
        <v>43141</v>
      </c>
      <c r="D22" s="40">
        <f>Devoirs[[#This Row],[J0]]+10</f>
        <v>43148</v>
      </c>
      <c r="E22" s="40">
        <f>Devoirs[[#This Row],[J0]]+30</f>
        <v>43168</v>
      </c>
      <c r="F22" s="40">
        <f>Devoirs[[#This Row],[J0]]+60</f>
        <v>43198</v>
      </c>
    </row>
    <row r="23" spans="1:6" ht="18" customHeight="1" x14ac:dyDescent="0.25">
      <c r="A23" s="55" t="s">
        <v>61</v>
      </c>
      <c r="B23" s="40">
        <v>43138</v>
      </c>
      <c r="C23" s="40">
        <f>Devoirs[[#This Row],[J0]]+3</f>
        <v>43141</v>
      </c>
      <c r="D23" s="40">
        <f>Devoirs[[#This Row],[J0]]+10</f>
        <v>43148</v>
      </c>
      <c r="E23" s="40">
        <f>Devoirs[[#This Row],[J0]]+30</f>
        <v>43168</v>
      </c>
      <c r="F23" s="40">
        <f>Devoirs[[#This Row],[J0]]+60</f>
        <v>43198</v>
      </c>
    </row>
    <row r="24" spans="1:6" ht="18" customHeight="1" x14ac:dyDescent="0.25">
      <c r="A24" s="57" t="s">
        <v>62</v>
      </c>
      <c r="B24" s="40">
        <v>43142</v>
      </c>
      <c r="C24" s="40">
        <f>Devoirs[[#This Row],[J0]]+3</f>
        <v>43145</v>
      </c>
      <c r="D24" s="40">
        <f>Devoirs[[#This Row],[J0]]+10</f>
        <v>43152</v>
      </c>
      <c r="E24" s="40">
        <f>Devoirs[[#This Row],[J0]]+30</f>
        <v>43172</v>
      </c>
      <c r="F24" s="40">
        <f>Devoirs[[#This Row],[J0]]+60</f>
        <v>43202</v>
      </c>
    </row>
    <row r="25" spans="1:6" ht="18" customHeight="1" x14ac:dyDescent="0.25">
      <c r="A25" s="56" t="s">
        <v>63</v>
      </c>
      <c r="B25" s="40">
        <v>43143</v>
      </c>
      <c r="C25" s="40">
        <f>Devoirs[[#This Row],[J0]]+3</f>
        <v>43146</v>
      </c>
      <c r="D25" s="40">
        <f>Devoirs[[#This Row],[J0]]+10</f>
        <v>43153</v>
      </c>
      <c r="E25" s="40">
        <f>Devoirs[[#This Row],[J0]]+30</f>
        <v>43173</v>
      </c>
      <c r="F25" s="40">
        <f>Devoirs[[#This Row],[J0]]+60</f>
        <v>43203</v>
      </c>
    </row>
    <row r="26" spans="1:6" ht="18" customHeight="1" x14ac:dyDescent="0.25">
      <c r="A26" s="57" t="s">
        <v>64</v>
      </c>
      <c r="B26" s="40">
        <v>43147</v>
      </c>
      <c r="C26" s="40">
        <f>Devoirs[[#This Row],[J0]]+3</f>
        <v>43150</v>
      </c>
      <c r="D26" s="40">
        <f>Devoirs[[#This Row],[J0]]+10</f>
        <v>43157</v>
      </c>
      <c r="E26" s="40">
        <f>Devoirs[[#This Row],[J0]]+30</f>
        <v>43177</v>
      </c>
      <c r="F26" s="40">
        <f>Devoirs[[#This Row],[J0]]+60</f>
        <v>43207</v>
      </c>
    </row>
    <row r="27" spans="1:6" ht="18" customHeight="1" x14ac:dyDescent="0.25">
      <c r="A27" s="55" t="s">
        <v>65</v>
      </c>
      <c r="B27" s="40">
        <v>43146</v>
      </c>
      <c r="C27" s="40">
        <f>Devoirs[[#This Row],[J0]]+3</f>
        <v>43149</v>
      </c>
      <c r="D27" s="40">
        <f>Devoirs[[#This Row],[J0]]+10</f>
        <v>43156</v>
      </c>
      <c r="E27" s="40">
        <f>Devoirs[[#This Row],[J0]]+30</f>
        <v>43176</v>
      </c>
      <c r="F27" s="40">
        <f>Devoirs[[#This Row],[J0]]+60</f>
        <v>43206</v>
      </c>
    </row>
    <row r="28" spans="1:6" ht="18" customHeight="1" x14ac:dyDescent="0.25">
      <c r="A28" s="56" t="s">
        <v>66</v>
      </c>
      <c r="B28" s="40">
        <v>43149</v>
      </c>
      <c r="C28" s="40">
        <f>Devoirs[[#This Row],[J0]]+3</f>
        <v>43152</v>
      </c>
      <c r="D28" s="40">
        <f>Devoirs[[#This Row],[J0]]+10</f>
        <v>43159</v>
      </c>
      <c r="E28" s="40">
        <f>Devoirs[[#This Row],[J0]]+30</f>
        <v>43179</v>
      </c>
      <c r="F28" s="40">
        <f>Devoirs[[#This Row],[J0]]+60</f>
        <v>43209</v>
      </c>
    </row>
    <row r="29" spans="1:6" ht="18" customHeight="1" x14ac:dyDescent="0.25">
      <c r="A29" s="57" t="s">
        <v>67</v>
      </c>
      <c r="B29" s="40">
        <v>43150</v>
      </c>
      <c r="C29" s="40">
        <f>Devoirs[[#This Row],[J0]]+3</f>
        <v>43153</v>
      </c>
      <c r="D29" s="40">
        <f>Devoirs[[#This Row],[J0]]+10</f>
        <v>43160</v>
      </c>
      <c r="E29" s="40">
        <f>Devoirs[[#This Row],[J0]]+30</f>
        <v>43180</v>
      </c>
      <c r="F29" s="40">
        <f>Devoirs[[#This Row],[J0]]+60</f>
        <v>43210</v>
      </c>
    </row>
    <row r="30" spans="1:6" ht="18" customHeight="1" x14ac:dyDescent="0.25">
      <c r="A30" s="54" t="s">
        <v>68</v>
      </c>
      <c r="B30" s="40">
        <v>43144</v>
      </c>
      <c r="C30" s="40">
        <f>Devoirs[[#This Row],[J0]]+3</f>
        <v>43147</v>
      </c>
      <c r="D30" s="40">
        <f>Devoirs[[#This Row],[J0]]+10</f>
        <v>43154</v>
      </c>
      <c r="E30" s="40">
        <f>Devoirs[[#This Row],[J0]]+30</f>
        <v>43174</v>
      </c>
      <c r="F30" s="40">
        <f>Devoirs[[#This Row],[J0]]+60</f>
        <v>43204</v>
      </c>
    </row>
    <row r="31" spans="1:6" ht="18" customHeight="1" x14ac:dyDescent="0.25">
      <c r="A31" s="54" t="s">
        <v>69</v>
      </c>
      <c r="B31" s="40">
        <v>43149</v>
      </c>
      <c r="C31" s="40">
        <f>Devoirs[[#This Row],[J0]]+3</f>
        <v>43152</v>
      </c>
      <c r="D31" s="40">
        <f>Devoirs[[#This Row],[J0]]+10</f>
        <v>43159</v>
      </c>
      <c r="E31" s="40">
        <f>Devoirs[[#This Row],[J0]]+30</f>
        <v>43179</v>
      </c>
      <c r="F31" s="40">
        <f>Devoirs[[#This Row],[J0]]+60</f>
        <v>43209</v>
      </c>
    </row>
    <row r="32" spans="1:6" ht="18" customHeight="1" x14ac:dyDescent="0.25">
      <c r="A32" s="56" t="s">
        <v>70</v>
      </c>
      <c r="B32" s="40">
        <v>43151</v>
      </c>
      <c r="C32" s="40">
        <f>Devoirs[[#This Row],[J0]]+3</f>
        <v>43154</v>
      </c>
      <c r="D32" s="40">
        <f>Devoirs[[#This Row],[J0]]+10</f>
        <v>43161</v>
      </c>
      <c r="E32" s="40">
        <f>Devoirs[[#This Row],[J0]]+30</f>
        <v>43181</v>
      </c>
      <c r="F32" s="40">
        <f>Devoirs[[#This Row],[J0]]+60</f>
        <v>43211</v>
      </c>
    </row>
    <row r="33" spans="1:6" ht="18" customHeight="1" x14ac:dyDescent="0.25">
      <c r="A33" s="56" t="s">
        <v>71</v>
      </c>
      <c r="B33" s="40">
        <v>43152</v>
      </c>
      <c r="C33" s="40">
        <f>Devoirs[[#This Row],[J0]]+3</f>
        <v>43155</v>
      </c>
      <c r="D33" s="40">
        <f>Devoirs[[#This Row],[J0]]+10</f>
        <v>43162</v>
      </c>
      <c r="E33" s="40">
        <f>Devoirs[[#This Row],[J0]]+30</f>
        <v>43182</v>
      </c>
      <c r="F33" s="40">
        <f>Devoirs[[#This Row],[J0]]+60</f>
        <v>43212</v>
      </c>
    </row>
    <row r="34" spans="1:6" ht="18" customHeight="1" x14ac:dyDescent="0.25">
      <c r="A34" s="56" t="s">
        <v>72</v>
      </c>
      <c r="B34" s="40">
        <v>43144</v>
      </c>
      <c r="C34" s="40">
        <f>Devoirs[[#This Row],[J0]]+3</f>
        <v>43147</v>
      </c>
      <c r="D34" s="40">
        <f>Devoirs[[#This Row],[J0]]+10</f>
        <v>43154</v>
      </c>
      <c r="E34" s="40">
        <f>Devoirs[[#This Row],[J0]]+30</f>
        <v>43174</v>
      </c>
      <c r="F34" s="40">
        <f>Devoirs[[#This Row],[J0]]+60</f>
        <v>43204</v>
      </c>
    </row>
    <row r="35" spans="1:6" ht="18" customHeight="1" x14ac:dyDescent="0.25">
      <c r="A35" s="56" t="s">
        <v>73</v>
      </c>
      <c r="B35" s="40">
        <v>43146</v>
      </c>
      <c r="C35" s="40">
        <f>Devoirs[[#This Row],[J0]]+3</f>
        <v>43149</v>
      </c>
      <c r="D35" s="40">
        <f>Devoirs[[#This Row],[J0]]+10</f>
        <v>43156</v>
      </c>
      <c r="E35" s="40">
        <f>Devoirs[[#This Row],[J0]]+30</f>
        <v>43176</v>
      </c>
      <c r="F35" s="40">
        <f>Devoirs[[#This Row],[J0]]+60</f>
        <v>43206</v>
      </c>
    </row>
    <row r="36" spans="1:6" ht="18" customHeight="1" x14ac:dyDescent="0.25">
      <c r="A36" s="56" t="s">
        <v>74</v>
      </c>
      <c r="B36" s="40">
        <v>43145</v>
      </c>
      <c r="C36" s="40">
        <f>Devoirs[[#This Row],[J0]]+3</f>
        <v>43148</v>
      </c>
      <c r="D36" s="40">
        <f>Devoirs[[#This Row],[J0]]+10</f>
        <v>43155</v>
      </c>
      <c r="E36" s="40">
        <f>Devoirs[[#This Row],[J0]]+30</f>
        <v>43175</v>
      </c>
      <c r="F36" s="40">
        <f>Devoirs[[#This Row],[J0]]+60</f>
        <v>43205</v>
      </c>
    </row>
    <row r="37" spans="1:6" ht="18" customHeight="1" x14ac:dyDescent="0.25">
      <c r="A37" s="56" t="s">
        <v>75</v>
      </c>
      <c r="B37" s="40">
        <v>43145</v>
      </c>
      <c r="C37" s="40">
        <f>Devoirs[[#This Row],[J0]]+3</f>
        <v>43148</v>
      </c>
      <c r="D37" s="40">
        <f>Devoirs[[#This Row],[J0]]+10</f>
        <v>43155</v>
      </c>
      <c r="E37" s="40">
        <f>Devoirs[[#This Row],[J0]]+30</f>
        <v>43175</v>
      </c>
      <c r="F37" s="40">
        <f>Devoirs[[#This Row],[J0]]+60</f>
        <v>43205</v>
      </c>
    </row>
    <row r="38" spans="1:6" ht="18" customHeight="1" x14ac:dyDescent="0.25">
      <c r="A38" s="56" t="s">
        <v>76</v>
      </c>
      <c r="B38" s="40">
        <v>43143</v>
      </c>
      <c r="C38" s="40">
        <f>Devoirs[[#This Row],[J0]]+3</f>
        <v>43146</v>
      </c>
      <c r="D38" s="40">
        <f>Devoirs[[#This Row],[J0]]+10</f>
        <v>43153</v>
      </c>
      <c r="E38" s="40">
        <f>Devoirs[[#This Row],[J0]]+30</f>
        <v>43173</v>
      </c>
      <c r="F38" s="40">
        <f>Devoirs[[#This Row],[J0]]+60</f>
        <v>43203</v>
      </c>
    </row>
    <row r="39" spans="1:6" ht="18" customHeight="1" x14ac:dyDescent="0.25">
      <c r="A39" s="56" t="s">
        <v>77</v>
      </c>
      <c r="B39" s="40">
        <v>43143</v>
      </c>
      <c r="C39" s="40">
        <f>Devoirs[[#This Row],[J0]]+3</f>
        <v>43146</v>
      </c>
      <c r="D39" s="40">
        <f>Devoirs[[#This Row],[J0]]+10</f>
        <v>43153</v>
      </c>
      <c r="E39" s="40">
        <f>Devoirs[[#This Row],[J0]]+30</f>
        <v>43173</v>
      </c>
      <c r="F39" s="40">
        <f>Devoirs[[#This Row],[J0]]+60</f>
        <v>43203</v>
      </c>
    </row>
    <row r="40" spans="1:6" ht="18" customHeight="1" x14ac:dyDescent="0.25">
      <c r="A40" s="56" t="s">
        <v>78</v>
      </c>
      <c r="B40" s="40">
        <v>43149</v>
      </c>
      <c r="C40" s="40">
        <f>Devoirs[[#This Row],[J0]]+3</f>
        <v>43152</v>
      </c>
      <c r="D40" s="40">
        <f>Devoirs[[#This Row],[J0]]+10</f>
        <v>43159</v>
      </c>
      <c r="E40" s="40">
        <f>Devoirs[[#This Row],[J0]]+30</f>
        <v>43179</v>
      </c>
      <c r="F40" s="40">
        <f>Devoirs[[#This Row],[J0]]+60</f>
        <v>43209</v>
      </c>
    </row>
    <row r="41" spans="1:6" ht="18" customHeight="1" x14ac:dyDescent="0.25">
      <c r="A41" s="57" t="s">
        <v>79</v>
      </c>
      <c r="B41" s="40">
        <v>43150</v>
      </c>
      <c r="C41" s="40">
        <f>Devoirs[[#This Row],[J0]]+3</f>
        <v>43153</v>
      </c>
      <c r="D41" s="40">
        <f>Devoirs[[#This Row],[J0]]+10</f>
        <v>43160</v>
      </c>
      <c r="E41" s="40">
        <f>Devoirs[[#This Row],[J0]]+30</f>
        <v>43180</v>
      </c>
      <c r="F41" s="40">
        <f>Devoirs[[#This Row],[J0]]+60</f>
        <v>43210</v>
      </c>
    </row>
    <row r="42" spans="1:6" ht="18" customHeight="1" x14ac:dyDescent="0.25">
      <c r="A42" s="55" t="s">
        <v>80</v>
      </c>
      <c r="B42" s="40">
        <v>43151</v>
      </c>
      <c r="C42" s="40">
        <f>Devoirs[[#This Row],[J0]]+3</f>
        <v>43154</v>
      </c>
      <c r="D42" s="40">
        <f>Devoirs[[#This Row],[J0]]+10</f>
        <v>43161</v>
      </c>
      <c r="E42" s="40">
        <f>Devoirs[[#This Row],[J0]]+30</f>
        <v>43181</v>
      </c>
      <c r="F42" s="40">
        <f>Devoirs[[#This Row],[J0]]+60</f>
        <v>43211</v>
      </c>
    </row>
    <row r="43" spans="1:6" ht="18" customHeight="1" x14ac:dyDescent="0.25">
      <c r="A43" s="55" t="s">
        <v>81</v>
      </c>
      <c r="B43" s="40">
        <v>43151</v>
      </c>
      <c r="C43" s="40">
        <f>Devoirs[[#This Row],[J0]]+3</f>
        <v>43154</v>
      </c>
      <c r="D43" s="40">
        <f>Devoirs[[#This Row],[J0]]+10</f>
        <v>43161</v>
      </c>
      <c r="E43" s="40">
        <f>Devoirs[[#This Row],[J0]]+30</f>
        <v>43181</v>
      </c>
      <c r="F43" s="40">
        <f>Devoirs[[#This Row],[J0]]+60</f>
        <v>43211</v>
      </c>
    </row>
    <row r="44" spans="1:6" ht="18" customHeight="1" x14ac:dyDescent="0.25">
      <c r="A44" s="55" t="s">
        <v>82</v>
      </c>
      <c r="B44" s="40">
        <v>43150</v>
      </c>
      <c r="C44" s="40">
        <f>Devoirs[[#This Row],[J0]]+3</f>
        <v>43153</v>
      </c>
      <c r="D44" s="40">
        <f>Devoirs[[#This Row],[J0]]+10</f>
        <v>43160</v>
      </c>
      <c r="E44" s="40">
        <f>Devoirs[[#This Row],[J0]]+30</f>
        <v>43180</v>
      </c>
      <c r="F44" s="40">
        <f>Devoirs[[#This Row],[J0]]+60</f>
        <v>43210</v>
      </c>
    </row>
    <row r="45" spans="1:6" ht="18" customHeight="1" x14ac:dyDescent="0.25">
      <c r="A45" s="55" t="s">
        <v>83</v>
      </c>
      <c r="B45" s="40">
        <v>43152</v>
      </c>
      <c r="C45" s="40">
        <f>Devoirs[[#This Row],[J0]]+3</f>
        <v>43155</v>
      </c>
      <c r="D45" s="40">
        <f>Devoirs[[#This Row],[J0]]+10</f>
        <v>43162</v>
      </c>
      <c r="E45" s="40">
        <f>Devoirs[[#This Row],[J0]]+30</f>
        <v>43182</v>
      </c>
      <c r="F45" s="40">
        <f>Devoirs[[#This Row],[J0]]+60</f>
        <v>43212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9" customWidth="1"/>
    <col min="2" max="8" width="19.26953125" customWidth="1"/>
    <col min="9" max="9" width="11.453125" customWidth="1"/>
  </cols>
  <sheetData>
    <row r="1" spans="1:8" ht="13" thickBot="1" x14ac:dyDescent="0.3">
      <c r="A1" s="9" t="s">
        <v>10</v>
      </c>
    </row>
    <row r="2" spans="1:8" s="7" customFormat="1" ht="23.5" thickTop="1" thickBot="1" x14ac:dyDescent="0.3">
      <c r="A2" s="10" t="s">
        <v>10</v>
      </c>
      <c r="B2" s="5">
        <v>2018</v>
      </c>
      <c r="C2" s="6">
        <v>9</v>
      </c>
      <c r="D2"/>
    </row>
    <row r="3" spans="1:8" ht="13" thickTop="1" x14ac:dyDescent="0.25">
      <c r="A3" s="9" t="s">
        <v>10</v>
      </c>
    </row>
    <row r="4" spans="1:8" ht="37.5" thickBot="1" x14ac:dyDescent="0.3">
      <c r="A4" s="9" t="s">
        <v>10</v>
      </c>
      <c r="B4" s="64" t="s">
        <v>9</v>
      </c>
      <c r="C4" s="64"/>
      <c r="D4" s="64"/>
      <c r="E4" s="64"/>
      <c r="F4" s="64"/>
      <c r="G4" s="64"/>
      <c r="H4" s="64"/>
    </row>
    <row r="5" spans="1:8" ht="14.5" thickTop="1" x14ac:dyDescent="0.25">
      <c r="A5" s="9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4" customFormat="1" ht="15" x14ac:dyDescent="0.25">
      <c r="A6" s="41" t="s">
        <v>10</v>
      </c>
      <c r="B6" s="42">
        <f>B7</f>
        <v>43157</v>
      </c>
      <c r="C6" s="43"/>
      <c r="D6" s="43"/>
      <c r="E6" s="43"/>
      <c r="F6" s="43"/>
      <c r="G6" s="43"/>
      <c r="H6" s="42">
        <f>H7</f>
        <v>43163</v>
      </c>
    </row>
    <row r="7" spans="1:8" ht="27" x14ac:dyDescent="0.25">
      <c r="A7" s="9" t="s">
        <v>10</v>
      </c>
      <c r="B7" s="8">
        <f>(C2-1)*7+IF(WEEKDAY(DATE(B2,1,1),2)&gt;4,7,0)+DATE(B2,1,1)-WEEKDAY(DATE(B2,1,1),2)+1</f>
        <v>43157</v>
      </c>
      <c r="C7" s="8">
        <f>B7+1</f>
        <v>43158</v>
      </c>
      <c r="D7" s="8">
        <f t="shared" ref="D7:H7" si="0">C7+1</f>
        <v>43159</v>
      </c>
      <c r="E7" s="8">
        <f t="shared" si="0"/>
        <v>43160</v>
      </c>
      <c r="F7" s="8">
        <f t="shared" si="0"/>
        <v>43161</v>
      </c>
      <c r="G7" s="8">
        <f t="shared" si="0"/>
        <v>43162</v>
      </c>
      <c r="H7" s="8">
        <f t="shared" si="0"/>
        <v>43163</v>
      </c>
    </row>
    <row r="8" spans="1:8" x14ac:dyDescent="0.25">
      <c r="A8">
        <v>1</v>
      </c>
      <c r="B8" s="48" t="s">
        <v>85</v>
      </c>
      <c r="D8" s="45" t="s">
        <v>87</v>
      </c>
      <c r="E8" s="48" t="s">
        <v>92</v>
      </c>
      <c r="F8" s="48" t="s">
        <v>98</v>
      </c>
      <c r="G8" s="48" t="s">
        <v>102</v>
      </c>
      <c r="H8" s="59" t="s">
        <v>104</v>
      </c>
    </row>
    <row r="9" spans="1:8" x14ac:dyDescent="0.25">
      <c r="A9">
        <v>2</v>
      </c>
      <c r="B9" s="45" t="s">
        <v>86</v>
      </c>
      <c r="D9" s="58" t="s">
        <v>88</v>
      </c>
      <c r="E9" s="48" t="s">
        <v>93</v>
      </c>
      <c r="F9" s="48" t="s">
        <v>99</v>
      </c>
      <c r="G9" s="58" t="s">
        <v>103</v>
      </c>
    </row>
    <row r="10" spans="1:8" x14ac:dyDescent="0.25">
      <c r="A10">
        <v>3</v>
      </c>
      <c r="D10" s="48" t="s">
        <v>89</v>
      </c>
      <c r="E10" s="58" t="s">
        <v>94</v>
      </c>
      <c r="F10" s="58" t="s">
        <v>100</v>
      </c>
    </row>
    <row r="11" spans="1:8" x14ac:dyDescent="0.25">
      <c r="A11">
        <v>4</v>
      </c>
      <c r="D11" s="59" t="s">
        <v>90</v>
      </c>
      <c r="E11" s="45" t="s">
        <v>95</v>
      </c>
      <c r="F11" s="58" t="s">
        <v>101</v>
      </c>
    </row>
    <row r="12" spans="1:8" x14ac:dyDescent="0.25">
      <c r="A12">
        <v>5</v>
      </c>
      <c r="D12" s="48" t="s">
        <v>91</v>
      </c>
      <c r="E12" s="45" t="s">
        <v>96</v>
      </c>
    </row>
    <row r="13" spans="1:8" x14ac:dyDescent="0.25">
      <c r="A13">
        <v>6</v>
      </c>
      <c r="E13" s="58" t="s">
        <v>97</v>
      </c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7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45"/>
  <sheetViews>
    <sheetView tabSelected="1"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0" customWidth="1"/>
    <col min="2" max="2" width="4.1796875" style="37" bestFit="1" customWidth="1"/>
    <col min="3" max="7" width="20.54296875" customWidth="1"/>
    <col min="8" max="8" width="22.6328125" customWidth="1"/>
    <col min="9" max="9" width="20.54296875" customWidth="1"/>
    <col min="10" max="10" width="1.7265625" customWidth="1"/>
  </cols>
  <sheetData>
    <row r="1" spans="1:9" ht="13" thickBot="1" x14ac:dyDescent="0.3"/>
    <row r="2" spans="1:9" s="7" customFormat="1" ht="23.5" thickTop="1" thickBot="1" x14ac:dyDescent="0.3">
      <c r="A2" s="31"/>
      <c r="B2" s="38"/>
      <c r="C2" s="11">
        <v>2018</v>
      </c>
      <c r="D2" s="12" t="str">
        <f>UPPER(CHOOSE(E2,"Janvier","Février","Mars","Avril","Mai","Juin","Juillet","Août","Septembre","Octobre","Novembre","Décembre"))</f>
        <v>MARS</v>
      </c>
      <c r="E2" s="13">
        <v>3</v>
      </c>
    </row>
    <row r="3" spans="1:9" ht="13" thickTop="1" x14ac:dyDescent="0.25"/>
    <row r="4" spans="1:9" ht="37.5" thickBot="1" x14ac:dyDescent="0.3">
      <c r="C4" s="65" t="s">
        <v>11</v>
      </c>
      <c r="D4" s="66"/>
      <c r="E4" s="66"/>
      <c r="F4" s="66"/>
      <c r="G4" s="66"/>
      <c r="H4" s="66"/>
      <c r="I4" s="66"/>
    </row>
    <row r="5" spans="1:9" ht="15" thickTop="1" thickBot="1" x14ac:dyDescent="0.3">
      <c r="B5" s="30"/>
      <c r="C5" s="14" t="s">
        <v>3</v>
      </c>
      <c r="D5" s="15" t="s">
        <v>4</v>
      </c>
      <c r="E5" s="15" t="s">
        <v>5</v>
      </c>
      <c r="F5" s="15" t="s">
        <v>6</v>
      </c>
      <c r="G5" s="15" t="s">
        <v>7</v>
      </c>
      <c r="H5" s="16" t="s">
        <v>8</v>
      </c>
      <c r="I5" s="14" t="s">
        <v>2</v>
      </c>
    </row>
    <row r="6" spans="1:9" ht="27.5" thickTop="1" x14ac:dyDescent="0.25">
      <c r="B6" s="39">
        <f>1+INT(MIN(MOD(C6-DATE(YEAR(C6)+{-1;0;1},1,5)+WEEKDAY(DATE(YEAR(C6)+{-1;0;1},1,3)),734))/7)</f>
        <v>9</v>
      </c>
      <c r="C6" s="21">
        <f>DATE(C2,E2,1)-WEEKDAY(DATE(C2,E2,1),2)+1</f>
        <v>43157</v>
      </c>
      <c r="D6" s="22">
        <f t="shared" ref="D6:I6" si="0">C6+1</f>
        <v>43158</v>
      </c>
      <c r="E6" s="22">
        <f t="shared" si="0"/>
        <v>43159</v>
      </c>
      <c r="F6" s="22">
        <f t="shared" si="0"/>
        <v>43160</v>
      </c>
      <c r="G6" s="22">
        <f t="shared" si="0"/>
        <v>43161</v>
      </c>
      <c r="H6" s="22">
        <f t="shared" si="0"/>
        <v>43162</v>
      </c>
      <c r="I6" s="22">
        <f t="shared" si="0"/>
        <v>43163</v>
      </c>
    </row>
    <row r="7" spans="1:9" s="17" customFormat="1" ht="12.65" customHeight="1" x14ac:dyDescent="0.25">
      <c r="A7" s="32"/>
      <c r="B7" s="32"/>
      <c r="C7" s="23" t="str">
        <f>IFERROR(VLOOKUP(C6,JF_P[],2,0),"")</f>
        <v/>
      </c>
      <c r="D7" s="24" t="str">
        <f>IFERROR(VLOOKUP(D6,JF_P[],2,0),"")</f>
        <v/>
      </c>
      <c r="E7" s="24" t="str">
        <f>IFERROR(VLOOKUP(E6,JF_P[],2,0),"")</f>
        <v/>
      </c>
      <c r="F7" s="24" t="str">
        <f>IFERROR(VLOOKUP(F6,JF_P[],2,0),"")</f>
        <v/>
      </c>
      <c r="G7" s="24" t="str">
        <f>IFERROR(VLOOKUP(G6,JF_P[],2,0),"")</f>
        <v/>
      </c>
      <c r="H7" s="24" t="str">
        <f>IFERROR(VLOOKUP(H6,JF_P[],2,0),"")</f>
        <v/>
      </c>
      <c r="I7" s="24" t="str">
        <f>IFERROR(VLOOKUP(I6,JF_P[],2,0),"")</f>
        <v/>
      </c>
    </row>
    <row r="8" spans="1:9" s="20" customFormat="1" x14ac:dyDescent="0.25">
      <c r="A8" s="30"/>
      <c r="B8" s="30"/>
      <c r="C8" s="60" t="s">
        <v>85</v>
      </c>
      <c r="D8" s="19"/>
      <c r="E8" s="49" t="s">
        <v>87</v>
      </c>
      <c r="F8" s="50" t="s">
        <v>92</v>
      </c>
      <c r="G8" s="50" t="s">
        <v>98</v>
      </c>
      <c r="H8" s="50" t="s">
        <v>102</v>
      </c>
      <c r="I8" s="62" t="s">
        <v>104</v>
      </c>
    </row>
    <row r="9" spans="1:9" s="20" customFormat="1" x14ac:dyDescent="0.25">
      <c r="A9" s="30"/>
      <c r="B9" s="30"/>
      <c r="C9" s="51" t="s">
        <v>86</v>
      </c>
      <c r="D9" s="19"/>
      <c r="E9" s="61" t="s">
        <v>88</v>
      </c>
      <c r="F9" s="50" t="s">
        <v>93</v>
      </c>
      <c r="G9" s="50" t="s">
        <v>99</v>
      </c>
      <c r="H9" s="61" t="s">
        <v>103</v>
      </c>
      <c r="I9" s="19"/>
    </row>
    <row r="10" spans="1:9" s="20" customFormat="1" x14ac:dyDescent="0.25">
      <c r="A10" s="30"/>
      <c r="B10" s="30"/>
      <c r="C10" s="18"/>
      <c r="D10" s="19"/>
      <c r="E10" s="50" t="s">
        <v>89</v>
      </c>
      <c r="F10" s="61" t="s">
        <v>94</v>
      </c>
      <c r="G10" s="61" t="s">
        <v>100</v>
      </c>
      <c r="H10" s="19"/>
      <c r="I10" s="19"/>
    </row>
    <row r="11" spans="1:9" s="20" customFormat="1" x14ac:dyDescent="0.25">
      <c r="A11" s="30"/>
      <c r="B11" s="30"/>
      <c r="C11" s="18"/>
      <c r="D11" s="19"/>
      <c r="E11" s="62" t="s">
        <v>90</v>
      </c>
      <c r="F11" s="49" t="s">
        <v>95</v>
      </c>
      <c r="G11" s="61" t="s">
        <v>101</v>
      </c>
      <c r="H11" s="19"/>
      <c r="I11" s="19"/>
    </row>
    <row r="12" spans="1:9" s="20" customFormat="1" x14ac:dyDescent="0.25">
      <c r="A12" s="30"/>
      <c r="B12" s="30"/>
      <c r="C12" s="18"/>
      <c r="D12" s="19"/>
      <c r="E12" s="50" t="s">
        <v>91</v>
      </c>
      <c r="F12" s="49" t="s">
        <v>96</v>
      </c>
      <c r="G12" s="19"/>
      <c r="H12" s="19"/>
      <c r="I12" s="19"/>
    </row>
    <row r="13" spans="1:9" s="20" customFormat="1" x14ac:dyDescent="0.25">
      <c r="A13" s="30"/>
      <c r="B13" s="30"/>
      <c r="C13" s="18"/>
      <c r="D13" s="19"/>
      <c r="E13" s="19"/>
      <c r="F13" s="61" t="s">
        <v>97</v>
      </c>
      <c r="G13" s="19"/>
      <c r="H13" s="19"/>
      <c r="I13" s="19"/>
    </row>
    <row r="14" spans="1:9" s="20" customFormat="1" ht="13" thickBot="1" x14ac:dyDescent="0.3">
      <c r="A14" s="30"/>
      <c r="B14" s="30"/>
      <c r="C14" s="18"/>
      <c r="D14" s="19"/>
      <c r="E14" s="19"/>
      <c r="F14" s="19"/>
      <c r="G14" s="19"/>
      <c r="H14" s="19"/>
      <c r="I14" s="19"/>
    </row>
    <row r="15" spans="1:9" ht="28" thickTop="1" x14ac:dyDescent="0.25">
      <c r="B15" s="39">
        <f>1+INT(MIN(MOD(C15-DATE(YEAR(C15)+{-1;0;1},1,5)+WEEKDAY(DATE(YEAR(C15)+{-1;0;1},1,3)),734))/7)</f>
        <v>10</v>
      </c>
      <c r="C15" s="21">
        <f>C6+7</f>
        <v>43164</v>
      </c>
      <c r="D15" s="22">
        <f t="shared" ref="D15:I15" si="1">C15+1</f>
        <v>43165</v>
      </c>
      <c r="E15" s="22">
        <f t="shared" si="1"/>
        <v>43166</v>
      </c>
      <c r="F15" s="22">
        <f t="shared" si="1"/>
        <v>43167</v>
      </c>
      <c r="G15" s="22">
        <f t="shared" si="1"/>
        <v>43168</v>
      </c>
      <c r="H15" s="22">
        <f t="shared" si="1"/>
        <v>43169</v>
      </c>
      <c r="I15" s="22">
        <f t="shared" si="1"/>
        <v>43170</v>
      </c>
    </row>
    <row r="16" spans="1:9" s="20" customFormat="1" ht="12.65" customHeight="1" x14ac:dyDescent="0.25">
      <c r="A16" s="30"/>
      <c r="B16" s="30"/>
      <c r="C16" s="23" t="str">
        <f>IFERROR(VLOOKUP(C15,JF_P[],2,0),"")</f>
        <v/>
      </c>
      <c r="D16" s="24" t="str">
        <f>IFERROR(VLOOKUP(D15,JF_P[],2,0),"")</f>
        <v/>
      </c>
      <c r="E16" s="24" t="str">
        <f>IFERROR(VLOOKUP(E15,JF_P[],2,0),"")</f>
        <v/>
      </c>
      <c r="F16" s="24" t="str">
        <f>IFERROR(VLOOKUP(F15,JF_P[],2,0),"")</f>
        <v/>
      </c>
      <c r="G16" s="24" t="str">
        <f>IFERROR(VLOOKUP(G15,JF_P[],2,0),"")</f>
        <v/>
      </c>
      <c r="H16" s="24" t="str">
        <f>IFERROR(VLOOKUP(H15,JF_P[],2,0),"")</f>
        <v/>
      </c>
      <c r="I16" s="24" t="str">
        <f>IFERROR(VLOOKUP(I15,JF_P[],2,0),"")</f>
        <v/>
      </c>
    </row>
    <row r="17" spans="1:9" s="20" customFormat="1" x14ac:dyDescent="0.25">
      <c r="A17" s="30"/>
      <c r="B17" s="30"/>
      <c r="C17"/>
      <c r="D17"/>
      <c r="E17"/>
      <c r="F17"/>
      <c r="G17" s="58" t="s">
        <v>105</v>
      </c>
      <c r="H17"/>
      <c r="I17" s="48" t="s">
        <v>108</v>
      </c>
    </row>
    <row r="18" spans="1:9" s="20" customFormat="1" x14ac:dyDescent="0.25">
      <c r="A18" s="30"/>
      <c r="B18" s="30"/>
      <c r="C18"/>
      <c r="D18"/>
      <c r="E18"/>
      <c r="F18"/>
      <c r="G18" s="58" t="s">
        <v>106</v>
      </c>
      <c r="H18"/>
      <c r="I18" s="58" t="s">
        <v>109</v>
      </c>
    </row>
    <row r="19" spans="1:9" s="20" customFormat="1" x14ac:dyDescent="0.25">
      <c r="A19" s="30"/>
      <c r="B19" s="30"/>
      <c r="C19"/>
      <c r="D19"/>
      <c r="E19"/>
      <c r="F19"/>
      <c r="G19" s="58" t="s">
        <v>107</v>
      </c>
      <c r="H19"/>
      <c r="I19"/>
    </row>
    <row r="20" spans="1:9" s="20" customFormat="1" ht="13" thickBot="1" x14ac:dyDescent="0.3">
      <c r="A20" s="30"/>
      <c r="B20" s="30"/>
      <c r="C20"/>
      <c r="D20"/>
      <c r="E20"/>
      <c r="F20"/>
      <c r="G20"/>
      <c r="H20"/>
      <c r="I20"/>
    </row>
    <row r="21" spans="1:9" ht="28" thickTop="1" x14ac:dyDescent="0.25">
      <c r="B21" s="39">
        <f>1+INT(MIN(MOD(C21-DATE(YEAR(C21)+{-1;0;1},1,5)+WEEKDAY(DATE(YEAR(C21)+{-1;0;1},1,3)),734))/7)</f>
        <v>11</v>
      </c>
      <c r="C21" s="21">
        <f>C15+7</f>
        <v>43171</v>
      </c>
      <c r="D21" s="22">
        <f t="shared" ref="D21:I21" si="2">C21+1</f>
        <v>43172</v>
      </c>
      <c r="E21" s="22">
        <f t="shared" si="2"/>
        <v>43173</v>
      </c>
      <c r="F21" s="22">
        <f t="shared" si="2"/>
        <v>43174</v>
      </c>
      <c r="G21" s="22">
        <f t="shared" si="2"/>
        <v>43175</v>
      </c>
      <c r="H21" s="22">
        <f t="shared" si="2"/>
        <v>43176</v>
      </c>
      <c r="I21" s="22">
        <f t="shared" si="2"/>
        <v>43177</v>
      </c>
    </row>
    <row r="22" spans="1:9" s="17" customFormat="1" ht="12.65" customHeight="1" x14ac:dyDescent="0.25">
      <c r="A22" s="32"/>
      <c r="B22" s="32"/>
      <c r="C22" s="23" t="str">
        <f>IFERROR(VLOOKUP(C21,JF_P[],2,0),"")</f>
        <v/>
      </c>
      <c r="D22" s="24" t="str">
        <f>IFERROR(VLOOKUP(D21,JF_P[],2,0),"")</f>
        <v/>
      </c>
      <c r="E22" s="24" t="str">
        <f>IFERROR(VLOOKUP(E21,JF_P[],2,0),"")</f>
        <v/>
      </c>
      <c r="F22" s="24" t="str">
        <f>IFERROR(VLOOKUP(F21,JF_P[],2,0),"")</f>
        <v/>
      </c>
      <c r="G22" s="24" t="str">
        <f>IFERROR(VLOOKUP(G21,JF_P[],2,0),"")</f>
        <v/>
      </c>
      <c r="H22" s="24" t="str">
        <f>IFERROR(VLOOKUP(H21,JF_P[],2,0),"")</f>
        <v/>
      </c>
      <c r="I22" s="24" t="str">
        <f>IFERROR(VLOOKUP(I21,JF_P[],2,0),"")</f>
        <v/>
      </c>
    </row>
    <row r="23" spans="1:9" s="20" customFormat="1" x14ac:dyDescent="0.25">
      <c r="A23" s="30"/>
      <c r="B23" s="30"/>
      <c r="C23" s="63" t="s">
        <v>110</v>
      </c>
      <c r="D23" s="62" t="s">
        <v>111</v>
      </c>
      <c r="E23" s="50" t="s">
        <v>113</v>
      </c>
      <c r="F23" s="50" t="s">
        <v>117</v>
      </c>
      <c r="G23" s="50" t="s">
        <v>120</v>
      </c>
      <c r="H23" s="61" t="s">
        <v>123</v>
      </c>
      <c r="I23" s="62" t="s">
        <v>125</v>
      </c>
    </row>
    <row r="24" spans="1:9" s="20" customFormat="1" x14ac:dyDescent="0.25">
      <c r="A24" s="30"/>
      <c r="B24" s="30"/>
      <c r="C24" s="18"/>
      <c r="D24" s="49" t="s">
        <v>112</v>
      </c>
      <c r="E24" s="50" t="s">
        <v>114</v>
      </c>
      <c r="F24" s="62" t="s">
        <v>118</v>
      </c>
      <c r="G24" s="50" t="s">
        <v>121</v>
      </c>
      <c r="H24" s="50" t="s">
        <v>124</v>
      </c>
      <c r="I24" s="49" t="s">
        <v>126</v>
      </c>
    </row>
    <row r="25" spans="1:9" s="20" customFormat="1" x14ac:dyDescent="0.25">
      <c r="A25" s="30"/>
      <c r="B25" s="30"/>
      <c r="C25" s="18"/>
      <c r="D25" s="19"/>
      <c r="E25" s="50" t="s">
        <v>115</v>
      </c>
      <c r="F25" s="50" t="s">
        <v>119</v>
      </c>
      <c r="G25" s="50" t="s">
        <v>122</v>
      </c>
      <c r="H25" s="19"/>
      <c r="I25" s="19"/>
    </row>
    <row r="26" spans="1:9" s="20" customFormat="1" x14ac:dyDescent="0.25">
      <c r="A26" s="30"/>
      <c r="B26" s="30"/>
      <c r="C26" s="18"/>
      <c r="D26" s="19"/>
      <c r="E26" s="50" t="s">
        <v>116</v>
      </c>
      <c r="F26" s="19"/>
      <c r="G26" s="19"/>
      <c r="H26" s="19"/>
      <c r="I26" s="19"/>
    </row>
    <row r="27" spans="1:9" s="20" customFormat="1" ht="13" thickBot="1" x14ac:dyDescent="0.3">
      <c r="A27" s="30"/>
      <c r="B27" s="30"/>
      <c r="C27" s="18"/>
      <c r="D27" s="19"/>
      <c r="E27" s="19"/>
      <c r="F27" s="19"/>
      <c r="G27" s="19"/>
      <c r="H27" s="19"/>
      <c r="I27" s="19"/>
    </row>
    <row r="28" spans="1:9" ht="28" thickTop="1" x14ac:dyDescent="0.25">
      <c r="B28" s="39">
        <f>1+INT(MIN(MOD(C28-DATE(YEAR(C28)+{-1;0;1},1,5)+WEEKDAY(DATE(YEAR(C28)+{-1;0;1},1,3)),734))/7)</f>
        <v>12</v>
      </c>
      <c r="C28" s="21">
        <f>C21+7</f>
        <v>43178</v>
      </c>
      <c r="D28" s="22">
        <f t="shared" ref="D28:I28" si="3">C28+1</f>
        <v>43179</v>
      </c>
      <c r="E28" s="22">
        <f t="shared" si="3"/>
        <v>43180</v>
      </c>
      <c r="F28" s="22">
        <f t="shared" si="3"/>
        <v>43181</v>
      </c>
      <c r="G28" s="22">
        <f t="shared" si="3"/>
        <v>43182</v>
      </c>
      <c r="H28" s="22">
        <f t="shared" si="3"/>
        <v>43183</v>
      </c>
      <c r="I28" s="22">
        <f t="shared" si="3"/>
        <v>43184</v>
      </c>
    </row>
    <row r="29" spans="1:9" s="20" customFormat="1" ht="12.65" customHeight="1" x14ac:dyDescent="0.25">
      <c r="A29" s="30"/>
      <c r="B29" s="30"/>
      <c r="C29" s="23" t="str">
        <f>IFERROR(VLOOKUP(C28,JF_P[],2,0),"")</f>
        <v/>
      </c>
      <c r="D29" s="24" t="str">
        <f>IFERROR(VLOOKUP(D28,JF_P[],2,0),"")</f>
        <v/>
      </c>
      <c r="E29" s="24" t="str">
        <f>IFERROR(VLOOKUP(E28,JF_P[],2,0),"")</f>
        <v/>
      </c>
      <c r="F29" s="24" t="str">
        <f>IFERROR(VLOOKUP(F28,JF_P[],2,0),"")</f>
        <v/>
      </c>
      <c r="G29" s="24" t="str">
        <f>IFERROR(VLOOKUP(G28,JF_P[],2,0),"")</f>
        <v/>
      </c>
      <c r="H29" s="24" t="str">
        <f>IFERROR(VLOOKUP(H28,JF_P[],2,0),"")</f>
        <v/>
      </c>
      <c r="I29" s="24" t="str">
        <f>IFERROR(VLOOKUP(I28,JF_P[],2,0),"")</f>
        <v/>
      </c>
    </row>
    <row r="30" spans="1:9" s="20" customFormat="1" x14ac:dyDescent="0.25">
      <c r="A30" s="30"/>
      <c r="B30" s="30"/>
      <c r="C30" s="58" t="s">
        <v>127</v>
      </c>
      <c r="D30" s="48" t="s">
        <v>128</v>
      </c>
      <c r="E30" s="45" t="s">
        <v>131</v>
      </c>
      <c r="F30" s="48" t="s">
        <v>134</v>
      </c>
      <c r="G30" s="48" t="s">
        <v>137</v>
      </c>
      <c r="H30"/>
      <c r="I30"/>
    </row>
    <row r="31" spans="1:9" s="20" customFormat="1" x14ac:dyDescent="0.25">
      <c r="A31" s="30"/>
      <c r="B31" s="30"/>
      <c r="C31"/>
      <c r="D31" s="59" t="s">
        <v>129</v>
      </c>
      <c r="E31" s="45" t="s">
        <v>132</v>
      </c>
      <c r="F31" s="58" t="s">
        <v>135</v>
      </c>
      <c r="G31" s="58" t="s">
        <v>138</v>
      </c>
      <c r="H31"/>
      <c r="I31"/>
    </row>
    <row r="32" spans="1:9" s="20" customFormat="1" x14ac:dyDescent="0.25">
      <c r="A32" s="30"/>
      <c r="B32" s="30"/>
      <c r="C32"/>
      <c r="D32" s="48" t="s">
        <v>130</v>
      </c>
      <c r="E32" s="58" t="s">
        <v>133</v>
      </c>
      <c r="F32" s="58" t="s">
        <v>136</v>
      </c>
      <c r="G32"/>
      <c r="H32"/>
      <c r="I32"/>
    </row>
    <row r="33" spans="1:9" s="20" customFormat="1" ht="13" thickBot="1" x14ac:dyDescent="0.3">
      <c r="A33" s="30"/>
      <c r="B33" s="30"/>
      <c r="C33"/>
      <c r="D33"/>
      <c r="E33"/>
      <c r="F33"/>
      <c r="G33"/>
      <c r="H33"/>
      <c r="I33"/>
    </row>
    <row r="34" spans="1:9" ht="28" thickTop="1" x14ac:dyDescent="0.25">
      <c r="B34" s="39">
        <f>1+INT(MIN(MOD(C34-DATE(YEAR(C34)+{-1;0;1},1,5)+WEEKDAY(DATE(YEAR(C34)+{-1;0;1},1,3)),734))/7)</f>
        <v>13</v>
      </c>
      <c r="C34" s="21">
        <f>C28+7</f>
        <v>43185</v>
      </c>
      <c r="D34" s="22">
        <f t="shared" ref="D34:I34" si="4">C34+1</f>
        <v>43186</v>
      </c>
      <c r="E34" s="22">
        <f t="shared" si="4"/>
        <v>43187</v>
      </c>
      <c r="F34" s="22">
        <f t="shared" si="4"/>
        <v>43188</v>
      </c>
      <c r="G34" s="22">
        <f t="shared" si="4"/>
        <v>43189</v>
      </c>
      <c r="H34" s="22">
        <f t="shared" si="4"/>
        <v>43190</v>
      </c>
      <c r="I34" s="22">
        <f t="shared" si="4"/>
        <v>43191</v>
      </c>
    </row>
    <row r="35" spans="1:9" s="17" customFormat="1" ht="12.65" customHeight="1" x14ac:dyDescent="0.25">
      <c r="A35" s="32"/>
      <c r="B35" s="32"/>
      <c r="C35" s="23" t="str">
        <f>IFERROR(VLOOKUP(C34,JF_P[],2,0),"")</f>
        <v/>
      </c>
      <c r="D35" s="24" t="str">
        <f>IFERROR(VLOOKUP(D34,JF_P[],2,0),"")</f>
        <v/>
      </c>
      <c r="E35" s="24" t="str">
        <f>IFERROR(VLOOKUP(E34,JF_P[],2,0),"")</f>
        <v/>
      </c>
      <c r="F35" s="24" t="str">
        <f>IFERROR(VLOOKUP(F34,JF_P[],2,0),"")</f>
        <v/>
      </c>
      <c r="G35" s="24" t="str">
        <f>IFERROR(VLOOKUP(G34,JF_P[],2,0),"")</f>
        <v/>
      </c>
      <c r="H35" s="24" t="str">
        <f>IFERROR(VLOOKUP(H34,JF_P[],2,0),"")</f>
        <v/>
      </c>
      <c r="I35" s="24" t="str">
        <f>IFERROR(VLOOKUP(I34,JF_P[],2,0),"")</f>
        <v>Pâques</v>
      </c>
    </row>
    <row r="36" spans="1:9" s="20" customFormat="1" x14ac:dyDescent="0.25">
      <c r="A36" s="30"/>
      <c r="B36" s="30"/>
      <c r="C36" s="18"/>
      <c r="D36" s="50" t="s">
        <v>139</v>
      </c>
      <c r="E36" s="50" t="s">
        <v>141</v>
      </c>
      <c r="F36" s="19"/>
      <c r="G36" s="49" t="s">
        <v>142</v>
      </c>
      <c r="H36" s="50" t="s">
        <v>144</v>
      </c>
      <c r="I36" s="50" t="s">
        <v>147</v>
      </c>
    </row>
    <row r="37" spans="1:9" s="20" customFormat="1" x14ac:dyDescent="0.25">
      <c r="A37" s="30"/>
      <c r="B37" s="30"/>
      <c r="C37" s="18"/>
      <c r="D37" s="50" t="s">
        <v>140</v>
      </c>
      <c r="E37" s="19"/>
      <c r="F37" s="19"/>
      <c r="G37" s="61" t="s">
        <v>143</v>
      </c>
      <c r="H37" s="50" t="s">
        <v>145</v>
      </c>
      <c r="I37" s="19"/>
    </row>
    <row r="38" spans="1:9" s="20" customFormat="1" x14ac:dyDescent="0.25">
      <c r="A38" s="30"/>
      <c r="B38" s="30"/>
      <c r="C38" s="18"/>
      <c r="D38" s="19"/>
      <c r="E38" s="19"/>
      <c r="F38" s="19"/>
      <c r="G38" s="19"/>
      <c r="H38" s="61" t="s">
        <v>146</v>
      </c>
      <c r="I38" s="19"/>
    </row>
    <row r="39" spans="1:9" s="20" customFormat="1" ht="13" thickBot="1" x14ac:dyDescent="0.3">
      <c r="A39" s="30"/>
      <c r="B39" s="30"/>
      <c r="C39" s="18"/>
      <c r="D39" s="19"/>
      <c r="E39" s="19"/>
      <c r="F39" s="19"/>
      <c r="G39" s="19"/>
      <c r="H39" s="19"/>
      <c r="I39" s="19"/>
    </row>
    <row r="40" spans="1:9" ht="28" thickTop="1" x14ac:dyDescent="0.25">
      <c r="B40" s="39">
        <f>1+INT(MIN(MOD(C40-DATE(YEAR(C40)+{-1;0;1},1,5)+WEEKDAY(DATE(YEAR(C40)+{-1;0;1},1,3)),734))/7)</f>
        <v>14</v>
      </c>
      <c r="C40" s="21">
        <f>C34+7</f>
        <v>43192</v>
      </c>
      <c r="D40" s="22">
        <f t="shared" ref="D40:I40" si="5">C40+1</f>
        <v>43193</v>
      </c>
      <c r="E40" s="22">
        <f t="shared" si="5"/>
        <v>43194</v>
      </c>
      <c r="F40" s="22">
        <f t="shared" si="5"/>
        <v>43195</v>
      </c>
      <c r="G40" s="22">
        <f t="shared" si="5"/>
        <v>43196</v>
      </c>
      <c r="H40" s="22">
        <f t="shared" si="5"/>
        <v>43197</v>
      </c>
      <c r="I40" s="22">
        <f t="shared" si="5"/>
        <v>43198</v>
      </c>
    </row>
    <row r="41" spans="1:9" s="20" customFormat="1" ht="12.65" customHeight="1" x14ac:dyDescent="0.25">
      <c r="A41" s="30"/>
      <c r="B41" s="30"/>
      <c r="C41" s="23" t="str">
        <f>IFERROR(VLOOKUP(C40,JF_P[],2,0),"")</f>
        <v>Lundi de Pâques</v>
      </c>
      <c r="D41" s="24" t="str">
        <f>IFERROR(VLOOKUP(D40,JF_P[],2,0),"")</f>
        <v/>
      </c>
      <c r="E41" s="24" t="str">
        <f>IFERROR(VLOOKUP(E40,JF_P[],2,0),"")</f>
        <v/>
      </c>
      <c r="F41" s="24" t="str">
        <f>IFERROR(VLOOKUP(F40,JF_P[],2,0),"")</f>
        <v/>
      </c>
      <c r="G41" s="24" t="str">
        <f>IFERROR(VLOOKUP(G40,JF_P[],2,0),"")</f>
        <v/>
      </c>
      <c r="H41" s="24" t="str">
        <f>IFERROR(VLOOKUP(H40,JF_P[],2,0),"")</f>
        <v/>
      </c>
      <c r="I41" s="24" t="str">
        <f>IFERROR(VLOOKUP(I40,JF_P[],2,0),"")</f>
        <v/>
      </c>
    </row>
    <row r="42" spans="1:9" s="20" customFormat="1" x14ac:dyDescent="0.25">
      <c r="A42" s="30"/>
      <c r="B42" s="30"/>
      <c r="C42"/>
      <c r="D42" s="59" t="s">
        <v>148</v>
      </c>
      <c r="E42"/>
      <c r="F42"/>
      <c r="G42"/>
      <c r="H42"/>
      <c r="I42" s="58" t="s">
        <v>149</v>
      </c>
    </row>
    <row r="43" spans="1:9" s="20" customFormat="1" x14ac:dyDescent="0.25">
      <c r="A43" s="30"/>
      <c r="B43" s="30"/>
      <c r="C43"/>
      <c r="D43"/>
      <c r="E43"/>
      <c r="F43"/>
      <c r="G43"/>
      <c r="H43"/>
      <c r="I43" s="58" t="s">
        <v>150</v>
      </c>
    </row>
    <row r="44" spans="1:9" s="20" customFormat="1" x14ac:dyDescent="0.25">
      <c r="A44" s="30"/>
      <c r="B44" s="30"/>
      <c r="C44"/>
      <c r="D44"/>
      <c r="E44"/>
      <c r="F44"/>
      <c r="G44"/>
      <c r="H44"/>
      <c r="I44" s="58" t="s">
        <v>151</v>
      </c>
    </row>
    <row r="45" spans="1:9" s="20" customFormat="1" x14ac:dyDescent="0.25">
      <c r="A45" s="30"/>
      <c r="B45" s="30"/>
      <c r="C45"/>
      <c r="D45"/>
      <c r="E45"/>
      <c r="F45"/>
      <c r="G45"/>
      <c r="H45"/>
      <c r="I45"/>
    </row>
  </sheetData>
  <mergeCells count="1">
    <mergeCell ref="C4:I4"/>
  </mergeCells>
  <conditionalFormatting sqref="C15:I15 C28:I28 C40:I40">
    <cfRule type="expression" dxfId="6" priority="4">
      <formula>MONTH(C15)&lt;&gt;$E$2</formula>
    </cfRule>
  </conditionalFormatting>
  <conditionalFormatting sqref="C6:I6">
    <cfRule type="expression" dxfId="5" priority="3">
      <formula>MONTH(C6)&lt;&gt;$E$2</formula>
    </cfRule>
  </conditionalFormatting>
  <conditionalFormatting sqref="C21:I21">
    <cfRule type="expression" dxfId="4" priority="2">
      <formula>MONTH(C21)&lt;&gt;$E$2</formula>
    </cfRule>
  </conditionalFormatting>
  <conditionalFormatting sqref="C34:I34">
    <cfRule type="expression" dxfId="3" priority="1">
      <formula>MONTH(C34)&lt;&gt;$E$2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33" customWidth="1"/>
    <col min="2" max="7" width="8" style="34" customWidth="1"/>
    <col min="8" max="16384" width="10.81640625" style="33"/>
  </cols>
  <sheetData>
    <row r="1" spans="1:7" x14ac:dyDescent="0.25">
      <c r="B1" s="34" t="s">
        <v>27</v>
      </c>
      <c r="C1" s="34" t="s">
        <v>28</v>
      </c>
      <c r="D1" s="34" t="s">
        <v>29</v>
      </c>
      <c r="E1" s="34" t="s">
        <v>30</v>
      </c>
      <c r="F1" s="34" t="s">
        <v>31</v>
      </c>
      <c r="G1" s="34" t="s">
        <v>32</v>
      </c>
    </row>
    <row r="2" spans="1:7" x14ac:dyDescent="0.25">
      <c r="A2" s="33" t="s">
        <v>33</v>
      </c>
      <c r="B2" s="36">
        <v>6</v>
      </c>
      <c r="C2" s="34">
        <f>B2+B3+3</f>
        <v>15</v>
      </c>
      <c r="D2" s="34">
        <f t="shared" ref="D2:G2" si="0">C2+C3+3</f>
        <v>21</v>
      </c>
      <c r="E2" s="34">
        <f t="shared" si="0"/>
        <v>28</v>
      </c>
      <c r="F2" s="34">
        <f t="shared" si="0"/>
        <v>34</v>
      </c>
      <c r="G2" s="34">
        <f t="shared" si="0"/>
        <v>40</v>
      </c>
    </row>
    <row r="3" spans="1:7" x14ac:dyDescent="0.25">
      <c r="A3" s="33" t="s">
        <v>34</v>
      </c>
      <c r="B3" s="36">
        <v>6</v>
      </c>
      <c r="C3" s="36">
        <v>3</v>
      </c>
      <c r="D3" s="36">
        <v>4</v>
      </c>
      <c r="E3" s="36">
        <v>3</v>
      </c>
      <c r="F3" s="36">
        <v>3</v>
      </c>
      <c r="G3" s="36">
        <v>3</v>
      </c>
    </row>
    <row r="4" spans="1:7" x14ac:dyDescent="0.25">
      <c r="A4" s="33" t="s">
        <v>35</v>
      </c>
      <c r="B4" s="34">
        <f>B2+2</f>
        <v>8</v>
      </c>
      <c r="C4" s="34">
        <f t="shared" ref="C4:G4" si="1">C2+2</f>
        <v>17</v>
      </c>
      <c r="D4" s="34">
        <f t="shared" si="1"/>
        <v>23</v>
      </c>
      <c r="E4" s="34">
        <f t="shared" si="1"/>
        <v>30</v>
      </c>
      <c r="F4" s="34">
        <f t="shared" si="1"/>
        <v>36</v>
      </c>
      <c r="G4" s="34">
        <f t="shared" si="1"/>
        <v>42</v>
      </c>
    </row>
    <row r="5" spans="1:7" x14ac:dyDescent="0.25">
      <c r="A5" s="33" t="s">
        <v>36</v>
      </c>
      <c r="B5" s="34">
        <f>B2+1+B3</f>
        <v>13</v>
      </c>
      <c r="C5" s="34">
        <f t="shared" ref="C5:G5" si="2">C2+1+C3</f>
        <v>19</v>
      </c>
      <c r="D5" s="34">
        <f t="shared" si="2"/>
        <v>26</v>
      </c>
      <c r="E5" s="34">
        <f t="shared" si="2"/>
        <v>32</v>
      </c>
      <c r="F5" s="34">
        <f t="shared" si="2"/>
        <v>38</v>
      </c>
      <c r="G5" s="34">
        <f t="shared" si="2"/>
        <v>44</v>
      </c>
    </row>
    <row r="8" spans="1:7" x14ac:dyDescent="0.25">
      <c r="B8" s="35"/>
      <c r="C8" s="35"/>
      <c r="D8" s="35"/>
      <c r="E8" s="35"/>
      <c r="F8" s="35"/>
      <c r="G8" s="35"/>
    </row>
    <row r="14" spans="1:7" x14ac:dyDescent="0.25">
      <c r="B14" s="35"/>
      <c r="C14" s="35"/>
      <c r="D14" s="35"/>
      <c r="E14" s="35"/>
      <c r="F14" s="35"/>
      <c r="G14" s="35"/>
    </row>
    <row r="20" spans="2:7" x14ac:dyDescent="0.25">
      <c r="B20" s="35"/>
      <c r="C20" s="35"/>
      <c r="D20" s="35"/>
      <c r="E20" s="35"/>
      <c r="F20" s="35"/>
      <c r="G20" s="3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5">
        <f>Mensuel!C2</f>
        <v>2018</v>
      </c>
      <c r="B1" s="27" t="s">
        <v>12</v>
      </c>
      <c r="C1" s="27" t="s">
        <v>13</v>
      </c>
    </row>
    <row r="2" spans="1:3" x14ac:dyDescent="0.25">
      <c r="A2" s="26"/>
      <c r="B2" s="28">
        <f>IF(WEEKDAY(B3,2)=2,B3-1,0)</f>
        <v>0</v>
      </c>
      <c r="C2" s="26" t="s">
        <v>14</v>
      </c>
    </row>
    <row r="3" spans="1:3" x14ac:dyDescent="0.25">
      <c r="A3" s="26"/>
      <c r="B3" s="29">
        <f>DATE(A1,1,1)</f>
        <v>43101</v>
      </c>
      <c r="C3" s="26" t="s">
        <v>15</v>
      </c>
    </row>
    <row r="4" spans="1:3" x14ac:dyDescent="0.25">
      <c r="A4" s="26"/>
      <c r="B4" s="28">
        <f>IF(WEEKDAY(B3,2)=4,B3+1,0)</f>
        <v>0</v>
      </c>
      <c r="C4" s="26" t="s">
        <v>14</v>
      </c>
    </row>
    <row r="5" spans="1:3" x14ac:dyDescent="0.25">
      <c r="A5" s="26"/>
      <c r="B5" s="2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5" s="26" t="s">
        <v>16</v>
      </c>
    </row>
    <row r="6" spans="1:3" x14ac:dyDescent="0.25">
      <c r="A6" s="26"/>
      <c r="B6" s="29">
        <f>B5+1</f>
        <v>43192</v>
      </c>
      <c r="C6" s="26" t="s">
        <v>17</v>
      </c>
    </row>
    <row r="7" spans="1:3" x14ac:dyDescent="0.25">
      <c r="A7" s="26"/>
      <c r="B7" s="28">
        <f>IF(WEEKDAY(B8,2)=2,B8-1,0)</f>
        <v>43220</v>
      </c>
      <c r="C7" s="26" t="s">
        <v>14</v>
      </c>
    </row>
    <row r="8" spans="1:3" x14ac:dyDescent="0.25">
      <c r="A8" s="26"/>
      <c r="B8" s="29">
        <f>DATE(A1,5,1)</f>
        <v>43221</v>
      </c>
      <c r="C8" s="26" t="s">
        <v>18</v>
      </c>
    </row>
    <row r="9" spans="1:3" x14ac:dyDescent="0.25">
      <c r="A9" s="26"/>
      <c r="B9" s="28">
        <f>IF(WEEKDAY(B8,2)=4,B8+1,0)</f>
        <v>0</v>
      </c>
      <c r="C9" s="26" t="s">
        <v>14</v>
      </c>
    </row>
    <row r="10" spans="1:3" x14ac:dyDescent="0.25">
      <c r="A10" s="26"/>
      <c r="B10" s="28">
        <f>IF(WEEKDAY(B11,2)=2,B11-1,0)</f>
        <v>43227</v>
      </c>
      <c r="C10" s="26" t="s">
        <v>14</v>
      </c>
    </row>
    <row r="11" spans="1:3" x14ac:dyDescent="0.25">
      <c r="A11" s="26"/>
      <c r="B11" s="29">
        <f>DATE(A1,5,8)</f>
        <v>43228</v>
      </c>
      <c r="C11" s="26" t="s">
        <v>19</v>
      </c>
    </row>
    <row r="12" spans="1:3" x14ac:dyDescent="0.25">
      <c r="A12" s="26"/>
      <c r="B12" s="28">
        <f>IF(WEEKDAY(B11,2)=4,B11+1,0)</f>
        <v>0</v>
      </c>
      <c r="C12" s="26" t="s">
        <v>14</v>
      </c>
    </row>
    <row r="13" spans="1:3" x14ac:dyDescent="0.25">
      <c r="A13" s="26"/>
      <c r="B13" s="29">
        <f>B5+39</f>
        <v>43230</v>
      </c>
      <c r="C13" s="26" t="s">
        <v>20</v>
      </c>
    </row>
    <row r="14" spans="1:3" x14ac:dyDescent="0.25">
      <c r="A14" s="26"/>
      <c r="B14" s="28">
        <f>IF(WEEKDAY(B13,2)=4,B13+1,0)</f>
        <v>43231</v>
      </c>
      <c r="C14" s="26" t="s">
        <v>14</v>
      </c>
    </row>
    <row r="15" spans="1:3" x14ac:dyDescent="0.25">
      <c r="A15" s="26"/>
      <c r="B15" s="29">
        <f>B5+50</f>
        <v>43241</v>
      </c>
      <c r="C15" s="26" t="s">
        <v>21</v>
      </c>
    </row>
    <row r="16" spans="1:3" x14ac:dyDescent="0.25">
      <c r="A16" s="26"/>
      <c r="B16" s="28">
        <f>IF(WEEKDAY(B17,2)=2,B17-1,0)</f>
        <v>0</v>
      </c>
      <c r="C16" s="26" t="s">
        <v>14</v>
      </c>
    </row>
    <row r="17" spans="1:3" x14ac:dyDescent="0.25">
      <c r="A17" s="26"/>
      <c r="B17" s="29">
        <f>DATE(A1,7,14)</f>
        <v>43295</v>
      </c>
      <c r="C17" s="26" t="s">
        <v>22</v>
      </c>
    </row>
    <row r="18" spans="1:3" x14ac:dyDescent="0.25">
      <c r="A18" s="26"/>
      <c r="B18" s="28">
        <f>IF(WEEKDAY(B17,2)=4,B17+1,0)</f>
        <v>0</v>
      </c>
      <c r="C18" s="26" t="s">
        <v>14</v>
      </c>
    </row>
    <row r="19" spans="1:3" x14ac:dyDescent="0.25">
      <c r="A19" s="26"/>
      <c r="B19" s="28">
        <f>IF(WEEKDAY(B20,2)=2,B20-1,0)</f>
        <v>0</v>
      </c>
      <c r="C19" s="26" t="s">
        <v>14</v>
      </c>
    </row>
    <row r="20" spans="1:3" x14ac:dyDescent="0.25">
      <c r="A20" s="26"/>
      <c r="B20" s="29">
        <f>DATE(A1,8,15)</f>
        <v>43327</v>
      </c>
      <c r="C20" s="26" t="s">
        <v>23</v>
      </c>
    </row>
    <row r="21" spans="1:3" x14ac:dyDescent="0.25">
      <c r="A21" s="26"/>
      <c r="B21" s="28">
        <f>IF(WEEKDAY(B20,2)=4,B20+1,0)</f>
        <v>0</v>
      </c>
      <c r="C21" s="26" t="s">
        <v>14</v>
      </c>
    </row>
    <row r="22" spans="1:3" x14ac:dyDescent="0.25">
      <c r="A22" s="26"/>
      <c r="B22" s="28">
        <f>IF(WEEKDAY(B23,2)=2,B23-1,0)</f>
        <v>0</v>
      </c>
      <c r="C22" s="26" t="s">
        <v>14</v>
      </c>
    </row>
    <row r="23" spans="1:3" x14ac:dyDescent="0.25">
      <c r="A23" s="26"/>
      <c r="B23" s="29">
        <f>DATE(A1,11,1)</f>
        <v>43405</v>
      </c>
      <c r="C23" s="26" t="s">
        <v>24</v>
      </c>
    </row>
    <row r="24" spans="1:3" x14ac:dyDescent="0.25">
      <c r="A24" s="26"/>
      <c r="B24" s="28">
        <f>IF(WEEKDAY(B23,2)=4,B23+1,0)</f>
        <v>43406</v>
      </c>
      <c r="C24" s="26" t="s">
        <v>14</v>
      </c>
    </row>
    <row r="25" spans="1:3" x14ac:dyDescent="0.25">
      <c r="A25" s="26"/>
      <c r="B25" s="28">
        <f>IF(WEEKDAY(B26,2)=2,B26-1,0)</f>
        <v>0</v>
      </c>
      <c r="C25" s="26" t="s">
        <v>14</v>
      </c>
    </row>
    <row r="26" spans="1:3" x14ac:dyDescent="0.25">
      <c r="A26" s="26"/>
      <c r="B26" s="29">
        <f>DATE(A1,11,11)</f>
        <v>43415</v>
      </c>
      <c r="C26" s="26" t="s">
        <v>25</v>
      </c>
    </row>
    <row r="27" spans="1:3" x14ac:dyDescent="0.25">
      <c r="A27" s="26"/>
      <c r="B27" s="28">
        <f>IF(WEEKDAY(B26,2)=4,B26+1,0)</f>
        <v>0</v>
      </c>
      <c r="C27" s="26" t="s">
        <v>14</v>
      </c>
    </row>
    <row r="28" spans="1:3" x14ac:dyDescent="0.25">
      <c r="A28" s="26"/>
      <c r="B28" s="28">
        <f>IF(WEEKDAY(B29,2)=2,B29-1,0)</f>
        <v>43458</v>
      </c>
      <c r="C28" s="26" t="s">
        <v>14</v>
      </c>
    </row>
    <row r="29" spans="1:3" x14ac:dyDescent="0.25">
      <c r="A29" s="26"/>
      <c r="B29" s="29">
        <f>DATE(A1,12,25)</f>
        <v>43459</v>
      </c>
      <c r="C29" s="26" t="s">
        <v>26</v>
      </c>
    </row>
    <row r="30" spans="1:3" x14ac:dyDescent="0.25">
      <c r="A30" s="26"/>
      <c r="B30" s="28">
        <f>IF(WEEKDAY(B29,2)=4,B29+1,0)</f>
        <v>0</v>
      </c>
      <c r="C30" s="26" t="s">
        <v>14</v>
      </c>
    </row>
    <row r="31" spans="1:3" x14ac:dyDescent="0.25">
      <c r="A31" s="26"/>
      <c r="B31" s="28">
        <f>IF(WEEKDAY(B32,2)=2,B32-1,0)</f>
        <v>43465</v>
      </c>
      <c r="C31" s="26" t="s">
        <v>14</v>
      </c>
    </row>
    <row r="32" spans="1:3" x14ac:dyDescent="0.25">
      <c r="A32" s="26"/>
      <c r="B32" s="29">
        <f>DATE(A1+1,1,1)</f>
        <v>43466</v>
      </c>
      <c r="C32" s="26" t="s">
        <v>15</v>
      </c>
    </row>
    <row r="33" spans="2:3" x14ac:dyDescent="0.25">
      <c r="B33" s="28">
        <f>IF(WEEKDAY(B32,2)=4,B32+1,0)</f>
        <v>0</v>
      </c>
      <c r="C33" s="26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</cp:lastModifiedBy>
  <cp:revision/>
  <cp:lastPrinted>2017-08-21T20:53:26Z</cp:lastPrinted>
  <dcterms:created xsi:type="dcterms:W3CDTF">2015-02-17T18:38:59Z</dcterms:created>
  <dcterms:modified xsi:type="dcterms:W3CDTF">2018-02-12T10:13:00Z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