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5"/>
  </bookViews>
  <sheets>
    <sheet name="Données" sheetId="1" r:id="rId1"/>
    <sheet name="Departement" sheetId="2" r:id="rId2"/>
    <sheet name="Age" sheetId="3" r:id="rId3"/>
    <sheet name="Anniversaire" sheetId="4" r:id="rId4"/>
    <sheet name="Notes" sheetId="5" r:id="rId5"/>
    <sheet name="Notes1" sheetId="6" r:id="rId6"/>
  </sheets>
  <definedNames>
    <definedName name="_xlnm._FilterDatabase" localSheetId="3" hidden="1">Anniversaire!$B$2:$B$25</definedName>
    <definedName name="_xlnm._FilterDatabase" localSheetId="4" hidden="1">Notes!$A$1:$F$26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" i="6" l="1"/>
  <c r="L26" i="6"/>
  <c r="J8" i="6"/>
  <c r="I12" i="6"/>
  <c r="J12" i="6"/>
  <c r="H25" i="6"/>
  <c r="I25" i="6"/>
  <c r="J25" i="6"/>
  <c r="H26" i="6"/>
  <c r="I26" i="6"/>
  <c r="J26" i="6"/>
  <c r="N25" i="6" l="1"/>
  <c r="N26" i="6"/>
  <c r="C3" i="6"/>
  <c r="E24" i="6" l="1"/>
  <c r="J24" i="6" s="1"/>
  <c r="D24" i="6"/>
  <c r="I24" i="6" s="1"/>
  <c r="C24" i="6"/>
  <c r="E23" i="6"/>
  <c r="J23" i="6" s="1"/>
  <c r="D23" i="6"/>
  <c r="I23" i="6" s="1"/>
  <c r="C23" i="6"/>
  <c r="H23" i="6" s="1"/>
  <c r="E22" i="6"/>
  <c r="J22" i="6" s="1"/>
  <c r="D22" i="6"/>
  <c r="I22" i="6" s="1"/>
  <c r="C22" i="6"/>
  <c r="H22" i="6" s="1"/>
  <c r="E21" i="6"/>
  <c r="J21" i="6" s="1"/>
  <c r="D21" i="6"/>
  <c r="I21" i="6" s="1"/>
  <c r="C21" i="6"/>
  <c r="H21" i="6" s="1"/>
  <c r="L21" i="6" s="1"/>
  <c r="E20" i="6"/>
  <c r="J20" i="6" s="1"/>
  <c r="D20" i="6"/>
  <c r="I20" i="6" s="1"/>
  <c r="C20" i="6"/>
  <c r="H20" i="6" s="1"/>
  <c r="E19" i="6"/>
  <c r="J19" i="6" s="1"/>
  <c r="D19" i="6"/>
  <c r="I19" i="6" s="1"/>
  <c r="C19" i="6"/>
  <c r="H19" i="6" s="1"/>
  <c r="E18" i="6"/>
  <c r="J18" i="6" s="1"/>
  <c r="D18" i="6"/>
  <c r="I18" i="6" s="1"/>
  <c r="C18" i="6"/>
  <c r="H18" i="6" s="1"/>
  <c r="E17" i="6"/>
  <c r="J17" i="6" s="1"/>
  <c r="D17" i="6"/>
  <c r="I17" i="6" s="1"/>
  <c r="C17" i="6"/>
  <c r="H17" i="6" s="1"/>
  <c r="L17" i="6" s="1"/>
  <c r="E16" i="6"/>
  <c r="J16" i="6" s="1"/>
  <c r="D16" i="6"/>
  <c r="I16" i="6" s="1"/>
  <c r="C16" i="6"/>
  <c r="H16" i="6" s="1"/>
  <c r="E15" i="6"/>
  <c r="J15" i="6" s="1"/>
  <c r="D15" i="6"/>
  <c r="I15" i="6" s="1"/>
  <c r="C15" i="6"/>
  <c r="H15" i="6" s="1"/>
  <c r="E14" i="6"/>
  <c r="J14" i="6" s="1"/>
  <c r="D14" i="6"/>
  <c r="I14" i="6" s="1"/>
  <c r="C14" i="6"/>
  <c r="H14" i="6" s="1"/>
  <c r="E13" i="6"/>
  <c r="J13" i="6" s="1"/>
  <c r="D13" i="6"/>
  <c r="I13" i="6" s="1"/>
  <c r="C13" i="6"/>
  <c r="H13" i="6" s="1"/>
  <c r="L13" i="6" s="1"/>
  <c r="C12" i="6"/>
  <c r="H12" i="6" s="1"/>
  <c r="L12" i="6" s="1"/>
  <c r="E11" i="6"/>
  <c r="J11" i="6" s="1"/>
  <c r="D11" i="6"/>
  <c r="I11" i="6" s="1"/>
  <c r="C11" i="6"/>
  <c r="H11" i="6" s="1"/>
  <c r="L11" i="6" s="1"/>
  <c r="E10" i="6"/>
  <c r="J10" i="6" s="1"/>
  <c r="D10" i="6"/>
  <c r="I10" i="6" s="1"/>
  <c r="C10" i="6"/>
  <c r="H10" i="6" s="1"/>
  <c r="E9" i="6"/>
  <c r="J9" i="6" s="1"/>
  <c r="D9" i="6"/>
  <c r="I9" i="6" s="1"/>
  <c r="C9" i="6"/>
  <c r="H9" i="6" s="1"/>
  <c r="D8" i="6"/>
  <c r="I8" i="6" s="1"/>
  <c r="C8" i="6"/>
  <c r="H8" i="6" s="1"/>
  <c r="L8" i="6" s="1"/>
  <c r="E7" i="6"/>
  <c r="J7" i="6" s="1"/>
  <c r="D7" i="6"/>
  <c r="I7" i="6" s="1"/>
  <c r="C7" i="6"/>
  <c r="H7" i="6" s="1"/>
  <c r="E6" i="6"/>
  <c r="J6" i="6" s="1"/>
  <c r="D6" i="6"/>
  <c r="I6" i="6" s="1"/>
  <c r="C6" i="6"/>
  <c r="H6" i="6" s="1"/>
  <c r="E5" i="6"/>
  <c r="J5" i="6" s="1"/>
  <c r="D5" i="6"/>
  <c r="I5" i="6" s="1"/>
  <c r="C5" i="6"/>
  <c r="H5" i="6" s="1"/>
  <c r="E4" i="6"/>
  <c r="J4" i="6" s="1"/>
  <c r="D4" i="6"/>
  <c r="I4" i="6" s="1"/>
  <c r="C4" i="6"/>
  <c r="H4" i="6" s="1"/>
  <c r="L4" i="6" s="1"/>
  <c r="E3" i="6"/>
  <c r="J3" i="6" s="1"/>
  <c r="D3" i="6"/>
  <c r="H3" i="6"/>
  <c r="L7" i="6" l="1"/>
  <c r="L10" i="6"/>
  <c r="L16" i="6"/>
  <c r="L20" i="6"/>
  <c r="L6" i="6"/>
  <c r="L9" i="6"/>
  <c r="L15" i="6"/>
  <c r="L19" i="6"/>
  <c r="L23" i="6"/>
  <c r="L5" i="6"/>
  <c r="L14" i="6"/>
  <c r="L18" i="6"/>
  <c r="L22" i="6"/>
  <c r="H24" i="6"/>
  <c r="L24" i="6" s="1"/>
  <c r="I3" i="6"/>
  <c r="L3" i="6" s="1"/>
  <c r="N6" i="6"/>
  <c r="N9" i="6"/>
  <c r="N15" i="6"/>
  <c r="N19" i="6"/>
  <c r="N23" i="6"/>
  <c r="N5" i="6"/>
  <c r="N12" i="6"/>
  <c r="N14" i="6"/>
  <c r="N18" i="6"/>
  <c r="N22" i="6"/>
  <c r="N4" i="6"/>
  <c r="N8" i="6"/>
  <c r="N11" i="6"/>
  <c r="N13" i="6"/>
  <c r="N17" i="6"/>
  <c r="N21" i="6"/>
  <c r="N7" i="6"/>
  <c r="N10" i="6"/>
  <c r="N16" i="6"/>
  <c r="N20" i="6"/>
  <c r="N24" i="6"/>
  <c r="P12" i="5"/>
  <c r="P8" i="5"/>
  <c r="O8" i="5"/>
  <c r="N3" i="6" l="1"/>
  <c r="P25" i="5" a="1"/>
  <c r="P25" i="5" s="1"/>
  <c r="P26" i="5" a="1"/>
  <c r="P26" i="5"/>
  <c r="F26" i="5"/>
  <c r="F25" i="5"/>
  <c r="N25" i="5"/>
  <c r="N26" i="5"/>
  <c r="O25" i="5"/>
  <c r="O26" i="5"/>
  <c r="O12" i="5"/>
  <c r="N12" i="5"/>
  <c r="M25" i="5"/>
  <c r="M26" i="5"/>
  <c r="J25" i="5" l="1"/>
  <c r="H25" i="5"/>
  <c r="H26" i="5"/>
  <c r="H24" i="5"/>
  <c r="I12" i="5"/>
  <c r="H12" i="5"/>
  <c r="H13" i="5"/>
  <c r="H14" i="5"/>
  <c r="H15" i="5"/>
  <c r="H16" i="5"/>
  <c r="H17" i="5"/>
  <c r="H18" i="5"/>
  <c r="H19" i="5"/>
  <c r="H20" i="5"/>
  <c r="H21" i="5"/>
  <c r="H22" i="5"/>
  <c r="H23" i="5"/>
  <c r="L15" i="5"/>
  <c r="I25" i="5"/>
  <c r="E4" i="5"/>
  <c r="O4" i="5" s="1"/>
  <c r="E5" i="5"/>
  <c r="O5" i="5" s="1"/>
  <c r="E6" i="5"/>
  <c r="O6" i="5" s="1"/>
  <c r="E7" i="5"/>
  <c r="O7" i="5" s="1"/>
  <c r="E9" i="5"/>
  <c r="O9" i="5" s="1"/>
  <c r="E10" i="5"/>
  <c r="O10" i="5" s="1"/>
  <c r="E11" i="5"/>
  <c r="O11" i="5" s="1"/>
  <c r="E13" i="5"/>
  <c r="O13" i="5" s="1"/>
  <c r="E14" i="5"/>
  <c r="O14" i="5" s="1"/>
  <c r="E15" i="5"/>
  <c r="O15" i="5" s="1"/>
  <c r="E16" i="5"/>
  <c r="O16" i="5" s="1"/>
  <c r="E17" i="5"/>
  <c r="O17" i="5" s="1"/>
  <c r="E18" i="5"/>
  <c r="O18" i="5" s="1"/>
  <c r="E19" i="5"/>
  <c r="O19" i="5" s="1"/>
  <c r="E20" i="5"/>
  <c r="O20" i="5" s="1"/>
  <c r="E21" i="5"/>
  <c r="O21" i="5" s="1"/>
  <c r="E22" i="5"/>
  <c r="O22" i="5" s="1"/>
  <c r="E23" i="5"/>
  <c r="O23" i="5" s="1"/>
  <c r="E24" i="5"/>
  <c r="O24" i="5" s="1"/>
  <c r="D4" i="5"/>
  <c r="N4" i="5" s="1"/>
  <c r="D5" i="5"/>
  <c r="N5" i="5" s="1"/>
  <c r="D6" i="5"/>
  <c r="N6" i="5" s="1"/>
  <c r="D7" i="5"/>
  <c r="N7" i="5" s="1"/>
  <c r="D8" i="5"/>
  <c r="N8" i="5" s="1"/>
  <c r="D9" i="5"/>
  <c r="N9" i="5" s="1"/>
  <c r="D10" i="5"/>
  <c r="N10" i="5" s="1"/>
  <c r="D11" i="5"/>
  <c r="N11" i="5" s="1"/>
  <c r="D13" i="5"/>
  <c r="N13" i="5" s="1"/>
  <c r="D14" i="5"/>
  <c r="N14" i="5" s="1"/>
  <c r="D15" i="5"/>
  <c r="N15" i="5" s="1"/>
  <c r="D16" i="5"/>
  <c r="N16" i="5" s="1"/>
  <c r="D17" i="5"/>
  <c r="N17" i="5" s="1"/>
  <c r="D18" i="5"/>
  <c r="N18" i="5" s="1"/>
  <c r="D19" i="5"/>
  <c r="N19" i="5" s="1"/>
  <c r="D20" i="5"/>
  <c r="N20" i="5" s="1"/>
  <c r="D21" i="5"/>
  <c r="N21" i="5" s="1"/>
  <c r="D22" i="5"/>
  <c r="N22" i="5" s="1"/>
  <c r="D23" i="5"/>
  <c r="N23" i="5" s="1"/>
  <c r="D24" i="5"/>
  <c r="N24" i="5" s="1"/>
  <c r="C4" i="5"/>
  <c r="F4" i="5" s="1"/>
  <c r="C5" i="5"/>
  <c r="F5" i="5" s="1"/>
  <c r="C6" i="5"/>
  <c r="F6" i="5" s="1"/>
  <c r="C7" i="5"/>
  <c r="C8" i="5"/>
  <c r="C9" i="5"/>
  <c r="F9" i="5" s="1"/>
  <c r="C10" i="5"/>
  <c r="F10" i="5" s="1"/>
  <c r="C11" i="5"/>
  <c r="C12" i="5"/>
  <c r="F12" i="5" s="1"/>
  <c r="C13" i="5"/>
  <c r="F13" i="5" s="1"/>
  <c r="C14" i="5"/>
  <c r="F14" i="5" s="1"/>
  <c r="C15" i="5"/>
  <c r="F15" i="5" s="1"/>
  <c r="C16" i="5"/>
  <c r="F16" i="5" s="1"/>
  <c r="C17" i="5"/>
  <c r="F17" i="5" s="1"/>
  <c r="C18" i="5"/>
  <c r="F18" i="5" s="1"/>
  <c r="C19" i="5"/>
  <c r="F19" i="5" s="1"/>
  <c r="C20" i="5"/>
  <c r="F20" i="5" s="1"/>
  <c r="C21" i="5"/>
  <c r="F21" i="5" s="1"/>
  <c r="C22" i="5"/>
  <c r="F22" i="5" s="1"/>
  <c r="C23" i="5"/>
  <c r="F23" i="5" s="1"/>
  <c r="C24" i="5"/>
  <c r="E3" i="5"/>
  <c r="O3" i="5" s="1"/>
  <c r="D3" i="5"/>
  <c r="C3" i="5"/>
  <c r="F3" i="5" s="1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" i="4"/>
  <c r="B2" i="3"/>
  <c r="B3" i="3"/>
  <c r="F24" i="5" l="1"/>
  <c r="F11" i="5"/>
  <c r="F7" i="5"/>
  <c r="M8" i="5"/>
  <c r="R8" i="5" s="1"/>
  <c r="F8" i="5"/>
  <c r="M3" i="5"/>
  <c r="N3" i="5"/>
  <c r="M21" i="5"/>
  <c r="R21" i="5" s="1"/>
  <c r="M17" i="5"/>
  <c r="R17" i="5" s="1"/>
  <c r="M13" i="5"/>
  <c r="R13" i="5" s="1"/>
  <c r="M9" i="5"/>
  <c r="R9" i="5" s="1"/>
  <c r="M5" i="5"/>
  <c r="R5" i="5" s="1"/>
  <c r="M24" i="5"/>
  <c r="R24" i="5" s="1"/>
  <c r="M20" i="5"/>
  <c r="R20" i="5" s="1"/>
  <c r="M16" i="5"/>
  <c r="R16" i="5" s="1"/>
  <c r="M12" i="5"/>
  <c r="R12" i="5" s="1"/>
  <c r="M4" i="5"/>
  <c r="R3" i="5" s="1"/>
  <c r="M23" i="5"/>
  <c r="R23" i="5" s="1"/>
  <c r="M19" i="5"/>
  <c r="R19" i="5" s="1"/>
  <c r="M15" i="5"/>
  <c r="R15" i="5" s="1"/>
  <c r="M11" i="5"/>
  <c r="R11" i="5" s="1"/>
  <c r="M7" i="5"/>
  <c r="R7" i="5" s="1"/>
  <c r="M22" i="5"/>
  <c r="R22" i="5" s="1"/>
  <c r="M18" i="5"/>
  <c r="R18" i="5" s="1"/>
  <c r="M14" i="5"/>
  <c r="R14" i="5" s="1"/>
  <c r="M10" i="5"/>
  <c r="R10" i="5" s="1"/>
  <c r="M6" i="5"/>
  <c r="R6" i="5" s="1"/>
  <c r="J8" i="5"/>
  <c r="K8" i="5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I8" i="5"/>
  <c r="Q15" i="5" l="1"/>
  <c r="P6" i="5" a="1"/>
  <c r="P6" i="5" s="1"/>
  <c r="Q22" i="5"/>
  <c r="Q19" i="5"/>
  <c r="Q16" i="5"/>
  <c r="Q21" i="5"/>
  <c r="P7" i="5" a="1"/>
  <c r="P7" i="5" s="1"/>
  <c r="Q23" i="5"/>
  <c r="Q20" i="5"/>
  <c r="Q18" i="5"/>
  <c r="P5" i="5" a="1"/>
  <c r="P5" i="5" s="1"/>
  <c r="Q14" i="5"/>
  <c r="P4" i="5" a="1"/>
  <c r="P4" i="5" s="1"/>
  <c r="Q24" i="5"/>
  <c r="Q17" i="5"/>
  <c r="P22" i="5" a="1"/>
  <c r="P22" i="5" s="1"/>
  <c r="P19" i="5" a="1"/>
  <c r="P19" i="5" s="1"/>
  <c r="P16" i="5" a="1"/>
  <c r="P16" i="5" s="1"/>
  <c r="P9" i="5" a="1"/>
  <c r="P9" i="5" s="1"/>
  <c r="Q9" i="5"/>
  <c r="P15" i="5" a="1"/>
  <c r="P15" i="5" s="1"/>
  <c r="P10" i="5" a="1"/>
  <c r="P10" i="5" s="1"/>
  <c r="Q10" i="5"/>
  <c r="P23" i="5" a="1"/>
  <c r="P23" i="5" s="1"/>
  <c r="P20" i="5" a="1"/>
  <c r="P20" i="5" s="1"/>
  <c r="P13" i="5" a="1"/>
  <c r="P13" i="5" s="1"/>
  <c r="Q13" i="5"/>
  <c r="P18" i="5" a="1"/>
  <c r="P18" i="5" s="1"/>
  <c r="Q12" i="5"/>
  <c r="P21" i="5" a="1"/>
  <c r="P21" i="5" s="1"/>
  <c r="P14" i="5" a="1"/>
  <c r="P14" i="5" s="1"/>
  <c r="P11" i="5" a="1"/>
  <c r="P11" i="5" s="1"/>
  <c r="Q11" i="5"/>
  <c r="P24" i="5" a="1"/>
  <c r="P24" i="5" s="1"/>
  <c r="P17" i="5" a="1"/>
  <c r="P17" i="5" s="1"/>
  <c r="Q8" i="5"/>
  <c r="P3" i="5" a="1"/>
  <c r="P3" i="5" s="1"/>
  <c r="H8" i="5"/>
</calcChain>
</file>

<file path=xl/sharedStrings.xml><?xml version="1.0" encoding="utf-8"?>
<sst xmlns="http://schemas.openxmlformats.org/spreadsheetml/2006/main" count="176" uniqueCount="88">
  <si>
    <t>Ind</t>
  </si>
  <si>
    <t>NOM</t>
  </si>
  <si>
    <t>Prénom</t>
  </si>
  <si>
    <t>Date naissance</t>
  </si>
  <si>
    <t>Code postal</t>
  </si>
  <si>
    <t>Commune</t>
  </si>
  <si>
    <t>ANDRE</t>
  </si>
  <si>
    <t>Olivier</t>
  </si>
  <si>
    <t>CHAUDENEY sur MOSELLE</t>
  </si>
  <si>
    <t>BALIN</t>
  </si>
  <si>
    <t>Frédéric</t>
  </si>
  <si>
    <t>VANDOEUVRE les NANCY</t>
  </si>
  <si>
    <t>BEDOUET</t>
  </si>
  <si>
    <t>Laurent</t>
  </si>
  <si>
    <t>LAXOU</t>
  </si>
  <si>
    <t>BONINI</t>
  </si>
  <si>
    <t>Caroline</t>
  </si>
  <si>
    <t>CHATRES</t>
  </si>
  <si>
    <t>COLLIN</t>
  </si>
  <si>
    <t>Marcel</t>
  </si>
  <si>
    <t>DIJON</t>
  </si>
  <si>
    <t>DERHE</t>
  </si>
  <si>
    <t>Sylvain</t>
  </si>
  <si>
    <t>POMPEY</t>
  </si>
  <si>
    <t>FIGUEIRAS</t>
  </si>
  <si>
    <t>Carlos</t>
  </si>
  <si>
    <t>CORCIEUX</t>
  </si>
  <si>
    <t>GENY</t>
  </si>
  <si>
    <t>Roseline</t>
  </si>
  <si>
    <t>BOUXIERES aux DAMES</t>
  </si>
  <si>
    <t>GERARDY</t>
  </si>
  <si>
    <t>Hervé</t>
  </si>
  <si>
    <t>FAMECK</t>
  </si>
  <si>
    <t>GONZALEZ</t>
  </si>
  <si>
    <t>Luis</t>
  </si>
  <si>
    <t>METZ</t>
  </si>
  <si>
    <t>HERGAT</t>
  </si>
  <si>
    <t>François</t>
  </si>
  <si>
    <t>NANCY</t>
  </si>
  <si>
    <t>LAFONTAINE</t>
  </si>
  <si>
    <t>Fabrice</t>
  </si>
  <si>
    <t>LAGRUE</t>
  </si>
  <si>
    <t>Philippe</t>
  </si>
  <si>
    <t>PONT A MOUSSON</t>
  </si>
  <si>
    <t>LE PAGE</t>
  </si>
  <si>
    <t>Sylvie</t>
  </si>
  <si>
    <t>GUENANGE</t>
  </si>
  <si>
    <t>MARTEL</t>
  </si>
  <si>
    <t>MOREL</t>
  </si>
  <si>
    <t>Christophe</t>
  </si>
  <si>
    <t>FAINS VEEL</t>
  </si>
  <si>
    <t>MOUTIER</t>
  </si>
  <si>
    <t>Stéphane</t>
  </si>
  <si>
    <t>St MAX</t>
  </si>
  <si>
    <t>PASTOR</t>
  </si>
  <si>
    <t>Valérie</t>
  </si>
  <si>
    <t>ROUX</t>
  </si>
  <si>
    <t>Michaël</t>
  </si>
  <si>
    <t>LANGRES</t>
  </si>
  <si>
    <t>SCHLAUDER</t>
  </si>
  <si>
    <t>REMEREVILLE</t>
  </si>
  <si>
    <t>XARDEL</t>
  </si>
  <si>
    <t>Olivia</t>
  </si>
  <si>
    <t>ZAMICHIEI</t>
  </si>
  <si>
    <t>Nicolas</t>
  </si>
  <si>
    <t>BRIEY</t>
  </si>
  <si>
    <t>DUPONT</t>
  </si>
  <si>
    <t>Charles</t>
  </si>
  <si>
    <t>PARIS</t>
  </si>
  <si>
    <t>ROBERT</t>
  </si>
  <si>
    <t>Françoise</t>
  </si>
  <si>
    <t>Age en année</t>
  </si>
  <si>
    <t>Age en jour</t>
  </si>
  <si>
    <t>Nombre de jour avant anniversaire</t>
  </si>
  <si>
    <t>Notes 1</t>
  </si>
  <si>
    <t>Notes 2</t>
  </si>
  <si>
    <t>Note3</t>
  </si>
  <si>
    <t>Moyenne</t>
  </si>
  <si>
    <t>Note1 sur 20</t>
  </si>
  <si>
    <t>Note2 sur 20</t>
  </si>
  <si>
    <t>Note3 sur 20</t>
  </si>
  <si>
    <t>Coefficient</t>
  </si>
  <si>
    <t>Note 1 /20</t>
  </si>
  <si>
    <t>Note 2 /20</t>
  </si>
  <si>
    <t>Note 3 /20</t>
  </si>
  <si>
    <t>Notes 1 /8</t>
  </si>
  <si>
    <t>Notes 2 / 12</t>
  </si>
  <si>
    <t>Note3/25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</si>
</sst>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yy"/>
    <numFmt numFmtId="165" formatCode="dd/mm"/>
    <numFmt numFmtId="166" formatCode="General;General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 diagonalUp="1"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164" fontId="0" fillId="0" borderId="0" xfId="0" applyNumberFormat="1"/>
    <xf numFmtId="165" fontId="0" fillId="0" borderId="0" xfId="0" applyNumberFormat="1" applyAlignment="1">
      <alignment vertical="center" wrapText="1"/>
    </xf>
    <xf numFmtId="166" fontId="0" fillId="0" borderId="0" xfId="0" applyNumberFormat="1"/>
    <xf numFmtId="0" fontId="0" fillId="0" borderId="1" xfId="0" applyBorder="1"/>
    <xf numFmtId="49" fontId="0" fillId="0" borderId="0" xfId="0" applyNumberFormat="1"/>
    <xf numFmtId="0" fontId="0" fillId="0" borderId="1" xfId="0" applyBorder="1" applyAlignment="1">
      <alignment vertical="center" wrapText="1"/>
    </xf>
    <xf numFmtId="1" fontId="0" fillId="0" borderId="0" xfId="0" applyNumberFormat="1"/>
    <xf numFmtId="3" fontId="0" fillId="0" borderId="0" xfId="0" applyNumberFormat="1"/>
    <xf numFmtId="0" fontId="0" fillId="0" borderId="0" xfId="0" applyBorder="1" applyAlignment="1">
      <alignment vertic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9" workbookViewId="0">
      <selection sqref="A1:B25"/>
    </sheetView>
  </sheetViews>
  <sheetFormatPr baseColWidth="10" defaultRowHeight="14.5" x14ac:dyDescent="0.35"/>
  <cols>
    <col min="1" max="1" width="3.81640625" customWidth="1"/>
    <col min="2" max="2" width="18.26953125" customWidth="1"/>
  </cols>
  <sheetData>
    <row r="1" spans="1:6" ht="2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43.5" x14ac:dyDescent="0.35">
      <c r="A2" s="1">
        <v>1</v>
      </c>
      <c r="B2" s="1" t="s">
        <v>6</v>
      </c>
      <c r="C2" s="1" t="s">
        <v>7</v>
      </c>
      <c r="D2" s="2">
        <v>26664</v>
      </c>
      <c r="E2" s="1">
        <v>54200</v>
      </c>
      <c r="F2" s="1" t="s">
        <v>8</v>
      </c>
    </row>
    <row r="3" spans="1:6" ht="43.5" x14ac:dyDescent="0.35">
      <c r="A3" s="1">
        <v>2</v>
      </c>
      <c r="B3" s="1" t="s">
        <v>9</v>
      </c>
      <c r="C3" s="1" t="s">
        <v>10</v>
      </c>
      <c r="D3" s="2">
        <v>25592</v>
      </c>
      <c r="E3" s="1">
        <v>54500</v>
      </c>
      <c r="F3" s="1" t="s">
        <v>11</v>
      </c>
    </row>
    <row r="4" spans="1:6" x14ac:dyDescent="0.35">
      <c r="A4" s="1">
        <v>3</v>
      </c>
      <c r="B4" s="1" t="s">
        <v>12</v>
      </c>
      <c r="C4" s="1" t="s">
        <v>13</v>
      </c>
      <c r="D4" s="2">
        <v>24049</v>
      </c>
      <c r="E4" s="1">
        <v>54520</v>
      </c>
      <c r="F4" s="1" t="s">
        <v>14</v>
      </c>
    </row>
    <row r="5" spans="1:6" x14ac:dyDescent="0.35">
      <c r="A5" s="1">
        <v>4</v>
      </c>
      <c r="B5" s="1" t="s">
        <v>15</v>
      </c>
      <c r="C5" s="1" t="s">
        <v>16</v>
      </c>
      <c r="D5" s="2">
        <v>26572</v>
      </c>
      <c r="E5" s="1">
        <v>24120</v>
      </c>
      <c r="F5" s="1" t="s">
        <v>17</v>
      </c>
    </row>
    <row r="6" spans="1:6" x14ac:dyDescent="0.35">
      <c r="A6" s="1">
        <v>5</v>
      </c>
      <c r="B6" s="1" t="s">
        <v>18</v>
      </c>
      <c r="C6" s="1" t="s">
        <v>19</v>
      </c>
      <c r="D6" s="2">
        <v>23950</v>
      </c>
      <c r="E6" s="1">
        <v>21000</v>
      </c>
      <c r="F6" s="1" t="s">
        <v>20</v>
      </c>
    </row>
    <row r="7" spans="1:6" x14ac:dyDescent="0.35">
      <c r="A7" s="1">
        <v>6</v>
      </c>
      <c r="B7" s="1" t="s">
        <v>21</v>
      </c>
      <c r="C7" s="1" t="s">
        <v>22</v>
      </c>
      <c r="D7" s="2">
        <v>26778</v>
      </c>
      <c r="E7" s="1">
        <v>54340</v>
      </c>
      <c r="F7" s="1" t="s">
        <v>23</v>
      </c>
    </row>
    <row r="8" spans="1:6" x14ac:dyDescent="0.35">
      <c r="A8" s="1">
        <v>7</v>
      </c>
      <c r="B8" s="1" t="s">
        <v>24</v>
      </c>
      <c r="C8" s="1" t="s">
        <v>25</v>
      </c>
      <c r="D8" s="2">
        <v>27290</v>
      </c>
      <c r="E8" s="1">
        <v>88430</v>
      </c>
      <c r="F8" s="1" t="s">
        <v>26</v>
      </c>
    </row>
    <row r="9" spans="1:6" ht="29" x14ac:dyDescent="0.35">
      <c r="A9" s="1">
        <v>8</v>
      </c>
      <c r="B9" s="1" t="s">
        <v>27</v>
      </c>
      <c r="C9" s="1" t="s">
        <v>28</v>
      </c>
      <c r="D9" s="2">
        <v>26861</v>
      </c>
      <c r="E9" s="1">
        <v>54136</v>
      </c>
      <c r="F9" s="1" t="s">
        <v>29</v>
      </c>
    </row>
    <row r="10" spans="1:6" x14ac:dyDescent="0.35">
      <c r="A10" s="1">
        <v>9</v>
      </c>
      <c r="B10" s="1" t="s">
        <v>30</v>
      </c>
      <c r="C10" s="1" t="s">
        <v>31</v>
      </c>
      <c r="D10" s="2">
        <v>25371</v>
      </c>
      <c r="E10" s="1">
        <v>57290</v>
      </c>
      <c r="F10" s="1" t="s">
        <v>32</v>
      </c>
    </row>
    <row r="11" spans="1:6" x14ac:dyDescent="0.35">
      <c r="A11" s="1">
        <v>10</v>
      </c>
      <c r="B11" s="1" t="s">
        <v>33</v>
      </c>
      <c r="C11" s="1" t="s">
        <v>34</v>
      </c>
      <c r="D11" s="2">
        <v>25780</v>
      </c>
      <c r="E11" s="1">
        <v>57000</v>
      </c>
      <c r="F11" s="1" t="s">
        <v>35</v>
      </c>
    </row>
    <row r="12" spans="1:6" x14ac:dyDescent="0.35">
      <c r="A12" s="1">
        <v>11</v>
      </c>
      <c r="B12" s="1" t="s">
        <v>36</v>
      </c>
      <c r="C12" s="1" t="s">
        <v>37</v>
      </c>
      <c r="D12" s="2">
        <v>23771</v>
      </c>
      <c r="E12" s="1">
        <v>54000</v>
      </c>
      <c r="F12" s="1" t="s">
        <v>38</v>
      </c>
    </row>
    <row r="13" spans="1:6" x14ac:dyDescent="0.35">
      <c r="A13" s="1">
        <v>12</v>
      </c>
      <c r="B13" s="1" t="s">
        <v>39</v>
      </c>
      <c r="C13" s="1" t="s">
        <v>40</v>
      </c>
      <c r="D13" s="2">
        <v>26012</v>
      </c>
      <c r="E13" s="1">
        <v>54000</v>
      </c>
      <c r="F13" s="1" t="s">
        <v>38</v>
      </c>
    </row>
    <row r="14" spans="1:6" ht="29" x14ac:dyDescent="0.35">
      <c r="A14" s="1">
        <v>13</v>
      </c>
      <c r="B14" s="1" t="s">
        <v>41</v>
      </c>
      <c r="C14" s="1" t="s">
        <v>42</v>
      </c>
      <c r="D14" s="2">
        <v>23734</v>
      </c>
      <c r="E14" s="1">
        <v>54700</v>
      </c>
      <c r="F14" s="1" t="s">
        <v>43</v>
      </c>
    </row>
    <row r="15" spans="1:6" x14ac:dyDescent="0.35">
      <c r="A15" s="1">
        <v>14</v>
      </c>
      <c r="B15" s="1" t="s">
        <v>44</v>
      </c>
      <c r="C15" s="1" t="s">
        <v>45</v>
      </c>
      <c r="D15" s="2">
        <v>27360</v>
      </c>
      <c r="E15" s="1">
        <v>57310</v>
      </c>
      <c r="F15" s="1" t="s">
        <v>46</v>
      </c>
    </row>
    <row r="16" spans="1:6" ht="43.5" x14ac:dyDescent="0.35">
      <c r="A16" s="1">
        <v>15</v>
      </c>
      <c r="B16" s="1" t="s">
        <v>47</v>
      </c>
      <c r="C16" s="1" t="s">
        <v>13</v>
      </c>
      <c r="D16" s="2">
        <v>27011</v>
      </c>
      <c r="E16" s="1">
        <v>54500</v>
      </c>
      <c r="F16" s="1" t="s">
        <v>11</v>
      </c>
    </row>
    <row r="17" spans="1:6" x14ac:dyDescent="0.35">
      <c r="A17" s="1">
        <v>16</v>
      </c>
      <c r="B17" s="1" t="s">
        <v>48</v>
      </c>
      <c r="C17" s="1" t="s">
        <v>49</v>
      </c>
      <c r="D17" s="2">
        <v>25797</v>
      </c>
      <c r="E17" s="1">
        <v>55000</v>
      </c>
      <c r="F17" s="1" t="s">
        <v>50</v>
      </c>
    </row>
    <row r="18" spans="1:6" x14ac:dyDescent="0.35">
      <c r="A18" s="1">
        <v>17</v>
      </c>
      <c r="B18" s="1" t="s">
        <v>51</v>
      </c>
      <c r="C18" s="1" t="s">
        <v>52</v>
      </c>
      <c r="D18" s="2">
        <v>26005</v>
      </c>
      <c r="E18" s="1">
        <v>54130</v>
      </c>
      <c r="F18" s="1" t="s">
        <v>53</v>
      </c>
    </row>
    <row r="19" spans="1:6" x14ac:dyDescent="0.35">
      <c r="A19" s="1">
        <v>18</v>
      </c>
      <c r="B19" s="1" t="s">
        <v>54</v>
      </c>
      <c r="C19" s="1" t="s">
        <v>55</v>
      </c>
      <c r="D19" s="2">
        <v>27510</v>
      </c>
      <c r="E19" s="1">
        <v>54100</v>
      </c>
      <c r="F19" s="1" t="s">
        <v>38</v>
      </c>
    </row>
    <row r="20" spans="1:6" x14ac:dyDescent="0.35">
      <c r="A20" s="1">
        <v>19</v>
      </c>
      <c r="B20" s="1" t="s">
        <v>56</v>
      </c>
      <c r="C20" s="1" t="s">
        <v>57</v>
      </c>
      <c r="D20" s="2">
        <v>27147</v>
      </c>
      <c r="E20" s="1">
        <v>52200</v>
      </c>
      <c r="F20" s="1" t="s">
        <v>58</v>
      </c>
    </row>
    <row r="21" spans="1:6" ht="29" x14ac:dyDescent="0.35">
      <c r="A21" s="1">
        <v>20</v>
      </c>
      <c r="B21" s="1" t="s">
        <v>59</v>
      </c>
      <c r="C21" s="1" t="s">
        <v>10</v>
      </c>
      <c r="D21" s="2">
        <v>26434</v>
      </c>
      <c r="E21" s="1">
        <v>54110</v>
      </c>
      <c r="F21" s="1" t="s">
        <v>60</v>
      </c>
    </row>
    <row r="22" spans="1:6" x14ac:dyDescent="0.35">
      <c r="A22" s="1">
        <v>21</v>
      </c>
      <c r="B22" s="1" t="s">
        <v>61</v>
      </c>
      <c r="C22" s="1" t="s">
        <v>62</v>
      </c>
      <c r="D22" s="2">
        <v>26641</v>
      </c>
      <c r="E22" s="1">
        <v>57000</v>
      </c>
      <c r="F22" s="1" t="s">
        <v>35</v>
      </c>
    </row>
    <row r="23" spans="1:6" x14ac:dyDescent="0.35">
      <c r="A23" s="1">
        <v>22</v>
      </c>
      <c r="B23" s="1" t="s">
        <v>63</v>
      </c>
      <c r="C23" s="1" t="s">
        <v>64</v>
      </c>
      <c r="D23" s="2">
        <v>26272</v>
      </c>
      <c r="E23" s="1">
        <v>54150</v>
      </c>
      <c r="F23" s="1" t="s">
        <v>65</v>
      </c>
    </row>
    <row r="24" spans="1:6" x14ac:dyDescent="0.35">
      <c r="A24" s="1">
        <v>23</v>
      </c>
      <c r="B24" s="1" t="s">
        <v>66</v>
      </c>
      <c r="C24" s="1" t="s">
        <v>67</v>
      </c>
      <c r="D24" s="2">
        <v>25264</v>
      </c>
      <c r="E24" s="1">
        <v>75016</v>
      </c>
      <c r="F24" s="1" t="s">
        <v>68</v>
      </c>
    </row>
    <row r="25" spans="1:6" x14ac:dyDescent="0.35">
      <c r="A25" s="1">
        <v>24</v>
      </c>
      <c r="B25" s="1" t="s">
        <v>69</v>
      </c>
      <c r="C25" s="1" t="s">
        <v>70</v>
      </c>
      <c r="D25" s="2">
        <v>24936</v>
      </c>
      <c r="E25" s="1">
        <v>75020</v>
      </c>
      <c r="F25" s="1" t="s">
        <v>68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workbookViewId="0">
      <selection activeCell="A2" sqref="A2"/>
    </sheetView>
  </sheetViews>
  <sheetFormatPr baseColWidth="10" defaultRowHeight="14.5" x14ac:dyDescent="0.35"/>
  <sheetData>
    <row r="1" spans="1:2" x14ac:dyDescent="0.35">
      <c r="A1" s="1" t="s">
        <v>4</v>
      </c>
      <c r="B1" s="1" t="s">
        <v>5</v>
      </c>
    </row>
    <row r="2" spans="1:2" x14ac:dyDescent="0.35">
      <c r="A2" s="1">
        <v>21000</v>
      </c>
      <c r="B2" s="1" t="s">
        <v>20</v>
      </c>
    </row>
    <row r="3" spans="1:2" x14ac:dyDescent="0.35">
      <c r="A3" s="1">
        <v>24120</v>
      </c>
      <c r="B3" s="1" t="s">
        <v>17</v>
      </c>
    </row>
    <row r="4" spans="1:2" x14ac:dyDescent="0.35">
      <c r="A4" s="1">
        <v>52200</v>
      </c>
      <c r="B4" s="1" t="s">
        <v>58</v>
      </c>
    </row>
    <row r="5" spans="1:2" x14ac:dyDescent="0.35">
      <c r="A5" s="1">
        <v>54000</v>
      </c>
      <c r="B5" s="1" t="s">
        <v>38</v>
      </c>
    </row>
    <row r="6" spans="1:2" x14ac:dyDescent="0.35">
      <c r="A6" s="1">
        <v>54000</v>
      </c>
      <c r="B6" s="1" t="s">
        <v>38</v>
      </c>
    </row>
    <row r="7" spans="1:2" x14ac:dyDescent="0.35">
      <c r="A7" s="1">
        <v>54100</v>
      </c>
      <c r="B7" s="1" t="s">
        <v>38</v>
      </c>
    </row>
    <row r="8" spans="1:2" ht="29" x14ac:dyDescent="0.35">
      <c r="A8" s="1">
        <v>54110</v>
      </c>
      <c r="B8" s="1" t="s">
        <v>60</v>
      </c>
    </row>
    <row r="9" spans="1:2" x14ac:dyDescent="0.35">
      <c r="A9" s="1">
        <v>54130</v>
      </c>
      <c r="B9" s="1" t="s">
        <v>53</v>
      </c>
    </row>
    <row r="10" spans="1:2" ht="29" x14ac:dyDescent="0.35">
      <c r="A10" s="1">
        <v>54136</v>
      </c>
      <c r="B10" s="1" t="s">
        <v>29</v>
      </c>
    </row>
    <row r="11" spans="1:2" x14ac:dyDescent="0.35">
      <c r="A11" s="1">
        <v>54150</v>
      </c>
      <c r="B11" s="1" t="s">
        <v>65</v>
      </c>
    </row>
    <row r="12" spans="1:2" ht="43.5" x14ac:dyDescent="0.35">
      <c r="A12" s="1">
        <v>54200</v>
      </c>
      <c r="B12" s="1" t="s">
        <v>8</v>
      </c>
    </row>
    <row r="13" spans="1:2" x14ac:dyDescent="0.35">
      <c r="A13" s="1">
        <v>54340</v>
      </c>
      <c r="B13" s="1" t="s">
        <v>23</v>
      </c>
    </row>
    <row r="14" spans="1:2" ht="43.5" x14ac:dyDescent="0.35">
      <c r="A14" s="1">
        <v>54500</v>
      </c>
      <c r="B14" s="1" t="s">
        <v>11</v>
      </c>
    </row>
    <row r="15" spans="1:2" ht="43.5" x14ac:dyDescent="0.35">
      <c r="A15" s="1">
        <v>54500</v>
      </c>
      <c r="B15" s="1" t="s">
        <v>11</v>
      </c>
    </row>
    <row r="16" spans="1:2" x14ac:dyDescent="0.35">
      <c r="A16" s="1">
        <v>54520</v>
      </c>
      <c r="B16" s="1" t="s">
        <v>14</v>
      </c>
    </row>
    <row r="17" spans="1:2" ht="29" x14ac:dyDescent="0.35">
      <c r="A17" s="1">
        <v>54700</v>
      </c>
      <c r="B17" s="1" t="s">
        <v>43</v>
      </c>
    </row>
    <row r="18" spans="1:2" x14ac:dyDescent="0.35">
      <c r="A18" s="1">
        <v>55000</v>
      </c>
      <c r="B18" s="1" t="s">
        <v>50</v>
      </c>
    </row>
    <row r="19" spans="1:2" x14ac:dyDescent="0.35">
      <c r="A19" s="1">
        <v>57000</v>
      </c>
      <c r="B19" s="1" t="s">
        <v>35</v>
      </c>
    </row>
    <row r="20" spans="1:2" x14ac:dyDescent="0.35">
      <c r="A20" s="1">
        <v>57000</v>
      </c>
      <c r="B20" s="1" t="s">
        <v>35</v>
      </c>
    </row>
    <row r="21" spans="1:2" x14ac:dyDescent="0.35">
      <c r="A21" s="1">
        <v>57290</v>
      </c>
      <c r="B21" s="1" t="s">
        <v>32</v>
      </c>
    </row>
    <row r="22" spans="1:2" x14ac:dyDescent="0.35">
      <c r="A22" s="1">
        <v>57310</v>
      </c>
      <c r="B22" s="1" t="s">
        <v>46</v>
      </c>
    </row>
    <row r="23" spans="1:2" x14ac:dyDescent="0.35">
      <c r="A23" s="1">
        <v>75016</v>
      </c>
      <c r="B23" s="1" t="s">
        <v>68</v>
      </c>
    </row>
    <row r="24" spans="1:2" x14ac:dyDescent="0.35">
      <c r="A24" s="1">
        <v>75020</v>
      </c>
      <c r="B24" s="1" t="s">
        <v>68</v>
      </c>
    </row>
    <row r="25" spans="1:2" x14ac:dyDescent="0.35">
      <c r="A25" s="1">
        <v>88430</v>
      </c>
      <c r="B25" s="1" t="s">
        <v>26</v>
      </c>
    </row>
  </sheetData>
  <sortState ref="A2:B25">
    <sortCondition ref="A2:A25"/>
    <sortCondition ref="B2:B2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activeCell="H3" sqref="H3"/>
    </sheetView>
  </sheetViews>
  <sheetFormatPr baseColWidth="10" defaultRowHeight="14.5" x14ac:dyDescent="0.35"/>
  <cols>
    <col min="2" max="2" width="15.1796875" customWidth="1"/>
  </cols>
  <sheetData>
    <row r="1" spans="1:3" ht="29" x14ac:dyDescent="0.35">
      <c r="A1" s="1" t="s">
        <v>3</v>
      </c>
      <c r="B1" t="s">
        <v>71</v>
      </c>
      <c r="C1" t="s">
        <v>72</v>
      </c>
    </row>
    <row r="2" spans="1:3" x14ac:dyDescent="0.35">
      <c r="A2" s="2">
        <v>23734</v>
      </c>
      <c r="B2" s="3">
        <f ca="1">TODAY()-A2</f>
        <v>19649</v>
      </c>
      <c r="C2">
        <f ca="1">DATEDIF(A2,TODAY(),"d")</f>
        <v>19649</v>
      </c>
    </row>
    <row r="3" spans="1:3" x14ac:dyDescent="0.35">
      <c r="A3" s="2">
        <v>23771</v>
      </c>
      <c r="B3" s="3">
        <f ca="1">TODAY()-A3</f>
        <v>19612</v>
      </c>
      <c r="C3">
        <f t="shared" ref="C3:C25" ca="1" si="0">DATEDIF(A3,TODAY(),"d")</f>
        <v>19612</v>
      </c>
    </row>
    <row r="4" spans="1:3" x14ac:dyDescent="0.35">
      <c r="A4" s="2">
        <v>23950</v>
      </c>
      <c r="B4" s="3">
        <f t="shared" ref="B4:B25" ca="1" si="1">TODAY()-A4</f>
        <v>19433</v>
      </c>
      <c r="C4">
        <f t="shared" ca="1" si="0"/>
        <v>19433</v>
      </c>
    </row>
    <row r="5" spans="1:3" x14ac:dyDescent="0.35">
      <c r="A5" s="2">
        <v>24049</v>
      </c>
      <c r="B5" s="3">
        <f t="shared" ca="1" si="1"/>
        <v>19334</v>
      </c>
      <c r="C5">
        <f t="shared" ca="1" si="0"/>
        <v>19334</v>
      </c>
    </row>
    <row r="6" spans="1:3" x14ac:dyDescent="0.35">
      <c r="A6" s="2">
        <v>24936</v>
      </c>
      <c r="B6" s="3">
        <f t="shared" ca="1" si="1"/>
        <v>18447</v>
      </c>
      <c r="C6">
        <f t="shared" ca="1" si="0"/>
        <v>18447</v>
      </c>
    </row>
    <row r="7" spans="1:3" x14ac:dyDescent="0.35">
      <c r="A7" s="2">
        <v>25264</v>
      </c>
      <c r="B7" s="3">
        <f t="shared" ca="1" si="1"/>
        <v>18119</v>
      </c>
      <c r="C7">
        <f t="shared" ca="1" si="0"/>
        <v>18119</v>
      </c>
    </row>
    <row r="8" spans="1:3" x14ac:dyDescent="0.35">
      <c r="A8" s="2">
        <v>25371</v>
      </c>
      <c r="B8" s="3">
        <f t="shared" ca="1" si="1"/>
        <v>18012</v>
      </c>
      <c r="C8">
        <f t="shared" ca="1" si="0"/>
        <v>18012</v>
      </c>
    </row>
    <row r="9" spans="1:3" x14ac:dyDescent="0.35">
      <c r="A9" s="2">
        <v>25592</v>
      </c>
      <c r="B9" s="3">
        <f t="shared" ca="1" si="1"/>
        <v>17791</v>
      </c>
      <c r="C9">
        <f t="shared" ca="1" si="0"/>
        <v>17791</v>
      </c>
    </row>
    <row r="10" spans="1:3" x14ac:dyDescent="0.35">
      <c r="A10" s="2">
        <v>25780</v>
      </c>
      <c r="B10" s="3">
        <f t="shared" ca="1" si="1"/>
        <v>17603</v>
      </c>
      <c r="C10">
        <f t="shared" ca="1" si="0"/>
        <v>17603</v>
      </c>
    </row>
    <row r="11" spans="1:3" x14ac:dyDescent="0.35">
      <c r="A11" s="2">
        <v>25797</v>
      </c>
      <c r="B11" s="3">
        <f t="shared" ca="1" si="1"/>
        <v>17586</v>
      </c>
      <c r="C11">
        <f t="shared" ca="1" si="0"/>
        <v>17586</v>
      </c>
    </row>
    <row r="12" spans="1:3" x14ac:dyDescent="0.35">
      <c r="A12" s="2">
        <v>26005</v>
      </c>
      <c r="B12" s="3">
        <f t="shared" ca="1" si="1"/>
        <v>17378</v>
      </c>
      <c r="C12">
        <f t="shared" ca="1" si="0"/>
        <v>17378</v>
      </c>
    </row>
    <row r="13" spans="1:3" x14ac:dyDescent="0.35">
      <c r="A13" s="2">
        <v>26012</v>
      </c>
      <c r="B13" s="3">
        <f t="shared" ca="1" si="1"/>
        <v>17371</v>
      </c>
      <c r="C13">
        <f t="shared" ca="1" si="0"/>
        <v>17371</v>
      </c>
    </row>
    <row r="14" spans="1:3" x14ac:dyDescent="0.35">
      <c r="A14" s="2">
        <v>26272</v>
      </c>
      <c r="B14" s="3">
        <f t="shared" ca="1" si="1"/>
        <v>17111</v>
      </c>
      <c r="C14">
        <f t="shared" ca="1" si="0"/>
        <v>17111</v>
      </c>
    </row>
    <row r="15" spans="1:3" x14ac:dyDescent="0.35">
      <c r="A15" s="2">
        <v>26434</v>
      </c>
      <c r="B15" s="3">
        <f t="shared" ca="1" si="1"/>
        <v>16949</v>
      </c>
      <c r="C15">
        <f t="shared" ca="1" si="0"/>
        <v>16949</v>
      </c>
    </row>
    <row r="16" spans="1:3" x14ac:dyDescent="0.35">
      <c r="A16" s="2">
        <v>26572</v>
      </c>
      <c r="B16" s="3">
        <f t="shared" ca="1" si="1"/>
        <v>16811</v>
      </c>
      <c r="C16">
        <f t="shared" ca="1" si="0"/>
        <v>16811</v>
      </c>
    </row>
    <row r="17" spans="1:3" x14ac:dyDescent="0.35">
      <c r="A17" s="2">
        <v>26641</v>
      </c>
      <c r="B17" s="3">
        <f t="shared" ca="1" si="1"/>
        <v>16742</v>
      </c>
      <c r="C17">
        <f t="shared" ca="1" si="0"/>
        <v>16742</v>
      </c>
    </row>
    <row r="18" spans="1:3" x14ac:dyDescent="0.35">
      <c r="A18" s="2">
        <v>26664</v>
      </c>
      <c r="B18" s="3">
        <f t="shared" ca="1" si="1"/>
        <v>16719</v>
      </c>
      <c r="C18">
        <f t="shared" ca="1" si="0"/>
        <v>16719</v>
      </c>
    </row>
    <row r="19" spans="1:3" x14ac:dyDescent="0.35">
      <c r="A19" s="2">
        <v>26778</v>
      </c>
      <c r="B19" s="3">
        <f t="shared" ca="1" si="1"/>
        <v>16605</v>
      </c>
      <c r="C19">
        <f t="shared" ca="1" si="0"/>
        <v>16605</v>
      </c>
    </row>
    <row r="20" spans="1:3" x14ac:dyDescent="0.35">
      <c r="A20" s="2">
        <v>26861</v>
      </c>
      <c r="B20" s="3">
        <f t="shared" ca="1" si="1"/>
        <v>16522</v>
      </c>
      <c r="C20">
        <f t="shared" ca="1" si="0"/>
        <v>16522</v>
      </c>
    </row>
    <row r="21" spans="1:3" x14ac:dyDescent="0.35">
      <c r="A21" s="2">
        <v>27011</v>
      </c>
      <c r="B21" s="3">
        <f t="shared" ca="1" si="1"/>
        <v>16372</v>
      </c>
      <c r="C21">
        <f t="shared" ca="1" si="0"/>
        <v>16372</v>
      </c>
    </row>
    <row r="22" spans="1:3" x14ac:dyDescent="0.35">
      <c r="A22" s="2">
        <v>27147</v>
      </c>
      <c r="B22" s="3">
        <f t="shared" ca="1" si="1"/>
        <v>16236</v>
      </c>
      <c r="C22">
        <f t="shared" ca="1" si="0"/>
        <v>16236</v>
      </c>
    </row>
    <row r="23" spans="1:3" x14ac:dyDescent="0.35">
      <c r="A23" s="2">
        <v>27290</v>
      </c>
      <c r="B23" s="3">
        <f t="shared" ca="1" si="1"/>
        <v>16093</v>
      </c>
      <c r="C23">
        <f t="shared" ca="1" si="0"/>
        <v>16093</v>
      </c>
    </row>
    <row r="24" spans="1:3" x14ac:dyDescent="0.35">
      <c r="A24" s="2">
        <v>27360</v>
      </c>
      <c r="B24" s="3">
        <f t="shared" ca="1" si="1"/>
        <v>16023</v>
      </c>
      <c r="C24">
        <f t="shared" ca="1" si="0"/>
        <v>16023</v>
      </c>
    </row>
    <row r="25" spans="1:3" x14ac:dyDescent="0.35">
      <c r="A25" s="2">
        <v>27510</v>
      </c>
      <c r="B25" s="3">
        <f t="shared" ca="1" si="1"/>
        <v>15873</v>
      </c>
      <c r="C25">
        <f t="shared" ca="1" si="0"/>
        <v>15873</v>
      </c>
    </row>
  </sheetData>
  <sortState ref="A2:A25">
    <sortCondition ref="A2:A2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workbookViewId="0">
      <selection activeCell="F11" sqref="F11"/>
    </sheetView>
  </sheetViews>
  <sheetFormatPr baseColWidth="10" defaultRowHeight="14.5" x14ac:dyDescent="0.35"/>
  <sheetData>
    <row r="1" spans="1:2" ht="29" x14ac:dyDescent="0.35">
      <c r="A1" s="1" t="s">
        <v>3</v>
      </c>
      <c r="B1" t="s">
        <v>73</v>
      </c>
    </row>
    <row r="2" spans="1:2" x14ac:dyDescent="0.35">
      <c r="A2" s="4">
        <v>26664</v>
      </c>
      <c r="B2" s="5">
        <f ca="1">DATE(YEAR(TODAY())+(DATE(YEAR(TODAY()),MONTH(A2),DAY(A2))&lt;TODAY()),MONTH(A2),DAY(A2))-TODAY()</f>
        <v>82</v>
      </c>
    </row>
    <row r="3" spans="1:2" x14ac:dyDescent="0.35">
      <c r="A3" s="4">
        <v>25592</v>
      </c>
      <c r="B3" s="5">
        <f t="shared" ref="B3:B25" ca="1" si="0">DATE(YEAR(TODAY())+(DATE(YEAR(TODAY()),MONTH(A3),DAY(A3))&lt;TODAY()),MONTH(A3),DAY(A3))-TODAY()</f>
        <v>106</v>
      </c>
    </row>
    <row r="4" spans="1:2" x14ac:dyDescent="0.35">
      <c r="A4" s="4">
        <v>24049</v>
      </c>
      <c r="B4" s="5">
        <f t="shared" ca="1" si="0"/>
        <v>24</v>
      </c>
    </row>
    <row r="5" spans="1:2" x14ac:dyDescent="0.35">
      <c r="A5" s="4">
        <v>26572</v>
      </c>
      <c r="B5" s="5">
        <f t="shared" ca="1" si="0"/>
        <v>355</v>
      </c>
    </row>
    <row r="6" spans="1:2" x14ac:dyDescent="0.35">
      <c r="A6" s="4">
        <v>23950</v>
      </c>
      <c r="B6" s="5">
        <f t="shared" ca="1" si="0"/>
        <v>290</v>
      </c>
    </row>
    <row r="7" spans="1:2" x14ac:dyDescent="0.35">
      <c r="A7" s="4">
        <v>26778</v>
      </c>
      <c r="B7" s="5">
        <f t="shared" ca="1" si="0"/>
        <v>196</v>
      </c>
    </row>
    <row r="8" spans="1:2" x14ac:dyDescent="0.35">
      <c r="A8" s="4">
        <v>27290</v>
      </c>
      <c r="B8" s="5">
        <f t="shared" ca="1" si="0"/>
        <v>343</v>
      </c>
    </row>
    <row r="9" spans="1:2" x14ac:dyDescent="0.35">
      <c r="A9" s="4">
        <v>26861</v>
      </c>
      <c r="B9" s="5">
        <f t="shared" ca="1" si="0"/>
        <v>279</v>
      </c>
    </row>
    <row r="10" spans="1:2" x14ac:dyDescent="0.35">
      <c r="A10" s="4">
        <v>25371</v>
      </c>
      <c r="B10" s="5">
        <f t="shared" ca="1" si="0"/>
        <v>250</v>
      </c>
    </row>
    <row r="11" spans="1:2" x14ac:dyDescent="0.35">
      <c r="A11" s="4">
        <v>25780</v>
      </c>
      <c r="B11" s="5">
        <f t="shared" ca="1" si="0"/>
        <v>294</v>
      </c>
    </row>
    <row r="12" spans="1:2" x14ac:dyDescent="0.35">
      <c r="A12" s="4">
        <v>23771</v>
      </c>
      <c r="B12" s="5">
        <f t="shared" ca="1" si="0"/>
        <v>111</v>
      </c>
    </row>
    <row r="13" spans="1:2" x14ac:dyDescent="0.35">
      <c r="A13" s="4">
        <v>26012</v>
      </c>
      <c r="B13" s="5">
        <f t="shared" ca="1" si="0"/>
        <v>161</v>
      </c>
    </row>
    <row r="14" spans="1:2" x14ac:dyDescent="0.35">
      <c r="A14" s="4">
        <v>23734</v>
      </c>
      <c r="B14" s="5">
        <f t="shared" ca="1" si="0"/>
        <v>74</v>
      </c>
    </row>
    <row r="15" spans="1:2" x14ac:dyDescent="0.35">
      <c r="A15" s="4">
        <v>27360</v>
      </c>
      <c r="B15" s="5">
        <f t="shared" ca="1" si="0"/>
        <v>48</v>
      </c>
    </row>
    <row r="16" spans="1:2" x14ac:dyDescent="0.35">
      <c r="A16" s="4">
        <v>27011</v>
      </c>
      <c r="B16" s="5">
        <f t="shared" ca="1" si="0"/>
        <v>64</v>
      </c>
    </row>
    <row r="17" spans="1:2" x14ac:dyDescent="0.35">
      <c r="A17" s="4">
        <v>25797</v>
      </c>
      <c r="B17" s="5">
        <f t="shared" ca="1" si="0"/>
        <v>311</v>
      </c>
    </row>
    <row r="18" spans="1:2" x14ac:dyDescent="0.35">
      <c r="A18" s="4">
        <v>26005</v>
      </c>
      <c r="B18" s="5">
        <f t="shared" ca="1" si="0"/>
        <v>154</v>
      </c>
    </row>
    <row r="19" spans="1:2" x14ac:dyDescent="0.35">
      <c r="A19" s="4">
        <v>27510</v>
      </c>
      <c r="B19" s="5">
        <f t="shared" ca="1" si="0"/>
        <v>198</v>
      </c>
    </row>
    <row r="20" spans="1:2" x14ac:dyDescent="0.35">
      <c r="A20" s="4">
        <v>27147</v>
      </c>
      <c r="B20" s="5">
        <f t="shared" ca="1" si="0"/>
        <v>200</v>
      </c>
    </row>
    <row r="21" spans="1:2" x14ac:dyDescent="0.35">
      <c r="A21" s="4">
        <v>26434</v>
      </c>
      <c r="B21" s="5">
        <f t="shared" ca="1" si="0"/>
        <v>217</v>
      </c>
    </row>
    <row r="22" spans="1:2" x14ac:dyDescent="0.35">
      <c r="A22" s="4">
        <v>26641</v>
      </c>
      <c r="B22" s="5">
        <f t="shared" ca="1" si="0"/>
        <v>59</v>
      </c>
    </row>
    <row r="23" spans="1:2" x14ac:dyDescent="0.35">
      <c r="A23" s="4">
        <v>26272</v>
      </c>
      <c r="B23" s="5">
        <f t="shared" ca="1" si="0"/>
        <v>56</v>
      </c>
    </row>
    <row r="24" spans="1:2" x14ac:dyDescent="0.35">
      <c r="A24" s="4">
        <v>25264</v>
      </c>
      <c r="B24" s="5">
        <f t="shared" ca="1" si="0"/>
        <v>143</v>
      </c>
    </row>
    <row r="25" spans="1:2" x14ac:dyDescent="0.35">
      <c r="A25" s="4">
        <v>24936</v>
      </c>
      <c r="B25" s="5">
        <f t="shared" ca="1" si="0"/>
        <v>180</v>
      </c>
    </row>
    <row r="26" spans="1:2" x14ac:dyDescent="0.35">
      <c r="A26" s="4"/>
    </row>
    <row r="27" spans="1:2" x14ac:dyDescent="0.35">
      <c r="A27" s="4"/>
    </row>
    <row r="28" spans="1:2" x14ac:dyDescent="0.35">
      <c r="A28" s="4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workbookViewId="0">
      <selection activeCell="F37" sqref="F37"/>
    </sheetView>
  </sheetViews>
  <sheetFormatPr baseColWidth="10" defaultRowHeight="14.5" x14ac:dyDescent="0.35"/>
  <cols>
    <col min="1" max="1" width="5.1796875" customWidth="1"/>
    <col min="2" max="2" width="21.26953125" customWidth="1"/>
    <col min="5" max="7" width="11.453125" customWidth="1"/>
    <col min="8" max="8" width="11" customWidth="1"/>
  </cols>
  <sheetData>
    <row r="1" spans="1:18" x14ac:dyDescent="0.35">
      <c r="A1" s="1" t="s">
        <v>0</v>
      </c>
      <c r="B1" s="1" t="s">
        <v>1</v>
      </c>
      <c r="C1" t="s">
        <v>74</v>
      </c>
      <c r="D1" t="s">
        <v>75</v>
      </c>
      <c r="E1" t="s">
        <v>76</v>
      </c>
      <c r="F1" t="s">
        <v>77</v>
      </c>
    </row>
    <row r="2" spans="1:18" x14ac:dyDescent="0.35">
      <c r="A2" s="8"/>
      <c r="B2" s="8"/>
      <c r="C2">
        <v>3</v>
      </c>
      <c r="D2">
        <v>1</v>
      </c>
      <c r="E2">
        <v>2</v>
      </c>
      <c r="F2" s="6"/>
      <c r="M2" t="s">
        <v>78</v>
      </c>
      <c r="N2" t="s">
        <v>79</v>
      </c>
      <c r="O2" t="s">
        <v>80</v>
      </c>
    </row>
    <row r="3" spans="1:18" x14ac:dyDescent="0.35">
      <c r="A3" s="1">
        <v>1</v>
      </c>
      <c r="B3" s="1" t="s">
        <v>6</v>
      </c>
      <c r="C3">
        <f ca="1">RANDBETWEEN(0,8)</f>
        <v>6</v>
      </c>
      <c r="D3">
        <f ca="1">RANDBETWEEN(0,12)</f>
        <v>6</v>
      </c>
      <c r="E3">
        <f ca="1">RANDBETWEEN(0,25)</f>
        <v>4</v>
      </c>
      <c r="F3" s="9" t="b">
        <f ca="1">IF(ISBLANK(C3),IF(ISBLANK(D3),IF(ISBLANK(E3),"Pas de notes",IF(ISTEXT(C3),IF(ISTEXT(D3),"((E3/25*20))",IF(ISTEXT(C3),IF(ISTEXT(E3),"(D3/12*20)",IF(ISTEXT(D3),IF(ISTEXT(E3),"((C3/8*20)*3)",IF(ISTEXT(C3),"(((D3/12*20)+((E3/25*20)*2))/3)",IF(ESTEXTE(D3),"((((C3/8*20)*3)+((E3/25*20)*2))/3)",IF(ISTEXT(E3),"((((C3/8*20)*3)+(D3/12*20))/3)","(((C3/8*20)*3)+(D3/12*20)+((E3/25*20)*2))/3)"))))))))))))</f>
        <v>0</v>
      </c>
      <c r="M3" s="10">
        <f ca="1">IF(ISBLANK(C3),"",C3/8*20)</f>
        <v>15</v>
      </c>
      <c r="N3" s="9">
        <f ca="1">IF(ISBLANK(D3),"",D3/12*20)</f>
        <v>10</v>
      </c>
      <c r="O3" s="9">
        <f ca="1">IF(ISBLANK(E3),"",E3/25*20)</f>
        <v>3.2</v>
      </c>
      <c r="P3" s="9">
        <f t="array" aca="1" ref="P3" ca="1">IF(M3:O3&lt;&gt;"",SUM((M3*3),(N3),(O3*2))/SUM($C$2:$E$2),"")</f>
        <v>10.233333333333333</v>
      </c>
      <c r="R3" s="10">
        <f ca="1">AVERAGE(M4*C3,N4*D3,O4*E3)</f>
        <v>88.600000000000009</v>
      </c>
    </row>
    <row r="4" spans="1:18" x14ac:dyDescent="0.35">
      <c r="A4" s="1">
        <v>2</v>
      </c>
      <c r="B4" s="1" t="s">
        <v>9</v>
      </c>
      <c r="C4">
        <f t="shared" ref="C4:C24" ca="1" si="0">RANDBETWEEN(0,8)</f>
        <v>7</v>
      </c>
      <c r="D4">
        <f t="shared" ref="D4:D24" ca="1" si="1">RANDBETWEEN(0,12)</f>
        <v>10</v>
      </c>
      <c r="E4">
        <f t="shared" ref="E4:E24" ca="1" si="2">RANDBETWEEN(0,25)</f>
        <v>19</v>
      </c>
      <c r="F4" s="9" t="b">
        <f ca="1">IF(ISBLANK(C4),IF(ISBLANK(D4),IF(ISBLANK(E4),"Pas de notes",IF(ISTEXT(C4),IF(ISTEXT(D4),"((E3/25*20))",IF(ISTEXT(C4),IF(ISTEXT(E4),"(D3/12*20)",IF(ISTEXT(D4),IF(ISTEXT(E4),"((C3/8*20)*3)",IF(ISTEXT(C4),"(((D3/12*20)+((E3/25*20)*2))/3)",IF(ESTEXTE(D4),"((((C3/8*20)*3)+((E3/25*20)*2))/3)",IF(ISTEXT(E4),"((((C3/8*20)*3)+(D3/12*20))/3)","(((C3/8*20)*3)+(D3/12*20)+((E3/25*20)*2))/3)"))))))))))))</f>
        <v>0</v>
      </c>
      <c r="M4" s="9">
        <f t="shared" ref="M4:M26" ca="1" si="3">IF(ISBLANK(C4),"",C4/8*20)</f>
        <v>17.5</v>
      </c>
      <c r="N4" s="9">
        <f t="shared" ref="N4:N26" ca="1" si="4">IF(ISBLANK(D4),"",D4/12*20)</f>
        <v>16.666666666666668</v>
      </c>
      <c r="O4" s="9">
        <f t="shared" ref="O4:O26" ca="1" si="5">IF(ISBLANK(E4),"",E4/25*20)</f>
        <v>15.2</v>
      </c>
      <c r="P4" s="9">
        <f t="array" aca="1" ref="P4" ca="1">IF(M4:O4&lt;&gt;"",SUM((M4*3),(N4),(O4*2))/SUM($C$2:$E$2),"")</f>
        <v>16.594444444444445</v>
      </c>
      <c r="R4" s="10"/>
    </row>
    <row r="5" spans="1:18" x14ac:dyDescent="0.35">
      <c r="A5" s="1">
        <v>3</v>
      </c>
      <c r="B5" s="1" t="s">
        <v>12</v>
      </c>
      <c r="C5">
        <f t="shared" ca="1" si="0"/>
        <v>2</v>
      </c>
      <c r="D5">
        <f t="shared" ca="1" si="1"/>
        <v>3</v>
      </c>
      <c r="E5">
        <f t="shared" ca="1" si="2"/>
        <v>21</v>
      </c>
      <c r="F5" s="9" t="b">
        <f ca="1">IF(ISBLANK(C5),IF(ISBLANK(D5),IF(ISBLANK(E5),"Pas de notes",IF(ISTEXT(C5),IF(ISTEXT(D5),"((E3/25*20))",IF(ISTEXT(C5),IF(ISTEXT(E5),"(D3/12*20)",IF(ISTEXT(D5),IF(ISTEXT(E5),"((C3/8*20)*3)",IF(ISTEXT(C5),"(((D3/12*20)+((E3/25*20)*2))/3)",IF(ESTEXTE(D5),"((((C3/8*20)*3)+((E3/25*20)*2))/3)",IF(ISTEXT(E5),"((((C3/8*20)*3)+(D3/12*20))/3)","(((C3/8*20)*3)+(D3/12*20)+((E3/25*20)*2))/3);0;0;0;0;0;0;0;0"))))))))))))</f>
        <v>0</v>
      </c>
      <c r="M5" s="9">
        <f t="shared" ca="1" si="3"/>
        <v>5</v>
      </c>
      <c r="N5" s="9">
        <f t="shared" ca="1" si="4"/>
        <v>5</v>
      </c>
      <c r="O5" s="9">
        <f t="shared" ca="1" si="5"/>
        <v>16.8</v>
      </c>
      <c r="P5" s="9">
        <f t="array" aca="1" ref="P5" ca="1">IF(M5:O5&lt;&gt;"",SUM((M5*3),(N5),(O5*2))/SUM($C$2:$E$2),"")</f>
        <v>8.9333333333333336</v>
      </c>
      <c r="R5" s="10">
        <f t="shared" ref="R5:R24" ca="1" si="6">AVERAGE(M5*C4,N5*D4,O5*E4)</f>
        <v>134.73333333333332</v>
      </c>
    </row>
    <row r="6" spans="1:18" x14ac:dyDescent="0.35">
      <c r="A6" s="1">
        <v>4</v>
      </c>
      <c r="B6" s="1" t="s">
        <v>15</v>
      </c>
      <c r="C6">
        <f t="shared" ca="1" si="0"/>
        <v>7</v>
      </c>
      <c r="D6">
        <f t="shared" ca="1" si="1"/>
        <v>7</v>
      </c>
      <c r="E6">
        <f t="shared" ca="1" si="2"/>
        <v>5</v>
      </c>
      <c r="F6" s="9" t="b">
        <f ca="1">IF(ISBLANK(C6),IF(ISBLANK(D6),IF(ISBLANK(E6),"Pas de notes",IF(ISTEXT(C6),IF(ISTEXT(D6),"((E3/25*20))",IF(ISTEXT(C6),IF(ISTEXT(E6),"(D3/12*20)",IF(ISTEXT(D6),IF(ISTEXT(E6),"((C3/8*20)*3)",IF(ISTEXT(C6),"(((D3/12*20)+((E3/25*20)*2))/3)",IF(ESTEXTE(D6),"((((C3/8*20)*3)+((E3/25*20)*2))/3)",IF(ISTEXT(E6),"((((C3/8*20)*3)+(D3/12*20))/3)","(((C3/8*20)*3)+(D3/12*20)+((E3/25*20)*2))/3)"))))))))))))</f>
        <v>0</v>
      </c>
      <c r="M6" s="9">
        <f t="shared" ca="1" si="3"/>
        <v>17.5</v>
      </c>
      <c r="N6" s="9">
        <f t="shared" ca="1" si="4"/>
        <v>11.666666666666668</v>
      </c>
      <c r="O6" s="9">
        <f t="shared" ca="1" si="5"/>
        <v>4</v>
      </c>
      <c r="P6" s="9">
        <f t="array" aca="1" ref="P6" ca="1">IF(M6:O6&lt;&gt;"",SUM((M6*3),(N6),(O6*2))/SUM($C$2:$E$2),"")</f>
        <v>12.027777777777779</v>
      </c>
      <c r="R6" s="10">
        <f t="shared" ca="1" si="6"/>
        <v>51.333333333333336</v>
      </c>
    </row>
    <row r="7" spans="1:18" x14ac:dyDescent="0.35">
      <c r="A7" s="1">
        <v>5</v>
      </c>
      <c r="B7" s="1" t="s">
        <v>18</v>
      </c>
      <c r="C7">
        <f t="shared" ca="1" si="0"/>
        <v>4</v>
      </c>
      <c r="D7">
        <f t="shared" ca="1" si="1"/>
        <v>2</v>
      </c>
      <c r="E7">
        <f t="shared" ca="1" si="2"/>
        <v>24</v>
      </c>
      <c r="F7" s="9" t="b">
        <f ca="1">IF(ISBLANK(C7),IF(ISBLANK(D7),IF(ISBLANK(E7),"Pas de notes",IF(ISTEXT(C7),IF(ISTEXT(D7),"((E3/25*20))",IF(ISTEXT(C7),IF(ISTEXT(E7),"(D3/12*20)",IF(ISTEXT(D7),IF(ISTEXT(E7),"((C3/8*20)*3)",IF(ISTEXT(C7),"(((D3/12*20)+((E3/25*20)*2))/3)",IF(ESTEXTE(D7),"((((C3/8*20)*3)+((E3/25*20)*2))/3)",IF(ISTEXT(E7),"((((C3/8*20)*3)+(D3/12*20))/3)","(((C3/8*20)*3)+(D3/12*20)+((E3/25*20)*2))/3)"))))))))))))</f>
        <v>0</v>
      </c>
      <c r="M7" s="9">
        <f t="shared" ca="1" si="3"/>
        <v>10</v>
      </c>
      <c r="N7" s="9">
        <f t="shared" ca="1" si="4"/>
        <v>3.333333333333333</v>
      </c>
      <c r="O7" s="9">
        <f t="shared" ca="1" si="5"/>
        <v>19.2</v>
      </c>
      <c r="P7" s="9">
        <f t="array" aca="1" ref="P7" ca="1">IF(M7:O7&lt;&gt;"",SUM((M7*3),(N7),(O7*2))/SUM($C$2:$E$2),"")</f>
        <v>11.955555555555556</v>
      </c>
      <c r="R7" s="10">
        <f t="shared" ca="1" si="6"/>
        <v>63.111111111111107</v>
      </c>
    </row>
    <row r="8" spans="1:18" x14ac:dyDescent="0.35">
      <c r="A8" s="1">
        <v>6</v>
      </c>
      <c r="B8" s="1" t="s">
        <v>21</v>
      </c>
      <c r="C8">
        <f t="shared" ca="1" si="0"/>
        <v>3</v>
      </c>
      <c r="D8">
        <f t="shared" ca="1" si="1"/>
        <v>7</v>
      </c>
      <c r="E8" s="7"/>
      <c r="F8" s="9" t="b">
        <f ca="1">IF(ISBLANK(C8),IF(ISBLANK(D8),IF(ISBLANK(E8),"Pas de notes",IF(ISTEXT(C8),IF(ISTEXT(D8),"((E3/25*20))",IF(ISTEXT(C8),IF(ISTEXT(E8),"(D3/12*20)",IF(ISTEXT(D8),IF(ISTEXT(E8),"((C3/8*20)*3)",IF(ISTEXT(C8),"(((D3/12*20)+((E3/25*20)*2))/3)",IF(ESTEXTE(D8),"((((C3/8*20)*3)+((E3/25*20)*2))/3)",IF(ISTEXT(E8),"((((C3/8*20)*3)+(D3/12*20))/3)","(((C3/8*20)*3)+(D3/12*20)+((E3/25*20)*2))/3)"))))))))))))</f>
        <v>0</v>
      </c>
      <c r="H8">
        <f ca="1">IF(ISERROR(F8),(((C3/8*20)*3)+(D3/12*20)+((E3/25*20)*2)/6),((((C8*8/20)*2)+(D8*12/20)/4)))</f>
        <v>3.45</v>
      </c>
      <c r="I8" t="e">
        <f ca="1">IF(E8ESTVIDE(((C8/8*20)*3)+(D8/12*20)/4),(((C8/8*20)*3)+(D8/12*20))/4)</f>
        <v>#NAME?</v>
      </c>
      <c r="J8" t="e">
        <f ca="1">IF(ISTEXT(C8),((((C8/8*20)*3)+(D8/12*20))/4),(((C8/8*20)*3)+(D8/12*20)+((E8/25*20)*2))/6),IF(ISTEXT(C8),(((D8/12*20)+((E8/25*20)*2))/6),(((C8/8*20)*3)+(D8/12*20)+((E8/25*20)*2))/6),IF(ISTEXT(D8),((((C8/8*20)*3)+((E8/25*20)*2))/6),(((C8/8*20)*3)+(D8/12*20)+((E8/25*20)*2))/6)</f>
        <v>#VALUE!</v>
      </c>
      <c r="K8">
        <f ca="1">SUM(C3*8/20,D3*12/20,E3*25/20)</f>
        <v>11</v>
      </c>
      <c r="M8" s="9">
        <f t="shared" ca="1" si="3"/>
        <v>7.5</v>
      </c>
      <c r="N8" s="9">
        <f t="shared" ca="1" si="4"/>
        <v>11.666666666666668</v>
      </c>
      <c r="O8" s="9" t="str">
        <f>IF(ISBLANK(E8),"Pas de notes",E8/25*20)</f>
        <v>Pas de notes</v>
      </c>
      <c r="P8" s="9" t="e">
        <f>IF(M8:O8&lt;&gt;"",SUM((M8*3),(N8),(O8*2))/SUM($C$2:$E$2),"")</f>
        <v>#VALUE!</v>
      </c>
      <c r="Q8" t="e">
        <f ca="1">SUM((M8*3&lt;&gt;""),(N8&lt;&gt;""),(O8*2&lt;&gt;""))/SUM($C$2&lt;&gt;"",$D$2&lt;&gt;"",$E$2&lt;&gt;"")</f>
        <v>#VALUE!</v>
      </c>
      <c r="R8" s="10" t="e">
        <f t="shared" ca="1" si="6"/>
        <v>#VALUE!</v>
      </c>
    </row>
    <row r="9" spans="1:18" x14ac:dyDescent="0.35">
      <c r="A9" s="1">
        <v>7</v>
      </c>
      <c r="B9" s="1" t="s">
        <v>24</v>
      </c>
      <c r="C9">
        <f t="shared" ca="1" si="0"/>
        <v>3</v>
      </c>
      <c r="D9">
        <f t="shared" ca="1" si="1"/>
        <v>2</v>
      </c>
      <c r="E9">
        <f t="shared" ca="1" si="2"/>
        <v>11</v>
      </c>
      <c r="F9" s="9" t="b">
        <f ca="1">IF(ISBLANK(C9),IF(ISBLANK(D9),IF(ISBLANK(E9),"Pas de notes",IF(ISTEXT(C9),IF(ISTEXT(D9),"((E3/25*20))",IF(ISTEXT(C9),IF(ISTEXT(E9),"(D3/12*20)",IF(ISTEXT(D9),IF(ISTEXT(E9),"((C3/8*20)*3)",IF(ISTEXT(C9),"(((D3/12*20)+((E3/25*20)*2))/3)",IF(ESTEXTE(D9),"((((C3/8*20)*3)+((E3/25*20)*2))/3)",IF(ISTEXT(E9),"((((C3/8*20)*3)+(D3/12*20))/3)","(((C3/8*20)*3)+(D3/12*20)+((E3/25*20)*2))/3)"))))))))))))</f>
        <v>0</v>
      </c>
      <c r="M9" s="9">
        <f t="shared" ca="1" si="3"/>
        <v>7.5</v>
      </c>
      <c r="N9" s="9">
        <f t="shared" ca="1" si="4"/>
        <v>3.333333333333333</v>
      </c>
      <c r="O9" s="9">
        <f t="shared" ca="1" si="5"/>
        <v>8.8000000000000007</v>
      </c>
      <c r="P9" s="9">
        <f t="array" aca="1" ref="P9" ca="1">IF(M9:O9&lt;&gt;"",SUM((M9*3),(N9),(O9*2))/SUM($C$2:$E$2),"")</f>
        <v>7.2388888888888898</v>
      </c>
      <c r="Q9">
        <f t="shared" ref="Q9:Q13" ca="1" si="7">SUM((M9*3&lt;&gt;""),(N9&lt;&gt;""),(O9*2&lt;&gt;""))/SUM($C$2&lt;&gt;"",$D$2&lt;&gt;"",$E$2&lt;&gt;"")</f>
        <v>1</v>
      </c>
      <c r="R9" s="10">
        <f t="shared" ca="1" si="6"/>
        <v>15.277777777777777</v>
      </c>
    </row>
    <row r="10" spans="1:18" x14ac:dyDescent="0.35">
      <c r="A10" s="1">
        <v>8</v>
      </c>
      <c r="B10" s="1" t="s">
        <v>27</v>
      </c>
      <c r="C10">
        <f t="shared" ca="1" si="0"/>
        <v>4</v>
      </c>
      <c r="D10">
        <f t="shared" ca="1" si="1"/>
        <v>0</v>
      </c>
      <c r="E10">
        <f t="shared" ca="1" si="2"/>
        <v>8</v>
      </c>
      <c r="F10" s="9" t="b">
        <f ca="1">IF(ISBLANK(C10),IF(ISBLANK(D10),IF(ISBLANK(E10),"Pas de notes",IF(ISTEXT(C10),IF(ISTEXT(D10),"((E3/25*20))",IF(ISTEXT(C10),IF(ISTEXT(E10),"(D3/12*20)",IF(ISTEXT(D10),IF(ISTEXT(E10),"((C3/8*20)*3)",IF(ISTEXT(C10),"(((D3/12*20)+((E3/25*20)*2))/3)",IF(ESTEXTE(D10),"((((C3/8*20)*3)+((E3/25*20)*2))/3)",IF(ISTEXT(E10),"((((C3/8*20)*3)+(D3/12*20))/3)","(((C3/8*20)*3)+(D3/12*20)+((E3/25*20)*2))/3)"))))))))))))</f>
        <v>0</v>
      </c>
      <c r="M10" s="9">
        <f t="shared" ca="1" si="3"/>
        <v>10</v>
      </c>
      <c r="N10" s="9">
        <f t="shared" ca="1" si="4"/>
        <v>0</v>
      </c>
      <c r="O10" s="9">
        <f t="shared" ca="1" si="5"/>
        <v>6.4</v>
      </c>
      <c r="P10" s="9">
        <f t="array" aca="1" ref="P10" ca="1">IF(M10:O10&lt;&gt;"",SUM((M10*3),(N10),(O10*2))/SUM($C$2:$E$2),"")</f>
        <v>7.1333333333333329</v>
      </c>
      <c r="Q10">
        <f t="shared" ca="1" si="7"/>
        <v>1</v>
      </c>
      <c r="R10" s="10">
        <f t="shared" ca="1" si="6"/>
        <v>33.466666666666669</v>
      </c>
    </row>
    <row r="11" spans="1:18" x14ac:dyDescent="0.35">
      <c r="A11" s="1">
        <v>9</v>
      </c>
      <c r="B11" s="1" t="s">
        <v>30</v>
      </c>
      <c r="C11">
        <f t="shared" ca="1" si="0"/>
        <v>5</v>
      </c>
      <c r="D11">
        <f t="shared" ca="1" si="1"/>
        <v>2</v>
      </c>
      <c r="E11">
        <f t="shared" ca="1" si="2"/>
        <v>3</v>
      </c>
      <c r="F11" s="9" t="b">
        <f ca="1">IF(ISBLANK(C11),IF(ISBLANK(D11),IF(ISBLANK(E11),"Pas de notes",IF(ISTEXT(C11),IF(ISTEXT(D11),"((E3/25*20))",IF(ISTEXT(C11),IF(ISTEXT(E11),"(D3/12*20)",IF(ISTEXT(D11),IF(ISTEXT(E11),"((C3/8*20)*3)",IF(ISTEXT(C11),"(((D3/12*20)+((E3/25*20)*2))/3)",IF(ESTEXTE(D11),"((((C3/8*20)*3)+((E3/25*20)*2))/3)",IF(ISTEXT(E11),"((((C3/8*20)*3)+(D3/12*20))/3)","(((C3/8*20)*3)+(D3/12*20)+((E3/25*20)*2))/3)"))))))))))))</f>
        <v>0</v>
      </c>
      <c r="M11" s="9">
        <f t="shared" ca="1" si="3"/>
        <v>12.5</v>
      </c>
      <c r="N11" s="9">
        <f t="shared" ca="1" si="4"/>
        <v>3.333333333333333</v>
      </c>
      <c r="O11" s="9">
        <f t="shared" ca="1" si="5"/>
        <v>2.4</v>
      </c>
      <c r="P11" s="9">
        <f t="array" aca="1" ref="P11" ca="1">IF(M11:O11&lt;&gt;"",SUM((M11*3),(N11),(O11*2))/SUM($C$2:$E$2),"")</f>
        <v>7.6055555555555552</v>
      </c>
      <c r="Q11">
        <f t="shared" ca="1" si="7"/>
        <v>1</v>
      </c>
      <c r="R11" s="10">
        <f t="shared" ca="1" si="6"/>
        <v>23.066666666666666</v>
      </c>
    </row>
    <row r="12" spans="1:18" x14ac:dyDescent="0.35">
      <c r="A12" s="1">
        <v>10</v>
      </c>
      <c r="B12" s="1" t="s">
        <v>33</v>
      </c>
      <c r="C12">
        <f t="shared" ca="1" si="0"/>
        <v>1</v>
      </c>
      <c r="D12" s="7"/>
      <c r="E12" s="7"/>
      <c r="F12" s="9" t="b">
        <f ca="1">IF(ISBLANK(C12),IF(ISBLANK(D12),IF(ISBLANK(E12),"Pas de notes",IF(ISTEXT(C12),IF(ISTEXT(D12),"((E3/25*20))",IF(ISTEXT(C12),IF(ISTEXT(E12),"(D3/12*20)",IF(ISTEXT(D12),IF(ISTEXT(E12),"((C3/8*20)*3)",IF(ISTEXT(C12),"(((D3/12*20)+((E3/25*20)*2))/3)",IF(ESTEXTE(D12),"((((C3/8*20)*3)+((E3/25*20)*2))/3)",IF(ISTEXT(E12),"((((C3/8*20)*3)+(D3/12*20))/3)","(((C3/8*20)*3)+(D3/12*20)+((E3/25*20)*2))/3)"))))))))))))</f>
        <v>0</v>
      </c>
      <c r="H12" t="str">
        <f t="shared" ref="H12:H23" si="8">IF(ISBLANK(C12:E12),"x",IF(ISNONTEXT(C12:E12),"a","b"))</f>
        <v>a</v>
      </c>
      <c r="I12" t="e">
        <f>SI</f>
        <v>#NAME?</v>
      </c>
      <c r="M12" s="9">
        <f t="shared" ca="1" si="3"/>
        <v>2.5</v>
      </c>
      <c r="N12" s="9" t="str">
        <f t="shared" si="4"/>
        <v/>
      </c>
      <c r="O12" s="9" t="str">
        <f t="shared" si="5"/>
        <v/>
      </c>
      <c r="P12" s="9" t="e">
        <f>IF(M12:O12&lt;&gt;"",SUM((M12*3),(N12),(O12*2))/SUM($C$2:$E$2),"")</f>
        <v>#VALUE!</v>
      </c>
      <c r="Q12" t="e">
        <f t="shared" ca="1" si="7"/>
        <v>#VALUE!</v>
      </c>
      <c r="R12" s="10" t="e">
        <f t="shared" ca="1" si="6"/>
        <v>#VALUE!</v>
      </c>
    </row>
    <row r="13" spans="1:18" x14ac:dyDescent="0.35">
      <c r="A13" s="1">
        <v>11</v>
      </c>
      <c r="B13" s="1" t="s">
        <v>36</v>
      </c>
      <c r="C13">
        <f t="shared" ca="1" si="0"/>
        <v>0</v>
      </c>
      <c r="D13">
        <f t="shared" ca="1" si="1"/>
        <v>12</v>
      </c>
      <c r="E13">
        <f t="shared" ca="1" si="2"/>
        <v>12</v>
      </c>
      <c r="F13" s="9" t="b">
        <f ca="1">IF(ISBLANK(C13),IF(ISBLANK(D13),IF(ISBLANK(E13),"Pas de notes",IF(ISTEXT(C13),IF(ISTEXT(D13),"((E3/25*20))",IF(ISTEXT(C13),IF(ISTEXT(E13),"(D3/12*20)",IF(ISTEXT(D13),IF(ISTEXT(E13),"((C3/8*20)*3)",IF(ISTEXT(C13),"(((D3/12*20)+((E3/25*20)*2))/3)",IF(ESTEXTE(D13),"((((C3/8*20)*3)+((E3/25*20)*2))/3)",IF(ISTEXT(E13),"((((C3/8*20)*3)+(D3/12*20))/3)","(((C3/8*20)*3)+(D3/12*20)+((E3/25*20)*2))/3)"))))))))))))</f>
        <v>0</v>
      </c>
      <c r="H13" t="str">
        <f t="shared" si="8"/>
        <v>a</v>
      </c>
      <c r="M13" s="9">
        <f t="shared" ca="1" si="3"/>
        <v>0</v>
      </c>
      <c r="N13" s="9">
        <f t="shared" ca="1" si="4"/>
        <v>20</v>
      </c>
      <c r="O13" s="9">
        <f t="shared" ca="1" si="5"/>
        <v>9.6</v>
      </c>
      <c r="P13" s="9">
        <f t="array" aca="1" ref="P13" ca="1">IF(M13:O13&lt;&gt;"",SUM((M13*3),(N13),(O13*2))/SUM($C$2:$E$2),"")</f>
        <v>6.5333333333333341</v>
      </c>
      <c r="Q13">
        <f t="shared" ca="1" si="7"/>
        <v>1</v>
      </c>
      <c r="R13" s="10">
        <f t="shared" ca="1" si="6"/>
        <v>0</v>
      </c>
    </row>
    <row r="14" spans="1:18" ht="15" customHeight="1" x14ac:dyDescent="0.35">
      <c r="A14" s="1">
        <v>12</v>
      </c>
      <c r="B14" s="1" t="s">
        <v>39</v>
      </c>
      <c r="C14">
        <f t="shared" ca="1" si="0"/>
        <v>8</v>
      </c>
      <c r="D14">
        <f t="shared" ca="1" si="1"/>
        <v>4</v>
      </c>
      <c r="E14">
        <f t="shared" ca="1" si="2"/>
        <v>13</v>
      </c>
      <c r="F14" s="9" t="b">
        <f ca="1">IF(ISBLANK(C14),IF(ISBLANK(D14),IF(ISBLANK(E14),"Pas de notes",IF(ISTEXT(C14),IF(ISTEXT(D14),"((E3/25*20))",IF(ISTEXT(C14),IF(ISTEXT(E14),"(D3/12*20)",IF(ISTEXT(D14),IF(ISTEXT(E14),"((C3/8*20)*3)",IF(ISTEXT(C14),"(((D3/12*20)+((E3/25*20)*2))/3)",IF(ESTEXTE(D14),"((((C3/8*20)*3)+((E3/25*20)*2))/3)",IF(ISTEXT(E14),"((((C3/8*20)*3)+(D3/12*20))/3)","(((C3/8*20)*3)+(D3/12*20)+((E3/25*20)*2))/3)"))))))))))))</f>
        <v>0</v>
      </c>
      <c r="H14" t="str">
        <f t="shared" si="8"/>
        <v>a</v>
      </c>
      <c r="M14" s="9">
        <f t="shared" ca="1" si="3"/>
        <v>20</v>
      </c>
      <c r="N14" s="9">
        <f t="shared" ca="1" si="4"/>
        <v>6.6666666666666661</v>
      </c>
      <c r="O14" s="9">
        <f t="shared" ca="1" si="5"/>
        <v>10.4</v>
      </c>
      <c r="P14" s="9">
        <f t="array" aca="1" ref="P14" ca="1">IF(M14:O14&lt;&gt;"",SUM((M14*3),(N14),(O14*2))/SUM($C$2:$E$2),"")</f>
        <v>14.577777777777778</v>
      </c>
      <c r="Q14">
        <f ca="1">SUM((ISNUMBER(M14*3)),(N14&lt;&gt;""),(O14*2&lt;&gt;""))/SUM($C$2,$D$2,$E$2)</f>
        <v>0.5</v>
      </c>
      <c r="R14" s="10">
        <f t="shared" ca="1" si="6"/>
        <v>68.266666666666666</v>
      </c>
    </row>
    <row r="15" spans="1:18" x14ac:dyDescent="0.35">
      <c r="A15" s="1">
        <v>13</v>
      </c>
      <c r="B15" s="1" t="s">
        <v>41</v>
      </c>
      <c r="C15">
        <f t="shared" ca="1" si="0"/>
        <v>1</v>
      </c>
      <c r="D15">
        <f t="shared" ca="1" si="1"/>
        <v>4</v>
      </c>
      <c r="E15">
        <f t="shared" ca="1" si="2"/>
        <v>3</v>
      </c>
      <c r="F15" s="9" t="b">
        <f ca="1">IF(ISBLANK(C15),IF(ISBLANK(D15),IF(ISBLANK(E15),"Pas de notes",IF(ISTEXT(C15),IF(ISTEXT(D15),"((E3/25*20))",IF(ISTEXT(C15),IF(ISTEXT(E15),"(D3/12*20)",IF(ISTEXT(D15),IF(ISTEXT(E15),"((C3/8*20)*3)",IF(ISTEXT(C15),"(((D3/12*20)+((E3/25*20)*2))/3)",IF(ESTEXTE(D15),"((((C3/8*20)*3)+((E3/25*20)*2))/3)",IF(ISTEXT(E15),"((((C3/8*20)*3)+(D3/12*20))/3)","(((C3/8*20)*3)+(D3/12*20)+((E3/25*20)*2))/3)"))))))))))))</f>
        <v>0</v>
      </c>
      <c r="H15" t="str">
        <f t="shared" si="8"/>
        <v>a</v>
      </c>
      <c r="J15">
        <v>1</v>
      </c>
      <c r="K15">
        <v>1</v>
      </c>
      <c r="L15" t="str">
        <f>IF(ISODD(J15),"a","b")</f>
        <v>a</v>
      </c>
      <c r="M15" s="9">
        <f t="shared" ca="1" si="3"/>
        <v>2.5</v>
      </c>
      <c r="N15" s="9">
        <f t="shared" ca="1" si="4"/>
        <v>6.6666666666666661</v>
      </c>
      <c r="O15" s="9">
        <f t="shared" ca="1" si="5"/>
        <v>2.4</v>
      </c>
      <c r="P15" s="9">
        <f t="array" aca="1" ref="P15" ca="1">IF(M15:O15&lt;&gt;"",SUM((M15*3),(N15),(O15*2))/SUM($C$2:$E$2),"")</f>
        <v>3.161111111111111</v>
      </c>
      <c r="Q15">
        <f t="shared" ref="Q15:Q24" ca="1" si="9">SUM((M15*3&lt;&gt;""),(N15&lt;&gt;""),(O15*2&lt;&gt;""))/SUM($C$2,$D$2,$E$2)</f>
        <v>0.5</v>
      </c>
      <c r="R15" s="10">
        <f t="shared" ca="1" si="6"/>
        <v>25.955555555555552</v>
      </c>
    </row>
    <row r="16" spans="1:18" x14ac:dyDescent="0.35">
      <c r="A16" s="1">
        <v>14</v>
      </c>
      <c r="B16" s="1" t="s">
        <v>44</v>
      </c>
      <c r="C16">
        <f t="shared" ca="1" si="0"/>
        <v>5</v>
      </c>
      <c r="D16">
        <f t="shared" ca="1" si="1"/>
        <v>1</v>
      </c>
      <c r="E16">
        <f t="shared" ca="1" si="2"/>
        <v>21</v>
      </c>
      <c r="F16" s="9" t="b">
        <f ca="1">IF(ISBLANK(C16),IF(ISBLANK(D16),IF(ISBLANK(E16),"Pas de notes",IF(ISTEXT(C16),IF(ISTEXT(D16),"((E3/25*20))",IF(ISTEXT(C16),IF(ISTEXT(E16),"(D3/12*20)",IF(ISTEXT(D16),IF(ISTEXT(E16),"((C3/8*20)*3)",IF(ISTEXT(C16),"(((D3/12*20)+((E3/25*20)*2))/3)",IF(ESTEXTE(D16),"((((C3/8*20)*3)+((E3/25*20)*2))/3)",IF(ISTEXT(E16),"((((C3/8*20)*3)+(D3/12*20))/3)","(((C3/8*20)*3)+(D3/12*20)+((E3/25*20)*2))/3)"))))))))))))</f>
        <v>0</v>
      </c>
      <c r="H16" t="str">
        <f t="shared" si="8"/>
        <v>a</v>
      </c>
      <c r="M16" s="9">
        <f t="shared" ca="1" si="3"/>
        <v>12.5</v>
      </c>
      <c r="N16" s="9">
        <f t="shared" ca="1" si="4"/>
        <v>1.6666666666666665</v>
      </c>
      <c r="O16" s="9">
        <f t="shared" ca="1" si="5"/>
        <v>16.8</v>
      </c>
      <c r="P16" s="9">
        <f t="array" aca="1" ref="P16" ca="1">IF(M16:O16&lt;&gt;"",SUM((M16*3),(N16),(O16*2))/SUM($C$2:$E$2),"")</f>
        <v>12.127777777777778</v>
      </c>
      <c r="Q16">
        <f t="shared" ca="1" si="9"/>
        <v>0.5</v>
      </c>
      <c r="R16" s="10">
        <f t="shared" ca="1" si="6"/>
        <v>23.188888888888886</v>
      </c>
    </row>
    <row r="17" spans="1:18" x14ac:dyDescent="0.35">
      <c r="A17" s="1">
        <v>15</v>
      </c>
      <c r="B17" s="1" t="s">
        <v>47</v>
      </c>
      <c r="C17">
        <f t="shared" ca="1" si="0"/>
        <v>7</v>
      </c>
      <c r="D17">
        <f t="shared" ca="1" si="1"/>
        <v>8</v>
      </c>
      <c r="E17">
        <f t="shared" ca="1" si="2"/>
        <v>9</v>
      </c>
      <c r="F17" s="9" t="b">
        <f ca="1">IF(ISBLANK(C17),IF(ISBLANK(D17),IF(ISBLANK(E17),"Pas de notes",IF(ISTEXT(C17),IF(ISTEXT(D17),"((E3/25*20))",IF(ISTEXT(C17),IF(ISTEXT(E17),"(D3/12*20)",IF(ISTEXT(D17),IF(ISTEXT(E17),"((C3/8*20)*3)",IF(ISTEXT(C17),"(((D3/12*20)+((E3/25*20)*2))/3)",IF(ESTEXTE(D17),"((((C3/8*20)*3)+((E3/25*20)*2))/3)",IF(ISTEXT(E17),"((((C3/8*20)*3)+(D3/12*20))/3)","(((C3/8*20)*3)+(D3/12*20)+((E3/25*20)*2))/3)"))))))))))))</f>
        <v>0</v>
      </c>
      <c r="H17" t="str">
        <f t="shared" si="8"/>
        <v>a</v>
      </c>
      <c r="M17" s="9">
        <f t="shared" ca="1" si="3"/>
        <v>17.5</v>
      </c>
      <c r="N17" s="9">
        <f t="shared" ca="1" si="4"/>
        <v>13.333333333333332</v>
      </c>
      <c r="O17" s="9">
        <f t="shared" ca="1" si="5"/>
        <v>7.1999999999999993</v>
      </c>
      <c r="P17" s="9">
        <f t="array" aca="1" ref="P17" ca="1">IF(M17:O17&lt;&gt;"",SUM((M17*3),(N17),(O17*2))/SUM($C$2:$E$2),"")</f>
        <v>13.37222222222222</v>
      </c>
      <c r="Q17">
        <f t="shared" ca="1" si="9"/>
        <v>0.5</v>
      </c>
      <c r="R17" s="10">
        <f t="shared" ca="1" si="6"/>
        <v>84.011111111111106</v>
      </c>
    </row>
    <row r="18" spans="1:18" x14ac:dyDescent="0.35">
      <c r="A18" s="1">
        <v>16</v>
      </c>
      <c r="B18" s="1" t="s">
        <v>48</v>
      </c>
      <c r="C18">
        <f t="shared" ca="1" si="0"/>
        <v>2</v>
      </c>
      <c r="D18">
        <f t="shared" ca="1" si="1"/>
        <v>10</v>
      </c>
      <c r="E18">
        <f t="shared" ca="1" si="2"/>
        <v>20</v>
      </c>
      <c r="F18" s="9" t="b">
        <f ca="1">IF(ISBLANK(C18),IF(ISBLANK(D18),IF(ISBLANK(E18),"Pas de notes",IF(ISTEXT(C18),IF(ISTEXT(D18),"((E3/25*20))",IF(ISTEXT(C18),IF(ISTEXT(E18),"(D3/12*20)",IF(ISTEXT(D18),IF(ISTEXT(E18),"((C3/8*20)*3)",IF(ISTEXT(C18),"(((D3/12*20)+((E3/25*20)*2))/3)",IF(ESTEXTE(D18),"((((C3/8*20)*3)+((E3/25*20)*2))/3)",IF(ISTEXT(E18),"((((C3/8*20)*3)+(D3/12*20))/3)","(((C3/8*20)*3)+(D3/12*20)+((E3/25*20)*2))/3)"))))))))))))</f>
        <v>0</v>
      </c>
      <c r="H18" t="str">
        <f t="shared" si="8"/>
        <v>a</v>
      </c>
      <c r="M18" s="9">
        <f t="shared" ca="1" si="3"/>
        <v>5</v>
      </c>
      <c r="N18" s="9">
        <f t="shared" ca="1" si="4"/>
        <v>16.666666666666668</v>
      </c>
      <c r="O18" s="9">
        <f t="shared" ca="1" si="5"/>
        <v>16</v>
      </c>
      <c r="P18" s="9">
        <f t="array" aca="1" ref="P18" ca="1">IF(M18:O18&lt;&gt;"",SUM((M18*3),(N18),(O18*2))/SUM($C$2:$E$2),"")</f>
        <v>10.611111111111112</v>
      </c>
      <c r="Q18">
        <f t="shared" ca="1" si="9"/>
        <v>0.5</v>
      </c>
      <c r="R18" s="10">
        <f t="shared" ca="1" si="6"/>
        <v>104.11111111111113</v>
      </c>
    </row>
    <row r="19" spans="1:18" x14ac:dyDescent="0.35">
      <c r="A19" s="1">
        <v>17</v>
      </c>
      <c r="B19" s="1" t="s">
        <v>51</v>
      </c>
      <c r="C19">
        <f t="shared" ca="1" si="0"/>
        <v>8</v>
      </c>
      <c r="D19">
        <f t="shared" ca="1" si="1"/>
        <v>3</v>
      </c>
      <c r="E19">
        <f t="shared" ca="1" si="2"/>
        <v>5</v>
      </c>
      <c r="F19" s="9" t="b">
        <f ca="1">IF(ISBLANK(C19),IF(ISBLANK(D19),IF(ISBLANK(E19),"Pas de notes",IF(ISTEXT(C19),IF(ISTEXT(D19),"((E3/25*20))",IF(ISTEXT(C19),IF(ISTEXT(E19),"(D3/12*20)",IF(ISTEXT(D19),IF(ISTEXT(E19),"((C3/8*20)*3)",IF(ISTEXT(C19),"(((D3/12*20)+((E3/25*20)*2))/3)",IF(ESTEXTE(D19),"((((C3/8*20)*3)+((E3/25*20)*2))/3)",IF(ISTEXT(E19),"((((C3/8*20)*3)+(D3/12*20))/3)","(((C3/8*20)*3)+(D3/12*20)+((E3/25*20)*2))/3)"))))))))))))</f>
        <v>0</v>
      </c>
      <c r="H19" t="str">
        <f t="shared" si="8"/>
        <v>a</v>
      </c>
      <c r="M19" s="9">
        <f t="shared" ca="1" si="3"/>
        <v>20</v>
      </c>
      <c r="N19" s="9">
        <f t="shared" ca="1" si="4"/>
        <v>5</v>
      </c>
      <c r="O19" s="9">
        <f t="shared" ca="1" si="5"/>
        <v>4</v>
      </c>
      <c r="P19" s="9">
        <f t="array" aca="1" ref="P19" ca="1">IF(M19:O19&lt;&gt;"",SUM((M19*3),(N19),(O19*2))/SUM($C$2:$E$2),"")</f>
        <v>12.166666666666666</v>
      </c>
      <c r="Q19">
        <f t="shared" ca="1" si="9"/>
        <v>0.5</v>
      </c>
      <c r="R19" s="10">
        <f t="shared" ca="1" si="6"/>
        <v>56.666666666666664</v>
      </c>
    </row>
    <row r="20" spans="1:18" x14ac:dyDescent="0.35">
      <c r="A20" s="1">
        <v>18</v>
      </c>
      <c r="B20" s="1" t="s">
        <v>54</v>
      </c>
      <c r="C20">
        <f t="shared" ca="1" si="0"/>
        <v>3</v>
      </c>
      <c r="D20">
        <f t="shared" ca="1" si="1"/>
        <v>0</v>
      </c>
      <c r="E20">
        <f t="shared" ca="1" si="2"/>
        <v>10</v>
      </c>
      <c r="F20" s="9" t="b">
        <f ca="1">IF(ISBLANK(C20),IF(ISBLANK(D20),IF(ISBLANK(E20),"Pas de notes",IF(ISTEXT(C20),IF(ISTEXT(D20),"((E3/25*20))",IF(ISTEXT(C20),IF(ISTEXT(E20),"(D3/12*20)",IF(ISTEXT(D20),IF(ISTEXT(E20),"((C3/8*20)*3)",IF(ISTEXT(C20),"(((D3/12*20)+((E3/25*20)*2))/3)",IF(ESTEXTE(D20),"((((C3/8*20)*3)+((E3/25*20)*2))/3)",IF(ISTEXT(E20),"((((C3/8*20)*3)+(D3/12*20))/3)","(((C3/8*20)*3)+(D3/12*20)+((E3/25*20)*2))/3)"))))))))))))</f>
        <v>0</v>
      </c>
      <c r="H20" t="str">
        <f t="shared" si="8"/>
        <v>a</v>
      </c>
      <c r="M20" s="9">
        <f t="shared" ca="1" si="3"/>
        <v>7.5</v>
      </c>
      <c r="N20" s="9">
        <f t="shared" ca="1" si="4"/>
        <v>0</v>
      </c>
      <c r="O20" s="9">
        <f t="shared" ca="1" si="5"/>
        <v>8</v>
      </c>
      <c r="P20" s="9">
        <f t="array" aca="1" ref="P20" ca="1">IF(M20:O20&lt;&gt;"",SUM((M20*3),(N20),(O20*2))/SUM($C$2:$E$2),"")</f>
        <v>6.416666666666667</v>
      </c>
      <c r="Q20">
        <f t="shared" ca="1" si="9"/>
        <v>0.5</v>
      </c>
      <c r="R20" s="10">
        <f t="shared" ca="1" si="6"/>
        <v>33.333333333333336</v>
      </c>
    </row>
    <row r="21" spans="1:18" x14ac:dyDescent="0.35">
      <c r="A21" s="1">
        <v>19</v>
      </c>
      <c r="B21" s="1" t="s">
        <v>56</v>
      </c>
      <c r="C21">
        <f t="shared" ca="1" si="0"/>
        <v>8</v>
      </c>
      <c r="D21">
        <f t="shared" ca="1" si="1"/>
        <v>8</v>
      </c>
      <c r="E21">
        <f t="shared" ca="1" si="2"/>
        <v>17</v>
      </c>
      <c r="F21" s="9" t="b">
        <f ca="1">IF(ISBLANK(C21),IF(ISBLANK(D21),IF(ISBLANK(E21),"Pas de notes",IF(ISTEXT(C21),IF(ISTEXT(D21),"((E3/25*20))",IF(ISTEXT(C21),IF(ISTEXT(E21),"(D3/12*20)",IF(ISTEXT(D21),IF(ISTEXT(E21),"((C3/8*20)*3)",IF(ISTEXT(C21),"(((D3/12*20)+((E3/25*20)*2))/3)",IF(ESTEXTE(D21),"((((C3/8*20)*3)+((E3/25*20)*2))/3)",IF(ISTEXT(E21),"((((C3/8*20)*3)+(D3/12*20))/3)","(((C3/8*20)*3)+(D3/12*20)+((E3/25*20)*2))/3)"))))))))))))</f>
        <v>0</v>
      </c>
      <c r="H21" t="str">
        <f t="shared" si="8"/>
        <v>a</v>
      </c>
      <c r="M21" s="9">
        <f t="shared" ca="1" si="3"/>
        <v>20</v>
      </c>
      <c r="N21" s="9">
        <f t="shared" ca="1" si="4"/>
        <v>13.333333333333332</v>
      </c>
      <c r="O21" s="9">
        <f t="shared" ca="1" si="5"/>
        <v>13.600000000000001</v>
      </c>
      <c r="P21" s="9">
        <f t="array" aca="1" ref="P21" ca="1">IF(M21:O21&lt;&gt;"",SUM((M21*3),(N21),(O21*2))/SUM($C$2:$E$2),"")</f>
        <v>16.755555555555556</v>
      </c>
      <c r="Q21">
        <f t="shared" ca="1" si="9"/>
        <v>0.5</v>
      </c>
      <c r="R21" s="10">
        <f t="shared" ca="1" si="6"/>
        <v>65.333333333333329</v>
      </c>
    </row>
    <row r="22" spans="1:18" x14ac:dyDescent="0.35">
      <c r="A22" s="1">
        <v>20</v>
      </c>
      <c r="B22" s="1" t="s">
        <v>59</v>
      </c>
      <c r="C22">
        <f t="shared" ca="1" si="0"/>
        <v>6</v>
      </c>
      <c r="D22">
        <f t="shared" ca="1" si="1"/>
        <v>1</v>
      </c>
      <c r="E22">
        <f t="shared" ca="1" si="2"/>
        <v>11</v>
      </c>
      <c r="F22" s="9" t="b">
        <f ca="1">IF(ISBLANK(C22),IF(ISBLANK(D22),IF(ISBLANK(E22),"Pas de notes",IF(ISTEXT(C22),IF(ISTEXT(D22),"((E3/25*20))",IF(ISTEXT(C22),IF(ISTEXT(E22),"(D3/12*20)",IF(ISTEXT(D22),IF(ISTEXT(E22),"((C3/8*20)*3)",IF(ISTEXT(C22),"(((D3/12*20)+((E3/25*20)*2))/3)",IF(ESTEXTE(D22),"((((C3/8*20)*3)+((E3/25*20)*2))/3)",IF(ISTEXT(E22),"((((C3/8*20)*3)+(D3/12*20))/3)","(((C3/8*20)*3)+(D3/12*20)+((E3/25*20)*2))/3)"))))))))))))</f>
        <v>0</v>
      </c>
      <c r="H22" t="str">
        <f t="shared" si="8"/>
        <v>a</v>
      </c>
      <c r="M22" s="9">
        <f t="shared" ca="1" si="3"/>
        <v>15</v>
      </c>
      <c r="N22" s="9">
        <f t="shared" ca="1" si="4"/>
        <v>1.6666666666666665</v>
      </c>
      <c r="O22" s="9">
        <f t="shared" ca="1" si="5"/>
        <v>8.8000000000000007</v>
      </c>
      <c r="P22" s="9">
        <f t="array" aca="1" ref="P22" ca="1">IF(M22:O22&lt;&gt;"",SUM((M22*3),(N22),(O22*2))/SUM($C$2:$E$2),"")</f>
        <v>10.71111111111111</v>
      </c>
      <c r="Q22">
        <f t="shared" ca="1" si="9"/>
        <v>0.5</v>
      </c>
      <c r="R22" s="10">
        <f t="shared" ca="1" si="6"/>
        <v>94.311111111111131</v>
      </c>
    </row>
    <row r="23" spans="1:18" x14ac:dyDescent="0.35">
      <c r="A23" s="1">
        <v>21</v>
      </c>
      <c r="B23" s="1" t="s">
        <v>61</v>
      </c>
      <c r="C23">
        <f t="shared" ca="1" si="0"/>
        <v>5</v>
      </c>
      <c r="D23">
        <f t="shared" ca="1" si="1"/>
        <v>11</v>
      </c>
      <c r="E23">
        <f t="shared" ca="1" si="2"/>
        <v>13</v>
      </c>
      <c r="F23" s="9" t="b">
        <f ca="1">IF(ISBLANK(C23),IF(ISBLANK(D23),IF(ISBLANK(E23),"Pas de notes",IF(ISTEXT(C23),IF(ISTEXT(D23),"((E3/25*20))",IF(ISTEXT(C23),IF(ISTEXT(E23),"(D3/12*20)",IF(ISTEXT(D23),IF(ISTEXT(E23),"((C3/8*20)*3)",IF(ISTEXT(C23),"(((D3/12*20)+((E3/25*20)*2))/3)",IF(ESTEXTE(D23),"((((C3/8*20)*3)+((E3/25*20)*2))/3)",IF(ISTEXT(E23),"((((C3/8*20)*3)+(D3/12*20))/3)","(((C3/8*20)*3)+(D3/12*20)+((E3/25*20)*2))/3)"))))))))))))</f>
        <v>0</v>
      </c>
      <c r="H23" t="str">
        <f t="shared" si="8"/>
        <v>a</v>
      </c>
      <c r="M23" s="9">
        <f t="shared" ca="1" si="3"/>
        <v>12.5</v>
      </c>
      <c r="N23" s="9">
        <f t="shared" ca="1" si="4"/>
        <v>18.333333333333332</v>
      </c>
      <c r="O23" s="9">
        <f t="shared" ca="1" si="5"/>
        <v>10.4</v>
      </c>
      <c r="P23" s="9">
        <f t="array" aca="1" ref="P23" ca="1">IF(M23:O23&lt;&gt;"",SUM((M23*3),(N23),(O23*2))/SUM($C$2:$E$2),"")</f>
        <v>12.77222222222222</v>
      </c>
      <c r="Q23">
        <f t="shared" ca="1" si="9"/>
        <v>0.5</v>
      </c>
      <c r="R23" s="10">
        <f t="shared" ca="1" si="6"/>
        <v>69.244444444444454</v>
      </c>
    </row>
    <row r="24" spans="1:18" x14ac:dyDescent="0.35">
      <c r="A24" s="1">
        <v>22</v>
      </c>
      <c r="B24" s="1" t="s">
        <v>63</v>
      </c>
      <c r="C24">
        <f t="shared" ca="1" si="0"/>
        <v>3</v>
      </c>
      <c r="D24">
        <f t="shared" ca="1" si="1"/>
        <v>6</v>
      </c>
      <c r="E24">
        <f t="shared" ca="1" si="2"/>
        <v>5</v>
      </c>
      <c r="F24" s="9" t="b">
        <f ca="1">IF(ISBLANK(C24),IF(ISBLANK(D24),IF(ISBLANK(E24),"Pas de notes",IF(ISTEXT(C24),IF(ISTEXT(D24),"((E3/25*20))",IF(ISTEXT(C24),IF(ISTEXT(E24),"(D3/12*20)",IF(ISTEXT(D24),IF(ISTEXT(E24),"((C3/8*20)*3)",IF(ISTEXT(C24),"(((D3/12*20)+((E3/25*20)*2))/3)",IF(ESTEXTE(D24),"((((C3/8*20)*3)+((E3/25*20)*2))/3)",IF(ISTEXT(E24),"((((C3/8*20)*3)+(D3/12*20))/3)","(((C3/8*20)*3)+(D3/12*20)+((E3/25*20)*2))/3)"))))))))))))</f>
        <v>0</v>
      </c>
      <c r="H24">
        <f>IF(ISBLANK(C24:E24),1,IF(ISNONTEXT(C24:E24),2,3))</f>
        <v>2</v>
      </c>
      <c r="M24" s="9">
        <f t="shared" ca="1" si="3"/>
        <v>7.5</v>
      </c>
      <c r="N24" s="9">
        <f t="shared" ca="1" si="4"/>
        <v>10</v>
      </c>
      <c r="O24" s="9">
        <f t="shared" ca="1" si="5"/>
        <v>4</v>
      </c>
      <c r="P24" s="9">
        <f t="array" aca="1" ref="P24" ca="1">IF(M24:O24&lt;&gt;"",SUM((M24*3),(N24),(O24*2))/SUM($C$2:$E$2),"")</f>
        <v>6.75</v>
      </c>
      <c r="Q24">
        <f t="shared" ca="1" si="9"/>
        <v>0.5</v>
      </c>
      <c r="R24" s="10">
        <f t="shared" ca="1" si="6"/>
        <v>66.5</v>
      </c>
    </row>
    <row r="25" spans="1:18" x14ac:dyDescent="0.35">
      <c r="A25" s="1">
        <v>23</v>
      </c>
      <c r="B25" s="1" t="s">
        <v>66</v>
      </c>
      <c r="C25" s="6"/>
      <c r="D25" s="6"/>
      <c r="E25" s="6"/>
      <c r="F25" s="9" t="str">
        <f>IF(ISBLANK(C25),IF(ISBLANK(D25),IF(ISBLANK(E25),"Pas de notes",IF(ISTEXT(C25),IF(ISTEXT(D25),"((E3/25*20))",IF(ISTEXT(C25),IF(ISTEXT(E25),"(D3/12*20)",IF(ISTEXT(D25),IF(ISTEXT(E25),"((C3/8*20)*3)",IF(ISTEXT(C25),"(((D3/12*20)+((E3/25*20)*2))/3)",IF(ESTEXTE(D25),"((((C3/8*20)*3)+((E3/25*20)*2))/3)",IF(ISTEXT(E25),"((((C3/8*20)*3)+(D3/12*20))/3)","(((C3/8*20)*3)+(D3/12*20)+((E3/25*20)*2))/3)"))))))))))))</f>
        <v>Pas de notes</v>
      </c>
      <c r="H25">
        <f>IF(ISBLANK(C25:E25),1,IF(ISNONTEXT(C25:E25),2,3))</f>
        <v>2</v>
      </c>
      <c r="I25">
        <f>IF(ISBLANK(C25:E25),n,IF(ISNONTEXT(C25:E25),((((C25/8*20)*3)+(D25/12*20)+((E25/25*20)*2))/6),""))</f>
        <v>0</v>
      </c>
      <c r="J25" t="str">
        <f>IF(ISBLANK(C25),IF(ISBLANK(D25),IF(ISBLANK(E25),"Pas de notes",IF(ISTEXT(C25),IF(ISTEXT(D25),((E25/25*20)),IF(ISTEXT(C25),IF(ISTEXT(E25),(D25/12*20),IF(ISTEXT(D25),IF(ISTEXT(E25),((C25/8*20)*3),IF(ISTEXT(C25),(((D25/12*20)+((E25/25*20)*2))/3),IF(ESTEXTE(D25),((((C25/8*20)*3)+((E25/25*20)*2))/3),IF(ISTEXT(E25),((((C25/8*20)*3)+(D25/12*20))/3),(((C25/8*20)*3)+(D25/12*20)+((E25/25*20)*2))/3))))))))))))</f>
        <v>Pas de notes</v>
      </c>
      <c r="M25" s="9" t="str">
        <f t="shared" si="3"/>
        <v/>
      </c>
      <c r="N25" s="9" t="str">
        <f t="shared" si="4"/>
        <v/>
      </c>
      <c r="O25" t="str">
        <f>IF(ISBLANK(E25),"",E25/25*20)</f>
        <v/>
      </c>
      <c r="P25" s="9" t="str">
        <f t="array" ref="P25">IF(M25:O25&lt;&gt;"",SUM((M25*3),(N25),(O25*2))/SUM($C$2:$E$2),"")</f>
        <v/>
      </c>
    </row>
    <row r="26" spans="1:18" x14ac:dyDescent="0.35">
      <c r="A26" s="1">
        <v>24</v>
      </c>
      <c r="B26" s="1" t="s">
        <v>69</v>
      </c>
      <c r="C26" s="6"/>
      <c r="D26" s="6"/>
      <c r="E26" s="6"/>
      <c r="F26" s="9" t="str">
        <f>IF(ISBLANK(C26),IF(ISBLANK(D26),IF(ISBLANK(E26),"Pas de notes",IF(ISTEXT(C26),IF(ISTEXT(D26),"((E3/25*20))",IF(ISTEXT(C26),IF(ISTEXT(E26),"(D3/12*20)",IF(ISTEXT(D26),IF(ISTEXT(E26),"((C3/8*20)*3)",IF(ISTEXT(C26),"(((D3/12*20)+((E3/25*20)*2))/3)",IF(ESTEXTE(D26),"((((C3/8*20)*3)+((E3/25*20)*2))/3)",IF(ISTEXT(E26),"((((C3/8*20)*3)+(D3/12*20))/3)","(((C3/8*20)*3)+(D3/12*20)+((E3/25*20)*2))/3)"))))))))))))</f>
        <v>Pas de notes</v>
      </c>
      <c r="H26">
        <f t="shared" ref="H26" si="10">IF(ISBLANK(C26:E26),1,IF(ISNONTEXT(C26:E26),2,3))</f>
        <v>2</v>
      </c>
      <c r="M26" s="9" t="str">
        <f t="shared" si="3"/>
        <v/>
      </c>
      <c r="N26" s="9" t="str">
        <f t="shared" si="4"/>
        <v/>
      </c>
      <c r="O26" t="str">
        <f t="shared" si="5"/>
        <v/>
      </c>
      <c r="P26" s="9" t="str">
        <f t="array" ref="P26">IF(M26:O26&lt;&gt;"",SUM((M26*3),(N26),(O26*2))/SUM($C$2:$E$2),"")</f>
        <v/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workbookViewId="0">
      <selection activeCell="L3" sqref="L3"/>
    </sheetView>
  </sheetViews>
  <sheetFormatPr baseColWidth="10" defaultRowHeight="14.5" x14ac:dyDescent="0.35"/>
  <cols>
    <col min="1" max="1" width="4.81640625" customWidth="1"/>
    <col min="2" max="2" width="13.54296875" customWidth="1"/>
    <col min="12" max="12" width="8.7265625" customWidth="1"/>
  </cols>
  <sheetData>
    <row r="1" spans="1:14" x14ac:dyDescent="0.35">
      <c r="A1" s="1" t="s">
        <v>0</v>
      </c>
      <c r="B1" s="1" t="s">
        <v>1</v>
      </c>
      <c r="C1" t="s">
        <v>85</v>
      </c>
      <c r="D1" t="s">
        <v>86</v>
      </c>
      <c r="E1" t="s">
        <v>87</v>
      </c>
      <c r="H1" t="s">
        <v>82</v>
      </c>
      <c r="I1" t="s">
        <v>83</v>
      </c>
      <c r="J1" t="s">
        <v>84</v>
      </c>
      <c r="L1" t="s">
        <v>77</v>
      </c>
    </row>
    <row r="2" spans="1:14" x14ac:dyDescent="0.35">
      <c r="A2" s="8"/>
      <c r="B2" s="11" t="s">
        <v>81</v>
      </c>
      <c r="C2">
        <v>3</v>
      </c>
      <c r="D2">
        <v>1</v>
      </c>
      <c r="E2">
        <v>2</v>
      </c>
      <c r="F2" s="12"/>
    </row>
    <row r="3" spans="1:14" x14ac:dyDescent="0.35">
      <c r="A3" s="1">
        <v>1</v>
      </c>
      <c r="B3" s="1" t="s">
        <v>6</v>
      </c>
      <c r="C3">
        <f ca="1">RANDBETWEEN(0,8)</f>
        <v>2</v>
      </c>
      <c r="D3">
        <f ca="1">RANDBETWEEN(0,12)</f>
        <v>8</v>
      </c>
      <c r="E3">
        <f ca="1">RANDBETWEEN(0,25)</f>
        <v>3</v>
      </c>
      <c r="F3" s="9"/>
      <c r="H3" s="9">
        <f ca="1">IF(ISNUMBER(C3),(C3/8*20),"")</f>
        <v>5</v>
      </c>
      <c r="I3" s="9">
        <f ca="1">IF(ISNUMBER(D3),(D3/12*20),"")</f>
        <v>13.333333333333332</v>
      </c>
      <c r="J3" s="9">
        <f ca="1">IF(ISNUMBER(E3),(E3/25*20),"")</f>
        <v>2.4</v>
      </c>
      <c r="L3" s="9">
        <f ca="1">SUM(H3:J3)/SUMPRODUCT(--(H3:J3&lt;&gt;""))</f>
        <v>6.9111111111111105</v>
      </c>
      <c r="N3">
        <f ca="1">SUMPRODUCT($C$2:$E$2,H3:J3)/SUM($C$2:$E$2)</f>
        <v>5.5222222222222221</v>
      </c>
    </row>
    <row r="4" spans="1:14" x14ac:dyDescent="0.35">
      <c r="A4" s="1">
        <v>2</v>
      </c>
      <c r="B4" s="1" t="s">
        <v>9</v>
      </c>
      <c r="C4">
        <f t="shared" ref="C4:C24" ca="1" si="0">RANDBETWEEN(0,8)</f>
        <v>0</v>
      </c>
      <c r="D4">
        <f t="shared" ref="D4:D24" ca="1" si="1">RANDBETWEEN(0,12)</f>
        <v>8</v>
      </c>
      <c r="E4">
        <f t="shared" ref="E4:E24" ca="1" si="2">RANDBETWEEN(0,25)</f>
        <v>2</v>
      </c>
      <c r="F4" s="9"/>
      <c r="H4" s="9">
        <f t="shared" ref="H4:H26" ca="1" si="3">IF(ISNUMBER(C4),(C4/8*20),"")</f>
        <v>0</v>
      </c>
      <c r="I4" s="9">
        <f t="shared" ref="I4:I26" ca="1" si="4">IF(ISNUMBER(D4),(D4/12*20),"")</f>
        <v>13.333333333333332</v>
      </c>
      <c r="J4" s="9">
        <f t="shared" ref="J4:J26" ca="1" si="5">IF(ISNUMBER(E4),(E4/25*20),"")</f>
        <v>1.6</v>
      </c>
      <c r="L4" s="9">
        <f t="shared" ref="L4:L26" ca="1" si="6">SUM(H4:J4)/SUMPRODUCT(--(H4:J4&lt;&gt;""))</f>
        <v>4.977777777777777</v>
      </c>
      <c r="N4">
        <f t="shared" ref="N4:N26" ca="1" si="7">SUMPRODUCT($C$2:$E$2,H4:J4)/SUM($C$2:$E$2)</f>
        <v>2.7555555555555551</v>
      </c>
    </row>
    <row r="5" spans="1:14" x14ac:dyDescent="0.35">
      <c r="A5" s="1">
        <v>3</v>
      </c>
      <c r="B5" s="1" t="s">
        <v>12</v>
      </c>
      <c r="C5">
        <f t="shared" ca="1" si="0"/>
        <v>7</v>
      </c>
      <c r="D5">
        <f t="shared" ca="1" si="1"/>
        <v>10</v>
      </c>
      <c r="E5">
        <f t="shared" ca="1" si="2"/>
        <v>7</v>
      </c>
      <c r="F5" s="9"/>
      <c r="H5" s="9">
        <f t="shared" ca="1" si="3"/>
        <v>17.5</v>
      </c>
      <c r="I5" s="9">
        <f t="shared" ca="1" si="4"/>
        <v>16.666666666666668</v>
      </c>
      <c r="J5" s="9">
        <f t="shared" ca="1" si="5"/>
        <v>5.6000000000000005</v>
      </c>
      <c r="L5" s="9">
        <f t="shared" ca="1" si="6"/>
        <v>13.255555555555558</v>
      </c>
      <c r="N5">
        <f t="shared" ca="1" si="7"/>
        <v>13.394444444444446</v>
      </c>
    </row>
    <row r="6" spans="1:14" x14ac:dyDescent="0.35">
      <c r="A6" s="1">
        <v>4</v>
      </c>
      <c r="B6" s="1" t="s">
        <v>15</v>
      </c>
      <c r="C6">
        <f t="shared" ca="1" si="0"/>
        <v>2</v>
      </c>
      <c r="D6">
        <f t="shared" ca="1" si="1"/>
        <v>8</v>
      </c>
      <c r="E6">
        <f t="shared" ca="1" si="2"/>
        <v>4</v>
      </c>
      <c r="F6" s="9"/>
      <c r="H6" s="9">
        <f t="shared" ca="1" si="3"/>
        <v>5</v>
      </c>
      <c r="I6" s="9">
        <f t="shared" ca="1" si="4"/>
        <v>13.333333333333332</v>
      </c>
      <c r="J6" s="9">
        <f t="shared" ca="1" si="5"/>
        <v>3.2</v>
      </c>
      <c r="L6" s="9">
        <f t="shared" ca="1" si="6"/>
        <v>7.1777777777777771</v>
      </c>
      <c r="N6">
        <f t="shared" ca="1" si="7"/>
        <v>5.7888888888888888</v>
      </c>
    </row>
    <row r="7" spans="1:14" x14ac:dyDescent="0.35">
      <c r="A7" s="1">
        <v>5</v>
      </c>
      <c r="B7" s="1" t="s">
        <v>18</v>
      </c>
      <c r="C7">
        <f t="shared" ca="1" si="0"/>
        <v>1</v>
      </c>
      <c r="D7">
        <f t="shared" ca="1" si="1"/>
        <v>10</v>
      </c>
      <c r="E7">
        <f t="shared" ca="1" si="2"/>
        <v>6</v>
      </c>
      <c r="F7" s="9"/>
      <c r="H7" s="9">
        <f t="shared" ca="1" si="3"/>
        <v>2.5</v>
      </c>
      <c r="I7" s="9">
        <f t="shared" ca="1" si="4"/>
        <v>16.666666666666668</v>
      </c>
      <c r="J7" s="9">
        <f t="shared" ca="1" si="5"/>
        <v>4.8</v>
      </c>
      <c r="L7" s="9">
        <f t="shared" ca="1" si="6"/>
        <v>7.9888888888888898</v>
      </c>
      <c r="N7">
        <f t="shared" ca="1" si="7"/>
        <v>5.6277777777777773</v>
      </c>
    </row>
    <row r="8" spans="1:14" x14ac:dyDescent="0.35">
      <c r="A8" s="1">
        <v>6</v>
      </c>
      <c r="B8" s="1" t="s">
        <v>21</v>
      </c>
      <c r="C8">
        <f t="shared" ca="1" si="0"/>
        <v>5</v>
      </c>
      <c r="D8">
        <f t="shared" ca="1" si="1"/>
        <v>11</v>
      </c>
      <c r="E8" s="7"/>
      <c r="F8" s="9"/>
      <c r="H8" s="9">
        <f t="shared" ca="1" si="3"/>
        <v>12.5</v>
      </c>
      <c r="I8" s="9">
        <f t="shared" ca="1" si="4"/>
        <v>18.333333333333332</v>
      </c>
      <c r="J8" s="9" t="str">
        <f t="shared" si="5"/>
        <v/>
      </c>
      <c r="L8" s="9">
        <f t="shared" ca="1" si="6"/>
        <v>15.416666666666666</v>
      </c>
      <c r="N8">
        <f t="shared" ca="1" si="7"/>
        <v>9.3055555555555554</v>
      </c>
    </row>
    <row r="9" spans="1:14" x14ac:dyDescent="0.35">
      <c r="A9" s="1">
        <v>7</v>
      </c>
      <c r="B9" s="1" t="s">
        <v>24</v>
      </c>
      <c r="C9">
        <f t="shared" ca="1" si="0"/>
        <v>7</v>
      </c>
      <c r="D9">
        <f t="shared" ca="1" si="1"/>
        <v>3</v>
      </c>
      <c r="E9">
        <f t="shared" ca="1" si="2"/>
        <v>24</v>
      </c>
      <c r="F9" s="9"/>
      <c r="H9" s="9">
        <f t="shared" ca="1" si="3"/>
        <v>17.5</v>
      </c>
      <c r="I9" s="9">
        <f t="shared" ca="1" si="4"/>
        <v>5</v>
      </c>
      <c r="J9" s="9">
        <f t="shared" ca="1" si="5"/>
        <v>19.2</v>
      </c>
      <c r="L9" s="9">
        <f t="shared" ca="1" si="6"/>
        <v>13.9</v>
      </c>
      <c r="N9">
        <f t="shared" ca="1" si="7"/>
        <v>15.983333333333334</v>
      </c>
    </row>
    <row r="10" spans="1:14" x14ac:dyDescent="0.35">
      <c r="A10" s="1">
        <v>8</v>
      </c>
      <c r="B10" s="1" t="s">
        <v>27</v>
      </c>
      <c r="C10">
        <f t="shared" ca="1" si="0"/>
        <v>3</v>
      </c>
      <c r="D10">
        <f t="shared" ca="1" si="1"/>
        <v>2</v>
      </c>
      <c r="E10">
        <f t="shared" ca="1" si="2"/>
        <v>3</v>
      </c>
      <c r="F10" s="9"/>
      <c r="H10" s="9">
        <f t="shared" ca="1" si="3"/>
        <v>7.5</v>
      </c>
      <c r="I10" s="9">
        <f t="shared" ca="1" si="4"/>
        <v>3.333333333333333</v>
      </c>
      <c r="J10" s="9">
        <f t="shared" ca="1" si="5"/>
        <v>2.4</v>
      </c>
      <c r="L10" s="9">
        <f t="shared" ca="1" si="6"/>
        <v>4.4111111111111105</v>
      </c>
      <c r="N10">
        <f t="shared" ca="1" si="7"/>
        <v>5.1055555555555552</v>
      </c>
    </row>
    <row r="11" spans="1:14" x14ac:dyDescent="0.35">
      <c r="A11" s="1">
        <v>9</v>
      </c>
      <c r="B11" s="1" t="s">
        <v>30</v>
      </c>
      <c r="C11">
        <f t="shared" ca="1" si="0"/>
        <v>1</v>
      </c>
      <c r="D11">
        <f t="shared" ca="1" si="1"/>
        <v>3</v>
      </c>
      <c r="E11">
        <f t="shared" ca="1" si="2"/>
        <v>8</v>
      </c>
      <c r="F11" s="9"/>
      <c r="H11" s="9">
        <f t="shared" ca="1" si="3"/>
        <v>2.5</v>
      </c>
      <c r="I11" s="9">
        <f t="shared" ca="1" si="4"/>
        <v>5</v>
      </c>
      <c r="J11" s="9">
        <f t="shared" ca="1" si="5"/>
        <v>6.4</v>
      </c>
      <c r="L11" s="9">
        <f t="shared" ca="1" si="6"/>
        <v>4.6333333333333337</v>
      </c>
      <c r="N11">
        <f t="shared" ca="1" si="7"/>
        <v>4.2166666666666668</v>
      </c>
    </row>
    <row r="12" spans="1:14" x14ac:dyDescent="0.35">
      <c r="A12" s="1">
        <v>10</v>
      </c>
      <c r="B12" s="1" t="s">
        <v>33</v>
      </c>
      <c r="C12">
        <f t="shared" ca="1" si="0"/>
        <v>3</v>
      </c>
      <c r="D12" s="7"/>
      <c r="E12" s="7"/>
      <c r="F12" s="9"/>
      <c r="H12" s="9">
        <f t="shared" ca="1" si="3"/>
        <v>7.5</v>
      </c>
      <c r="I12" s="9" t="str">
        <f t="shared" si="4"/>
        <v/>
      </c>
      <c r="J12" s="9" t="str">
        <f t="shared" si="5"/>
        <v/>
      </c>
      <c r="L12" s="9">
        <f t="shared" ca="1" si="6"/>
        <v>7.5</v>
      </c>
      <c r="N12">
        <f t="shared" ca="1" si="7"/>
        <v>3.75</v>
      </c>
    </row>
    <row r="13" spans="1:14" x14ac:dyDescent="0.35">
      <c r="A13" s="1">
        <v>11</v>
      </c>
      <c r="B13" s="1" t="s">
        <v>36</v>
      </c>
      <c r="C13">
        <f t="shared" ca="1" si="0"/>
        <v>8</v>
      </c>
      <c r="D13">
        <f t="shared" ca="1" si="1"/>
        <v>5</v>
      </c>
      <c r="E13">
        <f t="shared" ca="1" si="2"/>
        <v>12</v>
      </c>
      <c r="F13" s="9"/>
      <c r="H13" s="9">
        <f t="shared" ca="1" si="3"/>
        <v>20</v>
      </c>
      <c r="I13" s="9">
        <f t="shared" ca="1" si="4"/>
        <v>8.3333333333333339</v>
      </c>
      <c r="J13" s="9">
        <f t="shared" ca="1" si="5"/>
        <v>9.6</v>
      </c>
      <c r="L13" s="9">
        <f t="shared" ca="1" si="6"/>
        <v>12.644444444444446</v>
      </c>
      <c r="N13">
        <f t="shared" ca="1" si="7"/>
        <v>14.588888888888889</v>
      </c>
    </row>
    <row r="14" spans="1:14" ht="15.75" customHeight="1" x14ac:dyDescent="0.35">
      <c r="A14" s="1">
        <v>12</v>
      </c>
      <c r="B14" s="1" t="s">
        <v>39</v>
      </c>
      <c r="C14">
        <f t="shared" ca="1" si="0"/>
        <v>6</v>
      </c>
      <c r="D14">
        <f t="shared" ca="1" si="1"/>
        <v>8</v>
      </c>
      <c r="E14">
        <f t="shared" ca="1" si="2"/>
        <v>18</v>
      </c>
      <c r="F14" s="9"/>
      <c r="H14" s="9">
        <f t="shared" ca="1" si="3"/>
        <v>15</v>
      </c>
      <c r="I14" s="9">
        <f t="shared" ca="1" si="4"/>
        <v>13.333333333333332</v>
      </c>
      <c r="J14" s="9">
        <f t="shared" ca="1" si="5"/>
        <v>14.399999999999999</v>
      </c>
      <c r="L14" s="9">
        <f t="shared" ca="1" si="6"/>
        <v>14.244444444444445</v>
      </c>
      <c r="N14">
        <f t="shared" ca="1" si="7"/>
        <v>14.52222222222222</v>
      </c>
    </row>
    <row r="15" spans="1:14" x14ac:dyDescent="0.35">
      <c r="A15" s="1">
        <v>13</v>
      </c>
      <c r="B15" s="1" t="s">
        <v>41</v>
      </c>
      <c r="C15">
        <f t="shared" ca="1" si="0"/>
        <v>1</v>
      </c>
      <c r="D15">
        <f t="shared" ca="1" si="1"/>
        <v>6</v>
      </c>
      <c r="E15">
        <f t="shared" ca="1" si="2"/>
        <v>23</v>
      </c>
      <c r="F15" s="9"/>
      <c r="H15" s="9">
        <f t="shared" ca="1" si="3"/>
        <v>2.5</v>
      </c>
      <c r="I15" s="9">
        <f t="shared" ca="1" si="4"/>
        <v>10</v>
      </c>
      <c r="J15" s="9">
        <f t="shared" ca="1" si="5"/>
        <v>18.400000000000002</v>
      </c>
      <c r="L15" s="9">
        <f t="shared" ca="1" si="6"/>
        <v>10.3</v>
      </c>
      <c r="N15">
        <f t="shared" ca="1" si="7"/>
        <v>9.0500000000000007</v>
      </c>
    </row>
    <row r="16" spans="1:14" x14ac:dyDescent="0.35">
      <c r="A16" s="1">
        <v>14</v>
      </c>
      <c r="B16" s="1" t="s">
        <v>44</v>
      </c>
      <c r="C16">
        <f t="shared" ca="1" si="0"/>
        <v>5</v>
      </c>
      <c r="D16">
        <f t="shared" ca="1" si="1"/>
        <v>1</v>
      </c>
      <c r="E16">
        <f t="shared" ca="1" si="2"/>
        <v>8</v>
      </c>
      <c r="F16" s="9"/>
      <c r="H16" s="9">
        <f t="shared" ca="1" si="3"/>
        <v>12.5</v>
      </c>
      <c r="I16" s="9">
        <f t="shared" ca="1" si="4"/>
        <v>1.6666666666666665</v>
      </c>
      <c r="J16" s="9">
        <f t="shared" ca="1" si="5"/>
        <v>6.4</v>
      </c>
      <c r="L16" s="9">
        <f t="shared" ca="1" si="6"/>
        <v>6.8555555555555552</v>
      </c>
      <c r="N16">
        <f t="shared" ca="1" si="7"/>
        <v>8.6611111111111114</v>
      </c>
    </row>
    <row r="17" spans="1:14" x14ac:dyDescent="0.35">
      <c r="A17" s="1">
        <v>15</v>
      </c>
      <c r="B17" s="1" t="s">
        <v>47</v>
      </c>
      <c r="C17">
        <f t="shared" ca="1" si="0"/>
        <v>5</v>
      </c>
      <c r="D17">
        <f t="shared" ca="1" si="1"/>
        <v>9</v>
      </c>
      <c r="E17">
        <f t="shared" ca="1" si="2"/>
        <v>1</v>
      </c>
      <c r="F17" s="9"/>
      <c r="H17" s="9">
        <f t="shared" ca="1" si="3"/>
        <v>12.5</v>
      </c>
      <c r="I17" s="9">
        <f t="shared" ca="1" si="4"/>
        <v>15</v>
      </c>
      <c r="J17" s="9">
        <f t="shared" ca="1" si="5"/>
        <v>0.8</v>
      </c>
      <c r="L17" s="9">
        <f t="shared" ca="1" si="6"/>
        <v>9.4333333333333336</v>
      </c>
      <c r="N17">
        <f t="shared" ca="1" si="7"/>
        <v>9.0166666666666675</v>
      </c>
    </row>
    <row r="18" spans="1:14" x14ac:dyDescent="0.35">
      <c r="A18" s="1">
        <v>16</v>
      </c>
      <c r="B18" s="1" t="s">
        <v>48</v>
      </c>
      <c r="C18">
        <f t="shared" ca="1" si="0"/>
        <v>6</v>
      </c>
      <c r="D18">
        <f t="shared" ca="1" si="1"/>
        <v>8</v>
      </c>
      <c r="E18">
        <f t="shared" ca="1" si="2"/>
        <v>17</v>
      </c>
      <c r="F18" s="9"/>
      <c r="H18" s="9">
        <f t="shared" ca="1" si="3"/>
        <v>15</v>
      </c>
      <c r="I18" s="9">
        <f t="shared" ca="1" si="4"/>
        <v>13.333333333333332</v>
      </c>
      <c r="J18" s="9">
        <f t="shared" ca="1" si="5"/>
        <v>13.600000000000001</v>
      </c>
      <c r="L18" s="9">
        <f t="shared" ca="1" si="6"/>
        <v>13.97777777777778</v>
      </c>
      <c r="N18">
        <f t="shared" ca="1" si="7"/>
        <v>14.255555555555555</v>
      </c>
    </row>
    <row r="19" spans="1:14" x14ac:dyDescent="0.35">
      <c r="A19" s="1">
        <v>17</v>
      </c>
      <c r="B19" s="1" t="s">
        <v>51</v>
      </c>
      <c r="C19">
        <f t="shared" ca="1" si="0"/>
        <v>8</v>
      </c>
      <c r="D19">
        <f t="shared" ca="1" si="1"/>
        <v>9</v>
      </c>
      <c r="E19">
        <f t="shared" ca="1" si="2"/>
        <v>19</v>
      </c>
      <c r="F19" s="9"/>
      <c r="H19" s="9">
        <f t="shared" ca="1" si="3"/>
        <v>20</v>
      </c>
      <c r="I19" s="9">
        <f t="shared" ca="1" si="4"/>
        <v>15</v>
      </c>
      <c r="J19" s="9">
        <f t="shared" ca="1" si="5"/>
        <v>15.2</v>
      </c>
      <c r="L19" s="9">
        <f t="shared" ca="1" si="6"/>
        <v>16.733333333333334</v>
      </c>
      <c r="N19">
        <f t="shared" ca="1" si="7"/>
        <v>17.566666666666666</v>
      </c>
    </row>
    <row r="20" spans="1:14" x14ac:dyDescent="0.35">
      <c r="A20" s="1">
        <v>18</v>
      </c>
      <c r="B20" s="1" t="s">
        <v>54</v>
      </c>
      <c r="C20">
        <f t="shared" ca="1" si="0"/>
        <v>4</v>
      </c>
      <c r="D20">
        <f t="shared" ca="1" si="1"/>
        <v>3</v>
      </c>
      <c r="E20">
        <f t="shared" ca="1" si="2"/>
        <v>12</v>
      </c>
      <c r="F20" s="9"/>
      <c r="H20" s="9">
        <f t="shared" ca="1" si="3"/>
        <v>10</v>
      </c>
      <c r="I20" s="9">
        <f t="shared" ca="1" si="4"/>
        <v>5</v>
      </c>
      <c r="J20" s="9">
        <f t="shared" ca="1" si="5"/>
        <v>9.6</v>
      </c>
      <c r="L20" s="9">
        <f t="shared" ca="1" si="6"/>
        <v>8.2000000000000011</v>
      </c>
      <c r="N20">
        <f t="shared" ca="1" si="7"/>
        <v>9.0333333333333332</v>
      </c>
    </row>
    <row r="21" spans="1:14" x14ac:dyDescent="0.35">
      <c r="A21" s="1">
        <v>19</v>
      </c>
      <c r="B21" s="1" t="s">
        <v>56</v>
      </c>
      <c r="C21">
        <f t="shared" ca="1" si="0"/>
        <v>8</v>
      </c>
      <c r="D21">
        <f t="shared" ca="1" si="1"/>
        <v>11</v>
      </c>
      <c r="E21">
        <f t="shared" ca="1" si="2"/>
        <v>11</v>
      </c>
      <c r="F21" s="9"/>
      <c r="H21" s="9">
        <f t="shared" ca="1" si="3"/>
        <v>20</v>
      </c>
      <c r="I21" s="9">
        <f t="shared" ca="1" si="4"/>
        <v>18.333333333333332</v>
      </c>
      <c r="J21" s="9">
        <f t="shared" ca="1" si="5"/>
        <v>8.8000000000000007</v>
      </c>
      <c r="L21" s="9">
        <f t="shared" ca="1" si="6"/>
        <v>15.711111111111109</v>
      </c>
      <c r="N21">
        <f t="shared" ca="1" si="7"/>
        <v>15.988888888888889</v>
      </c>
    </row>
    <row r="22" spans="1:14" x14ac:dyDescent="0.35">
      <c r="A22" s="1">
        <v>20</v>
      </c>
      <c r="B22" s="1" t="s">
        <v>59</v>
      </c>
      <c r="C22">
        <f t="shared" ca="1" si="0"/>
        <v>4</v>
      </c>
      <c r="D22">
        <f t="shared" ca="1" si="1"/>
        <v>11</v>
      </c>
      <c r="E22">
        <f t="shared" ca="1" si="2"/>
        <v>9</v>
      </c>
      <c r="F22" s="9"/>
      <c r="H22" s="9">
        <f t="shared" ca="1" si="3"/>
        <v>10</v>
      </c>
      <c r="I22" s="9">
        <f t="shared" ca="1" si="4"/>
        <v>18.333333333333332</v>
      </c>
      <c r="J22" s="9">
        <f t="shared" ca="1" si="5"/>
        <v>7.1999999999999993</v>
      </c>
      <c r="L22" s="9">
        <f t="shared" ca="1" si="6"/>
        <v>11.844444444444443</v>
      </c>
      <c r="N22">
        <f t="shared" ca="1" si="7"/>
        <v>10.455555555555554</v>
      </c>
    </row>
    <row r="23" spans="1:14" x14ac:dyDescent="0.35">
      <c r="A23" s="1">
        <v>21</v>
      </c>
      <c r="B23" s="1" t="s">
        <v>61</v>
      </c>
      <c r="C23">
        <f t="shared" ca="1" si="0"/>
        <v>8</v>
      </c>
      <c r="D23">
        <f t="shared" ca="1" si="1"/>
        <v>8</v>
      </c>
      <c r="E23">
        <f t="shared" ca="1" si="2"/>
        <v>3</v>
      </c>
      <c r="F23" s="9"/>
      <c r="H23" s="9">
        <f t="shared" ca="1" si="3"/>
        <v>20</v>
      </c>
      <c r="I23" s="9">
        <f t="shared" ca="1" si="4"/>
        <v>13.333333333333332</v>
      </c>
      <c r="J23" s="9">
        <f t="shared" ca="1" si="5"/>
        <v>2.4</v>
      </c>
      <c r="L23" s="9">
        <f t="shared" ca="1" si="6"/>
        <v>11.91111111111111</v>
      </c>
      <c r="N23">
        <f t="shared" ca="1" si="7"/>
        <v>13.02222222222222</v>
      </c>
    </row>
    <row r="24" spans="1:14" x14ac:dyDescent="0.35">
      <c r="A24" s="1">
        <v>22</v>
      </c>
      <c r="B24" s="1" t="s">
        <v>63</v>
      </c>
      <c r="C24">
        <f t="shared" ca="1" si="0"/>
        <v>0</v>
      </c>
      <c r="D24">
        <f t="shared" ca="1" si="1"/>
        <v>1</v>
      </c>
      <c r="E24">
        <f t="shared" ca="1" si="2"/>
        <v>16</v>
      </c>
      <c r="F24" s="9"/>
      <c r="H24" s="9">
        <f t="shared" ca="1" si="3"/>
        <v>0</v>
      </c>
      <c r="I24" s="9">
        <f t="shared" ca="1" si="4"/>
        <v>1.6666666666666665</v>
      </c>
      <c r="J24" s="9">
        <f t="shared" ca="1" si="5"/>
        <v>12.8</v>
      </c>
      <c r="L24" s="9">
        <f t="shared" ca="1" si="6"/>
        <v>4.822222222222222</v>
      </c>
      <c r="N24">
        <f t="shared" ca="1" si="7"/>
        <v>4.5444444444444452</v>
      </c>
    </row>
    <row r="25" spans="1:14" x14ac:dyDescent="0.35">
      <c r="A25" s="1">
        <v>23</v>
      </c>
      <c r="B25" s="1" t="s">
        <v>66</v>
      </c>
      <c r="C25" s="6"/>
      <c r="D25" s="6"/>
      <c r="E25" s="6"/>
      <c r="F25" s="9"/>
      <c r="H25" s="9" t="str">
        <f t="shared" si="3"/>
        <v/>
      </c>
      <c r="I25" s="9" t="str">
        <f t="shared" si="4"/>
        <v/>
      </c>
      <c r="J25" s="9" t="str">
        <f t="shared" si="5"/>
        <v/>
      </c>
      <c r="L25" s="9" t="e">
        <f t="shared" si="6"/>
        <v>#DIV/0!</v>
      </c>
      <c r="N25">
        <f t="shared" si="7"/>
        <v>0</v>
      </c>
    </row>
    <row r="26" spans="1:14" x14ac:dyDescent="0.35">
      <c r="A26" s="1">
        <v>24</v>
      </c>
      <c r="B26" s="1" t="s">
        <v>69</v>
      </c>
      <c r="C26" s="6"/>
      <c r="D26" s="6"/>
      <c r="E26" s="6"/>
      <c r="F26" s="9"/>
      <c r="H26" s="9" t="str">
        <f t="shared" si="3"/>
        <v/>
      </c>
      <c r="I26" s="9" t="str">
        <f t="shared" si="4"/>
        <v/>
      </c>
      <c r="J26" s="9" t="str">
        <f t="shared" si="5"/>
        <v/>
      </c>
      <c r="L26" s="9" t="e">
        <f t="shared" si="6"/>
        <v>#DIV/0!</v>
      </c>
      <c r="N26">
        <f t="shared" si="7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Données</vt:lpstr>
      <vt:lpstr>Departement</vt:lpstr>
      <vt:lpstr>Age</vt:lpstr>
      <vt:lpstr>Anniversaire</vt:lpstr>
      <vt:lpstr>Notes</vt:lpstr>
      <vt:lpstr>Notes1</vt:lpstr>
    </vt:vector>
  </TitlesOfParts>
  <Company>AFPA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Michel</cp:lastModifiedBy>
  <dcterms:created xsi:type="dcterms:W3CDTF">2018-10-04T08:14:03Z</dcterms:created>
  <dcterms:modified xsi:type="dcterms:W3CDTF">2018-10-10T09:46:19Z</dcterms:modified>
</cp:coreProperties>
</file>