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checkCompatibility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460" windowWidth="28800" windowHeight="16480" tabRatio="1000"/>
  </bookViews>
  <sheets>
    <sheet name="2019" sheetId="60" r:id="rId1"/>
    <sheet name="Aircraft list" sheetId="7" r:id="rId2"/>
  </sheets>
  <definedNames>
    <definedName name="AVION">'Aircraft list'!$A$4:$A$59</definedName>
    <definedName name="_xlnm.Print_Titles" localSheetId="0">'2019'!$1:$5</definedName>
    <definedName name="Z_64697508_C336_1149_AEF2_7880D07A5CA3_.wvu.Cols" localSheetId="0" hidden="1">'2019'!$AK:$AL,'2019'!#REF!</definedName>
    <definedName name="Z_64697508_C336_1149_AEF2_7880D07A5CA3_.wvu.PrintArea" localSheetId="0" hidden="1">'2019'!$A$1:$AT$184</definedName>
    <definedName name="_xlnm.Print_Area" localSheetId="0">'2019'!$A$1:$AT$1200</definedName>
  </definedNames>
  <calcPr calcId="152511"/>
  <customWorkbookViews>
    <customWorkbookView name="test" guid="{64697508-C336-1149-AEF2-7880D07A5CA3}" maximized="1" windowWidth="1440" windowHeight="651" tabRatio="1000" activeSheetId="6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60" l="1"/>
  <c r="AM1200" i="60" l="1"/>
  <c r="AI1200" i="60"/>
  <c r="AH1200" i="60"/>
  <c r="AG1200" i="60"/>
  <c r="AF1200" i="60"/>
  <c r="AE1200" i="60"/>
  <c r="AD1200" i="60"/>
  <c r="AC1200" i="60"/>
  <c r="AB1200" i="60"/>
  <c r="AA1200" i="60"/>
  <c r="Z1200" i="60"/>
  <c r="Y1200" i="60"/>
  <c r="X1200" i="60"/>
  <c r="R1200" i="60"/>
  <c r="M1200" i="60"/>
  <c r="K1200" i="60"/>
  <c r="H1200" i="60"/>
  <c r="E1200" i="60"/>
  <c r="AM1199" i="60"/>
  <c r="AI1199" i="60"/>
  <c r="AH1199" i="60"/>
  <c r="AG1199" i="60"/>
  <c r="AF1199" i="60"/>
  <c r="AE1199" i="60"/>
  <c r="AD1199" i="60"/>
  <c r="AC1199" i="60"/>
  <c r="AB1199" i="60"/>
  <c r="AA1199" i="60"/>
  <c r="Z1199" i="60"/>
  <c r="Y1199" i="60"/>
  <c r="X1199" i="60"/>
  <c r="R1199" i="60"/>
  <c r="M1199" i="60"/>
  <c r="K1199" i="60"/>
  <c r="H1199" i="60"/>
  <c r="E1199" i="60"/>
  <c r="AM1198" i="60"/>
  <c r="AI1198" i="60"/>
  <c r="AH1198" i="60"/>
  <c r="AG1198" i="60"/>
  <c r="AF1198" i="60"/>
  <c r="AE1198" i="60"/>
  <c r="AD1198" i="60"/>
  <c r="AC1198" i="60"/>
  <c r="AB1198" i="60"/>
  <c r="AA1198" i="60"/>
  <c r="Z1198" i="60"/>
  <c r="Y1198" i="60"/>
  <c r="X1198" i="60"/>
  <c r="R1198" i="60"/>
  <c r="M1198" i="60"/>
  <c r="K1198" i="60"/>
  <c r="H1198" i="60"/>
  <c r="E1198" i="60"/>
  <c r="AM1197" i="60"/>
  <c r="AI1197" i="60"/>
  <c r="AH1197" i="60"/>
  <c r="AG1197" i="60"/>
  <c r="AF1197" i="60"/>
  <c r="AE1197" i="60"/>
  <c r="AD1197" i="60"/>
  <c r="AC1197" i="60"/>
  <c r="AB1197" i="60"/>
  <c r="AA1197" i="60"/>
  <c r="Z1197" i="60"/>
  <c r="Y1197" i="60"/>
  <c r="X1197" i="60"/>
  <c r="R1197" i="60"/>
  <c r="M1197" i="60"/>
  <c r="K1197" i="60"/>
  <c r="H1197" i="60"/>
  <c r="E1197" i="60"/>
  <c r="AM1196" i="60"/>
  <c r="AI1196" i="60"/>
  <c r="AH1196" i="60"/>
  <c r="AG1196" i="60"/>
  <c r="AF1196" i="60"/>
  <c r="AE1196" i="60"/>
  <c r="AD1196" i="60"/>
  <c r="AC1196" i="60"/>
  <c r="AB1196" i="60"/>
  <c r="AA1196" i="60"/>
  <c r="Z1196" i="60"/>
  <c r="Y1196" i="60"/>
  <c r="X1196" i="60"/>
  <c r="R1196" i="60"/>
  <c r="M1196" i="60"/>
  <c r="K1196" i="60"/>
  <c r="H1196" i="60"/>
  <c r="E1196" i="60"/>
  <c r="AM1195" i="60"/>
  <c r="AI1195" i="60"/>
  <c r="AH1195" i="60"/>
  <c r="AG1195" i="60"/>
  <c r="AF1195" i="60"/>
  <c r="AE1195" i="60"/>
  <c r="AD1195" i="60"/>
  <c r="AC1195" i="60"/>
  <c r="AB1195" i="60"/>
  <c r="AA1195" i="60"/>
  <c r="Z1195" i="60"/>
  <c r="Y1195" i="60"/>
  <c r="X1195" i="60"/>
  <c r="R1195" i="60"/>
  <c r="M1195" i="60"/>
  <c r="K1195" i="60"/>
  <c r="H1195" i="60"/>
  <c r="E1195" i="60"/>
  <c r="AM1194" i="60"/>
  <c r="AI1194" i="60"/>
  <c r="AH1194" i="60"/>
  <c r="AG1194" i="60"/>
  <c r="AF1194" i="60"/>
  <c r="AE1194" i="60"/>
  <c r="AD1194" i="60"/>
  <c r="AC1194" i="60"/>
  <c r="AB1194" i="60"/>
  <c r="AA1194" i="60"/>
  <c r="Z1194" i="60"/>
  <c r="Y1194" i="60"/>
  <c r="X1194" i="60"/>
  <c r="R1194" i="60"/>
  <c r="M1194" i="60"/>
  <c r="K1194" i="60"/>
  <c r="H1194" i="60"/>
  <c r="E1194" i="60"/>
  <c r="AM1193" i="60"/>
  <c r="AI1193" i="60"/>
  <c r="AH1193" i="60"/>
  <c r="AG1193" i="60"/>
  <c r="AF1193" i="60"/>
  <c r="AE1193" i="60"/>
  <c r="AD1193" i="60"/>
  <c r="AC1193" i="60"/>
  <c r="AB1193" i="60"/>
  <c r="AA1193" i="60"/>
  <c r="Z1193" i="60"/>
  <c r="Y1193" i="60"/>
  <c r="X1193" i="60"/>
  <c r="R1193" i="60"/>
  <c r="M1193" i="60"/>
  <c r="K1193" i="60"/>
  <c r="H1193" i="60"/>
  <c r="E1193" i="60"/>
  <c r="AM1192" i="60"/>
  <c r="AI1192" i="60"/>
  <c r="AH1192" i="60"/>
  <c r="AG1192" i="60"/>
  <c r="AF1192" i="60"/>
  <c r="AE1192" i="60"/>
  <c r="AD1192" i="60"/>
  <c r="AC1192" i="60"/>
  <c r="AB1192" i="60"/>
  <c r="AA1192" i="60"/>
  <c r="Z1192" i="60"/>
  <c r="Y1192" i="60"/>
  <c r="X1192" i="60"/>
  <c r="R1192" i="60"/>
  <c r="M1192" i="60"/>
  <c r="K1192" i="60"/>
  <c r="H1192" i="60"/>
  <c r="E1192" i="60"/>
  <c r="AM1191" i="60"/>
  <c r="AI1191" i="60"/>
  <c r="AH1191" i="60"/>
  <c r="AG1191" i="60"/>
  <c r="AF1191" i="60"/>
  <c r="AE1191" i="60"/>
  <c r="AD1191" i="60"/>
  <c r="AC1191" i="60"/>
  <c r="AB1191" i="60"/>
  <c r="AA1191" i="60"/>
  <c r="Z1191" i="60"/>
  <c r="Y1191" i="60"/>
  <c r="X1191" i="60"/>
  <c r="R1191" i="60"/>
  <c r="M1191" i="60"/>
  <c r="K1191" i="60"/>
  <c r="H1191" i="60"/>
  <c r="E1191" i="60"/>
  <c r="AM1190" i="60"/>
  <c r="AI1190" i="60"/>
  <c r="AH1190" i="60"/>
  <c r="AG1190" i="60"/>
  <c r="AF1190" i="60"/>
  <c r="AE1190" i="60"/>
  <c r="AD1190" i="60"/>
  <c r="AC1190" i="60"/>
  <c r="AB1190" i="60"/>
  <c r="AA1190" i="60"/>
  <c r="Z1190" i="60"/>
  <c r="Y1190" i="60"/>
  <c r="X1190" i="60"/>
  <c r="R1190" i="60"/>
  <c r="M1190" i="60"/>
  <c r="K1190" i="60"/>
  <c r="H1190" i="60"/>
  <c r="E1190" i="60"/>
  <c r="AM1189" i="60"/>
  <c r="AI1189" i="60"/>
  <c r="AH1189" i="60"/>
  <c r="AG1189" i="60"/>
  <c r="AF1189" i="60"/>
  <c r="AE1189" i="60"/>
  <c r="AD1189" i="60"/>
  <c r="AC1189" i="60"/>
  <c r="AB1189" i="60"/>
  <c r="AA1189" i="60"/>
  <c r="Z1189" i="60"/>
  <c r="Y1189" i="60"/>
  <c r="X1189" i="60"/>
  <c r="R1189" i="60"/>
  <c r="M1189" i="60"/>
  <c r="K1189" i="60"/>
  <c r="H1189" i="60"/>
  <c r="E1189" i="60"/>
  <c r="AM1188" i="60"/>
  <c r="AI1188" i="60"/>
  <c r="AH1188" i="60"/>
  <c r="AG1188" i="60"/>
  <c r="AF1188" i="60"/>
  <c r="AE1188" i="60"/>
  <c r="AD1188" i="60"/>
  <c r="AC1188" i="60"/>
  <c r="AB1188" i="60"/>
  <c r="AA1188" i="60"/>
  <c r="Z1188" i="60"/>
  <c r="Y1188" i="60"/>
  <c r="X1188" i="60"/>
  <c r="R1188" i="60"/>
  <c r="M1188" i="60"/>
  <c r="K1188" i="60"/>
  <c r="H1188" i="60"/>
  <c r="E1188" i="60"/>
  <c r="AM1187" i="60"/>
  <c r="AI1187" i="60"/>
  <c r="AH1187" i="60"/>
  <c r="AG1187" i="60"/>
  <c r="AF1187" i="60"/>
  <c r="AE1187" i="60"/>
  <c r="AD1187" i="60"/>
  <c r="AC1187" i="60"/>
  <c r="AB1187" i="60"/>
  <c r="AA1187" i="60"/>
  <c r="Z1187" i="60"/>
  <c r="Y1187" i="60"/>
  <c r="X1187" i="60"/>
  <c r="R1187" i="60"/>
  <c r="M1187" i="60"/>
  <c r="K1187" i="60"/>
  <c r="H1187" i="60"/>
  <c r="E1187" i="60"/>
  <c r="AM1186" i="60"/>
  <c r="AI1186" i="60"/>
  <c r="AH1186" i="60"/>
  <c r="AG1186" i="60"/>
  <c r="AF1186" i="60"/>
  <c r="AE1186" i="60"/>
  <c r="AD1186" i="60"/>
  <c r="AC1186" i="60"/>
  <c r="AB1186" i="60"/>
  <c r="AA1186" i="60"/>
  <c r="Z1186" i="60"/>
  <c r="Y1186" i="60"/>
  <c r="X1186" i="60"/>
  <c r="R1186" i="60"/>
  <c r="M1186" i="60"/>
  <c r="K1186" i="60"/>
  <c r="H1186" i="60"/>
  <c r="E1186" i="60"/>
  <c r="AM1185" i="60"/>
  <c r="AI1185" i="60"/>
  <c r="AH1185" i="60"/>
  <c r="AG1185" i="60"/>
  <c r="AF1185" i="60"/>
  <c r="AE1185" i="60"/>
  <c r="AD1185" i="60"/>
  <c r="AC1185" i="60"/>
  <c r="AB1185" i="60"/>
  <c r="AA1185" i="60"/>
  <c r="Z1185" i="60"/>
  <c r="Y1185" i="60"/>
  <c r="X1185" i="60"/>
  <c r="R1185" i="60"/>
  <c r="M1185" i="60"/>
  <c r="K1185" i="60"/>
  <c r="H1185" i="60"/>
  <c r="E1185" i="60"/>
  <c r="AM1184" i="60"/>
  <c r="AI1184" i="60"/>
  <c r="AH1184" i="60"/>
  <c r="AG1184" i="60"/>
  <c r="AF1184" i="60"/>
  <c r="AE1184" i="60"/>
  <c r="AD1184" i="60"/>
  <c r="AC1184" i="60"/>
  <c r="AB1184" i="60"/>
  <c r="AA1184" i="60"/>
  <c r="Z1184" i="60"/>
  <c r="Y1184" i="60"/>
  <c r="X1184" i="60"/>
  <c r="R1184" i="60"/>
  <c r="M1184" i="60"/>
  <c r="K1184" i="60"/>
  <c r="H1184" i="60"/>
  <c r="E1184" i="60"/>
  <c r="AM1183" i="60"/>
  <c r="AI1183" i="60"/>
  <c r="AH1183" i="60"/>
  <c r="AG1183" i="60"/>
  <c r="AF1183" i="60"/>
  <c r="AE1183" i="60"/>
  <c r="AD1183" i="60"/>
  <c r="AC1183" i="60"/>
  <c r="AB1183" i="60"/>
  <c r="AA1183" i="60"/>
  <c r="Z1183" i="60"/>
  <c r="Y1183" i="60"/>
  <c r="X1183" i="60"/>
  <c r="R1183" i="60"/>
  <c r="M1183" i="60"/>
  <c r="K1183" i="60"/>
  <c r="H1183" i="60"/>
  <c r="E1183" i="60"/>
  <c r="AM1182" i="60"/>
  <c r="AI1182" i="60"/>
  <c r="AH1182" i="60"/>
  <c r="AG1182" i="60"/>
  <c r="AF1182" i="60"/>
  <c r="AE1182" i="60"/>
  <c r="AD1182" i="60"/>
  <c r="AC1182" i="60"/>
  <c r="AB1182" i="60"/>
  <c r="AA1182" i="60"/>
  <c r="Z1182" i="60"/>
  <c r="Y1182" i="60"/>
  <c r="X1182" i="60"/>
  <c r="R1182" i="60"/>
  <c r="M1182" i="60"/>
  <c r="K1182" i="60"/>
  <c r="H1182" i="60"/>
  <c r="E1182" i="60"/>
  <c r="AM1181" i="60"/>
  <c r="AI1181" i="60"/>
  <c r="AH1181" i="60"/>
  <c r="AG1181" i="60"/>
  <c r="AF1181" i="60"/>
  <c r="AE1181" i="60"/>
  <c r="AD1181" i="60"/>
  <c r="AC1181" i="60"/>
  <c r="AB1181" i="60"/>
  <c r="AA1181" i="60"/>
  <c r="Z1181" i="60"/>
  <c r="Y1181" i="60"/>
  <c r="X1181" i="60"/>
  <c r="R1181" i="60"/>
  <c r="M1181" i="60"/>
  <c r="K1181" i="60"/>
  <c r="H1181" i="60"/>
  <c r="E1181" i="60"/>
  <c r="AM1180" i="60"/>
  <c r="AI1180" i="60"/>
  <c r="AH1180" i="60"/>
  <c r="AG1180" i="60"/>
  <c r="AF1180" i="60"/>
  <c r="AE1180" i="60"/>
  <c r="AD1180" i="60"/>
  <c r="AC1180" i="60"/>
  <c r="AB1180" i="60"/>
  <c r="AA1180" i="60"/>
  <c r="Z1180" i="60"/>
  <c r="Y1180" i="60"/>
  <c r="X1180" i="60"/>
  <c r="R1180" i="60"/>
  <c r="M1180" i="60"/>
  <c r="K1180" i="60"/>
  <c r="H1180" i="60"/>
  <c r="E1180" i="60"/>
  <c r="AM1179" i="60"/>
  <c r="AI1179" i="60"/>
  <c r="AH1179" i="60"/>
  <c r="AG1179" i="60"/>
  <c r="AF1179" i="60"/>
  <c r="AE1179" i="60"/>
  <c r="AD1179" i="60"/>
  <c r="AC1179" i="60"/>
  <c r="AB1179" i="60"/>
  <c r="AA1179" i="60"/>
  <c r="Z1179" i="60"/>
  <c r="Y1179" i="60"/>
  <c r="X1179" i="60"/>
  <c r="R1179" i="60"/>
  <c r="M1179" i="60"/>
  <c r="K1179" i="60"/>
  <c r="H1179" i="60"/>
  <c r="E1179" i="60"/>
  <c r="AM1178" i="60"/>
  <c r="AI1178" i="60"/>
  <c r="AH1178" i="60"/>
  <c r="AG1178" i="60"/>
  <c r="AF1178" i="60"/>
  <c r="AE1178" i="60"/>
  <c r="AD1178" i="60"/>
  <c r="AC1178" i="60"/>
  <c r="AB1178" i="60"/>
  <c r="AA1178" i="60"/>
  <c r="Z1178" i="60"/>
  <c r="Y1178" i="60"/>
  <c r="X1178" i="60"/>
  <c r="R1178" i="60"/>
  <c r="M1178" i="60"/>
  <c r="K1178" i="60"/>
  <c r="H1178" i="60"/>
  <c r="E1178" i="60"/>
  <c r="AM1177" i="60"/>
  <c r="AI1177" i="60"/>
  <c r="AH1177" i="60"/>
  <c r="AG1177" i="60"/>
  <c r="AF1177" i="60"/>
  <c r="AE1177" i="60"/>
  <c r="AD1177" i="60"/>
  <c r="AC1177" i="60"/>
  <c r="AB1177" i="60"/>
  <c r="AA1177" i="60"/>
  <c r="Z1177" i="60"/>
  <c r="Y1177" i="60"/>
  <c r="X1177" i="60"/>
  <c r="R1177" i="60"/>
  <c r="M1177" i="60"/>
  <c r="K1177" i="60"/>
  <c r="H1177" i="60"/>
  <c r="E1177" i="60"/>
  <c r="AM1176" i="60"/>
  <c r="AI1176" i="60"/>
  <c r="AH1176" i="60"/>
  <c r="AG1176" i="60"/>
  <c r="AF1176" i="60"/>
  <c r="AE1176" i="60"/>
  <c r="AD1176" i="60"/>
  <c r="AC1176" i="60"/>
  <c r="AB1176" i="60"/>
  <c r="AA1176" i="60"/>
  <c r="Z1176" i="60"/>
  <c r="Y1176" i="60"/>
  <c r="X1176" i="60"/>
  <c r="R1176" i="60"/>
  <c r="M1176" i="60"/>
  <c r="K1176" i="60"/>
  <c r="H1176" i="60"/>
  <c r="E1176" i="60"/>
  <c r="AM1175" i="60"/>
  <c r="AI1175" i="60"/>
  <c r="AH1175" i="60"/>
  <c r="AG1175" i="60"/>
  <c r="AF1175" i="60"/>
  <c r="AE1175" i="60"/>
  <c r="AD1175" i="60"/>
  <c r="AC1175" i="60"/>
  <c r="AB1175" i="60"/>
  <c r="AA1175" i="60"/>
  <c r="Z1175" i="60"/>
  <c r="Y1175" i="60"/>
  <c r="X1175" i="60"/>
  <c r="R1175" i="60"/>
  <c r="M1175" i="60"/>
  <c r="K1175" i="60"/>
  <c r="H1175" i="60"/>
  <c r="E1175" i="60"/>
  <c r="AM1174" i="60"/>
  <c r="AI1174" i="60"/>
  <c r="AH1174" i="60"/>
  <c r="AG1174" i="60"/>
  <c r="AF1174" i="60"/>
  <c r="AE1174" i="60"/>
  <c r="AD1174" i="60"/>
  <c r="AC1174" i="60"/>
  <c r="AB1174" i="60"/>
  <c r="AA1174" i="60"/>
  <c r="Z1174" i="60"/>
  <c r="Y1174" i="60"/>
  <c r="X1174" i="60"/>
  <c r="R1174" i="60"/>
  <c r="M1174" i="60"/>
  <c r="K1174" i="60"/>
  <c r="H1174" i="60"/>
  <c r="E1174" i="60"/>
  <c r="AM1173" i="60"/>
  <c r="AI1173" i="60"/>
  <c r="AH1173" i="60"/>
  <c r="AG1173" i="60"/>
  <c r="AF1173" i="60"/>
  <c r="AE1173" i="60"/>
  <c r="AD1173" i="60"/>
  <c r="AC1173" i="60"/>
  <c r="AB1173" i="60"/>
  <c r="AA1173" i="60"/>
  <c r="Z1173" i="60"/>
  <c r="Y1173" i="60"/>
  <c r="X1173" i="60"/>
  <c r="R1173" i="60"/>
  <c r="M1173" i="60"/>
  <c r="K1173" i="60"/>
  <c r="H1173" i="60"/>
  <c r="E1173" i="60"/>
  <c r="AM1172" i="60"/>
  <c r="AI1172" i="60"/>
  <c r="AH1172" i="60"/>
  <c r="AG1172" i="60"/>
  <c r="AF1172" i="60"/>
  <c r="AE1172" i="60"/>
  <c r="AD1172" i="60"/>
  <c r="AC1172" i="60"/>
  <c r="AB1172" i="60"/>
  <c r="AA1172" i="60"/>
  <c r="Z1172" i="60"/>
  <c r="Y1172" i="60"/>
  <c r="X1172" i="60"/>
  <c r="R1172" i="60"/>
  <c r="M1172" i="60"/>
  <c r="K1172" i="60"/>
  <c r="H1172" i="60"/>
  <c r="E1172" i="60"/>
  <c r="AM1171" i="60"/>
  <c r="AI1171" i="60"/>
  <c r="AH1171" i="60"/>
  <c r="AG1171" i="60"/>
  <c r="AF1171" i="60"/>
  <c r="AE1171" i="60"/>
  <c r="AD1171" i="60"/>
  <c r="AC1171" i="60"/>
  <c r="AB1171" i="60"/>
  <c r="AA1171" i="60"/>
  <c r="Z1171" i="60"/>
  <c r="Y1171" i="60"/>
  <c r="X1171" i="60"/>
  <c r="R1171" i="60"/>
  <c r="M1171" i="60"/>
  <c r="K1171" i="60"/>
  <c r="H1171" i="60"/>
  <c r="E1171" i="60"/>
  <c r="AM1170" i="60"/>
  <c r="AI1170" i="60"/>
  <c r="AH1170" i="60"/>
  <c r="AG1170" i="60"/>
  <c r="AF1170" i="60"/>
  <c r="AE1170" i="60"/>
  <c r="AD1170" i="60"/>
  <c r="AC1170" i="60"/>
  <c r="AB1170" i="60"/>
  <c r="AA1170" i="60"/>
  <c r="Z1170" i="60"/>
  <c r="Y1170" i="60"/>
  <c r="X1170" i="60"/>
  <c r="R1170" i="60"/>
  <c r="M1170" i="60"/>
  <c r="K1170" i="60"/>
  <c r="H1170" i="60"/>
  <c r="E1170" i="60"/>
  <c r="AM1169" i="60"/>
  <c r="AI1169" i="60"/>
  <c r="AH1169" i="60"/>
  <c r="AG1169" i="60"/>
  <c r="AF1169" i="60"/>
  <c r="AE1169" i="60"/>
  <c r="AD1169" i="60"/>
  <c r="AC1169" i="60"/>
  <c r="AB1169" i="60"/>
  <c r="AA1169" i="60"/>
  <c r="Z1169" i="60"/>
  <c r="Y1169" i="60"/>
  <c r="X1169" i="60"/>
  <c r="R1169" i="60"/>
  <c r="M1169" i="60"/>
  <c r="K1169" i="60"/>
  <c r="H1169" i="60"/>
  <c r="E1169" i="60"/>
  <c r="AM1168" i="60"/>
  <c r="AI1168" i="60"/>
  <c r="AH1168" i="60"/>
  <c r="AG1168" i="60"/>
  <c r="AF1168" i="60"/>
  <c r="AE1168" i="60"/>
  <c r="AD1168" i="60"/>
  <c r="AC1168" i="60"/>
  <c r="AB1168" i="60"/>
  <c r="AA1168" i="60"/>
  <c r="Z1168" i="60"/>
  <c r="Y1168" i="60"/>
  <c r="X1168" i="60"/>
  <c r="R1168" i="60"/>
  <c r="M1168" i="60"/>
  <c r="K1168" i="60"/>
  <c r="H1168" i="60"/>
  <c r="E1168" i="60"/>
  <c r="AM1167" i="60"/>
  <c r="AI1167" i="60"/>
  <c r="AH1167" i="60"/>
  <c r="AG1167" i="60"/>
  <c r="AF1167" i="60"/>
  <c r="AE1167" i="60"/>
  <c r="AD1167" i="60"/>
  <c r="AC1167" i="60"/>
  <c r="AB1167" i="60"/>
  <c r="AA1167" i="60"/>
  <c r="Z1167" i="60"/>
  <c r="Y1167" i="60"/>
  <c r="X1167" i="60"/>
  <c r="R1167" i="60"/>
  <c r="M1167" i="60"/>
  <c r="K1167" i="60"/>
  <c r="H1167" i="60"/>
  <c r="E1167" i="60"/>
  <c r="AM1166" i="60"/>
  <c r="AI1166" i="60"/>
  <c r="AH1166" i="60"/>
  <c r="AG1166" i="60"/>
  <c r="AF1166" i="60"/>
  <c r="AE1166" i="60"/>
  <c r="AD1166" i="60"/>
  <c r="AC1166" i="60"/>
  <c r="AB1166" i="60"/>
  <c r="AA1166" i="60"/>
  <c r="Z1166" i="60"/>
  <c r="Y1166" i="60"/>
  <c r="X1166" i="60"/>
  <c r="R1166" i="60"/>
  <c r="M1166" i="60"/>
  <c r="K1166" i="60"/>
  <c r="H1166" i="60"/>
  <c r="E1166" i="60"/>
  <c r="AM1165" i="60"/>
  <c r="AI1165" i="60"/>
  <c r="AH1165" i="60"/>
  <c r="AG1165" i="60"/>
  <c r="AF1165" i="60"/>
  <c r="AE1165" i="60"/>
  <c r="AD1165" i="60"/>
  <c r="AC1165" i="60"/>
  <c r="AB1165" i="60"/>
  <c r="AA1165" i="60"/>
  <c r="Z1165" i="60"/>
  <c r="Y1165" i="60"/>
  <c r="X1165" i="60"/>
  <c r="R1165" i="60"/>
  <c r="M1165" i="60"/>
  <c r="K1165" i="60"/>
  <c r="H1165" i="60"/>
  <c r="E1165" i="60"/>
  <c r="AM1164" i="60"/>
  <c r="AI1164" i="60"/>
  <c r="AH1164" i="60"/>
  <c r="AG1164" i="60"/>
  <c r="AF1164" i="60"/>
  <c r="AE1164" i="60"/>
  <c r="AD1164" i="60"/>
  <c r="AC1164" i="60"/>
  <c r="AB1164" i="60"/>
  <c r="AA1164" i="60"/>
  <c r="Z1164" i="60"/>
  <c r="Y1164" i="60"/>
  <c r="X1164" i="60"/>
  <c r="R1164" i="60"/>
  <c r="M1164" i="60"/>
  <c r="K1164" i="60"/>
  <c r="H1164" i="60"/>
  <c r="E1164" i="60"/>
  <c r="AM1163" i="60"/>
  <c r="AI1163" i="60"/>
  <c r="AH1163" i="60"/>
  <c r="AG1163" i="60"/>
  <c r="AF1163" i="60"/>
  <c r="AE1163" i="60"/>
  <c r="AD1163" i="60"/>
  <c r="AC1163" i="60"/>
  <c r="AB1163" i="60"/>
  <c r="AA1163" i="60"/>
  <c r="Z1163" i="60"/>
  <c r="Y1163" i="60"/>
  <c r="X1163" i="60"/>
  <c r="R1163" i="60"/>
  <c r="M1163" i="60"/>
  <c r="K1163" i="60"/>
  <c r="H1163" i="60"/>
  <c r="E1163" i="60"/>
  <c r="AM1162" i="60"/>
  <c r="AI1162" i="60"/>
  <c r="AH1162" i="60"/>
  <c r="AG1162" i="60"/>
  <c r="AF1162" i="60"/>
  <c r="AE1162" i="60"/>
  <c r="AD1162" i="60"/>
  <c r="AC1162" i="60"/>
  <c r="AB1162" i="60"/>
  <c r="AA1162" i="60"/>
  <c r="Z1162" i="60"/>
  <c r="Y1162" i="60"/>
  <c r="X1162" i="60"/>
  <c r="R1162" i="60"/>
  <c r="M1162" i="60"/>
  <c r="K1162" i="60"/>
  <c r="H1162" i="60"/>
  <c r="E1162" i="60"/>
  <c r="AM1161" i="60"/>
  <c r="AI1161" i="60"/>
  <c r="AH1161" i="60"/>
  <c r="AG1161" i="60"/>
  <c r="AF1161" i="60"/>
  <c r="AE1161" i="60"/>
  <c r="AD1161" i="60"/>
  <c r="AC1161" i="60"/>
  <c r="AB1161" i="60"/>
  <c r="AA1161" i="60"/>
  <c r="Z1161" i="60"/>
  <c r="Y1161" i="60"/>
  <c r="X1161" i="60"/>
  <c r="R1161" i="60"/>
  <c r="M1161" i="60"/>
  <c r="K1161" i="60"/>
  <c r="H1161" i="60"/>
  <c r="E1161" i="60"/>
  <c r="AM1160" i="60"/>
  <c r="AI1160" i="60"/>
  <c r="AH1160" i="60"/>
  <c r="AG1160" i="60"/>
  <c r="AF1160" i="60"/>
  <c r="AE1160" i="60"/>
  <c r="AD1160" i="60"/>
  <c r="AC1160" i="60"/>
  <c r="AB1160" i="60"/>
  <c r="AA1160" i="60"/>
  <c r="Z1160" i="60"/>
  <c r="Y1160" i="60"/>
  <c r="X1160" i="60"/>
  <c r="R1160" i="60"/>
  <c r="M1160" i="60"/>
  <c r="K1160" i="60"/>
  <c r="H1160" i="60"/>
  <c r="E1160" i="60"/>
  <c r="AM1159" i="60"/>
  <c r="AI1159" i="60"/>
  <c r="AH1159" i="60"/>
  <c r="AG1159" i="60"/>
  <c r="AF1159" i="60"/>
  <c r="AE1159" i="60"/>
  <c r="AD1159" i="60"/>
  <c r="AC1159" i="60"/>
  <c r="AB1159" i="60"/>
  <c r="AA1159" i="60"/>
  <c r="Z1159" i="60"/>
  <c r="Y1159" i="60"/>
  <c r="X1159" i="60"/>
  <c r="R1159" i="60"/>
  <c r="M1159" i="60"/>
  <c r="K1159" i="60"/>
  <c r="H1159" i="60"/>
  <c r="E1159" i="60"/>
  <c r="AM1158" i="60"/>
  <c r="AI1158" i="60"/>
  <c r="AH1158" i="60"/>
  <c r="AG1158" i="60"/>
  <c r="AF1158" i="60"/>
  <c r="AE1158" i="60"/>
  <c r="AD1158" i="60"/>
  <c r="AC1158" i="60"/>
  <c r="AB1158" i="60"/>
  <c r="AA1158" i="60"/>
  <c r="Z1158" i="60"/>
  <c r="Y1158" i="60"/>
  <c r="X1158" i="60"/>
  <c r="R1158" i="60"/>
  <c r="M1158" i="60"/>
  <c r="K1158" i="60"/>
  <c r="H1158" i="60"/>
  <c r="E1158" i="60"/>
  <c r="AM1157" i="60"/>
  <c r="AI1157" i="60"/>
  <c r="AH1157" i="60"/>
  <c r="AG1157" i="60"/>
  <c r="AF1157" i="60"/>
  <c r="AE1157" i="60"/>
  <c r="AD1157" i="60"/>
  <c r="AC1157" i="60"/>
  <c r="AB1157" i="60"/>
  <c r="AA1157" i="60"/>
  <c r="Z1157" i="60"/>
  <c r="Y1157" i="60"/>
  <c r="X1157" i="60"/>
  <c r="R1157" i="60"/>
  <c r="M1157" i="60"/>
  <c r="K1157" i="60"/>
  <c r="H1157" i="60"/>
  <c r="E1157" i="60"/>
  <c r="AM1156" i="60"/>
  <c r="AI1156" i="60"/>
  <c r="AH1156" i="60"/>
  <c r="AG1156" i="60"/>
  <c r="AF1156" i="60"/>
  <c r="AE1156" i="60"/>
  <c r="AD1156" i="60"/>
  <c r="AC1156" i="60"/>
  <c r="AB1156" i="60"/>
  <c r="AA1156" i="60"/>
  <c r="Z1156" i="60"/>
  <c r="Y1156" i="60"/>
  <c r="X1156" i="60"/>
  <c r="R1156" i="60"/>
  <c r="M1156" i="60"/>
  <c r="K1156" i="60"/>
  <c r="H1156" i="60"/>
  <c r="E1156" i="60"/>
  <c r="AM1155" i="60"/>
  <c r="AI1155" i="60"/>
  <c r="AH1155" i="60"/>
  <c r="AG1155" i="60"/>
  <c r="AF1155" i="60"/>
  <c r="AE1155" i="60"/>
  <c r="AD1155" i="60"/>
  <c r="AC1155" i="60"/>
  <c r="AB1155" i="60"/>
  <c r="AA1155" i="60"/>
  <c r="Z1155" i="60"/>
  <c r="Y1155" i="60"/>
  <c r="X1155" i="60"/>
  <c r="R1155" i="60"/>
  <c r="M1155" i="60"/>
  <c r="K1155" i="60"/>
  <c r="H1155" i="60"/>
  <c r="E1155" i="60"/>
  <c r="AM1154" i="60"/>
  <c r="AI1154" i="60"/>
  <c r="AH1154" i="60"/>
  <c r="AG1154" i="60"/>
  <c r="AF1154" i="60"/>
  <c r="AE1154" i="60"/>
  <c r="AD1154" i="60"/>
  <c r="AC1154" i="60"/>
  <c r="AB1154" i="60"/>
  <c r="AA1154" i="60"/>
  <c r="Z1154" i="60"/>
  <c r="Y1154" i="60"/>
  <c r="X1154" i="60"/>
  <c r="R1154" i="60"/>
  <c r="M1154" i="60"/>
  <c r="K1154" i="60"/>
  <c r="H1154" i="60"/>
  <c r="E1154" i="60"/>
  <c r="AM1153" i="60"/>
  <c r="AI1153" i="60"/>
  <c r="AH1153" i="60"/>
  <c r="AG1153" i="60"/>
  <c r="AF1153" i="60"/>
  <c r="AE1153" i="60"/>
  <c r="AD1153" i="60"/>
  <c r="AC1153" i="60"/>
  <c r="AB1153" i="60"/>
  <c r="AA1153" i="60"/>
  <c r="Z1153" i="60"/>
  <c r="Y1153" i="60"/>
  <c r="X1153" i="60"/>
  <c r="R1153" i="60"/>
  <c r="M1153" i="60"/>
  <c r="K1153" i="60"/>
  <c r="H1153" i="60"/>
  <c r="E1153" i="60"/>
  <c r="AM1152" i="60"/>
  <c r="AI1152" i="60"/>
  <c r="AH1152" i="60"/>
  <c r="AG1152" i="60"/>
  <c r="AF1152" i="60"/>
  <c r="AE1152" i="60"/>
  <c r="AD1152" i="60"/>
  <c r="AC1152" i="60"/>
  <c r="AB1152" i="60"/>
  <c r="AA1152" i="60"/>
  <c r="Z1152" i="60"/>
  <c r="Y1152" i="60"/>
  <c r="X1152" i="60"/>
  <c r="R1152" i="60"/>
  <c r="M1152" i="60"/>
  <c r="K1152" i="60"/>
  <c r="H1152" i="60"/>
  <c r="E1152" i="60"/>
  <c r="AM1151" i="60"/>
  <c r="AI1151" i="60"/>
  <c r="AH1151" i="60"/>
  <c r="AG1151" i="60"/>
  <c r="AF1151" i="60"/>
  <c r="AE1151" i="60"/>
  <c r="AD1151" i="60"/>
  <c r="AC1151" i="60"/>
  <c r="AB1151" i="60"/>
  <c r="AA1151" i="60"/>
  <c r="Z1151" i="60"/>
  <c r="Y1151" i="60"/>
  <c r="X1151" i="60"/>
  <c r="R1151" i="60"/>
  <c r="M1151" i="60"/>
  <c r="K1151" i="60"/>
  <c r="H1151" i="60"/>
  <c r="E1151" i="60"/>
  <c r="AM1150" i="60"/>
  <c r="AI1150" i="60"/>
  <c r="AH1150" i="60"/>
  <c r="AG1150" i="60"/>
  <c r="AF1150" i="60"/>
  <c r="AE1150" i="60"/>
  <c r="AD1150" i="60"/>
  <c r="AC1150" i="60"/>
  <c r="AB1150" i="60"/>
  <c r="AA1150" i="60"/>
  <c r="Z1150" i="60"/>
  <c r="Y1150" i="60"/>
  <c r="X1150" i="60"/>
  <c r="R1150" i="60"/>
  <c r="M1150" i="60"/>
  <c r="K1150" i="60"/>
  <c r="H1150" i="60"/>
  <c r="E1150" i="60"/>
  <c r="AM1149" i="60"/>
  <c r="AI1149" i="60"/>
  <c r="AH1149" i="60"/>
  <c r="AG1149" i="60"/>
  <c r="AF1149" i="60"/>
  <c r="AE1149" i="60"/>
  <c r="AD1149" i="60"/>
  <c r="AC1149" i="60"/>
  <c r="AB1149" i="60"/>
  <c r="AA1149" i="60"/>
  <c r="Z1149" i="60"/>
  <c r="Y1149" i="60"/>
  <c r="X1149" i="60"/>
  <c r="R1149" i="60"/>
  <c r="M1149" i="60"/>
  <c r="K1149" i="60"/>
  <c r="H1149" i="60"/>
  <c r="E1149" i="60"/>
  <c r="AM1148" i="60"/>
  <c r="AI1148" i="60"/>
  <c r="AH1148" i="60"/>
  <c r="AG1148" i="60"/>
  <c r="AF1148" i="60"/>
  <c r="AE1148" i="60"/>
  <c r="AD1148" i="60"/>
  <c r="AC1148" i="60"/>
  <c r="AB1148" i="60"/>
  <c r="AA1148" i="60"/>
  <c r="Z1148" i="60"/>
  <c r="Y1148" i="60"/>
  <c r="X1148" i="60"/>
  <c r="R1148" i="60"/>
  <c r="M1148" i="60"/>
  <c r="K1148" i="60"/>
  <c r="H1148" i="60"/>
  <c r="E1148" i="60"/>
  <c r="AM1147" i="60"/>
  <c r="AI1147" i="60"/>
  <c r="AH1147" i="60"/>
  <c r="AG1147" i="60"/>
  <c r="AF1147" i="60"/>
  <c r="AE1147" i="60"/>
  <c r="AD1147" i="60"/>
  <c r="AC1147" i="60"/>
  <c r="AB1147" i="60"/>
  <c r="AA1147" i="60"/>
  <c r="Z1147" i="60"/>
  <c r="Y1147" i="60"/>
  <c r="X1147" i="60"/>
  <c r="R1147" i="60"/>
  <c r="M1147" i="60"/>
  <c r="K1147" i="60"/>
  <c r="H1147" i="60"/>
  <c r="E1147" i="60"/>
  <c r="AM1146" i="60"/>
  <c r="AI1146" i="60"/>
  <c r="AH1146" i="60"/>
  <c r="AG1146" i="60"/>
  <c r="AF1146" i="60"/>
  <c r="AE1146" i="60"/>
  <c r="AD1146" i="60"/>
  <c r="AC1146" i="60"/>
  <c r="AB1146" i="60"/>
  <c r="AA1146" i="60"/>
  <c r="Z1146" i="60"/>
  <c r="Y1146" i="60"/>
  <c r="X1146" i="60"/>
  <c r="R1146" i="60"/>
  <c r="M1146" i="60"/>
  <c r="K1146" i="60"/>
  <c r="H1146" i="60"/>
  <c r="E1146" i="60"/>
  <c r="AM1145" i="60"/>
  <c r="AI1145" i="60"/>
  <c r="AH1145" i="60"/>
  <c r="AG1145" i="60"/>
  <c r="AF1145" i="60"/>
  <c r="AE1145" i="60"/>
  <c r="AD1145" i="60"/>
  <c r="AC1145" i="60"/>
  <c r="AB1145" i="60"/>
  <c r="AA1145" i="60"/>
  <c r="Z1145" i="60"/>
  <c r="Y1145" i="60"/>
  <c r="X1145" i="60"/>
  <c r="R1145" i="60"/>
  <c r="M1145" i="60"/>
  <c r="K1145" i="60"/>
  <c r="H1145" i="60"/>
  <c r="E1145" i="60"/>
  <c r="AM1144" i="60"/>
  <c r="AI1144" i="60"/>
  <c r="AH1144" i="60"/>
  <c r="AG1144" i="60"/>
  <c r="AF1144" i="60"/>
  <c r="AE1144" i="60"/>
  <c r="AD1144" i="60"/>
  <c r="AC1144" i="60"/>
  <c r="AB1144" i="60"/>
  <c r="AA1144" i="60"/>
  <c r="Z1144" i="60"/>
  <c r="Y1144" i="60"/>
  <c r="X1144" i="60"/>
  <c r="R1144" i="60"/>
  <c r="M1144" i="60"/>
  <c r="K1144" i="60"/>
  <c r="H1144" i="60"/>
  <c r="E1144" i="60"/>
  <c r="AM1143" i="60"/>
  <c r="AI1143" i="60"/>
  <c r="AH1143" i="60"/>
  <c r="AG1143" i="60"/>
  <c r="AF1143" i="60"/>
  <c r="AE1143" i="60"/>
  <c r="AD1143" i="60"/>
  <c r="AC1143" i="60"/>
  <c r="AB1143" i="60"/>
  <c r="AA1143" i="60"/>
  <c r="Z1143" i="60"/>
  <c r="Y1143" i="60"/>
  <c r="X1143" i="60"/>
  <c r="R1143" i="60"/>
  <c r="M1143" i="60"/>
  <c r="K1143" i="60"/>
  <c r="H1143" i="60"/>
  <c r="E1143" i="60"/>
  <c r="AM1142" i="60"/>
  <c r="AI1142" i="60"/>
  <c r="AH1142" i="60"/>
  <c r="AG1142" i="60"/>
  <c r="AF1142" i="60"/>
  <c r="AE1142" i="60"/>
  <c r="AD1142" i="60"/>
  <c r="AC1142" i="60"/>
  <c r="AB1142" i="60"/>
  <c r="AA1142" i="60"/>
  <c r="Z1142" i="60"/>
  <c r="Y1142" i="60"/>
  <c r="X1142" i="60"/>
  <c r="R1142" i="60"/>
  <c r="M1142" i="60"/>
  <c r="K1142" i="60"/>
  <c r="H1142" i="60"/>
  <c r="E1142" i="60"/>
  <c r="AM1141" i="60"/>
  <c r="AI1141" i="60"/>
  <c r="AH1141" i="60"/>
  <c r="AG1141" i="60"/>
  <c r="AF1141" i="60"/>
  <c r="AE1141" i="60"/>
  <c r="AD1141" i="60"/>
  <c r="AC1141" i="60"/>
  <c r="AB1141" i="60"/>
  <c r="AA1141" i="60"/>
  <c r="Z1141" i="60"/>
  <c r="Y1141" i="60"/>
  <c r="X1141" i="60"/>
  <c r="R1141" i="60"/>
  <c r="M1141" i="60"/>
  <c r="K1141" i="60"/>
  <c r="H1141" i="60"/>
  <c r="E1141" i="60"/>
  <c r="AM1140" i="60"/>
  <c r="AI1140" i="60"/>
  <c r="AH1140" i="60"/>
  <c r="AG1140" i="60"/>
  <c r="AF1140" i="60"/>
  <c r="AE1140" i="60"/>
  <c r="AD1140" i="60"/>
  <c r="AC1140" i="60"/>
  <c r="AB1140" i="60"/>
  <c r="AA1140" i="60"/>
  <c r="Z1140" i="60"/>
  <c r="Y1140" i="60"/>
  <c r="X1140" i="60"/>
  <c r="R1140" i="60"/>
  <c r="M1140" i="60"/>
  <c r="K1140" i="60"/>
  <c r="H1140" i="60"/>
  <c r="E1140" i="60"/>
  <c r="AM1139" i="60"/>
  <c r="AI1139" i="60"/>
  <c r="AH1139" i="60"/>
  <c r="AG1139" i="60"/>
  <c r="AF1139" i="60"/>
  <c r="AE1139" i="60"/>
  <c r="AD1139" i="60"/>
  <c r="AC1139" i="60"/>
  <c r="AB1139" i="60"/>
  <c r="AA1139" i="60"/>
  <c r="Z1139" i="60"/>
  <c r="Y1139" i="60"/>
  <c r="X1139" i="60"/>
  <c r="R1139" i="60"/>
  <c r="M1139" i="60"/>
  <c r="K1139" i="60"/>
  <c r="H1139" i="60"/>
  <c r="E1139" i="60"/>
  <c r="AM1138" i="60"/>
  <c r="AI1138" i="60"/>
  <c r="AH1138" i="60"/>
  <c r="AG1138" i="60"/>
  <c r="AF1138" i="60"/>
  <c r="AE1138" i="60"/>
  <c r="AD1138" i="60"/>
  <c r="AC1138" i="60"/>
  <c r="AB1138" i="60"/>
  <c r="AA1138" i="60"/>
  <c r="Z1138" i="60"/>
  <c r="Y1138" i="60"/>
  <c r="X1138" i="60"/>
  <c r="R1138" i="60"/>
  <c r="M1138" i="60"/>
  <c r="K1138" i="60"/>
  <c r="H1138" i="60"/>
  <c r="E1138" i="60"/>
  <c r="AM1137" i="60"/>
  <c r="AI1137" i="60"/>
  <c r="AH1137" i="60"/>
  <c r="AG1137" i="60"/>
  <c r="AF1137" i="60"/>
  <c r="AE1137" i="60"/>
  <c r="AD1137" i="60"/>
  <c r="AC1137" i="60"/>
  <c r="AB1137" i="60"/>
  <c r="AA1137" i="60"/>
  <c r="Z1137" i="60"/>
  <c r="Y1137" i="60"/>
  <c r="X1137" i="60"/>
  <c r="R1137" i="60"/>
  <c r="M1137" i="60"/>
  <c r="K1137" i="60"/>
  <c r="H1137" i="60"/>
  <c r="E1137" i="60"/>
  <c r="AM1136" i="60"/>
  <c r="AI1136" i="60"/>
  <c r="AH1136" i="60"/>
  <c r="AG1136" i="60"/>
  <c r="AF1136" i="60"/>
  <c r="AE1136" i="60"/>
  <c r="AD1136" i="60"/>
  <c r="AC1136" i="60"/>
  <c r="AB1136" i="60"/>
  <c r="AA1136" i="60"/>
  <c r="Z1136" i="60"/>
  <c r="Y1136" i="60"/>
  <c r="X1136" i="60"/>
  <c r="R1136" i="60"/>
  <c r="M1136" i="60"/>
  <c r="K1136" i="60"/>
  <c r="H1136" i="60"/>
  <c r="E1136" i="60"/>
  <c r="AM1135" i="60"/>
  <c r="AI1135" i="60"/>
  <c r="AH1135" i="60"/>
  <c r="AG1135" i="60"/>
  <c r="AF1135" i="60"/>
  <c r="AE1135" i="60"/>
  <c r="AD1135" i="60"/>
  <c r="AC1135" i="60"/>
  <c r="AB1135" i="60"/>
  <c r="AA1135" i="60"/>
  <c r="Z1135" i="60"/>
  <c r="Y1135" i="60"/>
  <c r="X1135" i="60"/>
  <c r="R1135" i="60"/>
  <c r="M1135" i="60"/>
  <c r="K1135" i="60"/>
  <c r="H1135" i="60"/>
  <c r="E1135" i="60"/>
  <c r="AM1134" i="60"/>
  <c r="AI1134" i="60"/>
  <c r="AH1134" i="60"/>
  <c r="AG1134" i="60"/>
  <c r="AF1134" i="60"/>
  <c r="AE1134" i="60"/>
  <c r="AD1134" i="60"/>
  <c r="AC1134" i="60"/>
  <c r="AB1134" i="60"/>
  <c r="AA1134" i="60"/>
  <c r="Z1134" i="60"/>
  <c r="Y1134" i="60"/>
  <c r="X1134" i="60"/>
  <c r="R1134" i="60"/>
  <c r="M1134" i="60"/>
  <c r="K1134" i="60"/>
  <c r="H1134" i="60"/>
  <c r="E1134" i="60"/>
  <c r="AM1133" i="60"/>
  <c r="AI1133" i="60"/>
  <c r="AH1133" i="60"/>
  <c r="AG1133" i="60"/>
  <c r="AF1133" i="60"/>
  <c r="AE1133" i="60"/>
  <c r="AD1133" i="60"/>
  <c r="AC1133" i="60"/>
  <c r="AB1133" i="60"/>
  <c r="AA1133" i="60"/>
  <c r="Z1133" i="60"/>
  <c r="Y1133" i="60"/>
  <c r="X1133" i="60"/>
  <c r="R1133" i="60"/>
  <c r="M1133" i="60"/>
  <c r="K1133" i="60"/>
  <c r="H1133" i="60"/>
  <c r="E1133" i="60"/>
  <c r="AM1132" i="60"/>
  <c r="AI1132" i="60"/>
  <c r="AH1132" i="60"/>
  <c r="AG1132" i="60"/>
  <c r="AF1132" i="60"/>
  <c r="AE1132" i="60"/>
  <c r="AD1132" i="60"/>
  <c r="AC1132" i="60"/>
  <c r="AB1132" i="60"/>
  <c r="AA1132" i="60"/>
  <c r="Z1132" i="60"/>
  <c r="Y1132" i="60"/>
  <c r="X1132" i="60"/>
  <c r="R1132" i="60"/>
  <c r="M1132" i="60"/>
  <c r="K1132" i="60"/>
  <c r="H1132" i="60"/>
  <c r="E1132" i="60"/>
  <c r="AM1131" i="60"/>
  <c r="AI1131" i="60"/>
  <c r="AH1131" i="60"/>
  <c r="AG1131" i="60"/>
  <c r="AF1131" i="60"/>
  <c r="AE1131" i="60"/>
  <c r="AD1131" i="60"/>
  <c r="AC1131" i="60"/>
  <c r="AB1131" i="60"/>
  <c r="AA1131" i="60"/>
  <c r="Z1131" i="60"/>
  <c r="Y1131" i="60"/>
  <c r="X1131" i="60"/>
  <c r="R1131" i="60"/>
  <c r="M1131" i="60"/>
  <c r="K1131" i="60"/>
  <c r="H1131" i="60"/>
  <c r="E1131" i="60"/>
  <c r="AM1130" i="60"/>
  <c r="AI1130" i="60"/>
  <c r="AH1130" i="60"/>
  <c r="AG1130" i="60"/>
  <c r="AF1130" i="60"/>
  <c r="AE1130" i="60"/>
  <c r="AD1130" i="60"/>
  <c r="AC1130" i="60"/>
  <c r="AB1130" i="60"/>
  <c r="AA1130" i="60"/>
  <c r="Z1130" i="60"/>
  <c r="Y1130" i="60"/>
  <c r="X1130" i="60"/>
  <c r="R1130" i="60"/>
  <c r="M1130" i="60"/>
  <c r="K1130" i="60"/>
  <c r="H1130" i="60"/>
  <c r="E1130" i="60"/>
  <c r="AM1129" i="60"/>
  <c r="AI1129" i="60"/>
  <c r="AH1129" i="60"/>
  <c r="AG1129" i="60"/>
  <c r="AF1129" i="60"/>
  <c r="AE1129" i="60"/>
  <c r="AD1129" i="60"/>
  <c r="AC1129" i="60"/>
  <c r="AB1129" i="60"/>
  <c r="AA1129" i="60"/>
  <c r="Z1129" i="60"/>
  <c r="Y1129" i="60"/>
  <c r="X1129" i="60"/>
  <c r="R1129" i="60"/>
  <c r="M1129" i="60"/>
  <c r="K1129" i="60"/>
  <c r="H1129" i="60"/>
  <c r="E1129" i="60"/>
  <c r="AM1128" i="60"/>
  <c r="AI1128" i="60"/>
  <c r="AH1128" i="60"/>
  <c r="AG1128" i="60"/>
  <c r="AF1128" i="60"/>
  <c r="AE1128" i="60"/>
  <c r="AD1128" i="60"/>
  <c r="AC1128" i="60"/>
  <c r="AB1128" i="60"/>
  <c r="AA1128" i="60"/>
  <c r="Z1128" i="60"/>
  <c r="Y1128" i="60"/>
  <c r="X1128" i="60"/>
  <c r="R1128" i="60"/>
  <c r="M1128" i="60"/>
  <c r="K1128" i="60"/>
  <c r="H1128" i="60"/>
  <c r="E1128" i="60"/>
  <c r="AM1127" i="60"/>
  <c r="AI1127" i="60"/>
  <c r="AH1127" i="60"/>
  <c r="AG1127" i="60"/>
  <c r="AF1127" i="60"/>
  <c r="AE1127" i="60"/>
  <c r="AD1127" i="60"/>
  <c r="AC1127" i="60"/>
  <c r="AB1127" i="60"/>
  <c r="AA1127" i="60"/>
  <c r="Z1127" i="60"/>
  <c r="Y1127" i="60"/>
  <c r="X1127" i="60"/>
  <c r="R1127" i="60"/>
  <c r="M1127" i="60"/>
  <c r="K1127" i="60"/>
  <c r="H1127" i="60"/>
  <c r="E1127" i="60"/>
  <c r="AM1126" i="60"/>
  <c r="AI1126" i="60"/>
  <c r="AH1126" i="60"/>
  <c r="AG1126" i="60"/>
  <c r="AF1126" i="60"/>
  <c r="AE1126" i="60"/>
  <c r="AD1126" i="60"/>
  <c r="AC1126" i="60"/>
  <c r="AB1126" i="60"/>
  <c r="AA1126" i="60"/>
  <c r="Z1126" i="60"/>
  <c r="Y1126" i="60"/>
  <c r="X1126" i="60"/>
  <c r="R1126" i="60"/>
  <c r="M1126" i="60"/>
  <c r="K1126" i="60"/>
  <c r="H1126" i="60"/>
  <c r="E1126" i="60"/>
  <c r="AM1125" i="60"/>
  <c r="AI1125" i="60"/>
  <c r="AH1125" i="60"/>
  <c r="AG1125" i="60"/>
  <c r="AF1125" i="60"/>
  <c r="AE1125" i="60"/>
  <c r="AD1125" i="60"/>
  <c r="AC1125" i="60"/>
  <c r="AB1125" i="60"/>
  <c r="AA1125" i="60"/>
  <c r="Z1125" i="60"/>
  <c r="Y1125" i="60"/>
  <c r="X1125" i="60"/>
  <c r="R1125" i="60"/>
  <c r="M1125" i="60"/>
  <c r="K1125" i="60"/>
  <c r="H1125" i="60"/>
  <c r="E1125" i="60"/>
  <c r="AM1124" i="60"/>
  <c r="AI1124" i="60"/>
  <c r="AH1124" i="60"/>
  <c r="AG1124" i="60"/>
  <c r="AF1124" i="60"/>
  <c r="AE1124" i="60"/>
  <c r="AD1124" i="60"/>
  <c r="AC1124" i="60"/>
  <c r="AB1124" i="60"/>
  <c r="AA1124" i="60"/>
  <c r="Z1124" i="60"/>
  <c r="Y1124" i="60"/>
  <c r="X1124" i="60"/>
  <c r="R1124" i="60"/>
  <c r="M1124" i="60"/>
  <c r="K1124" i="60"/>
  <c r="H1124" i="60"/>
  <c r="E1124" i="60"/>
  <c r="AM1123" i="60"/>
  <c r="AI1123" i="60"/>
  <c r="AH1123" i="60"/>
  <c r="AG1123" i="60"/>
  <c r="AF1123" i="60"/>
  <c r="AE1123" i="60"/>
  <c r="AD1123" i="60"/>
  <c r="AC1123" i="60"/>
  <c r="AB1123" i="60"/>
  <c r="AA1123" i="60"/>
  <c r="Z1123" i="60"/>
  <c r="Y1123" i="60"/>
  <c r="X1123" i="60"/>
  <c r="R1123" i="60"/>
  <c r="M1123" i="60"/>
  <c r="K1123" i="60"/>
  <c r="H1123" i="60"/>
  <c r="E1123" i="60"/>
  <c r="AM1122" i="60"/>
  <c r="AI1122" i="60"/>
  <c r="AH1122" i="60"/>
  <c r="AG1122" i="60"/>
  <c r="AF1122" i="60"/>
  <c r="AE1122" i="60"/>
  <c r="AD1122" i="60"/>
  <c r="AC1122" i="60"/>
  <c r="AB1122" i="60"/>
  <c r="AA1122" i="60"/>
  <c r="Z1122" i="60"/>
  <c r="Y1122" i="60"/>
  <c r="X1122" i="60"/>
  <c r="R1122" i="60"/>
  <c r="M1122" i="60"/>
  <c r="K1122" i="60"/>
  <c r="H1122" i="60"/>
  <c r="E1122" i="60"/>
  <c r="AM1121" i="60"/>
  <c r="AI1121" i="60"/>
  <c r="AH1121" i="60"/>
  <c r="AG1121" i="60"/>
  <c r="AF1121" i="60"/>
  <c r="AE1121" i="60"/>
  <c r="AD1121" i="60"/>
  <c r="AC1121" i="60"/>
  <c r="AB1121" i="60"/>
  <c r="AA1121" i="60"/>
  <c r="Z1121" i="60"/>
  <c r="Y1121" i="60"/>
  <c r="X1121" i="60"/>
  <c r="R1121" i="60"/>
  <c r="M1121" i="60"/>
  <c r="K1121" i="60"/>
  <c r="H1121" i="60"/>
  <c r="E1121" i="60"/>
  <c r="AM1120" i="60"/>
  <c r="AI1120" i="60"/>
  <c r="AH1120" i="60"/>
  <c r="AG1120" i="60"/>
  <c r="AF1120" i="60"/>
  <c r="AE1120" i="60"/>
  <c r="AD1120" i="60"/>
  <c r="AC1120" i="60"/>
  <c r="AB1120" i="60"/>
  <c r="AA1120" i="60"/>
  <c r="Z1120" i="60"/>
  <c r="Y1120" i="60"/>
  <c r="X1120" i="60"/>
  <c r="R1120" i="60"/>
  <c r="M1120" i="60"/>
  <c r="K1120" i="60"/>
  <c r="H1120" i="60"/>
  <c r="E1120" i="60"/>
  <c r="AM1119" i="60"/>
  <c r="AI1119" i="60"/>
  <c r="AH1119" i="60"/>
  <c r="AG1119" i="60"/>
  <c r="AF1119" i="60"/>
  <c r="AE1119" i="60"/>
  <c r="AD1119" i="60"/>
  <c r="AC1119" i="60"/>
  <c r="AB1119" i="60"/>
  <c r="AA1119" i="60"/>
  <c r="Z1119" i="60"/>
  <c r="Y1119" i="60"/>
  <c r="X1119" i="60"/>
  <c r="R1119" i="60"/>
  <c r="M1119" i="60"/>
  <c r="K1119" i="60"/>
  <c r="H1119" i="60"/>
  <c r="E1119" i="60"/>
  <c r="AM1118" i="60"/>
  <c r="AI1118" i="60"/>
  <c r="AH1118" i="60"/>
  <c r="AG1118" i="60"/>
  <c r="AF1118" i="60"/>
  <c r="AE1118" i="60"/>
  <c r="AD1118" i="60"/>
  <c r="AC1118" i="60"/>
  <c r="AB1118" i="60"/>
  <c r="AA1118" i="60"/>
  <c r="Z1118" i="60"/>
  <c r="Y1118" i="60"/>
  <c r="X1118" i="60"/>
  <c r="R1118" i="60"/>
  <c r="M1118" i="60"/>
  <c r="K1118" i="60"/>
  <c r="H1118" i="60"/>
  <c r="E1118" i="60"/>
  <c r="AM1117" i="60"/>
  <c r="AI1117" i="60"/>
  <c r="AH1117" i="60"/>
  <c r="AG1117" i="60"/>
  <c r="AF1117" i="60"/>
  <c r="AE1117" i="60"/>
  <c r="AD1117" i="60"/>
  <c r="AC1117" i="60"/>
  <c r="AB1117" i="60"/>
  <c r="AA1117" i="60"/>
  <c r="Z1117" i="60"/>
  <c r="Y1117" i="60"/>
  <c r="X1117" i="60"/>
  <c r="R1117" i="60"/>
  <c r="M1117" i="60"/>
  <c r="K1117" i="60"/>
  <c r="H1117" i="60"/>
  <c r="E1117" i="60"/>
  <c r="AM1116" i="60"/>
  <c r="AI1116" i="60"/>
  <c r="AH1116" i="60"/>
  <c r="AG1116" i="60"/>
  <c r="AF1116" i="60"/>
  <c r="AE1116" i="60"/>
  <c r="AD1116" i="60"/>
  <c r="AC1116" i="60"/>
  <c r="AB1116" i="60"/>
  <c r="AA1116" i="60"/>
  <c r="Z1116" i="60"/>
  <c r="Y1116" i="60"/>
  <c r="X1116" i="60"/>
  <c r="R1116" i="60"/>
  <c r="M1116" i="60"/>
  <c r="K1116" i="60"/>
  <c r="H1116" i="60"/>
  <c r="E1116" i="60"/>
  <c r="AM1115" i="60"/>
  <c r="AI1115" i="60"/>
  <c r="AH1115" i="60"/>
  <c r="AG1115" i="60"/>
  <c r="AF1115" i="60"/>
  <c r="AE1115" i="60"/>
  <c r="AD1115" i="60"/>
  <c r="AC1115" i="60"/>
  <c r="AB1115" i="60"/>
  <c r="AA1115" i="60"/>
  <c r="Z1115" i="60"/>
  <c r="Y1115" i="60"/>
  <c r="X1115" i="60"/>
  <c r="R1115" i="60"/>
  <c r="M1115" i="60"/>
  <c r="K1115" i="60"/>
  <c r="H1115" i="60"/>
  <c r="E1115" i="60"/>
  <c r="AM1114" i="60"/>
  <c r="AI1114" i="60"/>
  <c r="AH1114" i="60"/>
  <c r="AG1114" i="60"/>
  <c r="AF1114" i="60"/>
  <c r="AE1114" i="60"/>
  <c r="AD1114" i="60"/>
  <c r="AC1114" i="60"/>
  <c r="AB1114" i="60"/>
  <c r="AA1114" i="60"/>
  <c r="Z1114" i="60"/>
  <c r="Y1114" i="60"/>
  <c r="X1114" i="60"/>
  <c r="R1114" i="60"/>
  <c r="M1114" i="60"/>
  <c r="K1114" i="60"/>
  <c r="H1114" i="60"/>
  <c r="E1114" i="60"/>
  <c r="AM1113" i="60"/>
  <c r="AI1113" i="60"/>
  <c r="AH1113" i="60"/>
  <c r="AG1113" i="60"/>
  <c r="AF1113" i="60"/>
  <c r="AE1113" i="60"/>
  <c r="AD1113" i="60"/>
  <c r="AC1113" i="60"/>
  <c r="AB1113" i="60"/>
  <c r="AA1113" i="60"/>
  <c r="Z1113" i="60"/>
  <c r="Y1113" i="60"/>
  <c r="X1113" i="60"/>
  <c r="R1113" i="60"/>
  <c r="M1113" i="60"/>
  <c r="K1113" i="60"/>
  <c r="H1113" i="60"/>
  <c r="E1113" i="60"/>
  <c r="AM1112" i="60"/>
  <c r="AI1112" i="60"/>
  <c r="AH1112" i="60"/>
  <c r="AG1112" i="60"/>
  <c r="AF1112" i="60"/>
  <c r="AE1112" i="60"/>
  <c r="AD1112" i="60"/>
  <c r="AC1112" i="60"/>
  <c r="AB1112" i="60"/>
  <c r="AA1112" i="60"/>
  <c r="Z1112" i="60"/>
  <c r="Y1112" i="60"/>
  <c r="X1112" i="60"/>
  <c r="R1112" i="60"/>
  <c r="M1112" i="60"/>
  <c r="K1112" i="60"/>
  <c r="H1112" i="60"/>
  <c r="E1112" i="60"/>
  <c r="AM1111" i="60"/>
  <c r="AI1111" i="60"/>
  <c r="AH1111" i="60"/>
  <c r="AG1111" i="60"/>
  <c r="AF1111" i="60"/>
  <c r="AE1111" i="60"/>
  <c r="AD1111" i="60"/>
  <c r="AC1111" i="60"/>
  <c r="AB1111" i="60"/>
  <c r="AA1111" i="60"/>
  <c r="Z1111" i="60"/>
  <c r="Y1111" i="60"/>
  <c r="X1111" i="60"/>
  <c r="R1111" i="60"/>
  <c r="M1111" i="60"/>
  <c r="K1111" i="60"/>
  <c r="H1111" i="60"/>
  <c r="E1111" i="60"/>
  <c r="AM1110" i="60"/>
  <c r="AI1110" i="60"/>
  <c r="AH1110" i="60"/>
  <c r="AG1110" i="60"/>
  <c r="AF1110" i="60"/>
  <c r="AE1110" i="60"/>
  <c r="AD1110" i="60"/>
  <c r="AC1110" i="60"/>
  <c r="AB1110" i="60"/>
  <c r="AA1110" i="60"/>
  <c r="Z1110" i="60"/>
  <c r="Y1110" i="60"/>
  <c r="X1110" i="60"/>
  <c r="R1110" i="60"/>
  <c r="M1110" i="60"/>
  <c r="K1110" i="60"/>
  <c r="H1110" i="60"/>
  <c r="E1110" i="60"/>
  <c r="AM1109" i="60"/>
  <c r="AI1109" i="60"/>
  <c r="AH1109" i="60"/>
  <c r="AG1109" i="60"/>
  <c r="AF1109" i="60"/>
  <c r="AE1109" i="60"/>
  <c r="AD1109" i="60"/>
  <c r="AC1109" i="60"/>
  <c r="AB1109" i="60"/>
  <c r="AA1109" i="60"/>
  <c r="Z1109" i="60"/>
  <c r="Y1109" i="60"/>
  <c r="X1109" i="60"/>
  <c r="R1109" i="60"/>
  <c r="M1109" i="60"/>
  <c r="K1109" i="60"/>
  <c r="H1109" i="60"/>
  <c r="E1109" i="60"/>
  <c r="AM1108" i="60"/>
  <c r="AI1108" i="60"/>
  <c r="AH1108" i="60"/>
  <c r="AG1108" i="60"/>
  <c r="AF1108" i="60"/>
  <c r="AE1108" i="60"/>
  <c r="AD1108" i="60"/>
  <c r="AC1108" i="60"/>
  <c r="AB1108" i="60"/>
  <c r="AA1108" i="60"/>
  <c r="Z1108" i="60"/>
  <c r="Y1108" i="60"/>
  <c r="X1108" i="60"/>
  <c r="R1108" i="60"/>
  <c r="M1108" i="60"/>
  <c r="K1108" i="60"/>
  <c r="H1108" i="60"/>
  <c r="E1108" i="60"/>
  <c r="AM1107" i="60"/>
  <c r="AI1107" i="60"/>
  <c r="AH1107" i="60"/>
  <c r="AG1107" i="60"/>
  <c r="AF1107" i="60"/>
  <c r="AE1107" i="60"/>
  <c r="AD1107" i="60"/>
  <c r="AC1107" i="60"/>
  <c r="AB1107" i="60"/>
  <c r="AA1107" i="60"/>
  <c r="Z1107" i="60"/>
  <c r="Y1107" i="60"/>
  <c r="X1107" i="60"/>
  <c r="R1107" i="60"/>
  <c r="M1107" i="60"/>
  <c r="K1107" i="60"/>
  <c r="H1107" i="60"/>
  <c r="E1107" i="60"/>
  <c r="AM1106" i="60"/>
  <c r="AI1106" i="60"/>
  <c r="AH1106" i="60"/>
  <c r="AG1106" i="60"/>
  <c r="AF1106" i="60"/>
  <c r="AE1106" i="60"/>
  <c r="AD1106" i="60"/>
  <c r="AC1106" i="60"/>
  <c r="AB1106" i="60"/>
  <c r="AA1106" i="60"/>
  <c r="Z1106" i="60"/>
  <c r="Y1106" i="60"/>
  <c r="X1106" i="60"/>
  <c r="R1106" i="60"/>
  <c r="M1106" i="60"/>
  <c r="K1106" i="60"/>
  <c r="H1106" i="60"/>
  <c r="E1106" i="60"/>
  <c r="AM1105" i="60"/>
  <c r="AI1105" i="60"/>
  <c r="AH1105" i="60"/>
  <c r="AG1105" i="60"/>
  <c r="AF1105" i="60"/>
  <c r="AE1105" i="60"/>
  <c r="AD1105" i="60"/>
  <c r="AC1105" i="60"/>
  <c r="AB1105" i="60"/>
  <c r="AA1105" i="60"/>
  <c r="Z1105" i="60"/>
  <c r="Y1105" i="60"/>
  <c r="X1105" i="60"/>
  <c r="R1105" i="60"/>
  <c r="M1105" i="60"/>
  <c r="K1105" i="60"/>
  <c r="H1105" i="60"/>
  <c r="E1105" i="60"/>
  <c r="AM1104" i="60"/>
  <c r="AI1104" i="60"/>
  <c r="AH1104" i="60"/>
  <c r="AG1104" i="60"/>
  <c r="AF1104" i="60"/>
  <c r="AE1104" i="60"/>
  <c r="AD1104" i="60"/>
  <c r="AC1104" i="60"/>
  <c r="AB1104" i="60"/>
  <c r="AA1104" i="60"/>
  <c r="Z1104" i="60"/>
  <c r="Y1104" i="60"/>
  <c r="X1104" i="60"/>
  <c r="R1104" i="60"/>
  <c r="M1104" i="60"/>
  <c r="K1104" i="60"/>
  <c r="H1104" i="60"/>
  <c r="E1104" i="60"/>
  <c r="AM1103" i="60"/>
  <c r="AI1103" i="60"/>
  <c r="AH1103" i="60"/>
  <c r="AG1103" i="60"/>
  <c r="AF1103" i="60"/>
  <c r="AE1103" i="60"/>
  <c r="AD1103" i="60"/>
  <c r="AC1103" i="60"/>
  <c r="AB1103" i="60"/>
  <c r="AA1103" i="60"/>
  <c r="Z1103" i="60"/>
  <c r="Y1103" i="60"/>
  <c r="X1103" i="60"/>
  <c r="R1103" i="60"/>
  <c r="M1103" i="60"/>
  <c r="K1103" i="60"/>
  <c r="H1103" i="60"/>
  <c r="E1103" i="60"/>
  <c r="AM1102" i="60"/>
  <c r="AI1102" i="60"/>
  <c r="AH1102" i="60"/>
  <c r="AG1102" i="60"/>
  <c r="AF1102" i="60"/>
  <c r="AE1102" i="60"/>
  <c r="AD1102" i="60"/>
  <c r="AC1102" i="60"/>
  <c r="AB1102" i="60"/>
  <c r="AA1102" i="60"/>
  <c r="Z1102" i="60"/>
  <c r="Y1102" i="60"/>
  <c r="X1102" i="60"/>
  <c r="R1102" i="60"/>
  <c r="M1102" i="60"/>
  <c r="K1102" i="60"/>
  <c r="H1102" i="60"/>
  <c r="E1102" i="60"/>
  <c r="AM1101" i="60"/>
  <c r="AI1101" i="60"/>
  <c r="AH1101" i="60"/>
  <c r="AG1101" i="60"/>
  <c r="AF1101" i="60"/>
  <c r="AE1101" i="60"/>
  <c r="AD1101" i="60"/>
  <c r="AC1101" i="60"/>
  <c r="AB1101" i="60"/>
  <c r="AA1101" i="60"/>
  <c r="Z1101" i="60"/>
  <c r="Y1101" i="60"/>
  <c r="X1101" i="60"/>
  <c r="R1101" i="60"/>
  <c r="M1101" i="60"/>
  <c r="K1101" i="60"/>
  <c r="H1101" i="60"/>
  <c r="E1101" i="60"/>
  <c r="AM1100" i="60"/>
  <c r="AI1100" i="60"/>
  <c r="AH1100" i="60"/>
  <c r="AG1100" i="60"/>
  <c r="AF1100" i="60"/>
  <c r="AE1100" i="60"/>
  <c r="AD1100" i="60"/>
  <c r="AC1100" i="60"/>
  <c r="AB1100" i="60"/>
  <c r="AA1100" i="60"/>
  <c r="Z1100" i="60"/>
  <c r="Y1100" i="60"/>
  <c r="X1100" i="60"/>
  <c r="R1100" i="60"/>
  <c r="M1100" i="60"/>
  <c r="K1100" i="60"/>
  <c r="H1100" i="60"/>
  <c r="E1100" i="60"/>
  <c r="AM1099" i="60"/>
  <c r="AI1099" i="60"/>
  <c r="AH1099" i="60"/>
  <c r="AG1099" i="60"/>
  <c r="AF1099" i="60"/>
  <c r="AE1099" i="60"/>
  <c r="AD1099" i="60"/>
  <c r="AC1099" i="60"/>
  <c r="AB1099" i="60"/>
  <c r="AA1099" i="60"/>
  <c r="Z1099" i="60"/>
  <c r="Y1099" i="60"/>
  <c r="X1099" i="60"/>
  <c r="R1099" i="60"/>
  <c r="M1099" i="60"/>
  <c r="K1099" i="60"/>
  <c r="H1099" i="60"/>
  <c r="E1099" i="60"/>
  <c r="AM1098" i="60"/>
  <c r="AI1098" i="60"/>
  <c r="AH1098" i="60"/>
  <c r="AG1098" i="60"/>
  <c r="AF1098" i="60"/>
  <c r="AE1098" i="60"/>
  <c r="AD1098" i="60"/>
  <c r="AC1098" i="60"/>
  <c r="AB1098" i="60"/>
  <c r="AA1098" i="60"/>
  <c r="Z1098" i="60"/>
  <c r="Y1098" i="60"/>
  <c r="X1098" i="60"/>
  <c r="R1098" i="60"/>
  <c r="M1098" i="60"/>
  <c r="K1098" i="60"/>
  <c r="H1098" i="60"/>
  <c r="E1098" i="60"/>
  <c r="AM1097" i="60"/>
  <c r="AI1097" i="60"/>
  <c r="AH1097" i="60"/>
  <c r="AG1097" i="60"/>
  <c r="AF1097" i="60"/>
  <c r="AE1097" i="60"/>
  <c r="AD1097" i="60"/>
  <c r="AC1097" i="60"/>
  <c r="AB1097" i="60"/>
  <c r="AA1097" i="60"/>
  <c r="Z1097" i="60"/>
  <c r="Y1097" i="60"/>
  <c r="X1097" i="60"/>
  <c r="R1097" i="60"/>
  <c r="M1097" i="60"/>
  <c r="K1097" i="60"/>
  <c r="H1097" i="60"/>
  <c r="E1097" i="60"/>
  <c r="AM1096" i="60"/>
  <c r="AI1096" i="60"/>
  <c r="AH1096" i="60"/>
  <c r="AG1096" i="60"/>
  <c r="AF1096" i="60"/>
  <c r="AE1096" i="60"/>
  <c r="AD1096" i="60"/>
  <c r="AC1096" i="60"/>
  <c r="AB1096" i="60"/>
  <c r="AA1096" i="60"/>
  <c r="Z1096" i="60"/>
  <c r="Y1096" i="60"/>
  <c r="X1096" i="60"/>
  <c r="R1096" i="60"/>
  <c r="M1096" i="60"/>
  <c r="K1096" i="60"/>
  <c r="H1096" i="60"/>
  <c r="E1096" i="60"/>
  <c r="AM1095" i="60"/>
  <c r="AI1095" i="60"/>
  <c r="AH1095" i="60"/>
  <c r="AG1095" i="60"/>
  <c r="AF1095" i="60"/>
  <c r="AE1095" i="60"/>
  <c r="AD1095" i="60"/>
  <c r="AC1095" i="60"/>
  <c r="AB1095" i="60"/>
  <c r="AA1095" i="60"/>
  <c r="Z1095" i="60"/>
  <c r="Y1095" i="60"/>
  <c r="X1095" i="60"/>
  <c r="R1095" i="60"/>
  <c r="M1095" i="60"/>
  <c r="K1095" i="60"/>
  <c r="H1095" i="60"/>
  <c r="E1095" i="60"/>
  <c r="AM1094" i="60"/>
  <c r="AI1094" i="60"/>
  <c r="AH1094" i="60"/>
  <c r="AG1094" i="60"/>
  <c r="AF1094" i="60"/>
  <c r="AE1094" i="60"/>
  <c r="AD1094" i="60"/>
  <c r="AC1094" i="60"/>
  <c r="AB1094" i="60"/>
  <c r="AA1094" i="60"/>
  <c r="Z1094" i="60"/>
  <c r="Y1094" i="60"/>
  <c r="X1094" i="60"/>
  <c r="R1094" i="60"/>
  <c r="M1094" i="60"/>
  <c r="K1094" i="60"/>
  <c r="H1094" i="60"/>
  <c r="E1094" i="60"/>
  <c r="AM1093" i="60"/>
  <c r="AI1093" i="60"/>
  <c r="AH1093" i="60"/>
  <c r="AG1093" i="60"/>
  <c r="AF1093" i="60"/>
  <c r="AE1093" i="60"/>
  <c r="AD1093" i="60"/>
  <c r="AC1093" i="60"/>
  <c r="AB1093" i="60"/>
  <c r="AA1093" i="60"/>
  <c r="Z1093" i="60"/>
  <c r="Y1093" i="60"/>
  <c r="X1093" i="60"/>
  <c r="R1093" i="60"/>
  <c r="M1093" i="60"/>
  <c r="K1093" i="60"/>
  <c r="H1093" i="60"/>
  <c r="E1093" i="60"/>
  <c r="AM1092" i="60"/>
  <c r="AI1092" i="60"/>
  <c r="AH1092" i="60"/>
  <c r="AG1092" i="60"/>
  <c r="AF1092" i="60"/>
  <c r="AE1092" i="60"/>
  <c r="AD1092" i="60"/>
  <c r="AC1092" i="60"/>
  <c r="AB1092" i="60"/>
  <c r="AA1092" i="60"/>
  <c r="Z1092" i="60"/>
  <c r="Y1092" i="60"/>
  <c r="X1092" i="60"/>
  <c r="R1092" i="60"/>
  <c r="M1092" i="60"/>
  <c r="K1092" i="60"/>
  <c r="H1092" i="60"/>
  <c r="E1092" i="60"/>
  <c r="AM1091" i="60"/>
  <c r="AI1091" i="60"/>
  <c r="AH1091" i="60"/>
  <c r="AG1091" i="60"/>
  <c r="AF1091" i="60"/>
  <c r="AE1091" i="60"/>
  <c r="AD1091" i="60"/>
  <c r="AC1091" i="60"/>
  <c r="AB1091" i="60"/>
  <c r="AA1091" i="60"/>
  <c r="Z1091" i="60"/>
  <c r="Y1091" i="60"/>
  <c r="X1091" i="60"/>
  <c r="R1091" i="60"/>
  <c r="M1091" i="60"/>
  <c r="K1091" i="60"/>
  <c r="H1091" i="60"/>
  <c r="E1091" i="60"/>
  <c r="AM1090" i="60"/>
  <c r="AI1090" i="60"/>
  <c r="AH1090" i="60"/>
  <c r="AG1090" i="60"/>
  <c r="AF1090" i="60"/>
  <c r="AE1090" i="60"/>
  <c r="AD1090" i="60"/>
  <c r="AC1090" i="60"/>
  <c r="AB1090" i="60"/>
  <c r="AA1090" i="60"/>
  <c r="Z1090" i="60"/>
  <c r="Y1090" i="60"/>
  <c r="X1090" i="60"/>
  <c r="R1090" i="60"/>
  <c r="M1090" i="60"/>
  <c r="K1090" i="60"/>
  <c r="H1090" i="60"/>
  <c r="E1090" i="60"/>
  <c r="AM1089" i="60"/>
  <c r="AI1089" i="60"/>
  <c r="AH1089" i="60"/>
  <c r="AG1089" i="60"/>
  <c r="AF1089" i="60"/>
  <c r="AE1089" i="60"/>
  <c r="AD1089" i="60"/>
  <c r="AC1089" i="60"/>
  <c r="AB1089" i="60"/>
  <c r="AA1089" i="60"/>
  <c r="Z1089" i="60"/>
  <c r="Y1089" i="60"/>
  <c r="X1089" i="60"/>
  <c r="R1089" i="60"/>
  <c r="M1089" i="60"/>
  <c r="K1089" i="60"/>
  <c r="H1089" i="60"/>
  <c r="E1089" i="60"/>
  <c r="AM1088" i="60"/>
  <c r="AI1088" i="60"/>
  <c r="AH1088" i="60"/>
  <c r="AG1088" i="60"/>
  <c r="AF1088" i="60"/>
  <c r="AE1088" i="60"/>
  <c r="AD1088" i="60"/>
  <c r="AC1088" i="60"/>
  <c r="AB1088" i="60"/>
  <c r="AA1088" i="60"/>
  <c r="Z1088" i="60"/>
  <c r="Y1088" i="60"/>
  <c r="X1088" i="60"/>
  <c r="R1088" i="60"/>
  <c r="M1088" i="60"/>
  <c r="K1088" i="60"/>
  <c r="H1088" i="60"/>
  <c r="E1088" i="60"/>
  <c r="AM1087" i="60"/>
  <c r="AI1087" i="60"/>
  <c r="AH1087" i="60"/>
  <c r="AG1087" i="60"/>
  <c r="AF1087" i="60"/>
  <c r="AE1087" i="60"/>
  <c r="AD1087" i="60"/>
  <c r="AC1087" i="60"/>
  <c r="AB1087" i="60"/>
  <c r="AA1087" i="60"/>
  <c r="Z1087" i="60"/>
  <c r="Y1087" i="60"/>
  <c r="X1087" i="60"/>
  <c r="R1087" i="60"/>
  <c r="M1087" i="60"/>
  <c r="K1087" i="60"/>
  <c r="H1087" i="60"/>
  <c r="E1087" i="60"/>
  <c r="AM1086" i="60"/>
  <c r="AI1086" i="60"/>
  <c r="AH1086" i="60"/>
  <c r="AG1086" i="60"/>
  <c r="AF1086" i="60"/>
  <c r="AE1086" i="60"/>
  <c r="AD1086" i="60"/>
  <c r="AC1086" i="60"/>
  <c r="AB1086" i="60"/>
  <c r="AA1086" i="60"/>
  <c r="Z1086" i="60"/>
  <c r="Y1086" i="60"/>
  <c r="X1086" i="60"/>
  <c r="R1086" i="60"/>
  <c r="M1086" i="60"/>
  <c r="K1086" i="60"/>
  <c r="H1086" i="60"/>
  <c r="E1086" i="60"/>
  <c r="AM1085" i="60"/>
  <c r="AI1085" i="60"/>
  <c r="AH1085" i="60"/>
  <c r="AG1085" i="60"/>
  <c r="AF1085" i="60"/>
  <c r="AE1085" i="60"/>
  <c r="AD1085" i="60"/>
  <c r="AC1085" i="60"/>
  <c r="AB1085" i="60"/>
  <c r="AA1085" i="60"/>
  <c r="Z1085" i="60"/>
  <c r="Y1085" i="60"/>
  <c r="X1085" i="60"/>
  <c r="R1085" i="60"/>
  <c r="M1085" i="60"/>
  <c r="K1085" i="60"/>
  <c r="H1085" i="60"/>
  <c r="E1085" i="60"/>
  <c r="AM1084" i="60"/>
  <c r="AI1084" i="60"/>
  <c r="AH1084" i="60"/>
  <c r="AG1084" i="60"/>
  <c r="AF1084" i="60"/>
  <c r="AE1084" i="60"/>
  <c r="AD1084" i="60"/>
  <c r="AC1084" i="60"/>
  <c r="AB1084" i="60"/>
  <c r="AA1084" i="60"/>
  <c r="Z1084" i="60"/>
  <c r="Y1084" i="60"/>
  <c r="X1084" i="60"/>
  <c r="R1084" i="60"/>
  <c r="M1084" i="60"/>
  <c r="K1084" i="60"/>
  <c r="H1084" i="60"/>
  <c r="E1084" i="60"/>
  <c r="AM1083" i="60"/>
  <c r="AI1083" i="60"/>
  <c r="AH1083" i="60"/>
  <c r="AG1083" i="60"/>
  <c r="AF1083" i="60"/>
  <c r="AE1083" i="60"/>
  <c r="AD1083" i="60"/>
  <c r="AC1083" i="60"/>
  <c r="AB1083" i="60"/>
  <c r="AA1083" i="60"/>
  <c r="Z1083" i="60"/>
  <c r="Y1083" i="60"/>
  <c r="X1083" i="60"/>
  <c r="R1083" i="60"/>
  <c r="M1083" i="60"/>
  <c r="K1083" i="60"/>
  <c r="H1083" i="60"/>
  <c r="E1083" i="60"/>
  <c r="AM1082" i="60"/>
  <c r="AI1082" i="60"/>
  <c r="AH1082" i="60"/>
  <c r="AG1082" i="60"/>
  <c r="AF1082" i="60"/>
  <c r="AE1082" i="60"/>
  <c r="AD1082" i="60"/>
  <c r="AC1082" i="60"/>
  <c r="AB1082" i="60"/>
  <c r="AA1082" i="60"/>
  <c r="Z1082" i="60"/>
  <c r="Y1082" i="60"/>
  <c r="X1082" i="60"/>
  <c r="R1082" i="60"/>
  <c r="M1082" i="60"/>
  <c r="K1082" i="60"/>
  <c r="H1082" i="60"/>
  <c r="E1082" i="60"/>
  <c r="AM1081" i="60"/>
  <c r="AI1081" i="60"/>
  <c r="AH1081" i="60"/>
  <c r="AG1081" i="60"/>
  <c r="AF1081" i="60"/>
  <c r="AE1081" i="60"/>
  <c r="AD1081" i="60"/>
  <c r="AC1081" i="60"/>
  <c r="AB1081" i="60"/>
  <c r="AA1081" i="60"/>
  <c r="Z1081" i="60"/>
  <c r="Y1081" i="60"/>
  <c r="X1081" i="60"/>
  <c r="R1081" i="60"/>
  <c r="M1081" i="60"/>
  <c r="K1081" i="60"/>
  <c r="H1081" i="60"/>
  <c r="E1081" i="60"/>
  <c r="AM1080" i="60"/>
  <c r="AI1080" i="60"/>
  <c r="AH1080" i="60"/>
  <c r="AG1080" i="60"/>
  <c r="AF1080" i="60"/>
  <c r="AE1080" i="60"/>
  <c r="AD1080" i="60"/>
  <c r="AC1080" i="60"/>
  <c r="AB1080" i="60"/>
  <c r="AA1080" i="60"/>
  <c r="Z1080" i="60"/>
  <c r="Y1080" i="60"/>
  <c r="X1080" i="60"/>
  <c r="R1080" i="60"/>
  <c r="M1080" i="60"/>
  <c r="K1080" i="60"/>
  <c r="H1080" i="60"/>
  <c r="E1080" i="60"/>
  <c r="AM1079" i="60"/>
  <c r="AI1079" i="60"/>
  <c r="AH1079" i="60"/>
  <c r="AG1079" i="60"/>
  <c r="AF1079" i="60"/>
  <c r="AE1079" i="60"/>
  <c r="AD1079" i="60"/>
  <c r="AC1079" i="60"/>
  <c r="AB1079" i="60"/>
  <c r="AA1079" i="60"/>
  <c r="Z1079" i="60"/>
  <c r="Y1079" i="60"/>
  <c r="X1079" i="60"/>
  <c r="R1079" i="60"/>
  <c r="M1079" i="60"/>
  <c r="K1079" i="60"/>
  <c r="H1079" i="60"/>
  <c r="E1079" i="60"/>
  <c r="AM1078" i="60"/>
  <c r="AI1078" i="60"/>
  <c r="AH1078" i="60"/>
  <c r="AG1078" i="60"/>
  <c r="AF1078" i="60"/>
  <c r="AE1078" i="60"/>
  <c r="AD1078" i="60"/>
  <c r="AC1078" i="60"/>
  <c r="AB1078" i="60"/>
  <c r="AA1078" i="60"/>
  <c r="Z1078" i="60"/>
  <c r="Y1078" i="60"/>
  <c r="X1078" i="60"/>
  <c r="R1078" i="60"/>
  <c r="M1078" i="60"/>
  <c r="K1078" i="60"/>
  <c r="H1078" i="60"/>
  <c r="E1078" i="60"/>
  <c r="AM1077" i="60"/>
  <c r="AI1077" i="60"/>
  <c r="AH1077" i="60"/>
  <c r="AG1077" i="60"/>
  <c r="AF1077" i="60"/>
  <c r="AE1077" i="60"/>
  <c r="AD1077" i="60"/>
  <c r="AC1077" i="60"/>
  <c r="AB1077" i="60"/>
  <c r="AA1077" i="60"/>
  <c r="Z1077" i="60"/>
  <c r="Y1077" i="60"/>
  <c r="X1077" i="60"/>
  <c r="R1077" i="60"/>
  <c r="M1077" i="60"/>
  <c r="K1077" i="60"/>
  <c r="H1077" i="60"/>
  <c r="E1077" i="60"/>
  <c r="AM1076" i="60"/>
  <c r="AI1076" i="60"/>
  <c r="AH1076" i="60"/>
  <c r="AG1076" i="60"/>
  <c r="AF1076" i="60"/>
  <c r="AE1076" i="60"/>
  <c r="AD1076" i="60"/>
  <c r="AC1076" i="60"/>
  <c r="AB1076" i="60"/>
  <c r="AA1076" i="60"/>
  <c r="Z1076" i="60"/>
  <c r="Y1076" i="60"/>
  <c r="X1076" i="60"/>
  <c r="R1076" i="60"/>
  <c r="M1076" i="60"/>
  <c r="K1076" i="60"/>
  <c r="H1076" i="60"/>
  <c r="E1076" i="60"/>
  <c r="AM1075" i="60"/>
  <c r="AI1075" i="60"/>
  <c r="AH1075" i="60"/>
  <c r="AG1075" i="60"/>
  <c r="AF1075" i="60"/>
  <c r="AE1075" i="60"/>
  <c r="AD1075" i="60"/>
  <c r="AC1075" i="60"/>
  <c r="AB1075" i="60"/>
  <c r="AA1075" i="60"/>
  <c r="Z1075" i="60"/>
  <c r="Y1075" i="60"/>
  <c r="X1075" i="60"/>
  <c r="R1075" i="60"/>
  <c r="M1075" i="60"/>
  <c r="K1075" i="60"/>
  <c r="H1075" i="60"/>
  <c r="E1075" i="60"/>
  <c r="AM1074" i="60"/>
  <c r="AI1074" i="60"/>
  <c r="AH1074" i="60"/>
  <c r="AG1074" i="60"/>
  <c r="AF1074" i="60"/>
  <c r="AE1074" i="60"/>
  <c r="AD1074" i="60"/>
  <c r="AC1074" i="60"/>
  <c r="AB1074" i="60"/>
  <c r="AA1074" i="60"/>
  <c r="Z1074" i="60"/>
  <c r="Y1074" i="60"/>
  <c r="X1074" i="60"/>
  <c r="R1074" i="60"/>
  <c r="M1074" i="60"/>
  <c r="K1074" i="60"/>
  <c r="H1074" i="60"/>
  <c r="E1074" i="60"/>
  <c r="AM1073" i="60"/>
  <c r="AI1073" i="60"/>
  <c r="AH1073" i="60"/>
  <c r="AG1073" i="60"/>
  <c r="AF1073" i="60"/>
  <c r="AE1073" i="60"/>
  <c r="AD1073" i="60"/>
  <c r="AC1073" i="60"/>
  <c r="AB1073" i="60"/>
  <c r="AA1073" i="60"/>
  <c r="Z1073" i="60"/>
  <c r="Y1073" i="60"/>
  <c r="X1073" i="60"/>
  <c r="R1073" i="60"/>
  <c r="M1073" i="60"/>
  <c r="K1073" i="60"/>
  <c r="H1073" i="60"/>
  <c r="E1073" i="60"/>
  <c r="AM1072" i="60"/>
  <c r="AI1072" i="60"/>
  <c r="AH1072" i="60"/>
  <c r="AG1072" i="60"/>
  <c r="AF1072" i="60"/>
  <c r="AE1072" i="60"/>
  <c r="AD1072" i="60"/>
  <c r="AC1072" i="60"/>
  <c r="AB1072" i="60"/>
  <c r="AA1072" i="60"/>
  <c r="Z1072" i="60"/>
  <c r="Y1072" i="60"/>
  <c r="X1072" i="60"/>
  <c r="R1072" i="60"/>
  <c r="M1072" i="60"/>
  <c r="K1072" i="60"/>
  <c r="H1072" i="60"/>
  <c r="E1072" i="60"/>
  <c r="AM1071" i="60"/>
  <c r="AI1071" i="60"/>
  <c r="AH1071" i="60"/>
  <c r="AG1071" i="60"/>
  <c r="AF1071" i="60"/>
  <c r="AE1071" i="60"/>
  <c r="AD1071" i="60"/>
  <c r="AC1071" i="60"/>
  <c r="AB1071" i="60"/>
  <c r="AA1071" i="60"/>
  <c r="Z1071" i="60"/>
  <c r="Y1071" i="60"/>
  <c r="X1071" i="60"/>
  <c r="R1071" i="60"/>
  <c r="M1071" i="60"/>
  <c r="K1071" i="60"/>
  <c r="H1071" i="60"/>
  <c r="E1071" i="60"/>
  <c r="AM1070" i="60"/>
  <c r="AI1070" i="60"/>
  <c r="AH1070" i="60"/>
  <c r="AG1070" i="60"/>
  <c r="AF1070" i="60"/>
  <c r="AE1070" i="60"/>
  <c r="AD1070" i="60"/>
  <c r="AC1070" i="60"/>
  <c r="AB1070" i="60"/>
  <c r="AA1070" i="60"/>
  <c r="Z1070" i="60"/>
  <c r="Y1070" i="60"/>
  <c r="X1070" i="60"/>
  <c r="R1070" i="60"/>
  <c r="M1070" i="60"/>
  <c r="K1070" i="60"/>
  <c r="H1070" i="60"/>
  <c r="E1070" i="60"/>
  <c r="AM1069" i="60"/>
  <c r="AI1069" i="60"/>
  <c r="AH1069" i="60"/>
  <c r="AG1069" i="60"/>
  <c r="AF1069" i="60"/>
  <c r="AE1069" i="60"/>
  <c r="AD1069" i="60"/>
  <c r="AC1069" i="60"/>
  <c r="AB1069" i="60"/>
  <c r="AA1069" i="60"/>
  <c r="Z1069" i="60"/>
  <c r="Y1069" i="60"/>
  <c r="X1069" i="60"/>
  <c r="R1069" i="60"/>
  <c r="M1069" i="60"/>
  <c r="K1069" i="60"/>
  <c r="H1069" i="60"/>
  <c r="E1069" i="60"/>
  <c r="AM1068" i="60"/>
  <c r="AI1068" i="60"/>
  <c r="AH1068" i="60"/>
  <c r="AG1068" i="60"/>
  <c r="AF1068" i="60"/>
  <c r="AE1068" i="60"/>
  <c r="AD1068" i="60"/>
  <c r="AC1068" i="60"/>
  <c r="AB1068" i="60"/>
  <c r="AA1068" i="60"/>
  <c r="Z1068" i="60"/>
  <c r="Y1068" i="60"/>
  <c r="X1068" i="60"/>
  <c r="R1068" i="60"/>
  <c r="M1068" i="60"/>
  <c r="K1068" i="60"/>
  <c r="H1068" i="60"/>
  <c r="E1068" i="60"/>
  <c r="AM1067" i="60"/>
  <c r="AI1067" i="60"/>
  <c r="AH1067" i="60"/>
  <c r="AG1067" i="60"/>
  <c r="AF1067" i="60"/>
  <c r="AE1067" i="60"/>
  <c r="AD1067" i="60"/>
  <c r="AC1067" i="60"/>
  <c r="AB1067" i="60"/>
  <c r="AA1067" i="60"/>
  <c r="Z1067" i="60"/>
  <c r="Y1067" i="60"/>
  <c r="X1067" i="60"/>
  <c r="R1067" i="60"/>
  <c r="M1067" i="60"/>
  <c r="K1067" i="60"/>
  <c r="H1067" i="60"/>
  <c r="E1067" i="60"/>
  <c r="AM1066" i="60"/>
  <c r="AI1066" i="60"/>
  <c r="AH1066" i="60"/>
  <c r="AG1066" i="60"/>
  <c r="AF1066" i="60"/>
  <c r="AE1066" i="60"/>
  <c r="AD1066" i="60"/>
  <c r="AC1066" i="60"/>
  <c r="AB1066" i="60"/>
  <c r="AA1066" i="60"/>
  <c r="Z1066" i="60"/>
  <c r="Y1066" i="60"/>
  <c r="X1066" i="60"/>
  <c r="R1066" i="60"/>
  <c r="M1066" i="60"/>
  <c r="K1066" i="60"/>
  <c r="H1066" i="60"/>
  <c r="E1066" i="60"/>
  <c r="AM1065" i="60"/>
  <c r="AI1065" i="60"/>
  <c r="AH1065" i="60"/>
  <c r="AG1065" i="60"/>
  <c r="AF1065" i="60"/>
  <c r="AE1065" i="60"/>
  <c r="AD1065" i="60"/>
  <c r="AC1065" i="60"/>
  <c r="AB1065" i="60"/>
  <c r="AA1065" i="60"/>
  <c r="Z1065" i="60"/>
  <c r="Y1065" i="60"/>
  <c r="X1065" i="60"/>
  <c r="R1065" i="60"/>
  <c r="M1065" i="60"/>
  <c r="K1065" i="60"/>
  <c r="H1065" i="60"/>
  <c r="E1065" i="60"/>
  <c r="AM1064" i="60"/>
  <c r="AI1064" i="60"/>
  <c r="AH1064" i="60"/>
  <c r="AG1064" i="60"/>
  <c r="AF1064" i="60"/>
  <c r="AE1064" i="60"/>
  <c r="AD1064" i="60"/>
  <c r="AC1064" i="60"/>
  <c r="AB1064" i="60"/>
  <c r="AA1064" i="60"/>
  <c r="Z1064" i="60"/>
  <c r="Y1064" i="60"/>
  <c r="X1064" i="60"/>
  <c r="R1064" i="60"/>
  <c r="M1064" i="60"/>
  <c r="K1064" i="60"/>
  <c r="H1064" i="60"/>
  <c r="E1064" i="60"/>
  <c r="AM1063" i="60"/>
  <c r="AI1063" i="60"/>
  <c r="AH1063" i="60"/>
  <c r="AG1063" i="60"/>
  <c r="AF1063" i="60"/>
  <c r="AE1063" i="60"/>
  <c r="AD1063" i="60"/>
  <c r="AC1063" i="60"/>
  <c r="AB1063" i="60"/>
  <c r="AA1063" i="60"/>
  <c r="Z1063" i="60"/>
  <c r="Y1063" i="60"/>
  <c r="X1063" i="60"/>
  <c r="R1063" i="60"/>
  <c r="M1063" i="60"/>
  <c r="K1063" i="60"/>
  <c r="H1063" i="60"/>
  <c r="E1063" i="60"/>
  <c r="AM1062" i="60"/>
  <c r="AI1062" i="60"/>
  <c r="AH1062" i="60"/>
  <c r="AG1062" i="60"/>
  <c r="AF1062" i="60"/>
  <c r="AE1062" i="60"/>
  <c r="AD1062" i="60"/>
  <c r="AC1062" i="60"/>
  <c r="AB1062" i="60"/>
  <c r="AA1062" i="60"/>
  <c r="Z1062" i="60"/>
  <c r="Y1062" i="60"/>
  <c r="X1062" i="60"/>
  <c r="R1062" i="60"/>
  <c r="M1062" i="60"/>
  <c r="K1062" i="60"/>
  <c r="H1062" i="60"/>
  <c r="E1062" i="60"/>
  <c r="AM1061" i="60"/>
  <c r="AI1061" i="60"/>
  <c r="AH1061" i="60"/>
  <c r="AG1061" i="60"/>
  <c r="AF1061" i="60"/>
  <c r="AE1061" i="60"/>
  <c r="AD1061" i="60"/>
  <c r="AC1061" i="60"/>
  <c r="AB1061" i="60"/>
  <c r="AA1061" i="60"/>
  <c r="Z1061" i="60"/>
  <c r="Y1061" i="60"/>
  <c r="X1061" i="60"/>
  <c r="R1061" i="60"/>
  <c r="M1061" i="60"/>
  <c r="K1061" i="60"/>
  <c r="H1061" i="60"/>
  <c r="E1061" i="60"/>
  <c r="AM1060" i="60"/>
  <c r="AI1060" i="60"/>
  <c r="AH1060" i="60"/>
  <c r="AG1060" i="60"/>
  <c r="AF1060" i="60"/>
  <c r="AE1060" i="60"/>
  <c r="AD1060" i="60"/>
  <c r="AC1060" i="60"/>
  <c r="AB1060" i="60"/>
  <c r="AA1060" i="60"/>
  <c r="Z1060" i="60"/>
  <c r="Y1060" i="60"/>
  <c r="X1060" i="60"/>
  <c r="R1060" i="60"/>
  <c r="M1060" i="60"/>
  <c r="K1060" i="60"/>
  <c r="H1060" i="60"/>
  <c r="E1060" i="60"/>
  <c r="AM1059" i="60"/>
  <c r="AI1059" i="60"/>
  <c r="AH1059" i="60"/>
  <c r="AG1059" i="60"/>
  <c r="AF1059" i="60"/>
  <c r="AE1059" i="60"/>
  <c r="AD1059" i="60"/>
  <c r="AC1059" i="60"/>
  <c r="AB1059" i="60"/>
  <c r="AA1059" i="60"/>
  <c r="Z1059" i="60"/>
  <c r="Y1059" i="60"/>
  <c r="X1059" i="60"/>
  <c r="R1059" i="60"/>
  <c r="M1059" i="60"/>
  <c r="K1059" i="60"/>
  <c r="H1059" i="60"/>
  <c r="E1059" i="60"/>
  <c r="AM1058" i="60"/>
  <c r="AI1058" i="60"/>
  <c r="AH1058" i="60"/>
  <c r="AG1058" i="60"/>
  <c r="AF1058" i="60"/>
  <c r="AE1058" i="60"/>
  <c r="AD1058" i="60"/>
  <c r="AC1058" i="60"/>
  <c r="AB1058" i="60"/>
  <c r="AA1058" i="60"/>
  <c r="Z1058" i="60"/>
  <c r="Y1058" i="60"/>
  <c r="X1058" i="60"/>
  <c r="R1058" i="60"/>
  <c r="M1058" i="60"/>
  <c r="K1058" i="60"/>
  <c r="H1058" i="60"/>
  <c r="E1058" i="60"/>
  <c r="AM1057" i="60"/>
  <c r="AI1057" i="60"/>
  <c r="AH1057" i="60"/>
  <c r="AG1057" i="60"/>
  <c r="AF1057" i="60"/>
  <c r="AE1057" i="60"/>
  <c r="AD1057" i="60"/>
  <c r="AC1057" i="60"/>
  <c r="AB1057" i="60"/>
  <c r="AA1057" i="60"/>
  <c r="Z1057" i="60"/>
  <c r="Y1057" i="60"/>
  <c r="X1057" i="60"/>
  <c r="R1057" i="60"/>
  <c r="M1057" i="60"/>
  <c r="K1057" i="60"/>
  <c r="H1057" i="60"/>
  <c r="E1057" i="60"/>
  <c r="AM1056" i="60"/>
  <c r="AI1056" i="60"/>
  <c r="AH1056" i="60"/>
  <c r="AG1056" i="60"/>
  <c r="AF1056" i="60"/>
  <c r="AE1056" i="60"/>
  <c r="AD1056" i="60"/>
  <c r="AC1056" i="60"/>
  <c r="AB1056" i="60"/>
  <c r="AA1056" i="60"/>
  <c r="Z1056" i="60"/>
  <c r="Y1056" i="60"/>
  <c r="X1056" i="60"/>
  <c r="R1056" i="60"/>
  <c r="M1056" i="60"/>
  <c r="K1056" i="60"/>
  <c r="H1056" i="60"/>
  <c r="E1056" i="60"/>
  <c r="AM1055" i="60"/>
  <c r="AI1055" i="60"/>
  <c r="AH1055" i="60"/>
  <c r="AG1055" i="60"/>
  <c r="AF1055" i="60"/>
  <c r="AE1055" i="60"/>
  <c r="AD1055" i="60"/>
  <c r="AC1055" i="60"/>
  <c r="AB1055" i="60"/>
  <c r="AA1055" i="60"/>
  <c r="Z1055" i="60"/>
  <c r="Y1055" i="60"/>
  <c r="X1055" i="60"/>
  <c r="R1055" i="60"/>
  <c r="M1055" i="60"/>
  <c r="K1055" i="60"/>
  <c r="H1055" i="60"/>
  <c r="E1055" i="60"/>
  <c r="AM1054" i="60"/>
  <c r="AI1054" i="60"/>
  <c r="AH1054" i="60"/>
  <c r="AG1054" i="60"/>
  <c r="AF1054" i="60"/>
  <c r="AE1054" i="60"/>
  <c r="AD1054" i="60"/>
  <c r="AC1054" i="60"/>
  <c r="AB1054" i="60"/>
  <c r="AA1054" i="60"/>
  <c r="Z1054" i="60"/>
  <c r="Y1054" i="60"/>
  <c r="X1054" i="60"/>
  <c r="R1054" i="60"/>
  <c r="M1054" i="60"/>
  <c r="K1054" i="60"/>
  <c r="H1054" i="60"/>
  <c r="E1054" i="60"/>
  <c r="AM1053" i="60"/>
  <c r="AI1053" i="60"/>
  <c r="AH1053" i="60"/>
  <c r="AG1053" i="60"/>
  <c r="AF1053" i="60"/>
  <c r="AE1053" i="60"/>
  <c r="AD1053" i="60"/>
  <c r="AC1053" i="60"/>
  <c r="AB1053" i="60"/>
  <c r="AA1053" i="60"/>
  <c r="Z1053" i="60"/>
  <c r="Y1053" i="60"/>
  <c r="X1053" i="60"/>
  <c r="R1053" i="60"/>
  <c r="M1053" i="60"/>
  <c r="K1053" i="60"/>
  <c r="H1053" i="60"/>
  <c r="E1053" i="60"/>
  <c r="AM1052" i="60"/>
  <c r="AI1052" i="60"/>
  <c r="AH1052" i="60"/>
  <c r="AG1052" i="60"/>
  <c r="AF1052" i="60"/>
  <c r="AE1052" i="60"/>
  <c r="AD1052" i="60"/>
  <c r="AC1052" i="60"/>
  <c r="AB1052" i="60"/>
  <c r="AA1052" i="60"/>
  <c r="Z1052" i="60"/>
  <c r="Y1052" i="60"/>
  <c r="X1052" i="60"/>
  <c r="R1052" i="60"/>
  <c r="M1052" i="60"/>
  <c r="K1052" i="60"/>
  <c r="H1052" i="60"/>
  <c r="E1052" i="60"/>
  <c r="AM1051" i="60"/>
  <c r="AI1051" i="60"/>
  <c r="AH1051" i="60"/>
  <c r="AG1051" i="60"/>
  <c r="AF1051" i="60"/>
  <c r="AE1051" i="60"/>
  <c r="AD1051" i="60"/>
  <c r="AC1051" i="60"/>
  <c r="AB1051" i="60"/>
  <c r="AA1051" i="60"/>
  <c r="Z1051" i="60"/>
  <c r="Y1051" i="60"/>
  <c r="X1051" i="60"/>
  <c r="R1051" i="60"/>
  <c r="M1051" i="60"/>
  <c r="K1051" i="60"/>
  <c r="H1051" i="60"/>
  <c r="E1051" i="60"/>
  <c r="AM1050" i="60"/>
  <c r="AI1050" i="60"/>
  <c r="AH1050" i="60"/>
  <c r="AG1050" i="60"/>
  <c r="AF1050" i="60"/>
  <c r="AE1050" i="60"/>
  <c r="AD1050" i="60"/>
  <c r="AC1050" i="60"/>
  <c r="AB1050" i="60"/>
  <c r="AA1050" i="60"/>
  <c r="Z1050" i="60"/>
  <c r="Y1050" i="60"/>
  <c r="X1050" i="60"/>
  <c r="R1050" i="60"/>
  <c r="M1050" i="60"/>
  <c r="K1050" i="60"/>
  <c r="H1050" i="60"/>
  <c r="E1050" i="60"/>
  <c r="AM1049" i="60"/>
  <c r="AI1049" i="60"/>
  <c r="AH1049" i="60"/>
  <c r="AG1049" i="60"/>
  <c r="AF1049" i="60"/>
  <c r="AE1049" i="60"/>
  <c r="AD1049" i="60"/>
  <c r="AC1049" i="60"/>
  <c r="AB1049" i="60"/>
  <c r="AA1049" i="60"/>
  <c r="Z1049" i="60"/>
  <c r="Y1049" i="60"/>
  <c r="X1049" i="60"/>
  <c r="R1049" i="60"/>
  <c r="M1049" i="60"/>
  <c r="K1049" i="60"/>
  <c r="H1049" i="60"/>
  <c r="E1049" i="60"/>
  <c r="AM1048" i="60"/>
  <c r="AI1048" i="60"/>
  <c r="AH1048" i="60"/>
  <c r="AG1048" i="60"/>
  <c r="AF1048" i="60"/>
  <c r="AE1048" i="60"/>
  <c r="AD1048" i="60"/>
  <c r="AC1048" i="60"/>
  <c r="AB1048" i="60"/>
  <c r="AA1048" i="60"/>
  <c r="Z1048" i="60"/>
  <c r="Y1048" i="60"/>
  <c r="X1048" i="60"/>
  <c r="R1048" i="60"/>
  <c r="M1048" i="60"/>
  <c r="K1048" i="60"/>
  <c r="H1048" i="60"/>
  <c r="E1048" i="60"/>
  <c r="AM1047" i="60"/>
  <c r="AI1047" i="60"/>
  <c r="AH1047" i="60"/>
  <c r="AG1047" i="60"/>
  <c r="AF1047" i="60"/>
  <c r="AE1047" i="60"/>
  <c r="AD1047" i="60"/>
  <c r="AC1047" i="60"/>
  <c r="AB1047" i="60"/>
  <c r="AA1047" i="60"/>
  <c r="Z1047" i="60"/>
  <c r="Y1047" i="60"/>
  <c r="X1047" i="60"/>
  <c r="R1047" i="60"/>
  <c r="M1047" i="60"/>
  <c r="K1047" i="60"/>
  <c r="H1047" i="60"/>
  <c r="E1047" i="60"/>
  <c r="AM1046" i="60"/>
  <c r="AI1046" i="60"/>
  <c r="AH1046" i="60"/>
  <c r="AG1046" i="60"/>
  <c r="AF1046" i="60"/>
  <c r="AE1046" i="60"/>
  <c r="AD1046" i="60"/>
  <c r="AC1046" i="60"/>
  <c r="AB1046" i="60"/>
  <c r="AA1046" i="60"/>
  <c r="Z1046" i="60"/>
  <c r="Y1046" i="60"/>
  <c r="X1046" i="60"/>
  <c r="R1046" i="60"/>
  <c r="M1046" i="60"/>
  <c r="K1046" i="60"/>
  <c r="H1046" i="60"/>
  <c r="E1046" i="60"/>
  <c r="AM1045" i="60"/>
  <c r="AI1045" i="60"/>
  <c r="AH1045" i="60"/>
  <c r="AG1045" i="60"/>
  <c r="AF1045" i="60"/>
  <c r="AE1045" i="60"/>
  <c r="AD1045" i="60"/>
  <c r="AC1045" i="60"/>
  <c r="AB1045" i="60"/>
  <c r="AA1045" i="60"/>
  <c r="Z1045" i="60"/>
  <c r="Y1045" i="60"/>
  <c r="X1045" i="60"/>
  <c r="R1045" i="60"/>
  <c r="M1045" i="60"/>
  <c r="K1045" i="60"/>
  <c r="H1045" i="60"/>
  <c r="E1045" i="60"/>
  <c r="AM1044" i="60"/>
  <c r="AI1044" i="60"/>
  <c r="AH1044" i="60"/>
  <c r="AG1044" i="60"/>
  <c r="AF1044" i="60"/>
  <c r="AE1044" i="60"/>
  <c r="AD1044" i="60"/>
  <c r="AC1044" i="60"/>
  <c r="AB1044" i="60"/>
  <c r="AA1044" i="60"/>
  <c r="Z1044" i="60"/>
  <c r="Y1044" i="60"/>
  <c r="X1044" i="60"/>
  <c r="R1044" i="60"/>
  <c r="M1044" i="60"/>
  <c r="K1044" i="60"/>
  <c r="H1044" i="60"/>
  <c r="E1044" i="60"/>
  <c r="AM1043" i="60"/>
  <c r="AI1043" i="60"/>
  <c r="AH1043" i="60"/>
  <c r="AG1043" i="60"/>
  <c r="AF1043" i="60"/>
  <c r="AE1043" i="60"/>
  <c r="AD1043" i="60"/>
  <c r="AC1043" i="60"/>
  <c r="AB1043" i="60"/>
  <c r="AA1043" i="60"/>
  <c r="Z1043" i="60"/>
  <c r="Y1043" i="60"/>
  <c r="X1043" i="60"/>
  <c r="R1043" i="60"/>
  <c r="M1043" i="60"/>
  <c r="K1043" i="60"/>
  <c r="H1043" i="60"/>
  <c r="E1043" i="60"/>
  <c r="AM1042" i="60"/>
  <c r="AI1042" i="60"/>
  <c r="AH1042" i="60"/>
  <c r="AG1042" i="60"/>
  <c r="AF1042" i="60"/>
  <c r="AE1042" i="60"/>
  <c r="AD1042" i="60"/>
  <c r="AC1042" i="60"/>
  <c r="AB1042" i="60"/>
  <c r="AA1042" i="60"/>
  <c r="Z1042" i="60"/>
  <c r="Y1042" i="60"/>
  <c r="X1042" i="60"/>
  <c r="R1042" i="60"/>
  <c r="M1042" i="60"/>
  <c r="K1042" i="60"/>
  <c r="H1042" i="60"/>
  <c r="E1042" i="60"/>
  <c r="AM1041" i="60"/>
  <c r="AI1041" i="60"/>
  <c r="AH1041" i="60"/>
  <c r="AG1041" i="60"/>
  <c r="AF1041" i="60"/>
  <c r="AE1041" i="60"/>
  <c r="AD1041" i="60"/>
  <c r="AC1041" i="60"/>
  <c r="AB1041" i="60"/>
  <c r="AA1041" i="60"/>
  <c r="Z1041" i="60"/>
  <c r="Y1041" i="60"/>
  <c r="X1041" i="60"/>
  <c r="R1041" i="60"/>
  <c r="M1041" i="60"/>
  <c r="K1041" i="60"/>
  <c r="H1041" i="60"/>
  <c r="E1041" i="60"/>
  <c r="AM1040" i="60"/>
  <c r="AI1040" i="60"/>
  <c r="AH1040" i="60"/>
  <c r="AG1040" i="60"/>
  <c r="AF1040" i="60"/>
  <c r="AE1040" i="60"/>
  <c r="AD1040" i="60"/>
  <c r="AC1040" i="60"/>
  <c r="AB1040" i="60"/>
  <c r="AA1040" i="60"/>
  <c r="Z1040" i="60"/>
  <c r="Y1040" i="60"/>
  <c r="X1040" i="60"/>
  <c r="R1040" i="60"/>
  <c r="M1040" i="60"/>
  <c r="K1040" i="60"/>
  <c r="H1040" i="60"/>
  <c r="E1040" i="60"/>
  <c r="AM1039" i="60"/>
  <c r="AI1039" i="60"/>
  <c r="AH1039" i="60"/>
  <c r="AG1039" i="60"/>
  <c r="AF1039" i="60"/>
  <c r="AE1039" i="60"/>
  <c r="AD1039" i="60"/>
  <c r="AC1039" i="60"/>
  <c r="AB1039" i="60"/>
  <c r="AA1039" i="60"/>
  <c r="Z1039" i="60"/>
  <c r="Y1039" i="60"/>
  <c r="X1039" i="60"/>
  <c r="R1039" i="60"/>
  <c r="M1039" i="60"/>
  <c r="K1039" i="60"/>
  <c r="H1039" i="60"/>
  <c r="E1039" i="60"/>
  <c r="AM1038" i="60"/>
  <c r="AI1038" i="60"/>
  <c r="AH1038" i="60"/>
  <c r="AG1038" i="60"/>
  <c r="AF1038" i="60"/>
  <c r="AE1038" i="60"/>
  <c r="AD1038" i="60"/>
  <c r="AC1038" i="60"/>
  <c r="AB1038" i="60"/>
  <c r="AA1038" i="60"/>
  <c r="Z1038" i="60"/>
  <c r="Y1038" i="60"/>
  <c r="X1038" i="60"/>
  <c r="R1038" i="60"/>
  <c r="M1038" i="60"/>
  <c r="K1038" i="60"/>
  <c r="H1038" i="60"/>
  <c r="E1038" i="60"/>
  <c r="AM1037" i="60"/>
  <c r="AI1037" i="60"/>
  <c r="AH1037" i="60"/>
  <c r="AG1037" i="60"/>
  <c r="AF1037" i="60"/>
  <c r="AE1037" i="60"/>
  <c r="AD1037" i="60"/>
  <c r="AC1037" i="60"/>
  <c r="AB1037" i="60"/>
  <c r="AA1037" i="60"/>
  <c r="Z1037" i="60"/>
  <c r="Y1037" i="60"/>
  <c r="X1037" i="60"/>
  <c r="R1037" i="60"/>
  <c r="M1037" i="60"/>
  <c r="K1037" i="60"/>
  <c r="H1037" i="60"/>
  <c r="E1037" i="60"/>
  <c r="AM1036" i="60"/>
  <c r="AI1036" i="60"/>
  <c r="AH1036" i="60"/>
  <c r="AG1036" i="60"/>
  <c r="AF1036" i="60"/>
  <c r="AE1036" i="60"/>
  <c r="AD1036" i="60"/>
  <c r="AC1036" i="60"/>
  <c r="AB1036" i="60"/>
  <c r="AA1036" i="60"/>
  <c r="Z1036" i="60"/>
  <c r="Y1036" i="60"/>
  <c r="X1036" i="60"/>
  <c r="R1036" i="60"/>
  <c r="M1036" i="60"/>
  <c r="K1036" i="60"/>
  <c r="H1036" i="60"/>
  <c r="E1036" i="60"/>
  <c r="AM1035" i="60"/>
  <c r="AI1035" i="60"/>
  <c r="AH1035" i="60"/>
  <c r="AG1035" i="60"/>
  <c r="AF1035" i="60"/>
  <c r="AE1035" i="60"/>
  <c r="AD1035" i="60"/>
  <c r="AC1035" i="60"/>
  <c r="AB1035" i="60"/>
  <c r="AA1035" i="60"/>
  <c r="Z1035" i="60"/>
  <c r="Y1035" i="60"/>
  <c r="X1035" i="60"/>
  <c r="R1035" i="60"/>
  <c r="M1035" i="60"/>
  <c r="K1035" i="60"/>
  <c r="H1035" i="60"/>
  <c r="E1035" i="60"/>
  <c r="AM1034" i="60"/>
  <c r="AI1034" i="60"/>
  <c r="AH1034" i="60"/>
  <c r="AG1034" i="60"/>
  <c r="AF1034" i="60"/>
  <c r="AE1034" i="60"/>
  <c r="AD1034" i="60"/>
  <c r="AC1034" i="60"/>
  <c r="AB1034" i="60"/>
  <c r="AA1034" i="60"/>
  <c r="Z1034" i="60"/>
  <c r="Y1034" i="60"/>
  <c r="X1034" i="60"/>
  <c r="R1034" i="60"/>
  <c r="M1034" i="60"/>
  <c r="K1034" i="60"/>
  <c r="H1034" i="60"/>
  <c r="E1034" i="60"/>
  <c r="AM1033" i="60"/>
  <c r="AI1033" i="60"/>
  <c r="AH1033" i="60"/>
  <c r="AG1033" i="60"/>
  <c r="AF1033" i="60"/>
  <c r="AE1033" i="60"/>
  <c r="AD1033" i="60"/>
  <c r="AC1033" i="60"/>
  <c r="AB1033" i="60"/>
  <c r="AA1033" i="60"/>
  <c r="Z1033" i="60"/>
  <c r="Y1033" i="60"/>
  <c r="X1033" i="60"/>
  <c r="R1033" i="60"/>
  <c r="M1033" i="60"/>
  <c r="K1033" i="60"/>
  <c r="H1033" i="60"/>
  <c r="E1033" i="60"/>
  <c r="AM1032" i="60"/>
  <c r="AI1032" i="60"/>
  <c r="AH1032" i="60"/>
  <c r="AG1032" i="60"/>
  <c r="AF1032" i="60"/>
  <c r="AE1032" i="60"/>
  <c r="AD1032" i="60"/>
  <c r="AC1032" i="60"/>
  <c r="AB1032" i="60"/>
  <c r="AA1032" i="60"/>
  <c r="Z1032" i="60"/>
  <c r="Y1032" i="60"/>
  <c r="X1032" i="60"/>
  <c r="R1032" i="60"/>
  <c r="M1032" i="60"/>
  <c r="K1032" i="60"/>
  <c r="H1032" i="60"/>
  <c r="E1032" i="60"/>
  <c r="AM1031" i="60"/>
  <c r="AI1031" i="60"/>
  <c r="AH1031" i="60"/>
  <c r="AG1031" i="60"/>
  <c r="AF1031" i="60"/>
  <c r="AE1031" i="60"/>
  <c r="AD1031" i="60"/>
  <c r="AC1031" i="60"/>
  <c r="AB1031" i="60"/>
  <c r="AA1031" i="60"/>
  <c r="Z1031" i="60"/>
  <c r="Y1031" i="60"/>
  <c r="X1031" i="60"/>
  <c r="R1031" i="60"/>
  <c r="M1031" i="60"/>
  <c r="K1031" i="60"/>
  <c r="H1031" i="60"/>
  <c r="E1031" i="60"/>
  <c r="AM1030" i="60"/>
  <c r="AI1030" i="60"/>
  <c r="AH1030" i="60"/>
  <c r="AG1030" i="60"/>
  <c r="AF1030" i="60"/>
  <c r="AE1030" i="60"/>
  <c r="AD1030" i="60"/>
  <c r="AC1030" i="60"/>
  <c r="AB1030" i="60"/>
  <c r="AA1030" i="60"/>
  <c r="Z1030" i="60"/>
  <c r="Y1030" i="60"/>
  <c r="X1030" i="60"/>
  <c r="R1030" i="60"/>
  <c r="M1030" i="60"/>
  <c r="K1030" i="60"/>
  <c r="H1030" i="60"/>
  <c r="E1030" i="60"/>
  <c r="AM1029" i="60"/>
  <c r="AI1029" i="60"/>
  <c r="AH1029" i="60"/>
  <c r="AG1029" i="60"/>
  <c r="AF1029" i="60"/>
  <c r="AE1029" i="60"/>
  <c r="AD1029" i="60"/>
  <c r="AC1029" i="60"/>
  <c r="AB1029" i="60"/>
  <c r="AA1029" i="60"/>
  <c r="Z1029" i="60"/>
  <c r="Y1029" i="60"/>
  <c r="X1029" i="60"/>
  <c r="R1029" i="60"/>
  <c r="M1029" i="60"/>
  <c r="K1029" i="60"/>
  <c r="H1029" i="60"/>
  <c r="E1029" i="60"/>
  <c r="AM1028" i="60"/>
  <c r="AI1028" i="60"/>
  <c r="AH1028" i="60"/>
  <c r="AG1028" i="60"/>
  <c r="AF1028" i="60"/>
  <c r="AE1028" i="60"/>
  <c r="AD1028" i="60"/>
  <c r="AC1028" i="60"/>
  <c r="AB1028" i="60"/>
  <c r="AA1028" i="60"/>
  <c r="Z1028" i="60"/>
  <c r="Y1028" i="60"/>
  <c r="X1028" i="60"/>
  <c r="R1028" i="60"/>
  <c r="M1028" i="60"/>
  <c r="K1028" i="60"/>
  <c r="H1028" i="60"/>
  <c r="E1028" i="60"/>
  <c r="AM1027" i="60"/>
  <c r="AI1027" i="60"/>
  <c r="AH1027" i="60"/>
  <c r="AG1027" i="60"/>
  <c r="AF1027" i="60"/>
  <c r="AE1027" i="60"/>
  <c r="AD1027" i="60"/>
  <c r="AC1027" i="60"/>
  <c r="AB1027" i="60"/>
  <c r="AA1027" i="60"/>
  <c r="Z1027" i="60"/>
  <c r="Y1027" i="60"/>
  <c r="X1027" i="60"/>
  <c r="R1027" i="60"/>
  <c r="M1027" i="60"/>
  <c r="K1027" i="60"/>
  <c r="H1027" i="60"/>
  <c r="E1027" i="60"/>
  <c r="AM1026" i="60"/>
  <c r="AI1026" i="60"/>
  <c r="AH1026" i="60"/>
  <c r="AG1026" i="60"/>
  <c r="AF1026" i="60"/>
  <c r="AE1026" i="60"/>
  <c r="AD1026" i="60"/>
  <c r="AC1026" i="60"/>
  <c r="AB1026" i="60"/>
  <c r="AA1026" i="60"/>
  <c r="Z1026" i="60"/>
  <c r="Y1026" i="60"/>
  <c r="X1026" i="60"/>
  <c r="R1026" i="60"/>
  <c r="M1026" i="60"/>
  <c r="K1026" i="60"/>
  <c r="H1026" i="60"/>
  <c r="E1026" i="60"/>
  <c r="AM1025" i="60"/>
  <c r="AI1025" i="60"/>
  <c r="AH1025" i="60"/>
  <c r="AG1025" i="60"/>
  <c r="AF1025" i="60"/>
  <c r="AE1025" i="60"/>
  <c r="AD1025" i="60"/>
  <c r="AC1025" i="60"/>
  <c r="AB1025" i="60"/>
  <c r="AA1025" i="60"/>
  <c r="Z1025" i="60"/>
  <c r="Y1025" i="60"/>
  <c r="X1025" i="60"/>
  <c r="R1025" i="60"/>
  <c r="M1025" i="60"/>
  <c r="K1025" i="60"/>
  <c r="H1025" i="60"/>
  <c r="E1025" i="60"/>
  <c r="AM1024" i="60"/>
  <c r="AI1024" i="60"/>
  <c r="AH1024" i="60"/>
  <c r="AG1024" i="60"/>
  <c r="AF1024" i="60"/>
  <c r="AE1024" i="60"/>
  <c r="AD1024" i="60"/>
  <c r="AC1024" i="60"/>
  <c r="AB1024" i="60"/>
  <c r="AA1024" i="60"/>
  <c r="Z1024" i="60"/>
  <c r="Y1024" i="60"/>
  <c r="X1024" i="60"/>
  <c r="R1024" i="60"/>
  <c r="M1024" i="60"/>
  <c r="K1024" i="60"/>
  <c r="H1024" i="60"/>
  <c r="E1024" i="60"/>
  <c r="AM1023" i="60"/>
  <c r="AI1023" i="60"/>
  <c r="AH1023" i="60"/>
  <c r="AG1023" i="60"/>
  <c r="AF1023" i="60"/>
  <c r="AE1023" i="60"/>
  <c r="AD1023" i="60"/>
  <c r="AC1023" i="60"/>
  <c r="AB1023" i="60"/>
  <c r="AA1023" i="60"/>
  <c r="Z1023" i="60"/>
  <c r="Y1023" i="60"/>
  <c r="X1023" i="60"/>
  <c r="R1023" i="60"/>
  <c r="M1023" i="60"/>
  <c r="K1023" i="60"/>
  <c r="H1023" i="60"/>
  <c r="E1023" i="60"/>
  <c r="AM1022" i="60"/>
  <c r="AI1022" i="60"/>
  <c r="AH1022" i="60"/>
  <c r="AG1022" i="60"/>
  <c r="AF1022" i="60"/>
  <c r="AE1022" i="60"/>
  <c r="AD1022" i="60"/>
  <c r="AC1022" i="60"/>
  <c r="AB1022" i="60"/>
  <c r="AA1022" i="60"/>
  <c r="Z1022" i="60"/>
  <c r="Y1022" i="60"/>
  <c r="X1022" i="60"/>
  <c r="R1022" i="60"/>
  <c r="M1022" i="60"/>
  <c r="K1022" i="60"/>
  <c r="H1022" i="60"/>
  <c r="E1022" i="60"/>
  <c r="AM1021" i="60"/>
  <c r="AI1021" i="60"/>
  <c r="AH1021" i="60"/>
  <c r="AG1021" i="60"/>
  <c r="AF1021" i="60"/>
  <c r="AE1021" i="60"/>
  <c r="AD1021" i="60"/>
  <c r="AC1021" i="60"/>
  <c r="AB1021" i="60"/>
  <c r="AA1021" i="60"/>
  <c r="Z1021" i="60"/>
  <c r="Y1021" i="60"/>
  <c r="X1021" i="60"/>
  <c r="R1021" i="60"/>
  <c r="M1021" i="60"/>
  <c r="K1021" i="60"/>
  <c r="H1021" i="60"/>
  <c r="E1021" i="60"/>
  <c r="AM1020" i="60"/>
  <c r="AI1020" i="60"/>
  <c r="AH1020" i="60"/>
  <c r="AG1020" i="60"/>
  <c r="AF1020" i="60"/>
  <c r="AE1020" i="60"/>
  <c r="AD1020" i="60"/>
  <c r="AC1020" i="60"/>
  <c r="AB1020" i="60"/>
  <c r="AA1020" i="60"/>
  <c r="Z1020" i="60"/>
  <c r="Y1020" i="60"/>
  <c r="X1020" i="60"/>
  <c r="R1020" i="60"/>
  <c r="M1020" i="60"/>
  <c r="K1020" i="60"/>
  <c r="H1020" i="60"/>
  <c r="E1020" i="60"/>
  <c r="AM1019" i="60"/>
  <c r="AI1019" i="60"/>
  <c r="AH1019" i="60"/>
  <c r="AG1019" i="60"/>
  <c r="AF1019" i="60"/>
  <c r="AE1019" i="60"/>
  <c r="AD1019" i="60"/>
  <c r="AC1019" i="60"/>
  <c r="AB1019" i="60"/>
  <c r="AA1019" i="60"/>
  <c r="Z1019" i="60"/>
  <c r="Y1019" i="60"/>
  <c r="X1019" i="60"/>
  <c r="R1019" i="60"/>
  <c r="M1019" i="60"/>
  <c r="K1019" i="60"/>
  <c r="H1019" i="60"/>
  <c r="E1019" i="60"/>
  <c r="AM1018" i="60"/>
  <c r="AI1018" i="60"/>
  <c r="AH1018" i="60"/>
  <c r="AG1018" i="60"/>
  <c r="AF1018" i="60"/>
  <c r="AE1018" i="60"/>
  <c r="AD1018" i="60"/>
  <c r="AC1018" i="60"/>
  <c r="AB1018" i="60"/>
  <c r="AA1018" i="60"/>
  <c r="Z1018" i="60"/>
  <c r="Y1018" i="60"/>
  <c r="X1018" i="60"/>
  <c r="R1018" i="60"/>
  <c r="M1018" i="60"/>
  <c r="K1018" i="60"/>
  <c r="H1018" i="60"/>
  <c r="E1018" i="60"/>
  <c r="AM1017" i="60"/>
  <c r="AI1017" i="60"/>
  <c r="AH1017" i="60"/>
  <c r="AG1017" i="60"/>
  <c r="AF1017" i="60"/>
  <c r="AE1017" i="60"/>
  <c r="AD1017" i="60"/>
  <c r="AC1017" i="60"/>
  <c r="AB1017" i="60"/>
  <c r="AA1017" i="60"/>
  <c r="Z1017" i="60"/>
  <c r="Y1017" i="60"/>
  <c r="X1017" i="60"/>
  <c r="R1017" i="60"/>
  <c r="M1017" i="60"/>
  <c r="K1017" i="60"/>
  <c r="H1017" i="60"/>
  <c r="E1017" i="60"/>
  <c r="AM1016" i="60"/>
  <c r="AI1016" i="60"/>
  <c r="AH1016" i="60"/>
  <c r="AG1016" i="60"/>
  <c r="AF1016" i="60"/>
  <c r="AE1016" i="60"/>
  <c r="AD1016" i="60"/>
  <c r="AC1016" i="60"/>
  <c r="AB1016" i="60"/>
  <c r="AA1016" i="60"/>
  <c r="Z1016" i="60"/>
  <c r="Y1016" i="60"/>
  <c r="X1016" i="60"/>
  <c r="R1016" i="60"/>
  <c r="M1016" i="60"/>
  <c r="K1016" i="60"/>
  <c r="H1016" i="60"/>
  <c r="E1016" i="60"/>
  <c r="AM1015" i="60"/>
  <c r="AI1015" i="60"/>
  <c r="AH1015" i="60"/>
  <c r="AG1015" i="60"/>
  <c r="AF1015" i="60"/>
  <c r="AE1015" i="60"/>
  <c r="AD1015" i="60"/>
  <c r="AC1015" i="60"/>
  <c r="AB1015" i="60"/>
  <c r="AA1015" i="60"/>
  <c r="Z1015" i="60"/>
  <c r="Y1015" i="60"/>
  <c r="X1015" i="60"/>
  <c r="R1015" i="60"/>
  <c r="M1015" i="60"/>
  <c r="K1015" i="60"/>
  <c r="H1015" i="60"/>
  <c r="E1015" i="60"/>
  <c r="AM1014" i="60"/>
  <c r="AI1014" i="60"/>
  <c r="AH1014" i="60"/>
  <c r="AG1014" i="60"/>
  <c r="AF1014" i="60"/>
  <c r="AE1014" i="60"/>
  <c r="AD1014" i="60"/>
  <c r="AC1014" i="60"/>
  <c r="AB1014" i="60"/>
  <c r="AA1014" i="60"/>
  <c r="Z1014" i="60"/>
  <c r="Y1014" i="60"/>
  <c r="X1014" i="60"/>
  <c r="R1014" i="60"/>
  <c r="M1014" i="60"/>
  <c r="K1014" i="60"/>
  <c r="H1014" i="60"/>
  <c r="E1014" i="60"/>
  <c r="AM1013" i="60"/>
  <c r="AI1013" i="60"/>
  <c r="AH1013" i="60"/>
  <c r="AG1013" i="60"/>
  <c r="AF1013" i="60"/>
  <c r="AE1013" i="60"/>
  <c r="AD1013" i="60"/>
  <c r="AC1013" i="60"/>
  <c r="AB1013" i="60"/>
  <c r="AA1013" i="60"/>
  <c r="Z1013" i="60"/>
  <c r="Y1013" i="60"/>
  <c r="X1013" i="60"/>
  <c r="R1013" i="60"/>
  <c r="M1013" i="60"/>
  <c r="K1013" i="60"/>
  <c r="H1013" i="60"/>
  <c r="E1013" i="60"/>
  <c r="AM1012" i="60"/>
  <c r="AI1012" i="60"/>
  <c r="AH1012" i="60"/>
  <c r="AG1012" i="60"/>
  <c r="AF1012" i="60"/>
  <c r="AE1012" i="60"/>
  <c r="AD1012" i="60"/>
  <c r="AC1012" i="60"/>
  <c r="AB1012" i="60"/>
  <c r="AA1012" i="60"/>
  <c r="Z1012" i="60"/>
  <c r="Y1012" i="60"/>
  <c r="X1012" i="60"/>
  <c r="R1012" i="60"/>
  <c r="M1012" i="60"/>
  <c r="K1012" i="60"/>
  <c r="H1012" i="60"/>
  <c r="E1012" i="60"/>
  <c r="AM1011" i="60"/>
  <c r="AI1011" i="60"/>
  <c r="AH1011" i="60"/>
  <c r="AG1011" i="60"/>
  <c r="AF1011" i="60"/>
  <c r="AE1011" i="60"/>
  <c r="AD1011" i="60"/>
  <c r="AC1011" i="60"/>
  <c r="AB1011" i="60"/>
  <c r="AA1011" i="60"/>
  <c r="Z1011" i="60"/>
  <c r="Y1011" i="60"/>
  <c r="X1011" i="60"/>
  <c r="R1011" i="60"/>
  <c r="M1011" i="60"/>
  <c r="K1011" i="60"/>
  <c r="H1011" i="60"/>
  <c r="E1011" i="60"/>
  <c r="AM1010" i="60"/>
  <c r="AI1010" i="60"/>
  <c r="AH1010" i="60"/>
  <c r="AG1010" i="60"/>
  <c r="AF1010" i="60"/>
  <c r="AE1010" i="60"/>
  <c r="AD1010" i="60"/>
  <c r="AC1010" i="60"/>
  <c r="AB1010" i="60"/>
  <c r="AA1010" i="60"/>
  <c r="Z1010" i="60"/>
  <c r="Y1010" i="60"/>
  <c r="X1010" i="60"/>
  <c r="R1010" i="60"/>
  <c r="M1010" i="60"/>
  <c r="K1010" i="60"/>
  <c r="H1010" i="60"/>
  <c r="E1010" i="60"/>
  <c r="AM1009" i="60"/>
  <c r="AI1009" i="60"/>
  <c r="AH1009" i="60"/>
  <c r="AG1009" i="60"/>
  <c r="AF1009" i="60"/>
  <c r="AE1009" i="60"/>
  <c r="AD1009" i="60"/>
  <c r="AC1009" i="60"/>
  <c r="AB1009" i="60"/>
  <c r="AA1009" i="60"/>
  <c r="Z1009" i="60"/>
  <c r="Y1009" i="60"/>
  <c r="X1009" i="60"/>
  <c r="R1009" i="60"/>
  <c r="M1009" i="60"/>
  <c r="K1009" i="60"/>
  <c r="H1009" i="60"/>
  <c r="E1009" i="60"/>
  <c r="AM1008" i="60"/>
  <c r="AI1008" i="60"/>
  <c r="AH1008" i="60"/>
  <c r="AG1008" i="60"/>
  <c r="AF1008" i="60"/>
  <c r="AE1008" i="60"/>
  <c r="AD1008" i="60"/>
  <c r="AC1008" i="60"/>
  <c r="AB1008" i="60"/>
  <c r="AA1008" i="60"/>
  <c r="Z1008" i="60"/>
  <c r="Y1008" i="60"/>
  <c r="X1008" i="60"/>
  <c r="R1008" i="60"/>
  <c r="M1008" i="60"/>
  <c r="K1008" i="60"/>
  <c r="H1008" i="60"/>
  <c r="E1008" i="60"/>
  <c r="AM1007" i="60"/>
  <c r="AI1007" i="60"/>
  <c r="AH1007" i="60"/>
  <c r="AG1007" i="60"/>
  <c r="AF1007" i="60"/>
  <c r="AE1007" i="60"/>
  <c r="AD1007" i="60"/>
  <c r="AC1007" i="60"/>
  <c r="AB1007" i="60"/>
  <c r="AA1007" i="60"/>
  <c r="Z1007" i="60"/>
  <c r="Y1007" i="60"/>
  <c r="X1007" i="60"/>
  <c r="R1007" i="60"/>
  <c r="M1007" i="60"/>
  <c r="K1007" i="60"/>
  <c r="H1007" i="60"/>
  <c r="E1007" i="60"/>
  <c r="AM1006" i="60"/>
  <c r="AI1006" i="60"/>
  <c r="AH1006" i="60"/>
  <c r="AG1006" i="60"/>
  <c r="AF1006" i="60"/>
  <c r="AE1006" i="60"/>
  <c r="AD1006" i="60"/>
  <c r="AC1006" i="60"/>
  <c r="AB1006" i="60"/>
  <c r="AA1006" i="60"/>
  <c r="Z1006" i="60"/>
  <c r="Y1006" i="60"/>
  <c r="X1006" i="60"/>
  <c r="R1006" i="60"/>
  <c r="M1006" i="60"/>
  <c r="K1006" i="60"/>
  <c r="H1006" i="60"/>
  <c r="E1006" i="60"/>
  <c r="AM1005" i="60"/>
  <c r="AI1005" i="60"/>
  <c r="AH1005" i="60"/>
  <c r="AG1005" i="60"/>
  <c r="AF1005" i="60"/>
  <c r="AE1005" i="60"/>
  <c r="AD1005" i="60"/>
  <c r="AC1005" i="60"/>
  <c r="AB1005" i="60"/>
  <c r="AA1005" i="60"/>
  <c r="Z1005" i="60"/>
  <c r="Y1005" i="60"/>
  <c r="X1005" i="60"/>
  <c r="R1005" i="60"/>
  <c r="M1005" i="60"/>
  <c r="K1005" i="60"/>
  <c r="H1005" i="60"/>
  <c r="E1005" i="60"/>
  <c r="AM1004" i="60"/>
  <c r="AI1004" i="60"/>
  <c r="AH1004" i="60"/>
  <c r="AG1004" i="60"/>
  <c r="AF1004" i="60"/>
  <c r="AE1004" i="60"/>
  <c r="AD1004" i="60"/>
  <c r="AC1004" i="60"/>
  <c r="AB1004" i="60"/>
  <c r="AA1004" i="60"/>
  <c r="Z1004" i="60"/>
  <c r="Y1004" i="60"/>
  <c r="X1004" i="60"/>
  <c r="R1004" i="60"/>
  <c r="M1004" i="60"/>
  <c r="K1004" i="60"/>
  <c r="H1004" i="60"/>
  <c r="E1004" i="60"/>
  <c r="AM1003" i="60"/>
  <c r="AI1003" i="60"/>
  <c r="AH1003" i="60"/>
  <c r="AG1003" i="60"/>
  <c r="AF1003" i="60"/>
  <c r="AE1003" i="60"/>
  <c r="AD1003" i="60"/>
  <c r="AC1003" i="60"/>
  <c r="AB1003" i="60"/>
  <c r="AA1003" i="60"/>
  <c r="Z1003" i="60"/>
  <c r="Y1003" i="60"/>
  <c r="X1003" i="60"/>
  <c r="R1003" i="60"/>
  <c r="M1003" i="60"/>
  <c r="K1003" i="60"/>
  <c r="H1003" i="60"/>
  <c r="E1003" i="60"/>
  <c r="AM1002" i="60"/>
  <c r="AI1002" i="60"/>
  <c r="AH1002" i="60"/>
  <c r="AG1002" i="60"/>
  <c r="AF1002" i="60"/>
  <c r="AE1002" i="60"/>
  <c r="AD1002" i="60"/>
  <c r="AC1002" i="60"/>
  <c r="AB1002" i="60"/>
  <c r="AA1002" i="60"/>
  <c r="Z1002" i="60"/>
  <c r="Y1002" i="60"/>
  <c r="X1002" i="60"/>
  <c r="R1002" i="60"/>
  <c r="M1002" i="60"/>
  <c r="K1002" i="60"/>
  <c r="H1002" i="60"/>
  <c r="E1002" i="60"/>
  <c r="AM1001" i="60"/>
  <c r="AI1001" i="60"/>
  <c r="AH1001" i="60"/>
  <c r="AG1001" i="60"/>
  <c r="AF1001" i="60"/>
  <c r="AE1001" i="60"/>
  <c r="AD1001" i="60"/>
  <c r="AC1001" i="60"/>
  <c r="AB1001" i="60"/>
  <c r="AA1001" i="60"/>
  <c r="Z1001" i="60"/>
  <c r="Y1001" i="60"/>
  <c r="X1001" i="60"/>
  <c r="R1001" i="60"/>
  <c r="M1001" i="60"/>
  <c r="K1001" i="60"/>
  <c r="H1001" i="60"/>
  <c r="E1001" i="60"/>
  <c r="AM1000" i="60"/>
  <c r="AI1000" i="60"/>
  <c r="AH1000" i="60"/>
  <c r="AG1000" i="60"/>
  <c r="AF1000" i="60"/>
  <c r="AE1000" i="60"/>
  <c r="AD1000" i="60"/>
  <c r="AC1000" i="60"/>
  <c r="AB1000" i="60"/>
  <c r="AA1000" i="60"/>
  <c r="Z1000" i="60"/>
  <c r="Y1000" i="60"/>
  <c r="X1000" i="60"/>
  <c r="R1000" i="60"/>
  <c r="M1000" i="60"/>
  <c r="K1000" i="60"/>
  <c r="H1000" i="60"/>
  <c r="E1000" i="60"/>
  <c r="AM999" i="60"/>
  <c r="AI999" i="60"/>
  <c r="AH999" i="60"/>
  <c r="AG999" i="60"/>
  <c r="AF999" i="60"/>
  <c r="AE999" i="60"/>
  <c r="AD999" i="60"/>
  <c r="AC999" i="60"/>
  <c r="AB999" i="60"/>
  <c r="AA999" i="60"/>
  <c r="Z999" i="60"/>
  <c r="Y999" i="60"/>
  <c r="X999" i="60"/>
  <c r="R999" i="60"/>
  <c r="M999" i="60"/>
  <c r="K999" i="60"/>
  <c r="H999" i="60"/>
  <c r="E999" i="60"/>
  <c r="AM998" i="60"/>
  <c r="AI998" i="60"/>
  <c r="AH998" i="60"/>
  <c r="AG998" i="60"/>
  <c r="AF998" i="60"/>
  <c r="AE998" i="60"/>
  <c r="AD998" i="60"/>
  <c r="AC998" i="60"/>
  <c r="AB998" i="60"/>
  <c r="AA998" i="60"/>
  <c r="Z998" i="60"/>
  <c r="Y998" i="60"/>
  <c r="X998" i="60"/>
  <c r="R998" i="60"/>
  <c r="M998" i="60"/>
  <c r="K998" i="60"/>
  <c r="H998" i="60"/>
  <c r="E998" i="60"/>
  <c r="AM997" i="60"/>
  <c r="AI997" i="60"/>
  <c r="AH997" i="60"/>
  <c r="AG997" i="60"/>
  <c r="AF997" i="60"/>
  <c r="AE997" i="60"/>
  <c r="AD997" i="60"/>
  <c r="AC997" i="60"/>
  <c r="AB997" i="60"/>
  <c r="AA997" i="60"/>
  <c r="Z997" i="60"/>
  <c r="Y997" i="60"/>
  <c r="X997" i="60"/>
  <c r="R997" i="60"/>
  <c r="M997" i="60"/>
  <c r="K997" i="60"/>
  <c r="H997" i="60"/>
  <c r="E997" i="60"/>
  <c r="AM996" i="60"/>
  <c r="AI996" i="60"/>
  <c r="AH996" i="60"/>
  <c r="AG996" i="60"/>
  <c r="AF996" i="60"/>
  <c r="AE996" i="60"/>
  <c r="AD996" i="60"/>
  <c r="AC996" i="60"/>
  <c r="AB996" i="60"/>
  <c r="AA996" i="60"/>
  <c r="Z996" i="60"/>
  <c r="Y996" i="60"/>
  <c r="X996" i="60"/>
  <c r="R996" i="60"/>
  <c r="M996" i="60"/>
  <c r="K996" i="60"/>
  <c r="H996" i="60"/>
  <c r="E996" i="60"/>
  <c r="AM995" i="60"/>
  <c r="AI995" i="60"/>
  <c r="AH995" i="60"/>
  <c r="AG995" i="60"/>
  <c r="AF995" i="60"/>
  <c r="AE995" i="60"/>
  <c r="AD995" i="60"/>
  <c r="AC995" i="60"/>
  <c r="AB995" i="60"/>
  <c r="AA995" i="60"/>
  <c r="Z995" i="60"/>
  <c r="Y995" i="60"/>
  <c r="X995" i="60"/>
  <c r="R995" i="60"/>
  <c r="M995" i="60"/>
  <c r="K995" i="60"/>
  <c r="H995" i="60"/>
  <c r="E995" i="60"/>
  <c r="AM994" i="60"/>
  <c r="AI994" i="60"/>
  <c r="AH994" i="60"/>
  <c r="AG994" i="60"/>
  <c r="AF994" i="60"/>
  <c r="AE994" i="60"/>
  <c r="AD994" i="60"/>
  <c r="AC994" i="60"/>
  <c r="AB994" i="60"/>
  <c r="AA994" i="60"/>
  <c r="Z994" i="60"/>
  <c r="Y994" i="60"/>
  <c r="X994" i="60"/>
  <c r="R994" i="60"/>
  <c r="M994" i="60"/>
  <c r="K994" i="60"/>
  <c r="H994" i="60"/>
  <c r="E994" i="60"/>
  <c r="AM993" i="60"/>
  <c r="AI993" i="60"/>
  <c r="AH993" i="60"/>
  <c r="AG993" i="60"/>
  <c r="AF993" i="60"/>
  <c r="AE993" i="60"/>
  <c r="AD993" i="60"/>
  <c r="AC993" i="60"/>
  <c r="AB993" i="60"/>
  <c r="AA993" i="60"/>
  <c r="Z993" i="60"/>
  <c r="Y993" i="60"/>
  <c r="X993" i="60"/>
  <c r="R993" i="60"/>
  <c r="M993" i="60"/>
  <c r="K993" i="60"/>
  <c r="H993" i="60"/>
  <c r="E993" i="60"/>
  <c r="AM992" i="60"/>
  <c r="AI992" i="60"/>
  <c r="AH992" i="60"/>
  <c r="AG992" i="60"/>
  <c r="AF992" i="60"/>
  <c r="AE992" i="60"/>
  <c r="AD992" i="60"/>
  <c r="AC992" i="60"/>
  <c r="AB992" i="60"/>
  <c r="AA992" i="60"/>
  <c r="Z992" i="60"/>
  <c r="Y992" i="60"/>
  <c r="X992" i="60"/>
  <c r="R992" i="60"/>
  <c r="M992" i="60"/>
  <c r="K992" i="60"/>
  <c r="H992" i="60"/>
  <c r="E992" i="60"/>
  <c r="AM991" i="60"/>
  <c r="AI991" i="60"/>
  <c r="AH991" i="60"/>
  <c r="AG991" i="60"/>
  <c r="AF991" i="60"/>
  <c r="AE991" i="60"/>
  <c r="AD991" i="60"/>
  <c r="AC991" i="60"/>
  <c r="AB991" i="60"/>
  <c r="AA991" i="60"/>
  <c r="Z991" i="60"/>
  <c r="Y991" i="60"/>
  <c r="X991" i="60"/>
  <c r="R991" i="60"/>
  <c r="M991" i="60"/>
  <c r="K991" i="60"/>
  <c r="H991" i="60"/>
  <c r="E991" i="60"/>
  <c r="AM990" i="60"/>
  <c r="AI990" i="60"/>
  <c r="AH990" i="60"/>
  <c r="AG990" i="60"/>
  <c r="AF990" i="60"/>
  <c r="AE990" i="60"/>
  <c r="AD990" i="60"/>
  <c r="AC990" i="60"/>
  <c r="AB990" i="60"/>
  <c r="AA990" i="60"/>
  <c r="Z990" i="60"/>
  <c r="Y990" i="60"/>
  <c r="X990" i="60"/>
  <c r="R990" i="60"/>
  <c r="M990" i="60"/>
  <c r="K990" i="60"/>
  <c r="H990" i="60"/>
  <c r="E990" i="60"/>
  <c r="AM989" i="60"/>
  <c r="AI989" i="60"/>
  <c r="AH989" i="60"/>
  <c r="AG989" i="60"/>
  <c r="AF989" i="60"/>
  <c r="AE989" i="60"/>
  <c r="AD989" i="60"/>
  <c r="AC989" i="60"/>
  <c r="AB989" i="60"/>
  <c r="AA989" i="60"/>
  <c r="Z989" i="60"/>
  <c r="Y989" i="60"/>
  <c r="X989" i="60"/>
  <c r="R989" i="60"/>
  <c r="M989" i="60"/>
  <c r="K989" i="60"/>
  <c r="H989" i="60"/>
  <c r="E989" i="60"/>
  <c r="AM988" i="60"/>
  <c r="AI988" i="60"/>
  <c r="AH988" i="60"/>
  <c r="AG988" i="60"/>
  <c r="AF988" i="60"/>
  <c r="AE988" i="60"/>
  <c r="AD988" i="60"/>
  <c r="AC988" i="60"/>
  <c r="AB988" i="60"/>
  <c r="AA988" i="60"/>
  <c r="Z988" i="60"/>
  <c r="Y988" i="60"/>
  <c r="X988" i="60"/>
  <c r="R988" i="60"/>
  <c r="M988" i="60"/>
  <c r="K988" i="60"/>
  <c r="H988" i="60"/>
  <c r="E988" i="60"/>
  <c r="AM987" i="60"/>
  <c r="AI987" i="60"/>
  <c r="AH987" i="60"/>
  <c r="AG987" i="60"/>
  <c r="AF987" i="60"/>
  <c r="AE987" i="60"/>
  <c r="AD987" i="60"/>
  <c r="AC987" i="60"/>
  <c r="AB987" i="60"/>
  <c r="AA987" i="60"/>
  <c r="Z987" i="60"/>
  <c r="Y987" i="60"/>
  <c r="X987" i="60"/>
  <c r="R987" i="60"/>
  <c r="M987" i="60"/>
  <c r="K987" i="60"/>
  <c r="H987" i="60"/>
  <c r="E987" i="60"/>
  <c r="AM986" i="60"/>
  <c r="AI986" i="60"/>
  <c r="AH986" i="60"/>
  <c r="AG986" i="60"/>
  <c r="AF986" i="60"/>
  <c r="AE986" i="60"/>
  <c r="AD986" i="60"/>
  <c r="AC986" i="60"/>
  <c r="AB986" i="60"/>
  <c r="AA986" i="60"/>
  <c r="Z986" i="60"/>
  <c r="Y986" i="60"/>
  <c r="X986" i="60"/>
  <c r="R986" i="60"/>
  <c r="M986" i="60"/>
  <c r="K986" i="60"/>
  <c r="H986" i="60"/>
  <c r="E986" i="60"/>
  <c r="AM985" i="60"/>
  <c r="AI985" i="60"/>
  <c r="AH985" i="60"/>
  <c r="AG985" i="60"/>
  <c r="AF985" i="60"/>
  <c r="AE985" i="60"/>
  <c r="AD985" i="60"/>
  <c r="AC985" i="60"/>
  <c r="AB985" i="60"/>
  <c r="AA985" i="60"/>
  <c r="Z985" i="60"/>
  <c r="Y985" i="60"/>
  <c r="X985" i="60"/>
  <c r="R985" i="60"/>
  <c r="M985" i="60"/>
  <c r="K985" i="60"/>
  <c r="H985" i="60"/>
  <c r="E985" i="60"/>
  <c r="AM984" i="60"/>
  <c r="AI984" i="60"/>
  <c r="AH984" i="60"/>
  <c r="AG984" i="60"/>
  <c r="AF984" i="60"/>
  <c r="AE984" i="60"/>
  <c r="AD984" i="60"/>
  <c r="AC984" i="60"/>
  <c r="AB984" i="60"/>
  <c r="AA984" i="60"/>
  <c r="Z984" i="60"/>
  <c r="Y984" i="60"/>
  <c r="X984" i="60"/>
  <c r="R984" i="60"/>
  <c r="M984" i="60"/>
  <c r="K984" i="60"/>
  <c r="H984" i="60"/>
  <c r="E984" i="60"/>
  <c r="AM983" i="60"/>
  <c r="AI983" i="60"/>
  <c r="AH983" i="60"/>
  <c r="AG983" i="60"/>
  <c r="AF983" i="60"/>
  <c r="AE983" i="60"/>
  <c r="AD983" i="60"/>
  <c r="AC983" i="60"/>
  <c r="AB983" i="60"/>
  <c r="AA983" i="60"/>
  <c r="Z983" i="60"/>
  <c r="Y983" i="60"/>
  <c r="X983" i="60"/>
  <c r="R983" i="60"/>
  <c r="M983" i="60"/>
  <c r="K983" i="60"/>
  <c r="H983" i="60"/>
  <c r="E983" i="60"/>
  <c r="AM982" i="60"/>
  <c r="AI982" i="60"/>
  <c r="AH982" i="60"/>
  <c r="AG982" i="60"/>
  <c r="AF982" i="60"/>
  <c r="AE982" i="60"/>
  <c r="AD982" i="60"/>
  <c r="AC982" i="60"/>
  <c r="AB982" i="60"/>
  <c r="AA982" i="60"/>
  <c r="Z982" i="60"/>
  <c r="Y982" i="60"/>
  <c r="X982" i="60"/>
  <c r="R982" i="60"/>
  <c r="M982" i="60"/>
  <c r="K982" i="60"/>
  <c r="H982" i="60"/>
  <c r="E982" i="60"/>
  <c r="AM981" i="60"/>
  <c r="AI981" i="60"/>
  <c r="AH981" i="60"/>
  <c r="AG981" i="60"/>
  <c r="AF981" i="60"/>
  <c r="AE981" i="60"/>
  <c r="AD981" i="60"/>
  <c r="AC981" i="60"/>
  <c r="AB981" i="60"/>
  <c r="AA981" i="60"/>
  <c r="Z981" i="60"/>
  <c r="Y981" i="60"/>
  <c r="X981" i="60"/>
  <c r="R981" i="60"/>
  <c r="M981" i="60"/>
  <c r="K981" i="60"/>
  <c r="H981" i="60"/>
  <c r="E981" i="60"/>
  <c r="AM980" i="60"/>
  <c r="AI980" i="60"/>
  <c r="AH980" i="60"/>
  <c r="AG980" i="60"/>
  <c r="AF980" i="60"/>
  <c r="AE980" i="60"/>
  <c r="AD980" i="60"/>
  <c r="AC980" i="60"/>
  <c r="AB980" i="60"/>
  <c r="AA980" i="60"/>
  <c r="Z980" i="60"/>
  <c r="Y980" i="60"/>
  <c r="X980" i="60"/>
  <c r="R980" i="60"/>
  <c r="M980" i="60"/>
  <c r="K980" i="60"/>
  <c r="H980" i="60"/>
  <c r="E980" i="60"/>
  <c r="AM979" i="60"/>
  <c r="AI979" i="60"/>
  <c r="AH979" i="60"/>
  <c r="AG979" i="60"/>
  <c r="AF979" i="60"/>
  <c r="AE979" i="60"/>
  <c r="AD979" i="60"/>
  <c r="AC979" i="60"/>
  <c r="AB979" i="60"/>
  <c r="AA979" i="60"/>
  <c r="Z979" i="60"/>
  <c r="Y979" i="60"/>
  <c r="X979" i="60"/>
  <c r="R979" i="60"/>
  <c r="M979" i="60"/>
  <c r="K979" i="60"/>
  <c r="H979" i="60"/>
  <c r="E979" i="60"/>
  <c r="AM978" i="60"/>
  <c r="AI978" i="60"/>
  <c r="AH978" i="60"/>
  <c r="AG978" i="60"/>
  <c r="AF978" i="60"/>
  <c r="AE978" i="60"/>
  <c r="AD978" i="60"/>
  <c r="AC978" i="60"/>
  <c r="AB978" i="60"/>
  <c r="AA978" i="60"/>
  <c r="Z978" i="60"/>
  <c r="Y978" i="60"/>
  <c r="X978" i="60"/>
  <c r="R978" i="60"/>
  <c r="M978" i="60"/>
  <c r="K978" i="60"/>
  <c r="H978" i="60"/>
  <c r="E978" i="60"/>
  <c r="AM977" i="60"/>
  <c r="AI977" i="60"/>
  <c r="AH977" i="60"/>
  <c r="AG977" i="60"/>
  <c r="AF977" i="60"/>
  <c r="AE977" i="60"/>
  <c r="AD977" i="60"/>
  <c r="AC977" i="60"/>
  <c r="AB977" i="60"/>
  <c r="AA977" i="60"/>
  <c r="Z977" i="60"/>
  <c r="Y977" i="60"/>
  <c r="X977" i="60"/>
  <c r="R977" i="60"/>
  <c r="M977" i="60"/>
  <c r="K977" i="60"/>
  <c r="H977" i="60"/>
  <c r="E977" i="60"/>
  <c r="AM976" i="60"/>
  <c r="AI976" i="60"/>
  <c r="AH976" i="60"/>
  <c r="AG976" i="60"/>
  <c r="AF976" i="60"/>
  <c r="AE976" i="60"/>
  <c r="AD976" i="60"/>
  <c r="AC976" i="60"/>
  <c r="AB976" i="60"/>
  <c r="AA976" i="60"/>
  <c r="Z976" i="60"/>
  <c r="Y976" i="60"/>
  <c r="X976" i="60"/>
  <c r="R976" i="60"/>
  <c r="M976" i="60"/>
  <c r="K976" i="60"/>
  <c r="H976" i="60"/>
  <c r="E976" i="60"/>
  <c r="AM975" i="60"/>
  <c r="AI975" i="60"/>
  <c r="AH975" i="60"/>
  <c r="AG975" i="60"/>
  <c r="AF975" i="60"/>
  <c r="AE975" i="60"/>
  <c r="AD975" i="60"/>
  <c r="AC975" i="60"/>
  <c r="AB975" i="60"/>
  <c r="AA975" i="60"/>
  <c r="Z975" i="60"/>
  <c r="Y975" i="60"/>
  <c r="X975" i="60"/>
  <c r="R975" i="60"/>
  <c r="M975" i="60"/>
  <c r="K975" i="60"/>
  <c r="H975" i="60"/>
  <c r="E975" i="60"/>
  <c r="AM974" i="60"/>
  <c r="AI974" i="60"/>
  <c r="AH974" i="60"/>
  <c r="AG974" i="60"/>
  <c r="AF974" i="60"/>
  <c r="AE974" i="60"/>
  <c r="AD974" i="60"/>
  <c r="AC974" i="60"/>
  <c r="AB974" i="60"/>
  <c r="AA974" i="60"/>
  <c r="Z974" i="60"/>
  <c r="Y974" i="60"/>
  <c r="X974" i="60"/>
  <c r="R974" i="60"/>
  <c r="M974" i="60"/>
  <c r="K974" i="60"/>
  <c r="H974" i="60"/>
  <c r="E974" i="60"/>
  <c r="AM973" i="60"/>
  <c r="AI973" i="60"/>
  <c r="AH973" i="60"/>
  <c r="AG973" i="60"/>
  <c r="AF973" i="60"/>
  <c r="AE973" i="60"/>
  <c r="AD973" i="60"/>
  <c r="AC973" i="60"/>
  <c r="AB973" i="60"/>
  <c r="AA973" i="60"/>
  <c r="Z973" i="60"/>
  <c r="Y973" i="60"/>
  <c r="X973" i="60"/>
  <c r="R973" i="60"/>
  <c r="M973" i="60"/>
  <c r="K973" i="60"/>
  <c r="H973" i="60"/>
  <c r="E973" i="60"/>
  <c r="AM972" i="60"/>
  <c r="AI972" i="60"/>
  <c r="AH972" i="60"/>
  <c r="AG972" i="60"/>
  <c r="AF972" i="60"/>
  <c r="AE972" i="60"/>
  <c r="AD972" i="60"/>
  <c r="AC972" i="60"/>
  <c r="AB972" i="60"/>
  <c r="AA972" i="60"/>
  <c r="Z972" i="60"/>
  <c r="Y972" i="60"/>
  <c r="X972" i="60"/>
  <c r="R972" i="60"/>
  <c r="M972" i="60"/>
  <c r="K972" i="60"/>
  <c r="H972" i="60"/>
  <c r="E972" i="60"/>
  <c r="AM971" i="60"/>
  <c r="AI971" i="60"/>
  <c r="AH971" i="60"/>
  <c r="AG971" i="60"/>
  <c r="AF971" i="60"/>
  <c r="AE971" i="60"/>
  <c r="AD971" i="60"/>
  <c r="AC971" i="60"/>
  <c r="AB971" i="60"/>
  <c r="AA971" i="60"/>
  <c r="Z971" i="60"/>
  <c r="Y971" i="60"/>
  <c r="X971" i="60"/>
  <c r="R971" i="60"/>
  <c r="M971" i="60"/>
  <c r="K971" i="60"/>
  <c r="H971" i="60"/>
  <c r="E971" i="60"/>
  <c r="AM970" i="60"/>
  <c r="AI970" i="60"/>
  <c r="AH970" i="60"/>
  <c r="AG970" i="60"/>
  <c r="AF970" i="60"/>
  <c r="AE970" i="60"/>
  <c r="AD970" i="60"/>
  <c r="AC970" i="60"/>
  <c r="AB970" i="60"/>
  <c r="AA970" i="60"/>
  <c r="Z970" i="60"/>
  <c r="Y970" i="60"/>
  <c r="X970" i="60"/>
  <c r="R970" i="60"/>
  <c r="M970" i="60"/>
  <c r="K970" i="60"/>
  <c r="H970" i="60"/>
  <c r="E970" i="60"/>
  <c r="AM969" i="60"/>
  <c r="AI969" i="60"/>
  <c r="AH969" i="60"/>
  <c r="AG969" i="60"/>
  <c r="AF969" i="60"/>
  <c r="AE969" i="60"/>
  <c r="AD969" i="60"/>
  <c r="AC969" i="60"/>
  <c r="AB969" i="60"/>
  <c r="AA969" i="60"/>
  <c r="Z969" i="60"/>
  <c r="Y969" i="60"/>
  <c r="X969" i="60"/>
  <c r="R969" i="60"/>
  <c r="M969" i="60"/>
  <c r="K969" i="60"/>
  <c r="H969" i="60"/>
  <c r="E969" i="60"/>
  <c r="AM968" i="60"/>
  <c r="AI968" i="60"/>
  <c r="AH968" i="60"/>
  <c r="AG968" i="60"/>
  <c r="AF968" i="60"/>
  <c r="AE968" i="60"/>
  <c r="AD968" i="60"/>
  <c r="AC968" i="60"/>
  <c r="AB968" i="60"/>
  <c r="AA968" i="60"/>
  <c r="Z968" i="60"/>
  <c r="Y968" i="60"/>
  <c r="X968" i="60"/>
  <c r="R968" i="60"/>
  <c r="M968" i="60"/>
  <c r="K968" i="60"/>
  <c r="H968" i="60"/>
  <c r="E968" i="60"/>
  <c r="AM967" i="60"/>
  <c r="AI967" i="60"/>
  <c r="AH967" i="60"/>
  <c r="AG967" i="60"/>
  <c r="AF967" i="60"/>
  <c r="AE967" i="60"/>
  <c r="AD967" i="60"/>
  <c r="AC967" i="60"/>
  <c r="AB967" i="60"/>
  <c r="AA967" i="60"/>
  <c r="Z967" i="60"/>
  <c r="Y967" i="60"/>
  <c r="X967" i="60"/>
  <c r="R967" i="60"/>
  <c r="M967" i="60"/>
  <c r="K967" i="60"/>
  <c r="H967" i="60"/>
  <c r="E967" i="60"/>
  <c r="AM966" i="60"/>
  <c r="AI966" i="60"/>
  <c r="AH966" i="60"/>
  <c r="AG966" i="60"/>
  <c r="AF966" i="60"/>
  <c r="AE966" i="60"/>
  <c r="AD966" i="60"/>
  <c r="AC966" i="60"/>
  <c r="AB966" i="60"/>
  <c r="AA966" i="60"/>
  <c r="Z966" i="60"/>
  <c r="Y966" i="60"/>
  <c r="X966" i="60"/>
  <c r="R966" i="60"/>
  <c r="M966" i="60"/>
  <c r="K966" i="60"/>
  <c r="H966" i="60"/>
  <c r="E966" i="60"/>
  <c r="AM965" i="60"/>
  <c r="AI965" i="60"/>
  <c r="AH965" i="60"/>
  <c r="AG965" i="60"/>
  <c r="AF965" i="60"/>
  <c r="AE965" i="60"/>
  <c r="AD965" i="60"/>
  <c r="AC965" i="60"/>
  <c r="AB965" i="60"/>
  <c r="AA965" i="60"/>
  <c r="Z965" i="60"/>
  <c r="Y965" i="60"/>
  <c r="X965" i="60"/>
  <c r="R965" i="60"/>
  <c r="M965" i="60"/>
  <c r="K965" i="60"/>
  <c r="H965" i="60"/>
  <c r="E965" i="60"/>
  <c r="AM964" i="60"/>
  <c r="AI964" i="60"/>
  <c r="AH964" i="60"/>
  <c r="AG964" i="60"/>
  <c r="AF964" i="60"/>
  <c r="AE964" i="60"/>
  <c r="AD964" i="60"/>
  <c r="AC964" i="60"/>
  <c r="AB964" i="60"/>
  <c r="AA964" i="60"/>
  <c r="Z964" i="60"/>
  <c r="Y964" i="60"/>
  <c r="X964" i="60"/>
  <c r="R964" i="60"/>
  <c r="M964" i="60"/>
  <c r="K964" i="60"/>
  <c r="H964" i="60"/>
  <c r="E964" i="60"/>
  <c r="AM963" i="60"/>
  <c r="AI963" i="60"/>
  <c r="AH963" i="60"/>
  <c r="AG963" i="60"/>
  <c r="AF963" i="60"/>
  <c r="AE963" i="60"/>
  <c r="AD963" i="60"/>
  <c r="AC963" i="60"/>
  <c r="AB963" i="60"/>
  <c r="AA963" i="60"/>
  <c r="Z963" i="60"/>
  <c r="Y963" i="60"/>
  <c r="X963" i="60"/>
  <c r="R963" i="60"/>
  <c r="M963" i="60"/>
  <c r="K963" i="60"/>
  <c r="H963" i="60"/>
  <c r="E963" i="60"/>
  <c r="AM962" i="60"/>
  <c r="AI962" i="60"/>
  <c r="AH962" i="60"/>
  <c r="AG962" i="60"/>
  <c r="AF962" i="60"/>
  <c r="AE962" i="60"/>
  <c r="AD962" i="60"/>
  <c r="AC962" i="60"/>
  <c r="AB962" i="60"/>
  <c r="AA962" i="60"/>
  <c r="Z962" i="60"/>
  <c r="Y962" i="60"/>
  <c r="X962" i="60"/>
  <c r="R962" i="60"/>
  <c r="M962" i="60"/>
  <c r="K962" i="60"/>
  <c r="H962" i="60"/>
  <c r="E962" i="60"/>
  <c r="AM961" i="60"/>
  <c r="AI961" i="60"/>
  <c r="AH961" i="60"/>
  <c r="AG961" i="60"/>
  <c r="AF961" i="60"/>
  <c r="AE961" i="60"/>
  <c r="AD961" i="60"/>
  <c r="AC961" i="60"/>
  <c r="AB961" i="60"/>
  <c r="AA961" i="60"/>
  <c r="Z961" i="60"/>
  <c r="Y961" i="60"/>
  <c r="X961" i="60"/>
  <c r="R961" i="60"/>
  <c r="M961" i="60"/>
  <c r="K961" i="60"/>
  <c r="H961" i="60"/>
  <c r="E961" i="60"/>
  <c r="AM960" i="60"/>
  <c r="AI960" i="60"/>
  <c r="AH960" i="60"/>
  <c r="AG960" i="60"/>
  <c r="AF960" i="60"/>
  <c r="AE960" i="60"/>
  <c r="AD960" i="60"/>
  <c r="AC960" i="60"/>
  <c r="AB960" i="60"/>
  <c r="AA960" i="60"/>
  <c r="Z960" i="60"/>
  <c r="Y960" i="60"/>
  <c r="X960" i="60"/>
  <c r="R960" i="60"/>
  <c r="M960" i="60"/>
  <c r="K960" i="60"/>
  <c r="H960" i="60"/>
  <c r="E960" i="60"/>
  <c r="AM959" i="60"/>
  <c r="AI959" i="60"/>
  <c r="AH959" i="60"/>
  <c r="AG959" i="60"/>
  <c r="AF959" i="60"/>
  <c r="AE959" i="60"/>
  <c r="AD959" i="60"/>
  <c r="AC959" i="60"/>
  <c r="AB959" i="60"/>
  <c r="AA959" i="60"/>
  <c r="Z959" i="60"/>
  <c r="Y959" i="60"/>
  <c r="X959" i="60"/>
  <c r="R959" i="60"/>
  <c r="M959" i="60"/>
  <c r="K959" i="60"/>
  <c r="H959" i="60"/>
  <c r="E959" i="60"/>
  <c r="AM958" i="60"/>
  <c r="AI958" i="60"/>
  <c r="AH958" i="60"/>
  <c r="AG958" i="60"/>
  <c r="AF958" i="60"/>
  <c r="AE958" i="60"/>
  <c r="AD958" i="60"/>
  <c r="AC958" i="60"/>
  <c r="AB958" i="60"/>
  <c r="AA958" i="60"/>
  <c r="Z958" i="60"/>
  <c r="Y958" i="60"/>
  <c r="X958" i="60"/>
  <c r="R958" i="60"/>
  <c r="M958" i="60"/>
  <c r="K958" i="60"/>
  <c r="H958" i="60"/>
  <c r="E958" i="60"/>
  <c r="AM957" i="60"/>
  <c r="AI957" i="60"/>
  <c r="AH957" i="60"/>
  <c r="AG957" i="60"/>
  <c r="AF957" i="60"/>
  <c r="AE957" i="60"/>
  <c r="AD957" i="60"/>
  <c r="AC957" i="60"/>
  <c r="AB957" i="60"/>
  <c r="AA957" i="60"/>
  <c r="Z957" i="60"/>
  <c r="Y957" i="60"/>
  <c r="X957" i="60"/>
  <c r="R957" i="60"/>
  <c r="M957" i="60"/>
  <c r="K957" i="60"/>
  <c r="H957" i="60"/>
  <c r="E957" i="60"/>
  <c r="AM956" i="60"/>
  <c r="AI956" i="60"/>
  <c r="AH956" i="60"/>
  <c r="AG956" i="60"/>
  <c r="AF956" i="60"/>
  <c r="AE956" i="60"/>
  <c r="AD956" i="60"/>
  <c r="AC956" i="60"/>
  <c r="AB956" i="60"/>
  <c r="AA956" i="60"/>
  <c r="Z956" i="60"/>
  <c r="Y956" i="60"/>
  <c r="X956" i="60"/>
  <c r="R956" i="60"/>
  <c r="M956" i="60"/>
  <c r="K956" i="60"/>
  <c r="H956" i="60"/>
  <c r="E956" i="60"/>
  <c r="AM955" i="60"/>
  <c r="AI955" i="60"/>
  <c r="AH955" i="60"/>
  <c r="AG955" i="60"/>
  <c r="AF955" i="60"/>
  <c r="AE955" i="60"/>
  <c r="AD955" i="60"/>
  <c r="AC955" i="60"/>
  <c r="AB955" i="60"/>
  <c r="AA955" i="60"/>
  <c r="Z955" i="60"/>
  <c r="Y955" i="60"/>
  <c r="X955" i="60"/>
  <c r="R955" i="60"/>
  <c r="M955" i="60"/>
  <c r="K955" i="60"/>
  <c r="H955" i="60"/>
  <c r="E955" i="60"/>
  <c r="AM954" i="60"/>
  <c r="AI954" i="60"/>
  <c r="AH954" i="60"/>
  <c r="AG954" i="60"/>
  <c r="AF954" i="60"/>
  <c r="AE954" i="60"/>
  <c r="AD954" i="60"/>
  <c r="AC954" i="60"/>
  <c r="AB954" i="60"/>
  <c r="AA954" i="60"/>
  <c r="Z954" i="60"/>
  <c r="Y954" i="60"/>
  <c r="X954" i="60"/>
  <c r="R954" i="60"/>
  <c r="M954" i="60"/>
  <c r="K954" i="60"/>
  <c r="H954" i="60"/>
  <c r="E954" i="60"/>
  <c r="AM953" i="60"/>
  <c r="AI953" i="60"/>
  <c r="AH953" i="60"/>
  <c r="AG953" i="60"/>
  <c r="AF953" i="60"/>
  <c r="AE953" i="60"/>
  <c r="AD953" i="60"/>
  <c r="AC953" i="60"/>
  <c r="AB953" i="60"/>
  <c r="AA953" i="60"/>
  <c r="Z953" i="60"/>
  <c r="Y953" i="60"/>
  <c r="X953" i="60"/>
  <c r="R953" i="60"/>
  <c r="M953" i="60"/>
  <c r="K953" i="60"/>
  <c r="H953" i="60"/>
  <c r="E953" i="60"/>
  <c r="AM952" i="60"/>
  <c r="AI952" i="60"/>
  <c r="AH952" i="60"/>
  <c r="AG952" i="60"/>
  <c r="AF952" i="60"/>
  <c r="AE952" i="60"/>
  <c r="AD952" i="60"/>
  <c r="AC952" i="60"/>
  <c r="AB952" i="60"/>
  <c r="AA952" i="60"/>
  <c r="Z952" i="60"/>
  <c r="Y952" i="60"/>
  <c r="X952" i="60"/>
  <c r="R952" i="60"/>
  <c r="M952" i="60"/>
  <c r="K952" i="60"/>
  <c r="H952" i="60"/>
  <c r="E952" i="60"/>
  <c r="AM951" i="60"/>
  <c r="AI951" i="60"/>
  <c r="AH951" i="60"/>
  <c r="AG951" i="60"/>
  <c r="AF951" i="60"/>
  <c r="AE951" i="60"/>
  <c r="AD951" i="60"/>
  <c r="AC951" i="60"/>
  <c r="AB951" i="60"/>
  <c r="AA951" i="60"/>
  <c r="Z951" i="60"/>
  <c r="Y951" i="60"/>
  <c r="X951" i="60"/>
  <c r="R951" i="60"/>
  <c r="M951" i="60"/>
  <c r="K951" i="60"/>
  <c r="H951" i="60"/>
  <c r="E951" i="60"/>
  <c r="AM950" i="60"/>
  <c r="AI950" i="60"/>
  <c r="AH950" i="60"/>
  <c r="AG950" i="60"/>
  <c r="AF950" i="60"/>
  <c r="AE950" i="60"/>
  <c r="AD950" i="60"/>
  <c r="AC950" i="60"/>
  <c r="AB950" i="60"/>
  <c r="AA950" i="60"/>
  <c r="Z950" i="60"/>
  <c r="Y950" i="60"/>
  <c r="X950" i="60"/>
  <c r="R950" i="60"/>
  <c r="M950" i="60"/>
  <c r="K950" i="60"/>
  <c r="H950" i="60"/>
  <c r="E950" i="60"/>
  <c r="AM949" i="60"/>
  <c r="AI949" i="60"/>
  <c r="AH949" i="60"/>
  <c r="AG949" i="60"/>
  <c r="AF949" i="60"/>
  <c r="AE949" i="60"/>
  <c r="AD949" i="60"/>
  <c r="AC949" i="60"/>
  <c r="AB949" i="60"/>
  <c r="AA949" i="60"/>
  <c r="Z949" i="60"/>
  <c r="Y949" i="60"/>
  <c r="X949" i="60"/>
  <c r="R949" i="60"/>
  <c r="M949" i="60"/>
  <c r="K949" i="60"/>
  <c r="H949" i="60"/>
  <c r="E949" i="60"/>
  <c r="AM948" i="60"/>
  <c r="AI948" i="60"/>
  <c r="AH948" i="60"/>
  <c r="AG948" i="60"/>
  <c r="AF948" i="60"/>
  <c r="AE948" i="60"/>
  <c r="AD948" i="60"/>
  <c r="AC948" i="60"/>
  <c r="AB948" i="60"/>
  <c r="AA948" i="60"/>
  <c r="Z948" i="60"/>
  <c r="Y948" i="60"/>
  <c r="X948" i="60"/>
  <c r="R948" i="60"/>
  <c r="M948" i="60"/>
  <c r="K948" i="60"/>
  <c r="H948" i="60"/>
  <c r="E948" i="60"/>
  <c r="AM947" i="60"/>
  <c r="AI947" i="60"/>
  <c r="AH947" i="60"/>
  <c r="AG947" i="60"/>
  <c r="AF947" i="60"/>
  <c r="AE947" i="60"/>
  <c r="AD947" i="60"/>
  <c r="AC947" i="60"/>
  <c r="AB947" i="60"/>
  <c r="AA947" i="60"/>
  <c r="Z947" i="60"/>
  <c r="Y947" i="60"/>
  <c r="X947" i="60"/>
  <c r="R947" i="60"/>
  <c r="M947" i="60"/>
  <c r="K947" i="60"/>
  <c r="H947" i="60"/>
  <c r="E947" i="60"/>
  <c r="AM946" i="60"/>
  <c r="AI946" i="60"/>
  <c r="AH946" i="60"/>
  <c r="AG946" i="60"/>
  <c r="AF946" i="60"/>
  <c r="AE946" i="60"/>
  <c r="AD946" i="60"/>
  <c r="AC946" i="60"/>
  <c r="AB946" i="60"/>
  <c r="AA946" i="60"/>
  <c r="Z946" i="60"/>
  <c r="Y946" i="60"/>
  <c r="X946" i="60"/>
  <c r="R946" i="60"/>
  <c r="M946" i="60"/>
  <c r="K946" i="60"/>
  <c r="H946" i="60"/>
  <c r="E946" i="60"/>
  <c r="AM945" i="60"/>
  <c r="AI945" i="60"/>
  <c r="AH945" i="60"/>
  <c r="AG945" i="60"/>
  <c r="AF945" i="60"/>
  <c r="AE945" i="60"/>
  <c r="AD945" i="60"/>
  <c r="AC945" i="60"/>
  <c r="AB945" i="60"/>
  <c r="AA945" i="60"/>
  <c r="Z945" i="60"/>
  <c r="Y945" i="60"/>
  <c r="X945" i="60"/>
  <c r="R945" i="60"/>
  <c r="M945" i="60"/>
  <c r="K945" i="60"/>
  <c r="H945" i="60"/>
  <c r="E945" i="60"/>
  <c r="AM944" i="60"/>
  <c r="AI944" i="60"/>
  <c r="AH944" i="60"/>
  <c r="AG944" i="60"/>
  <c r="AF944" i="60"/>
  <c r="AE944" i="60"/>
  <c r="AD944" i="60"/>
  <c r="AC944" i="60"/>
  <c r="AB944" i="60"/>
  <c r="AA944" i="60"/>
  <c r="Z944" i="60"/>
  <c r="Y944" i="60"/>
  <c r="X944" i="60"/>
  <c r="R944" i="60"/>
  <c r="M944" i="60"/>
  <c r="K944" i="60"/>
  <c r="H944" i="60"/>
  <c r="E944" i="60"/>
  <c r="AM943" i="60"/>
  <c r="AI943" i="60"/>
  <c r="AH943" i="60"/>
  <c r="AG943" i="60"/>
  <c r="AF943" i="60"/>
  <c r="AE943" i="60"/>
  <c r="AD943" i="60"/>
  <c r="AC943" i="60"/>
  <c r="AB943" i="60"/>
  <c r="AA943" i="60"/>
  <c r="Z943" i="60"/>
  <c r="Y943" i="60"/>
  <c r="X943" i="60"/>
  <c r="R943" i="60"/>
  <c r="M943" i="60"/>
  <c r="K943" i="60"/>
  <c r="H943" i="60"/>
  <c r="E943" i="60"/>
  <c r="AM942" i="60"/>
  <c r="AI942" i="60"/>
  <c r="AH942" i="60"/>
  <c r="AG942" i="60"/>
  <c r="AF942" i="60"/>
  <c r="AE942" i="60"/>
  <c r="AD942" i="60"/>
  <c r="AC942" i="60"/>
  <c r="AB942" i="60"/>
  <c r="AA942" i="60"/>
  <c r="Z942" i="60"/>
  <c r="Y942" i="60"/>
  <c r="X942" i="60"/>
  <c r="R942" i="60"/>
  <c r="M942" i="60"/>
  <c r="K942" i="60"/>
  <c r="H942" i="60"/>
  <c r="E942" i="60"/>
  <c r="AM941" i="60"/>
  <c r="AI941" i="60"/>
  <c r="AH941" i="60"/>
  <c r="AG941" i="60"/>
  <c r="AF941" i="60"/>
  <c r="AE941" i="60"/>
  <c r="AD941" i="60"/>
  <c r="AC941" i="60"/>
  <c r="AB941" i="60"/>
  <c r="AA941" i="60"/>
  <c r="Z941" i="60"/>
  <c r="Y941" i="60"/>
  <c r="X941" i="60"/>
  <c r="R941" i="60"/>
  <c r="M941" i="60"/>
  <c r="K941" i="60"/>
  <c r="H941" i="60"/>
  <c r="E941" i="60"/>
  <c r="AM940" i="60"/>
  <c r="AI940" i="60"/>
  <c r="AH940" i="60"/>
  <c r="AG940" i="60"/>
  <c r="AF940" i="60"/>
  <c r="AE940" i="60"/>
  <c r="AD940" i="60"/>
  <c r="AC940" i="60"/>
  <c r="AB940" i="60"/>
  <c r="AA940" i="60"/>
  <c r="Z940" i="60"/>
  <c r="Y940" i="60"/>
  <c r="X940" i="60"/>
  <c r="R940" i="60"/>
  <c r="M940" i="60"/>
  <c r="K940" i="60"/>
  <c r="H940" i="60"/>
  <c r="E940" i="60"/>
  <c r="AM939" i="60"/>
  <c r="AI939" i="60"/>
  <c r="AH939" i="60"/>
  <c r="AG939" i="60"/>
  <c r="AF939" i="60"/>
  <c r="AE939" i="60"/>
  <c r="AD939" i="60"/>
  <c r="AC939" i="60"/>
  <c r="AB939" i="60"/>
  <c r="AA939" i="60"/>
  <c r="Z939" i="60"/>
  <c r="Y939" i="60"/>
  <c r="X939" i="60"/>
  <c r="R939" i="60"/>
  <c r="M939" i="60"/>
  <c r="K939" i="60"/>
  <c r="H939" i="60"/>
  <c r="E939" i="60"/>
  <c r="AM938" i="60"/>
  <c r="AI938" i="60"/>
  <c r="AH938" i="60"/>
  <c r="AG938" i="60"/>
  <c r="AF938" i="60"/>
  <c r="AE938" i="60"/>
  <c r="AD938" i="60"/>
  <c r="AC938" i="60"/>
  <c r="AB938" i="60"/>
  <c r="AA938" i="60"/>
  <c r="Z938" i="60"/>
  <c r="Y938" i="60"/>
  <c r="X938" i="60"/>
  <c r="R938" i="60"/>
  <c r="M938" i="60"/>
  <c r="K938" i="60"/>
  <c r="H938" i="60"/>
  <c r="E938" i="60"/>
  <c r="AM937" i="60"/>
  <c r="AI937" i="60"/>
  <c r="AH937" i="60"/>
  <c r="AG937" i="60"/>
  <c r="AF937" i="60"/>
  <c r="AE937" i="60"/>
  <c r="AD937" i="60"/>
  <c r="AC937" i="60"/>
  <c r="AB937" i="60"/>
  <c r="AA937" i="60"/>
  <c r="Z937" i="60"/>
  <c r="Y937" i="60"/>
  <c r="X937" i="60"/>
  <c r="R937" i="60"/>
  <c r="M937" i="60"/>
  <c r="K937" i="60"/>
  <c r="H937" i="60"/>
  <c r="E937" i="60"/>
  <c r="AM936" i="60"/>
  <c r="AI936" i="60"/>
  <c r="AH936" i="60"/>
  <c r="AG936" i="60"/>
  <c r="AF936" i="60"/>
  <c r="AE936" i="60"/>
  <c r="AD936" i="60"/>
  <c r="AC936" i="60"/>
  <c r="AB936" i="60"/>
  <c r="AA936" i="60"/>
  <c r="Z936" i="60"/>
  <c r="Y936" i="60"/>
  <c r="X936" i="60"/>
  <c r="R936" i="60"/>
  <c r="M936" i="60"/>
  <c r="K936" i="60"/>
  <c r="H936" i="60"/>
  <c r="E936" i="60"/>
  <c r="AM935" i="60"/>
  <c r="AI935" i="60"/>
  <c r="AH935" i="60"/>
  <c r="AG935" i="60"/>
  <c r="AF935" i="60"/>
  <c r="AE935" i="60"/>
  <c r="AD935" i="60"/>
  <c r="AC935" i="60"/>
  <c r="AB935" i="60"/>
  <c r="AA935" i="60"/>
  <c r="Z935" i="60"/>
  <c r="Y935" i="60"/>
  <c r="X935" i="60"/>
  <c r="R935" i="60"/>
  <c r="M935" i="60"/>
  <c r="K935" i="60"/>
  <c r="H935" i="60"/>
  <c r="E935" i="60"/>
  <c r="AM934" i="60"/>
  <c r="AI934" i="60"/>
  <c r="AH934" i="60"/>
  <c r="AG934" i="60"/>
  <c r="AF934" i="60"/>
  <c r="AE934" i="60"/>
  <c r="AD934" i="60"/>
  <c r="AC934" i="60"/>
  <c r="AB934" i="60"/>
  <c r="AA934" i="60"/>
  <c r="Z934" i="60"/>
  <c r="Y934" i="60"/>
  <c r="X934" i="60"/>
  <c r="R934" i="60"/>
  <c r="M934" i="60"/>
  <c r="K934" i="60"/>
  <c r="H934" i="60"/>
  <c r="E934" i="60"/>
  <c r="AM933" i="60"/>
  <c r="AI933" i="60"/>
  <c r="AH933" i="60"/>
  <c r="AG933" i="60"/>
  <c r="AF933" i="60"/>
  <c r="AE933" i="60"/>
  <c r="AD933" i="60"/>
  <c r="AC933" i="60"/>
  <c r="AB933" i="60"/>
  <c r="AA933" i="60"/>
  <c r="Z933" i="60"/>
  <c r="Y933" i="60"/>
  <c r="X933" i="60"/>
  <c r="R933" i="60"/>
  <c r="M933" i="60"/>
  <c r="K933" i="60"/>
  <c r="H933" i="60"/>
  <c r="E933" i="60"/>
  <c r="AM932" i="60"/>
  <c r="AI932" i="60"/>
  <c r="AH932" i="60"/>
  <c r="AG932" i="60"/>
  <c r="AF932" i="60"/>
  <c r="AE932" i="60"/>
  <c r="AD932" i="60"/>
  <c r="AC932" i="60"/>
  <c r="AB932" i="60"/>
  <c r="AA932" i="60"/>
  <c r="Z932" i="60"/>
  <c r="Y932" i="60"/>
  <c r="X932" i="60"/>
  <c r="R932" i="60"/>
  <c r="M932" i="60"/>
  <c r="K932" i="60"/>
  <c r="H932" i="60"/>
  <c r="E932" i="60"/>
  <c r="AM931" i="60"/>
  <c r="AI931" i="60"/>
  <c r="AH931" i="60"/>
  <c r="AG931" i="60"/>
  <c r="AF931" i="60"/>
  <c r="AE931" i="60"/>
  <c r="AD931" i="60"/>
  <c r="AC931" i="60"/>
  <c r="AB931" i="60"/>
  <c r="AA931" i="60"/>
  <c r="Z931" i="60"/>
  <c r="Y931" i="60"/>
  <c r="X931" i="60"/>
  <c r="R931" i="60"/>
  <c r="M931" i="60"/>
  <c r="K931" i="60"/>
  <c r="H931" i="60"/>
  <c r="E931" i="60"/>
  <c r="AM930" i="60"/>
  <c r="AI930" i="60"/>
  <c r="AH930" i="60"/>
  <c r="AG930" i="60"/>
  <c r="AF930" i="60"/>
  <c r="AE930" i="60"/>
  <c r="AD930" i="60"/>
  <c r="AC930" i="60"/>
  <c r="AB930" i="60"/>
  <c r="AA930" i="60"/>
  <c r="Z930" i="60"/>
  <c r="Y930" i="60"/>
  <c r="X930" i="60"/>
  <c r="R930" i="60"/>
  <c r="M930" i="60"/>
  <c r="K930" i="60"/>
  <c r="H930" i="60"/>
  <c r="E930" i="60"/>
  <c r="AM929" i="60"/>
  <c r="AI929" i="60"/>
  <c r="AH929" i="60"/>
  <c r="AG929" i="60"/>
  <c r="AF929" i="60"/>
  <c r="AE929" i="60"/>
  <c r="AD929" i="60"/>
  <c r="AC929" i="60"/>
  <c r="AB929" i="60"/>
  <c r="AA929" i="60"/>
  <c r="Z929" i="60"/>
  <c r="Y929" i="60"/>
  <c r="X929" i="60"/>
  <c r="R929" i="60"/>
  <c r="M929" i="60"/>
  <c r="K929" i="60"/>
  <c r="H929" i="60"/>
  <c r="E929" i="60"/>
  <c r="AM928" i="60"/>
  <c r="AI928" i="60"/>
  <c r="AH928" i="60"/>
  <c r="AG928" i="60"/>
  <c r="AF928" i="60"/>
  <c r="AE928" i="60"/>
  <c r="AD928" i="60"/>
  <c r="AC928" i="60"/>
  <c r="AB928" i="60"/>
  <c r="AA928" i="60"/>
  <c r="Z928" i="60"/>
  <c r="Y928" i="60"/>
  <c r="X928" i="60"/>
  <c r="R928" i="60"/>
  <c r="M928" i="60"/>
  <c r="K928" i="60"/>
  <c r="H928" i="60"/>
  <c r="E928" i="60"/>
  <c r="AM927" i="60"/>
  <c r="AI927" i="60"/>
  <c r="AH927" i="60"/>
  <c r="AG927" i="60"/>
  <c r="AF927" i="60"/>
  <c r="AE927" i="60"/>
  <c r="AD927" i="60"/>
  <c r="AC927" i="60"/>
  <c r="AB927" i="60"/>
  <c r="AA927" i="60"/>
  <c r="Z927" i="60"/>
  <c r="Y927" i="60"/>
  <c r="X927" i="60"/>
  <c r="R927" i="60"/>
  <c r="M927" i="60"/>
  <c r="K927" i="60"/>
  <c r="H927" i="60"/>
  <c r="E927" i="60"/>
  <c r="AM926" i="60"/>
  <c r="AI926" i="60"/>
  <c r="AH926" i="60"/>
  <c r="AG926" i="60"/>
  <c r="AF926" i="60"/>
  <c r="AE926" i="60"/>
  <c r="AD926" i="60"/>
  <c r="AC926" i="60"/>
  <c r="AB926" i="60"/>
  <c r="AA926" i="60"/>
  <c r="Z926" i="60"/>
  <c r="Y926" i="60"/>
  <c r="X926" i="60"/>
  <c r="R926" i="60"/>
  <c r="M926" i="60"/>
  <c r="K926" i="60"/>
  <c r="H926" i="60"/>
  <c r="E926" i="60"/>
  <c r="AM925" i="60"/>
  <c r="AI925" i="60"/>
  <c r="AH925" i="60"/>
  <c r="AG925" i="60"/>
  <c r="AF925" i="60"/>
  <c r="AE925" i="60"/>
  <c r="AD925" i="60"/>
  <c r="AC925" i="60"/>
  <c r="AB925" i="60"/>
  <c r="AA925" i="60"/>
  <c r="Z925" i="60"/>
  <c r="Y925" i="60"/>
  <c r="X925" i="60"/>
  <c r="R925" i="60"/>
  <c r="M925" i="60"/>
  <c r="K925" i="60"/>
  <c r="H925" i="60"/>
  <c r="E925" i="60"/>
  <c r="AM924" i="60"/>
  <c r="AI924" i="60"/>
  <c r="AH924" i="60"/>
  <c r="AG924" i="60"/>
  <c r="AF924" i="60"/>
  <c r="AE924" i="60"/>
  <c r="AD924" i="60"/>
  <c r="AC924" i="60"/>
  <c r="AB924" i="60"/>
  <c r="AA924" i="60"/>
  <c r="Z924" i="60"/>
  <c r="Y924" i="60"/>
  <c r="X924" i="60"/>
  <c r="R924" i="60"/>
  <c r="M924" i="60"/>
  <c r="K924" i="60"/>
  <c r="H924" i="60"/>
  <c r="E924" i="60"/>
  <c r="AM923" i="60"/>
  <c r="AI923" i="60"/>
  <c r="AH923" i="60"/>
  <c r="AG923" i="60"/>
  <c r="AF923" i="60"/>
  <c r="AE923" i="60"/>
  <c r="AD923" i="60"/>
  <c r="AC923" i="60"/>
  <c r="AB923" i="60"/>
  <c r="AA923" i="60"/>
  <c r="Z923" i="60"/>
  <c r="Y923" i="60"/>
  <c r="X923" i="60"/>
  <c r="R923" i="60"/>
  <c r="M923" i="60"/>
  <c r="K923" i="60"/>
  <c r="H923" i="60"/>
  <c r="E923" i="60"/>
  <c r="AM922" i="60"/>
  <c r="AI922" i="60"/>
  <c r="AH922" i="60"/>
  <c r="AG922" i="60"/>
  <c r="AF922" i="60"/>
  <c r="AE922" i="60"/>
  <c r="AD922" i="60"/>
  <c r="AC922" i="60"/>
  <c r="AB922" i="60"/>
  <c r="AA922" i="60"/>
  <c r="Z922" i="60"/>
  <c r="Y922" i="60"/>
  <c r="X922" i="60"/>
  <c r="R922" i="60"/>
  <c r="M922" i="60"/>
  <c r="K922" i="60"/>
  <c r="H922" i="60"/>
  <c r="E922" i="60"/>
  <c r="AM921" i="60"/>
  <c r="AI921" i="60"/>
  <c r="AH921" i="60"/>
  <c r="AG921" i="60"/>
  <c r="AF921" i="60"/>
  <c r="AE921" i="60"/>
  <c r="AD921" i="60"/>
  <c r="AC921" i="60"/>
  <c r="AB921" i="60"/>
  <c r="AA921" i="60"/>
  <c r="Z921" i="60"/>
  <c r="Y921" i="60"/>
  <c r="X921" i="60"/>
  <c r="R921" i="60"/>
  <c r="M921" i="60"/>
  <c r="K921" i="60"/>
  <c r="H921" i="60"/>
  <c r="E921" i="60"/>
  <c r="AM920" i="60"/>
  <c r="AI920" i="60"/>
  <c r="AH920" i="60"/>
  <c r="AG920" i="60"/>
  <c r="AF920" i="60"/>
  <c r="AE920" i="60"/>
  <c r="AD920" i="60"/>
  <c r="AC920" i="60"/>
  <c r="AB920" i="60"/>
  <c r="AA920" i="60"/>
  <c r="Z920" i="60"/>
  <c r="Y920" i="60"/>
  <c r="X920" i="60"/>
  <c r="R920" i="60"/>
  <c r="M920" i="60"/>
  <c r="K920" i="60"/>
  <c r="H920" i="60"/>
  <c r="E920" i="60"/>
  <c r="AM919" i="60"/>
  <c r="AI919" i="60"/>
  <c r="AH919" i="60"/>
  <c r="AG919" i="60"/>
  <c r="AF919" i="60"/>
  <c r="AE919" i="60"/>
  <c r="AD919" i="60"/>
  <c r="AC919" i="60"/>
  <c r="AB919" i="60"/>
  <c r="AA919" i="60"/>
  <c r="Z919" i="60"/>
  <c r="Y919" i="60"/>
  <c r="X919" i="60"/>
  <c r="R919" i="60"/>
  <c r="M919" i="60"/>
  <c r="K919" i="60"/>
  <c r="H919" i="60"/>
  <c r="E919" i="60"/>
  <c r="AM918" i="60"/>
  <c r="AI918" i="60"/>
  <c r="AH918" i="60"/>
  <c r="AG918" i="60"/>
  <c r="AF918" i="60"/>
  <c r="AE918" i="60"/>
  <c r="AD918" i="60"/>
  <c r="AC918" i="60"/>
  <c r="AB918" i="60"/>
  <c r="AA918" i="60"/>
  <c r="Z918" i="60"/>
  <c r="Y918" i="60"/>
  <c r="X918" i="60"/>
  <c r="R918" i="60"/>
  <c r="M918" i="60"/>
  <c r="K918" i="60"/>
  <c r="H918" i="60"/>
  <c r="E918" i="60"/>
  <c r="AM917" i="60"/>
  <c r="AI917" i="60"/>
  <c r="AH917" i="60"/>
  <c r="AG917" i="60"/>
  <c r="AF917" i="60"/>
  <c r="AE917" i="60"/>
  <c r="AD917" i="60"/>
  <c r="AC917" i="60"/>
  <c r="AB917" i="60"/>
  <c r="AA917" i="60"/>
  <c r="Z917" i="60"/>
  <c r="Y917" i="60"/>
  <c r="X917" i="60"/>
  <c r="R917" i="60"/>
  <c r="M917" i="60"/>
  <c r="K917" i="60"/>
  <c r="H917" i="60"/>
  <c r="E917" i="60"/>
  <c r="AM916" i="60"/>
  <c r="AI916" i="60"/>
  <c r="AH916" i="60"/>
  <c r="AG916" i="60"/>
  <c r="AF916" i="60"/>
  <c r="AE916" i="60"/>
  <c r="AD916" i="60"/>
  <c r="AC916" i="60"/>
  <c r="AB916" i="60"/>
  <c r="AA916" i="60"/>
  <c r="Z916" i="60"/>
  <c r="Y916" i="60"/>
  <c r="X916" i="60"/>
  <c r="R916" i="60"/>
  <c r="M916" i="60"/>
  <c r="K916" i="60"/>
  <c r="H916" i="60"/>
  <c r="E916" i="60"/>
  <c r="AM915" i="60"/>
  <c r="AI915" i="60"/>
  <c r="AH915" i="60"/>
  <c r="AG915" i="60"/>
  <c r="AF915" i="60"/>
  <c r="AE915" i="60"/>
  <c r="AD915" i="60"/>
  <c r="AC915" i="60"/>
  <c r="AB915" i="60"/>
  <c r="AA915" i="60"/>
  <c r="Z915" i="60"/>
  <c r="Y915" i="60"/>
  <c r="X915" i="60"/>
  <c r="R915" i="60"/>
  <c r="M915" i="60"/>
  <c r="K915" i="60"/>
  <c r="H915" i="60"/>
  <c r="E915" i="60"/>
  <c r="AM914" i="60"/>
  <c r="AI914" i="60"/>
  <c r="AH914" i="60"/>
  <c r="AG914" i="60"/>
  <c r="AF914" i="60"/>
  <c r="AE914" i="60"/>
  <c r="AD914" i="60"/>
  <c r="AC914" i="60"/>
  <c r="AB914" i="60"/>
  <c r="AA914" i="60"/>
  <c r="Z914" i="60"/>
  <c r="Y914" i="60"/>
  <c r="X914" i="60"/>
  <c r="R914" i="60"/>
  <c r="M914" i="60"/>
  <c r="K914" i="60"/>
  <c r="H914" i="60"/>
  <c r="E914" i="60"/>
  <c r="AM913" i="60"/>
  <c r="AI913" i="60"/>
  <c r="AH913" i="60"/>
  <c r="AG913" i="60"/>
  <c r="AF913" i="60"/>
  <c r="AE913" i="60"/>
  <c r="AD913" i="60"/>
  <c r="AC913" i="60"/>
  <c r="AB913" i="60"/>
  <c r="AA913" i="60"/>
  <c r="Z913" i="60"/>
  <c r="Y913" i="60"/>
  <c r="X913" i="60"/>
  <c r="R913" i="60"/>
  <c r="M913" i="60"/>
  <c r="K913" i="60"/>
  <c r="H913" i="60"/>
  <c r="E913" i="60"/>
  <c r="AM912" i="60"/>
  <c r="AI912" i="60"/>
  <c r="AH912" i="60"/>
  <c r="AG912" i="60"/>
  <c r="AF912" i="60"/>
  <c r="AE912" i="60"/>
  <c r="AD912" i="60"/>
  <c r="AC912" i="60"/>
  <c r="AB912" i="60"/>
  <c r="AA912" i="60"/>
  <c r="Z912" i="60"/>
  <c r="Y912" i="60"/>
  <c r="X912" i="60"/>
  <c r="R912" i="60"/>
  <c r="M912" i="60"/>
  <c r="K912" i="60"/>
  <c r="H912" i="60"/>
  <c r="E912" i="60"/>
  <c r="AM911" i="60"/>
  <c r="AI911" i="60"/>
  <c r="AH911" i="60"/>
  <c r="AG911" i="60"/>
  <c r="AF911" i="60"/>
  <c r="AE911" i="60"/>
  <c r="AD911" i="60"/>
  <c r="AC911" i="60"/>
  <c r="AB911" i="60"/>
  <c r="AA911" i="60"/>
  <c r="Z911" i="60"/>
  <c r="Y911" i="60"/>
  <c r="X911" i="60"/>
  <c r="R911" i="60"/>
  <c r="M911" i="60"/>
  <c r="K911" i="60"/>
  <c r="H911" i="60"/>
  <c r="E911" i="60"/>
  <c r="AM910" i="60"/>
  <c r="AI910" i="60"/>
  <c r="AH910" i="60"/>
  <c r="AG910" i="60"/>
  <c r="AF910" i="60"/>
  <c r="AE910" i="60"/>
  <c r="AD910" i="60"/>
  <c r="AC910" i="60"/>
  <c r="AB910" i="60"/>
  <c r="AA910" i="60"/>
  <c r="Z910" i="60"/>
  <c r="Y910" i="60"/>
  <c r="X910" i="60"/>
  <c r="R910" i="60"/>
  <c r="M910" i="60"/>
  <c r="K910" i="60"/>
  <c r="H910" i="60"/>
  <c r="E910" i="60"/>
  <c r="AM909" i="60"/>
  <c r="AI909" i="60"/>
  <c r="AH909" i="60"/>
  <c r="AG909" i="60"/>
  <c r="AF909" i="60"/>
  <c r="AE909" i="60"/>
  <c r="AD909" i="60"/>
  <c r="AC909" i="60"/>
  <c r="AB909" i="60"/>
  <c r="AA909" i="60"/>
  <c r="Z909" i="60"/>
  <c r="Y909" i="60"/>
  <c r="X909" i="60"/>
  <c r="R909" i="60"/>
  <c r="M909" i="60"/>
  <c r="K909" i="60"/>
  <c r="H909" i="60"/>
  <c r="E909" i="60"/>
  <c r="AM908" i="60"/>
  <c r="AI908" i="60"/>
  <c r="AH908" i="60"/>
  <c r="AG908" i="60"/>
  <c r="AF908" i="60"/>
  <c r="AE908" i="60"/>
  <c r="AD908" i="60"/>
  <c r="AC908" i="60"/>
  <c r="AB908" i="60"/>
  <c r="AA908" i="60"/>
  <c r="Z908" i="60"/>
  <c r="Y908" i="60"/>
  <c r="X908" i="60"/>
  <c r="R908" i="60"/>
  <c r="M908" i="60"/>
  <c r="K908" i="60"/>
  <c r="H908" i="60"/>
  <c r="E908" i="60"/>
  <c r="AM907" i="60"/>
  <c r="AI907" i="60"/>
  <c r="AH907" i="60"/>
  <c r="AG907" i="60"/>
  <c r="AF907" i="60"/>
  <c r="AE907" i="60"/>
  <c r="AD907" i="60"/>
  <c r="AC907" i="60"/>
  <c r="AB907" i="60"/>
  <c r="AA907" i="60"/>
  <c r="Z907" i="60"/>
  <c r="Y907" i="60"/>
  <c r="X907" i="60"/>
  <c r="R907" i="60"/>
  <c r="M907" i="60"/>
  <c r="K907" i="60"/>
  <c r="H907" i="60"/>
  <c r="E907" i="60"/>
  <c r="AM906" i="60"/>
  <c r="AI906" i="60"/>
  <c r="AH906" i="60"/>
  <c r="AG906" i="60"/>
  <c r="AF906" i="60"/>
  <c r="AE906" i="60"/>
  <c r="AD906" i="60"/>
  <c r="AC906" i="60"/>
  <c r="AB906" i="60"/>
  <c r="AA906" i="60"/>
  <c r="Z906" i="60"/>
  <c r="Y906" i="60"/>
  <c r="X906" i="60"/>
  <c r="R906" i="60"/>
  <c r="M906" i="60"/>
  <c r="K906" i="60"/>
  <c r="H906" i="60"/>
  <c r="E906" i="60"/>
  <c r="AM905" i="60"/>
  <c r="AI905" i="60"/>
  <c r="AH905" i="60"/>
  <c r="AG905" i="60"/>
  <c r="AF905" i="60"/>
  <c r="AE905" i="60"/>
  <c r="AD905" i="60"/>
  <c r="AC905" i="60"/>
  <c r="AB905" i="60"/>
  <c r="AA905" i="60"/>
  <c r="Z905" i="60"/>
  <c r="Y905" i="60"/>
  <c r="X905" i="60"/>
  <c r="R905" i="60"/>
  <c r="M905" i="60"/>
  <c r="K905" i="60"/>
  <c r="H905" i="60"/>
  <c r="E905" i="60"/>
  <c r="AM904" i="60"/>
  <c r="AI904" i="60"/>
  <c r="AH904" i="60"/>
  <c r="AG904" i="60"/>
  <c r="AF904" i="60"/>
  <c r="AE904" i="60"/>
  <c r="AD904" i="60"/>
  <c r="AC904" i="60"/>
  <c r="AB904" i="60"/>
  <c r="AA904" i="60"/>
  <c r="Z904" i="60"/>
  <c r="Y904" i="60"/>
  <c r="X904" i="60"/>
  <c r="R904" i="60"/>
  <c r="M904" i="60"/>
  <c r="K904" i="60"/>
  <c r="H904" i="60"/>
  <c r="E904" i="60"/>
  <c r="AM903" i="60"/>
  <c r="AI903" i="60"/>
  <c r="AH903" i="60"/>
  <c r="AG903" i="60"/>
  <c r="AF903" i="60"/>
  <c r="AE903" i="60"/>
  <c r="AD903" i="60"/>
  <c r="AC903" i="60"/>
  <c r="AB903" i="60"/>
  <c r="AA903" i="60"/>
  <c r="Z903" i="60"/>
  <c r="Y903" i="60"/>
  <c r="X903" i="60"/>
  <c r="R903" i="60"/>
  <c r="M903" i="60"/>
  <c r="K903" i="60"/>
  <c r="H903" i="60"/>
  <c r="E903" i="60"/>
  <c r="AM902" i="60"/>
  <c r="AI902" i="60"/>
  <c r="AH902" i="60"/>
  <c r="AG902" i="60"/>
  <c r="AF902" i="60"/>
  <c r="AE902" i="60"/>
  <c r="AD902" i="60"/>
  <c r="AC902" i="60"/>
  <c r="AB902" i="60"/>
  <c r="AA902" i="60"/>
  <c r="Z902" i="60"/>
  <c r="Y902" i="60"/>
  <c r="X902" i="60"/>
  <c r="R902" i="60"/>
  <c r="M902" i="60"/>
  <c r="K902" i="60"/>
  <c r="H902" i="60"/>
  <c r="E902" i="60"/>
  <c r="AM901" i="60"/>
  <c r="AI901" i="60"/>
  <c r="AH901" i="60"/>
  <c r="AG901" i="60"/>
  <c r="AF901" i="60"/>
  <c r="AE901" i="60"/>
  <c r="AD901" i="60"/>
  <c r="AC901" i="60"/>
  <c r="AB901" i="60"/>
  <c r="AA901" i="60"/>
  <c r="Z901" i="60"/>
  <c r="Y901" i="60"/>
  <c r="X901" i="60"/>
  <c r="R901" i="60"/>
  <c r="M901" i="60"/>
  <c r="K901" i="60"/>
  <c r="H901" i="60"/>
  <c r="E901" i="60"/>
  <c r="AM900" i="60"/>
  <c r="AI900" i="60"/>
  <c r="AH900" i="60"/>
  <c r="AG900" i="60"/>
  <c r="AF900" i="60"/>
  <c r="AE900" i="60"/>
  <c r="AD900" i="60"/>
  <c r="AC900" i="60"/>
  <c r="AB900" i="60"/>
  <c r="AA900" i="60"/>
  <c r="Z900" i="60"/>
  <c r="Y900" i="60"/>
  <c r="X900" i="60"/>
  <c r="R900" i="60"/>
  <c r="M900" i="60"/>
  <c r="K900" i="60"/>
  <c r="H900" i="60"/>
  <c r="E900" i="60"/>
  <c r="AM899" i="60"/>
  <c r="AI899" i="60"/>
  <c r="AH899" i="60"/>
  <c r="AG899" i="60"/>
  <c r="AF899" i="60"/>
  <c r="AE899" i="60"/>
  <c r="AD899" i="60"/>
  <c r="AC899" i="60"/>
  <c r="AB899" i="60"/>
  <c r="AA899" i="60"/>
  <c r="Z899" i="60"/>
  <c r="Y899" i="60"/>
  <c r="X899" i="60"/>
  <c r="R899" i="60"/>
  <c r="M899" i="60"/>
  <c r="K899" i="60"/>
  <c r="H899" i="60"/>
  <c r="E899" i="60"/>
  <c r="AM898" i="60"/>
  <c r="AI898" i="60"/>
  <c r="AH898" i="60"/>
  <c r="AG898" i="60"/>
  <c r="AF898" i="60"/>
  <c r="AE898" i="60"/>
  <c r="AD898" i="60"/>
  <c r="AC898" i="60"/>
  <c r="AB898" i="60"/>
  <c r="AA898" i="60"/>
  <c r="Z898" i="60"/>
  <c r="Y898" i="60"/>
  <c r="X898" i="60"/>
  <c r="R898" i="60"/>
  <c r="M898" i="60"/>
  <c r="K898" i="60"/>
  <c r="H898" i="60"/>
  <c r="E898" i="60"/>
  <c r="AM897" i="60"/>
  <c r="AI897" i="60"/>
  <c r="AH897" i="60"/>
  <c r="AG897" i="60"/>
  <c r="AF897" i="60"/>
  <c r="AE897" i="60"/>
  <c r="AD897" i="60"/>
  <c r="AC897" i="60"/>
  <c r="AB897" i="60"/>
  <c r="AA897" i="60"/>
  <c r="Z897" i="60"/>
  <c r="Y897" i="60"/>
  <c r="X897" i="60"/>
  <c r="R897" i="60"/>
  <c r="M897" i="60"/>
  <c r="K897" i="60"/>
  <c r="H897" i="60"/>
  <c r="E897" i="60"/>
  <c r="AM896" i="60"/>
  <c r="AI896" i="60"/>
  <c r="AH896" i="60"/>
  <c r="AG896" i="60"/>
  <c r="AF896" i="60"/>
  <c r="AE896" i="60"/>
  <c r="AD896" i="60"/>
  <c r="AC896" i="60"/>
  <c r="AB896" i="60"/>
  <c r="AA896" i="60"/>
  <c r="Z896" i="60"/>
  <c r="Y896" i="60"/>
  <c r="X896" i="60"/>
  <c r="R896" i="60"/>
  <c r="M896" i="60"/>
  <c r="K896" i="60"/>
  <c r="H896" i="60"/>
  <c r="E896" i="60"/>
  <c r="AM895" i="60"/>
  <c r="AI895" i="60"/>
  <c r="AH895" i="60"/>
  <c r="AG895" i="60"/>
  <c r="AF895" i="60"/>
  <c r="AE895" i="60"/>
  <c r="AD895" i="60"/>
  <c r="AC895" i="60"/>
  <c r="AB895" i="60"/>
  <c r="AA895" i="60"/>
  <c r="Z895" i="60"/>
  <c r="Y895" i="60"/>
  <c r="X895" i="60"/>
  <c r="R895" i="60"/>
  <c r="M895" i="60"/>
  <c r="K895" i="60"/>
  <c r="H895" i="60"/>
  <c r="E895" i="60"/>
  <c r="AM894" i="60"/>
  <c r="AI894" i="60"/>
  <c r="AH894" i="60"/>
  <c r="AG894" i="60"/>
  <c r="AF894" i="60"/>
  <c r="AE894" i="60"/>
  <c r="AD894" i="60"/>
  <c r="AC894" i="60"/>
  <c r="AB894" i="60"/>
  <c r="AA894" i="60"/>
  <c r="Z894" i="60"/>
  <c r="Y894" i="60"/>
  <c r="X894" i="60"/>
  <c r="R894" i="60"/>
  <c r="M894" i="60"/>
  <c r="K894" i="60"/>
  <c r="H894" i="60"/>
  <c r="E894" i="60"/>
  <c r="AM893" i="60"/>
  <c r="AI893" i="60"/>
  <c r="AH893" i="60"/>
  <c r="AG893" i="60"/>
  <c r="AF893" i="60"/>
  <c r="AE893" i="60"/>
  <c r="AD893" i="60"/>
  <c r="AC893" i="60"/>
  <c r="AB893" i="60"/>
  <c r="AA893" i="60"/>
  <c r="Z893" i="60"/>
  <c r="Y893" i="60"/>
  <c r="X893" i="60"/>
  <c r="R893" i="60"/>
  <c r="M893" i="60"/>
  <c r="K893" i="60"/>
  <c r="H893" i="60"/>
  <c r="E893" i="60"/>
  <c r="AM892" i="60"/>
  <c r="AI892" i="60"/>
  <c r="AH892" i="60"/>
  <c r="AG892" i="60"/>
  <c r="AF892" i="60"/>
  <c r="AE892" i="60"/>
  <c r="AD892" i="60"/>
  <c r="AC892" i="60"/>
  <c r="AB892" i="60"/>
  <c r="AA892" i="60"/>
  <c r="Z892" i="60"/>
  <c r="Y892" i="60"/>
  <c r="X892" i="60"/>
  <c r="R892" i="60"/>
  <c r="M892" i="60"/>
  <c r="K892" i="60"/>
  <c r="H892" i="60"/>
  <c r="E892" i="60"/>
  <c r="AM891" i="60"/>
  <c r="AI891" i="60"/>
  <c r="AH891" i="60"/>
  <c r="AG891" i="60"/>
  <c r="AF891" i="60"/>
  <c r="AE891" i="60"/>
  <c r="AD891" i="60"/>
  <c r="AC891" i="60"/>
  <c r="AB891" i="60"/>
  <c r="AA891" i="60"/>
  <c r="Z891" i="60"/>
  <c r="Y891" i="60"/>
  <c r="X891" i="60"/>
  <c r="R891" i="60"/>
  <c r="M891" i="60"/>
  <c r="K891" i="60"/>
  <c r="H891" i="60"/>
  <c r="E891" i="60"/>
  <c r="AM890" i="60"/>
  <c r="AI890" i="60"/>
  <c r="AH890" i="60"/>
  <c r="AG890" i="60"/>
  <c r="AF890" i="60"/>
  <c r="AE890" i="60"/>
  <c r="AD890" i="60"/>
  <c r="AC890" i="60"/>
  <c r="AB890" i="60"/>
  <c r="AA890" i="60"/>
  <c r="Z890" i="60"/>
  <c r="Y890" i="60"/>
  <c r="X890" i="60"/>
  <c r="R890" i="60"/>
  <c r="M890" i="60"/>
  <c r="K890" i="60"/>
  <c r="H890" i="60"/>
  <c r="E890" i="60"/>
  <c r="AM889" i="60"/>
  <c r="AI889" i="60"/>
  <c r="AH889" i="60"/>
  <c r="AG889" i="60"/>
  <c r="AF889" i="60"/>
  <c r="AE889" i="60"/>
  <c r="AD889" i="60"/>
  <c r="AC889" i="60"/>
  <c r="AB889" i="60"/>
  <c r="AA889" i="60"/>
  <c r="Z889" i="60"/>
  <c r="Y889" i="60"/>
  <c r="X889" i="60"/>
  <c r="R889" i="60"/>
  <c r="M889" i="60"/>
  <c r="K889" i="60"/>
  <c r="H889" i="60"/>
  <c r="E889" i="60"/>
  <c r="AM888" i="60"/>
  <c r="AI888" i="60"/>
  <c r="AH888" i="60"/>
  <c r="AG888" i="60"/>
  <c r="AF888" i="60"/>
  <c r="AE888" i="60"/>
  <c r="AD888" i="60"/>
  <c r="AC888" i="60"/>
  <c r="AB888" i="60"/>
  <c r="AA888" i="60"/>
  <c r="Z888" i="60"/>
  <c r="Y888" i="60"/>
  <c r="X888" i="60"/>
  <c r="R888" i="60"/>
  <c r="M888" i="60"/>
  <c r="K888" i="60"/>
  <c r="H888" i="60"/>
  <c r="E888" i="60"/>
  <c r="AM887" i="60"/>
  <c r="AI887" i="60"/>
  <c r="AH887" i="60"/>
  <c r="AG887" i="60"/>
  <c r="AF887" i="60"/>
  <c r="AE887" i="60"/>
  <c r="AD887" i="60"/>
  <c r="AC887" i="60"/>
  <c r="AB887" i="60"/>
  <c r="AA887" i="60"/>
  <c r="Z887" i="60"/>
  <c r="Y887" i="60"/>
  <c r="X887" i="60"/>
  <c r="R887" i="60"/>
  <c r="M887" i="60"/>
  <c r="K887" i="60"/>
  <c r="H887" i="60"/>
  <c r="E887" i="60"/>
  <c r="AM886" i="60"/>
  <c r="AI886" i="60"/>
  <c r="AH886" i="60"/>
  <c r="AG886" i="60"/>
  <c r="AF886" i="60"/>
  <c r="AE886" i="60"/>
  <c r="AD886" i="60"/>
  <c r="AC886" i="60"/>
  <c r="AB886" i="60"/>
  <c r="AA886" i="60"/>
  <c r="Z886" i="60"/>
  <c r="Y886" i="60"/>
  <c r="X886" i="60"/>
  <c r="R886" i="60"/>
  <c r="M886" i="60"/>
  <c r="K886" i="60"/>
  <c r="H886" i="60"/>
  <c r="E886" i="60"/>
  <c r="AM885" i="60"/>
  <c r="AI885" i="60"/>
  <c r="AH885" i="60"/>
  <c r="AG885" i="60"/>
  <c r="AF885" i="60"/>
  <c r="AE885" i="60"/>
  <c r="AD885" i="60"/>
  <c r="AC885" i="60"/>
  <c r="AB885" i="60"/>
  <c r="AA885" i="60"/>
  <c r="Z885" i="60"/>
  <c r="Y885" i="60"/>
  <c r="X885" i="60"/>
  <c r="R885" i="60"/>
  <c r="M885" i="60"/>
  <c r="K885" i="60"/>
  <c r="H885" i="60"/>
  <c r="E885" i="60"/>
  <c r="AM884" i="60"/>
  <c r="AI884" i="60"/>
  <c r="AH884" i="60"/>
  <c r="AG884" i="60"/>
  <c r="AF884" i="60"/>
  <c r="AE884" i="60"/>
  <c r="AD884" i="60"/>
  <c r="AC884" i="60"/>
  <c r="AB884" i="60"/>
  <c r="AA884" i="60"/>
  <c r="Z884" i="60"/>
  <c r="Y884" i="60"/>
  <c r="X884" i="60"/>
  <c r="R884" i="60"/>
  <c r="M884" i="60"/>
  <c r="K884" i="60"/>
  <c r="H884" i="60"/>
  <c r="E884" i="60"/>
  <c r="AM883" i="60"/>
  <c r="AI883" i="60"/>
  <c r="AH883" i="60"/>
  <c r="AG883" i="60"/>
  <c r="AF883" i="60"/>
  <c r="AE883" i="60"/>
  <c r="AD883" i="60"/>
  <c r="AC883" i="60"/>
  <c r="AB883" i="60"/>
  <c r="AA883" i="60"/>
  <c r="Z883" i="60"/>
  <c r="Y883" i="60"/>
  <c r="X883" i="60"/>
  <c r="R883" i="60"/>
  <c r="M883" i="60"/>
  <c r="K883" i="60"/>
  <c r="H883" i="60"/>
  <c r="E883" i="60"/>
  <c r="AM882" i="60"/>
  <c r="AI882" i="60"/>
  <c r="AH882" i="60"/>
  <c r="AG882" i="60"/>
  <c r="AF882" i="60"/>
  <c r="AE882" i="60"/>
  <c r="AD882" i="60"/>
  <c r="AC882" i="60"/>
  <c r="AB882" i="60"/>
  <c r="AA882" i="60"/>
  <c r="Z882" i="60"/>
  <c r="Y882" i="60"/>
  <c r="X882" i="60"/>
  <c r="R882" i="60"/>
  <c r="M882" i="60"/>
  <c r="K882" i="60"/>
  <c r="H882" i="60"/>
  <c r="E882" i="60"/>
  <c r="AM881" i="60"/>
  <c r="AI881" i="60"/>
  <c r="AH881" i="60"/>
  <c r="AG881" i="60"/>
  <c r="AF881" i="60"/>
  <c r="AE881" i="60"/>
  <c r="AD881" i="60"/>
  <c r="AC881" i="60"/>
  <c r="AB881" i="60"/>
  <c r="AA881" i="60"/>
  <c r="Z881" i="60"/>
  <c r="Y881" i="60"/>
  <c r="X881" i="60"/>
  <c r="R881" i="60"/>
  <c r="M881" i="60"/>
  <c r="K881" i="60"/>
  <c r="H881" i="60"/>
  <c r="E881" i="60"/>
  <c r="AM880" i="60"/>
  <c r="AI880" i="60"/>
  <c r="AH880" i="60"/>
  <c r="AG880" i="60"/>
  <c r="AF880" i="60"/>
  <c r="AE880" i="60"/>
  <c r="AD880" i="60"/>
  <c r="AC880" i="60"/>
  <c r="AB880" i="60"/>
  <c r="AA880" i="60"/>
  <c r="Z880" i="60"/>
  <c r="Y880" i="60"/>
  <c r="X880" i="60"/>
  <c r="R880" i="60"/>
  <c r="M880" i="60"/>
  <c r="K880" i="60"/>
  <c r="H880" i="60"/>
  <c r="E880" i="60"/>
  <c r="AM879" i="60"/>
  <c r="AI879" i="60"/>
  <c r="AH879" i="60"/>
  <c r="AG879" i="60"/>
  <c r="AF879" i="60"/>
  <c r="AE879" i="60"/>
  <c r="AD879" i="60"/>
  <c r="AC879" i="60"/>
  <c r="AB879" i="60"/>
  <c r="AA879" i="60"/>
  <c r="Z879" i="60"/>
  <c r="Y879" i="60"/>
  <c r="X879" i="60"/>
  <c r="R879" i="60"/>
  <c r="M879" i="60"/>
  <c r="K879" i="60"/>
  <c r="H879" i="60"/>
  <c r="E879" i="60"/>
  <c r="AM878" i="60"/>
  <c r="AI878" i="60"/>
  <c r="AH878" i="60"/>
  <c r="AG878" i="60"/>
  <c r="AF878" i="60"/>
  <c r="AE878" i="60"/>
  <c r="AD878" i="60"/>
  <c r="AC878" i="60"/>
  <c r="AB878" i="60"/>
  <c r="AA878" i="60"/>
  <c r="Z878" i="60"/>
  <c r="Y878" i="60"/>
  <c r="X878" i="60"/>
  <c r="R878" i="60"/>
  <c r="M878" i="60"/>
  <c r="K878" i="60"/>
  <c r="H878" i="60"/>
  <c r="E878" i="60"/>
  <c r="AM877" i="60"/>
  <c r="AI877" i="60"/>
  <c r="AH877" i="60"/>
  <c r="AG877" i="60"/>
  <c r="AF877" i="60"/>
  <c r="AE877" i="60"/>
  <c r="AD877" i="60"/>
  <c r="AC877" i="60"/>
  <c r="AB877" i="60"/>
  <c r="AA877" i="60"/>
  <c r="Z877" i="60"/>
  <c r="Y877" i="60"/>
  <c r="X877" i="60"/>
  <c r="R877" i="60"/>
  <c r="M877" i="60"/>
  <c r="K877" i="60"/>
  <c r="H877" i="60"/>
  <c r="E877" i="60"/>
  <c r="AM876" i="60"/>
  <c r="AI876" i="60"/>
  <c r="AH876" i="60"/>
  <c r="AG876" i="60"/>
  <c r="AF876" i="60"/>
  <c r="AE876" i="60"/>
  <c r="AD876" i="60"/>
  <c r="AC876" i="60"/>
  <c r="AB876" i="60"/>
  <c r="AA876" i="60"/>
  <c r="Z876" i="60"/>
  <c r="Y876" i="60"/>
  <c r="X876" i="60"/>
  <c r="R876" i="60"/>
  <c r="M876" i="60"/>
  <c r="K876" i="60"/>
  <c r="H876" i="60"/>
  <c r="E876" i="60"/>
  <c r="AM875" i="60"/>
  <c r="AI875" i="60"/>
  <c r="AH875" i="60"/>
  <c r="AG875" i="60"/>
  <c r="AF875" i="60"/>
  <c r="AE875" i="60"/>
  <c r="AD875" i="60"/>
  <c r="AC875" i="60"/>
  <c r="AB875" i="60"/>
  <c r="AA875" i="60"/>
  <c r="Z875" i="60"/>
  <c r="Y875" i="60"/>
  <c r="X875" i="60"/>
  <c r="R875" i="60"/>
  <c r="M875" i="60"/>
  <c r="K875" i="60"/>
  <c r="H875" i="60"/>
  <c r="E875" i="60"/>
  <c r="AM874" i="60"/>
  <c r="AI874" i="60"/>
  <c r="AH874" i="60"/>
  <c r="AG874" i="60"/>
  <c r="AF874" i="60"/>
  <c r="AE874" i="60"/>
  <c r="AD874" i="60"/>
  <c r="AC874" i="60"/>
  <c r="AB874" i="60"/>
  <c r="AA874" i="60"/>
  <c r="Z874" i="60"/>
  <c r="Y874" i="60"/>
  <c r="X874" i="60"/>
  <c r="R874" i="60"/>
  <c r="M874" i="60"/>
  <c r="K874" i="60"/>
  <c r="H874" i="60"/>
  <c r="E874" i="60"/>
  <c r="AM873" i="60"/>
  <c r="AI873" i="60"/>
  <c r="AH873" i="60"/>
  <c r="AG873" i="60"/>
  <c r="AF873" i="60"/>
  <c r="AE873" i="60"/>
  <c r="AD873" i="60"/>
  <c r="AC873" i="60"/>
  <c r="AB873" i="60"/>
  <c r="AA873" i="60"/>
  <c r="Z873" i="60"/>
  <c r="Y873" i="60"/>
  <c r="X873" i="60"/>
  <c r="R873" i="60"/>
  <c r="M873" i="60"/>
  <c r="K873" i="60"/>
  <c r="H873" i="60"/>
  <c r="E873" i="60"/>
  <c r="AM872" i="60"/>
  <c r="AI872" i="60"/>
  <c r="AH872" i="60"/>
  <c r="AG872" i="60"/>
  <c r="AF872" i="60"/>
  <c r="AE872" i="60"/>
  <c r="AD872" i="60"/>
  <c r="AC872" i="60"/>
  <c r="AB872" i="60"/>
  <c r="AA872" i="60"/>
  <c r="Z872" i="60"/>
  <c r="Y872" i="60"/>
  <c r="X872" i="60"/>
  <c r="R872" i="60"/>
  <c r="M872" i="60"/>
  <c r="K872" i="60"/>
  <c r="H872" i="60"/>
  <c r="E872" i="60"/>
  <c r="AM871" i="60"/>
  <c r="AI871" i="60"/>
  <c r="AH871" i="60"/>
  <c r="AG871" i="60"/>
  <c r="AF871" i="60"/>
  <c r="AE871" i="60"/>
  <c r="AD871" i="60"/>
  <c r="AC871" i="60"/>
  <c r="AB871" i="60"/>
  <c r="AA871" i="60"/>
  <c r="Z871" i="60"/>
  <c r="Y871" i="60"/>
  <c r="X871" i="60"/>
  <c r="R871" i="60"/>
  <c r="M871" i="60"/>
  <c r="K871" i="60"/>
  <c r="H871" i="60"/>
  <c r="E871" i="60"/>
  <c r="AM870" i="60"/>
  <c r="AI870" i="60"/>
  <c r="AH870" i="60"/>
  <c r="AG870" i="60"/>
  <c r="AF870" i="60"/>
  <c r="AE870" i="60"/>
  <c r="AD870" i="60"/>
  <c r="AC870" i="60"/>
  <c r="AB870" i="60"/>
  <c r="AA870" i="60"/>
  <c r="Z870" i="60"/>
  <c r="Y870" i="60"/>
  <c r="X870" i="60"/>
  <c r="R870" i="60"/>
  <c r="M870" i="60"/>
  <c r="K870" i="60"/>
  <c r="H870" i="60"/>
  <c r="E870" i="60"/>
  <c r="AM869" i="60"/>
  <c r="AI869" i="60"/>
  <c r="AH869" i="60"/>
  <c r="AG869" i="60"/>
  <c r="AF869" i="60"/>
  <c r="AE869" i="60"/>
  <c r="AD869" i="60"/>
  <c r="AC869" i="60"/>
  <c r="AB869" i="60"/>
  <c r="AA869" i="60"/>
  <c r="Z869" i="60"/>
  <c r="Y869" i="60"/>
  <c r="X869" i="60"/>
  <c r="R869" i="60"/>
  <c r="M869" i="60"/>
  <c r="K869" i="60"/>
  <c r="H869" i="60"/>
  <c r="E869" i="60"/>
  <c r="AM868" i="60"/>
  <c r="AI868" i="60"/>
  <c r="AH868" i="60"/>
  <c r="AG868" i="60"/>
  <c r="AF868" i="60"/>
  <c r="AE868" i="60"/>
  <c r="AD868" i="60"/>
  <c r="AC868" i="60"/>
  <c r="AB868" i="60"/>
  <c r="AA868" i="60"/>
  <c r="Z868" i="60"/>
  <c r="Y868" i="60"/>
  <c r="X868" i="60"/>
  <c r="R868" i="60"/>
  <c r="M868" i="60"/>
  <c r="K868" i="60"/>
  <c r="H868" i="60"/>
  <c r="E868" i="60"/>
  <c r="AM867" i="60"/>
  <c r="AI867" i="60"/>
  <c r="AH867" i="60"/>
  <c r="AG867" i="60"/>
  <c r="AF867" i="60"/>
  <c r="AE867" i="60"/>
  <c r="AD867" i="60"/>
  <c r="AC867" i="60"/>
  <c r="AB867" i="60"/>
  <c r="AA867" i="60"/>
  <c r="Z867" i="60"/>
  <c r="Y867" i="60"/>
  <c r="X867" i="60"/>
  <c r="R867" i="60"/>
  <c r="M867" i="60"/>
  <c r="K867" i="60"/>
  <c r="H867" i="60"/>
  <c r="E867" i="60"/>
  <c r="AM866" i="60"/>
  <c r="AI866" i="60"/>
  <c r="AH866" i="60"/>
  <c r="AG866" i="60"/>
  <c r="AF866" i="60"/>
  <c r="AE866" i="60"/>
  <c r="AD866" i="60"/>
  <c r="AC866" i="60"/>
  <c r="AB866" i="60"/>
  <c r="AA866" i="60"/>
  <c r="Z866" i="60"/>
  <c r="Y866" i="60"/>
  <c r="X866" i="60"/>
  <c r="R866" i="60"/>
  <c r="M866" i="60"/>
  <c r="K866" i="60"/>
  <c r="H866" i="60"/>
  <c r="E866" i="60"/>
  <c r="AM865" i="60"/>
  <c r="AI865" i="60"/>
  <c r="AH865" i="60"/>
  <c r="AG865" i="60"/>
  <c r="AF865" i="60"/>
  <c r="AE865" i="60"/>
  <c r="AD865" i="60"/>
  <c r="AC865" i="60"/>
  <c r="AB865" i="60"/>
  <c r="AA865" i="60"/>
  <c r="Z865" i="60"/>
  <c r="Y865" i="60"/>
  <c r="X865" i="60"/>
  <c r="R865" i="60"/>
  <c r="M865" i="60"/>
  <c r="K865" i="60"/>
  <c r="H865" i="60"/>
  <c r="E865" i="60"/>
  <c r="AM864" i="60"/>
  <c r="AI864" i="60"/>
  <c r="AH864" i="60"/>
  <c r="AG864" i="60"/>
  <c r="AF864" i="60"/>
  <c r="AE864" i="60"/>
  <c r="AD864" i="60"/>
  <c r="AC864" i="60"/>
  <c r="AB864" i="60"/>
  <c r="AA864" i="60"/>
  <c r="Z864" i="60"/>
  <c r="Y864" i="60"/>
  <c r="X864" i="60"/>
  <c r="R864" i="60"/>
  <c r="M864" i="60"/>
  <c r="K864" i="60"/>
  <c r="H864" i="60"/>
  <c r="E864" i="60"/>
  <c r="AM863" i="60"/>
  <c r="AI863" i="60"/>
  <c r="AH863" i="60"/>
  <c r="AG863" i="60"/>
  <c r="AF863" i="60"/>
  <c r="AE863" i="60"/>
  <c r="AD863" i="60"/>
  <c r="AC863" i="60"/>
  <c r="AB863" i="60"/>
  <c r="AA863" i="60"/>
  <c r="Z863" i="60"/>
  <c r="Y863" i="60"/>
  <c r="X863" i="60"/>
  <c r="R863" i="60"/>
  <c r="M863" i="60"/>
  <c r="K863" i="60"/>
  <c r="H863" i="60"/>
  <c r="E863" i="60"/>
  <c r="AM862" i="60"/>
  <c r="AI862" i="60"/>
  <c r="AH862" i="60"/>
  <c r="AG862" i="60"/>
  <c r="AF862" i="60"/>
  <c r="AE862" i="60"/>
  <c r="AD862" i="60"/>
  <c r="AC862" i="60"/>
  <c r="AB862" i="60"/>
  <c r="AA862" i="60"/>
  <c r="Z862" i="60"/>
  <c r="Y862" i="60"/>
  <c r="X862" i="60"/>
  <c r="R862" i="60"/>
  <c r="M862" i="60"/>
  <c r="K862" i="60"/>
  <c r="H862" i="60"/>
  <c r="E862" i="60"/>
  <c r="AM861" i="60"/>
  <c r="AI861" i="60"/>
  <c r="AH861" i="60"/>
  <c r="AG861" i="60"/>
  <c r="AF861" i="60"/>
  <c r="AE861" i="60"/>
  <c r="AD861" i="60"/>
  <c r="AC861" i="60"/>
  <c r="AB861" i="60"/>
  <c r="AA861" i="60"/>
  <c r="Z861" i="60"/>
  <c r="Y861" i="60"/>
  <c r="X861" i="60"/>
  <c r="R861" i="60"/>
  <c r="M861" i="60"/>
  <c r="K861" i="60"/>
  <c r="H861" i="60"/>
  <c r="E861" i="60"/>
  <c r="AM860" i="60"/>
  <c r="AI860" i="60"/>
  <c r="AH860" i="60"/>
  <c r="AG860" i="60"/>
  <c r="AF860" i="60"/>
  <c r="AE860" i="60"/>
  <c r="AD860" i="60"/>
  <c r="AC860" i="60"/>
  <c r="AB860" i="60"/>
  <c r="AA860" i="60"/>
  <c r="Z860" i="60"/>
  <c r="Y860" i="60"/>
  <c r="X860" i="60"/>
  <c r="R860" i="60"/>
  <c r="M860" i="60"/>
  <c r="K860" i="60"/>
  <c r="H860" i="60"/>
  <c r="E860" i="60"/>
  <c r="AM859" i="60"/>
  <c r="AI859" i="60"/>
  <c r="AH859" i="60"/>
  <c r="AG859" i="60"/>
  <c r="AF859" i="60"/>
  <c r="AE859" i="60"/>
  <c r="AD859" i="60"/>
  <c r="AC859" i="60"/>
  <c r="AB859" i="60"/>
  <c r="AA859" i="60"/>
  <c r="Z859" i="60"/>
  <c r="Y859" i="60"/>
  <c r="X859" i="60"/>
  <c r="R859" i="60"/>
  <c r="M859" i="60"/>
  <c r="K859" i="60"/>
  <c r="H859" i="60"/>
  <c r="E859" i="60"/>
  <c r="AM858" i="60"/>
  <c r="AI858" i="60"/>
  <c r="AH858" i="60"/>
  <c r="AG858" i="60"/>
  <c r="AF858" i="60"/>
  <c r="AE858" i="60"/>
  <c r="AD858" i="60"/>
  <c r="AC858" i="60"/>
  <c r="AB858" i="60"/>
  <c r="AA858" i="60"/>
  <c r="Z858" i="60"/>
  <c r="Y858" i="60"/>
  <c r="X858" i="60"/>
  <c r="R858" i="60"/>
  <c r="M858" i="60"/>
  <c r="K858" i="60"/>
  <c r="H858" i="60"/>
  <c r="E858" i="60"/>
  <c r="AM857" i="60"/>
  <c r="AI857" i="60"/>
  <c r="AH857" i="60"/>
  <c r="AG857" i="60"/>
  <c r="AF857" i="60"/>
  <c r="AE857" i="60"/>
  <c r="AD857" i="60"/>
  <c r="AC857" i="60"/>
  <c r="AB857" i="60"/>
  <c r="AA857" i="60"/>
  <c r="Z857" i="60"/>
  <c r="Y857" i="60"/>
  <c r="X857" i="60"/>
  <c r="R857" i="60"/>
  <c r="M857" i="60"/>
  <c r="K857" i="60"/>
  <c r="H857" i="60"/>
  <c r="E857" i="60"/>
  <c r="AM856" i="60"/>
  <c r="AI856" i="60"/>
  <c r="AH856" i="60"/>
  <c r="AG856" i="60"/>
  <c r="AF856" i="60"/>
  <c r="AE856" i="60"/>
  <c r="AD856" i="60"/>
  <c r="AC856" i="60"/>
  <c r="AB856" i="60"/>
  <c r="AA856" i="60"/>
  <c r="Z856" i="60"/>
  <c r="Y856" i="60"/>
  <c r="X856" i="60"/>
  <c r="R856" i="60"/>
  <c r="M856" i="60"/>
  <c r="K856" i="60"/>
  <c r="H856" i="60"/>
  <c r="E856" i="60"/>
  <c r="AM855" i="60"/>
  <c r="AI855" i="60"/>
  <c r="AH855" i="60"/>
  <c r="AG855" i="60"/>
  <c r="AF855" i="60"/>
  <c r="AE855" i="60"/>
  <c r="AD855" i="60"/>
  <c r="AC855" i="60"/>
  <c r="AB855" i="60"/>
  <c r="AA855" i="60"/>
  <c r="Z855" i="60"/>
  <c r="Y855" i="60"/>
  <c r="X855" i="60"/>
  <c r="R855" i="60"/>
  <c r="M855" i="60"/>
  <c r="K855" i="60"/>
  <c r="H855" i="60"/>
  <c r="E855" i="60"/>
  <c r="AM854" i="60"/>
  <c r="AI854" i="60"/>
  <c r="AH854" i="60"/>
  <c r="AG854" i="60"/>
  <c r="AF854" i="60"/>
  <c r="AE854" i="60"/>
  <c r="AD854" i="60"/>
  <c r="AC854" i="60"/>
  <c r="AB854" i="60"/>
  <c r="AA854" i="60"/>
  <c r="Z854" i="60"/>
  <c r="Y854" i="60"/>
  <c r="X854" i="60"/>
  <c r="R854" i="60"/>
  <c r="M854" i="60"/>
  <c r="K854" i="60"/>
  <c r="H854" i="60"/>
  <c r="E854" i="60"/>
  <c r="AM853" i="60"/>
  <c r="AI853" i="60"/>
  <c r="AH853" i="60"/>
  <c r="AG853" i="60"/>
  <c r="AF853" i="60"/>
  <c r="AE853" i="60"/>
  <c r="AD853" i="60"/>
  <c r="AC853" i="60"/>
  <c r="AB853" i="60"/>
  <c r="AA853" i="60"/>
  <c r="Z853" i="60"/>
  <c r="Y853" i="60"/>
  <c r="X853" i="60"/>
  <c r="R853" i="60"/>
  <c r="M853" i="60"/>
  <c r="K853" i="60"/>
  <c r="H853" i="60"/>
  <c r="E853" i="60"/>
  <c r="AM852" i="60"/>
  <c r="AI852" i="60"/>
  <c r="AH852" i="60"/>
  <c r="AG852" i="60"/>
  <c r="AF852" i="60"/>
  <c r="AE852" i="60"/>
  <c r="AD852" i="60"/>
  <c r="AC852" i="60"/>
  <c r="AB852" i="60"/>
  <c r="AA852" i="60"/>
  <c r="Z852" i="60"/>
  <c r="Y852" i="60"/>
  <c r="X852" i="60"/>
  <c r="R852" i="60"/>
  <c r="M852" i="60"/>
  <c r="K852" i="60"/>
  <c r="H852" i="60"/>
  <c r="E852" i="60"/>
  <c r="AM851" i="60"/>
  <c r="AI851" i="60"/>
  <c r="AH851" i="60"/>
  <c r="AG851" i="60"/>
  <c r="AF851" i="60"/>
  <c r="AE851" i="60"/>
  <c r="AD851" i="60"/>
  <c r="AC851" i="60"/>
  <c r="AB851" i="60"/>
  <c r="AA851" i="60"/>
  <c r="Z851" i="60"/>
  <c r="Y851" i="60"/>
  <c r="X851" i="60"/>
  <c r="R851" i="60"/>
  <c r="M851" i="60"/>
  <c r="K851" i="60"/>
  <c r="H851" i="60"/>
  <c r="E851" i="60"/>
  <c r="AM850" i="60"/>
  <c r="AI850" i="60"/>
  <c r="AH850" i="60"/>
  <c r="AG850" i="60"/>
  <c r="AF850" i="60"/>
  <c r="AE850" i="60"/>
  <c r="AD850" i="60"/>
  <c r="AC850" i="60"/>
  <c r="AB850" i="60"/>
  <c r="AA850" i="60"/>
  <c r="Z850" i="60"/>
  <c r="Y850" i="60"/>
  <c r="X850" i="60"/>
  <c r="R850" i="60"/>
  <c r="M850" i="60"/>
  <c r="K850" i="60"/>
  <c r="H850" i="60"/>
  <c r="E850" i="60"/>
  <c r="AM849" i="60"/>
  <c r="AI849" i="60"/>
  <c r="AH849" i="60"/>
  <c r="AG849" i="60"/>
  <c r="AF849" i="60"/>
  <c r="AE849" i="60"/>
  <c r="AD849" i="60"/>
  <c r="AC849" i="60"/>
  <c r="AB849" i="60"/>
  <c r="AA849" i="60"/>
  <c r="Z849" i="60"/>
  <c r="Y849" i="60"/>
  <c r="X849" i="60"/>
  <c r="R849" i="60"/>
  <c r="M849" i="60"/>
  <c r="K849" i="60"/>
  <c r="H849" i="60"/>
  <c r="E849" i="60"/>
  <c r="AM848" i="60"/>
  <c r="AI848" i="60"/>
  <c r="AH848" i="60"/>
  <c r="AG848" i="60"/>
  <c r="AF848" i="60"/>
  <c r="AE848" i="60"/>
  <c r="AD848" i="60"/>
  <c r="AC848" i="60"/>
  <c r="AB848" i="60"/>
  <c r="AA848" i="60"/>
  <c r="Z848" i="60"/>
  <c r="Y848" i="60"/>
  <c r="X848" i="60"/>
  <c r="R848" i="60"/>
  <c r="M848" i="60"/>
  <c r="K848" i="60"/>
  <c r="H848" i="60"/>
  <c r="E848" i="60"/>
  <c r="AM847" i="60"/>
  <c r="AI847" i="60"/>
  <c r="AH847" i="60"/>
  <c r="AG847" i="60"/>
  <c r="AF847" i="60"/>
  <c r="AE847" i="60"/>
  <c r="AD847" i="60"/>
  <c r="AC847" i="60"/>
  <c r="AB847" i="60"/>
  <c r="AA847" i="60"/>
  <c r="Z847" i="60"/>
  <c r="Y847" i="60"/>
  <c r="X847" i="60"/>
  <c r="R847" i="60"/>
  <c r="M847" i="60"/>
  <c r="K847" i="60"/>
  <c r="H847" i="60"/>
  <c r="E847" i="60"/>
  <c r="AM846" i="60"/>
  <c r="AI846" i="60"/>
  <c r="AH846" i="60"/>
  <c r="AG846" i="60"/>
  <c r="AF846" i="60"/>
  <c r="AE846" i="60"/>
  <c r="AD846" i="60"/>
  <c r="AC846" i="60"/>
  <c r="AB846" i="60"/>
  <c r="AA846" i="60"/>
  <c r="Z846" i="60"/>
  <c r="Y846" i="60"/>
  <c r="X846" i="60"/>
  <c r="R846" i="60"/>
  <c r="M846" i="60"/>
  <c r="K846" i="60"/>
  <c r="H846" i="60"/>
  <c r="E846" i="60"/>
  <c r="AM845" i="60"/>
  <c r="AI845" i="60"/>
  <c r="AH845" i="60"/>
  <c r="AG845" i="60"/>
  <c r="AF845" i="60"/>
  <c r="AE845" i="60"/>
  <c r="AD845" i="60"/>
  <c r="AC845" i="60"/>
  <c r="AB845" i="60"/>
  <c r="AA845" i="60"/>
  <c r="Z845" i="60"/>
  <c r="Y845" i="60"/>
  <c r="X845" i="60"/>
  <c r="R845" i="60"/>
  <c r="M845" i="60"/>
  <c r="K845" i="60"/>
  <c r="H845" i="60"/>
  <c r="E845" i="60"/>
  <c r="AM844" i="60"/>
  <c r="AI844" i="60"/>
  <c r="AH844" i="60"/>
  <c r="AG844" i="60"/>
  <c r="AF844" i="60"/>
  <c r="AE844" i="60"/>
  <c r="AD844" i="60"/>
  <c r="AC844" i="60"/>
  <c r="AB844" i="60"/>
  <c r="AA844" i="60"/>
  <c r="Z844" i="60"/>
  <c r="Y844" i="60"/>
  <c r="X844" i="60"/>
  <c r="R844" i="60"/>
  <c r="M844" i="60"/>
  <c r="K844" i="60"/>
  <c r="H844" i="60"/>
  <c r="E844" i="60"/>
  <c r="AM843" i="60"/>
  <c r="AI843" i="60"/>
  <c r="AH843" i="60"/>
  <c r="AG843" i="60"/>
  <c r="AF843" i="60"/>
  <c r="AE843" i="60"/>
  <c r="AD843" i="60"/>
  <c r="AC843" i="60"/>
  <c r="AB843" i="60"/>
  <c r="AA843" i="60"/>
  <c r="Z843" i="60"/>
  <c r="Y843" i="60"/>
  <c r="X843" i="60"/>
  <c r="R843" i="60"/>
  <c r="M843" i="60"/>
  <c r="K843" i="60"/>
  <c r="H843" i="60"/>
  <c r="E843" i="60"/>
  <c r="AM842" i="60"/>
  <c r="AI842" i="60"/>
  <c r="AH842" i="60"/>
  <c r="AG842" i="60"/>
  <c r="AF842" i="60"/>
  <c r="AE842" i="60"/>
  <c r="AD842" i="60"/>
  <c r="AC842" i="60"/>
  <c r="AB842" i="60"/>
  <c r="AA842" i="60"/>
  <c r="Z842" i="60"/>
  <c r="Y842" i="60"/>
  <c r="X842" i="60"/>
  <c r="R842" i="60"/>
  <c r="M842" i="60"/>
  <c r="K842" i="60"/>
  <c r="H842" i="60"/>
  <c r="E842" i="60"/>
  <c r="AM841" i="60"/>
  <c r="AI841" i="60"/>
  <c r="AH841" i="60"/>
  <c r="AG841" i="60"/>
  <c r="AF841" i="60"/>
  <c r="AE841" i="60"/>
  <c r="AD841" i="60"/>
  <c r="AC841" i="60"/>
  <c r="AB841" i="60"/>
  <c r="AA841" i="60"/>
  <c r="Z841" i="60"/>
  <c r="Y841" i="60"/>
  <c r="X841" i="60"/>
  <c r="R841" i="60"/>
  <c r="M841" i="60"/>
  <c r="K841" i="60"/>
  <c r="H841" i="60"/>
  <c r="E841" i="60"/>
  <c r="AM840" i="60"/>
  <c r="AI840" i="60"/>
  <c r="AH840" i="60"/>
  <c r="AG840" i="60"/>
  <c r="AF840" i="60"/>
  <c r="AE840" i="60"/>
  <c r="AD840" i="60"/>
  <c r="AC840" i="60"/>
  <c r="AB840" i="60"/>
  <c r="AA840" i="60"/>
  <c r="Z840" i="60"/>
  <c r="Y840" i="60"/>
  <c r="X840" i="60"/>
  <c r="R840" i="60"/>
  <c r="M840" i="60"/>
  <c r="K840" i="60"/>
  <c r="H840" i="60"/>
  <c r="E840" i="60"/>
  <c r="AM839" i="60"/>
  <c r="AI839" i="60"/>
  <c r="AH839" i="60"/>
  <c r="AG839" i="60"/>
  <c r="AF839" i="60"/>
  <c r="AE839" i="60"/>
  <c r="AD839" i="60"/>
  <c r="AC839" i="60"/>
  <c r="AB839" i="60"/>
  <c r="AA839" i="60"/>
  <c r="Z839" i="60"/>
  <c r="Y839" i="60"/>
  <c r="X839" i="60"/>
  <c r="R839" i="60"/>
  <c r="M839" i="60"/>
  <c r="K839" i="60"/>
  <c r="H839" i="60"/>
  <c r="E839" i="60"/>
  <c r="AM838" i="60"/>
  <c r="AI838" i="60"/>
  <c r="AH838" i="60"/>
  <c r="AG838" i="60"/>
  <c r="AF838" i="60"/>
  <c r="AE838" i="60"/>
  <c r="AD838" i="60"/>
  <c r="AC838" i="60"/>
  <c r="AB838" i="60"/>
  <c r="AA838" i="60"/>
  <c r="Z838" i="60"/>
  <c r="Y838" i="60"/>
  <c r="X838" i="60"/>
  <c r="R838" i="60"/>
  <c r="M838" i="60"/>
  <c r="K838" i="60"/>
  <c r="H838" i="60"/>
  <c r="E838" i="60"/>
  <c r="AM837" i="60"/>
  <c r="AI837" i="60"/>
  <c r="AH837" i="60"/>
  <c r="AG837" i="60"/>
  <c r="AF837" i="60"/>
  <c r="AE837" i="60"/>
  <c r="AD837" i="60"/>
  <c r="AC837" i="60"/>
  <c r="AB837" i="60"/>
  <c r="AA837" i="60"/>
  <c r="Z837" i="60"/>
  <c r="Y837" i="60"/>
  <c r="X837" i="60"/>
  <c r="R837" i="60"/>
  <c r="M837" i="60"/>
  <c r="K837" i="60"/>
  <c r="H837" i="60"/>
  <c r="E837" i="60"/>
  <c r="AM836" i="60"/>
  <c r="AI836" i="60"/>
  <c r="AH836" i="60"/>
  <c r="AG836" i="60"/>
  <c r="AF836" i="60"/>
  <c r="AE836" i="60"/>
  <c r="AD836" i="60"/>
  <c r="AC836" i="60"/>
  <c r="AB836" i="60"/>
  <c r="AA836" i="60"/>
  <c r="Z836" i="60"/>
  <c r="Y836" i="60"/>
  <c r="X836" i="60"/>
  <c r="R836" i="60"/>
  <c r="M836" i="60"/>
  <c r="K836" i="60"/>
  <c r="H836" i="60"/>
  <c r="E836" i="60"/>
  <c r="AM835" i="60"/>
  <c r="AI835" i="60"/>
  <c r="AH835" i="60"/>
  <c r="AG835" i="60"/>
  <c r="AF835" i="60"/>
  <c r="AE835" i="60"/>
  <c r="AD835" i="60"/>
  <c r="AC835" i="60"/>
  <c r="AB835" i="60"/>
  <c r="AA835" i="60"/>
  <c r="Z835" i="60"/>
  <c r="Y835" i="60"/>
  <c r="X835" i="60"/>
  <c r="R835" i="60"/>
  <c r="M835" i="60"/>
  <c r="K835" i="60"/>
  <c r="H835" i="60"/>
  <c r="E835" i="60"/>
  <c r="AM834" i="60"/>
  <c r="AI834" i="60"/>
  <c r="AH834" i="60"/>
  <c r="AG834" i="60"/>
  <c r="AF834" i="60"/>
  <c r="AE834" i="60"/>
  <c r="AD834" i="60"/>
  <c r="AC834" i="60"/>
  <c r="AB834" i="60"/>
  <c r="AA834" i="60"/>
  <c r="Z834" i="60"/>
  <c r="Y834" i="60"/>
  <c r="X834" i="60"/>
  <c r="R834" i="60"/>
  <c r="M834" i="60"/>
  <c r="K834" i="60"/>
  <c r="H834" i="60"/>
  <c r="E834" i="60"/>
  <c r="AM833" i="60"/>
  <c r="AI833" i="60"/>
  <c r="AH833" i="60"/>
  <c r="AG833" i="60"/>
  <c r="AF833" i="60"/>
  <c r="AE833" i="60"/>
  <c r="AD833" i="60"/>
  <c r="AC833" i="60"/>
  <c r="AB833" i="60"/>
  <c r="AA833" i="60"/>
  <c r="Z833" i="60"/>
  <c r="Y833" i="60"/>
  <c r="X833" i="60"/>
  <c r="R833" i="60"/>
  <c r="M833" i="60"/>
  <c r="K833" i="60"/>
  <c r="H833" i="60"/>
  <c r="E833" i="60"/>
  <c r="AM832" i="60"/>
  <c r="AI832" i="60"/>
  <c r="AH832" i="60"/>
  <c r="AG832" i="60"/>
  <c r="AF832" i="60"/>
  <c r="AE832" i="60"/>
  <c r="AD832" i="60"/>
  <c r="AC832" i="60"/>
  <c r="AB832" i="60"/>
  <c r="AA832" i="60"/>
  <c r="Z832" i="60"/>
  <c r="Y832" i="60"/>
  <c r="X832" i="60"/>
  <c r="R832" i="60"/>
  <c r="M832" i="60"/>
  <c r="K832" i="60"/>
  <c r="H832" i="60"/>
  <c r="E832" i="60"/>
  <c r="AM831" i="60"/>
  <c r="AI831" i="60"/>
  <c r="AH831" i="60"/>
  <c r="AG831" i="60"/>
  <c r="AF831" i="60"/>
  <c r="AE831" i="60"/>
  <c r="AD831" i="60"/>
  <c r="AC831" i="60"/>
  <c r="AB831" i="60"/>
  <c r="AA831" i="60"/>
  <c r="Z831" i="60"/>
  <c r="Y831" i="60"/>
  <c r="X831" i="60"/>
  <c r="R831" i="60"/>
  <c r="M831" i="60"/>
  <c r="K831" i="60"/>
  <c r="H831" i="60"/>
  <c r="E831" i="60"/>
  <c r="AM830" i="60"/>
  <c r="AI830" i="60"/>
  <c r="AH830" i="60"/>
  <c r="AG830" i="60"/>
  <c r="AF830" i="60"/>
  <c r="AE830" i="60"/>
  <c r="AD830" i="60"/>
  <c r="AC830" i="60"/>
  <c r="AB830" i="60"/>
  <c r="AA830" i="60"/>
  <c r="Z830" i="60"/>
  <c r="Y830" i="60"/>
  <c r="X830" i="60"/>
  <c r="R830" i="60"/>
  <c r="M830" i="60"/>
  <c r="K830" i="60"/>
  <c r="H830" i="60"/>
  <c r="E830" i="60"/>
  <c r="AM829" i="60"/>
  <c r="AI829" i="60"/>
  <c r="AH829" i="60"/>
  <c r="AG829" i="60"/>
  <c r="AF829" i="60"/>
  <c r="AE829" i="60"/>
  <c r="AD829" i="60"/>
  <c r="AC829" i="60"/>
  <c r="AB829" i="60"/>
  <c r="AA829" i="60"/>
  <c r="Z829" i="60"/>
  <c r="Y829" i="60"/>
  <c r="X829" i="60"/>
  <c r="R829" i="60"/>
  <c r="M829" i="60"/>
  <c r="K829" i="60"/>
  <c r="H829" i="60"/>
  <c r="E829" i="60"/>
  <c r="AM828" i="60"/>
  <c r="AI828" i="60"/>
  <c r="AH828" i="60"/>
  <c r="AG828" i="60"/>
  <c r="AF828" i="60"/>
  <c r="AE828" i="60"/>
  <c r="AD828" i="60"/>
  <c r="AC828" i="60"/>
  <c r="AB828" i="60"/>
  <c r="AA828" i="60"/>
  <c r="Z828" i="60"/>
  <c r="Y828" i="60"/>
  <c r="X828" i="60"/>
  <c r="R828" i="60"/>
  <c r="M828" i="60"/>
  <c r="K828" i="60"/>
  <c r="H828" i="60"/>
  <c r="E828" i="60"/>
  <c r="AM827" i="60"/>
  <c r="AI827" i="60"/>
  <c r="AH827" i="60"/>
  <c r="AG827" i="60"/>
  <c r="AF827" i="60"/>
  <c r="AE827" i="60"/>
  <c r="AD827" i="60"/>
  <c r="AC827" i="60"/>
  <c r="AB827" i="60"/>
  <c r="AA827" i="60"/>
  <c r="Z827" i="60"/>
  <c r="Y827" i="60"/>
  <c r="X827" i="60"/>
  <c r="R827" i="60"/>
  <c r="M827" i="60"/>
  <c r="K827" i="60"/>
  <c r="H827" i="60"/>
  <c r="E827" i="60"/>
  <c r="AM826" i="60"/>
  <c r="AI826" i="60"/>
  <c r="AH826" i="60"/>
  <c r="AG826" i="60"/>
  <c r="AF826" i="60"/>
  <c r="AE826" i="60"/>
  <c r="AD826" i="60"/>
  <c r="AC826" i="60"/>
  <c r="AB826" i="60"/>
  <c r="AA826" i="60"/>
  <c r="Z826" i="60"/>
  <c r="Y826" i="60"/>
  <c r="X826" i="60"/>
  <c r="R826" i="60"/>
  <c r="M826" i="60"/>
  <c r="K826" i="60"/>
  <c r="H826" i="60"/>
  <c r="E826" i="60"/>
  <c r="AM825" i="60"/>
  <c r="AI825" i="60"/>
  <c r="AH825" i="60"/>
  <c r="AG825" i="60"/>
  <c r="AF825" i="60"/>
  <c r="AE825" i="60"/>
  <c r="AD825" i="60"/>
  <c r="AC825" i="60"/>
  <c r="AB825" i="60"/>
  <c r="AA825" i="60"/>
  <c r="Z825" i="60"/>
  <c r="Y825" i="60"/>
  <c r="X825" i="60"/>
  <c r="R825" i="60"/>
  <c r="M825" i="60"/>
  <c r="K825" i="60"/>
  <c r="H825" i="60"/>
  <c r="E825" i="60"/>
  <c r="AM824" i="60"/>
  <c r="AI824" i="60"/>
  <c r="AH824" i="60"/>
  <c r="AG824" i="60"/>
  <c r="AF824" i="60"/>
  <c r="AE824" i="60"/>
  <c r="AD824" i="60"/>
  <c r="AC824" i="60"/>
  <c r="AB824" i="60"/>
  <c r="AA824" i="60"/>
  <c r="Z824" i="60"/>
  <c r="Y824" i="60"/>
  <c r="X824" i="60"/>
  <c r="R824" i="60"/>
  <c r="M824" i="60"/>
  <c r="K824" i="60"/>
  <c r="H824" i="60"/>
  <c r="E824" i="60"/>
  <c r="AM823" i="60"/>
  <c r="AI823" i="60"/>
  <c r="AH823" i="60"/>
  <c r="AG823" i="60"/>
  <c r="AF823" i="60"/>
  <c r="AE823" i="60"/>
  <c r="AD823" i="60"/>
  <c r="AC823" i="60"/>
  <c r="AB823" i="60"/>
  <c r="AA823" i="60"/>
  <c r="Z823" i="60"/>
  <c r="Y823" i="60"/>
  <c r="X823" i="60"/>
  <c r="R823" i="60"/>
  <c r="M823" i="60"/>
  <c r="K823" i="60"/>
  <c r="H823" i="60"/>
  <c r="E823" i="60"/>
  <c r="AM822" i="60"/>
  <c r="AI822" i="60"/>
  <c r="AH822" i="60"/>
  <c r="AG822" i="60"/>
  <c r="AF822" i="60"/>
  <c r="AE822" i="60"/>
  <c r="AD822" i="60"/>
  <c r="AC822" i="60"/>
  <c r="AB822" i="60"/>
  <c r="AA822" i="60"/>
  <c r="Z822" i="60"/>
  <c r="Y822" i="60"/>
  <c r="X822" i="60"/>
  <c r="R822" i="60"/>
  <c r="M822" i="60"/>
  <c r="K822" i="60"/>
  <c r="H822" i="60"/>
  <c r="E822" i="60"/>
  <c r="AM821" i="60"/>
  <c r="AI821" i="60"/>
  <c r="AH821" i="60"/>
  <c r="AG821" i="60"/>
  <c r="AF821" i="60"/>
  <c r="AE821" i="60"/>
  <c r="AD821" i="60"/>
  <c r="AC821" i="60"/>
  <c r="AB821" i="60"/>
  <c r="AA821" i="60"/>
  <c r="Z821" i="60"/>
  <c r="Y821" i="60"/>
  <c r="X821" i="60"/>
  <c r="R821" i="60"/>
  <c r="M821" i="60"/>
  <c r="K821" i="60"/>
  <c r="H821" i="60"/>
  <c r="E821" i="60"/>
  <c r="AM820" i="60"/>
  <c r="AI820" i="60"/>
  <c r="AH820" i="60"/>
  <c r="AG820" i="60"/>
  <c r="AF820" i="60"/>
  <c r="AE820" i="60"/>
  <c r="AD820" i="60"/>
  <c r="AC820" i="60"/>
  <c r="AB820" i="60"/>
  <c r="AA820" i="60"/>
  <c r="Z820" i="60"/>
  <c r="Y820" i="60"/>
  <c r="X820" i="60"/>
  <c r="R820" i="60"/>
  <c r="M820" i="60"/>
  <c r="K820" i="60"/>
  <c r="H820" i="60"/>
  <c r="E820" i="60"/>
  <c r="AM819" i="60"/>
  <c r="AI819" i="60"/>
  <c r="AH819" i="60"/>
  <c r="AG819" i="60"/>
  <c r="AF819" i="60"/>
  <c r="AE819" i="60"/>
  <c r="AD819" i="60"/>
  <c r="AC819" i="60"/>
  <c r="AB819" i="60"/>
  <c r="AA819" i="60"/>
  <c r="Z819" i="60"/>
  <c r="Y819" i="60"/>
  <c r="X819" i="60"/>
  <c r="R819" i="60"/>
  <c r="M819" i="60"/>
  <c r="K819" i="60"/>
  <c r="H819" i="60"/>
  <c r="E819" i="60"/>
  <c r="AM818" i="60"/>
  <c r="AI818" i="60"/>
  <c r="AH818" i="60"/>
  <c r="AG818" i="60"/>
  <c r="AF818" i="60"/>
  <c r="AE818" i="60"/>
  <c r="AD818" i="60"/>
  <c r="AC818" i="60"/>
  <c r="AB818" i="60"/>
  <c r="AA818" i="60"/>
  <c r="Z818" i="60"/>
  <c r="Y818" i="60"/>
  <c r="X818" i="60"/>
  <c r="R818" i="60"/>
  <c r="M818" i="60"/>
  <c r="K818" i="60"/>
  <c r="H818" i="60"/>
  <c r="E818" i="60"/>
  <c r="AM817" i="60"/>
  <c r="AI817" i="60"/>
  <c r="AH817" i="60"/>
  <c r="AG817" i="60"/>
  <c r="AF817" i="60"/>
  <c r="AE817" i="60"/>
  <c r="AD817" i="60"/>
  <c r="AC817" i="60"/>
  <c r="AB817" i="60"/>
  <c r="AA817" i="60"/>
  <c r="Z817" i="60"/>
  <c r="Y817" i="60"/>
  <c r="X817" i="60"/>
  <c r="R817" i="60"/>
  <c r="M817" i="60"/>
  <c r="K817" i="60"/>
  <c r="H817" i="60"/>
  <c r="E817" i="60"/>
  <c r="AM816" i="60"/>
  <c r="AI816" i="60"/>
  <c r="AH816" i="60"/>
  <c r="AG816" i="60"/>
  <c r="AF816" i="60"/>
  <c r="AE816" i="60"/>
  <c r="AD816" i="60"/>
  <c r="AC816" i="60"/>
  <c r="AB816" i="60"/>
  <c r="AA816" i="60"/>
  <c r="Z816" i="60"/>
  <c r="Y816" i="60"/>
  <c r="X816" i="60"/>
  <c r="R816" i="60"/>
  <c r="M816" i="60"/>
  <c r="K816" i="60"/>
  <c r="H816" i="60"/>
  <c r="E816" i="60"/>
  <c r="AM815" i="60"/>
  <c r="AI815" i="60"/>
  <c r="AH815" i="60"/>
  <c r="AG815" i="60"/>
  <c r="AF815" i="60"/>
  <c r="AE815" i="60"/>
  <c r="AD815" i="60"/>
  <c r="AC815" i="60"/>
  <c r="AB815" i="60"/>
  <c r="AA815" i="60"/>
  <c r="Z815" i="60"/>
  <c r="Y815" i="60"/>
  <c r="X815" i="60"/>
  <c r="R815" i="60"/>
  <c r="M815" i="60"/>
  <c r="K815" i="60"/>
  <c r="H815" i="60"/>
  <c r="E815" i="60"/>
  <c r="AM814" i="60"/>
  <c r="AI814" i="60"/>
  <c r="AH814" i="60"/>
  <c r="AG814" i="60"/>
  <c r="AF814" i="60"/>
  <c r="AE814" i="60"/>
  <c r="AD814" i="60"/>
  <c r="AC814" i="60"/>
  <c r="AB814" i="60"/>
  <c r="AA814" i="60"/>
  <c r="Z814" i="60"/>
  <c r="Y814" i="60"/>
  <c r="X814" i="60"/>
  <c r="R814" i="60"/>
  <c r="M814" i="60"/>
  <c r="K814" i="60"/>
  <c r="H814" i="60"/>
  <c r="E814" i="60"/>
  <c r="AM813" i="60"/>
  <c r="AI813" i="60"/>
  <c r="AH813" i="60"/>
  <c r="AG813" i="60"/>
  <c r="AF813" i="60"/>
  <c r="AE813" i="60"/>
  <c r="AD813" i="60"/>
  <c r="AC813" i="60"/>
  <c r="AB813" i="60"/>
  <c r="AA813" i="60"/>
  <c r="Z813" i="60"/>
  <c r="Y813" i="60"/>
  <c r="X813" i="60"/>
  <c r="R813" i="60"/>
  <c r="M813" i="60"/>
  <c r="K813" i="60"/>
  <c r="H813" i="60"/>
  <c r="E813" i="60"/>
  <c r="AM812" i="60"/>
  <c r="AI812" i="60"/>
  <c r="AH812" i="60"/>
  <c r="AG812" i="60"/>
  <c r="AF812" i="60"/>
  <c r="AE812" i="60"/>
  <c r="AD812" i="60"/>
  <c r="AC812" i="60"/>
  <c r="AB812" i="60"/>
  <c r="AA812" i="60"/>
  <c r="Z812" i="60"/>
  <c r="Y812" i="60"/>
  <c r="X812" i="60"/>
  <c r="R812" i="60"/>
  <c r="M812" i="60"/>
  <c r="K812" i="60"/>
  <c r="H812" i="60"/>
  <c r="E812" i="60"/>
  <c r="AM811" i="60"/>
  <c r="AI811" i="60"/>
  <c r="AH811" i="60"/>
  <c r="AG811" i="60"/>
  <c r="AF811" i="60"/>
  <c r="AE811" i="60"/>
  <c r="AD811" i="60"/>
  <c r="AC811" i="60"/>
  <c r="AB811" i="60"/>
  <c r="AA811" i="60"/>
  <c r="Z811" i="60"/>
  <c r="Y811" i="60"/>
  <c r="X811" i="60"/>
  <c r="R811" i="60"/>
  <c r="M811" i="60"/>
  <c r="K811" i="60"/>
  <c r="H811" i="60"/>
  <c r="E811" i="60"/>
  <c r="AM810" i="60"/>
  <c r="AI810" i="60"/>
  <c r="AH810" i="60"/>
  <c r="AG810" i="60"/>
  <c r="AF810" i="60"/>
  <c r="AE810" i="60"/>
  <c r="AD810" i="60"/>
  <c r="AC810" i="60"/>
  <c r="AB810" i="60"/>
  <c r="AA810" i="60"/>
  <c r="Z810" i="60"/>
  <c r="Y810" i="60"/>
  <c r="X810" i="60"/>
  <c r="R810" i="60"/>
  <c r="M810" i="60"/>
  <c r="K810" i="60"/>
  <c r="H810" i="60"/>
  <c r="E810" i="60"/>
  <c r="AM809" i="60"/>
  <c r="AI809" i="60"/>
  <c r="AH809" i="60"/>
  <c r="AG809" i="60"/>
  <c r="AF809" i="60"/>
  <c r="AE809" i="60"/>
  <c r="AD809" i="60"/>
  <c r="AC809" i="60"/>
  <c r="AB809" i="60"/>
  <c r="AA809" i="60"/>
  <c r="Z809" i="60"/>
  <c r="Y809" i="60"/>
  <c r="X809" i="60"/>
  <c r="R809" i="60"/>
  <c r="M809" i="60"/>
  <c r="K809" i="60"/>
  <c r="H809" i="60"/>
  <c r="E809" i="60"/>
  <c r="AM808" i="60"/>
  <c r="AI808" i="60"/>
  <c r="AH808" i="60"/>
  <c r="AG808" i="60"/>
  <c r="AF808" i="60"/>
  <c r="AE808" i="60"/>
  <c r="AD808" i="60"/>
  <c r="AC808" i="60"/>
  <c r="AB808" i="60"/>
  <c r="AA808" i="60"/>
  <c r="Z808" i="60"/>
  <c r="Y808" i="60"/>
  <c r="X808" i="60"/>
  <c r="R808" i="60"/>
  <c r="M808" i="60"/>
  <c r="K808" i="60"/>
  <c r="H808" i="60"/>
  <c r="E808" i="60"/>
  <c r="AM807" i="60"/>
  <c r="AI807" i="60"/>
  <c r="AH807" i="60"/>
  <c r="AG807" i="60"/>
  <c r="AF807" i="60"/>
  <c r="AE807" i="60"/>
  <c r="AD807" i="60"/>
  <c r="AC807" i="60"/>
  <c r="AB807" i="60"/>
  <c r="AA807" i="60"/>
  <c r="Z807" i="60"/>
  <c r="Y807" i="60"/>
  <c r="X807" i="60"/>
  <c r="R807" i="60"/>
  <c r="M807" i="60"/>
  <c r="K807" i="60"/>
  <c r="H807" i="60"/>
  <c r="E807" i="60"/>
  <c r="AM806" i="60"/>
  <c r="AI806" i="60"/>
  <c r="AH806" i="60"/>
  <c r="AG806" i="60"/>
  <c r="AF806" i="60"/>
  <c r="AE806" i="60"/>
  <c r="AD806" i="60"/>
  <c r="AC806" i="60"/>
  <c r="AB806" i="60"/>
  <c r="AA806" i="60"/>
  <c r="Z806" i="60"/>
  <c r="Y806" i="60"/>
  <c r="X806" i="60"/>
  <c r="R806" i="60"/>
  <c r="M806" i="60"/>
  <c r="K806" i="60"/>
  <c r="H806" i="60"/>
  <c r="E806" i="60"/>
  <c r="AM805" i="60"/>
  <c r="AI805" i="60"/>
  <c r="AH805" i="60"/>
  <c r="AG805" i="60"/>
  <c r="AF805" i="60"/>
  <c r="AE805" i="60"/>
  <c r="AD805" i="60"/>
  <c r="AC805" i="60"/>
  <c r="AB805" i="60"/>
  <c r="AA805" i="60"/>
  <c r="Z805" i="60"/>
  <c r="Y805" i="60"/>
  <c r="X805" i="60"/>
  <c r="R805" i="60"/>
  <c r="M805" i="60"/>
  <c r="K805" i="60"/>
  <c r="H805" i="60"/>
  <c r="E805" i="60"/>
  <c r="AM804" i="60"/>
  <c r="AI804" i="60"/>
  <c r="AH804" i="60"/>
  <c r="AG804" i="60"/>
  <c r="AF804" i="60"/>
  <c r="AE804" i="60"/>
  <c r="AD804" i="60"/>
  <c r="AC804" i="60"/>
  <c r="AB804" i="60"/>
  <c r="AA804" i="60"/>
  <c r="Z804" i="60"/>
  <c r="Y804" i="60"/>
  <c r="X804" i="60"/>
  <c r="R804" i="60"/>
  <c r="M804" i="60"/>
  <c r="K804" i="60"/>
  <c r="H804" i="60"/>
  <c r="E804" i="60"/>
  <c r="AM803" i="60"/>
  <c r="AI803" i="60"/>
  <c r="AH803" i="60"/>
  <c r="AG803" i="60"/>
  <c r="AF803" i="60"/>
  <c r="AE803" i="60"/>
  <c r="AD803" i="60"/>
  <c r="AC803" i="60"/>
  <c r="AB803" i="60"/>
  <c r="AA803" i="60"/>
  <c r="Z803" i="60"/>
  <c r="Y803" i="60"/>
  <c r="X803" i="60"/>
  <c r="R803" i="60"/>
  <c r="M803" i="60"/>
  <c r="K803" i="60"/>
  <c r="H803" i="60"/>
  <c r="E803" i="60"/>
  <c r="AM802" i="60"/>
  <c r="AI802" i="60"/>
  <c r="AH802" i="60"/>
  <c r="AG802" i="60"/>
  <c r="AF802" i="60"/>
  <c r="AE802" i="60"/>
  <c r="AD802" i="60"/>
  <c r="AC802" i="60"/>
  <c r="AB802" i="60"/>
  <c r="AA802" i="60"/>
  <c r="Z802" i="60"/>
  <c r="Y802" i="60"/>
  <c r="X802" i="60"/>
  <c r="R802" i="60"/>
  <c r="M802" i="60"/>
  <c r="K802" i="60"/>
  <c r="H802" i="60"/>
  <c r="E802" i="60"/>
  <c r="AM801" i="60"/>
  <c r="AI801" i="60"/>
  <c r="AH801" i="60"/>
  <c r="AG801" i="60"/>
  <c r="AF801" i="60"/>
  <c r="AE801" i="60"/>
  <c r="AD801" i="60"/>
  <c r="AC801" i="60"/>
  <c r="AB801" i="60"/>
  <c r="AA801" i="60"/>
  <c r="Z801" i="60"/>
  <c r="Y801" i="60"/>
  <c r="X801" i="60"/>
  <c r="R801" i="60"/>
  <c r="M801" i="60"/>
  <c r="K801" i="60"/>
  <c r="H801" i="60"/>
  <c r="E801" i="60"/>
  <c r="AM800" i="60"/>
  <c r="AI800" i="60"/>
  <c r="AH800" i="60"/>
  <c r="AG800" i="60"/>
  <c r="AF800" i="60"/>
  <c r="AE800" i="60"/>
  <c r="AD800" i="60"/>
  <c r="AC800" i="60"/>
  <c r="AB800" i="60"/>
  <c r="AA800" i="60"/>
  <c r="Z800" i="60"/>
  <c r="Y800" i="60"/>
  <c r="X800" i="60"/>
  <c r="R800" i="60"/>
  <c r="M800" i="60"/>
  <c r="K800" i="60"/>
  <c r="H800" i="60"/>
  <c r="E800" i="60"/>
  <c r="AM799" i="60"/>
  <c r="AI799" i="60"/>
  <c r="AH799" i="60"/>
  <c r="AG799" i="60"/>
  <c r="AF799" i="60"/>
  <c r="AE799" i="60"/>
  <c r="AD799" i="60"/>
  <c r="AC799" i="60"/>
  <c r="AB799" i="60"/>
  <c r="AA799" i="60"/>
  <c r="Z799" i="60"/>
  <c r="Y799" i="60"/>
  <c r="X799" i="60"/>
  <c r="R799" i="60"/>
  <c r="M799" i="60"/>
  <c r="K799" i="60"/>
  <c r="H799" i="60"/>
  <c r="E799" i="60"/>
  <c r="AM798" i="60"/>
  <c r="AI798" i="60"/>
  <c r="AH798" i="60"/>
  <c r="AG798" i="60"/>
  <c r="AF798" i="60"/>
  <c r="AE798" i="60"/>
  <c r="AD798" i="60"/>
  <c r="AC798" i="60"/>
  <c r="AB798" i="60"/>
  <c r="AA798" i="60"/>
  <c r="Z798" i="60"/>
  <c r="Y798" i="60"/>
  <c r="X798" i="60"/>
  <c r="R798" i="60"/>
  <c r="M798" i="60"/>
  <c r="K798" i="60"/>
  <c r="H798" i="60"/>
  <c r="E798" i="60"/>
  <c r="AM797" i="60"/>
  <c r="AI797" i="60"/>
  <c r="AH797" i="60"/>
  <c r="AG797" i="60"/>
  <c r="AF797" i="60"/>
  <c r="AE797" i="60"/>
  <c r="AD797" i="60"/>
  <c r="AC797" i="60"/>
  <c r="AB797" i="60"/>
  <c r="AA797" i="60"/>
  <c r="Z797" i="60"/>
  <c r="Y797" i="60"/>
  <c r="X797" i="60"/>
  <c r="R797" i="60"/>
  <c r="M797" i="60"/>
  <c r="K797" i="60"/>
  <c r="H797" i="60"/>
  <c r="E797" i="60"/>
  <c r="AM796" i="60"/>
  <c r="AI796" i="60"/>
  <c r="AH796" i="60"/>
  <c r="AG796" i="60"/>
  <c r="AF796" i="60"/>
  <c r="AE796" i="60"/>
  <c r="AD796" i="60"/>
  <c r="AC796" i="60"/>
  <c r="AB796" i="60"/>
  <c r="AA796" i="60"/>
  <c r="Z796" i="60"/>
  <c r="Y796" i="60"/>
  <c r="X796" i="60"/>
  <c r="R796" i="60"/>
  <c r="M796" i="60"/>
  <c r="K796" i="60"/>
  <c r="H796" i="60"/>
  <c r="E796" i="60"/>
  <c r="AM795" i="60"/>
  <c r="AI795" i="60"/>
  <c r="AH795" i="60"/>
  <c r="AG795" i="60"/>
  <c r="AF795" i="60"/>
  <c r="AE795" i="60"/>
  <c r="AD795" i="60"/>
  <c r="AC795" i="60"/>
  <c r="AB795" i="60"/>
  <c r="AA795" i="60"/>
  <c r="Z795" i="60"/>
  <c r="Y795" i="60"/>
  <c r="X795" i="60"/>
  <c r="R795" i="60"/>
  <c r="M795" i="60"/>
  <c r="K795" i="60"/>
  <c r="H795" i="60"/>
  <c r="E795" i="60"/>
  <c r="AM794" i="60"/>
  <c r="AI794" i="60"/>
  <c r="AH794" i="60"/>
  <c r="AG794" i="60"/>
  <c r="AF794" i="60"/>
  <c r="AE794" i="60"/>
  <c r="AD794" i="60"/>
  <c r="AC794" i="60"/>
  <c r="AB794" i="60"/>
  <c r="AA794" i="60"/>
  <c r="Z794" i="60"/>
  <c r="Y794" i="60"/>
  <c r="X794" i="60"/>
  <c r="R794" i="60"/>
  <c r="M794" i="60"/>
  <c r="K794" i="60"/>
  <c r="H794" i="60"/>
  <c r="E794" i="60"/>
  <c r="AM793" i="60"/>
  <c r="AI793" i="60"/>
  <c r="AH793" i="60"/>
  <c r="AG793" i="60"/>
  <c r="AF793" i="60"/>
  <c r="AE793" i="60"/>
  <c r="AD793" i="60"/>
  <c r="AC793" i="60"/>
  <c r="AB793" i="60"/>
  <c r="AA793" i="60"/>
  <c r="Z793" i="60"/>
  <c r="Y793" i="60"/>
  <c r="X793" i="60"/>
  <c r="R793" i="60"/>
  <c r="M793" i="60"/>
  <c r="K793" i="60"/>
  <c r="H793" i="60"/>
  <c r="E793" i="60"/>
  <c r="AM792" i="60"/>
  <c r="AI792" i="60"/>
  <c r="AH792" i="60"/>
  <c r="AG792" i="60"/>
  <c r="AF792" i="60"/>
  <c r="AE792" i="60"/>
  <c r="AD792" i="60"/>
  <c r="AC792" i="60"/>
  <c r="AB792" i="60"/>
  <c r="AA792" i="60"/>
  <c r="Z792" i="60"/>
  <c r="Y792" i="60"/>
  <c r="X792" i="60"/>
  <c r="R792" i="60"/>
  <c r="M792" i="60"/>
  <c r="K792" i="60"/>
  <c r="H792" i="60"/>
  <c r="E792" i="60"/>
  <c r="AM791" i="60"/>
  <c r="AI791" i="60"/>
  <c r="AH791" i="60"/>
  <c r="AG791" i="60"/>
  <c r="AF791" i="60"/>
  <c r="AE791" i="60"/>
  <c r="AD791" i="60"/>
  <c r="AC791" i="60"/>
  <c r="AB791" i="60"/>
  <c r="AA791" i="60"/>
  <c r="Z791" i="60"/>
  <c r="Y791" i="60"/>
  <c r="X791" i="60"/>
  <c r="R791" i="60"/>
  <c r="M791" i="60"/>
  <c r="K791" i="60"/>
  <c r="H791" i="60"/>
  <c r="E791" i="60"/>
  <c r="AM790" i="60"/>
  <c r="AI790" i="60"/>
  <c r="AH790" i="60"/>
  <c r="AG790" i="60"/>
  <c r="AF790" i="60"/>
  <c r="AE790" i="60"/>
  <c r="AD790" i="60"/>
  <c r="AC790" i="60"/>
  <c r="AB790" i="60"/>
  <c r="AA790" i="60"/>
  <c r="Z790" i="60"/>
  <c r="Y790" i="60"/>
  <c r="X790" i="60"/>
  <c r="R790" i="60"/>
  <c r="M790" i="60"/>
  <c r="K790" i="60"/>
  <c r="H790" i="60"/>
  <c r="E790" i="60"/>
  <c r="AM789" i="60"/>
  <c r="AI789" i="60"/>
  <c r="AH789" i="60"/>
  <c r="AG789" i="60"/>
  <c r="AF789" i="60"/>
  <c r="AE789" i="60"/>
  <c r="AD789" i="60"/>
  <c r="AC789" i="60"/>
  <c r="AB789" i="60"/>
  <c r="AA789" i="60"/>
  <c r="Z789" i="60"/>
  <c r="Y789" i="60"/>
  <c r="X789" i="60"/>
  <c r="R789" i="60"/>
  <c r="M789" i="60"/>
  <c r="K789" i="60"/>
  <c r="H789" i="60"/>
  <c r="E789" i="60"/>
  <c r="AM788" i="60"/>
  <c r="AI788" i="60"/>
  <c r="AH788" i="60"/>
  <c r="AG788" i="60"/>
  <c r="AF788" i="60"/>
  <c r="AE788" i="60"/>
  <c r="AD788" i="60"/>
  <c r="AC788" i="60"/>
  <c r="AB788" i="60"/>
  <c r="AA788" i="60"/>
  <c r="Z788" i="60"/>
  <c r="Y788" i="60"/>
  <c r="X788" i="60"/>
  <c r="R788" i="60"/>
  <c r="M788" i="60"/>
  <c r="K788" i="60"/>
  <c r="H788" i="60"/>
  <c r="E788" i="60"/>
  <c r="AM787" i="60"/>
  <c r="AI787" i="60"/>
  <c r="AH787" i="60"/>
  <c r="AG787" i="60"/>
  <c r="AF787" i="60"/>
  <c r="AE787" i="60"/>
  <c r="AD787" i="60"/>
  <c r="AC787" i="60"/>
  <c r="AB787" i="60"/>
  <c r="AA787" i="60"/>
  <c r="Z787" i="60"/>
  <c r="Y787" i="60"/>
  <c r="X787" i="60"/>
  <c r="R787" i="60"/>
  <c r="M787" i="60"/>
  <c r="K787" i="60"/>
  <c r="H787" i="60"/>
  <c r="E787" i="60"/>
  <c r="AM786" i="60"/>
  <c r="AI786" i="60"/>
  <c r="AH786" i="60"/>
  <c r="AG786" i="60"/>
  <c r="AF786" i="60"/>
  <c r="AE786" i="60"/>
  <c r="AD786" i="60"/>
  <c r="AC786" i="60"/>
  <c r="AB786" i="60"/>
  <c r="AA786" i="60"/>
  <c r="Z786" i="60"/>
  <c r="Y786" i="60"/>
  <c r="X786" i="60"/>
  <c r="R786" i="60"/>
  <c r="M786" i="60"/>
  <c r="K786" i="60"/>
  <c r="H786" i="60"/>
  <c r="E786" i="60"/>
  <c r="AM785" i="60"/>
  <c r="AI785" i="60"/>
  <c r="AH785" i="60"/>
  <c r="AG785" i="60"/>
  <c r="AF785" i="60"/>
  <c r="AE785" i="60"/>
  <c r="AD785" i="60"/>
  <c r="AC785" i="60"/>
  <c r="AB785" i="60"/>
  <c r="AA785" i="60"/>
  <c r="Z785" i="60"/>
  <c r="Y785" i="60"/>
  <c r="X785" i="60"/>
  <c r="R785" i="60"/>
  <c r="M785" i="60"/>
  <c r="K785" i="60"/>
  <c r="H785" i="60"/>
  <c r="E785" i="60"/>
  <c r="AM784" i="60"/>
  <c r="AI784" i="60"/>
  <c r="AH784" i="60"/>
  <c r="AG784" i="60"/>
  <c r="AF784" i="60"/>
  <c r="AE784" i="60"/>
  <c r="AD784" i="60"/>
  <c r="AC784" i="60"/>
  <c r="AB784" i="60"/>
  <c r="AA784" i="60"/>
  <c r="Z784" i="60"/>
  <c r="Y784" i="60"/>
  <c r="X784" i="60"/>
  <c r="R784" i="60"/>
  <c r="M784" i="60"/>
  <c r="K784" i="60"/>
  <c r="H784" i="60"/>
  <c r="E784" i="60"/>
  <c r="AM783" i="60"/>
  <c r="AI783" i="60"/>
  <c r="AH783" i="60"/>
  <c r="AG783" i="60"/>
  <c r="AF783" i="60"/>
  <c r="AE783" i="60"/>
  <c r="AD783" i="60"/>
  <c r="AC783" i="60"/>
  <c r="AB783" i="60"/>
  <c r="AA783" i="60"/>
  <c r="Z783" i="60"/>
  <c r="Y783" i="60"/>
  <c r="X783" i="60"/>
  <c r="R783" i="60"/>
  <c r="M783" i="60"/>
  <c r="K783" i="60"/>
  <c r="H783" i="60"/>
  <c r="E783" i="60"/>
  <c r="AM782" i="60"/>
  <c r="AI782" i="60"/>
  <c r="AH782" i="60"/>
  <c r="AG782" i="60"/>
  <c r="AF782" i="60"/>
  <c r="AE782" i="60"/>
  <c r="AD782" i="60"/>
  <c r="AC782" i="60"/>
  <c r="AB782" i="60"/>
  <c r="AA782" i="60"/>
  <c r="Z782" i="60"/>
  <c r="Y782" i="60"/>
  <c r="X782" i="60"/>
  <c r="R782" i="60"/>
  <c r="M782" i="60"/>
  <c r="K782" i="60"/>
  <c r="H782" i="60"/>
  <c r="E782" i="60"/>
  <c r="AM781" i="60"/>
  <c r="AI781" i="60"/>
  <c r="AH781" i="60"/>
  <c r="AG781" i="60"/>
  <c r="AF781" i="60"/>
  <c r="AE781" i="60"/>
  <c r="AD781" i="60"/>
  <c r="AC781" i="60"/>
  <c r="AB781" i="60"/>
  <c r="AA781" i="60"/>
  <c r="Z781" i="60"/>
  <c r="Y781" i="60"/>
  <c r="X781" i="60"/>
  <c r="R781" i="60"/>
  <c r="M781" i="60"/>
  <c r="K781" i="60"/>
  <c r="H781" i="60"/>
  <c r="E781" i="60"/>
  <c r="AM780" i="60"/>
  <c r="AI780" i="60"/>
  <c r="AH780" i="60"/>
  <c r="AG780" i="60"/>
  <c r="AF780" i="60"/>
  <c r="AE780" i="60"/>
  <c r="AD780" i="60"/>
  <c r="AC780" i="60"/>
  <c r="AB780" i="60"/>
  <c r="AA780" i="60"/>
  <c r="Z780" i="60"/>
  <c r="Y780" i="60"/>
  <c r="X780" i="60"/>
  <c r="R780" i="60"/>
  <c r="M780" i="60"/>
  <c r="K780" i="60"/>
  <c r="H780" i="60"/>
  <c r="E780" i="60"/>
  <c r="AM779" i="60"/>
  <c r="AI779" i="60"/>
  <c r="AH779" i="60"/>
  <c r="AG779" i="60"/>
  <c r="AF779" i="60"/>
  <c r="AE779" i="60"/>
  <c r="AD779" i="60"/>
  <c r="AC779" i="60"/>
  <c r="AB779" i="60"/>
  <c r="AA779" i="60"/>
  <c r="Z779" i="60"/>
  <c r="Y779" i="60"/>
  <c r="X779" i="60"/>
  <c r="R779" i="60"/>
  <c r="M779" i="60"/>
  <c r="K779" i="60"/>
  <c r="H779" i="60"/>
  <c r="E779" i="60"/>
  <c r="AM778" i="60"/>
  <c r="AI778" i="60"/>
  <c r="AH778" i="60"/>
  <c r="AG778" i="60"/>
  <c r="AF778" i="60"/>
  <c r="AE778" i="60"/>
  <c r="AD778" i="60"/>
  <c r="AC778" i="60"/>
  <c r="AB778" i="60"/>
  <c r="AA778" i="60"/>
  <c r="Z778" i="60"/>
  <c r="Y778" i="60"/>
  <c r="X778" i="60"/>
  <c r="R778" i="60"/>
  <c r="M778" i="60"/>
  <c r="K778" i="60"/>
  <c r="H778" i="60"/>
  <c r="E778" i="60"/>
  <c r="AM777" i="60"/>
  <c r="AI777" i="60"/>
  <c r="AH777" i="60"/>
  <c r="AG777" i="60"/>
  <c r="AF777" i="60"/>
  <c r="AE777" i="60"/>
  <c r="AD777" i="60"/>
  <c r="AC777" i="60"/>
  <c r="AB777" i="60"/>
  <c r="AA777" i="60"/>
  <c r="Z777" i="60"/>
  <c r="Y777" i="60"/>
  <c r="X777" i="60"/>
  <c r="R777" i="60"/>
  <c r="M777" i="60"/>
  <c r="K777" i="60"/>
  <c r="H777" i="60"/>
  <c r="E777" i="60"/>
  <c r="AM776" i="60"/>
  <c r="AI776" i="60"/>
  <c r="AH776" i="60"/>
  <c r="AG776" i="60"/>
  <c r="AF776" i="60"/>
  <c r="AE776" i="60"/>
  <c r="AD776" i="60"/>
  <c r="AC776" i="60"/>
  <c r="AB776" i="60"/>
  <c r="AA776" i="60"/>
  <c r="Z776" i="60"/>
  <c r="Y776" i="60"/>
  <c r="X776" i="60"/>
  <c r="R776" i="60"/>
  <c r="M776" i="60"/>
  <c r="K776" i="60"/>
  <c r="H776" i="60"/>
  <c r="E776" i="60"/>
  <c r="AM775" i="60"/>
  <c r="AI775" i="60"/>
  <c r="AH775" i="60"/>
  <c r="AG775" i="60"/>
  <c r="AF775" i="60"/>
  <c r="AE775" i="60"/>
  <c r="AD775" i="60"/>
  <c r="AC775" i="60"/>
  <c r="AB775" i="60"/>
  <c r="AA775" i="60"/>
  <c r="Z775" i="60"/>
  <c r="Y775" i="60"/>
  <c r="X775" i="60"/>
  <c r="R775" i="60"/>
  <c r="M775" i="60"/>
  <c r="K775" i="60"/>
  <c r="H775" i="60"/>
  <c r="E775" i="60"/>
  <c r="AM774" i="60"/>
  <c r="AI774" i="60"/>
  <c r="AH774" i="60"/>
  <c r="AG774" i="60"/>
  <c r="AF774" i="60"/>
  <c r="AE774" i="60"/>
  <c r="AD774" i="60"/>
  <c r="AC774" i="60"/>
  <c r="AB774" i="60"/>
  <c r="AA774" i="60"/>
  <c r="Z774" i="60"/>
  <c r="Y774" i="60"/>
  <c r="X774" i="60"/>
  <c r="R774" i="60"/>
  <c r="M774" i="60"/>
  <c r="K774" i="60"/>
  <c r="H774" i="60"/>
  <c r="E774" i="60"/>
  <c r="AM773" i="60"/>
  <c r="AI773" i="60"/>
  <c r="AH773" i="60"/>
  <c r="AG773" i="60"/>
  <c r="AF773" i="60"/>
  <c r="AE773" i="60"/>
  <c r="AD773" i="60"/>
  <c r="AC773" i="60"/>
  <c r="AB773" i="60"/>
  <c r="AA773" i="60"/>
  <c r="Z773" i="60"/>
  <c r="Y773" i="60"/>
  <c r="X773" i="60"/>
  <c r="R773" i="60"/>
  <c r="M773" i="60"/>
  <c r="K773" i="60"/>
  <c r="H773" i="60"/>
  <c r="E773" i="60"/>
  <c r="AM772" i="60"/>
  <c r="AI772" i="60"/>
  <c r="AH772" i="60"/>
  <c r="AG772" i="60"/>
  <c r="AF772" i="60"/>
  <c r="AE772" i="60"/>
  <c r="AD772" i="60"/>
  <c r="AC772" i="60"/>
  <c r="AB772" i="60"/>
  <c r="AA772" i="60"/>
  <c r="Z772" i="60"/>
  <c r="Y772" i="60"/>
  <c r="X772" i="60"/>
  <c r="R772" i="60"/>
  <c r="M772" i="60"/>
  <c r="K772" i="60"/>
  <c r="H772" i="60"/>
  <c r="E772" i="60"/>
  <c r="AM771" i="60"/>
  <c r="AI771" i="60"/>
  <c r="AH771" i="60"/>
  <c r="AG771" i="60"/>
  <c r="AF771" i="60"/>
  <c r="AE771" i="60"/>
  <c r="AD771" i="60"/>
  <c r="AC771" i="60"/>
  <c r="AB771" i="60"/>
  <c r="AA771" i="60"/>
  <c r="Z771" i="60"/>
  <c r="Y771" i="60"/>
  <c r="X771" i="60"/>
  <c r="R771" i="60"/>
  <c r="M771" i="60"/>
  <c r="K771" i="60"/>
  <c r="H771" i="60"/>
  <c r="E771" i="60"/>
  <c r="AM770" i="60"/>
  <c r="AI770" i="60"/>
  <c r="AH770" i="60"/>
  <c r="AG770" i="60"/>
  <c r="AF770" i="60"/>
  <c r="AE770" i="60"/>
  <c r="AD770" i="60"/>
  <c r="AC770" i="60"/>
  <c r="AB770" i="60"/>
  <c r="AA770" i="60"/>
  <c r="Z770" i="60"/>
  <c r="Y770" i="60"/>
  <c r="X770" i="60"/>
  <c r="R770" i="60"/>
  <c r="M770" i="60"/>
  <c r="K770" i="60"/>
  <c r="H770" i="60"/>
  <c r="E770" i="60"/>
  <c r="AM769" i="60"/>
  <c r="AI769" i="60"/>
  <c r="AH769" i="60"/>
  <c r="AG769" i="60"/>
  <c r="AF769" i="60"/>
  <c r="AE769" i="60"/>
  <c r="AD769" i="60"/>
  <c r="AC769" i="60"/>
  <c r="AB769" i="60"/>
  <c r="AA769" i="60"/>
  <c r="Z769" i="60"/>
  <c r="Y769" i="60"/>
  <c r="X769" i="60"/>
  <c r="R769" i="60"/>
  <c r="M769" i="60"/>
  <c r="K769" i="60"/>
  <c r="H769" i="60"/>
  <c r="E769" i="60"/>
  <c r="AM768" i="60"/>
  <c r="AI768" i="60"/>
  <c r="AH768" i="60"/>
  <c r="AG768" i="60"/>
  <c r="AF768" i="60"/>
  <c r="AE768" i="60"/>
  <c r="AD768" i="60"/>
  <c r="AC768" i="60"/>
  <c r="AB768" i="60"/>
  <c r="AA768" i="60"/>
  <c r="Z768" i="60"/>
  <c r="Y768" i="60"/>
  <c r="X768" i="60"/>
  <c r="R768" i="60"/>
  <c r="M768" i="60"/>
  <c r="K768" i="60"/>
  <c r="H768" i="60"/>
  <c r="E768" i="60"/>
  <c r="AM767" i="60"/>
  <c r="AI767" i="60"/>
  <c r="AH767" i="60"/>
  <c r="AG767" i="60"/>
  <c r="AF767" i="60"/>
  <c r="AE767" i="60"/>
  <c r="AD767" i="60"/>
  <c r="AC767" i="60"/>
  <c r="AB767" i="60"/>
  <c r="AA767" i="60"/>
  <c r="Z767" i="60"/>
  <c r="Y767" i="60"/>
  <c r="X767" i="60"/>
  <c r="R767" i="60"/>
  <c r="M767" i="60"/>
  <c r="K767" i="60"/>
  <c r="H767" i="60"/>
  <c r="E767" i="60"/>
  <c r="AM766" i="60"/>
  <c r="AI766" i="60"/>
  <c r="AH766" i="60"/>
  <c r="AG766" i="60"/>
  <c r="AF766" i="60"/>
  <c r="AE766" i="60"/>
  <c r="AD766" i="60"/>
  <c r="AC766" i="60"/>
  <c r="AB766" i="60"/>
  <c r="AA766" i="60"/>
  <c r="Z766" i="60"/>
  <c r="Y766" i="60"/>
  <c r="X766" i="60"/>
  <c r="R766" i="60"/>
  <c r="M766" i="60"/>
  <c r="K766" i="60"/>
  <c r="H766" i="60"/>
  <c r="E766" i="60"/>
  <c r="AM765" i="60"/>
  <c r="AI765" i="60"/>
  <c r="AH765" i="60"/>
  <c r="AG765" i="60"/>
  <c r="AF765" i="60"/>
  <c r="AE765" i="60"/>
  <c r="AD765" i="60"/>
  <c r="AC765" i="60"/>
  <c r="AB765" i="60"/>
  <c r="AA765" i="60"/>
  <c r="Z765" i="60"/>
  <c r="Y765" i="60"/>
  <c r="X765" i="60"/>
  <c r="R765" i="60"/>
  <c r="M765" i="60"/>
  <c r="K765" i="60"/>
  <c r="H765" i="60"/>
  <c r="E765" i="60"/>
  <c r="AM764" i="60"/>
  <c r="AI764" i="60"/>
  <c r="AH764" i="60"/>
  <c r="AG764" i="60"/>
  <c r="AF764" i="60"/>
  <c r="AE764" i="60"/>
  <c r="AD764" i="60"/>
  <c r="AC764" i="60"/>
  <c r="AB764" i="60"/>
  <c r="AA764" i="60"/>
  <c r="Z764" i="60"/>
  <c r="Y764" i="60"/>
  <c r="X764" i="60"/>
  <c r="R764" i="60"/>
  <c r="M764" i="60"/>
  <c r="K764" i="60"/>
  <c r="H764" i="60"/>
  <c r="E764" i="60"/>
  <c r="AM763" i="60"/>
  <c r="AI763" i="60"/>
  <c r="AH763" i="60"/>
  <c r="AG763" i="60"/>
  <c r="AF763" i="60"/>
  <c r="AE763" i="60"/>
  <c r="AD763" i="60"/>
  <c r="AC763" i="60"/>
  <c r="AB763" i="60"/>
  <c r="AA763" i="60"/>
  <c r="Z763" i="60"/>
  <c r="Y763" i="60"/>
  <c r="X763" i="60"/>
  <c r="R763" i="60"/>
  <c r="M763" i="60"/>
  <c r="K763" i="60"/>
  <c r="H763" i="60"/>
  <c r="E763" i="60"/>
  <c r="AM762" i="60"/>
  <c r="AI762" i="60"/>
  <c r="AH762" i="60"/>
  <c r="AG762" i="60"/>
  <c r="AF762" i="60"/>
  <c r="AE762" i="60"/>
  <c r="AD762" i="60"/>
  <c r="AC762" i="60"/>
  <c r="AB762" i="60"/>
  <c r="AA762" i="60"/>
  <c r="Z762" i="60"/>
  <c r="Y762" i="60"/>
  <c r="X762" i="60"/>
  <c r="R762" i="60"/>
  <c r="M762" i="60"/>
  <c r="K762" i="60"/>
  <c r="H762" i="60"/>
  <c r="E762" i="60"/>
  <c r="AM761" i="60"/>
  <c r="AI761" i="60"/>
  <c r="AH761" i="60"/>
  <c r="AG761" i="60"/>
  <c r="AF761" i="60"/>
  <c r="AE761" i="60"/>
  <c r="AD761" i="60"/>
  <c r="AC761" i="60"/>
  <c r="AB761" i="60"/>
  <c r="AA761" i="60"/>
  <c r="Z761" i="60"/>
  <c r="Y761" i="60"/>
  <c r="X761" i="60"/>
  <c r="R761" i="60"/>
  <c r="M761" i="60"/>
  <c r="K761" i="60"/>
  <c r="H761" i="60"/>
  <c r="E761" i="60"/>
  <c r="AM760" i="60"/>
  <c r="AI760" i="60"/>
  <c r="AH760" i="60"/>
  <c r="AG760" i="60"/>
  <c r="AF760" i="60"/>
  <c r="AE760" i="60"/>
  <c r="AD760" i="60"/>
  <c r="AC760" i="60"/>
  <c r="AB760" i="60"/>
  <c r="AA760" i="60"/>
  <c r="Z760" i="60"/>
  <c r="Y760" i="60"/>
  <c r="X760" i="60"/>
  <c r="R760" i="60"/>
  <c r="M760" i="60"/>
  <c r="K760" i="60"/>
  <c r="H760" i="60"/>
  <c r="E760" i="60"/>
  <c r="AM759" i="60"/>
  <c r="AI759" i="60"/>
  <c r="AH759" i="60"/>
  <c r="AG759" i="60"/>
  <c r="AF759" i="60"/>
  <c r="AE759" i="60"/>
  <c r="AD759" i="60"/>
  <c r="AC759" i="60"/>
  <c r="AB759" i="60"/>
  <c r="AA759" i="60"/>
  <c r="Z759" i="60"/>
  <c r="Y759" i="60"/>
  <c r="X759" i="60"/>
  <c r="R759" i="60"/>
  <c r="M759" i="60"/>
  <c r="K759" i="60"/>
  <c r="H759" i="60"/>
  <c r="E759" i="60"/>
  <c r="AM758" i="60"/>
  <c r="AI758" i="60"/>
  <c r="AH758" i="60"/>
  <c r="AG758" i="60"/>
  <c r="AF758" i="60"/>
  <c r="AE758" i="60"/>
  <c r="AD758" i="60"/>
  <c r="AC758" i="60"/>
  <c r="AB758" i="60"/>
  <c r="AA758" i="60"/>
  <c r="Z758" i="60"/>
  <c r="Y758" i="60"/>
  <c r="X758" i="60"/>
  <c r="R758" i="60"/>
  <c r="M758" i="60"/>
  <c r="K758" i="60"/>
  <c r="H758" i="60"/>
  <c r="E758" i="60"/>
  <c r="AM757" i="60"/>
  <c r="AI757" i="60"/>
  <c r="AH757" i="60"/>
  <c r="AG757" i="60"/>
  <c r="AF757" i="60"/>
  <c r="AE757" i="60"/>
  <c r="AD757" i="60"/>
  <c r="AC757" i="60"/>
  <c r="AB757" i="60"/>
  <c r="AA757" i="60"/>
  <c r="Z757" i="60"/>
  <c r="Y757" i="60"/>
  <c r="X757" i="60"/>
  <c r="R757" i="60"/>
  <c r="M757" i="60"/>
  <c r="K757" i="60"/>
  <c r="H757" i="60"/>
  <c r="E757" i="60"/>
  <c r="AM756" i="60"/>
  <c r="AI756" i="60"/>
  <c r="AH756" i="60"/>
  <c r="AG756" i="60"/>
  <c r="AF756" i="60"/>
  <c r="AE756" i="60"/>
  <c r="AD756" i="60"/>
  <c r="AC756" i="60"/>
  <c r="AB756" i="60"/>
  <c r="AA756" i="60"/>
  <c r="Z756" i="60"/>
  <c r="Y756" i="60"/>
  <c r="X756" i="60"/>
  <c r="R756" i="60"/>
  <c r="M756" i="60"/>
  <c r="K756" i="60"/>
  <c r="H756" i="60"/>
  <c r="E756" i="60"/>
  <c r="AM755" i="60"/>
  <c r="AI755" i="60"/>
  <c r="AH755" i="60"/>
  <c r="AG755" i="60"/>
  <c r="AF755" i="60"/>
  <c r="AE755" i="60"/>
  <c r="AD755" i="60"/>
  <c r="AC755" i="60"/>
  <c r="AB755" i="60"/>
  <c r="AA755" i="60"/>
  <c r="Z755" i="60"/>
  <c r="Y755" i="60"/>
  <c r="X755" i="60"/>
  <c r="R755" i="60"/>
  <c r="M755" i="60"/>
  <c r="K755" i="60"/>
  <c r="H755" i="60"/>
  <c r="E755" i="60"/>
  <c r="AM754" i="60"/>
  <c r="AI754" i="60"/>
  <c r="AH754" i="60"/>
  <c r="AG754" i="60"/>
  <c r="AF754" i="60"/>
  <c r="AE754" i="60"/>
  <c r="AD754" i="60"/>
  <c r="AC754" i="60"/>
  <c r="AB754" i="60"/>
  <c r="AA754" i="60"/>
  <c r="Z754" i="60"/>
  <c r="Y754" i="60"/>
  <c r="X754" i="60"/>
  <c r="R754" i="60"/>
  <c r="M754" i="60"/>
  <c r="K754" i="60"/>
  <c r="H754" i="60"/>
  <c r="E754" i="60"/>
  <c r="AM753" i="60"/>
  <c r="AI753" i="60"/>
  <c r="AH753" i="60"/>
  <c r="AG753" i="60"/>
  <c r="AF753" i="60"/>
  <c r="AE753" i="60"/>
  <c r="AD753" i="60"/>
  <c r="AC753" i="60"/>
  <c r="AB753" i="60"/>
  <c r="AA753" i="60"/>
  <c r="Z753" i="60"/>
  <c r="Y753" i="60"/>
  <c r="X753" i="60"/>
  <c r="R753" i="60"/>
  <c r="M753" i="60"/>
  <c r="K753" i="60"/>
  <c r="H753" i="60"/>
  <c r="E753" i="60"/>
  <c r="AM752" i="60"/>
  <c r="AI752" i="60"/>
  <c r="AH752" i="60"/>
  <c r="AG752" i="60"/>
  <c r="AF752" i="60"/>
  <c r="AE752" i="60"/>
  <c r="AD752" i="60"/>
  <c r="AC752" i="60"/>
  <c r="AB752" i="60"/>
  <c r="AA752" i="60"/>
  <c r="Z752" i="60"/>
  <c r="Y752" i="60"/>
  <c r="X752" i="60"/>
  <c r="R752" i="60"/>
  <c r="M752" i="60"/>
  <c r="K752" i="60"/>
  <c r="H752" i="60"/>
  <c r="E752" i="60"/>
  <c r="AM751" i="60"/>
  <c r="AI751" i="60"/>
  <c r="AH751" i="60"/>
  <c r="AG751" i="60"/>
  <c r="AF751" i="60"/>
  <c r="AE751" i="60"/>
  <c r="AD751" i="60"/>
  <c r="AC751" i="60"/>
  <c r="AB751" i="60"/>
  <c r="AA751" i="60"/>
  <c r="Z751" i="60"/>
  <c r="Y751" i="60"/>
  <c r="X751" i="60"/>
  <c r="R751" i="60"/>
  <c r="M751" i="60"/>
  <c r="K751" i="60"/>
  <c r="H751" i="60"/>
  <c r="E751" i="60"/>
  <c r="AM750" i="60"/>
  <c r="AI750" i="60"/>
  <c r="AH750" i="60"/>
  <c r="AG750" i="60"/>
  <c r="AF750" i="60"/>
  <c r="AE750" i="60"/>
  <c r="AD750" i="60"/>
  <c r="AC750" i="60"/>
  <c r="AB750" i="60"/>
  <c r="AA750" i="60"/>
  <c r="Z750" i="60"/>
  <c r="Y750" i="60"/>
  <c r="X750" i="60"/>
  <c r="R750" i="60"/>
  <c r="M750" i="60"/>
  <c r="K750" i="60"/>
  <c r="H750" i="60"/>
  <c r="E750" i="60"/>
  <c r="AM749" i="60"/>
  <c r="AI749" i="60"/>
  <c r="AH749" i="60"/>
  <c r="AG749" i="60"/>
  <c r="AF749" i="60"/>
  <c r="AE749" i="60"/>
  <c r="AD749" i="60"/>
  <c r="AC749" i="60"/>
  <c r="AB749" i="60"/>
  <c r="AA749" i="60"/>
  <c r="Z749" i="60"/>
  <c r="Y749" i="60"/>
  <c r="X749" i="60"/>
  <c r="R749" i="60"/>
  <c r="M749" i="60"/>
  <c r="K749" i="60"/>
  <c r="H749" i="60"/>
  <c r="E749" i="60"/>
  <c r="AM748" i="60"/>
  <c r="AI748" i="60"/>
  <c r="AH748" i="60"/>
  <c r="AG748" i="60"/>
  <c r="AF748" i="60"/>
  <c r="AE748" i="60"/>
  <c r="AD748" i="60"/>
  <c r="AC748" i="60"/>
  <c r="AB748" i="60"/>
  <c r="AA748" i="60"/>
  <c r="Z748" i="60"/>
  <c r="Y748" i="60"/>
  <c r="X748" i="60"/>
  <c r="R748" i="60"/>
  <c r="M748" i="60"/>
  <c r="K748" i="60"/>
  <c r="H748" i="60"/>
  <c r="E748" i="60"/>
  <c r="AM747" i="60"/>
  <c r="AI747" i="60"/>
  <c r="AH747" i="60"/>
  <c r="AG747" i="60"/>
  <c r="AF747" i="60"/>
  <c r="AE747" i="60"/>
  <c r="AD747" i="60"/>
  <c r="AC747" i="60"/>
  <c r="AB747" i="60"/>
  <c r="AA747" i="60"/>
  <c r="Z747" i="60"/>
  <c r="Y747" i="60"/>
  <c r="X747" i="60"/>
  <c r="R747" i="60"/>
  <c r="M747" i="60"/>
  <c r="K747" i="60"/>
  <c r="H747" i="60"/>
  <c r="E747" i="60"/>
  <c r="AM746" i="60"/>
  <c r="AI746" i="60"/>
  <c r="AH746" i="60"/>
  <c r="AG746" i="60"/>
  <c r="AF746" i="60"/>
  <c r="AE746" i="60"/>
  <c r="AD746" i="60"/>
  <c r="AC746" i="60"/>
  <c r="AB746" i="60"/>
  <c r="AA746" i="60"/>
  <c r="Z746" i="60"/>
  <c r="Y746" i="60"/>
  <c r="X746" i="60"/>
  <c r="R746" i="60"/>
  <c r="M746" i="60"/>
  <c r="K746" i="60"/>
  <c r="H746" i="60"/>
  <c r="E746" i="60"/>
  <c r="AM745" i="60"/>
  <c r="AI745" i="60"/>
  <c r="AH745" i="60"/>
  <c r="AG745" i="60"/>
  <c r="AF745" i="60"/>
  <c r="AE745" i="60"/>
  <c r="AD745" i="60"/>
  <c r="AC745" i="60"/>
  <c r="AB745" i="60"/>
  <c r="AA745" i="60"/>
  <c r="Z745" i="60"/>
  <c r="Y745" i="60"/>
  <c r="X745" i="60"/>
  <c r="R745" i="60"/>
  <c r="M745" i="60"/>
  <c r="K745" i="60"/>
  <c r="H745" i="60"/>
  <c r="E745" i="60"/>
  <c r="AM744" i="60"/>
  <c r="AI744" i="60"/>
  <c r="AH744" i="60"/>
  <c r="AG744" i="60"/>
  <c r="AF744" i="60"/>
  <c r="AE744" i="60"/>
  <c r="AD744" i="60"/>
  <c r="AC744" i="60"/>
  <c r="AB744" i="60"/>
  <c r="AA744" i="60"/>
  <c r="Z744" i="60"/>
  <c r="Y744" i="60"/>
  <c r="X744" i="60"/>
  <c r="R744" i="60"/>
  <c r="M744" i="60"/>
  <c r="K744" i="60"/>
  <c r="H744" i="60"/>
  <c r="E744" i="60"/>
  <c r="AM743" i="60"/>
  <c r="AI743" i="60"/>
  <c r="AH743" i="60"/>
  <c r="AG743" i="60"/>
  <c r="AF743" i="60"/>
  <c r="AE743" i="60"/>
  <c r="AD743" i="60"/>
  <c r="AC743" i="60"/>
  <c r="AB743" i="60"/>
  <c r="AA743" i="60"/>
  <c r="Z743" i="60"/>
  <c r="Y743" i="60"/>
  <c r="X743" i="60"/>
  <c r="R743" i="60"/>
  <c r="M743" i="60"/>
  <c r="K743" i="60"/>
  <c r="H743" i="60"/>
  <c r="E743" i="60"/>
  <c r="AM742" i="60"/>
  <c r="AI742" i="60"/>
  <c r="AH742" i="60"/>
  <c r="AG742" i="60"/>
  <c r="AF742" i="60"/>
  <c r="AE742" i="60"/>
  <c r="AD742" i="60"/>
  <c r="AC742" i="60"/>
  <c r="AB742" i="60"/>
  <c r="AA742" i="60"/>
  <c r="Z742" i="60"/>
  <c r="Y742" i="60"/>
  <c r="X742" i="60"/>
  <c r="R742" i="60"/>
  <c r="M742" i="60"/>
  <c r="K742" i="60"/>
  <c r="H742" i="60"/>
  <c r="E742" i="60"/>
  <c r="AM741" i="60"/>
  <c r="AI741" i="60"/>
  <c r="AH741" i="60"/>
  <c r="AG741" i="60"/>
  <c r="AF741" i="60"/>
  <c r="AE741" i="60"/>
  <c r="AD741" i="60"/>
  <c r="AC741" i="60"/>
  <c r="AB741" i="60"/>
  <c r="AA741" i="60"/>
  <c r="Z741" i="60"/>
  <c r="Y741" i="60"/>
  <c r="X741" i="60"/>
  <c r="R741" i="60"/>
  <c r="M741" i="60"/>
  <c r="K741" i="60"/>
  <c r="H741" i="60"/>
  <c r="E741" i="60"/>
  <c r="AM740" i="60"/>
  <c r="AI740" i="60"/>
  <c r="AH740" i="60"/>
  <c r="AG740" i="60"/>
  <c r="AF740" i="60"/>
  <c r="AE740" i="60"/>
  <c r="AD740" i="60"/>
  <c r="AC740" i="60"/>
  <c r="AB740" i="60"/>
  <c r="AA740" i="60"/>
  <c r="Z740" i="60"/>
  <c r="Y740" i="60"/>
  <c r="X740" i="60"/>
  <c r="R740" i="60"/>
  <c r="M740" i="60"/>
  <c r="K740" i="60"/>
  <c r="H740" i="60"/>
  <c r="E740" i="60"/>
  <c r="AM739" i="60"/>
  <c r="AI739" i="60"/>
  <c r="AH739" i="60"/>
  <c r="AG739" i="60"/>
  <c r="AF739" i="60"/>
  <c r="AE739" i="60"/>
  <c r="AD739" i="60"/>
  <c r="AC739" i="60"/>
  <c r="AB739" i="60"/>
  <c r="AA739" i="60"/>
  <c r="Z739" i="60"/>
  <c r="Y739" i="60"/>
  <c r="X739" i="60"/>
  <c r="R739" i="60"/>
  <c r="M739" i="60"/>
  <c r="K739" i="60"/>
  <c r="H739" i="60"/>
  <c r="E739" i="60"/>
  <c r="AM738" i="60"/>
  <c r="AI738" i="60"/>
  <c r="AH738" i="60"/>
  <c r="AG738" i="60"/>
  <c r="AF738" i="60"/>
  <c r="AE738" i="60"/>
  <c r="AD738" i="60"/>
  <c r="AC738" i="60"/>
  <c r="AB738" i="60"/>
  <c r="AA738" i="60"/>
  <c r="Z738" i="60"/>
  <c r="Y738" i="60"/>
  <c r="X738" i="60"/>
  <c r="R738" i="60"/>
  <c r="M738" i="60"/>
  <c r="K738" i="60"/>
  <c r="H738" i="60"/>
  <c r="E738" i="60"/>
  <c r="AM737" i="60"/>
  <c r="AI737" i="60"/>
  <c r="AH737" i="60"/>
  <c r="AG737" i="60"/>
  <c r="AF737" i="60"/>
  <c r="AE737" i="60"/>
  <c r="AD737" i="60"/>
  <c r="AC737" i="60"/>
  <c r="AB737" i="60"/>
  <c r="AA737" i="60"/>
  <c r="Z737" i="60"/>
  <c r="Y737" i="60"/>
  <c r="X737" i="60"/>
  <c r="R737" i="60"/>
  <c r="M737" i="60"/>
  <c r="K737" i="60"/>
  <c r="H737" i="60"/>
  <c r="E737" i="60"/>
  <c r="AM736" i="60"/>
  <c r="AI736" i="60"/>
  <c r="AH736" i="60"/>
  <c r="AG736" i="60"/>
  <c r="AF736" i="60"/>
  <c r="AE736" i="60"/>
  <c r="AD736" i="60"/>
  <c r="AC736" i="60"/>
  <c r="AB736" i="60"/>
  <c r="AA736" i="60"/>
  <c r="Z736" i="60"/>
  <c r="Y736" i="60"/>
  <c r="X736" i="60"/>
  <c r="R736" i="60"/>
  <c r="M736" i="60"/>
  <c r="K736" i="60"/>
  <c r="H736" i="60"/>
  <c r="E736" i="60"/>
  <c r="AM735" i="60"/>
  <c r="AI735" i="60"/>
  <c r="AH735" i="60"/>
  <c r="AG735" i="60"/>
  <c r="AF735" i="60"/>
  <c r="AE735" i="60"/>
  <c r="AD735" i="60"/>
  <c r="AC735" i="60"/>
  <c r="AB735" i="60"/>
  <c r="AA735" i="60"/>
  <c r="Z735" i="60"/>
  <c r="Y735" i="60"/>
  <c r="X735" i="60"/>
  <c r="R735" i="60"/>
  <c r="M735" i="60"/>
  <c r="K735" i="60"/>
  <c r="H735" i="60"/>
  <c r="E735" i="60"/>
  <c r="AM734" i="60"/>
  <c r="AI734" i="60"/>
  <c r="AH734" i="60"/>
  <c r="AG734" i="60"/>
  <c r="AF734" i="60"/>
  <c r="AE734" i="60"/>
  <c r="AD734" i="60"/>
  <c r="AC734" i="60"/>
  <c r="AB734" i="60"/>
  <c r="AA734" i="60"/>
  <c r="Z734" i="60"/>
  <c r="Y734" i="60"/>
  <c r="X734" i="60"/>
  <c r="R734" i="60"/>
  <c r="M734" i="60"/>
  <c r="K734" i="60"/>
  <c r="H734" i="60"/>
  <c r="E734" i="60"/>
  <c r="AM733" i="60"/>
  <c r="AI733" i="60"/>
  <c r="AH733" i="60"/>
  <c r="AG733" i="60"/>
  <c r="AF733" i="60"/>
  <c r="AE733" i="60"/>
  <c r="AD733" i="60"/>
  <c r="AC733" i="60"/>
  <c r="AB733" i="60"/>
  <c r="AA733" i="60"/>
  <c r="Z733" i="60"/>
  <c r="Y733" i="60"/>
  <c r="X733" i="60"/>
  <c r="R733" i="60"/>
  <c r="M733" i="60"/>
  <c r="K733" i="60"/>
  <c r="H733" i="60"/>
  <c r="E733" i="60"/>
  <c r="AM732" i="60"/>
  <c r="AI732" i="60"/>
  <c r="AH732" i="60"/>
  <c r="AG732" i="60"/>
  <c r="AF732" i="60"/>
  <c r="AE732" i="60"/>
  <c r="AD732" i="60"/>
  <c r="AC732" i="60"/>
  <c r="AB732" i="60"/>
  <c r="AA732" i="60"/>
  <c r="Z732" i="60"/>
  <c r="Y732" i="60"/>
  <c r="X732" i="60"/>
  <c r="R732" i="60"/>
  <c r="M732" i="60"/>
  <c r="K732" i="60"/>
  <c r="H732" i="60"/>
  <c r="E732" i="60"/>
  <c r="AM731" i="60"/>
  <c r="AI731" i="60"/>
  <c r="AH731" i="60"/>
  <c r="AG731" i="60"/>
  <c r="AF731" i="60"/>
  <c r="AE731" i="60"/>
  <c r="AD731" i="60"/>
  <c r="AC731" i="60"/>
  <c r="AB731" i="60"/>
  <c r="AA731" i="60"/>
  <c r="Z731" i="60"/>
  <c r="Y731" i="60"/>
  <c r="X731" i="60"/>
  <c r="R731" i="60"/>
  <c r="M731" i="60"/>
  <c r="K731" i="60"/>
  <c r="H731" i="60"/>
  <c r="E731" i="60"/>
  <c r="AM730" i="60"/>
  <c r="AI730" i="60"/>
  <c r="AH730" i="60"/>
  <c r="AG730" i="60"/>
  <c r="AF730" i="60"/>
  <c r="AE730" i="60"/>
  <c r="AD730" i="60"/>
  <c r="AC730" i="60"/>
  <c r="AB730" i="60"/>
  <c r="AA730" i="60"/>
  <c r="Z730" i="60"/>
  <c r="Y730" i="60"/>
  <c r="X730" i="60"/>
  <c r="R730" i="60"/>
  <c r="M730" i="60"/>
  <c r="K730" i="60"/>
  <c r="H730" i="60"/>
  <c r="E730" i="60"/>
  <c r="AM729" i="60"/>
  <c r="AI729" i="60"/>
  <c r="AH729" i="60"/>
  <c r="AG729" i="60"/>
  <c r="AF729" i="60"/>
  <c r="AE729" i="60"/>
  <c r="AD729" i="60"/>
  <c r="AC729" i="60"/>
  <c r="AB729" i="60"/>
  <c r="AA729" i="60"/>
  <c r="Z729" i="60"/>
  <c r="Y729" i="60"/>
  <c r="X729" i="60"/>
  <c r="R729" i="60"/>
  <c r="M729" i="60"/>
  <c r="K729" i="60"/>
  <c r="H729" i="60"/>
  <c r="E729" i="60"/>
  <c r="AM728" i="60"/>
  <c r="AI728" i="60"/>
  <c r="AH728" i="60"/>
  <c r="AG728" i="60"/>
  <c r="AF728" i="60"/>
  <c r="AE728" i="60"/>
  <c r="AD728" i="60"/>
  <c r="AC728" i="60"/>
  <c r="AB728" i="60"/>
  <c r="AA728" i="60"/>
  <c r="Z728" i="60"/>
  <c r="Y728" i="60"/>
  <c r="X728" i="60"/>
  <c r="R728" i="60"/>
  <c r="M728" i="60"/>
  <c r="K728" i="60"/>
  <c r="H728" i="60"/>
  <c r="E728" i="60"/>
  <c r="AM727" i="60"/>
  <c r="AI727" i="60"/>
  <c r="AH727" i="60"/>
  <c r="AG727" i="60"/>
  <c r="AF727" i="60"/>
  <c r="AE727" i="60"/>
  <c r="AD727" i="60"/>
  <c r="AC727" i="60"/>
  <c r="AB727" i="60"/>
  <c r="AA727" i="60"/>
  <c r="Z727" i="60"/>
  <c r="Y727" i="60"/>
  <c r="X727" i="60"/>
  <c r="R727" i="60"/>
  <c r="M727" i="60"/>
  <c r="K727" i="60"/>
  <c r="H727" i="60"/>
  <c r="E727" i="60"/>
  <c r="AM726" i="60"/>
  <c r="AI726" i="60"/>
  <c r="AH726" i="60"/>
  <c r="AG726" i="60"/>
  <c r="AF726" i="60"/>
  <c r="AE726" i="60"/>
  <c r="AD726" i="60"/>
  <c r="AC726" i="60"/>
  <c r="AB726" i="60"/>
  <c r="AA726" i="60"/>
  <c r="Z726" i="60"/>
  <c r="Y726" i="60"/>
  <c r="X726" i="60"/>
  <c r="R726" i="60"/>
  <c r="M726" i="60"/>
  <c r="K726" i="60"/>
  <c r="H726" i="60"/>
  <c r="E726" i="60"/>
  <c r="AM725" i="60"/>
  <c r="AI725" i="60"/>
  <c r="AH725" i="60"/>
  <c r="AG725" i="60"/>
  <c r="AF725" i="60"/>
  <c r="AE725" i="60"/>
  <c r="AD725" i="60"/>
  <c r="AC725" i="60"/>
  <c r="AB725" i="60"/>
  <c r="AA725" i="60"/>
  <c r="Z725" i="60"/>
  <c r="Y725" i="60"/>
  <c r="X725" i="60"/>
  <c r="R725" i="60"/>
  <c r="M725" i="60"/>
  <c r="K725" i="60"/>
  <c r="H725" i="60"/>
  <c r="E725" i="60"/>
  <c r="AM724" i="60"/>
  <c r="AI724" i="60"/>
  <c r="AH724" i="60"/>
  <c r="AG724" i="60"/>
  <c r="AF724" i="60"/>
  <c r="AE724" i="60"/>
  <c r="AD724" i="60"/>
  <c r="AC724" i="60"/>
  <c r="AB724" i="60"/>
  <c r="AA724" i="60"/>
  <c r="Z724" i="60"/>
  <c r="Y724" i="60"/>
  <c r="X724" i="60"/>
  <c r="R724" i="60"/>
  <c r="M724" i="60"/>
  <c r="K724" i="60"/>
  <c r="H724" i="60"/>
  <c r="E724" i="60"/>
  <c r="AM723" i="60"/>
  <c r="AI723" i="60"/>
  <c r="AH723" i="60"/>
  <c r="AG723" i="60"/>
  <c r="AF723" i="60"/>
  <c r="AE723" i="60"/>
  <c r="AD723" i="60"/>
  <c r="AC723" i="60"/>
  <c r="AB723" i="60"/>
  <c r="AA723" i="60"/>
  <c r="Z723" i="60"/>
  <c r="Y723" i="60"/>
  <c r="X723" i="60"/>
  <c r="R723" i="60"/>
  <c r="M723" i="60"/>
  <c r="K723" i="60"/>
  <c r="H723" i="60"/>
  <c r="E723" i="60"/>
  <c r="AM722" i="60"/>
  <c r="AI722" i="60"/>
  <c r="AH722" i="60"/>
  <c r="AG722" i="60"/>
  <c r="AF722" i="60"/>
  <c r="AE722" i="60"/>
  <c r="AD722" i="60"/>
  <c r="AC722" i="60"/>
  <c r="AB722" i="60"/>
  <c r="AA722" i="60"/>
  <c r="Z722" i="60"/>
  <c r="Y722" i="60"/>
  <c r="X722" i="60"/>
  <c r="R722" i="60"/>
  <c r="M722" i="60"/>
  <c r="K722" i="60"/>
  <c r="H722" i="60"/>
  <c r="E722" i="60"/>
  <c r="AM721" i="60"/>
  <c r="AI721" i="60"/>
  <c r="AH721" i="60"/>
  <c r="AG721" i="60"/>
  <c r="AF721" i="60"/>
  <c r="AE721" i="60"/>
  <c r="AD721" i="60"/>
  <c r="AC721" i="60"/>
  <c r="AB721" i="60"/>
  <c r="AA721" i="60"/>
  <c r="Z721" i="60"/>
  <c r="Y721" i="60"/>
  <c r="X721" i="60"/>
  <c r="R721" i="60"/>
  <c r="M721" i="60"/>
  <c r="K721" i="60"/>
  <c r="H721" i="60"/>
  <c r="E721" i="60"/>
  <c r="AM720" i="60"/>
  <c r="AI720" i="60"/>
  <c r="AH720" i="60"/>
  <c r="AG720" i="60"/>
  <c r="AF720" i="60"/>
  <c r="AE720" i="60"/>
  <c r="AD720" i="60"/>
  <c r="AC720" i="60"/>
  <c r="AB720" i="60"/>
  <c r="AA720" i="60"/>
  <c r="Z720" i="60"/>
  <c r="Y720" i="60"/>
  <c r="X720" i="60"/>
  <c r="R720" i="60"/>
  <c r="M720" i="60"/>
  <c r="K720" i="60"/>
  <c r="H720" i="60"/>
  <c r="E720" i="60"/>
  <c r="AM719" i="60"/>
  <c r="AI719" i="60"/>
  <c r="AH719" i="60"/>
  <c r="AG719" i="60"/>
  <c r="AF719" i="60"/>
  <c r="AE719" i="60"/>
  <c r="AD719" i="60"/>
  <c r="AC719" i="60"/>
  <c r="AB719" i="60"/>
  <c r="AA719" i="60"/>
  <c r="Z719" i="60"/>
  <c r="Y719" i="60"/>
  <c r="X719" i="60"/>
  <c r="R719" i="60"/>
  <c r="M719" i="60"/>
  <c r="K719" i="60"/>
  <c r="H719" i="60"/>
  <c r="E719" i="60"/>
  <c r="AM718" i="60"/>
  <c r="AI718" i="60"/>
  <c r="AH718" i="60"/>
  <c r="AG718" i="60"/>
  <c r="AF718" i="60"/>
  <c r="AE718" i="60"/>
  <c r="AD718" i="60"/>
  <c r="AC718" i="60"/>
  <c r="AB718" i="60"/>
  <c r="AA718" i="60"/>
  <c r="Z718" i="60"/>
  <c r="Y718" i="60"/>
  <c r="X718" i="60"/>
  <c r="R718" i="60"/>
  <c r="M718" i="60"/>
  <c r="K718" i="60"/>
  <c r="H718" i="60"/>
  <c r="E718" i="60"/>
  <c r="AM717" i="60"/>
  <c r="AI717" i="60"/>
  <c r="AH717" i="60"/>
  <c r="AG717" i="60"/>
  <c r="AF717" i="60"/>
  <c r="AE717" i="60"/>
  <c r="AD717" i="60"/>
  <c r="AC717" i="60"/>
  <c r="AB717" i="60"/>
  <c r="AA717" i="60"/>
  <c r="Z717" i="60"/>
  <c r="Y717" i="60"/>
  <c r="X717" i="60"/>
  <c r="R717" i="60"/>
  <c r="M717" i="60"/>
  <c r="K717" i="60"/>
  <c r="H717" i="60"/>
  <c r="E717" i="60"/>
  <c r="AM716" i="60"/>
  <c r="AI716" i="60"/>
  <c r="AH716" i="60"/>
  <c r="AG716" i="60"/>
  <c r="AF716" i="60"/>
  <c r="AE716" i="60"/>
  <c r="AD716" i="60"/>
  <c r="AC716" i="60"/>
  <c r="AB716" i="60"/>
  <c r="AA716" i="60"/>
  <c r="Z716" i="60"/>
  <c r="Y716" i="60"/>
  <c r="X716" i="60"/>
  <c r="R716" i="60"/>
  <c r="M716" i="60"/>
  <c r="K716" i="60"/>
  <c r="H716" i="60"/>
  <c r="E716" i="60"/>
  <c r="AM715" i="60"/>
  <c r="AI715" i="60"/>
  <c r="AH715" i="60"/>
  <c r="AG715" i="60"/>
  <c r="AF715" i="60"/>
  <c r="AE715" i="60"/>
  <c r="AD715" i="60"/>
  <c r="AC715" i="60"/>
  <c r="AB715" i="60"/>
  <c r="AA715" i="60"/>
  <c r="Z715" i="60"/>
  <c r="Y715" i="60"/>
  <c r="X715" i="60"/>
  <c r="R715" i="60"/>
  <c r="M715" i="60"/>
  <c r="K715" i="60"/>
  <c r="H715" i="60"/>
  <c r="E715" i="60"/>
  <c r="AM714" i="60"/>
  <c r="AI714" i="60"/>
  <c r="AH714" i="60"/>
  <c r="AG714" i="60"/>
  <c r="AF714" i="60"/>
  <c r="AE714" i="60"/>
  <c r="AD714" i="60"/>
  <c r="AC714" i="60"/>
  <c r="AB714" i="60"/>
  <c r="AA714" i="60"/>
  <c r="Z714" i="60"/>
  <c r="Y714" i="60"/>
  <c r="X714" i="60"/>
  <c r="R714" i="60"/>
  <c r="M714" i="60"/>
  <c r="K714" i="60"/>
  <c r="H714" i="60"/>
  <c r="E714" i="60"/>
  <c r="AM713" i="60"/>
  <c r="AI713" i="60"/>
  <c r="AH713" i="60"/>
  <c r="AG713" i="60"/>
  <c r="AF713" i="60"/>
  <c r="AE713" i="60"/>
  <c r="AD713" i="60"/>
  <c r="AC713" i="60"/>
  <c r="AB713" i="60"/>
  <c r="AA713" i="60"/>
  <c r="Z713" i="60"/>
  <c r="Y713" i="60"/>
  <c r="X713" i="60"/>
  <c r="R713" i="60"/>
  <c r="M713" i="60"/>
  <c r="K713" i="60"/>
  <c r="H713" i="60"/>
  <c r="E713" i="60"/>
  <c r="AM712" i="60"/>
  <c r="AI712" i="60"/>
  <c r="AH712" i="60"/>
  <c r="AG712" i="60"/>
  <c r="AF712" i="60"/>
  <c r="AE712" i="60"/>
  <c r="AD712" i="60"/>
  <c r="AC712" i="60"/>
  <c r="AB712" i="60"/>
  <c r="AA712" i="60"/>
  <c r="Z712" i="60"/>
  <c r="Y712" i="60"/>
  <c r="X712" i="60"/>
  <c r="R712" i="60"/>
  <c r="M712" i="60"/>
  <c r="K712" i="60"/>
  <c r="H712" i="60"/>
  <c r="E712" i="60"/>
  <c r="AM711" i="60"/>
  <c r="AI711" i="60"/>
  <c r="AH711" i="60"/>
  <c r="AG711" i="60"/>
  <c r="AF711" i="60"/>
  <c r="AE711" i="60"/>
  <c r="AD711" i="60"/>
  <c r="AC711" i="60"/>
  <c r="AB711" i="60"/>
  <c r="AA711" i="60"/>
  <c r="Z711" i="60"/>
  <c r="Y711" i="60"/>
  <c r="X711" i="60"/>
  <c r="R711" i="60"/>
  <c r="M711" i="60"/>
  <c r="K711" i="60"/>
  <c r="H711" i="60"/>
  <c r="E711" i="60"/>
  <c r="AM710" i="60"/>
  <c r="AI710" i="60"/>
  <c r="AH710" i="60"/>
  <c r="AG710" i="60"/>
  <c r="AF710" i="60"/>
  <c r="AE710" i="60"/>
  <c r="AD710" i="60"/>
  <c r="AC710" i="60"/>
  <c r="AB710" i="60"/>
  <c r="AA710" i="60"/>
  <c r="Z710" i="60"/>
  <c r="Y710" i="60"/>
  <c r="X710" i="60"/>
  <c r="R710" i="60"/>
  <c r="M710" i="60"/>
  <c r="K710" i="60"/>
  <c r="H710" i="60"/>
  <c r="E710" i="60"/>
  <c r="AM709" i="60"/>
  <c r="AI709" i="60"/>
  <c r="AH709" i="60"/>
  <c r="AG709" i="60"/>
  <c r="AF709" i="60"/>
  <c r="AE709" i="60"/>
  <c r="AD709" i="60"/>
  <c r="AC709" i="60"/>
  <c r="AB709" i="60"/>
  <c r="AA709" i="60"/>
  <c r="Z709" i="60"/>
  <c r="Y709" i="60"/>
  <c r="X709" i="60"/>
  <c r="R709" i="60"/>
  <c r="M709" i="60"/>
  <c r="K709" i="60"/>
  <c r="H709" i="60"/>
  <c r="E709" i="60"/>
  <c r="AM708" i="60"/>
  <c r="AI708" i="60"/>
  <c r="AH708" i="60"/>
  <c r="AG708" i="60"/>
  <c r="AF708" i="60"/>
  <c r="AE708" i="60"/>
  <c r="AD708" i="60"/>
  <c r="AC708" i="60"/>
  <c r="AB708" i="60"/>
  <c r="AA708" i="60"/>
  <c r="Z708" i="60"/>
  <c r="Y708" i="60"/>
  <c r="X708" i="60"/>
  <c r="R708" i="60"/>
  <c r="M708" i="60"/>
  <c r="K708" i="60"/>
  <c r="H708" i="60"/>
  <c r="E708" i="60"/>
  <c r="AM707" i="60"/>
  <c r="AI707" i="60"/>
  <c r="AH707" i="60"/>
  <c r="AG707" i="60"/>
  <c r="AF707" i="60"/>
  <c r="AE707" i="60"/>
  <c r="AD707" i="60"/>
  <c r="AC707" i="60"/>
  <c r="AB707" i="60"/>
  <c r="AA707" i="60"/>
  <c r="Z707" i="60"/>
  <c r="Y707" i="60"/>
  <c r="X707" i="60"/>
  <c r="R707" i="60"/>
  <c r="M707" i="60"/>
  <c r="K707" i="60"/>
  <c r="H707" i="60"/>
  <c r="E707" i="60"/>
  <c r="AM706" i="60"/>
  <c r="AI706" i="60"/>
  <c r="AH706" i="60"/>
  <c r="AG706" i="60"/>
  <c r="AF706" i="60"/>
  <c r="AE706" i="60"/>
  <c r="AD706" i="60"/>
  <c r="AC706" i="60"/>
  <c r="AB706" i="60"/>
  <c r="AA706" i="60"/>
  <c r="Z706" i="60"/>
  <c r="Y706" i="60"/>
  <c r="X706" i="60"/>
  <c r="R706" i="60"/>
  <c r="M706" i="60"/>
  <c r="K706" i="60"/>
  <c r="H706" i="60"/>
  <c r="E706" i="60"/>
  <c r="AM705" i="60"/>
  <c r="AI705" i="60"/>
  <c r="AH705" i="60"/>
  <c r="AG705" i="60"/>
  <c r="AF705" i="60"/>
  <c r="AE705" i="60"/>
  <c r="AD705" i="60"/>
  <c r="AC705" i="60"/>
  <c r="AB705" i="60"/>
  <c r="AA705" i="60"/>
  <c r="Z705" i="60"/>
  <c r="Y705" i="60"/>
  <c r="X705" i="60"/>
  <c r="R705" i="60"/>
  <c r="M705" i="60"/>
  <c r="K705" i="60"/>
  <c r="H705" i="60"/>
  <c r="E705" i="60"/>
  <c r="AM704" i="60"/>
  <c r="AI704" i="60"/>
  <c r="AH704" i="60"/>
  <c r="AG704" i="60"/>
  <c r="AF704" i="60"/>
  <c r="AE704" i="60"/>
  <c r="AD704" i="60"/>
  <c r="AC704" i="60"/>
  <c r="AB704" i="60"/>
  <c r="AA704" i="60"/>
  <c r="Z704" i="60"/>
  <c r="Y704" i="60"/>
  <c r="X704" i="60"/>
  <c r="R704" i="60"/>
  <c r="M704" i="60"/>
  <c r="K704" i="60"/>
  <c r="H704" i="60"/>
  <c r="E704" i="60"/>
  <c r="AM703" i="60"/>
  <c r="AI703" i="60"/>
  <c r="AH703" i="60"/>
  <c r="AG703" i="60"/>
  <c r="AF703" i="60"/>
  <c r="AE703" i="60"/>
  <c r="AD703" i="60"/>
  <c r="AC703" i="60"/>
  <c r="AB703" i="60"/>
  <c r="AA703" i="60"/>
  <c r="Z703" i="60"/>
  <c r="Y703" i="60"/>
  <c r="X703" i="60"/>
  <c r="R703" i="60"/>
  <c r="M703" i="60"/>
  <c r="K703" i="60"/>
  <c r="H703" i="60"/>
  <c r="E703" i="60"/>
  <c r="AM702" i="60"/>
  <c r="AI702" i="60"/>
  <c r="AH702" i="60"/>
  <c r="AG702" i="60"/>
  <c r="AF702" i="60"/>
  <c r="AE702" i="60"/>
  <c r="AD702" i="60"/>
  <c r="AC702" i="60"/>
  <c r="AB702" i="60"/>
  <c r="AA702" i="60"/>
  <c r="Z702" i="60"/>
  <c r="Y702" i="60"/>
  <c r="X702" i="60"/>
  <c r="R702" i="60"/>
  <c r="M702" i="60"/>
  <c r="K702" i="60"/>
  <c r="H702" i="60"/>
  <c r="E702" i="60"/>
  <c r="AM701" i="60"/>
  <c r="AI701" i="60"/>
  <c r="AH701" i="60"/>
  <c r="AG701" i="60"/>
  <c r="AF701" i="60"/>
  <c r="AE701" i="60"/>
  <c r="AD701" i="60"/>
  <c r="AC701" i="60"/>
  <c r="AB701" i="60"/>
  <c r="AA701" i="60"/>
  <c r="Z701" i="60"/>
  <c r="Y701" i="60"/>
  <c r="X701" i="60"/>
  <c r="R701" i="60"/>
  <c r="M701" i="60"/>
  <c r="K701" i="60"/>
  <c r="H701" i="60"/>
  <c r="E701" i="60"/>
  <c r="AM700" i="60"/>
  <c r="AI700" i="60"/>
  <c r="AH700" i="60"/>
  <c r="AG700" i="60"/>
  <c r="AF700" i="60"/>
  <c r="AE700" i="60"/>
  <c r="AD700" i="60"/>
  <c r="AC700" i="60"/>
  <c r="AB700" i="60"/>
  <c r="AA700" i="60"/>
  <c r="Z700" i="60"/>
  <c r="Y700" i="60"/>
  <c r="X700" i="60"/>
  <c r="R700" i="60"/>
  <c r="M700" i="60"/>
  <c r="K700" i="60"/>
  <c r="H700" i="60"/>
  <c r="E700" i="60"/>
  <c r="AM699" i="60"/>
  <c r="AI699" i="60"/>
  <c r="AH699" i="60"/>
  <c r="AG699" i="60"/>
  <c r="AF699" i="60"/>
  <c r="AE699" i="60"/>
  <c r="AD699" i="60"/>
  <c r="AC699" i="60"/>
  <c r="AB699" i="60"/>
  <c r="AA699" i="60"/>
  <c r="Z699" i="60"/>
  <c r="Y699" i="60"/>
  <c r="X699" i="60"/>
  <c r="R699" i="60"/>
  <c r="M699" i="60"/>
  <c r="K699" i="60"/>
  <c r="H699" i="60"/>
  <c r="E699" i="60"/>
  <c r="AM698" i="60"/>
  <c r="AI698" i="60"/>
  <c r="AH698" i="60"/>
  <c r="AG698" i="60"/>
  <c r="AF698" i="60"/>
  <c r="AE698" i="60"/>
  <c r="AD698" i="60"/>
  <c r="AC698" i="60"/>
  <c r="AB698" i="60"/>
  <c r="AA698" i="60"/>
  <c r="Z698" i="60"/>
  <c r="Y698" i="60"/>
  <c r="X698" i="60"/>
  <c r="R698" i="60"/>
  <c r="M698" i="60"/>
  <c r="K698" i="60"/>
  <c r="H698" i="60"/>
  <c r="E698" i="60"/>
  <c r="AM697" i="60"/>
  <c r="AI697" i="60"/>
  <c r="AH697" i="60"/>
  <c r="AG697" i="60"/>
  <c r="AF697" i="60"/>
  <c r="AE697" i="60"/>
  <c r="AD697" i="60"/>
  <c r="AC697" i="60"/>
  <c r="AB697" i="60"/>
  <c r="AA697" i="60"/>
  <c r="Z697" i="60"/>
  <c r="Y697" i="60"/>
  <c r="X697" i="60"/>
  <c r="R697" i="60"/>
  <c r="M697" i="60"/>
  <c r="K697" i="60"/>
  <c r="H697" i="60"/>
  <c r="E697" i="60"/>
  <c r="AM696" i="60"/>
  <c r="AI696" i="60"/>
  <c r="AH696" i="60"/>
  <c r="AG696" i="60"/>
  <c r="AF696" i="60"/>
  <c r="AE696" i="60"/>
  <c r="AD696" i="60"/>
  <c r="AC696" i="60"/>
  <c r="AB696" i="60"/>
  <c r="AA696" i="60"/>
  <c r="Z696" i="60"/>
  <c r="Y696" i="60"/>
  <c r="X696" i="60"/>
  <c r="R696" i="60"/>
  <c r="M696" i="60"/>
  <c r="K696" i="60"/>
  <c r="H696" i="60"/>
  <c r="E696" i="60"/>
  <c r="AM695" i="60"/>
  <c r="AI695" i="60"/>
  <c r="AH695" i="60"/>
  <c r="AG695" i="60"/>
  <c r="AF695" i="60"/>
  <c r="AE695" i="60"/>
  <c r="AD695" i="60"/>
  <c r="AC695" i="60"/>
  <c r="AB695" i="60"/>
  <c r="AA695" i="60"/>
  <c r="Z695" i="60"/>
  <c r="Y695" i="60"/>
  <c r="X695" i="60"/>
  <c r="R695" i="60"/>
  <c r="M695" i="60"/>
  <c r="K695" i="60"/>
  <c r="H695" i="60"/>
  <c r="E695" i="60"/>
  <c r="AM694" i="60"/>
  <c r="AI694" i="60"/>
  <c r="AH694" i="60"/>
  <c r="AG694" i="60"/>
  <c r="AF694" i="60"/>
  <c r="AE694" i="60"/>
  <c r="AD694" i="60"/>
  <c r="AC694" i="60"/>
  <c r="AB694" i="60"/>
  <c r="AA694" i="60"/>
  <c r="Z694" i="60"/>
  <c r="Y694" i="60"/>
  <c r="X694" i="60"/>
  <c r="R694" i="60"/>
  <c r="M694" i="60"/>
  <c r="K694" i="60"/>
  <c r="H694" i="60"/>
  <c r="E694" i="60"/>
  <c r="AM693" i="60"/>
  <c r="AI693" i="60"/>
  <c r="AH693" i="60"/>
  <c r="AG693" i="60"/>
  <c r="AF693" i="60"/>
  <c r="AE693" i="60"/>
  <c r="AD693" i="60"/>
  <c r="AC693" i="60"/>
  <c r="AB693" i="60"/>
  <c r="AA693" i="60"/>
  <c r="Z693" i="60"/>
  <c r="Y693" i="60"/>
  <c r="X693" i="60"/>
  <c r="R693" i="60"/>
  <c r="M693" i="60"/>
  <c r="K693" i="60"/>
  <c r="H693" i="60"/>
  <c r="E693" i="60"/>
  <c r="AM692" i="60"/>
  <c r="AI692" i="60"/>
  <c r="AH692" i="60"/>
  <c r="AG692" i="60"/>
  <c r="AF692" i="60"/>
  <c r="AE692" i="60"/>
  <c r="AD692" i="60"/>
  <c r="AC692" i="60"/>
  <c r="AB692" i="60"/>
  <c r="AA692" i="60"/>
  <c r="Z692" i="60"/>
  <c r="Y692" i="60"/>
  <c r="X692" i="60"/>
  <c r="R692" i="60"/>
  <c r="M692" i="60"/>
  <c r="K692" i="60"/>
  <c r="H692" i="60"/>
  <c r="E692" i="60"/>
  <c r="AM691" i="60"/>
  <c r="AI691" i="60"/>
  <c r="AH691" i="60"/>
  <c r="AG691" i="60"/>
  <c r="AF691" i="60"/>
  <c r="AE691" i="60"/>
  <c r="AD691" i="60"/>
  <c r="AC691" i="60"/>
  <c r="AB691" i="60"/>
  <c r="AA691" i="60"/>
  <c r="Z691" i="60"/>
  <c r="Y691" i="60"/>
  <c r="X691" i="60"/>
  <c r="R691" i="60"/>
  <c r="M691" i="60"/>
  <c r="K691" i="60"/>
  <c r="H691" i="60"/>
  <c r="E691" i="60"/>
  <c r="AM690" i="60"/>
  <c r="AI690" i="60"/>
  <c r="AH690" i="60"/>
  <c r="AG690" i="60"/>
  <c r="AF690" i="60"/>
  <c r="AE690" i="60"/>
  <c r="AD690" i="60"/>
  <c r="AC690" i="60"/>
  <c r="AB690" i="60"/>
  <c r="AA690" i="60"/>
  <c r="Z690" i="60"/>
  <c r="Y690" i="60"/>
  <c r="X690" i="60"/>
  <c r="R690" i="60"/>
  <c r="M690" i="60"/>
  <c r="K690" i="60"/>
  <c r="H690" i="60"/>
  <c r="E690" i="60"/>
  <c r="AM689" i="60"/>
  <c r="AI689" i="60"/>
  <c r="AH689" i="60"/>
  <c r="AG689" i="60"/>
  <c r="AF689" i="60"/>
  <c r="AE689" i="60"/>
  <c r="AD689" i="60"/>
  <c r="AC689" i="60"/>
  <c r="AB689" i="60"/>
  <c r="AA689" i="60"/>
  <c r="Z689" i="60"/>
  <c r="Y689" i="60"/>
  <c r="X689" i="60"/>
  <c r="R689" i="60"/>
  <c r="M689" i="60"/>
  <c r="K689" i="60"/>
  <c r="H689" i="60"/>
  <c r="E689" i="60"/>
  <c r="AM688" i="60"/>
  <c r="AI688" i="60"/>
  <c r="AH688" i="60"/>
  <c r="AG688" i="60"/>
  <c r="AF688" i="60"/>
  <c r="AE688" i="60"/>
  <c r="AD688" i="60"/>
  <c r="AC688" i="60"/>
  <c r="AB688" i="60"/>
  <c r="AA688" i="60"/>
  <c r="Z688" i="60"/>
  <c r="Y688" i="60"/>
  <c r="X688" i="60"/>
  <c r="R688" i="60"/>
  <c r="M688" i="60"/>
  <c r="K688" i="60"/>
  <c r="H688" i="60"/>
  <c r="E688" i="60"/>
  <c r="AM687" i="60"/>
  <c r="AI687" i="60"/>
  <c r="AH687" i="60"/>
  <c r="AG687" i="60"/>
  <c r="AF687" i="60"/>
  <c r="AE687" i="60"/>
  <c r="AD687" i="60"/>
  <c r="AC687" i="60"/>
  <c r="AB687" i="60"/>
  <c r="AA687" i="60"/>
  <c r="Z687" i="60"/>
  <c r="Y687" i="60"/>
  <c r="X687" i="60"/>
  <c r="R687" i="60"/>
  <c r="M687" i="60"/>
  <c r="K687" i="60"/>
  <c r="H687" i="60"/>
  <c r="E687" i="60"/>
  <c r="AM686" i="60"/>
  <c r="AI686" i="60"/>
  <c r="AH686" i="60"/>
  <c r="AG686" i="60"/>
  <c r="AF686" i="60"/>
  <c r="AE686" i="60"/>
  <c r="AD686" i="60"/>
  <c r="AC686" i="60"/>
  <c r="AB686" i="60"/>
  <c r="AA686" i="60"/>
  <c r="Z686" i="60"/>
  <c r="Y686" i="60"/>
  <c r="X686" i="60"/>
  <c r="R686" i="60"/>
  <c r="M686" i="60"/>
  <c r="K686" i="60"/>
  <c r="H686" i="60"/>
  <c r="E686" i="60"/>
  <c r="AM685" i="60"/>
  <c r="AI685" i="60"/>
  <c r="AH685" i="60"/>
  <c r="AG685" i="60"/>
  <c r="AF685" i="60"/>
  <c r="AE685" i="60"/>
  <c r="AD685" i="60"/>
  <c r="AC685" i="60"/>
  <c r="AB685" i="60"/>
  <c r="AA685" i="60"/>
  <c r="Z685" i="60"/>
  <c r="Y685" i="60"/>
  <c r="X685" i="60"/>
  <c r="R685" i="60"/>
  <c r="M685" i="60"/>
  <c r="K685" i="60"/>
  <c r="H685" i="60"/>
  <c r="E685" i="60"/>
  <c r="AM684" i="60"/>
  <c r="AI684" i="60"/>
  <c r="AH684" i="60"/>
  <c r="AG684" i="60"/>
  <c r="AF684" i="60"/>
  <c r="AE684" i="60"/>
  <c r="AD684" i="60"/>
  <c r="AC684" i="60"/>
  <c r="AB684" i="60"/>
  <c r="AA684" i="60"/>
  <c r="Z684" i="60"/>
  <c r="Y684" i="60"/>
  <c r="X684" i="60"/>
  <c r="R684" i="60"/>
  <c r="M684" i="60"/>
  <c r="K684" i="60"/>
  <c r="H684" i="60"/>
  <c r="E684" i="60"/>
  <c r="AM683" i="60"/>
  <c r="AI683" i="60"/>
  <c r="AH683" i="60"/>
  <c r="AG683" i="60"/>
  <c r="AF683" i="60"/>
  <c r="AE683" i="60"/>
  <c r="AD683" i="60"/>
  <c r="AC683" i="60"/>
  <c r="AB683" i="60"/>
  <c r="AA683" i="60"/>
  <c r="Z683" i="60"/>
  <c r="Y683" i="60"/>
  <c r="X683" i="60"/>
  <c r="R683" i="60"/>
  <c r="M683" i="60"/>
  <c r="K683" i="60"/>
  <c r="H683" i="60"/>
  <c r="E683" i="60"/>
  <c r="AM682" i="60"/>
  <c r="AI682" i="60"/>
  <c r="AH682" i="60"/>
  <c r="AG682" i="60"/>
  <c r="AF682" i="60"/>
  <c r="AE682" i="60"/>
  <c r="AD682" i="60"/>
  <c r="AC682" i="60"/>
  <c r="AB682" i="60"/>
  <c r="AA682" i="60"/>
  <c r="Z682" i="60"/>
  <c r="Y682" i="60"/>
  <c r="X682" i="60"/>
  <c r="R682" i="60"/>
  <c r="M682" i="60"/>
  <c r="K682" i="60"/>
  <c r="H682" i="60"/>
  <c r="E682" i="60"/>
  <c r="AM681" i="60"/>
  <c r="AI681" i="60"/>
  <c r="AH681" i="60"/>
  <c r="AG681" i="60"/>
  <c r="AF681" i="60"/>
  <c r="AE681" i="60"/>
  <c r="AD681" i="60"/>
  <c r="AC681" i="60"/>
  <c r="AB681" i="60"/>
  <c r="AA681" i="60"/>
  <c r="Z681" i="60"/>
  <c r="Y681" i="60"/>
  <c r="X681" i="60"/>
  <c r="R681" i="60"/>
  <c r="M681" i="60"/>
  <c r="K681" i="60"/>
  <c r="H681" i="60"/>
  <c r="E681" i="60"/>
  <c r="AM680" i="60"/>
  <c r="AI680" i="60"/>
  <c r="AH680" i="60"/>
  <c r="AG680" i="60"/>
  <c r="AF680" i="60"/>
  <c r="AE680" i="60"/>
  <c r="AD680" i="60"/>
  <c r="AC680" i="60"/>
  <c r="AB680" i="60"/>
  <c r="AA680" i="60"/>
  <c r="Z680" i="60"/>
  <c r="Y680" i="60"/>
  <c r="X680" i="60"/>
  <c r="R680" i="60"/>
  <c r="M680" i="60"/>
  <c r="K680" i="60"/>
  <c r="H680" i="60"/>
  <c r="E680" i="60"/>
  <c r="AM679" i="60"/>
  <c r="AI679" i="60"/>
  <c r="AH679" i="60"/>
  <c r="AG679" i="60"/>
  <c r="AF679" i="60"/>
  <c r="AE679" i="60"/>
  <c r="AD679" i="60"/>
  <c r="AC679" i="60"/>
  <c r="AB679" i="60"/>
  <c r="AA679" i="60"/>
  <c r="Z679" i="60"/>
  <c r="Y679" i="60"/>
  <c r="X679" i="60"/>
  <c r="R679" i="60"/>
  <c r="M679" i="60"/>
  <c r="K679" i="60"/>
  <c r="H679" i="60"/>
  <c r="E679" i="60"/>
  <c r="AM678" i="60"/>
  <c r="AI678" i="60"/>
  <c r="AH678" i="60"/>
  <c r="AG678" i="60"/>
  <c r="AF678" i="60"/>
  <c r="AE678" i="60"/>
  <c r="AD678" i="60"/>
  <c r="AC678" i="60"/>
  <c r="AB678" i="60"/>
  <c r="AA678" i="60"/>
  <c r="Z678" i="60"/>
  <c r="Y678" i="60"/>
  <c r="X678" i="60"/>
  <c r="R678" i="60"/>
  <c r="M678" i="60"/>
  <c r="K678" i="60"/>
  <c r="H678" i="60"/>
  <c r="E678" i="60"/>
  <c r="AM677" i="60"/>
  <c r="AI677" i="60"/>
  <c r="AH677" i="60"/>
  <c r="AG677" i="60"/>
  <c r="AF677" i="60"/>
  <c r="AE677" i="60"/>
  <c r="AD677" i="60"/>
  <c r="AC677" i="60"/>
  <c r="AB677" i="60"/>
  <c r="AA677" i="60"/>
  <c r="Z677" i="60"/>
  <c r="Y677" i="60"/>
  <c r="X677" i="60"/>
  <c r="R677" i="60"/>
  <c r="M677" i="60"/>
  <c r="K677" i="60"/>
  <c r="H677" i="60"/>
  <c r="E677" i="60"/>
  <c r="AM676" i="60"/>
  <c r="AI676" i="60"/>
  <c r="AH676" i="60"/>
  <c r="AG676" i="60"/>
  <c r="AF676" i="60"/>
  <c r="AE676" i="60"/>
  <c r="AD676" i="60"/>
  <c r="AC676" i="60"/>
  <c r="AB676" i="60"/>
  <c r="AA676" i="60"/>
  <c r="Z676" i="60"/>
  <c r="Y676" i="60"/>
  <c r="X676" i="60"/>
  <c r="R676" i="60"/>
  <c r="M676" i="60"/>
  <c r="K676" i="60"/>
  <c r="H676" i="60"/>
  <c r="E676" i="60"/>
  <c r="AM675" i="60"/>
  <c r="AI675" i="60"/>
  <c r="AH675" i="60"/>
  <c r="AG675" i="60"/>
  <c r="AF675" i="60"/>
  <c r="AE675" i="60"/>
  <c r="AD675" i="60"/>
  <c r="AC675" i="60"/>
  <c r="AB675" i="60"/>
  <c r="AA675" i="60"/>
  <c r="Z675" i="60"/>
  <c r="Y675" i="60"/>
  <c r="X675" i="60"/>
  <c r="R675" i="60"/>
  <c r="M675" i="60"/>
  <c r="K675" i="60"/>
  <c r="H675" i="60"/>
  <c r="E675" i="60"/>
  <c r="AM674" i="60"/>
  <c r="AI674" i="60"/>
  <c r="AH674" i="60"/>
  <c r="AG674" i="60"/>
  <c r="AF674" i="60"/>
  <c r="AE674" i="60"/>
  <c r="AD674" i="60"/>
  <c r="AC674" i="60"/>
  <c r="AB674" i="60"/>
  <c r="AA674" i="60"/>
  <c r="Z674" i="60"/>
  <c r="Y674" i="60"/>
  <c r="X674" i="60"/>
  <c r="R674" i="60"/>
  <c r="M674" i="60"/>
  <c r="K674" i="60"/>
  <c r="H674" i="60"/>
  <c r="E674" i="60"/>
  <c r="AM673" i="60"/>
  <c r="AI673" i="60"/>
  <c r="AH673" i="60"/>
  <c r="AG673" i="60"/>
  <c r="AF673" i="60"/>
  <c r="AE673" i="60"/>
  <c r="AD673" i="60"/>
  <c r="AC673" i="60"/>
  <c r="AB673" i="60"/>
  <c r="AA673" i="60"/>
  <c r="Z673" i="60"/>
  <c r="Y673" i="60"/>
  <c r="X673" i="60"/>
  <c r="R673" i="60"/>
  <c r="M673" i="60"/>
  <c r="K673" i="60"/>
  <c r="H673" i="60"/>
  <c r="E673" i="60"/>
  <c r="AM672" i="60"/>
  <c r="AI672" i="60"/>
  <c r="AH672" i="60"/>
  <c r="AG672" i="60"/>
  <c r="AF672" i="60"/>
  <c r="AE672" i="60"/>
  <c r="AD672" i="60"/>
  <c r="AC672" i="60"/>
  <c r="AB672" i="60"/>
  <c r="AA672" i="60"/>
  <c r="Z672" i="60"/>
  <c r="Y672" i="60"/>
  <c r="X672" i="60"/>
  <c r="R672" i="60"/>
  <c r="M672" i="60"/>
  <c r="K672" i="60"/>
  <c r="H672" i="60"/>
  <c r="E672" i="60"/>
  <c r="AM671" i="60"/>
  <c r="AI671" i="60"/>
  <c r="AH671" i="60"/>
  <c r="AG671" i="60"/>
  <c r="AF671" i="60"/>
  <c r="AE671" i="60"/>
  <c r="AD671" i="60"/>
  <c r="AC671" i="60"/>
  <c r="AB671" i="60"/>
  <c r="AA671" i="60"/>
  <c r="Z671" i="60"/>
  <c r="Y671" i="60"/>
  <c r="X671" i="60"/>
  <c r="R671" i="60"/>
  <c r="M671" i="60"/>
  <c r="K671" i="60"/>
  <c r="H671" i="60"/>
  <c r="E671" i="60"/>
  <c r="AM670" i="60"/>
  <c r="AI670" i="60"/>
  <c r="AH670" i="60"/>
  <c r="AG670" i="60"/>
  <c r="AF670" i="60"/>
  <c r="AE670" i="60"/>
  <c r="AD670" i="60"/>
  <c r="AC670" i="60"/>
  <c r="AB670" i="60"/>
  <c r="AA670" i="60"/>
  <c r="Z670" i="60"/>
  <c r="Y670" i="60"/>
  <c r="X670" i="60"/>
  <c r="R670" i="60"/>
  <c r="M670" i="60"/>
  <c r="K670" i="60"/>
  <c r="H670" i="60"/>
  <c r="E670" i="60"/>
  <c r="AM669" i="60"/>
  <c r="AI669" i="60"/>
  <c r="AH669" i="60"/>
  <c r="AG669" i="60"/>
  <c r="AF669" i="60"/>
  <c r="AE669" i="60"/>
  <c r="AD669" i="60"/>
  <c r="AC669" i="60"/>
  <c r="AB669" i="60"/>
  <c r="AA669" i="60"/>
  <c r="Z669" i="60"/>
  <c r="Y669" i="60"/>
  <c r="X669" i="60"/>
  <c r="R669" i="60"/>
  <c r="M669" i="60"/>
  <c r="K669" i="60"/>
  <c r="H669" i="60"/>
  <c r="E669" i="60"/>
  <c r="AM668" i="60"/>
  <c r="AI668" i="60"/>
  <c r="AH668" i="60"/>
  <c r="AG668" i="60"/>
  <c r="AF668" i="60"/>
  <c r="AE668" i="60"/>
  <c r="AD668" i="60"/>
  <c r="AC668" i="60"/>
  <c r="AB668" i="60"/>
  <c r="AA668" i="60"/>
  <c r="Z668" i="60"/>
  <c r="Y668" i="60"/>
  <c r="X668" i="60"/>
  <c r="R668" i="60"/>
  <c r="M668" i="60"/>
  <c r="K668" i="60"/>
  <c r="H668" i="60"/>
  <c r="E668" i="60"/>
  <c r="AM667" i="60"/>
  <c r="AI667" i="60"/>
  <c r="AH667" i="60"/>
  <c r="AG667" i="60"/>
  <c r="AF667" i="60"/>
  <c r="AE667" i="60"/>
  <c r="AD667" i="60"/>
  <c r="AC667" i="60"/>
  <c r="AB667" i="60"/>
  <c r="AA667" i="60"/>
  <c r="Z667" i="60"/>
  <c r="Y667" i="60"/>
  <c r="X667" i="60"/>
  <c r="R667" i="60"/>
  <c r="M667" i="60"/>
  <c r="K667" i="60"/>
  <c r="H667" i="60"/>
  <c r="E667" i="60"/>
  <c r="AM666" i="60"/>
  <c r="AI666" i="60"/>
  <c r="AH666" i="60"/>
  <c r="AG666" i="60"/>
  <c r="AF666" i="60"/>
  <c r="AE666" i="60"/>
  <c r="AD666" i="60"/>
  <c r="AC666" i="60"/>
  <c r="AB666" i="60"/>
  <c r="AA666" i="60"/>
  <c r="Z666" i="60"/>
  <c r="Y666" i="60"/>
  <c r="X666" i="60"/>
  <c r="R666" i="60"/>
  <c r="M666" i="60"/>
  <c r="K666" i="60"/>
  <c r="H666" i="60"/>
  <c r="E666" i="60"/>
  <c r="AM665" i="60"/>
  <c r="AI665" i="60"/>
  <c r="AH665" i="60"/>
  <c r="AG665" i="60"/>
  <c r="AF665" i="60"/>
  <c r="AE665" i="60"/>
  <c r="AD665" i="60"/>
  <c r="AC665" i="60"/>
  <c r="AB665" i="60"/>
  <c r="AA665" i="60"/>
  <c r="Z665" i="60"/>
  <c r="Y665" i="60"/>
  <c r="X665" i="60"/>
  <c r="R665" i="60"/>
  <c r="M665" i="60"/>
  <c r="K665" i="60"/>
  <c r="H665" i="60"/>
  <c r="E665" i="60"/>
  <c r="AM664" i="60"/>
  <c r="AI664" i="60"/>
  <c r="AH664" i="60"/>
  <c r="AG664" i="60"/>
  <c r="AF664" i="60"/>
  <c r="AE664" i="60"/>
  <c r="AD664" i="60"/>
  <c r="AC664" i="60"/>
  <c r="AB664" i="60"/>
  <c r="AA664" i="60"/>
  <c r="Z664" i="60"/>
  <c r="Y664" i="60"/>
  <c r="X664" i="60"/>
  <c r="R664" i="60"/>
  <c r="M664" i="60"/>
  <c r="K664" i="60"/>
  <c r="H664" i="60"/>
  <c r="E664" i="60"/>
  <c r="AM663" i="60"/>
  <c r="AI663" i="60"/>
  <c r="AH663" i="60"/>
  <c r="AG663" i="60"/>
  <c r="AF663" i="60"/>
  <c r="AE663" i="60"/>
  <c r="AD663" i="60"/>
  <c r="AC663" i="60"/>
  <c r="AB663" i="60"/>
  <c r="AA663" i="60"/>
  <c r="Z663" i="60"/>
  <c r="Y663" i="60"/>
  <c r="X663" i="60"/>
  <c r="R663" i="60"/>
  <c r="M663" i="60"/>
  <c r="K663" i="60"/>
  <c r="H663" i="60"/>
  <c r="E663" i="60"/>
  <c r="AM662" i="60"/>
  <c r="AI662" i="60"/>
  <c r="AH662" i="60"/>
  <c r="AG662" i="60"/>
  <c r="AF662" i="60"/>
  <c r="AE662" i="60"/>
  <c r="AD662" i="60"/>
  <c r="AC662" i="60"/>
  <c r="AB662" i="60"/>
  <c r="AA662" i="60"/>
  <c r="Z662" i="60"/>
  <c r="Y662" i="60"/>
  <c r="X662" i="60"/>
  <c r="R662" i="60"/>
  <c r="M662" i="60"/>
  <c r="K662" i="60"/>
  <c r="H662" i="60"/>
  <c r="E662" i="60"/>
  <c r="AM661" i="60"/>
  <c r="AI661" i="60"/>
  <c r="AH661" i="60"/>
  <c r="AG661" i="60"/>
  <c r="AF661" i="60"/>
  <c r="AE661" i="60"/>
  <c r="AD661" i="60"/>
  <c r="AC661" i="60"/>
  <c r="AB661" i="60"/>
  <c r="AA661" i="60"/>
  <c r="Z661" i="60"/>
  <c r="Y661" i="60"/>
  <c r="X661" i="60"/>
  <c r="R661" i="60"/>
  <c r="M661" i="60"/>
  <c r="K661" i="60"/>
  <c r="H661" i="60"/>
  <c r="E661" i="60"/>
  <c r="AM660" i="60"/>
  <c r="AI660" i="60"/>
  <c r="AH660" i="60"/>
  <c r="AG660" i="60"/>
  <c r="AF660" i="60"/>
  <c r="AE660" i="60"/>
  <c r="AD660" i="60"/>
  <c r="AC660" i="60"/>
  <c r="AB660" i="60"/>
  <c r="AA660" i="60"/>
  <c r="Z660" i="60"/>
  <c r="Y660" i="60"/>
  <c r="X660" i="60"/>
  <c r="R660" i="60"/>
  <c r="M660" i="60"/>
  <c r="K660" i="60"/>
  <c r="H660" i="60"/>
  <c r="E660" i="60"/>
  <c r="AM659" i="60"/>
  <c r="AI659" i="60"/>
  <c r="AH659" i="60"/>
  <c r="AG659" i="60"/>
  <c r="AF659" i="60"/>
  <c r="AE659" i="60"/>
  <c r="AD659" i="60"/>
  <c r="AC659" i="60"/>
  <c r="AB659" i="60"/>
  <c r="AA659" i="60"/>
  <c r="Z659" i="60"/>
  <c r="Y659" i="60"/>
  <c r="X659" i="60"/>
  <c r="R659" i="60"/>
  <c r="M659" i="60"/>
  <c r="K659" i="60"/>
  <c r="H659" i="60"/>
  <c r="E659" i="60"/>
  <c r="AM658" i="60"/>
  <c r="AI658" i="60"/>
  <c r="AH658" i="60"/>
  <c r="AG658" i="60"/>
  <c r="AF658" i="60"/>
  <c r="AE658" i="60"/>
  <c r="AD658" i="60"/>
  <c r="AC658" i="60"/>
  <c r="AB658" i="60"/>
  <c r="AA658" i="60"/>
  <c r="Z658" i="60"/>
  <c r="Y658" i="60"/>
  <c r="X658" i="60"/>
  <c r="R658" i="60"/>
  <c r="M658" i="60"/>
  <c r="K658" i="60"/>
  <c r="H658" i="60"/>
  <c r="E658" i="60"/>
  <c r="AM657" i="60"/>
  <c r="AI657" i="60"/>
  <c r="AH657" i="60"/>
  <c r="AG657" i="60"/>
  <c r="AF657" i="60"/>
  <c r="AE657" i="60"/>
  <c r="AD657" i="60"/>
  <c r="AC657" i="60"/>
  <c r="AB657" i="60"/>
  <c r="AA657" i="60"/>
  <c r="Z657" i="60"/>
  <c r="Y657" i="60"/>
  <c r="X657" i="60"/>
  <c r="R657" i="60"/>
  <c r="M657" i="60"/>
  <c r="K657" i="60"/>
  <c r="H657" i="60"/>
  <c r="E657" i="60"/>
  <c r="AM656" i="60"/>
  <c r="AI656" i="60"/>
  <c r="AH656" i="60"/>
  <c r="AG656" i="60"/>
  <c r="AF656" i="60"/>
  <c r="AE656" i="60"/>
  <c r="AD656" i="60"/>
  <c r="AC656" i="60"/>
  <c r="AB656" i="60"/>
  <c r="AA656" i="60"/>
  <c r="Z656" i="60"/>
  <c r="Y656" i="60"/>
  <c r="X656" i="60"/>
  <c r="R656" i="60"/>
  <c r="M656" i="60"/>
  <c r="K656" i="60"/>
  <c r="H656" i="60"/>
  <c r="E656" i="60"/>
  <c r="AM655" i="60"/>
  <c r="AI655" i="60"/>
  <c r="AH655" i="60"/>
  <c r="AG655" i="60"/>
  <c r="AF655" i="60"/>
  <c r="AE655" i="60"/>
  <c r="AD655" i="60"/>
  <c r="AC655" i="60"/>
  <c r="AB655" i="60"/>
  <c r="AA655" i="60"/>
  <c r="Z655" i="60"/>
  <c r="Y655" i="60"/>
  <c r="X655" i="60"/>
  <c r="R655" i="60"/>
  <c r="M655" i="60"/>
  <c r="K655" i="60"/>
  <c r="H655" i="60"/>
  <c r="E655" i="60"/>
  <c r="AM654" i="60"/>
  <c r="AI654" i="60"/>
  <c r="AH654" i="60"/>
  <c r="AG654" i="60"/>
  <c r="AF654" i="60"/>
  <c r="AE654" i="60"/>
  <c r="AD654" i="60"/>
  <c r="AC654" i="60"/>
  <c r="AB654" i="60"/>
  <c r="AA654" i="60"/>
  <c r="Z654" i="60"/>
  <c r="Y654" i="60"/>
  <c r="X654" i="60"/>
  <c r="R654" i="60"/>
  <c r="M654" i="60"/>
  <c r="K654" i="60"/>
  <c r="H654" i="60"/>
  <c r="E654" i="60"/>
  <c r="AM653" i="60"/>
  <c r="AI653" i="60"/>
  <c r="AH653" i="60"/>
  <c r="AG653" i="60"/>
  <c r="AF653" i="60"/>
  <c r="AE653" i="60"/>
  <c r="AD653" i="60"/>
  <c r="AC653" i="60"/>
  <c r="AB653" i="60"/>
  <c r="AA653" i="60"/>
  <c r="Z653" i="60"/>
  <c r="Y653" i="60"/>
  <c r="X653" i="60"/>
  <c r="R653" i="60"/>
  <c r="M653" i="60"/>
  <c r="K653" i="60"/>
  <c r="H653" i="60"/>
  <c r="E653" i="60"/>
  <c r="AM652" i="60"/>
  <c r="AI652" i="60"/>
  <c r="AH652" i="60"/>
  <c r="AG652" i="60"/>
  <c r="AF652" i="60"/>
  <c r="AE652" i="60"/>
  <c r="AD652" i="60"/>
  <c r="AC652" i="60"/>
  <c r="AB652" i="60"/>
  <c r="AA652" i="60"/>
  <c r="Z652" i="60"/>
  <c r="Y652" i="60"/>
  <c r="X652" i="60"/>
  <c r="R652" i="60"/>
  <c r="M652" i="60"/>
  <c r="K652" i="60"/>
  <c r="H652" i="60"/>
  <c r="E652" i="60"/>
  <c r="AM651" i="60"/>
  <c r="AI651" i="60"/>
  <c r="AH651" i="60"/>
  <c r="AG651" i="60"/>
  <c r="AF651" i="60"/>
  <c r="AE651" i="60"/>
  <c r="AD651" i="60"/>
  <c r="AC651" i="60"/>
  <c r="AB651" i="60"/>
  <c r="AA651" i="60"/>
  <c r="Z651" i="60"/>
  <c r="Y651" i="60"/>
  <c r="X651" i="60"/>
  <c r="R651" i="60"/>
  <c r="M651" i="60"/>
  <c r="K651" i="60"/>
  <c r="H651" i="60"/>
  <c r="E651" i="60"/>
  <c r="AM650" i="60"/>
  <c r="AI650" i="60"/>
  <c r="AH650" i="60"/>
  <c r="AG650" i="60"/>
  <c r="AF650" i="60"/>
  <c r="AE650" i="60"/>
  <c r="AD650" i="60"/>
  <c r="AC650" i="60"/>
  <c r="AB650" i="60"/>
  <c r="AA650" i="60"/>
  <c r="Z650" i="60"/>
  <c r="Y650" i="60"/>
  <c r="X650" i="60"/>
  <c r="R650" i="60"/>
  <c r="M650" i="60"/>
  <c r="K650" i="60"/>
  <c r="H650" i="60"/>
  <c r="E650" i="60"/>
  <c r="AM649" i="60"/>
  <c r="AI649" i="60"/>
  <c r="AH649" i="60"/>
  <c r="AG649" i="60"/>
  <c r="AF649" i="60"/>
  <c r="AE649" i="60"/>
  <c r="AD649" i="60"/>
  <c r="AC649" i="60"/>
  <c r="AB649" i="60"/>
  <c r="AA649" i="60"/>
  <c r="Z649" i="60"/>
  <c r="Y649" i="60"/>
  <c r="X649" i="60"/>
  <c r="R649" i="60"/>
  <c r="M649" i="60"/>
  <c r="K649" i="60"/>
  <c r="H649" i="60"/>
  <c r="E649" i="60"/>
  <c r="AM648" i="60"/>
  <c r="AI648" i="60"/>
  <c r="AH648" i="60"/>
  <c r="AG648" i="60"/>
  <c r="AF648" i="60"/>
  <c r="AE648" i="60"/>
  <c r="AD648" i="60"/>
  <c r="AC648" i="60"/>
  <c r="AB648" i="60"/>
  <c r="AA648" i="60"/>
  <c r="Z648" i="60"/>
  <c r="Y648" i="60"/>
  <c r="X648" i="60"/>
  <c r="R648" i="60"/>
  <c r="M648" i="60"/>
  <c r="K648" i="60"/>
  <c r="H648" i="60"/>
  <c r="E648" i="60"/>
  <c r="AM647" i="60"/>
  <c r="AI647" i="60"/>
  <c r="AH647" i="60"/>
  <c r="AG647" i="60"/>
  <c r="AF647" i="60"/>
  <c r="AE647" i="60"/>
  <c r="AD647" i="60"/>
  <c r="AC647" i="60"/>
  <c r="AB647" i="60"/>
  <c r="AA647" i="60"/>
  <c r="Z647" i="60"/>
  <c r="Y647" i="60"/>
  <c r="X647" i="60"/>
  <c r="R647" i="60"/>
  <c r="M647" i="60"/>
  <c r="K647" i="60"/>
  <c r="H647" i="60"/>
  <c r="E647" i="60"/>
  <c r="AM646" i="60"/>
  <c r="AI646" i="60"/>
  <c r="AH646" i="60"/>
  <c r="AG646" i="60"/>
  <c r="AF646" i="60"/>
  <c r="AE646" i="60"/>
  <c r="AD646" i="60"/>
  <c r="AC646" i="60"/>
  <c r="AB646" i="60"/>
  <c r="AA646" i="60"/>
  <c r="Z646" i="60"/>
  <c r="Y646" i="60"/>
  <c r="X646" i="60"/>
  <c r="R646" i="60"/>
  <c r="M646" i="60"/>
  <c r="K646" i="60"/>
  <c r="H646" i="60"/>
  <c r="E646" i="60"/>
  <c r="AM645" i="60"/>
  <c r="AI645" i="60"/>
  <c r="AH645" i="60"/>
  <c r="AG645" i="60"/>
  <c r="AF645" i="60"/>
  <c r="AE645" i="60"/>
  <c r="AD645" i="60"/>
  <c r="AC645" i="60"/>
  <c r="AB645" i="60"/>
  <c r="AA645" i="60"/>
  <c r="Z645" i="60"/>
  <c r="Y645" i="60"/>
  <c r="X645" i="60"/>
  <c r="R645" i="60"/>
  <c r="M645" i="60"/>
  <c r="K645" i="60"/>
  <c r="H645" i="60"/>
  <c r="E645" i="60"/>
  <c r="AM644" i="60"/>
  <c r="AI644" i="60"/>
  <c r="AH644" i="60"/>
  <c r="AG644" i="60"/>
  <c r="AF644" i="60"/>
  <c r="AE644" i="60"/>
  <c r="AD644" i="60"/>
  <c r="AC644" i="60"/>
  <c r="AB644" i="60"/>
  <c r="AA644" i="60"/>
  <c r="Z644" i="60"/>
  <c r="Y644" i="60"/>
  <c r="X644" i="60"/>
  <c r="R644" i="60"/>
  <c r="M644" i="60"/>
  <c r="K644" i="60"/>
  <c r="H644" i="60"/>
  <c r="E644" i="60"/>
  <c r="AM643" i="60"/>
  <c r="AI643" i="60"/>
  <c r="AH643" i="60"/>
  <c r="AG643" i="60"/>
  <c r="AF643" i="60"/>
  <c r="AE643" i="60"/>
  <c r="AD643" i="60"/>
  <c r="AC643" i="60"/>
  <c r="AB643" i="60"/>
  <c r="AA643" i="60"/>
  <c r="Z643" i="60"/>
  <c r="Y643" i="60"/>
  <c r="X643" i="60"/>
  <c r="R643" i="60"/>
  <c r="M643" i="60"/>
  <c r="K643" i="60"/>
  <c r="H643" i="60"/>
  <c r="E643" i="60"/>
  <c r="AM642" i="60"/>
  <c r="AI642" i="60"/>
  <c r="AH642" i="60"/>
  <c r="AG642" i="60"/>
  <c r="AF642" i="60"/>
  <c r="AE642" i="60"/>
  <c r="AD642" i="60"/>
  <c r="AC642" i="60"/>
  <c r="AB642" i="60"/>
  <c r="AA642" i="60"/>
  <c r="Z642" i="60"/>
  <c r="Y642" i="60"/>
  <c r="X642" i="60"/>
  <c r="R642" i="60"/>
  <c r="M642" i="60"/>
  <c r="K642" i="60"/>
  <c r="H642" i="60"/>
  <c r="E642" i="60"/>
  <c r="AM641" i="60"/>
  <c r="AI641" i="60"/>
  <c r="AH641" i="60"/>
  <c r="AG641" i="60"/>
  <c r="AF641" i="60"/>
  <c r="AE641" i="60"/>
  <c r="AD641" i="60"/>
  <c r="AC641" i="60"/>
  <c r="AB641" i="60"/>
  <c r="AA641" i="60"/>
  <c r="Z641" i="60"/>
  <c r="Y641" i="60"/>
  <c r="X641" i="60"/>
  <c r="R641" i="60"/>
  <c r="M641" i="60"/>
  <c r="K641" i="60"/>
  <c r="H641" i="60"/>
  <c r="E641" i="60"/>
  <c r="AM640" i="60"/>
  <c r="AI640" i="60"/>
  <c r="AH640" i="60"/>
  <c r="AG640" i="60"/>
  <c r="AF640" i="60"/>
  <c r="AE640" i="60"/>
  <c r="AD640" i="60"/>
  <c r="AC640" i="60"/>
  <c r="AB640" i="60"/>
  <c r="AA640" i="60"/>
  <c r="Z640" i="60"/>
  <c r="Y640" i="60"/>
  <c r="X640" i="60"/>
  <c r="R640" i="60"/>
  <c r="M640" i="60"/>
  <c r="K640" i="60"/>
  <c r="H640" i="60"/>
  <c r="E640" i="60"/>
  <c r="AM639" i="60"/>
  <c r="AI639" i="60"/>
  <c r="AH639" i="60"/>
  <c r="AG639" i="60"/>
  <c r="AF639" i="60"/>
  <c r="AE639" i="60"/>
  <c r="AD639" i="60"/>
  <c r="AC639" i="60"/>
  <c r="AB639" i="60"/>
  <c r="AA639" i="60"/>
  <c r="Z639" i="60"/>
  <c r="Y639" i="60"/>
  <c r="X639" i="60"/>
  <c r="R639" i="60"/>
  <c r="M639" i="60"/>
  <c r="K639" i="60"/>
  <c r="H639" i="60"/>
  <c r="E639" i="60"/>
  <c r="AM638" i="60"/>
  <c r="AI638" i="60"/>
  <c r="AH638" i="60"/>
  <c r="AG638" i="60"/>
  <c r="AF638" i="60"/>
  <c r="AE638" i="60"/>
  <c r="AD638" i="60"/>
  <c r="AC638" i="60"/>
  <c r="AB638" i="60"/>
  <c r="AA638" i="60"/>
  <c r="Z638" i="60"/>
  <c r="Y638" i="60"/>
  <c r="X638" i="60"/>
  <c r="R638" i="60"/>
  <c r="M638" i="60"/>
  <c r="K638" i="60"/>
  <c r="H638" i="60"/>
  <c r="E638" i="60"/>
  <c r="AM637" i="60"/>
  <c r="AI637" i="60"/>
  <c r="AH637" i="60"/>
  <c r="AG637" i="60"/>
  <c r="AF637" i="60"/>
  <c r="AE637" i="60"/>
  <c r="AD637" i="60"/>
  <c r="AC637" i="60"/>
  <c r="AB637" i="60"/>
  <c r="AA637" i="60"/>
  <c r="Z637" i="60"/>
  <c r="Y637" i="60"/>
  <c r="X637" i="60"/>
  <c r="R637" i="60"/>
  <c r="M637" i="60"/>
  <c r="K637" i="60"/>
  <c r="H637" i="60"/>
  <c r="E637" i="60"/>
  <c r="AM636" i="60"/>
  <c r="AI636" i="60"/>
  <c r="AH636" i="60"/>
  <c r="AG636" i="60"/>
  <c r="AF636" i="60"/>
  <c r="AE636" i="60"/>
  <c r="AD636" i="60"/>
  <c r="AC636" i="60"/>
  <c r="AB636" i="60"/>
  <c r="AA636" i="60"/>
  <c r="Z636" i="60"/>
  <c r="Y636" i="60"/>
  <c r="X636" i="60"/>
  <c r="R636" i="60"/>
  <c r="M636" i="60"/>
  <c r="K636" i="60"/>
  <c r="H636" i="60"/>
  <c r="E636" i="60"/>
  <c r="AM635" i="60"/>
  <c r="AI635" i="60"/>
  <c r="AH635" i="60"/>
  <c r="AG635" i="60"/>
  <c r="AF635" i="60"/>
  <c r="AE635" i="60"/>
  <c r="AD635" i="60"/>
  <c r="AC635" i="60"/>
  <c r="AB635" i="60"/>
  <c r="AA635" i="60"/>
  <c r="Z635" i="60"/>
  <c r="Y635" i="60"/>
  <c r="X635" i="60"/>
  <c r="R635" i="60"/>
  <c r="M635" i="60"/>
  <c r="K635" i="60"/>
  <c r="H635" i="60"/>
  <c r="E635" i="60"/>
  <c r="AM634" i="60"/>
  <c r="AI634" i="60"/>
  <c r="AH634" i="60"/>
  <c r="AG634" i="60"/>
  <c r="AF634" i="60"/>
  <c r="AE634" i="60"/>
  <c r="AD634" i="60"/>
  <c r="AC634" i="60"/>
  <c r="AB634" i="60"/>
  <c r="AA634" i="60"/>
  <c r="Z634" i="60"/>
  <c r="Y634" i="60"/>
  <c r="X634" i="60"/>
  <c r="R634" i="60"/>
  <c r="M634" i="60"/>
  <c r="K634" i="60"/>
  <c r="H634" i="60"/>
  <c r="E634" i="60"/>
  <c r="AM633" i="60"/>
  <c r="AI633" i="60"/>
  <c r="AH633" i="60"/>
  <c r="AG633" i="60"/>
  <c r="AF633" i="60"/>
  <c r="AE633" i="60"/>
  <c r="AD633" i="60"/>
  <c r="AC633" i="60"/>
  <c r="AB633" i="60"/>
  <c r="AA633" i="60"/>
  <c r="Z633" i="60"/>
  <c r="Y633" i="60"/>
  <c r="X633" i="60"/>
  <c r="R633" i="60"/>
  <c r="M633" i="60"/>
  <c r="K633" i="60"/>
  <c r="H633" i="60"/>
  <c r="E633" i="60"/>
  <c r="AM632" i="60"/>
  <c r="AI632" i="60"/>
  <c r="AH632" i="60"/>
  <c r="AG632" i="60"/>
  <c r="AF632" i="60"/>
  <c r="AE632" i="60"/>
  <c r="AD632" i="60"/>
  <c r="AC632" i="60"/>
  <c r="AB632" i="60"/>
  <c r="AA632" i="60"/>
  <c r="Z632" i="60"/>
  <c r="Y632" i="60"/>
  <c r="X632" i="60"/>
  <c r="R632" i="60"/>
  <c r="M632" i="60"/>
  <c r="K632" i="60"/>
  <c r="H632" i="60"/>
  <c r="E632" i="60"/>
  <c r="AM631" i="60"/>
  <c r="AI631" i="60"/>
  <c r="AH631" i="60"/>
  <c r="AG631" i="60"/>
  <c r="AF631" i="60"/>
  <c r="AE631" i="60"/>
  <c r="AD631" i="60"/>
  <c r="AC631" i="60"/>
  <c r="AB631" i="60"/>
  <c r="AA631" i="60"/>
  <c r="Z631" i="60"/>
  <c r="Y631" i="60"/>
  <c r="X631" i="60"/>
  <c r="R631" i="60"/>
  <c r="M631" i="60"/>
  <c r="K631" i="60"/>
  <c r="H631" i="60"/>
  <c r="E631" i="60"/>
  <c r="AM630" i="60"/>
  <c r="AI630" i="60"/>
  <c r="AH630" i="60"/>
  <c r="AG630" i="60"/>
  <c r="AF630" i="60"/>
  <c r="AE630" i="60"/>
  <c r="AD630" i="60"/>
  <c r="AC630" i="60"/>
  <c r="AB630" i="60"/>
  <c r="AA630" i="60"/>
  <c r="Z630" i="60"/>
  <c r="Y630" i="60"/>
  <c r="X630" i="60"/>
  <c r="R630" i="60"/>
  <c r="M630" i="60"/>
  <c r="K630" i="60"/>
  <c r="H630" i="60"/>
  <c r="E630" i="60"/>
  <c r="AM629" i="60"/>
  <c r="AI629" i="60"/>
  <c r="AH629" i="60"/>
  <c r="AG629" i="60"/>
  <c r="AF629" i="60"/>
  <c r="AE629" i="60"/>
  <c r="AD629" i="60"/>
  <c r="AC629" i="60"/>
  <c r="AB629" i="60"/>
  <c r="AA629" i="60"/>
  <c r="Z629" i="60"/>
  <c r="Y629" i="60"/>
  <c r="X629" i="60"/>
  <c r="R629" i="60"/>
  <c r="M629" i="60"/>
  <c r="K629" i="60"/>
  <c r="H629" i="60"/>
  <c r="E629" i="60"/>
  <c r="AM628" i="60"/>
  <c r="AI628" i="60"/>
  <c r="AH628" i="60"/>
  <c r="AG628" i="60"/>
  <c r="AF628" i="60"/>
  <c r="AE628" i="60"/>
  <c r="AD628" i="60"/>
  <c r="AC628" i="60"/>
  <c r="AB628" i="60"/>
  <c r="AA628" i="60"/>
  <c r="Z628" i="60"/>
  <c r="Y628" i="60"/>
  <c r="X628" i="60"/>
  <c r="R628" i="60"/>
  <c r="M628" i="60"/>
  <c r="K628" i="60"/>
  <c r="H628" i="60"/>
  <c r="E628" i="60"/>
  <c r="AM627" i="60"/>
  <c r="AI627" i="60"/>
  <c r="AH627" i="60"/>
  <c r="AG627" i="60"/>
  <c r="AF627" i="60"/>
  <c r="AE627" i="60"/>
  <c r="AD627" i="60"/>
  <c r="AC627" i="60"/>
  <c r="AB627" i="60"/>
  <c r="AA627" i="60"/>
  <c r="Z627" i="60"/>
  <c r="Y627" i="60"/>
  <c r="X627" i="60"/>
  <c r="R627" i="60"/>
  <c r="M627" i="60"/>
  <c r="K627" i="60"/>
  <c r="H627" i="60"/>
  <c r="E627" i="60"/>
  <c r="AM626" i="60"/>
  <c r="AI626" i="60"/>
  <c r="AH626" i="60"/>
  <c r="AG626" i="60"/>
  <c r="AF626" i="60"/>
  <c r="AE626" i="60"/>
  <c r="AD626" i="60"/>
  <c r="AC626" i="60"/>
  <c r="AB626" i="60"/>
  <c r="AA626" i="60"/>
  <c r="Z626" i="60"/>
  <c r="Y626" i="60"/>
  <c r="X626" i="60"/>
  <c r="R626" i="60"/>
  <c r="M626" i="60"/>
  <c r="K626" i="60"/>
  <c r="H626" i="60"/>
  <c r="E626" i="60"/>
  <c r="AM625" i="60"/>
  <c r="AI625" i="60"/>
  <c r="AH625" i="60"/>
  <c r="AG625" i="60"/>
  <c r="AF625" i="60"/>
  <c r="AE625" i="60"/>
  <c r="AD625" i="60"/>
  <c r="AC625" i="60"/>
  <c r="AB625" i="60"/>
  <c r="AA625" i="60"/>
  <c r="Z625" i="60"/>
  <c r="Y625" i="60"/>
  <c r="X625" i="60"/>
  <c r="R625" i="60"/>
  <c r="M625" i="60"/>
  <c r="K625" i="60"/>
  <c r="H625" i="60"/>
  <c r="E625" i="60"/>
  <c r="AM624" i="60"/>
  <c r="AI624" i="60"/>
  <c r="AH624" i="60"/>
  <c r="AG624" i="60"/>
  <c r="AF624" i="60"/>
  <c r="AE624" i="60"/>
  <c r="AD624" i="60"/>
  <c r="AC624" i="60"/>
  <c r="AB624" i="60"/>
  <c r="AA624" i="60"/>
  <c r="Z624" i="60"/>
  <c r="Y624" i="60"/>
  <c r="X624" i="60"/>
  <c r="R624" i="60"/>
  <c r="M624" i="60"/>
  <c r="K624" i="60"/>
  <c r="H624" i="60"/>
  <c r="E624" i="60"/>
  <c r="AM623" i="60"/>
  <c r="AI623" i="60"/>
  <c r="AH623" i="60"/>
  <c r="AG623" i="60"/>
  <c r="AF623" i="60"/>
  <c r="AE623" i="60"/>
  <c r="AD623" i="60"/>
  <c r="AC623" i="60"/>
  <c r="AB623" i="60"/>
  <c r="AA623" i="60"/>
  <c r="Z623" i="60"/>
  <c r="Y623" i="60"/>
  <c r="X623" i="60"/>
  <c r="R623" i="60"/>
  <c r="M623" i="60"/>
  <c r="K623" i="60"/>
  <c r="H623" i="60"/>
  <c r="E623" i="60"/>
  <c r="AM622" i="60"/>
  <c r="AI622" i="60"/>
  <c r="AH622" i="60"/>
  <c r="AG622" i="60"/>
  <c r="AF622" i="60"/>
  <c r="AE622" i="60"/>
  <c r="AD622" i="60"/>
  <c r="AC622" i="60"/>
  <c r="AB622" i="60"/>
  <c r="AA622" i="60"/>
  <c r="Z622" i="60"/>
  <c r="Y622" i="60"/>
  <c r="X622" i="60"/>
  <c r="R622" i="60"/>
  <c r="M622" i="60"/>
  <c r="K622" i="60"/>
  <c r="H622" i="60"/>
  <c r="E622" i="60"/>
  <c r="AM621" i="60"/>
  <c r="AI621" i="60"/>
  <c r="AH621" i="60"/>
  <c r="AG621" i="60"/>
  <c r="AF621" i="60"/>
  <c r="AE621" i="60"/>
  <c r="AD621" i="60"/>
  <c r="AC621" i="60"/>
  <c r="AB621" i="60"/>
  <c r="AA621" i="60"/>
  <c r="Z621" i="60"/>
  <c r="Y621" i="60"/>
  <c r="X621" i="60"/>
  <c r="R621" i="60"/>
  <c r="M621" i="60"/>
  <c r="K621" i="60"/>
  <c r="H621" i="60"/>
  <c r="E621" i="60"/>
  <c r="AM620" i="60"/>
  <c r="AI620" i="60"/>
  <c r="AH620" i="60"/>
  <c r="AG620" i="60"/>
  <c r="AF620" i="60"/>
  <c r="AE620" i="60"/>
  <c r="AD620" i="60"/>
  <c r="AC620" i="60"/>
  <c r="AB620" i="60"/>
  <c r="AA620" i="60"/>
  <c r="Z620" i="60"/>
  <c r="Y620" i="60"/>
  <c r="X620" i="60"/>
  <c r="R620" i="60"/>
  <c r="M620" i="60"/>
  <c r="K620" i="60"/>
  <c r="H620" i="60"/>
  <c r="E620" i="60"/>
  <c r="AM619" i="60"/>
  <c r="AI619" i="60"/>
  <c r="AH619" i="60"/>
  <c r="AG619" i="60"/>
  <c r="AF619" i="60"/>
  <c r="AE619" i="60"/>
  <c r="AD619" i="60"/>
  <c r="AC619" i="60"/>
  <c r="AB619" i="60"/>
  <c r="AA619" i="60"/>
  <c r="Z619" i="60"/>
  <c r="Y619" i="60"/>
  <c r="X619" i="60"/>
  <c r="R619" i="60"/>
  <c r="M619" i="60"/>
  <c r="K619" i="60"/>
  <c r="H619" i="60"/>
  <c r="E619" i="60"/>
  <c r="AM618" i="60"/>
  <c r="AI618" i="60"/>
  <c r="AH618" i="60"/>
  <c r="AG618" i="60"/>
  <c r="AF618" i="60"/>
  <c r="AE618" i="60"/>
  <c r="AD618" i="60"/>
  <c r="AC618" i="60"/>
  <c r="AB618" i="60"/>
  <c r="AA618" i="60"/>
  <c r="Z618" i="60"/>
  <c r="Y618" i="60"/>
  <c r="X618" i="60"/>
  <c r="R618" i="60"/>
  <c r="M618" i="60"/>
  <c r="K618" i="60"/>
  <c r="H618" i="60"/>
  <c r="E618" i="60"/>
  <c r="AM617" i="60"/>
  <c r="AI617" i="60"/>
  <c r="AH617" i="60"/>
  <c r="AG617" i="60"/>
  <c r="AF617" i="60"/>
  <c r="AE617" i="60"/>
  <c r="AD617" i="60"/>
  <c r="AC617" i="60"/>
  <c r="AB617" i="60"/>
  <c r="AA617" i="60"/>
  <c r="Z617" i="60"/>
  <c r="Y617" i="60"/>
  <c r="X617" i="60"/>
  <c r="R617" i="60"/>
  <c r="M617" i="60"/>
  <c r="K617" i="60"/>
  <c r="H617" i="60"/>
  <c r="E617" i="60"/>
  <c r="AM616" i="60"/>
  <c r="AI616" i="60"/>
  <c r="AH616" i="60"/>
  <c r="AG616" i="60"/>
  <c r="AF616" i="60"/>
  <c r="AE616" i="60"/>
  <c r="AD616" i="60"/>
  <c r="AC616" i="60"/>
  <c r="AB616" i="60"/>
  <c r="AA616" i="60"/>
  <c r="Z616" i="60"/>
  <c r="Y616" i="60"/>
  <c r="X616" i="60"/>
  <c r="R616" i="60"/>
  <c r="M616" i="60"/>
  <c r="K616" i="60"/>
  <c r="H616" i="60"/>
  <c r="E616" i="60"/>
  <c r="AM615" i="60"/>
  <c r="AI615" i="60"/>
  <c r="AH615" i="60"/>
  <c r="AG615" i="60"/>
  <c r="AF615" i="60"/>
  <c r="AE615" i="60"/>
  <c r="AD615" i="60"/>
  <c r="AC615" i="60"/>
  <c r="AB615" i="60"/>
  <c r="AA615" i="60"/>
  <c r="Z615" i="60"/>
  <c r="Y615" i="60"/>
  <c r="X615" i="60"/>
  <c r="R615" i="60"/>
  <c r="M615" i="60"/>
  <c r="K615" i="60"/>
  <c r="H615" i="60"/>
  <c r="E615" i="60"/>
  <c r="AM614" i="60"/>
  <c r="AI614" i="60"/>
  <c r="AH614" i="60"/>
  <c r="AG614" i="60"/>
  <c r="AF614" i="60"/>
  <c r="AE614" i="60"/>
  <c r="AD614" i="60"/>
  <c r="AC614" i="60"/>
  <c r="AB614" i="60"/>
  <c r="AA614" i="60"/>
  <c r="Z614" i="60"/>
  <c r="Y614" i="60"/>
  <c r="X614" i="60"/>
  <c r="R614" i="60"/>
  <c r="M614" i="60"/>
  <c r="K614" i="60"/>
  <c r="H614" i="60"/>
  <c r="E614" i="60"/>
  <c r="AM613" i="60"/>
  <c r="AI613" i="60"/>
  <c r="AH613" i="60"/>
  <c r="AG613" i="60"/>
  <c r="AF613" i="60"/>
  <c r="AE613" i="60"/>
  <c r="AD613" i="60"/>
  <c r="AC613" i="60"/>
  <c r="AB613" i="60"/>
  <c r="AA613" i="60"/>
  <c r="Z613" i="60"/>
  <c r="Y613" i="60"/>
  <c r="X613" i="60"/>
  <c r="R613" i="60"/>
  <c r="M613" i="60"/>
  <c r="K613" i="60"/>
  <c r="H613" i="60"/>
  <c r="E613" i="60"/>
  <c r="AM612" i="60"/>
  <c r="AI612" i="60"/>
  <c r="AH612" i="60"/>
  <c r="AG612" i="60"/>
  <c r="AF612" i="60"/>
  <c r="AE612" i="60"/>
  <c r="AD612" i="60"/>
  <c r="AC612" i="60"/>
  <c r="AB612" i="60"/>
  <c r="AA612" i="60"/>
  <c r="Z612" i="60"/>
  <c r="Y612" i="60"/>
  <c r="X612" i="60"/>
  <c r="R612" i="60"/>
  <c r="M612" i="60"/>
  <c r="K612" i="60"/>
  <c r="H612" i="60"/>
  <c r="E612" i="60"/>
  <c r="AM611" i="60"/>
  <c r="AI611" i="60"/>
  <c r="AH611" i="60"/>
  <c r="AG611" i="60"/>
  <c r="AF611" i="60"/>
  <c r="AE611" i="60"/>
  <c r="AD611" i="60"/>
  <c r="AC611" i="60"/>
  <c r="AB611" i="60"/>
  <c r="AA611" i="60"/>
  <c r="Z611" i="60"/>
  <c r="Y611" i="60"/>
  <c r="X611" i="60"/>
  <c r="R611" i="60"/>
  <c r="M611" i="60"/>
  <c r="K611" i="60"/>
  <c r="H611" i="60"/>
  <c r="E611" i="60"/>
  <c r="AM610" i="60"/>
  <c r="AI610" i="60"/>
  <c r="AH610" i="60"/>
  <c r="AG610" i="60"/>
  <c r="AF610" i="60"/>
  <c r="AE610" i="60"/>
  <c r="AD610" i="60"/>
  <c r="AC610" i="60"/>
  <c r="AB610" i="60"/>
  <c r="AA610" i="60"/>
  <c r="Z610" i="60"/>
  <c r="Y610" i="60"/>
  <c r="X610" i="60"/>
  <c r="R610" i="60"/>
  <c r="M610" i="60"/>
  <c r="K610" i="60"/>
  <c r="H610" i="60"/>
  <c r="E610" i="60"/>
  <c r="AM609" i="60"/>
  <c r="AI609" i="60"/>
  <c r="AH609" i="60"/>
  <c r="AG609" i="60"/>
  <c r="AF609" i="60"/>
  <c r="AE609" i="60"/>
  <c r="AD609" i="60"/>
  <c r="AC609" i="60"/>
  <c r="AB609" i="60"/>
  <c r="AA609" i="60"/>
  <c r="Z609" i="60"/>
  <c r="Y609" i="60"/>
  <c r="X609" i="60"/>
  <c r="R609" i="60"/>
  <c r="M609" i="60"/>
  <c r="K609" i="60"/>
  <c r="H609" i="60"/>
  <c r="E609" i="60"/>
  <c r="AM608" i="60"/>
  <c r="AI608" i="60"/>
  <c r="AH608" i="60"/>
  <c r="AG608" i="60"/>
  <c r="AF608" i="60"/>
  <c r="AE608" i="60"/>
  <c r="AD608" i="60"/>
  <c r="AC608" i="60"/>
  <c r="AB608" i="60"/>
  <c r="AA608" i="60"/>
  <c r="Z608" i="60"/>
  <c r="Y608" i="60"/>
  <c r="X608" i="60"/>
  <c r="R608" i="60"/>
  <c r="M608" i="60"/>
  <c r="K608" i="60"/>
  <c r="H608" i="60"/>
  <c r="E608" i="60"/>
  <c r="AM607" i="60"/>
  <c r="AI607" i="60"/>
  <c r="AH607" i="60"/>
  <c r="AG607" i="60"/>
  <c r="AF607" i="60"/>
  <c r="AE607" i="60"/>
  <c r="AD607" i="60"/>
  <c r="AC607" i="60"/>
  <c r="AB607" i="60"/>
  <c r="AA607" i="60"/>
  <c r="Z607" i="60"/>
  <c r="Y607" i="60"/>
  <c r="X607" i="60"/>
  <c r="R607" i="60"/>
  <c r="M607" i="60"/>
  <c r="K607" i="60"/>
  <c r="H607" i="60"/>
  <c r="E607" i="60"/>
  <c r="AM606" i="60"/>
  <c r="AI606" i="60"/>
  <c r="AH606" i="60"/>
  <c r="AG606" i="60"/>
  <c r="AF606" i="60"/>
  <c r="AE606" i="60"/>
  <c r="AD606" i="60"/>
  <c r="AC606" i="60"/>
  <c r="AB606" i="60"/>
  <c r="AA606" i="60"/>
  <c r="Z606" i="60"/>
  <c r="Y606" i="60"/>
  <c r="X606" i="60"/>
  <c r="R606" i="60"/>
  <c r="M606" i="60"/>
  <c r="K606" i="60"/>
  <c r="H606" i="60"/>
  <c r="E606" i="60"/>
  <c r="AM605" i="60"/>
  <c r="AI605" i="60"/>
  <c r="AH605" i="60"/>
  <c r="AG605" i="60"/>
  <c r="AF605" i="60"/>
  <c r="AE605" i="60"/>
  <c r="AD605" i="60"/>
  <c r="AC605" i="60"/>
  <c r="AB605" i="60"/>
  <c r="AA605" i="60"/>
  <c r="Z605" i="60"/>
  <c r="Y605" i="60"/>
  <c r="X605" i="60"/>
  <c r="R605" i="60"/>
  <c r="M605" i="60"/>
  <c r="K605" i="60"/>
  <c r="H605" i="60"/>
  <c r="E605" i="60"/>
  <c r="AM604" i="60"/>
  <c r="AI604" i="60"/>
  <c r="AH604" i="60"/>
  <c r="AG604" i="60"/>
  <c r="AF604" i="60"/>
  <c r="AE604" i="60"/>
  <c r="AD604" i="60"/>
  <c r="AC604" i="60"/>
  <c r="AB604" i="60"/>
  <c r="AA604" i="60"/>
  <c r="Z604" i="60"/>
  <c r="Y604" i="60"/>
  <c r="X604" i="60"/>
  <c r="R604" i="60"/>
  <c r="M604" i="60"/>
  <c r="K604" i="60"/>
  <c r="H604" i="60"/>
  <c r="E604" i="60"/>
  <c r="AM603" i="60"/>
  <c r="AI603" i="60"/>
  <c r="AH603" i="60"/>
  <c r="AG603" i="60"/>
  <c r="AF603" i="60"/>
  <c r="AE603" i="60"/>
  <c r="AD603" i="60"/>
  <c r="AC603" i="60"/>
  <c r="AB603" i="60"/>
  <c r="AA603" i="60"/>
  <c r="Z603" i="60"/>
  <c r="Y603" i="60"/>
  <c r="X603" i="60"/>
  <c r="R603" i="60"/>
  <c r="M603" i="60"/>
  <c r="K603" i="60"/>
  <c r="H603" i="60"/>
  <c r="E603" i="60"/>
  <c r="AM602" i="60"/>
  <c r="AI602" i="60"/>
  <c r="AH602" i="60"/>
  <c r="AG602" i="60"/>
  <c r="AF602" i="60"/>
  <c r="AE602" i="60"/>
  <c r="AD602" i="60"/>
  <c r="AC602" i="60"/>
  <c r="AB602" i="60"/>
  <c r="AA602" i="60"/>
  <c r="Z602" i="60"/>
  <c r="Y602" i="60"/>
  <c r="X602" i="60"/>
  <c r="R602" i="60"/>
  <c r="M602" i="60"/>
  <c r="K602" i="60"/>
  <c r="H602" i="60"/>
  <c r="E602" i="60"/>
  <c r="AM601" i="60"/>
  <c r="AI601" i="60"/>
  <c r="AH601" i="60"/>
  <c r="AG601" i="60"/>
  <c r="AF601" i="60"/>
  <c r="AE601" i="60"/>
  <c r="AD601" i="60"/>
  <c r="AC601" i="60"/>
  <c r="AB601" i="60"/>
  <c r="AA601" i="60"/>
  <c r="Z601" i="60"/>
  <c r="Y601" i="60"/>
  <c r="X601" i="60"/>
  <c r="R601" i="60"/>
  <c r="M601" i="60"/>
  <c r="K601" i="60"/>
  <c r="H601" i="60"/>
  <c r="E601" i="60"/>
  <c r="AM600" i="60"/>
  <c r="AI600" i="60"/>
  <c r="AH600" i="60"/>
  <c r="AG600" i="60"/>
  <c r="AF600" i="60"/>
  <c r="AE600" i="60"/>
  <c r="AD600" i="60"/>
  <c r="AC600" i="60"/>
  <c r="AB600" i="60"/>
  <c r="AA600" i="60"/>
  <c r="Z600" i="60"/>
  <c r="Y600" i="60"/>
  <c r="X600" i="60"/>
  <c r="R600" i="60"/>
  <c r="M600" i="60"/>
  <c r="K600" i="60"/>
  <c r="H600" i="60"/>
  <c r="E600" i="60"/>
  <c r="AM599" i="60"/>
  <c r="AI599" i="60"/>
  <c r="AH599" i="60"/>
  <c r="AG599" i="60"/>
  <c r="AF599" i="60"/>
  <c r="AE599" i="60"/>
  <c r="AD599" i="60"/>
  <c r="AC599" i="60"/>
  <c r="AB599" i="60"/>
  <c r="AA599" i="60"/>
  <c r="Z599" i="60"/>
  <c r="Y599" i="60"/>
  <c r="X599" i="60"/>
  <c r="R599" i="60"/>
  <c r="M599" i="60"/>
  <c r="K599" i="60"/>
  <c r="H599" i="60"/>
  <c r="E599" i="60"/>
  <c r="AM598" i="60"/>
  <c r="AI598" i="60"/>
  <c r="AH598" i="60"/>
  <c r="AG598" i="60"/>
  <c r="AF598" i="60"/>
  <c r="AE598" i="60"/>
  <c r="AD598" i="60"/>
  <c r="AC598" i="60"/>
  <c r="AB598" i="60"/>
  <c r="AA598" i="60"/>
  <c r="Z598" i="60"/>
  <c r="Y598" i="60"/>
  <c r="X598" i="60"/>
  <c r="R598" i="60"/>
  <c r="M598" i="60"/>
  <c r="K598" i="60"/>
  <c r="H598" i="60"/>
  <c r="E598" i="60"/>
  <c r="AM597" i="60"/>
  <c r="AI597" i="60"/>
  <c r="AH597" i="60"/>
  <c r="AG597" i="60"/>
  <c r="AF597" i="60"/>
  <c r="AE597" i="60"/>
  <c r="AD597" i="60"/>
  <c r="AC597" i="60"/>
  <c r="AB597" i="60"/>
  <c r="AA597" i="60"/>
  <c r="Z597" i="60"/>
  <c r="Y597" i="60"/>
  <c r="X597" i="60"/>
  <c r="R597" i="60"/>
  <c r="M597" i="60"/>
  <c r="K597" i="60"/>
  <c r="H597" i="60"/>
  <c r="E597" i="60"/>
  <c r="AM596" i="60"/>
  <c r="AI596" i="60"/>
  <c r="AH596" i="60"/>
  <c r="AG596" i="60"/>
  <c r="AF596" i="60"/>
  <c r="AE596" i="60"/>
  <c r="AD596" i="60"/>
  <c r="AC596" i="60"/>
  <c r="AB596" i="60"/>
  <c r="AA596" i="60"/>
  <c r="Z596" i="60"/>
  <c r="Y596" i="60"/>
  <c r="X596" i="60"/>
  <c r="R596" i="60"/>
  <c r="M596" i="60"/>
  <c r="K596" i="60"/>
  <c r="H596" i="60"/>
  <c r="E596" i="60"/>
  <c r="AM595" i="60"/>
  <c r="AI595" i="60"/>
  <c r="AH595" i="60"/>
  <c r="AG595" i="60"/>
  <c r="AF595" i="60"/>
  <c r="AE595" i="60"/>
  <c r="AD595" i="60"/>
  <c r="AC595" i="60"/>
  <c r="AB595" i="60"/>
  <c r="AA595" i="60"/>
  <c r="Z595" i="60"/>
  <c r="Y595" i="60"/>
  <c r="X595" i="60"/>
  <c r="R595" i="60"/>
  <c r="M595" i="60"/>
  <c r="K595" i="60"/>
  <c r="H595" i="60"/>
  <c r="E595" i="60"/>
  <c r="AM594" i="60"/>
  <c r="AI594" i="60"/>
  <c r="AH594" i="60"/>
  <c r="AG594" i="60"/>
  <c r="AF594" i="60"/>
  <c r="AE594" i="60"/>
  <c r="AD594" i="60"/>
  <c r="AC594" i="60"/>
  <c r="AB594" i="60"/>
  <c r="AA594" i="60"/>
  <c r="Z594" i="60"/>
  <c r="Y594" i="60"/>
  <c r="X594" i="60"/>
  <c r="R594" i="60"/>
  <c r="M594" i="60"/>
  <c r="K594" i="60"/>
  <c r="H594" i="60"/>
  <c r="E594" i="60"/>
  <c r="AM593" i="60"/>
  <c r="AI593" i="60"/>
  <c r="AH593" i="60"/>
  <c r="AG593" i="60"/>
  <c r="AF593" i="60"/>
  <c r="AE593" i="60"/>
  <c r="AD593" i="60"/>
  <c r="AC593" i="60"/>
  <c r="AB593" i="60"/>
  <c r="AA593" i="60"/>
  <c r="Z593" i="60"/>
  <c r="Y593" i="60"/>
  <c r="X593" i="60"/>
  <c r="R593" i="60"/>
  <c r="M593" i="60"/>
  <c r="K593" i="60"/>
  <c r="H593" i="60"/>
  <c r="E593" i="60"/>
  <c r="AM592" i="60"/>
  <c r="AI592" i="60"/>
  <c r="AH592" i="60"/>
  <c r="AG592" i="60"/>
  <c r="AF592" i="60"/>
  <c r="AE592" i="60"/>
  <c r="AD592" i="60"/>
  <c r="AC592" i="60"/>
  <c r="AB592" i="60"/>
  <c r="AA592" i="60"/>
  <c r="Z592" i="60"/>
  <c r="Y592" i="60"/>
  <c r="X592" i="60"/>
  <c r="R592" i="60"/>
  <c r="M592" i="60"/>
  <c r="K592" i="60"/>
  <c r="H592" i="60"/>
  <c r="E592" i="60"/>
  <c r="AM591" i="60"/>
  <c r="AI591" i="60"/>
  <c r="AH591" i="60"/>
  <c r="AG591" i="60"/>
  <c r="AF591" i="60"/>
  <c r="AE591" i="60"/>
  <c r="AD591" i="60"/>
  <c r="AC591" i="60"/>
  <c r="AB591" i="60"/>
  <c r="AA591" i="60"/>
  <c r="Z591" i="60"/>
  <c r="Y591" i="60"/>
  <c r="X591" i="60"/>
  <c r="R591" i="60"/>
  <c r="M591" i="60"/>
  <c r="K591" i="60"/>
  <c r="H591" i="60"/>
  <c r="E591" i="60"/>
  <c r="AM590" i="60"/>
  <c r="AI590" i="60"/>
  <c r="AH590" i="60"/>
  <c r="AG590" i="60"/>
  <c r="AF590" i="60"/>
  <c r="AE590" i="60"/>
  <c r="AD590" i="60"/>
  <c r="AC590" i="60"/>
  <c r="AB590" i="60"/>
  <c r="AA590" i="60"/>
  <c r="Z590" i="60"/>
  <c r="Y590" i="60"/>
  <c r="X590" i="60"/>
  <c r="R590" i="60"/>
  <c r="M590" i="60"/>
  <c r="K590" i="60"/>
  <c r="H590" i="60"/>
  <c r="E590" i="60"/>
  <c r="AM589" i="60"/>
  <c r="AI589" i="60"/>
  <c r="AH589" i="60"/>
  <c r="AG589" i="60"/>
  <c r="AF589" i="60"/>
  <c r="AE589" i="60"/>
  <c r="AD589" i="60"/>
  <c r="AC589" i="60"/>
  <c r="AB589" i="60"/>
  <c r="AA589" i="60"/>
  <c r="Z589" i="60"/>
  <c r="Y589" i="60"/>
  <c r="X589" i="60"/>
  <c r="R589" i="60"/>
  <c r="M589" i="60"/>
  <c r="K589" i="60"/>
  <c r="H589" i="60"/>
  <c r="E589" i="60"/>
  <c r="AM588" i="60"/>
  <c r="AI588" i="60"/>
  <c r="AH588" i="60"/>
  <c r="AG588" i="60"/>
  <c r="AF588" i="60"/>
  <c r="AE588" i="60"/>
  <c r="AD588" i="60"/>
  <c r="AC588" i="60"/>
  <c r="AB588" i="60"/>
  <c r="AA588" i="60"/>
  <c r="Z588" i="60"/>
  <c r="Y588" i="60"/>
  <c r="X588" i="60"/>
  <c r="R588" i="60"/>
  <c r="M588" i="60"/>
  <c r="K588" i="60"/>
  <c r="H588" i="60"/>
  <c r="E588" i="60"/>
  <c r="AM587" i="60"/>
  <c r="AI587" i="60"/>
  <c r="AH587" i="60"/>
  <c r="AG587" i="60"/>
  <c r="AF587" i="60"/>
  <c r="AE587" i="60"/>
  <c r="AD587" i="60"/>
  <c r="AC587" i="60"/>
  <c r="AB587" i="60"/>
  <c r="AA587" i="60"/>
  <c r="Z587" i="60"/>
  <c r="Y587" i="60"/>
  <c r="X587" i="60"/>
  <c r="R587" i="60"/>
  <c r="M587" i="60"/>
  <c r="K587" i="60"/>
  <c r="H587" i="60"/>
  <c r="E587" i="60"/>
  <c r="AM586" i="60"/>
  <c r="AI586" i="60"/>
  <c r="AH586" i="60"/>
  <c r="AG586" i="60"/>
  <c r="AF586" i="60"/>
  <c r="AE586" i="60"/>
  <c r="AD586" i="60"/>
  <c r="AC586" i="60"/>
  <c r="AB586" i="60"/>
  <c r="AA586" i="60"/>
  <c r="Z586" i="60"/>
  <c r="Y586" i="60"/>
  <c r="X586" i="60"/>
  <c r="R586" i="60"/>
  <c r="M586" i="60"/>
  <c r="K586" i="60"/>
  <c r="H586" i="60"/>
  <c r="E586" i="60"/>
  <c r="AM585" i="60"/>
  <c r="AI585" i="60"/>
  <c r="AH585" i="60"/>
  <c r="AG585" i="60"/>
  <c r="AF585" i="60"/>
  <c r="AE585" i="60"/>
  <c r="AD585" i="60"/>
  <c r="AC585" i="60"/>
  <c r="AB585" i="60"/>
  <c r="AA585" i="60"/>
  <c r="Z585" i="60"/>
  <c r="Y585" i="60"/>
  <c r="X585" i="60"/>
  <c r="R585" i="60"/>
  <c r="M585" i="60"/>
  <c r="K585" i="60"/>
  <c r="H585" i="60"/>
  <c r="E585" i="60"/>
  <c r="AM584" i="60"/>
  <c r="AI584" i="60"/>
  <c r="AH584" i="60"/>
  <c r="AG584" i="60"/>
  <c r="AF584" i="60"/>
  <c r="AE584" i="60"/>
  <c r="AD584" i="60"/>
  <c r="AC584" i="60"/>
  <c r="AB584" i="60"/>
  <c r="AA584" i="60"/>
  <c r="Z584" i="60"/>
  <c r="Y584" i="60"/>
  <c r="X584" i="60"/>
  <c r="R584" i="60"/>
  <c r="M584" i="60"/>
  <c r="K584" i="60"/>
  <c r="H584" i="60"/>
  <c r="E584" i="60"/>
  <c r="AM583" i="60"/>
  <c r="AI583" i="60"/>
  <c r="AH583" i="60"/>
  <c r="AG583" i="60"/>
  <c r="AF583" i="60"/>
  <c r="AE583" i="60"/>
  <c r="AD583" i="60"/>
  <c r="AC583" i="60"/>
  <c r="AB583" i="60"/>
  <c r="AA583" i="60"/>
  <c r="Z583" i="60"/>
  <c r="Y583" i="60"/>
  <c r="X583" i="60"/>
  <c r="R583" i="60"/>
  <c r="M583" i="60"/>
  <c r="K583" i="60"/>
  <c r="H583" i="60"/>
  <c r="E583" i="60"/>
  <c r="AM582" i="60"/>
  <c r="AI582" i="60"/>
  <c r="AH582" i="60"/>
  <c r="AG582" i="60"/>
  <c r="AF582" i="60"/>
  <c r="AE582" i="60"/>
  <c r="AD582" i="60"/>
  <c r="AC582" i="60"/>
  <c r="AB582" i="60"/>
  <c r="AA582" i="60"/>
  <c r="Z582" i="60"/>
  <c r="Y582" i="60"/>
  <c r="X582" i="60"/>
  <c r="R582" i="60"/>
  <c r="M582" i="60"/>
  <c r="K582" i="60"/>
  <c r="H582" i="60"/>
  <c r="E582" i="60"/>
  <c r="AM581" i="60"/>
  <c r="AI581" i="60"/>
  <c r="AH581" i="60"/>
  <c r="AG581" i="60"/>
  <c r="AF581" i="60"/>
  <c r="AE581" i="60"/>
  <c r="AD581" i="60"/>
  <c r="AC581" i="60"/>
  <c r="AB581" i="60"/>
  <c r="AA581" i="60"/>
  <c r="Z581" i="60"/>
  <c r="Y581" i="60"/>
  <c r="X581" i="60"/>
  <c r="R581" i="60"/>
  <c r="M581" i="60"/>
  <c r="K581" i="60"/>
  <c r="H581" i="60"/>
  <c r="E581" i="60"/>
  <c r="AM580" i="60"/>
  <c r="AI580" i="60"/>
  <c r="AH580" i="60"/>
  <c r="AG580" i="60"/>
  <c r="AF580" i="60"/>
  <c r="AE580" i="60"/>
  <c r="AD580" i="60"/>
  <c r="AC580" i="60"/>
  <c r="AB580" i="60"/>
  <c r="AA580" i="60"/>
  <c r="Z580" i="60"/>
  <c r="Y580" i="60"/>
  <c r="X580" i="60"/>
  <c r="R580" i="60"/>
  <c r="M580" i="60"/>
  <c r="K580" i="60"/>
  <c r="H580" i="60"/>
  <c r="E580" i="60"/>
  <c r="AM579" i="60"/>
  <c r="AI579" i="60"/>
  <c r="AH579" i="60"/>
  <c r="AG579" i="60"/>
  <c r="AF579" i="60"/>
  <c r="AE579" i="60"/>
  <c r="AD579" i="60"/>
  <c r="AC579" i="60"/>
  <c r="AB579" i="60"/>
  <c r="AA579" i="60"/>
  <c r="Z579" i="60"/>
  <c r="Y579" i="60"/>
  <c r="X579" i="60"/>
  <c r="R579" i="60"/>
  <c r="M579" i="60"/>
  <c r="K579" i="60"/>
  <c r="H579" i="60"/>
  <c r="E579" i="60"/>
  <c r="AM578" i="60"/>
  <c r="AI578" i="60"/>
  <c r="AH578" i="60"/>
  <c r="AG578" i="60"/>
  <c r="AF578" i="60"/>
  <c r="AE578" i="60"/>
  <c r="AD578" i="60"/>
  <c r="AC578" i="60"/>
  <c r="AB578" i="60"/>
  <c r="AA578" i="60"/>
  <c r="Z578" i="60"/>
  <c r="Y578" i="60"/>
  <c r="X578" i="60"/>
  <c r="R578" i="60"/>
  <c r="M578" i="60"/>
  <c r="K578" i="60"/>
  <c r="H578" i="60"/>
  <c r="E578" i="60"/>
  <c r="AM577" i="60"/>
  <c r="AI577" i="60"/>
  <c r="AH577" i="60"/>
  <c r="AG577" i="60"/>
  <c r="AF577" i="60"/>
  <c r="AE577" i="60"/>
  <c r="AD577" i="60"/>
  <c r="AC577" i="60"/>
  <c r="AB577" i="60"/>
  <c r="AA577" i="60"/>
  <c r="Z577" i="60"/>
  <c r="Y577" i="60"/>
  <c r="X577" i="60"/>
  <c r="R577" i="60"/>
  <c r="M577" i="60"/>
  <c r="K577" i="60"/>
  <c r="H577" i="60"/>
  <c r="E577" i="60"/>
  <c r="AM576" i="60"/>
  <c r="AI576" i="60"/>
  <c r="AH576" i="60"/>
  <c r="AG576" i="60"/>
  <c r="AF576" i="60"/>
  <c r="AE576" i="60"/>
  <c r="AD576" i="60"/>
  <c r="AC576" i="60"/>
  <c r="AB576" i="60"/>
  <c r="AA576" i="60"/>
  <c r="Z576" i="60"/>
  <c r="Y576" i="60"/>
  <c r="X576" i="60"/>
  <c r="R576" i="60"/>
  <c r="M576" i="60"/>
  <c r="K576" i="60"/>
  <c r="H576" i="60"/>
  <c r="E576" i="60"/>
  <c r="AM575" i="60"/>
  <c r="AI575" i="60"/>
  <c r="AH575" i="60"/>
  <c r="AG575" i="60"/>
  <c r="AF575" i="60"/>
  <c r="AE575" i="60"/>
  <c r="AD575" i="60"/>
  <c r="AC575" i="60"/>
  <c r="AB575" i="60"/>
  <c r="AA575" i="60"/>
  <c r="Z575" i="60"/>
  <c r="Y575" i="60"/>
  <c r="X575" i="60"/>
  <c r="R575" i="60"/>
  <c r="M575" i="60"/>
  <c r="K575" i="60"/>
  <c r="H575" i="60"/>
  <c r="E575" i="60"/>
  <c r="AM574" i="60"/>
  <c r="AI574" i="60"/>
  <c r="AH574" i="60"/>
  <c r="AG574" i="60"/>
  <c r="AF574" i="60"/>
  <c r="AE574" i="60"/>
  <c r="AD574" i="60"/>
  <c r="AC574" i="60"/>
  <c r="AB574" i="60"/>
  <c r="AA574" i="60"/>
  <c r="Z574" i="60"/>
  <c r="Y574" i="60"/>
  <c r="X574" i="60"/>
  <c r="R574" i="60"/>
  <c r="M574" i="60"/>
  <c r="K574" i="60"/>
  <c r="H574" i="60"/>
  <c r="E574" i="60"/>
  <c r="AM573" i="60"/>
  <c r="AI573" i="60"/>
  <c r="AH573" i="60"/>
  <c r="AG573" i="60"/>
  <c r="AF573" i="60"/>
  <c r="AE573" i="60"/>
  <c r="AD573" i="60"/>
  <c r="AC573" i="60"/>
  <c r="AB573" i="60"/>
  <c r="AA573" i="60"/>
  <c r="Z573" i="60"/>
  <c r="Y573" i="60"/>
  <c r="X573" i="60"/>
  <c r="R573" i="60"/>
  <c r="M573" i="60"/>
  <c r="K573" i="60"/>
  <c r="H573" i="60"/>
  <c r="E573" i="60"/>
  <c r="AM572" i="60"/>
  <c r="AI572" i="60"/>
  <c r="AH572" i="60"/>
  <c r="AG572" i="60"/>
  <c r="AF572" i="60"/>
  <c r="AE572" i="60"/>
  <c r="AD572" i="60"/>
  <c r="AC572" i="60"/>
  <c r="AB572" i="60"/>
  <c r="AA572" i="60"/>
  <c r="Z572" i="60"/>
  <c r="Y572" i="60"/>
  <c r="X572" i="60"/>
  <c r="R572" i="60"/>
  <c r="M572" i="60"/>
  <c r="K572" i="60"/>
  <c r="H572" i="60"/>
  <c r="E572" i="60"/>
  <c r="AM571" i="60"/>
  <c r="AI571" i="60"/>
  <c r="AH571" i="60"/>
  <c r="AG571" i="60"/>
  <c r="AF571" i="60"/>
  <c r="AE571" i="60"/>
  <c r="AD571" i="60"/>
  <c r="AC571" i="60"/>
  <c r="AB571" i="60"/>
  <c r="AA571" i="60"/>
  <c r="Z571" i="60"/>
  <c r="Y571" i="60"/>
  <c r="X571" i="60"/>
  <c r="R571" i="60"/>
  <c r="M571" i="60"/>
  <c r="K571" i="60"/>
  <c r="H571" i="60"/>
  <c r="E571" i="60"/>
  <c r="AM570" i="60"/>
  <c r="AI570" i="60"/>
  <c r="AH570" i="60"/>
  <c r="AG570" i="60"/>
  <c r="AF570" i="60"/>
  <c r="AE570" i="60"/>
  <c r="AD570" i="60"/>
  <c r="AC570" i="60"/>
  <c r="AB570" i="60"/>
  <c r="AA570" i="60"/>
  <c r="Z570" i="60"/>
  <c r="Y570" i="60"/>
  <c r="X570" i="60"/>
  <c r="R570" i="60"/>
  <c r="M570" i="60"/>
  <c r="K570" i="60"/>
  <c r="H570" i="60"/>
  <c r="E570" i="60"/>
  <c r="AM569" i="60"/>
  <c r="AI569" i="60"/>
  <c r="AH569" i="60"/>
  <c r="AG569" i="60"/>
  <c r="AF569" i="60"/>
  <c r="AE569" i="60"/>
  <c r="AD569" i="60"/>
  <c r="AC569" i="60"/>
  <c r="AB569" i="60"/>
  <c r="AA569" i="60"/>
  <c r="Z569" i="60"/>
  <c r="Y569" i="60"/>
  <c r="X569" i="60"/>
  <c r="R569" i="60"/>
  <c r="M569" i="60"/>
  <c r="K569" i="60"/>
  <c r="H569" i="60"/>
  <c r="E569" i="60"/>
  <c r="AM568" i="60"/>
  <c r="AI568" i="60"/>
  <c r="AH568" i="60"/>
  <c r="AG568" i="60"/>
  <c r="AF568" i="60"/>
  <c r="AE568" i="60"/>
  <c r="AD568" i="60"/>
  <c r="AC568" i="60"/>
  <c r="AB568" i="60"/>
  <c r="AA568" i="60"/>
  <c r="Z568" i="60"/>
  <c r="Y568" i="60"/>
  <c r="X568" i="60"/>
  <c r="R568" i="60"/>
  <c r="M568" i="60"/>
  <c r="K568" i="60"/>
  <c r="H568" i="60"/>
  <c r="E568" i="60"/>
  <c r="AM567" i="60"/>
  <c r="AI567" i="60"/>
  <c r="AH567" i="60"/>
  <c r="AG567" i="60"/>
  <c r="AF567" i="60"/>
  <c r="AE567" i="60"/>
  <c r="AD567" i="60"/>
  <c r="AC567" i="60"/>
  <c r="AB567" i="60"/>
  <c r="AA567" i="60"/>
  <c r="Z567" i="60"/>
  <c r="Y567" i="60"/>
  <c r="X567" i="60"/>
  <c r="R567" i="60"/>
  <c r="M567" i="60"/>
  <c r="K567" i="60"/>
  <c r="H567" i="60"/>
  <c r="E567" i="60"/>
  <c r="AM566" i="60"/>
  <c r="AI566" i="60"/>
  <c r="AH566" i="60"/>
  <c r="AG566" i="60"/>
  <c r="AF566" i="60"/>
  <c r="AE566" i="60"/>
  <c r="AD566" i="60"/>
  <c r="AC566" i="60"/>
  <c r="AB566" i="60"/>
  <c r="AA566" i="60"/>
  <c r="Z566" i="60"/>
  <c r="Y566" i="60"/>
  <c r="X566" i="60"/>
  <c r="R566" i="60"/>
  <c r="M566" i="60"/>
  <c r="K566" i="60"/>
  <c r="H566" i="60"/>
  <c r="E566" i="60"/>
  <c r="AM565" i="60"/>
  <c r="AI565" i="60"/>
  <c r="AH565" i="60"/>
  <c r="AG565" i="60"/>
  <c r="AF565" i="60"/>
  <c r="AE565" i="60"/>
  <c r="AD565" i="60"/>
  <c r="AC565" i="60"/>
  <c r="AB565" i="60"/>
  <c r="AA565" i="60"/>
  <c r="Z565" i="60"/>
  <c r="Y565" i="60"/>
  <c r="X565" i="60"/>
  <c r="R565" i="60"/>
  <c r="M565" i="60"/>
  <c r="K565" i="60"/>
  <c r="H565" i="60"/>
  <c r="E565" i="60"/>
  <c r="AM564" i="60"/>
  <c r="AI564" i="60"/>
  <c r="AH564" i="60"/>
  <c r="AG564" i="60"/>
  <c r="AF564" i="60"/>
  <c r="AE564" i="60"/>
  <c r="AD564" i="60"/>
  <c r="AC564" i="60"/>
  <c r="AB564" i="60"/>
  <c r="AA564" i="60"/>
  <c r="Z564" i="60"/>
  <c r="Y564" i="60"/>
  <c r="X564" i="60"/>
  <c r="R564" i="60"/>
  <c r="M564" i="60"/>
  <c r="K564" i="60"/>
  <c r="H564" i="60"/>
  <c r="E564" i="60"/>
  <c r="AM563" i="60"/>
  <c r="AI563" i="60"/>
  <c r="AH563" i="60"/>
  <c r="AG563" i="60"/>
  <c r="AF563" i="60"/>
  <c r="AE563" i="60"/>
  <c r="AD563" i="60"/>
  <c r="AC563" i="60"/>
  <c r="AB563" i="60"/>
  <c r="AA563" i="60"/>
  <c r="Z563" i="60"/>
  <c r="Y563" i="60"/>
  <c r="X563" i="60"/>
  <c r="R563" i="60"/>
  <c r="M563" i="60"/>
  <c r="K563" i="60"/>
  <c r="H563" i="60"/>
  <c r="E563" i="60"/>
  <c r="AM562" i="60"/>
  <c r="AI562" i="60"/>
  <c r="AH562" i="60"/>
  <c r="AG562" i="60"/>
  <c r="AF562" i="60"/>
  <c r="AE562" i="60"/>
  <c r="AD562" i="60"/>
  <c r="AC562" i="60"/>
  <c r="AB562" i="60"/>
  <c r="AA562" i="60"/>
  <c r="Z562" i="60"/>
  <c r="Y562" i="60"/>
  <c r="X562" i="60"/>
  <c r="R562" i="60"/>
  <c r="M562" i="60"/>
  <c r="K562" i="60"/>
  <c r="H562" i="60"/>
  <c r="E562" i="60"/>
  <c r="AM561" i="60"/>
  <c r="AI561" i="60"/>
  <c r="AH561" i="60"/>
  <c r="AG561" i="60"/>
  <c r="AF561" i="60"/>
  <c r="AE561" i="60"/>
  <c r="AD561" i="60"/>
  <c r="AC561" i="60"/>
  <c r="AB561" i="60"/>
  <c r="AA561" i="60"/>
  <c r="Z561" i="60"/>
  <c r="Y561" i="60"/>
  <c r="X561" i="60"/>
  <c r="R561" i="60"/>
  <c r="M561" i="60"/>
  <c r="K561" i="60"/>
  <c r="H561" i="60"/>
  <c r="E561" i="60"/>
  <c r="AM560" i="60"/>
  <c r="AI560" i="60"/>
  <c r="AH560" i="60"/>
  <c r="AG560" i="60"/>
  <c r="AF560" i="60"/>
  <c r="AE560" i="60"/>
  <c r="AD560" i="60"/>
  <c r="AC560" i="60"/>
  <c r="AB560" i="60"/>
  <c r="AA560" i="60"/>
  <c r="Z560" i="60"/>
  <c r="Y560" i="60"/>
  <c r="X560" i="60"/>
  <c r="R560" i="60"/>
  <c r="M560" i="60"/>
  <c r="K560" i="60"/>
  <c r="H560" i="60"/>
  <c r="E560" i="60"/>
  <c r="AM559" i="60"/>
  <c r="AI559" i="60"/>
  <c r="AH559" i="60"/>
  <c r="AG559" i="60"/>
  <c r="AF559" i="60"/>
  <c r="AE559" i="60"/>
  <c r="AD559" i="60"/>
  <c r="AC559" i="60"/>
  <c r="AB559" i="60"/>
  <c r="AA559" i="60"/>
  <c r="Z559" i="60"/>
  <c r="Y559" i="60"/>
  <c r="X559" i="60"/>
  <c r="R559" i="60"/>
  <c r="M559" i="60"/>
  <c r="K559" i="60"/>
  <c r="H559" i="60"/>
  <c r="E559" i="60"/>
  <c r="AM558" i="60"/>
  <c r="AI558" i="60"/>
  <c r="AH558" i="60"/>
  <c r="AG558" i="60"/>
  <c r="AF558" i="60"/>
  <c r="AE558" i="60"/>
  <c r="AD558" i="60"/>
  <c r="AC558" i="60"/>
  <c r="AB558" i="60"/>
  <c r="AA558" i="60"/>
  <c r="Z558" i="60"/>
  <c r="Y558" i="60"/>
  <c r="X558" i="60"/>
  <c r="R558" i="60"/>
  <c r="M558" i="60"/>
  <c r="K558" i="60"/>
  <c r="H558" i="60"/>
  <c r="E558" i="60"/>
  <c r="AM557" i="60"/>
  <c r="AI557" i="60"/>
  <c r="AH557" i="60"/>
  <c r="AG557" i="60"/>
  <c r="AF557" i="60"/>
  <c r="AE557" i="60"/>
  <c r="AD557" i="60"/>
  <c r="AC557" i="60"/>
  <c r="AB557" i="60"/>
  <c r="AA557" i="60"/>
  <c r="Z557" i="60"/>
  <c r="Y557" i="60"/>
  <c r="X557" i="60"/>
  <c r="R557" i="60"/>
  <c r="M557" i="60"/>
  <c r="K557" i="60"/>
  <c r="H557" i="60"/>
  <c r="E557" i="60"/>
  <c r="AM556" i="60"/>
  <c r="AI556" i="60"/>
  <c r="AH556" i="60"/>
  <c r="AG556" i="60"/>
  <c r="AF556" i="60"/>
  <c r="AE556" i="60"/>
  <c r="AD556" i="60"/>
  <c r="AC556" i="60"/>
  <c r="AB556" i="60"/>
  <c r="AA556" i="60"/>
  <c r="Z556" i="60"/>
  <c r="Y556" i="60"/>
  <c r="X556" i="60"/>
  <c r="R556" i="60"/>
  <c r="M556" i="60"/>
  <c r="K556" i="60"/>
  <c r="H556" i="60"/>
  <c r="E556" i="60"/>
  <c r="AM555" i="60"/>
  <c r="AI555" i="60"/>
  <c r="AH555" i="60"/>
  <c r="AG555" i="60"/>
  <c r="AF555" i="60"/>
  <c r="AE555" i="60"/>
  <c r="AD555" i="60"/>
  <c r="AC555" i="60"/>
  <c r="AB555" i="60"/>
  <c r="AA555" i="60"/>
  <c r="Z555" i="60"/>
  <c r="Y555" i="60"/>
  <c r="X555" i="60"/>
  <c r="R555" i="60"/>
  <c r="M555" i="60"/>
  <c r="K555" i="60"/>
  <c r="H555" i="60"/>
  <c r="E555" i="60"/>
  <c r="AM554" i="60"/>
  <c r="AI554" i="60"/>
  <c r="AH554" i="60"/>
  <c r="AG554" i="60"/>
  <c r="AF554" i="60"/>
  <c r="AE554" i="60"/>
  <c r="AD554" i="60"/>
  <c r="AC554" i="60"/>
  <c r="AB554" i="60"/>
  <c r="AA554" i="60"/>
  <c r="Z554" i="60"/>
  <c r="Y554" i="60"/>
  <c r="X554" i="60"/>
  <c r="R554" i="60"/>
  <c r="M554" i="60"/>
  <c r="K554" i="60"/>
  <c r="H554" i="60"/>
  <c r="E554" i="60"/>
  <c r="AM553" i="60"/>
  <c r="AI553" i="60"/>
  <c r="AH553" i="60"/>
  <c r="AG553" i="60"/>
  <c r="AF553" i="60"/>
  <c r="AE553" i="60"/>
  <c r="AD553" i="60"/>
  <c r="AC553" i="60"/>
  <c r="AB553" i="60"/>
  <c r="AA553" i="60"/>
  <c r="Z553" i="60"/>
  <c r="Y553" i="60"/>
  <c r="X553" i="60"/>
  <c r="R553" i="60"/>
  <c r="M553" i="60"/>
  <c r="K553" i="60"/>
  <c r="H553" i="60"/>
  <c r="E553" i="60"/>
  <c r="AM552" i="60"/>
  <c r="AI552" i="60"/>
  <c r="AH552" i="60"/>
  <c r="AG552" i="60"/>
  <c r="AF552" i="60"/>
  <c r="AE552" i="60"/>
  <c r="AD552" i="60"/>
  <c r="AC552" i="60"/>
  <c r="AB552" i="60"/>
  <c r="AA552" i="60"/>
  <c r="Z552" i="60"/>
  <c r="Y552" i="60"/>
  <c r="X552" i="60"/>
  <c r="R552" i="60"/>
  <c r="M552" i="60"/>
  <c r="K552" i="60"/>
  <c r="H552" i="60"/>
  <c r="E552" i="60"/>
  <c r="AM551" i="60"/>
  <c r="AI551" i="60"/>
  <c r="AH551" i="60"/>
  <c r="AG551" i="60"/>
  <c r="AF551" i="60"/>
  <c r="AE551" i="60"/>
  <c r="AD551" i="60"/>
  <c r="AC551" i="60"/>
  <c r="AB551" i="60"/>
  <c r="AA551" i="60"/>
  <c r="Z551" i="60"/>
  <c r="Y551" i="60"/>
  <c r="X551" i="60"/>
  <c r="R551" i="60"/>
  <c r="M551" i="60"/>
  <c r="K551" i="60"/>
  <c r="H551" i="60"/>
  <c r="E551" i="60"/>
  <c r="AM550" i="60"/>
  <c r="AI550" i="60"/>
  <c r="AH550" i="60"/>
  <c r="AG550" i="60"/>
  <c r="AF550" i="60"/>
  <c r="AE550" i="60"/>
  <c r="AD550" i="60"/>
  <c r="AC550" i="60"/>
  <c r="AB550" i="60"/>
  <c r="AA550" i="60"/>
  <c r="Z550" i="60"/>
  <c r="Y550" i="60"/>
  <c r="X550" i="60"/>
  <c r="R550" i="60"/>
  <c r="M550" i="60"/>
  <c r="K550" i="60"/>
  <c r="H550" i="60"/>
  <c r="E550" i="60"/>
  <c r="AM549" i="60"/>
  <c r="AI549" i="60"/>
  <c r="AH549" i="60"/>
  <c r="AG549" i="60"/>
  <c r="AF549" i="60"/>
  <c r="AE549" i="60"/>
  <c r="AD549" i="60"/>
  <c r="AC549" i="60"/>
  <c r="AB549" i="60"/>
  <c r="AA549" i="60"/>
  <c r="Z549" i="60"/>
  <c r="Y549" i="60"/>
  <c r="X549" i="60"/>
  <c r="R549" i="60"/>
  <c r="M549" i="60"/>
  <c r="K549" i="60"/>
  <c r="H549" i="60"/>
  <c r="E549" i="60"/>
  <c r="AM548" i="60"/>
  <c r="AI548" i="60"/>
  <c r="AH548" i="60"/>
  <c r="AG548" i="60"/>
  <c r="AF548" i="60"/>
  <c r="AE548" i="60"/>
  <c r="AD548" i="60"/>
  <c r="AC548" i="60"/>
  <c r="AB548" i="60"/>
  <c r="AA548" i="60"/>
  <c r="Z548" i="60"/>
  <c r="Y548" i="60"/>
  <c r="X548" i="60"/>
  <c r="R548" i="60"/>
  <c r="M548" i="60"/>
  <c r="K548" i="60"/>
  <c r="H548" i="60"/>
  <c r="E548" i="60"/>
  <c r="AM547" i="60"/>
  <c r="AI547" i="60"/>
  <c r="AH547" i="60"/>
  <c r="AG547" i="60"/>
  <c r="AF547" i="60"/>
  <c r="AE547" i="60"/>
  <c r="AD547" i="60"/>
  <c r="AC547" i="60"/>
  <c r="AB547" i="60"/>
  <c r="AA547" i="60"/>
  <c r="Z547" i="60"/>
  <c r="Y547" i="60"/>
  <c r="X547" i="60"/>
  <c r="R547" i="60"/>
  <c r="M547" i="60"/>
  <c r="K547" i="60"/>
  <c r="H547" i="60"/>
  <c r="E547" i="60"/>
  <c r="AM546" i="60"/>
  <c r="AI546" i="60"/>
  <c r="AH546" i="60"/>
  <c r="AG546" i="60"/>
  <c r="AF546" i="60"/>
  <c r="AE546" i="60"/>
  <c r="AD546" i="60"/>
  <c r="AC546" i="60"/>
  <c r="AB546" i="60"/>
  <c r="AA546" i="60"/>
  <c r="Z546" i="60"/>
  <c r="Y546" i="60"/>
  <c r="X546" i="60"/>
  <c r="R546" i="60"/>
  <c r="M546" i="60"/>
  <c r="K546" i="60"/>
  <c r="H546" i="60"/>
  <c r="E546" i="60"/>
  <c r="AM545" i="60"/>
  <c r="AI545" i="60"/>
  <c r="AH545" i="60"/>
  <c r="AG545" i="60"/>
  <c r="AF545" i="60"/>
  <c r="AE545" i="60"/>
  <c r="AD545" i="60"/>
  <c r="AC545" i="60"/>
  <c r="AB545" i="60"/>
  <c r="AA545" i="60"/>
  <c r="Z545" i="60"/>
  <c r="Y545" i="60"/>
  <c r="X545" i="60"/>
  <c r="R545" i="60"/>
  <c r="M545" i="60"/>
  <c r="K545" i="60"/>
  <c r="H545" i="60"/>
  <c r="E545" i="60"/>
  <c r="AM544" i="60"/>
  <c r="AI544" i="60"/>
  <c r="AH544" i="60"/>
  <c r="AG544" i="60"/>
  <c r="AF544" i="60"/>
  <c r="AE544" i="60"/>
  <c r="AD544" i="60"/>
  <c r="AC544" i="60"/>
  <c r="AB544" i="60"/>
  <c r="AA544" i="60"/>
  <c r="Z544" i="60"/>
  <c r="Y544" i="60"/>
  <c r="X544" i="60"/>
  <c r="R544" i="60"/>
  <c r="M544" i="60"/>
  <c r="K544" i="60"/>
  <c r="H544" i="60"/>
  <c r="E544" i="60"/>
  <c r="AM543" i="60"/>
  <c r="AI543" i="60"/>
  <c r="AH543" i="60"/>
  <c r="AG543" i="60"/>
  <c r="AF543" i="60"/>
  <c r="AE543" i="60"/>
  <c r="AD543" i="60"/>
  <c r="AC543" i="60"/>
  <c r="AB543" i="60"/>
  <c r="AA543" i="60"/>
  <c r="Z543" i="60"/>
  <c r="Y543" i="60"/>
  <c r="X543" i="60"/>
  <c r="R543" i="60"/>
  <c r="M543" i="60"/>
  <c r="K543" i="60"/>
  <c r="H543" i="60"/>
  <c r="E543" i="60"/>
  <c r="AM542" i="60"/>
  <c r="AI542" i="60"/>
  <c r="AH542" i="60"/>
  <c r="AG542" i="60"/>
  <c r="AF542" i="60"/>
  <c r="AE542" i="60"/>
  <c r="AD542" i="60"/>
  <c r="AC542" i="60"/>
  <c r="AB542" i="60"/>
  <c r="AA542" i="60"/>
  <c r="Z542" i="60"/>
  <c r="Y542" i="60"/>
  <c r="X542" i="60"/>
  <c r="R542" i="60"/>
  <c r="M542" i="60"/>
  <c r="K542" i="60"/>
  <c r="H542" i="60"/>
  <c r="E542" i="60"/>
  <c r="AM541" i="60"/>
  <c r="AI541" i="60"/>
  <c r="AH541" i="60"/>
  <c r="AG541" i="60"/>
  <c r="AF541" i="60"/>
  <c r="AE541" i="60"/>
  <c r="AD541" i="60"/>
  <c r="AC541" i="60"/>
  <c r="AB541" i="60"/>
  <c r="AA541" i="60"/>
  <c r="Z541" i="60"/>
  <c r="Y541" i="60"/>
  <c r="X541" i="60"/>
  <c r="R541" i="60"/>
  <c r="M541" i="60"/>
  <c r="K541" i="60"/>
  <c r="H541" i="60"/>
  <c r="E541" i="60"/>
  <c r="AM540" i="60"/>
  <c r="AI540" i="60"/>
  <c r="AH540" i="60"/>
  <c r="AG540" i="60"/>
  <c r="AF540" i="60"/>
  <c r="AE540" i="60"/>
  <c r="AD540" i="60"/>
  <c r="AC540" i="60"/>
  <c r="AB540" i="60"/>
  <c r="AA540" i="60"/>
  <c r="Z540" i="60"/>
  <c r="Y540" i="60"/>
  <c r="X540" i="60"/>
  <c r="R540" i="60"/>
  <c r="M540" i="60"/>
  <c r="K540" i="60"/>
  <c r="H540" i="60"/>
  <c r="E540" i="60"/>
  <c r="AM539" i="60"/>
  <c r="AI539" i="60"/>
  <c r="AH539" i="60"/>
  <c r="AG539" i="60"/>
  <c r="AF539" i="60"/>
  <c r="AE539" i="60"/>
  <c r="AD539" i="60"/>
  <c r="AC539" i="60"/>
  <c r="AB539" i="60"/>
  <c r="AA539" i="60"/>
  <c r="Z539" i="60"/>
  <c r="Y539" i="60"/>
  <c r="X539" i="60"/>
  <c r="R539" i="60"/>
  <c r="M539" i="60"/>
  <c r="K539" i="60"/>
  <c r="H539" i="60"/>
  <c r="E539" i="60"/>
  <c r="AM538" i="60"/>
  <c r="AI538" i="60"/>
  <c r="AH538" i="60"/>
  <c r="AG538" i="60"/>
  <c r="AF538" i="60"/>
  <c r="AE538" i="60"/>
  <c r="AD538" i="60"/>
  <c r="AC538" i="60"/>
  <c r="AB538" i="60"/>
  <c r="AA538" i="60"/>
  <c r="Z538" i="60"/>
  <c r="Y538" i="60"/>
  <c r="X538" i="60"/>
  <c r="R538" i="60"/>
  <c r="M538" i="60"/>
  <c r="K538" i="60"/>
  <c r="H538" i="60"/>
  <c r="E538" i="60"/>
  <c r="AM537" i="60"/>
  <c r="AI537" i="60"/>
  <c r="AH537" i="60"/>
  <c r="AG537" i="60"/>
  <c r="AF537" i="60"/>
  <c r="AE537" i="60"/>
  <c r="AD537" i="60"/>
  <c r="AC537" i="60"/>
  <c r="AB537" i="60"/>
  <c r="AA537" i="60"/>
  <c r="Z537" i="60"/>
  <c r="Y537" i="60"/>
  <c r="X537" i="60"/>
  <c r="R537" i="60"/>
  <c r="M537" i="60"/>
  <c r="K537" i="60"/>
  <c r="H537" i="60"/>
  <c r="E537" i="60"/>
  <c r="AM536" i="60"/>
  <c r="AI536" i="60"/>
  <c r="AH536" i="60"/>
  <c r="AG536" i="60"/>
  <c r="AF536" i="60"/>
  <c r="AE536" i="60"/>
  <c r="AD536" i="60"/>
  <c r="AC536" i="60"/>
  <c r="AB536" i="60"/>
  <c r="AA536" i="60"/>
  <c r="Z536" i="60"/>
  <c r="Y536" i="60"/>
  <c r="X536" i="60"/>
  <c r="R536" i="60"/>
  <c r="M536" i="60"/>
  <c r="K536" i="60"/>
  <c r="H536" i="60"/>
  <c r="E536" i="60"/>
  <c r="AM535" i="60"/>
  <c r="AI535" i="60"/>
  <c r="AH535" i="60"/>
  <c r="AG535" i="60"/>
  <c r="AF535" i="60"/>
  <c r="AE535" i="60"/>
  <c r="AD535" i="60"/>
  <c r="AC535" i="60"/>
  <c r="AB535" i="60"/>
  <c r="AA535" i="60"/>
  <c r="Z535" i="60"/>
  <c r="Y535" i="60"/>
  <c r="X535" i="60"/>
  <c r="R535" i="60"/>
  <c r="M535" i="60"/>
  <c r="K535" i="60"/>
  <c r="H535" i="60"/>
  <c r="E535" i="60"/>
  <c r="AM534" i="60"/>
  <c r="AI534" i="60"/>
  <c r="AH534" i="60"/>
  <c r="AG534" i="60"/>
  <c r="AF534" i="60"/>
  <c r="AE534" i="60"/>
  <c r="AD534" i="60"/>
  <c r="AC534" i="60"/>
  <c r="AB534" i="60"/>
  <c r="AA534" i="60"/>
  <c r="Z534" i="60"/>
  <c r="Y534" i="60"/>
  <c r="X534" i="60"/>
  <c r="R534" i="60"/>
  <c r="M534" i="60"/>
  <c r="K534" i="60"/>
  <c r="H534" i="60"/>
  <c r="E534" i="60"/>
  <c r="AM533" i="60"/>
  <c r="AI533" i="60"/>
  <c r="AH533" i="60"/>
  <c r="AG533" i="60"/>
  <c r="AF533" i="60"/>
  <c r="AE533" i="60"/>
  <c r="AD533" i="60"/>
  <c r="AC533" i="60"/>
  <c r="AB533" i="60"/>
  <c r="AA533" i="60"/>
  <c r="Z533" i="60"/>
  <c r="Y533" i="60"/>
  <c r="X533" i="60"/>
  <c r="R533" i="60"/>
  <c r="M533" i="60"/>
  <c r="K533" i="60"/>
  <c r="H533" i="60"/>
  <c r="E533" i="60"/>
  <c r="AM532" i="60"/>
  <c r="AI532" i="60"/>
  <c r="AH532" i="60"/>
  <c r="AG532" i="60"/>
  <c r="AF532" i="60"/>
  <c r="AE532" i="60"/>
  <c r="AD532" i="60"/>
  <c r="AC532" i="60"/>
  <c r="AB532" i="60"/>
  <c r="AA532" i="60"/>
  <c r="Z532" i="60"/>
  <c r="Y532" i="60"/>
  <c r="X532" i="60"/>
  <c r="R532" i="60"/>
  <c r="M532" i="60"/>
  <c r="K532" i="60"/>
  <c r="H532" i="60"/>
  <c r="E532" i="60"/>
  <c r="AM531" i="60"/>
  <c r="AI531" i="60"/>
  <c r="AH531" i="60"/>
  <c r="AG531" i="60"/>
  <c r="AF531" i="60"/>
  <c r="AE531" i="60"/>
  <c r="AD531" i="60"/>
  <c r="AC531" i="60"/>
  <c r="AB531" i="60"/>
  <c r="AA531" i="60"/>
  <c r="Z531" i="60"/>
  <c r="Y531" i="60"/>
  <c r="X531" i="60"/>
  <c r="R531" i="60"/>
  <c r="M531" i="60"/>
  <c r="K531" i="60"/>
  <c r="H531" i="60"/>
  <c r="E531" i="60"/>
  <c r="AM530" i="60"/>
  <c r="AI530" i="60"/>
  <c r="AH530" i="60"/>
  <c r="AG530" i="60"/>
  <c r="AF530" i="60"/>
  <c r="AE530" i="60"/>
  <c r="AD530" i="60"/>
  <c r="AC530" i="60"/>
  <c r="AB530" i="60"/>
  <c r="AA530" i="60"/>
  <c r="Z530" i="60"/>
  <c r="Y530" i="60"/>
  <c r="X530" i="60"/>
  <c r="R530" i="60"/>
  <c r="M530" i="60"/>
  <c r="K530" i="60"/>
  <c r="H530" i="60"/>
  <c r="E530" i="60"/>
  <c r="AM529" i="60"/>
  <c r="AI529" i="60"/>
  <c r="AH529" i="60"/>
  <c r="AG529" i="60"/>
  <c r="AF529" i="60"/>
  <c r="AE529" i="60"/>
  <c r="AD529" i="60"/>
  <c r="AC529" i="60"/>
  <c r="AB529" i="60"/>
  <c r="AA529" i="60"/>
  <c r="Z529" i="60"/>
  <c r="Y529" i="60"/>
  <c r="X529" i="60"/>
  <c r="R529" i="60"/>
  <c r="M529" i="60"/>
  <c r="K529" i="60"/>
  <c r="H529" i="60"/>
  <c r="E529" i="60"/>
  <c r="AM528" i="60"/>
  <c r="AI528" i="60"/>
  <c r="AH528" i="60"/>
  <c r="AG528" i="60"/>
  <c r="AF528" i="60"/>
  <c r="AE528" i="60"/>
  <c r="AD528" i="60"/>
  <c r="AC528" i="60"/>
  <c r="AB528" i="60"/>
  <c r="AA528" i="60"/>
  <c r="Z528" i="60"/>
  <c r="Y528" i="60"/>
  <c r="X528" i="60"/>
  <c r="R528" i="60"/>
  <c r="M528" i="60"/>
  <c r="K528" i="60"/>
  <c r="H528" i="60"/>
  <c r="E528" i="60"/>
  <c r="AM527" i="60"/>
  <c r="AI527" i="60"/>
  <c r="AH527" i="60"/>
  <c r="AG527" i="60"/>
  <c r="AF527" i="60"/>
  <c r="AE527" i="60"/>
  <c r="AD527" i="60"/>
  <c r="AC527" i="60"/>
  <c r="AB527" i="60"/>
  <c r="AA527" i="60"/>
  <c r="Z527" i="60"/>
  <c r="Y527" i="60"/>
  <c r="X527" i="60"/>
  <c r="R527" i="60"/>
  <c r="M527" i="60"/>
  <c r="K527" i="60"/>
  <c r="H527" i="60"/>
  <c r="E527" i="60"/>
  <c r="AM526" i="60"/>
  <c r="AI526" i="60"/>
  <c r="AH526" i="60"/>
  <c r="AG526" i="60"/>
  <c r="AF526" i="60"/>
  <c r="AE526" i="60"/>
  <c r="AD526" i="60"/>
  <c r="AC526" i="60"/>
  <c r="AB526" i="60"/>
  <c r="AA526" i="60"/>
  <c r="Z526" i="60"/>
  <c r="Y526" i="60"/>
  <c r="X526" i="60"/>
  <c r="R526" i="60"/>
  <c r="M526" i="60"/>
  <c r="K526" i="60"/>
  <c r="H526" i="60"/>
  <c r="E526" i="60"/>
  <c r="AM525" i="60"/>
  <c r="AI525" i="60"/>
  <c r="AH525" i="60"/>
  <c r="AG525" i="60"/>
  <c r="AF525" i="60"/>
  <c r="AE525" i="60"/>
  <c r="AD525" i="60"/>
  <c r="AC525" i="60"/>
  <c r="AB525" i="60"/>
  <c r="AA525" i="60"/>
  <c r="Z525" i="60"/>
  <c r="Y525" i="60"/>
  <c r="X525" i="60"/>
  <c r="R525" i="60"/>
  <c r="M525" i="60"/>
  <c r="K525" i="60"/>
  <c r="H525" i="60"/>
  <c r="E525" i="60"/>
  <c r="AM524" i="60"/>
  <c r="AI524" i="60"/>
  <c r="AH524" i="60"/>
  <c r="AG524" i="60"/>
  <c r="AF524" i="60"/>
  <c r="AE524" i="60"/>
  <c r="AD524" i="60"/>
  <c r="AC524" i="60"/>
  <c r="AB524" i="60"/>
  <c r="AA524" i="60"/>
  <c r="Z524" i="60"/>
  <c r="Y524" i="60"/>
  <c r="X524" i="60"/>
  <c r="R524" i="60"/>
  <c r="M524" i="60"/>
  <c r="K524" i="60"/>
  <c r="H524" i="60"/>
  <c r="E524" i="60"/>
  <c r="AM523" i="60"/>
  <c r="AI523" i="60"/>
  <c r="AH523" i="60"/>
  <c r="AG523" i="60"/>
  <c r="AF523" i="60"/>
  <c r="AE523" i="60"/>
  <c r="AD523" i="60"/>
  <c r="AC523" i="60"/>
  <c r="AB523" i="60"/>
  <c r="AA523" i="60"/>
  <c r="Z523" i="60"/>
  <c r="Y523" i="60"/>
  <c r="X523" i="60"/>
  <c r="R523" i="60"/>
  <c r="M523" i="60"/>
  <c r="K523" i="60"/>
  <c r="H523" i="60"/>
  <c r="E523" i="60"/>
  <c r="AM522" i="60"/>
  <c r="AI522" i="60"/>
  <c r="AH522" i="60"/>
  <c r="AG522" i="60"/>
  <c r="AF522" i="60"/>
  <c r="AE522" i="60"/>
  <c r="AD522" i="60"/>
  <c r="AC522" i="60"/>
  <c r="AB522" i="60"/>
  <c r="AA522" i="60"/>
  <c r="Z522" i="60"/>
  <c r="Y522" i="60"/>
  <c r="X522" i="60"/>
  <c r="R522" i="60"/>
  <c r="M522" i="60"/>
  <c r="K522" i="60"/>
  <c r="H522" i="60"/>
  <c r="E522" i="60"/>
  <c r="AM521" i="60"/>
  <c r="AI521" i="60"/>
  <c r="AH521" i="60"/>
  <c r="AG521" i="60"/>
  <c r="AF521" i="60"/>
  <c r="AE521" i="60"/>
  <c r="AD521" i="60"/>
  <c r="AC521" i="60"/>
  <c r="AB521" i="60"/>
  <c r="AA521" i="60"/>
  <c r="Z521" i="60"/>
  <c r="Y521" i="60"/>
  <c r="X521" i="60"/>
  <c r="R521" i="60"/>
  <c r="M521" i="60"/>
  <c r="K521" i="60"/>
  <c r="H521" i="60"/>
  <c r="E521" i="60"/>
  <c r="AM520" i="60"/>
  <c r="AI520" i="60"/>
  <c r="AH520" i="60"/>
  <c r="AG520" i="60"/>
  <c r="AF520" i="60"/>
  <c r="AE520" i="60"/>
  <c r="AD520" i="60"/>
  <c r="AC520" i="60"/>
  <c r="AB520" i="60"/>
  <c r="AA520" i="60"/>
  <c r="Z520" i="60"/>
  <c r="Y520" i="60"/>
  <c r="X520" i="60"/>
  <c r="R520" i="60"/>
  <c r="M520" i="60"/>
  <c r="K520" i="60"/>
  <c r="H520" i="60"/>
  <c r="E520" i="60"/>
  <c r="AM519" i="60"/>
  <c r="AI519" i="60"/>
  <c r="AH519" i="60"/>
  <c r="AG519" i="60"/>
  <c r="AF519" i="60"/>
  <c r="AE519" i="60"/>
  <c r="AD519" i="60"/>
  <c r="AC519" i="60"/>
  <c r="AB519" i="60"/>
  <c r="AA519" i="60"/>
  <c r="Z519" i="60"/>
  <c r="Y519" i="60"/>
  <c r="X519" i="60"/>
  <c r="R519" i="60"/>
  <c r="M519" i="60"/>
  <c r="K519" i="60"/>
  <c r="H519" i="60"/>
  <c r="E519" i="60"/>
  <c r="AM518" i="60"/>
  <c r="AI518" i="60"/>
  <c r="AH518" i="60"/>
  <c r="AG518" i="60"/>
  <c r="AF518" i="60"/>
  <c r="AE518" i="60"/>
  <c r="AD518" i="60"/>
  <c r="AC518" i="60"/>
  <c r="AB518" i="60"/>
  <c r="AA518" i="60"/>
  <c r="Z518" i="60"/>
  <c r="Y518" i="60"/>
  <c r="X518" i="60"/>
  <c r="R518" i="60"/>
  <c r="M518" i="60"/>
  <c r="K518" i="60"/>
  <c r="H518" i="60"/>
  <c r="E518" i="60"/>
  <c r="AM517" i="60"/>
  <c r="AI517" i="60"/>
  <c r="AH517" i="60"/>
  <c r="AG517" i="60"/>
  <c r="AF517" i="60"/>
  <c r="AE517" i="60"/>
  <c r="AD517" i="60"/>
  <c r="AC517" i="60"/>
  <c r="AB517" i="60"/>
  <c r="AA517" i="60"/>
  <c r="Z517" i="60"/>
  <c r="Y517" i="60"/>
  <c r="X517" i="60"/>
  <c r="R517" i="60"/>
  <c r="M517" i="60"/>
  <c r="K517" i="60"/>
  <c r="H517" i="60"/>
  <c r="E517" i="60"/>
  <c r="AM516" i="60"/>
  <c r="AI516" i="60"/>
  <c r="AH516" i="60"/>
  <c r="AG516" i="60"/>
  <c r="AF516" i="60"/>
  <c r="AE516" i="60"/>
  <c r="AD516" i="60"/>
  <c r="AC516" i="60"/>
  <c r="AB516" i="60"/>
  <c r="AA516" i="60"/>
  <c r="Z516" i="60"/>
  <c r="Y516" i="60"/>
  <c r="X516" i="60"/>
  <c r="R516" i="60"/>
  <c r="M516" i="60"/>
  <c r="K516" i="60"/>
  <c r="H516" i="60"/>
  <c r="E516" i="60"/>
  <c r="AM515" i="60"/>
  <c r="AI515" i="60"/>
  <c r="AH515" i="60"/>
  <c r="AG515" i="60"/>
  <c r="AF515" i="60"/>
  <c r="AE515" i="60"/>
  <c r="AD515" i="60"/>
  <c r="AC515" i="60"/>
  <c r="AB515" i="60"/>
  <c r="AA515" i="60"/>
  <c r="Z515" i="60"/>
  <c r="Y515" i="60"/>
  <c r="X515" i="60"/>
  <c r="R515" i="60"/>
  <c r="M515" i="60"/>
  <c r="K515" i="60"/>
  <c r="H515" i="60"/>
  <c r="E515" i="60"/>
  <c r="AM514" i="60"/>
  <c r="AI514" i="60"/>
  <c r="AH514" i="60"/>
  <c r="AG514" i="60"/>
  <c r="AF514" i="60"/>
  <c r="AE514" i="60"/>
  <c r="AD514" i="60"/>
  <c r="AC514" i="60"/>
  <c r="AB514" i="60"/>
  <c r="AA514" i="60"/>
  <c r="Z514" i="60"/>
  <c r="Y514" i="60"/>
  <c r="X514" i="60"/>
  <c r="R514" i="60"/>
  <c r="M514" i="60"/>
  <c r="K514" i="60"/>
  <c r="H514" i="60"/>
  <c r="E514" i="60"/>
  <c r="AM513" i="60"/>
  <c r="AI513" i="60"/>
  <c r="AH513" i="60"/>
  <c r="AG513" i="60"/>
  <c r="AF513" i="60"/>
  <c r="AE513" i="60"/>
  <c r="AD513" i="60"/>
  <c r="AC513" i="60"/>
  <c r="AB513" i="60"/>
  <c r="AA513" i="60"/>
  <c r="Z513" i="60"/>
  <c r="Y513" i="60"/>
  <c r="X513" i="60"/>
  <c r="R513" i="60"/>
  <c r="M513" i="60"/>
  <c r="K513" i="60"/>
  <c r="H513" i="60"/>
  <c r="E513" i="60"/>
  <c r="AM512" i="60"/>
  <c r="AI512" i="60"/>
  <c r="AH512" i="60"/>
  <c r="AG512" i="60"/>
  <c r="AF512" i="60"/>
  <c r="AE512" i="60"/>
  <c r="AD512" i="60"/>
  <c r="AC512" i="60"/>
  <c r="AB512" i="60"/>
  <c r="AA512" i="60"/>
  <c r="Z512" i="60"/>
  <c r="Y512" i="60"/>
  <c r="X512" i="60"/>
  <c r="R512" i="60"/>
  <c r="M512" i="60"/>
  <c r="K512" i="60"/>
  <c r="H512" i="60"/>
  <c r="E512" i="60"/>
  <c r="AM511" i="60"/>
  <c r="AI511" i="60"/>
  <c r="AH511" i="60"/>
  <c r="AG511" i="60"/>
  <c r="AF511" i="60"/>
  <c r="AE511" i="60"/>
  <c r="AD511" i="60"/>
  <c r="AC511" i="60"/>
  <c r="AB511" i="60"/>
  <c r="AA511" i="60"/>
  <c r="Z511" i="60"/>
  <c r="Y511" i="60"/>
  <c r="X511" i="60"/>
  <c r="R511" i="60"/>
  <c r="M511" i="60"/>
  <c r="K511" i="60"/>
  <c r="H511" i="60"/>
  <c r="E511" i="60"/>
  <c r="AM510" i="60"/>
  <c r="AI510" i="60"/>
  <c r="AH510" i="60"/>
  <c r="AG510" i="60"/>
  <c r="AF510" i="60"/>
  <c r="AE510" i="60"/>
  <c r="AD510" i="60"/>
  <c r="AC510" i="60"/>
  <c r="AB510" i="60"/>
  <c r="AA510" i="60"/>
  <c r="Z510" i="60"/>
  <c r="Y510" i="60"/>
  <c r="X510" i="60"/>
  <c r="R510" i="60"/>
  <c r="M510" i="60"/>
  <c r="K510" i="60"/>
  <c r="H510" i="60"/>
  <c r="E510" i="60"/>
  <c r="AM509" i="60"/>
  <c r="AI509" i="60"/>
  <c r="AH509" i="60"/>
  <c r="AG509" i="60"/>
  <c r="AF509" i="60"/>
  <c r="AE509" i="60"/>
  <c r="AD509" i="60"/>
  <c r="AC509" i="60"/>
  <c r="AB509" i="60"/>
  <c r="AA509" i="60"/>
  <c r="Z509" i="60"/>
  <c r="Y509" i="60"/>
  <c r="X509" i="60"/>
  <c r="R509" i="60"/>
  <c r="M509" i="60"/>
  <c r="K509" i="60"/>
  <c r="H509" i="60"/>
  <c r="E509" i="60"/>
  <c r="AM508" i="60"/>
  <c r="AI508" i="60"/>
  <c r="AH508" i="60"/>
  <c r="AG508" i="60"/>
  <c r="AF508" i="60"/>
  <c r="AE508" i="60"/>
  <c r="AD508" i="60"/>
  <c r="AC508" i="60"/>
  <c r="AB508" i="60"/>
  <c r="AA508" i="60"/>
  <c r="Z508" i="60"/>
  <c r="Y508" i="60"/>
  <c r="X508" i="60"/>
  <c r="R508" i="60"/>
  <c r="M508" i="60"/>
  <c r="K508" i="60"/>
  <c r="H508" i="60"/>
  <c r="E508" i="60"/>
  <c r="AM507" i="60"/>
  <c r="AI507" i="60"/>
  <c r="AH507" i="60"/>
  <c r="AG507" i="60"/>
  <c r="AF507" i="60"/>
  <c r="AE507" i="60"/>
  <c r="AD507" i="60"/>
  <c r="AC507" i="60"/>
  <c r="AB507" i="60"/>
  <c r="AA507" i="60"/>
  <c r="Z507" i="60"/>
  <c r="Y507" i="60"/>
  <c r="X507" i="60"/>
  <c r="R507" i="60"/>
  <c r="M507" i="60"/>
  <c r="K507" i="60"/>
  <c r="H507" i="60"/>
  <c r="E507" i="60"/>
  <c r="AM506" i="60"/>
  <c r="AI506" i="60"/>
  <c r="AH506" i="60"/>
  <c r="AG506" i="60"/>
  <c r="AF506" i="60"/>
  <c r="AE506" i="60"/>
  <c r="AD506" i="60"/>
  <c r="AC506" i="60"/>
  <c r="AB506" i="60"/>
  <c r="AA506" i="60"/>
  <c r="Z506" i="60"/>
  <c r="Y506" i="60"/>
  <c r="X506" i="60"/>
  <c r="R506" i="60"/>
  <c r="M506" i="60"/>
  <c r="K506" i="60"/>
  <c r="H506" i="60"/>
  <c r="E506" i="60"/>
  <c r="AM505" i="60"/>
  <c r="AI505" i="60"/>
  <c r="AH505" i="60"/>
  <c r="AG505" i="60"/>
  <c r="AF505" i="60"/>
  <c r="AE505" i="60"/>
  <c r="AD505" i="60"/>
  <c r="AC505" i="60"/>
  <c r="AB505" i="60"/>
  <c r="AA505" i="60"/>
  <c r="Z505" i="60"/>
  <c r="Y505" i="60"/>
  <c r="X505" i="60"/>
  <c r="R505" i="60"/>
  <c r="M505" i="60"/>
  <c r="K505" i="60"/>
  <c r="H505" i="60"/>
  <c r="E505" i="60"/>
  <c r="AM504" i="60"/>
  <c r="AI504" i="60"/>
  <c r="AH504" i="60"/>
  <c r="AG504" i="60"/>
  <c r="AF504" i="60"/>
  <c r="AE504" i="60"/>
  <c r="AD504" i="60"/>
  <c r="AC504" i="60"/>
  <c r="AB504" i="60"/>
  <c r="AA504" i="60"/>
  <c r="Z504" i="60"/>
  <c r="Y504" i="60"/>
  <c r="X504" i="60"/>
  <c r="R504" i="60"/>
  <c r="M504" i="60"/>
  <c r="K504" i="60"/>
  <c r="H504" i="60"/>
  <c r="E504" i="60"/>
  <c r="AM503" i="60"/>
  <c r="AI503" i="60"/>
  <c r="AH503" i="60"/>
  <c r="AG503" i="60"/>
  <c r="AF503" i="60"/>
  <c r="AE503" i="60"/>
  <c r="AD503" i="60"/>
  <c r="AC503" i="60"/>
  <c r="AB503" i="60"/>
  <c r="AA503" i="60"/>
  <c r="Z503" i="60"/>
  <c r="Y503" i="60"/>
  <c r="X503" i="60"/>
  <c r="R503" i="60"/>
  <c r="M503" i="60"/>
  <c r="K503" i="60"/>
  <c r="H503" i="60"/>
  <c r="E503" i="60"/>
  <c r="AM502" i="60"/>
  <c r="AI502" i="60"/>
  <c r="AH502" i="60"/>
  <c r="AG502" i="60"/>
  <c r="AF502" i="60"/>
  <c r="AE502" i="60"/>
  <c r="AD502" i="60"/>
  <c r="AC502" i="60"/>
  <c r="AB502" i="60"/>
  <c r="AA502" i="60"/>
  <c r="Z502" i="60"/>
  <c r="Y502" i="60"/>
  <c r="X502" i="60"/>
  <c r="R502" i="60"/>
  <c r="M502" i="60"/>
  <c r="K502" i="60"/>
  <c r="H502" i="60"/>
  <c r="E502" i="60"/>
  <c r="AM501" i="60"/>
  <c r="AI501" i="60"/>
  <c r="AH501" i="60"/>
  <c r="AG501" i="60"/>
  <c r="AF501" i="60"/>
  <c r="AE501" i="60"/>
  <c r="AD501" i="60"/>
  <c r="AC501" i="60"/>
  <c r="AB501" i="60"/>
  <c r="AA501" i="60"/>
  <c r="Z501" i="60"/>
  <c r="Y501" i="60"/>
  <c r="X501" i="60"/>
  <c r="R501" i="60"/>
  <c r="M501" i="60"/>
  <c r="K501" i="60"/>
  <c r="H501" i="60"/>
  <c r="E501" i="60"/>
  <c r="AM500" i="60"/>
  <c r="AI500" i="60"/>
  <c r="AH500" i="60"/>
  <c r="AG500" i="60"/>
  <c r="AF500" i="60"/>
  <c r="AE500" i="60"/>
  <c r="AD500" i="60"/>
  <c r="AC500" i="60"/>
  <c r="AB500" i="60"/>
  <c r="AA500" i="60"/>
  <c r="Z500" i="60"/>
  <c r="Y500" i="60"/>
  <c r="X500" i="60"/>
  <c r="R500" i="60"/>
  <c r="M500" i="60"/>
  <c r="K500" i="60"/>
  <c r="H500" i="60"/>
  <c r="E500" i="60"/>
  <c r="AM499" i="60"/>
  <c r="AI499" i="60"/>
  <c r="AH499" i="60"/>
  <c r="AG499" i="60"/>
  <c r="AF499" i="60"/>
  <c r="AE499" i="60"/>
  <c r="AD499" i="60"/>
  <c r="AC499" i="60"/>
  <c r="AB499" i="60"/>
  <c r="AA499" i="60"/>
  <c r="Z499" i="60"/>
  <c r="Y499" i="60"/>
  <c r="X499" i="60"/>
  <c r="R499" i="60"/>
  <c r="M499" i="60"/>
  <c r="K499" i="60"/>
  <c r="H499" i="60"/>
  <c r="E499" i="60"/>
  <c r="AM498" i="60"/>
  <c r="AI498" i="60"/>
  <c r="AH498" i="60"/>
  <c r="AG498" i="60"/>
  <c r="AF498" i="60"/>
  <c r="AE498" i="60"/>
  <c r="AD498" i="60"/>
  <c r="AC498" i="60"/>
  <c r="AB498" i="60"/>
  <c r="AA498" i="60"/>
  <c r="Z498" i="60"/>
  <c r="Y498" i="60"/>
  <c r="X498" i="60"/>
  <c r="R498" i="60"/>
  <c r="M498" i="60"/>
  <c r="K498" i="60"/>
  <c r="H498" i="60"/>
  <c r="E498" i="60"/>
  <c r="AM497" i="60"/>
  <c r="AI497" i="60"/>
  <c r="AH497" i="60"/>
  <c r="AG497" i="60"/>
  <c r="AF497" i="60"/>
  <c r="AE497" i="60"/>
  <c r="AD497" i="60"/>
  <c r="AC497" i="60"/>
  <c r="AB497" i="60"/>
  <c r="AA497" i="60"/>
  <c r="Z497" i="60"/>
  <c r="Y497" i="60"/>
  <c r="X497" i="60"/>
  <c r="R497" i="60"/>
  <c r="M497" i="60"/>
  <c r="K497" i="60"/>
  <c r="H497" i="60"/>
  <c r="E497" i="60"/>
  <c r="AM496" i="60"/>
  <c r="AI496" i="60"/>
  <c r="AH496" i="60"/>
  <c r="AG496" i="60"/>
  <c r="AF496" i="60"/>
  <c r="AE496" i="60"/>
  <c r="AD496" i="60"/>
  <c r="AC496" i="60"/>
  <c r="AB496" i="60"/>
  <c r="AA496" i="60"/>
  <c r="Z496" i="60"/>
  <c r="Y496" i="60"/>
  <c r="X496" i="60"/>
  <c r="R496" i="60"/>
  <c r="M496" i="60"/>
  <c r="K496" i="60"/>
  <c r="H496" i="60"/>
  <c r="E496" i="60"/>
  <c r="AM495" i="60"/>
  <c r="AI495" i="60"/>
  <c r="AH495" i="60"/>
  <c r="AG495" i="60"/>
  <c r="AF495" i="60"/>
  <c r="AE495" i="60"/>
  <c r="AD495" i="60"/>
  <c r="AC495" i="60"/>
  <c r="AB495" i="60"/>
  <c r="AA495" i="60"/>
  <c r="Z495" i="60"/>
  <c r="Y495" i="60"/>
  <c r="X495" i="60"/>
  <c r="R495" i="60"/>
  <c r="M495" i="60"/>
  <c r="K495" i="60"/>
  <c r="H495" i="60"/>
  <c r="E495" i="60"/>
  <c r="AM494" i="60"/>
  <c r="AI494" i="60"/>
  <c r="AH494" i="60"/>
  <c r="AG494" i="60"/>
  <c r="AF494" i="60"/>
  <c r="AE494" i="60"/>
  <c r="AD494" i="60"/>
  <c r="AC494" i="60"/>
  <c r="AB494" i="60"/>
  <c r="AA494" i="60"/>
  <c r="Z494" i="60"/>
  <c r="Y494" i="60"/>
  <c r="X494" i="60"/>
  <c r="R494" i="60"/>
  <c r="M494" i="60"/>
  <c r="K494" i="60"/>
  <c r="H494" i="60"/>
  <c r="E494" i="60"/>
  <c r="AM493" i="60"/>
  <c r="AI493" i="60"/>
  <c r="AH493" i="60"/>
  <c r="AG493" i="60"/>
  <c r="AF493" i="60"/>
  <c r="AE493" i="60"/>
  <c r="AD493" i="60"/>
  <c r="AC493" i="60"/>
  <c r="AB493" i="60"/>
  <c r="AA493" i="60"/>
  <c r="Z493" i="60"/>
  <c r="Y493" i="60"/>
  <c r="X493" i="60"/>
  <c r="R493" i="60"/>
  <c r="M493" i="60"/>
  <c r="K493" i="60"/>
  <c r="H493" i="60"/>
  <c r="E493" i="60"/>
  <c r="AM492" i="60"/>
  <c r="AI492" i="60"/>
  <c r="AH492" i="60"/>
  <c r="AG492" i="60"/>
  <c r="AF492" i="60"/>
  <c r="AE492" i="60"/>
  <c r="AD492" i="60"/>
  <c r="AC492" i="60"/>
  <c r="AB492" i="60"/>
  <c r="AA492" i="60"/>
  <c r="Z492" i="60"/>
  <c r="Y492" i="60"/>
  <c r="X492" i="60"/>
  <c r="R492" i="60"/>
  <c r="M492" i="60"/>
  <c r="K492" i="60"/>
  <c r="H492" i="60"/>
  <c r="E492" i="60"/>
  <c r="AM491" i="60"/>
  <c r="AI491" i="60"/>
  <c r="AH491" i="60"/>
  <c r="AG491" i="60"/>
  <c r="AF491" i="60"/>
  <c r="AE491" i="60"/>
  <c r="AD491" i="60"/>
  <c r="AC491" i="60"/>
  <c r="AB491" i="60"/>
  <c r="AA491" i="60"/>
  <c r="Z491" i="60"/>
  <c r="Y491" i="60"/>
  <c r="X491" i="60"/>
  <c r="R491" i="60"/>
  <c r="M491" i="60"/>
  <c r="K491" i="60"/>
  <c r="H491" i="60"/>
  <c r="E491" i="60"/>
  <c r="AM490" i="60"/>
  <c r="AI490" i="60"/>
  <c r="AH490" i="60"/>
  <c r="AG490" i="60"/>
  <c r="AF490" i="60"/>
  <c r="AE490" i="60"/>
  <c r="AD490" i="60"/>
  <c r="AC490" i="60"/>
  <c r="AB490" i="60"/>
  <c r="AA490" i="60"/>
  <c r="Z490" i="60"/>
  <c r="Y490" i="60"/>
  <c r="X490" i="60"/>
  <c r="R490" i="60"/>
  <c r="M490" i="60"/>
  <c r="K490" i="60"/>
  <c r="H490" i="60"/>
  <c r="E490" i="60"/>
  <c r="AM489" i="60"/>
  <c r="AI489" i="60"/>
  <c r="AH489" i="60"/>
  <c r="AG489" i="60"/>
  <c r="AF489" i="60"/>
  <c r="AE489" i="60"/>
  <c r="AD489" i="60"/>
  <c r="AC489" i="60"/>
  <c r="AB489" i="60"/>
  <c r="AA489" i="60"/>
  <c r="Z489" i="60"/>
  <c r="Y489" i="60"/>
  <c r="X489" i="60"/>
  <c r="R489" i="60"/>
  <c r="M489" i="60"/>
  <c r="K489" i="60"/>
  <c r="H489" i="60"/>
  <c r="E489" i="60"/>
  <c r="AM488" i="60"/>
  <c r="AI488" i="60"/>
  <c r="AH488" i="60"/>
  <c r="AG488" i="60"/>
  <c r="AF488" i="60"/>
  <c r="AE488" i="60"/>
  <c r="AD488" i="60"/>
  <c r="AC488" i="60"/>
  <c r="AB488" i="60"/>
  <c r="AA488" i="60"/>
  <c r="Z488" i="60"/>
  <c r="Y488" i="60"/>
  <c r="X488" i="60"/>
  <c r="R488" i="60"/>
  <c r="M488" i="60"/>
  <c r="K488" i="60"/>
  <c r="H488" i="60"/>
  <c r="E488" i="60"/>
  <c r="AM487" i="60"/>
  <c r="AI487" i="60"/>
  <c r="AH487" i="60"/>
  <c r="AG487" i="60"/>
  <c r="AF487" i="60"/>
  <c r="AE487" i="60"/>
  <c r="AD487" i="60"/>
  <c r="AC487" i="60"/>
  <c r="AB487" i="60"/>
  <c r="AA487" i="60"/>
  <c r="Z487" i="60"/>
  <c r="Y487" i="60"/>
  <c r="X487" i="60"/>
  <c r="R487" i="60"/>
  <c r="M487" i="60"/>
  <c r="K487" i="60"/>
  <c r="H487" i="60"/>
  <c r="E487" i="60"/>
  <c r="AM486" i="60"/>
  <c r="AI486" i="60"/>
  <c r="AH486" i="60"/>
  <c r="AG486" i="60"/>
  <c r="AF486" i="60"/>
  <c r="AE486" i="60"/>
  <c r="AD486" i="60"/>
  <c r="AC486" i="60"/>
  <c r="AB486" i="60"/>
  <c r="AA486" i="60"/>
  <c r="Z486" i="60"/>
  <c r="Y486" i="60"/>
  <c r="X486" i="60"/>
  <c r="R486" i="60"/>
  <c r="M486" i="60"/>
  <c r="K486" i="60"/>
  <c r="H486" i="60"/>
  <c r="E486" i="60"/>
  <c r="AM485" i="60"/>
  <c r="AI485" i="60"/>
  <c r="AH485" i="60"/>
  <c r="AG485" i="60"/>
  <c r="AF485" i="60"/>
  <c r="AE485" i="60"/>
  <c r="AD485" i="60"/>
  <c r="AC485" i="60"/>
  <c r="AB485" i="60"/>
  <c r="AA485" i="60"/>
  <c r="Z485" i="60"/>
  <c r="Y485" i="60"/>
  <c r="X485" i="60"/>
  <c r="R485" i="60"/>
  <c r="M485" i="60"/>
  <c r="K485" i="60"/>
  <c r="H485" i="60"/>
  <c r="E485" i="60"/>
  <c r="AM484" i="60"/>
  <c r="AI484" i="60"/>
  <c r="AH484" i="60"/>
  <c r="AG484" i="60"/>
  <c r="AF484" i="60"/>
  <c r="AE484" i="60"/>
  <c r="AD484" i="60"/>
  <c r="AC484" i="60"/>
  <c r="AB484" i="60"/>
  <c r="AA484" i="60"/>
  <c r="Z484" i="60"/>
  <c r="Y484" i="60"/>
  <c r="X484" i="60"/>
  <c r="R484" i="60"/>
  <c r="M484" i="60"/>
  <c r="K484" i="60"/>
  <c r="H484" i="60"/>
  <c r="E484" i="60"/>
  <c r="AM483" i="60"/>
  <c r="AI483" i="60"/>
  <c r="AH483" i="60"/>
  <c r="AG483" i="60"/>
  <c r="AF483" i="60"/>
  <c r="AE483" i="60"/>
  <c r="AD483" i="60"/>
  <c r="AC483" i="60"/>
  <c r="AB483" i="60"/>
  <c r="AA483" i="60"/>
  <c r="Z483" i="60"/>
  <c r="Y483" i="60"/>
  <c r="X483" i="60"/>
  <c r="R483" i="60"/>
  <c r="M483" i="60"/>
  <c r="K483" i="60"/>
  <c r="H483" i="60"/>
  <c r="E483" i="60"/>
  <c r="AM482" i="60"/>
  <c r="AI482" i="60"/>
  <c r="AH482" i="60"/>
  <c r="AG482" i="60"/>
  <c r="AF482" i="60"/>
  <c r="AE482" i="60"/>
  <c r="AD482" i="60"/>
  <c r="AC482" i="60"/>
  <c r="AB482" i="60"/>
  <c r="AA482" i="60"/>
  <c r="Z482" i="60"/>
  <c r="Y482" i="60"/>
  <c r="X482" i="60"/>
  <c r="R482" i="60"/>
  <c r="M482" i="60"/>
  <c r="K482" i="60"/>
  <c r="H482" i="60"/>
  <c r="E482" i="60"/>
  <c r="AM481" i="60"/>
  <c r="AI481" i="60"/>
  <c r="AH481" i="60"/>
  <c r="AG481" i="60"/>
  <c r="AF481" i="60"/>
  <c r="AE481" i="60"/>
  <c r="AD481" i="60"/>
  <c r="AC481" i="60"/>
  <c r="AB481" i="60"/>
  <c r="AA481" i="60"/>
  <c r="Z481" i="60"/>
  <c r="Y481" i="60"/>
  <c r="X481" i="60"/>
  <c r="R481" i="60"/>
  <c r="M481" i="60"/>
  <c r="K481" i="60"/>
  <c r="H481" i="60"/>
  <c r="E481" i="60"/>
  <c r="AM480" i="60"/>
  <c r="AI480" i="60"/>
  <c r="AH480" i="60"/>
  <c r="AG480" i="60"/>
  <c r="AF480" i="60"/>
  <c r="AE480" i="60"/>
  <c r="AD480" i="60"/>
  <c r="AC480" i="60"/>
  <c r="AB480" i="60"/>
  <c r="AA480" i="60"/>
  <c r="Z480" i="60"/>
  <c r="Y480" i="60"/>
  <c r="X480" i="60"/>
  <c r="R480" i="60"/>
  <c r="M480" i="60"/>
  <c r="K480" i="60"/>
  <c r="H480" i="60"/>
  <c r="E480" i="60"/>
  <c r="AM479" i="60"/>
  <c r="AI479" i="60"/>
  <c r="AH479" i="60"/>
  <c r="AG479" i="60"/>
  <c r="AF479" i="60"/>
  <c r="AE479" i="60"/>
  <c r="AD479" i="60"/>
  <c r="AC479" i="60"/>
  <c r="AB479" i="60"/>
  <c r="AA479" i="60"/>
  <c r="Z479" i="60"/>
  <c r="Y479" i="60"/>
  <c r="X479" i="60"/>
  <c r="R479" i="60"/>
  <c r="M479" i="60"/>
  <c r="K479" i="60"/>
  <c r="H479" i="60"/>
  <c r="E479" i="60"/>
  <c r="AM478" i="60"/>
  <c r="AI478" i="60"/>
  <c r="AH478" i="60"/>
  <c r="AG478" i="60"/>
  <c r="AF478" i="60"/>
  <c r="AE478" i="60"/>
  <c r="AD478" i="60"/>
  <c r="AC478" i="60"/>
  <c r="AB478" i="60"/>
  <c r="AA478" i="60"/>
  <c r="Z478" i="60"/>
  <c r="Y478" i="60"/>
  <c r="X478" i="60"/>
  <c r="R478" i="60"/>
  <c r="M478" i="60"/>
  <c r="K478" i="60"/>
  <c r="H478" i="60"/>
  <c r="E478" i="60"/>
  <c r="AM477" i="60"/>
  <c r="AI477" i="60"/>
  <c r="AH477" i="60"/>
  <c r="AG477" i="60"/>
  <c r="AF477" i="60"/>
  <c r="AE477" i="60"/>
  <c r="AD477" i="60"/>
  <c r="AC477" i="60"/>
  <c r="AB477" i="60"/>
  <c r="AA477" i="60"/>
  <c r="Z477" i="60"/>
  <c r="Y477" i="60"/>
  <c r="X477" i="60"/>
  <c r="R477" i="60"/>
  <c r="M477" i="60"/>
  <c r="K477" i="60"/>
  <c r="H477" i="60"/>
  <c r="E477" i="60"/>
  <c r="AM476" i="60"/>
  <c r="AI476" i="60"/>
  <c r="AH476" i="60"/>
  <c r="AG476" i="60"/>
  <c r="AF476" i="60"/>
  <c r="AE476" i="60"/>
  <c r="AD476" i="60"/>
  <c r="AC476" i="60"/>
  <c r="AB476" i="60"/>
  <c r="AA476" i="60"/>
  <c r="Z476" i="60"/>
  <c r="Y476" i="60"/>
  <c r="X476" i="60"/>
  <c r="R476" i="60"/>
  <c r="M476" i="60"/>
  <c r="K476" i="60"/>
  <c r="H476" i="60"/>
  <c r="E476" i="60"/>
  <c r="AM475" i="60"/>
  <c r="AI475" i="60"/>
  <c r="AH475" i="60"/>
  <c r="AG475" i="60"/>
  <c r="AF475" i="60"/>
  <c r="AE475" i="60"/>
  <c r="AD475" i="60"/>
  <c r="AC475" i="60"/>
  <c r="AB475" i="60"/>
  <c r="AA475" i="60"/>
  <c r="Z475" i="60"/>
  <c r="Y475" i="60"/>
  <c r="X475" i="60"/>
  <c r="R475" i="60"/>
  <c r="M475" i="60"/>
  <c r="K475" i="60"/>
  <c r="H475" i="60"/>
  <c r="E475" i="60"/>
  <c r="AM474" i="60"/>
  <c r="AI474" i="60"/>
  <c r="AH474" i="60"/>
  <c r="AG474" i="60"/>
  <c r="AF474" i="60"/>
  <c r="AE474" i="60"/>
  <c r="AD474" i="60"/>
  <c r="AC474" i="60"/>
  <c r="AB474" i="60"/>
  <c r="AA474" i="60"/>
  <c r="Z474" i="60"/>
  <c r="Y474" i="60"/>
  <c r="X474" i="60"/>
  <c r="R474" i="60"/>
  <c r="M474" i="60"/>
  <c r="K474" i="60"/>
  <c r="H474" i="60"/>
  <c r="E474" i="60"/>
  <c r="AM473" i="60"/>
  <c r="AI473" i="60"/>
  <c r="AH473" i="60"/>
  <c r="AG473" i="60"/>
  <c r="AF473" i="60"/>
  <c r="AE473" i="60"/>
  <c r="AD473" i="60"/>
  <c r="AC473" i="60"/>
  <c r="AB473" i="60"/>
  <c r="AA473" i="60"/>
  <c r="Z473" i="60"/>
  <c r="Y473" i="60"/>
  <c r="X473" i="60"/>
  <c r="R473" i="60"/>
  <c r="M473" i="60"/>
  <c r="K473" i="60"/>
  <c r="H473" i="60"/>
  <c r="E473" i="60"/>
  <c r="AM472" i="60"/>
  <c r="AI472" i="60"/>
  <c r="AH472" i="60"/>
  <c r="AG472" i="60"/>
  <c r="AF472" i="60"/>
  <c r="AE472" i="60"/>
  <c r="AD472" i="60"/>
  <c r="AC472" i="60"/>
  <c r="AB472" i="60"/>
  <c r="AA472" i="60"/>
  <c r="Z472" i="60"/>
  <c r="Y472" i="60"/>
  <c r="X472" i="60"/>
  <c r="R472" i="60"/>
  <c r="M472" i="60"/>
  <c r="K472" i="60"/>
  <c r="H472" i="60"/>
  <c r="E472" i="60"/>
  <c r="AM471" i="60"/>
  <c r="AI471" i="60"/>
  <c r="AH471" i="60"/>
  <c r="AG471" i="60"/>
  <c r="AF471" i="60"/>
  <c r="AE471" i="60"/>
  <c r="AD471" i="60"/>
  <c r="AC471" i="60"/>
  <c r="AB471" i="60"/>
  <c r="AA471" i="60"/>
  <c r="Z471" i="60"/>
  <c r="Y471" i="60"/>
  <c r="X471" i="60"/>
  <c r="R471" i="60"/>
  <c r="M471" i="60"/>
  <c r="K471" i="60"/>
  <c r="H471" i="60"/>
  <c r="E471" i="60"/>
  <c r="AM470" i="60"/>
  <c r="AI470" i="60"/>
  <c r="AH470" i="60"/>
  <c r="AG470" i="60"/>
  <c r="AF470" i="60"/>
  <c r="AE470" i="60"/>
  <c r="AD470" i="60"/>
  <c r="AC470" i="60"/>
  <c r="AB470" i="60"/>
  <c r="AA470" i="60"/>
  <c r="Z470" i="60"/>
  <c r="Y470" i="60"/>
  <c r="X470" i="60"/>
  <c r="R470" i="60"/>
  <c r="M470" i="60"/>
  <c r="K470" i="60"/>
  <c r="H470" i="60"/>
  <c r="E470" i="60"/>
  <c r="AM469" i="60"/>
  <c r="AI469" i="60"/>
  <c r="AH469" i="60"/>
  <c r="AG469" i="60"/>
  <c r="AF469" i="60"/>
  <c r="AE469" i="60"/>
  <c r="AD469" i="60"/>
  <c r="AC469" i="60"/>
  <c r="AB469" i="60"/>
  <c r="AA469" i="60"/>
  <c r="Z469" i="60"/>
  <c r="Y469" i="60"/>
  <c r="X469" i="60"/>
  <c r="R469" i="60"/>
  <c r="M469" i="60"/>
  <c r="K469" i="60"/>
  <c r="H469" i="60"/>
  <c r="E469" i="60"/>
  <c r="AM468" i="60"/>
  <c r="AI468" i="60"/>
  <c r="AH468" i="60"/>
  <c r="AG468" i="60"/>
  <c r="AF468" i="60"/>
  <c r="AE468" i="60"/>
  <c r="AD468" i="60"/>
  <c r="AC468" i="60"/>
  <c r="AB468" i="60"/>
  <c r="AA468" i="60"/>
  <c r="Z468" i="60"/>
  <c r="Y468" i="60"/>
  <c r="X468" i="60"/>
  <c r="R468" i="60"/>
  <c r="M468" i="60"/>
  <c r="K468" i="60"/>
  <c r="H468" i="60"/>
  <c r="E468" i="60"/>
  <c r="AM467" i="60"/>
  <c r="AI467" i="60"/>
  <c r="AH467" i="60"/>
  <c r="AG467" i="60"/>
  <c r="AF467" i="60"/>
  <c r="AE467" i="60"/>
  <c r="AD467" i="60"/>
  <c r="AC467" i="60"/>
  <c r="AB467" i="60"/>
  <c r="AA467" i="60"/>
  <c r="Z467" i="60"/>
  <c r="Y467" i="60"/>
  <c r="X467" i="60"/>
  <c r="R467" i="60"/>
  <c r="M467" i="60"/>
  <c r="K467" i="60"/>
  <c r="H467" i="60"/>
  <c r="E467" i="60"/>
  <c r="AM466" i="60"/>
  <c r="AI466" i="60"/>
  <c r="AH466" i="60"/>
  <c r="AG466" i="60"/>
  <c r="AF466" i="60"/>
  <c r="AE466" i="60"/>
  <c r="AD466" i="60"/>
  <c r="AC466" i="60"/>
  <c r="AB466" i="60"/>
  <c r="AA466" i="60"/>
  <c r="Z466" i="60"/>
  <c r="Y466" i="60"/>
  <c r="X466" i="60"/>
  <c r="R466" i="60"/>
  <c r="M466" i="60"/>
  <c r="K466" i="60"/>
  <c r="H466" i="60"/>
  <c r="E466" i="60"/>
  <c r="AM465" i="60"/>
  <c r="AI465" i="60"/>
  <c r="AH465" i="60"/>
  <c r="AG465" i="60"/>
  <c r="AF465" i="60"/>
  <c r="AE465" i="60"/>
  <c r="AD465" i="60"/>
  <c r="AC465" i="60"/>
  <c r="AB465" i="60"/>
  <c r="AA465" i="60"/>
  <c r="Z465" i="60"/>
  <c r="Y465" i="60"/>
  <c r="X465" i="60"/>
  <c r="R465" i="60"/>
  <c r="M465" i="60"/>
  <c r="K465" i="60"/>
  <c r="H465" i="60"/>
  <c r="E465" i="60"/>
  <c r="AM464" i="60"/>
  <c r="AI464" i="60"/>
  <c r="AH464" i="60"/>
  <c r="AG464" i="60"/>
  <c r="AF464" i="60"/>
  <c r="AE464" i="60"/>
  <c r="AD464" i="60"/>
  <c r="AC464" i="60"/>
  <c r="AB464" i="60"/>
  <c r="AA464" i="60"/>
  <c r="Z464" i="60"/>
  <c r="Y464" i="60"/>
  <c r="X464" i="60"/>
  <c r="R464" i="60"/>
  <c r="M464" i="60"/>
  <c r="K464" i="60"/>
  <c r="H464" i="60"/>
  <c r="E464" i="60"/>
  <c r="AM463" i="60"/>
  <c r="AI463" i="60"/>
  <c r="AH463" i="60"/>
  <c r="AG463" i="60"/>
  <c r="AF463" i="60"/>
  <c r="AE463" i="60"/>
  <c r="AD463" i="60"/>
  <c r="AC463" i="60"/>
  <c r="AB463" i="60"/>
  <c r="AA463" i="60"/>
  <c r="Z463" i="60"/>
  <c r="Y463" i="60"/>
  <c r="X463" i="60"/>
  <c r="R463" i="60"/>
  <c r="M463" i="60"/>
  <c r="K463" i="60"/>
  <c r="H463" i="60"/>
  <c r="E463" i="60"/>
  <c r="AM462" i="60"/>
  <c r="AI462" i="60"/>
  <c r="AH462" i="60"/>
  <c r="AG462" i="60"/>
  <c r="AF462" i="60"/>
  <c r="AE462" i="60"/>
  <c r="AD462" i="60"/>
  <c r="AC462" i="60"/>
  <c r="AB462" i="60"/>
  <c r="AA462" i="60"/>
  <c r="Z462" i="60"/>
  <c r="Y462" i="60"/>
  <c r="X462" i="60"/>
  <c r="R462" i="60"/>
  <c r="M462" i="60"/>
  <c r="K462" i="60"/>
  <c r="H462" i="60"/>
  <c r="E462" i="60"/>
  <c r="AM461" i="60"/>
  <c r="AI461" i="60"/>
  <c r="AH461" i="60"/>
  <c r="AG461" i="60"/>
  <c r="AF461" i="60"/>
  <c r="AE461" i="60"/>
  <c r="AD461" i="60"/>
  <c r="AC461" i="60"/>
  <c r="AB461" i="60"/>
  <c r="AA461" i="60"/>
  <c r="Z461" i="60"/>
  <c r="Y461" i="60"/>
  <c r="X461" i="60"/>
  <c r="R461" i="60"/>
  <c r="M461" i="60"/>
  <c r="K461" i="60"/>
  <c r="H461" i="60"/>
  <c r="E461" i="60"/>
  <c r="AM460" i="60"/>
  <c r="AI460" i="60"/>
  <c r="AH460" i="60"/>
  <c r="AG460" i="60"/>
  <c r="AF460" i="60"/>
  <c r="AE460" i="60"/>
  <c r="AD460" i="60"/>
  <c r="AC460" i="60"/>
  <c r="AB460" i="60"/>
  <c r="AA460" i="60"/>
  <c r="Z460" i="60"/>
  <c r="Y460" i="60"/>
  <c r="X460" i="60"/>
  <c r="R460" i="60"/>
  <c r="M460" i="60"/>
  <c r="K460" i="60"/>
  <c r="H460" i="60"/>
  <c r="E460" i="60"/>
  <c r="AM459" i="60"/>
  <c r="AI459" i="60"/>
  <c r="AH459" i="60"/>
  <c r="AG459" i="60"/>
  <c r="AF459" i="60"/>
  <c r="AE459" i="60"/>
  <c r="AD459" i="60"/>
  <c r="AC459" i="60"/>
  <c r="AB459" i="60"/>
  <c r="AA459" i="60"/>
  <c r="Z459" i="60"/>
  <c r="Y459" i="60"/>
  <c r="X459" i="60"/>
  <c r="R459" i="60"/>
  <c r="M459" i="60"/>
  <c r="K459" i="60"/>
  <c r="H459" i="60"/>
  <c r="E459" i="60"/>
  <c r="AM458" i="60"/>
  <c r="AI458" i="60"/>
  <c r="AH458" i="60"/>
  <c r="AG458" i="60"/>
  <c r="AF458" i="60"/>
  <c r="AE458" i="60"/>
  <c r="AD458" i="60"/>
  <c r="AC458" i="60"/>
  <c r="AB458" i="60"/>
  <c r="AA458" i="60"/>
  <c r="Z458" i="60"/>
  <c r="Y458" i="60"/>
  <c r="X458" i="60"/>
  <c r="R458" i="60"/>
  <c r="M458" i="60"/>
  <c r="K458" i="60"/>
  <c r="H458" i="60"/>
  <c r="E458" i="60"/>
  <c r="AM457" i="60"/>
  <c r="AI457" i="60"/>
  <c r="AH457" i="60"/>
  <c r="AG457" i="60"/>
  <c r="AF457" i="60"/>
  <c r="AE457" i="60"/>
  <c r="AD457" i="60"/>
  <c r="AC457" i="60"/>
  <c r="AB457" i="60"/>
  <c r="AA457" i="60"/>
  <c r="Z457" i="60"/>
  <c r="Y457" i="60"/>
  <c r="X457" i="60"/>
  <c r="R457" i="60"/>
  <c r="M457" i="60"/>
  <c r="K457" i="60"/>
  <c r="H457" i="60"/>
  <c r="E457" i="60"/>
  <c r="AM456" i="60"/>
  <c r="AI456" i="60"/>
  <c r="AH456" i="60"/>
  <c r="AG456" i="60"/>
  <c r="AF456" i="60"/>
  <c r="AE456" i="60"/>
  <c r="AD456" i="60"/>
  <c r="AC456" i="60"/>
  <c r="AB456" i="60"/>
  <c r="AA456" i="60"/>
  <c r="Z456" i="60"/>
  <c r="Y456" i="60"/>
  <c r="X456" i="60"/>
  <c r="R456" i="60"/>
  <c r="M456" i="60"/>
  <c r="K456" i="60"/>
  <c r="H456" i="60"/>
  <c r="E456" i="60"/>
  <c r="AM455" i="60"/>
  <c r="AI455" i="60"/>
  <c r="AH455" i="60"/>
  <c r="AG455" i="60"/>
  <c r="AF455" i="60"/>
  <c r="AE455" i="60"/>
  <c r="AD455" i="60"/>
  <c r="AC455" i="60"/>
  <c r="AB455" i="60"/>
  <c r="AA455" i="60"/>
  <c r="Z455" i="60"/>
  <c r="Y455" i="60"/>
  <c r="X455" i="60"/>
  <c r="R455" i="60"/>
  <c r="M455" i="60"/>
  <c r="K455" i="60"/>
  <c r="H455" i="60"/>
  <c r="E455" i="60"/>
  <c r="AM454" i="60"/>
  <c r="AI454" i="60"/>
  <c r="AH454" i="60"/>
  <c r="AG454" i="60"/>
  <c r="AF454" i="60"/>
  <c r="AE454" i="60"/>
  <c r="AD454" i="60"/>
  <c r="AC454" i="60"/>
  <c r="AB454" i="60"/>
  <c r="AA454" i="60"/>
  <c r="Z454" i="60"/>
  <c r="Y454" i="60"/>
  <c r="X454" i="60"/>
  <c r="R454" i="60"/>
  <c r="M454" i="60"/>
  <c r="K454" i="60"/>
  <c r="H454" i="60"/>
  <c r="E454" i="60"/>
  <c r="AM453" i="60"/>
  <c r="AI453" i="60"/>
  <c r="AH453" i="60"/>
  <c r="AG453" i="60"/>
  <c r="AF453" i="60"/>
  <c r="AE453" i="60"/>
  <c r="AD453" i="60"/>
  <c r="AC453" i="60"/>
  <c r="AB453" i="60"/>
  <c r="AA453" i="60"/>
  <c r="Z453" i="60"/>
  <c r="Y453" i="60"/>
  <c r="X453" i="60"/>
  <c r="R453" i="60"/>
  <c r="M453" i="60"/>
  <c r="K453" i="60"/>
  <c r="H453" i="60"/>
  <c r="E453" i="60"/>
  <c r="AM452" i="60"/>
  <c r="AI452" i="60"/>
  <c r="AH452" i="60"/>
  <c r="AG452" i="60"/>
  <c r="AF452" i="60"/>
  <c r="AE452" i="60"/>
  <c r="AD452" i="60"/>
  <c r="AC452" i="60"/>
  <c r="AB452" i="60"/>
  <c r="AA452" i="60"/>
  <c r="Z452" i="60"/>
  <c r="Y452" i="60"/>
  <c r="X452" i="60"/>
  <c r="R452" i="60"/>
  <c r="M452" i="60"/>
  <c r="K452" i="60"/>
  <c r="H452" i="60"/>
  <c r="E452" i="60"/>
  <c r="AM451" i="60"/>
  <c r="AI451" i="60"/>
  <c r="AH451" i="60"/>
  <c r="AG451" i="60"/>
  <c r="AF451" i="60"/>
  <c r="AE451" i="60"/>
  <c r="AD451" i="60"/>
  <c r="AC451" i="60"/>
  <c r="AB451" i="60"/>
  <c r="AA451" i="60"/>
  <c r="Z451" i="60"/>
  <c r="Y451" i="60"/>
  <c r="X451" i="60"/>
  <c r="R451" i="60"/>
  <c r="M451" i="60"/>
  <c r="K451" i="60"/>
  <c r="H451" i="60"/>
  <c r="E451" i="60"/>
  <c r="AM450" i="60"/>
  <c r="AI450" i="60"/>
  <c r="AH450" i="60"/>
  <c r="AG450" i="60"/>
  <c r="AF450" i="60"/>
  <c r="AE450" i="60"/>
  <c r="AD450" i="60"/>
  <c r="AC450" i="60"/>
  <c r="AB450" i="60"/>
  <c r="AA450" i="60"/>
  <c r="Z450" i="60"/>
  <c r="Y450" i="60"/>
  <c r="X450" i="60"/>
  <c r="R450" i="60"/>
  <c r="M450" i="60"/>
  <c r="K450" i="60"/>
  <c r="H450" i="60"/>
  <c r="E450" i="60"/>
  <c r="AM449" i="60"/>
  <c r="AI449" i="60"/>
  <c r="AH449" i="60"/>
  <c r="AG449" i="60"/>
  <c r="AF449" i="60"/>
  <c r="AE449" i="60"/>
  <c r="AD449" i="60"/>
  <c r="AC449" i="60"/>
  <c r="AB449" i="60"/>
  <c r="AA449" i="60"/>
  <c r="Z449" i="60"/>
  <c r="Y449" i="60"/>
  <c r="X449" i="60"/>
  <c r="R449" i="60"/>
  <c r="M449" i="60"/>
  <c r="K449" i="60"/>
  <c r="H449" i="60"/>
  <c r="E449" i="60"/>
  <c r="AM448" i="60"/>
  <c r="AI448" i="60"/>
  <c r="AH448" i="60"/>
  <c r="AG448" i="60"/>
  <c r="AF448" i="60"/>
  <c r="AE448" i="60"/>
  <c r="AD448" i="60"/>
  <c r="AC448" i="60"/>
  <c r="AB448" i="60"/>
  <c r="AA448" i="60"/>
  <c r="Z448" i="60"/>
  <c r="Y448" i="60"/>
  <c r="X448" i="60"/>
  <c r="R448" i="60"/>
  <c r="M448" i="60"/>
  <c r="K448" i="60"/>
  <c r="H448" i="60"/>
  <c r="E448" i="60"/>
  <c r="AM447" i="60"/>
  <c r="AI447" i="60"/>
  <c r="AH447" i="60"/>
  <c r="AG447" i="60"/>
  <c r="AF447" i="60"/>
  <c r="AE447" i="60"/>
  <c r="AD447" i="60"/>
  <c r="AC447" i="60"/>
  <c r="AB447" i="60"/>
  <c r="AA447" i="60"/>
  <c r="Z447" i="60"/>
  <c r="Y447" i="60"/>
  <c r="X447" i="60"/>
  <c r="R447" i="60"/>
  <c r="M447" i="60"/>
  <c r="K447" i="60"/>
  <c r="H447" i="60"/>
  <c r="E447" i="60"/>
  <c r="AM446" i="60"/>
  <c r="AI446" i="60"/>
  <c r="AH446" i="60"/>
  <c r="AG446" i="60"/>
  <c r="AF446" i="60"/>
  <c r="AE446" i="60"/>
  <c r="AD446" i="60"/>
  <c r="AC446" i="60"/>
  <c r="AB446" i="60"/>
  <c r="AA446" i="60"/>
  <c r="Z446" i="60"/>
  <c r="Y446" i="60"/>
  <c r="X446" i="60"/>
  <c r="R446" i="60"/>
  <c r="M446" i="60"/>
  <c r="K446" i="60"/>
  <c r="H446" i="60"/>
  <c r="E446" i="60"/>
  <c r="AM445" i="60"/>
  <c r="AI445" i="60"/>
  <c r="AH445" i="60"/>
  <c r="AG445" i="60"/>
  <c r="AF445" i="60"/>
  <c r="AE445" i="60"/>
  <c r="AD445" i="60"/>
  <c r="AC445" i="60"/>
  <c r="AB445" i="60"/>
  <c r="AA445" i="60"/>
  <c r="Z445" i="60"/>
  <c r="Y445" i="60"/>
  <c r="X445" i="60"/>
  <c r="R445" i="60"/>
  <c r="M445" i="60"/>
  <c r="K445" i="60"/>
  <c r="H445" i="60"/>
  <c r="E445" i="60"/>
  <c r="AM444" i="60"/>
  <c r="AI444" i="60"/>
  <c r="AH444" i="60"/>
  <c r="AG444" i="60"/>
  <c r="AF444" i="60"/>
  <c r="AE444" i="60"/>
  <c r="AD444" i="60"/>
  <c r="AC444" i="60"/>
  <c r="AB444" i="60"/>
  <c r="AA444" i="60"/>
  <c r="Z444" i="60"/>
  <c r="Y444" i="60"/>
  <c r="X444" i="60"/>
  <c r="R444" i="60"/>
  <c r="M444" i="60"/>
  <c r="K444" i="60"/>
  <c r="H444" i="60"/>
  <c r="E444" i="60"/>
  <c r="AM443" i="60"/>
  <c r="AI443" i="60"/>
  <c r="AH443" i="60"/>
  <c r="AG443" i="60"/>
  <c r="AF443" i="60"/>
  <c r="AE443" i="60"/>
  <c r="AD443" i="60"/>
  <c r="AC443" i="60"/>
  <c r="AB443" i="60"/>
  <c r="AA443" i="60"/>
  <c r="Z443" i="60"/>
  <c r="Y443" i="60"/>
  <c r="X443" i="60"/>
  <c r="R443" i="60"/>
  <c r="M443" i="60"/>
  <c r="K443" i="60"/>
  <c r="H443" i="60"/>
  <c r="E443" i="60"/>
  <c r="AM442" i="60"/>
  <c r="AI442" i="60"/>
  <c r="AH442" i="60"/>
  <c r="AG442" i="60"/>
  <c r="AF442" i="60"/>
  <c r="AE442" i="60"/>
  <c r="AD442" i="60"/>
  <c r="AC442" i="60"/>
  <c r="AB442" i="60"/>
  <c r="AA442" i="60"/>
  <c r="Z442" i="60"/>
  <c r="Y442" i="60"/>
  <c r="X442" i="60"/>
  <c r="R442" i="60"/>
  <c r="M442" i="60"/>
  <c r="K442" i="60"/>
  <c r="H442" i="60"/>
  <c r="E442" i="60"/>
  <c r="AM441" i="60"/>
  <c r="AI441" i="60"/>
  <c r="AH441" i="60"/>
  <c r="AG441" i="60"/>
  <c r="AF441" i="60"/>
  <c r="AE441" i="60"/>
  <c r="AD441" i="60"/>
  <c r="AC441" i="60"/>
  <c r="AB441" i="60"/>
  <c r="AA441" i="60"/>
  <c r="Z441" i="60"/>
  <c r="Y441" i="60"/>
  <c r="X441" i="60"/>
  <c r="R441" i="60"/>
  <c r="M441" i="60"/>
  <c r="K441" i="60"/>
  <c r="H441" i="60"/>
  <c r="E441" i="60"/>
  <c r="AM440" i="60"/>
  <c r="AI440" i="60"/>
  <c r="AH440" i="60"/>
  <c r="AG440" i="60"/>
  <c r="AF440" i="60"/>
  <c r="AE440" i="60"/>
  <c r="AD440" i="60"/>
  <c r="AC440" i="60"/>
  <c r="AB440" i="60"/>
  <c r="AA440" i="60"/>
  <c r="Z440" i="60"/>
  <c r="Y440" i="60"/>
  <c r="X440" i="60"/>
  <c r="R440" i="60"/>
  <c r="M440" i="60"/>
  <c r="K440" i="60"/>
  <c r="H440" i="60"/>
  <c r="E440" i="60"/>
  <c r="AM439" i="60"/>
  <c r="AI439" i="60"/>
  <c r="AH439" i="60"/>
  <c r="AG439" i="60"/>
  <c r="AF439" i="60"/>
  <c r="AE439" i="60"/>
  <c r="AD439" i="60"/>
  <c r="AC439" i="60"/>
  <c r="AB439" i="60"/>
  <c r="AA439" i="60"/>
  <c r="Z439" i="60"/>
  <c r="Y439" i="60"/>
  <c r="X439" i="60"/>
  <c r="R439" i="60"/>
  <c r="M439" i="60"/>
  <c r="K439" i="60"/>
  <c r="H439" i="60"/>
  <c r="E439" i="60"/>
  <c r="AM438" i="60"/>
  <c r="AI438" i="60"/>
  <c r="AH438" i="60"/>
  <c r="AG438" i="60"/>
  <c r="AF438" i="60"/>
  <c r="AE438" i="60"/>
  <c r="AD438" i="60"/>
  <c r="AC438" i="60"/>
  <c r="AB438" i="60"/>
  <c r="AA438" i="60"/>
  <c r="Z438" i="60"/>
  <c r="Y438" i="60"/>
  <c r="X438" i="60"/>
  <c r="R438" i="60"/>
  <c r="M438" i="60"/>
  <c r="K438" i="60"/>
  <c r="H438" i="60"/>
  <c r="E438" i="60"/>
  <c r="AM437" i="60"/>
  <c r="AI437" i="60"/>
  <c r="AH437" i="60"/>
  <c r="AG437" i="60"/>
  <c r="AF437" i="60"/>
  <c r="AE437" i="60"/>
  <c r="AD437" i="60"/>
  <c r="AC437" i="60"/>
  <c r="AB437" i="60"/>
  <c r="AA437" i="60"/>
  <c r="Z437" i="60"/>
  <c r="Y437" i="60"/>
  <c r="X437" i="60"/>
  <c r="R437" i="60"/>
  <c r="M437" i="60"/>
  <c r="K437" i="60"/>
  <c r="H437" i="60"/>
  <c r="E437" i="60"/>
  <c r="AM436" i="60"/>
  <c r="AI436" i="60"/>
  <c r="AH436" i="60"/>
  <c r="AG436" i="60"/>
  <c r="AF436" i="60"/>
  <c r="AE436" i="60"/>
  <c r="AD436" i="60"/>
  <c r="AC436" i="60"/>
  <c r="AB436" i="60"/>
  <c r="AA436" i="60"/>
  <c r="Z436" i="60"/>
  <c r="Y436" i="60"/>
  <c r="X436" i="60"/>
  <c r="R436" i="60"/>
  <c r="M436" i="60"/>
  <c r="K436" i="60"/>
  <c r="H436" i="60"/>
  <c r="E436" i="60"/>
  <c r="AM435" i="60"/>
  <c r="AI435" i="60"/>
  <c r="AH435" i="60"/>
  <c r="AG435" i="60"/>
  <c r="AF435" i="60"/>
  <c r="AE435" i="60"/>
  <c r="AD435" i="60"/>
  <c r="AC435" i="60"/>
  <c r="AB435" i="60"/>
  <c r="AA435" i="60"/>
  <c r="Z435" i="60"/>
  <c r="Y435" i="60"/>
  <c r="X435" i="60"/>
  <c r="R435" i="60"/>
  <c r="M435" i="60"/>
  <c r="K435" i="60"/>
  <c r="H435" i="60"/>
  <c r="E435" i="60"/>
  <c r="AM434" i="60"/>
  <c r="AI434" i="60"/>
  <c r="AH434" i="60"/>
  <c r="AG434" i="60"/>
  <c r="AF434" i="60"/>
  <c r="AE434" i="60"/>
  <c r="AD434" i="60"/>
  <c r="AC434" i="60"/>
  <c r="AB434" i="60"/>
  <c r="AA434" i="60"/>
  <c r="Z434" i="60"/>
  <c r="Y434" i="60"/>
  <c r="X434" i="60"/>
  <c r="R434" i="60"/>
  <c r="M434" i="60"/>
  <c r="K434" i="60"/>
  <c r="H434" i="60"/>
  <c r="E434" i="60"/>
  <c r="AM433" i="60"/>
  <c r="AI433" i="60"/>
  <c r="AH433" i="60"/>
  <c r="AG433" i="60"/>
  <c r="AF433" i="60"/>
  <c r="AE433" i="60"/>
  <c r="AD433" i="60"/>
  <c r="AC433" i="60"/>
  <c r="AB433" i="60"/>
  <c r="AA433" i="60"/>
  <c r="Z433" i="60"/>
  <c r="Y433" i="60"/>
  <c r="X433" i="60"/>
  <c r="R433" i="60"/>
  <c r="M433" i="60"/>
  <c r="K433" i="60"/>
  <c r="H433" i="60"/>
  <c r="E433" i="60"/>
  <c r="AM432" i="60"/>
  <c r="AI432" i="60"/>
  <c r="AH432" i="60"/>
  <c r="AG432" i="60"/>
  <c r="AF432" i="60"/>
  <c r="AE432" i="60"/>
  <c r="AD432" i="60"/>
  <c r="AC432" i="60"/>
  <c r="AB432" i="60"/>
  <c r="AA432" i="60"/>
  <c r="Z432" i="60"/>
  <c r="Y432" i="60"/>
  <c r="X432" i="60"/>
  <c r="R432" i="60"/>
  <c r="M432" i="60"/>
  <c r="K432" i="60"/>
  <c r="H432" i="60"/>
  <c r="E432" i="60"/>
  <c r="AM431" i="60"/>
  <c r="AI431" i="60"/>
  <c r="AH431" i="60"/>
  <c r="AG431" i="60"/>
  <c r="AF431" i="60"/>
  <c r="AE431" i="60"/>
  <c r="AD431" i="60"/>
  <c r="AC431" i="60"/>
  <c r="AB431" i="60"/>
  <c r="AA431" i="60"/>
  <c r="Z431" i="60"/>
  <c r="Y431" i="60"/>
  <c r="X431" i="60"/>
  <c r="R431" i="60"/>
  <c r="M431" i="60"/>
  <c r="K431" i="60"/>
  <c r="H431" i="60"/>
  <c r="E431" i="60"/>
  <c r="AM430" i="60"/>
  <c r="AI430" i="60"/>
  <c r="AH430" i="60"/>
  <c r="AG430" i="60"/>
  <c r="AF430" i="60"/>
  <c r="AE430" i="60"/>
  <c r="AD430" i="60"/>
  <c r="AC430" i="60"/>
  <c r="AB430" i="60"/>
  <c r="AA430" i="60"/>
  <c r="Z430" i="60"/>
  <c r="Y430" i="60"/>
  <c r="X430" i="60"/>
  <c r="R430" i="60"/>
  <c r="M430" i="60"/>
  <c r="K430" i="60"/>
  <c r="H430" i="60"/>
  <c r="E430" i="60"/>
  <c r="AM429" i="60"/>
  <c r="AI429" i="60"/>
  <c r="AH429" i="60"/>
  <c r="AG429" i="60"/>
  <c r="AF429" i="60"/>
  <c r="AE429" i="60"/>
  <c r="AD429" i="60"/>
  <c r="AC429" i="60"/>
  <c r="AB429" i="60"/>
  <c r="AA429" i="60"/>
  <c r="Z429" i="60"/>
  <c r="Y429" i="60"/>
  <c r="X429" i="60"/>
  <c r="R429" i="60"/>
  <c r="M429" i="60"/>
  <c r="K429" i="60"/>
  <c r="H429" i="60"/>
  <c r="E429" i="60"/>
  <c r="AM428" i="60"/>
  <c r="AI428" i="60"/>
  <c r="AH428" i="60"/>
  <c r="AG428" i="60"/>
  <c r="AF428" i="60"/>
  <c r="AE428" i="60"/>
  <c r="AD428" i="60"/>
  <c r="AC428" i="60"/>
  <c r="AB428" i="60"/>
  <c r="AA428" i="60"/>
  <c r="Z428" i="60"/>
  <c r="Y428" i="60"/>
  <c r="X428" i="60"/>
  <c r="R428" i="60"/>
  <c r="M428" i="60"/>
  <c r="K428" i="60"/>
  <c r="H428" i="60"/>
  <c r="E428" i="60"/>
  <c r="AM427" i="60"/>
  <c r="AI427" i="60"/>
  <c r="AH427" i="60"/>
  <c r="AG427" i="60"/>
  <c r="AF427" i="60"/>
  <c r="AE427" i="60"/>
  <c r="AD427" i="60"/>
  <c r="AC427" i="60"/>
  <c r="AB427" i="60"/>
  <c r="AA427" i="60"/>
  <c r="Z427" i="60"/>
  <c r="Y427" i="60"/>
  <c r="X427" i="60"/>
  <c r="R427" i="60"/>
  <c r="M427" i="60"/>
  <c r="K427" i="60"/>
  <c r="H427" i="60"/>
  <c r="E427" i="60"/>
  <c r="AM426" i="60"/>
  <c r="AI426" i="60"/>
  <c r="AH426" i="60"/>
  <c r="AG426" i="60"/>
  <c r="AF426" i="60"/>
  <c r="AE426" i="60"/>
  <c r="AD426" i="60"/>
  <c r="AC426" i="60"/>
  <c r="AB426" i="60"/>
  <c r="AA426" i="60"/>
  <c r="Z426" i="60"/>
  <c r="Y426" i="60"/>
  <c r="X426" i="60"/>
  <c r="R426" i="60"/>
  <c r="M426" i="60"/>
  <c r="K426" i="60"/>
  <c r="H426" i="60"/>
  <c r="E426" i="60"/>
  <c r="AM425" i="60"/>
  <c r="AI425" i="60"/>
  <c r="AH425" i="60"/>
  <c r="AG425" i="60"/>
  <c r="AF425" i="60"/>
  <c r="AE425" i="60"/>
  <c r="AD425" i="60"/>
  <c r="AC425" i="60"/>
  <c r="AB425" i="60"/>
  <c r="AA425" i="60"/>
  <c r="Z425" i="60"/>
  <c r="Y425" i="60"/>
  <c r="X425" i="60"/>
  <c r="R425" i="60"/>
  <c r="M425" i="60"/>
  <c r="K425" i="60"/>
  <c r="H425" i="60"/>
  <c r="E425" i="60"/>
  <c r="AM424" i="60"/>
  <c r="AI424" i="60"/>
  <c r="AH424" i="60"/>
  <c r="AG424" i="60"/>
  <c r="AF424" i="60"/>
  <c r="AE424" i="60"/>
  <c r="AD424" i="60"/>
  <c r="AC424" i="60"/>
  <c r="AB424" i="60"/>
  <c r="AA424" i="60"/>
  <c r="Z424" i="60"/>
  <c r="Y424" i="60"/>
  <c r="X424" i="60"/>
  <c r="R424" i="60"/>
  <c r="M424" i="60"/>
  <c r="K424" i="60"/>
  <c r="H424" i="60"/>
  <c r="E424" i="60"/>
  <c r="AM423" i="60"/>
  <c r="AI423" i="60"/>
  <c r="AH423" i="60"/>
  <c r="AG423" i="60"/>
  <c r="AF423" i="60"/>
  <c r="AE423" i="60"/>
  <c r="AD423" i="60"/>
  <c r="AC423" i="60"/>
  <c r="AB423" i="60"/>
  <c r="AA423" i="60"/>
  <c r="Z423" i="60"/>
  <c r="Y423" i="60"/>
  <c r="X423" i="60"/>
  <c r="R423" i="60"/>
  <c r="M423" i="60"/>
  <c r="K423" i="60"/>
  <c r="H423" i="60"/>
  <c r="E423" i="60"/>
  <c r="AM422" i="60"/>
  <c r="AI422" i="60"/>
  <c r="AH422" i="60"/>
  <c r="AG422" i="60"/>
  <c r="AF422" i="60"/>
  <c r="AE422" i="60"/>
  <c r="AD422" i="60"/>
  <c r="AC422" i="60"/>
  <c r="AB422" i="60"/>
  <c r="AA422" i="60"/>
  <c r="Z422" i="60"/>
  <c r="Y422" i="60"/>
  <c r="X422" i="60"/>
  <c r="R422" i="60"/>
  <c r="M422" i="60"/>
  <c r="K422" i="60"/>
  <c r="H422" i="60"/>
  <c r="E422" i="60"/>
  <c r="AM421" i="60"/>
  <c r="AI421" i="60"/>
  <c r="AH421" i="60"/>
  <c r="AG421" i="60"/>
  <c r="AF421" i="60"/>
  <c r="AE421" i="60"/>
  <c r="AD421" i="60"/>
  <c r="AC421" i="60"/>
  <c r="AB421" i="60"/>
  <c r="AA421" i="60"/>
  <c r="Z421" i="60"/>
  <c r="Y421" i="60"/>
  <c r="X421" i="60"/>
  <c r="R421" i="60"/>
  <c r="M421" i="60"/>
  <c r="K421" i="60"/>
  <c r="H421" i="60"/>
  <c r="E421" i="60"/>
  <c r="AM420" i="60"/>
  <c r="AI420" i="60"/>
  <c r="AH420" i="60"/>
  <c r="AG420" i="60"/>
  <c r="AF420" i="60"/>
  <c r="AE420" i="60"/>
  <c r="AD420" i="60"/>
  <c r="AC420" i="60"/>
  <c r="AB420" i="60"/>
  <c r="AA420" i="60"/>
  <c r="Z420" i="60"/>
  <c r="Y420" i="60"/>
  <c r="X420" i="60"/>
  <c r="R420" i="60"/>
  <c r="M420" i="60"/>
  <c r="K420" i="60"/>
  <c r="H420" i="60"/>
  <c r="E420" i="60"/>
  <c r="AM419" i="60"/>
  <c r="AI419" i="60"/>
  <c r="AH419" i="60"/>
  <c r="AG419" i="60"/>
  <c r="AF419" i="60"/>
  <c r="AE419" i="60"/>
  <c r="AD419" i="60"/>
  <c r="AC419" i="60"/>
  <c r="AB419" i="60"/>
  <c r="AA419" i="60"/>
  <c r="Z419" i="60"/>
  <c r="Y419" i="60"/>
  <c r="X419" i="60"/>
  <c r="R419" i="60"/>
  <c r="M419" i="60"/>
  <c r="K419" i="60"/>
  <c r="H419" i="60"/>
  <c r="E419" i="60"/>
  <c r="AM418" i="60"/>
  <c r="AI418" i="60"/>
  <c r="AH418" i="60"/>
  <c r="AG418" i="60"/>
  <c r="AF418" i="60"/>
  <c r="AE418" i="60"/>
  <c r="AD418" i="60"/>
  <c r="AC418" i="60"/>
  <c r="AB418" i="60"/>
  <c r="AA418" i="60"/>
  <c r="Z418" i="60"/>
  <c r="Y418" i="60"/>
  <c r="X418" i="60"/>
  <c r="R418" i="60"/>
  <c r="M418" i="60"/>
  <c r="K418" i="60"/>
  <c r="H418" i="60"/>
  <c r="E418" i="60"/>
  <c r="AM417" i="60"/>
  <c r="AI417" i="60"/>
  <c r="AH417" i="60"/>
  <c r="AG417" i="60"/>
  <c r="AF417" i="60"/>
  <c r="AE417" i="60"/>
  <c r="AD417" i="60"/>
  <c r="AC417" i="60"/>
  <c r="AB417" i="60"/>
  <c r="AA417" i="60"/>
  <c r="Z417" i="60"/>
  <c r="Y417" i="60"/>
  <c r="X417" i="60"/>
  <c r="R417" i="60"/>
  <c r="M417" i="60"/>
  <c r="K417" i="60"/>
  <c r="H417" i="60"/>
  <c r="E417" i="60"/>
  <c r="AM416" i="60"/>
  <c r="AI416" i="60"/>
  <c r="AH416" i="60"/>
  <c r="AG416" i="60"/>
  <c r="AF416" i="60"/>
  <c r="AE416" i="60"/>
  <c r="AD416" i="60"/>
  <c r="AC416" i="60"/>
  <c r="AB416" i="60"/>
  <c r="AA416" i="60"/>
  <c r="Z416" i="60"/>
  <c r="Y416" i="60"/>
  <c r="X416" i="60"/>
  <c r="R416" i="60"/>
  <c r="M416" i="60"/>
  <c r="K416" i="60"/>
  <c r="H416" i="60"/>
  <c r="E416" i="60"/>
  <c r="AM415" i="60"/>
  <c r="AI415" i="60"/>
  <c r="AH415" i="60"/>
  <c r="AG415" i="60"/>
  <c r="AF415" i="60"/>
  <c r="AE415" i="60"/>
  <c r="AD415" i="60"/>
  <c r="AC415" i="60"/>
  <c r="AB415" i="60"/>
  <c r="AA415" i="60"/>
  <c r="Z415" i="60"/>
  <c r="Y415" i="60"/>
  <c r="X415" i="60"/>
  <c r="R415" i="60"/>
  <c r="M415" i="60"/>
  <c r="K415" i="60"/>
  <c r="H415" i="60"/>
  <c r="E415" i="60"/>
  <c r="AM414" i="60"/>
  <c r="AI414" i="60"/>
  <c r="AH414" i="60"/>
  <c r="AG414" i="60"/>
  <c r="AF414" i="60"/>
  <c r="AE414" i="60"/>
  <c r="AD414" i="60"/>
  <c r="AC414" i="60"/>
  <c r="AB414" i="60"/>
  <c r="AA414" i="60"/>
  <c r="Z414" i="60"/>
  <c r="Y414" i="60"/>
  <c r="X414" i="60"/>
  <c r="R414" i="60"/>
  <c r="M414" i="60"/>
  <c r="K414" i="60"/>
  <c r="H414" i="60"/>
  <c r="E414" i="60"/>
  <c r="AM413" i="60"/>
  <c r="AI413" i="60"/>
  <c r="AH413" i="60"/>
  <c r="AG413" i="60"/>
  <c r="AF413" i="60"/>
  <c r="AE413" i="60"/>
  <c r="AD413" i="60"/>
  <c r="AC413" i="60"/>
  <c r="AB413" i="60"/>
  <c r="AA413" i="60"/>
  <c r="Z413" i="60"/>
  <c r="Y413" i="60"/>
  <c r="X413" i="60"/>
  <c r="R413" i="60"/>
  <c r="M413" i="60"/>
  <c r="K413" i="60"/>
  <c r="H413" i="60"/>
  <c r="E413" i="60"/>
  <c r="AM412" i="60"/>
  <c r="AI412" i="60"/>
  <c r="AH412" i="60"/>
  <c r="AG412" i="60"/>
  <c r="AF412" i="60"/>
  <c r="AE412" i="60"/>
  <c r="AD412" i="60"/>
  <c r="AC412" i="60"/>
  <c r="AB412" i="60"/>
  <c r="AA412" i="60"/>
  <c r="Z412" i="60"/>
  <c r="Y412" i="60"/>
  <c r="X412" i="60"/>
  <c r="R412" i="60"/>
  <c r="M412" i="60"/>
  <c r="K412" i="60"/>
  <c r="H412" i="60"/>
  <c r="E412" i="60"/>
  <c r="AM411" i="60"/>
  <c r="AI411" i="60"/>
  <c r="AH411" i="60"/>
  <c r="AG411" i="60"/>
  <c r="AF411" i="60"/>
  <c r="AE411" i="60"/>
  <c r="AD411" i="60"/>
  <c r="AC411" i="60"/>
  <c r="AB411" i="60"/>
  <c r="AA411" i="60"/>
  <c r="Z411" i="60"/>
  <c r="Y411" i="60"/>
  <c r="X411" i="60"/>
  <c r="R411" i="60"/>
  <c r="M411" i="60"/>
  <c r="K411" i="60"/>
  <c r="H411" i="60"/>
  <c r="E411" i="60"/>
  <c r="AM410" i="60"/>
  <c r="AI410" i="60"/>
  <c r="AH410" i="60"/>
  <c r="AG410" i="60"/>
  <c r="AF410" i="60"/>
  <c r="AE410" i="60"/>
  <c r="AD410" i="60"/>
  <c r="AC410" i="60"/>
  <c r="AB410" i="60"/>
  <c r="AA410" i="60"/>
  <c r="Z410" i="60"/>
  <c r="Y410" i="60"/>
  <c r="X410" i="60"/>
  <c r="R410" i="60"/>
  <c r="M410" i="60"/>
  <c r="K410" i="60"/>
  <c r="H410" i="60"/>
  <c r="E410" i="60"/>
  <c r="AM409" i="60"/>
  <c r="AI409" i="60"/>
  <c r="AH409" i="60"/>
  <c r="AG409" i="60"/>
  <c r="AF409" i="60"/>
  <c r="AE409" i="60"/>
  <c r="AD409" i="60"/>
  <c r="AC409" i="60"/>
  <c r="AB409" i="60"/>
  <c r="AA409" i="60"/>
  <c r="Z409" i="60"/>
  <c r="Y409" i="60"/>
  <c r="X409" i="60"/>
  <c r="R409" i="60"/>
  <c r="M409" i="60"/>
  <c r="K409" i="60"/>
  <c r="H409" i="60"/>
  <c r="E409" i="60"/>
  <c r="AM408" i="60"/>
  <c r="AI408" i="60"/>
  <c r="AH408" i="60"/>
  <c r="AG408" i="60"/>
  <c r="AF408" i="60"/>
  <c r="AE408" i="60"/>
  <c r="AD408" i="60"/>
  <c r="AC408" i="60"/>
  <c r="AB408" i="60"/>
  <c r="AA408" i="60"/>
  <c r="Z408" i="60"/>
  <c r="Y408" i="60"/>
  <c r="X408" i="60"/>
  <c r="R408" i="60"/>
  <c r="M408" i="60"/>
  <c r="K408" i="60"/>
  <c r="H408" i="60"/>
  <c r="E408" i="60"/>
  <c r="AM407" i="60"/>
  <c r="AI407" i="60"/>
  <c r="AH407" i="60"/>
  <c r="AG407" i="60"/>
  <c r="AF407" i="60"/>
  <c r="AE407" i="60"/>
  <c r="AD407" i="60"/>
  <c r="AC407" i="60"/>
  <c r="AB407" i="60"/>
  <c r="AA407" i="60"/>
  <c r="Z407" i="60"/>
  <c r="Y407" i="60"/>
  <c r="X407" i="60"/>
  <c r="R407" i="60"/>
  <c r="M407" i="60"/>
  <c r="K407" i="60"/>
  <c r="H407" i="60"/>
  <c r="E407" i="60"/>
  <c r="AM406" i="60"/>
  <c r="AI406" i="60"/>
  <c r="AH406" i="60"/>
  <c r="AG406" i="60"/>
  <c r="AF406" i="60"/>
  <c r="AE406" i="60"/>
  <c r="AD406" i="60"/>
  <c r="AC406" i="60"/>
  <c r="AB406" i="60"/>
  <c r="AA406" i="60"/>
  <c r="Z406" i="60"/>
  <c r="Y406" i="60"/>
  <c r="X406" i="60"/>
  <c r="R406" i="60"/>
  <c r="M406" i="60"/>
  <c r="K406" i="60"/>
  <c r="H406" i="60"/>
  <c r="E406" i="60"/>
  <c r="AM405" i="60"/>
  <c r="AI405" i="60"/>
  <c r="AH405" i="60"/>
  <c r="AG405" i="60"/>
  <c r="AF405" i="60"/>
  <c r="AE405" i="60"/>
  <c r="AD405" i="60"/>
  <c r="AC405" i="60"/>
  <c r="AB405" i="60"/>
  <c r="AA405" i="60"/>
  <c r="Z405" i="60"/>
  <c r="Y405" i="60"/>
  <c r="X405" i="60"/>
  <c r="R405" i="60"/>
  <c r="M405" i="60"/>
  <c r="K405" i="60"/>
  <c r="H405" i="60"/>
  <c r="E405" i="60"/>
  <c r="AM404" i="60"/>
  <c r="AI404" i="60"/>
  <c r="AH404" i="60"/>
  <c r="AG404" i="60"/>
  <c r="AF404" i="60"/>
  <c r="AE404" i="60"/>
  <c r="AD404" i="60"/>
  <c r="AC404" i="60"/>
  <c r="AB404" i="60"/>
  <c r="AA404" i="60"/>
  <c r="Z404" i="60"/>
  <c r="Y404" i="60"/>
  <c r="X404" i="60"/>
  <c r="R404" i="60"/>
  <c r="M404" i="60"/>
  <c r="K404" i="60"/>
  <c r="H404" i="60"/>
  <c r="E404" i="60"/>
  <c r="AM403" i="60"/>
  <c r="AI403" i="60"/>
  <c r="AH403" i="60"/>
  <c r="AG403" i="60"/>
  <c r="AF403" i="60"/>
  <c r="AE403" i="60"/>
  <c r="AD403" i="60"/>
  <c r="AC403" i="60"/>
  <c r="AB403" i="60"/>
  <c r="AA403" i="60"/>
  <c r="Z403" i="60"/>
  <c r="Y403" i="60"/>
  <c r="X403" i="60"/>
  <c r="R403" i="60"/>
  <c r="M403" i="60"/>
  <c r="K403" i="60"/>
  <c r="H403" i="60"/>
  <c r="E403" i="60"/>
  <c r="AM402" i="60"/>
  <c r="AI402" i="60"/>
  <c r="AH402" i="60"/>
  <c r="AG402" i="60"/>
  <c r="AF402" i="60"/>
  <c r="AE402" i="60"/>
  <c r="AD402" i="60"/>
  <c r="AC402" i="60"/>
  <c r="AB402" i="60"/>
  <c r="AA402" i="60"/>
  <c r="Z402" i="60"/>
  <c r="Y402" i="60"/>
  <c r="X402" i="60"/>
  <c r="R402" i="60"/>
  <c r="M402" i="60"/>
  <c r="K402" i="60"/>
  <c r="H402" i="60"/>
  <c r="E402" i="60"/>
  <c r="AM401" i="60"/>
  <c r="AI401" i="60"/>
  <c r="AH401" i="60"/>
  <c r="AG401" i="60"/>
  <c r="AF401" i="60"/>
  <c r="AE401" i="60"/>
  <c r="AD401" i="60"/>
  <c r="AC401" i="60"/>
  <c r="AB401" i="60"/>
  <c r="AA401" i="60"/>
  <c r="Z401" i="60"/>
  <c r="Y401" i="60"/>
  <c r="X401" i="60"/>
  <c r="R401" i="60"/>
  <c r="M401" i="60"/>
  <c r="K401" i="60"/>
  <c r="H401" i="60"/>
  <c r="E401" i="60"/>
  <c r="AM400" i="60"/>
  <c r="AI400" i="60"/>
  <c r="AH400" i="60"/>
  <c r="AG400" i="60"/>
  <c r="AF400" i="60"/>
  <c r="AE400" i="60"/>
  <c r="AD400" i="60"/>
  <c r="AC400" i="60"/>
  <c r="AB400" i="60"/>
  <c r="AA400" i="60"/>
  <c r="Z400" i="60"/>
  <c r="Y400" i="60"/>
  <c r="X400" i="60"/>
  <c r="R400" i="60"/>
  <c r="M400" i="60"/>
  <c r="K400" i="60"/>
  <c r="H400" i="60"/>
  <c r="E400" i="60"/>
  <c r="AM399" i="60"/>
  <c r="AI399" i="60"/>
  <c r="AH399" i="60"/>
  <c r="AG399" i="60"/>
  <c r="AF399" i="60"/>
  <c r="AE399" i="60"/>
  <c r="AD399" i="60"/>
  <c r="AC399" i="60"/>
  <c r="AB399" i="60"/>
  <c r="AA399" i="60"/>
  <c r="Z399" i="60"/>
  <c r="Y399" i="60"/>
  <c r="X399" i="60"/>
  <c r="R399" i="60"/>
  <c r="M399" i="60"/>
  <c r="K399" i="60"/>
  <c r="H399" i="60"/>
  <c r="E399" i="60"/>
  <c r="AM398" i="60"/>
  <c r="AI398" i="60"/>
  <c r="AH398" i="60"/>
  <c r="AG398" i="60"/>
  <c r="AF398" i="60"/>
  <c r="AE398" i="60"/>
  <c r="AD398" i="60"/>
  <c r="AC398" i="60"/>
  <c r="AB398" i="60"/>
  <c r="AA398" i="60"/>
  <c r="Z398" i="60"/>
  <c r="Y398" i="60"/>
  <c r="X398" i="60"/>
  <c r="R398" i="60"/>
  <c r="M398" i="60"/>
  <c r="K398" i="60"/>
  <c r="H398" i="60"/>
  <c r="E398" i="60"/>
  <c r="AM397" i="60"/>
  <c r="AI397" i="60"/>
  <c r="AH397" i="60"/>
  <c r="AG397" i="60"/>
  <c r="AF397" i="60"/>
  <c r="AE397" i="60"/>
  <c r="AD397" i="60"/>
  <c r="AC397" i="60"/>
  <c r="AB397" i="60"/>
  <c r="AA397" i="60"/>
  <c r="Z397" i="60"/>
  <c r="Y397" i="60"/>
  <c r="X397" i="60"/>
  <c r="R397" i="60"/>
  <c r="M397" i="60"/>
  <c r="K397" i="60"/>
  <c r="H397" i="60"/>
  <c r="E397" i="60"/>
  <c r="AM396" i="60"/>
  <c r="AI396" i="60"/>
  <c r="AH396" i="60"/>
  <c r="AG396" i="60"/>
  <c r="AF396" i="60"/>
  <c r="AE396" i="60"/>
  <c r="AD396" i="60"/>
  <c r="AC396" i="60"/>
  <c r="AB396" i="60"/>
  <c r="AA396" i="60"/>
  <c r="Z396" i="60"/>
  <c r="Y396" i="60"/>
  <c r="X396" i="60"/>
  <c r="R396" i="60"/>
  <c r="M396" i="60"/>
  <c r="K396" i="60"/>
  <c r="H396" i="60"/>
  <c r="E396" i="60"/>
  <c r="AM395" i="60"/>
  <c r="AI395" i="60"/>
  <c r="AH395" i="60"/>
  <c r="AG395" i="60"/>
  <c r="AF395" i="60"/>
  <c r="AE395" i="60"/>
  <c r="AD395" i="60"/>
  <c r="AC395" i="60"/>
  <c r="AB395" i="60"/>
  <c r="AA395" i="60"/>
  <c r="Z395" i="60"/>
  <c r="Y395" i="60"/>
  <c r="X395" i="60"/>
  <c r="R395" i="60"/>
  <c r="M395" i="60"/>
  <c r="K395" i="60"/>
  <c r="H395" i="60"/>
  <c r="E395" i="60"/>
  <c r="AM394" i="60"/>
  <c r="AI394" i="60"/>
  <c r="AH394" i="60"/>
  <c r="AG394" i="60"/>
  <c r="AF394" i="60"/>
  <c r="AE394" i="60"/>
  <c r="AD394" i="60"/>
  <c r="AC394" i="60"/>
  <c r="AB394" i="60"/>
  <c r="AA394" i="60"/>
  <c r="Z394" i="60"/>
  <c r="Y394" i="60"/>
  <c r="X394" i="60"/>
  <c r="R394" i="60"/>
  <c r="M394" i="60"/>
  <c r="K394" i="60"/>
  <c r="H394" i="60"/>
  <c r="E394" i="60"/>
  <c r="AM393" i="60"/>
  <c r="AI393" i="60"/>
  <c r="AH393" i="60"/>
  <c r="AG393" i="60"/>
  <c r="AF393" i="60"/>
  <c r="AE393" i="60"/>
  <c r="AD393" i="60"/>
  <c r="AC393" i="60"/>
  <c r="AB393" i="60"/>
  <c r="AA393" i="60"/>
  <c r="Z393" i="60"/>
  <c r="Y393" i="60"/>
  <c r="X393" i="60"/>
  <c r="R393" i="60"/>
  <c r="M393" i="60"/>
  <c r="K393" i="60"/>
  <c r="H393" i="60"/>
  <c r="E393" i="60"/>
  <c r="AM392" i="60"/>
  <c r="AI392" i="60"/>
  <c r="AH392" i="60"/>
  <c r="AG392" i="60"/>
  <c r="AF392" i="60"/>
  <c r="AE392" i="60"/>
  <c r="AD392" i="60"/>
  <c r="AC392" i="60"/>
  <c r="AB392" i="60"/>
  <c r="AA392" i="60"/>
  <c r="Z392" i="60"/>
  <c r="Y392" i="60"/>
  <c r="X392" i="60"/>
  <c r="R392" i="60"/>
  <c r="M392" i="60"/>
  <c r="K392" i="60"/>
  <c r="H392" i="60"/>
  <c r="E392" i="60"/>
  <c r="AM391" i="60"/>
  <c r="AI391" i="60"/>
  <c r="AH391" i="60"/>
  <c r="AG391" i="60"/>
  <c r="AF391" i="60"/>
  <c r="AE391" i="60"/>
  <c r="AD391" i="60"/>
  <c r="AC391" i="60"/>
  <c r="AB391" i="60"/>
  <c r="AA391" i="60"/>
  <c r="Z391" i="60"/>
  <c r="Y391" i="60"/>
  <c r="X391" i="60"/>
  <c r="R391" i="60"/>
  <c r="M391" i="60"/>
  <c r="K391" i="60"/>
  <c r="H391" i="60"/>
  <c r="E391" i="60"/>
  <c r="AM390" i="60"/>
  <c r="AI390" i="60"/>
  <c r="AH390" i="60"/>
  <c r="AG390" i="60"/>
  <c r="AF390" i="60"/>
  <c r="AE390" i="60"/>
  <c r="AD390" i="60"/>
  <c r="AC390" i="60"/>
  <c r="AB390" i="60"/>
  <c r="AA390" i="60"/>
  <c r="Z390" i="60"/>
  <c r="Y390" i="60"/>
  <c r="X390" i="60"/>
  <c r="R390" i="60"/>
  <c r="M390" i="60"/>
  <c r="K390" i="60"/>
  <c r="H390" i="60"/>
  <c r="E390" i="60"/>
  <c r="AM389" i="60"/>
  <c r="AI389" i="60"/>
  <c r="AH389" i="60"/>
  <c r="AG389" i="60"/>
  <c r="AF389" i="60"/>
  <c r="AE389" i="60"/>
  <c r="AD389" i="60"/>
  <c r="AC389" i="60"/>
  <c r="AB389" i="60"/>
  <c r="AA389" i="60"/>
  <c r="Z389" i="60"/>
  <c r="Y389" i="60"/>
  <c r="X389" i="60"/>
  <c r="R389" i="60"/>
  <c r="M389" i="60"/>
  <c r="K389" i="60"/>
  <c r="H389" i="60"/>
  <c r="E389" i="60"/>
  <c r="AM388" i="60"/>
  <c r="AI388" i="60"/>
  <c r="AH388" i="60"/>
  <c r="AG388" i="60"/>
  <c r="AF388" i="60"/>
  <c r="AE388" i="60"/>
  <c r="AD388" i="60"/>
  <c r="AC388" i="60"/>
  <c r="AB388" i="60"/>
  <c r="AA388" i="60"/>
  <c r="Z388" i="60"/>
  <c r="Y388" i="60"/>
  <c r="X388" i="60"/>
  <c r="R388" i="60"/>
  <c r="M388" i="60"/>
  <c r="K388" i="60"/>
  <c r="H388" i="60"/>
  <c r="E388" i="60"/>
  <c r="AM387" i="60"/>
  <c r="AI387" i="60"/>
  <c r="AH387" i="60"/>
  <c r="AG387" i="60"/>
  <c r="AF387" i="60"/>
  <c r="AE387" i="60"/>
  <c r="AD387" i="60"/>
  <c r="AC387" i="60"/>
  <c r="AB387" i="60"/>
  <c r="AA387" i="60"/>
  <c r="Z387" i="60"/>
  <c r="Y387" i="60"/>
  <c r="X387" i="60"/>
  <c r="R387" i="60"/>
  <c r="M387" i="60"/>
  <c r="K387" i="60"/>
  <c r="H387" i="60"/>
  <c r="E387" i="60"/>
  <c r="AM386" i="60"/>
  <c r="AI386" i="60"/>
  <c r="AH386" i="60"/>
  <c r="AG386" i="60"/>
  <c r="AF386" i="60"/>
  <c r="AE386" i="60"/>
  <c r="AD386" i="60"/>
  <c r="AC386" i="60"/>
  <c r="AB386" i="60"/>
  <c r="AA386" i="60"/>
  <c r="Z386" i="60"/>
  <c r="Y386" i="60"/>
  <c r="X386" i="60"/>
  <c r="R386" i="60"/>
  <c r="M386" i="60"/>
  <c r="K386" i="60"/>
  <c r="H386" i="60"/>
  <c r="E386" i="60"/>
  <c r="AM385" i="60"/>
  <c r="AI385" i="60"/>
  <c r="AH385" i="60"/>
  <c r="AG385" i="60"/>
  <c r="AF385" i="60"/>
  <c r="AE385" i="60"/>
  <c r="AD385" i="60"/>
  <c r="AC385" i="60"/>
  <c r="AB385" i="60"/>
  <c r="AA385" i="60"/>
  <c r="Z385" i="60"/>
  <c r="Y385" i="60"/>
  <c r="X385" i="60"/>
  <c r="R385" i="60"/>
  <c r="M385" i="60"/>
  <c r="K385" i="60"/>
  <c r="H385" i="60"/>
  <c r="E385" i="60"/>
  <c r="AM384" i="60"/>
  <c r="AI384" i="60"/>
  <c r="AH384" i="60"/>
  <c r="AG384" i="60"/>
  <c r="AF384" i="60"/>
  <c r="AE384" i="60"/>
  <c r="AD384" i="60"/>
  <c r="AC384" i="60"/>
  <c r="AB384" i="60"/>
  <c r="AA384" i="60"/>
  <c r="Z384" i="60"/>
  <c r="Y384" i="60"/>
  <c r="X384" i="60"/>
  <c r="R384" i="60"/>
  <c r="M384" i="60"/>
  <c r="K384" i="60"/>
  <c r="H384" i="60"/>
  <c r="E384" i="60"/>
  <c r="AM383" i="60"/>
  <c r="AI383" i="60"/>
  <c r="AH383" i="60"/>
  <c r="AG383" i="60"/>
  <c r="AF383" i="60"/>
  <c r="AE383" i="60"/>
  <c r="AD383" i="60"/>
  <c r="AC383" i="60"/>
  <c r="AB383" i="60"/>
  <c r="AA383" i="60"/>
  <c r="Z383" i="60"/>
  <c r="Y383" i="60"/>
  <c r="X383" i="60"/>
  <c r="R383" i="60"/>
  <c r="M383" i="60"/>
  <c r="K383" i="60"/>
  <c r="H383" i="60"/>
  <c r="E383" i="60"/>
  <c r="AM382" i="60"/>
  <c r="AI382" i="60"/>
  <c r="AH382" i="60"/>
  <c r="AG382" i="60"/>
  <c r="AF382" i="60"/>
  <c r="AE382" i="60"/>
  <c r="AD382" i="60"/>
  <c r="AC382" i="60"/>
  <c r="AB382" i="60"/>
  <c r="AA382" i="60"/>
  <c r="Z382" i="60"/>
  <c r="Y382" i="60"/>
  <c r="X382" i="60"/>
  <c r="R382" i="60"/>
  <c r="M382" i="60"/>
  <c r="K382" i="60"/>
  <c r="H382" i="60"/>
  <c r="E382" i="60"/>
  <c r="AM381" i="60"/>
  <c r="AI381" i="60"/>
  <c r="AH381" i="60"/>
  <c r="AG381" i="60"/>
  <c r="AF381" i="60"/>
  <c r="AE381" i="60"/>
  <c r="AD381" i="60"/>
  <c r="AC381" i="60"/>
  <c r="AB381" i="60"/>
  <c r="AA381" i="60"/>
  <c r="Z381" i="60"/>
  <c r="Y381" i="60"/>
  <c r="X381" i="60"/>
  <c r="R381" i="60"/>
  <c r="M381" i="60"/>
  <c r="K381" i="60"/>
  <c r="H381" i="60"/>
  <c r="E381" i="60"/>
  <c r="AM380" i="60"/>
  <c r="AI380" i="60"/>
  <c r="AH380" i="60"/>
  <c r="AG380" i="60"/>
  <c r="AF380" i="60"/>
  <c r="AE380" i="60"/>
  <c r="AD380" i="60"/>
  <c r="AC380" i="60"/>
  <c r="AB380" i="60"/>
  <c r="AA380" i="60"/>
  <c r="Z380" i="60"/>
  <c r="Y380" i="60"/>
  <c r="X380" i="60"/>
  <c r="R380" i="60"/>
  <c r="M380" i="60"/>
  <c r="K380" i="60"/>
  <c r="H380" i="60"/>
  <c r="E380" i="60"/>
  <c r="AM379" i="60"/>
  <c r="AI379" i="60"/>
  <c r="AH379" i="60"/>
  <c r="AG379" i="60"/>
  <c r="AF379" i="60"/>
  <c r="AE379" i="60"/>
  <c r="AD379" i="60"/>
  <c r="AC379" i="60"/>
  <c r="AB379" i="60"/>
  <c r="AA379" i="60"/>
  <c r="Z379" i="60"/>
  <c r="Y379" i="60"/>
  <c r="X379" i="60"/>
  <c r="R379" i="60"/>
  <c r="M379" i="60"/>
  <c r="K379" i="60"/>
  <c r="H379" i="60"/>
  <c r="E379" i="60"/>
  <c r="AM378" i="60"/>
  <c r="AI378" i="60"/>
  <c r="AH378" i="60"/>
  <c r="AG378" i="60"/>
  <c r="AF378" i="60"/>
  <c r="AE378" i="60"/>
  <c r="AD378" i="60"/>
  <c r="AC378" i="60"/>
  <c r="AB378" i="60"/>
  <c r="AA378" i="60"/>
  <c r="Z378" i="60"/>
  <c r="Y378" i="60"/>
  <c r="X378" i="60"/>
  <c r="R378" i="60"/>
  <c r="M378" i="60"/>
  <c r="K378" i="60"/>
  <c r="H378" i="60"/>
  <c r="E378" i="60"/>
  <c r="AM377" i="60"/>
  <c r="AI377" i="60"/>
  <c r="AH377" i="60"/>
  <c r="AG377" i="60"/>
  <c r="AF377" i="60"/>
  <c r="AE377" i="60"/>
  <c r="AD377" i="60"/>
  <c r="AC377" i="60"/>
  <c r="AB377" i="60"/>
  <c r="AA377" i="60"/>
  <c r="Z377" i="60"/>
  <c r="Y377" i="60"/>
  <c r="X377" i="60"/>
  <c r="R377" i="60"/>
  <c r="M377" i="60"/>
  <c r="K377" i="60"/>
  <c r="H377" i="60"/>
  <c r="E377" i="60"/>
  <c r="AM376" i="60"/>
  <c r="AI376" i="60"/>
  <c r="AH376" i="60"/>
  <c r="AG376" i="60"/>
  <c r="AF376" i="60"/>
  <c r="AE376" i="60"/>
  <c r="AD376" i="60"/>
  <c r="AC376" i="60"/>
  <c r="AB376" i="60"/>
  <c r="AA376" i="60"/>
  <c r="Z376" i="60"/>
  <c r="Y376" i="60"/>
  <c r="X376" i="60"/>
  <c r="R376" i="60"/>
  <c r="M376" i="60"/>
  <c r="K376" i="60"/>
  <c r="H376" i="60"/>
  <c r="E376" i="60"/>
  <c r="AM375" i="60"/>
  <c r="AI375" i="60"/>
  <c r="AH375" i="60"/>
  <c r="AG375" i="60"/>
  <c r="AF375" i="60"/>
  <c r="AE375" i="60"/>
  <c r="AD375" i="60"/>
  <c r="AC375" i="60"/>
  <c r="AB375" i="60"/>
  <c r="AA375" i="60"/>
  <c r="Z375" i="60"/>
  <c r="Y375" i="60"/>
  <c r="X375" i="60"/>
  <c r="R375" i="60"/>
  <c r="M375" i="60"/>
  <c r="K375" i="60"/>
  <c r="H375" i="60"/>
  <c r="E375" i="60"/>
  <c r="AM374" i="60"/>
  <c r="AI374" i="60"/>
  <c r="AH374" i="60"/>
  <c r="AG374" i="60"/>
  <c r="AF374" i="60"/>
  <c r="AE374" i="60"/>
  <c r="AD374" i="60"/>
  <c r="AC374" i="60"/>
  <c r="AB374" i="60"/>
  <c r="AA374" i="60"/>
  <c r="Z374" i="60"/>
  <c r="Y374" i="60"/>
  <c r="X374" i="60"/>
  <c r="R374" i="60"/>
  <c r="M374" i="60"/>
  <c r="K374" i="60"/>
  <c r="H374" i="60"/>
  <c r="E374" i="60"/>
  <c r="AM373" i="60"/>
  <c r="AI373" i="60"/>
  <c r="AH373" i="60"/>
  <c r="AG373" i="60"/>
  <c r="AF373" i="60"/>
  <c r="AE373" i="60"/>
  <c r="AD373" i="60"/>
  <c r="AC373" i="60"/>
  <c r="AB373" i="60"/>
  <c r="AA373" i="60"/>
  <c r="Z373" i="60"/>
  <c r="Y373" i="60"/>
  <c r="X373" i="60"/>
  <c r="R373" i="60"/>
  <c r="M373" i="60"/>
  <c r="K373" i="60"/>
  <c r="H373" i="60"/>
  <c r="E373" i="60"/>
  <c r="AM372" i="60"/>
  <c r="AI372" i="60"/>
  <c r="AH372" i="60"/>
  <c r="AG372" i="60"/>
  <c r="AF372" i="60"/>
  <c r="AE372" i="60"/>
  <c r="AD372" i="60"/>
  <c r="AC372" i="60"/>
  <c r="AB372" i="60"/>
  <c r="AA372" i="60"/>
  <c r="Z372" i="60"/>
  <c r="Y372" i="60"/>
  <c r="X372" i="60"/>
  <c r="R372" i="60"/>
  <c r="M372" i="60"/>
  <c r="K372" i="60"/>
  <c r="H372" i="60"/>
  <c r="E372" i="60"/>
  <c r="AM371" i="60"/>
  <c r="AI371" i="60"/>
  <c r="AH371" i="60"/>
  <c r="AG371" i="60"/>
  <c r="AF371" i="60"/>
  <c r="AE371" i="60"/>
  <c r="AD371" i="60"/>
  <c r="AC371" i="60"/>
  <c r="AB371" i="60"/>
  <c r="AA371" i="60"/>
  <c r="Z371" i="60"/>
  <c r="Y371" i="60"/>
  <c r="X371" i="60"/>
  <c r="R371" i="60"/>
  <c r="M371" i="60"/>
  <c r="K371" i="60"/>
  <c r="H371" i="60"/>
  <c r="E371" i="60"/>
  <c r="AM370" i="60"/>
  <c r="AI370" i="60"/>
  <c r="AH370" i="60"/>
  <c r="AG370" i="60"/>
  <c r="AF370" i="60"/>
  <c r="AE370" i="60"/>
  <c r="AD370" i="60"/>
  <c r="AC370" i="60"/>
  <c r="AB370" i="60"/>
  <c r="AA370" i="60"/>
  <c r="Z370" i="60"/>
  <c r="Y370" i="60"/>
  <c r="X370" i="60"/>
  <c r="R370" i="60"/>
  <c r="M370" i="60"/>
  <c r="K370" i="60"/>
  <c r="H370" i="60"/>
  <c r="E370" i="60"/>
  <c r="AM369" i="60"/>
  <c r="AI369" i="60"/>
  <c r="AH369" i="60"/>
  <c r="AG369" i="60"/>
  <c r="AF369" i="60"/>
  <c r="AE369" i="60"/>
  <c r="AD369" i="60"/>
  <c r="AC369" i="60"/>
  <c r="AB369" i="60"/>
  <c r="AA369" i="60"/>
  <c r="Z369" i="60"/>
  <c r="Y369" i="60"/>
  <c r="X369" i="60"/>
  <c r="R369" i="60"/>
  <c r="M369" i="60"/>
  <c r="K369" i="60"/>
  <c r="H369" i="60"/>
  <c r="E369" i="60"/>
  <c r="AM368" i="60"/>
  <c r="AI368" i="60"/>
  <c r="AH368" i="60"/>
  <c r="AG368" i="60"/>
  <c r="AF368" i="60"/>
  <c r="AE368" i="60"/>
  <c r="AD368" i="60"/>
  <c r="AC368" i="60"/>
  <c r="AB368" i="60"/>
  <c r="AA368" i="60"/>
  <c r="Z368" i="60"/>
  <c r="Y368" i="60"/>
  <c r="X368" i="60"/>
  <c r="R368" i="60"/>
  <c r="M368" i="60"/>
  <c r="K368" i="60"/>
  <c r="H368" i="60"/>
  <c r="E368" i="60"/>
  <c r="AM367" i="60"/>
  <c r="AI367" i="60"/>
  <c r="AH367" i="60"/>
  <c r="AG367" i="60"/>
  <c r="AF367" i="60"/>
  <c r="AE367" i="60"/>
  <c r="AD367" i="60"/>
  <c r="AC367" i="60"/>
  <c r="AB367" i="60"/>
  <c r="AA367" i="60"/>
  <c r="Z367" i="60"/>
  <c r="Y367" i="60"/>
  <c r="X367" i="60"/>
  <c r="R367" i="60"/>
  <c r="M367" i="60"/>
  <c r="K367" i="60"/>
  <c r="H367" i="60"/>
  <c r="E367" i="60"/>
  <c r="AM366" i="60"/>
  <c r="AI366" i="60"/>
  <c r="AH366" i="60"/>
  <c r="AG366" i="60"/>
  <c r="AF366" i="60"/>
  <c r="AE366" i="60"/>
  <c r="AD366" i="60"/>
  <c r="AC366" i="60"/>
  <c r="AB366" i="60"/>
  <c r="AA366" i="60"/>
  <c r="Z366" i="60"/>
  <c r="Y366" i="60"/>
  <c r="X366" i="60"/>
  <c r="R366" i="60"/>
  <c r="M366" i="60"/>
  <c r="K366" i="60"/>
  <c r="H366" i="60"/>
  <c r="E366" i="60"/>
  <c r="AM365" i="60"/>
  <c r="AI365" i="60"/>
  <c r="AH365" i="60"/>
  <c r="AG365" i="60"/>
  <c r="AF365" i="60"/>
  <c r="AE365" i="60"/>
  <c r="AD365" i="60"/>
  <c r="AC365" i="60"/>
  <c r="AB365" i="60"/>
  <c r="AA365" i="60"/>
  <c r="Z365" i="60"/>
  <c r="Y365" i="60"/>
  <c r="X365" i="60"/>
  <c r="R365" i="60"/>
  <c r="M365" i="60"/>
  <c r="K365" i="60"/>
  <c r="H365" i="60"/>
  <c r="E365" i="60"/>
  <c r="AM364" i="60"/>
  <c r="AI364" i="60"/>
  <c r="AH364" i="60"/>
  <c r="AG364" i="60"/>
  <c r="AF364" i="60"/>
  <c r="AE364" i="60"/>
  <c r="AD364" i="60"/>
  <c r="AC364" i="60"/>
  <c r="AB364" i="60"/>
  <c r="AA364" i="60"/>
  <c r="Z364" i="60"/>
  <c r="Y364" i="60"/>
  <c r="X364" i="60"/>
  <c r="R364" i="60"/>
  <c r="M364" i="60"/>
  <c r="K364" i="60"/>
  <c r="H364" i="60"/>
  <c r="E364" i="60"/>
  <c r="AM363" i="60"/>
  <c r="AI363" i="60"/>
  <c r="AH363" i="60"/>
  <c r="AG363" i="60"/>
  <c r="AF363" i="60"/>
  <c r="AE363" i="60"/>
  <c r="AD363" i="60"/>
  <c r="AC363" i="60"/>
  <c r="AB363" i="60"/>
  <c r="AA363" i="60"/>
  <c r="Z363" i="60"/>
  <c r="Y363" i="60"/>
  <c r="X363" i="60"/>
  <c r="R363" i="60"/>
  <c r="M363" i="60"/>
  <c r="K363" i="60"/>
  <c r="H363" i="60"/>
  <c r="E363" i="60"/>
  <c r="AM362" i="60"/>
  <c r="AI362" i="60"/>
  <c r="AH362" i="60"/>
  <c r="AG362" i="60"/>
  <c r="AF362" i="60"/>
  <c r="AE362" i="60"/>
  <c r="AD362" i="60"/>
  <c r="AC362" i="60"/>
  <c r="AB362" i="60"/>
  <c r="AA362" i="60"/>
  <c r="Z362" i="60"/>
  <c r="Y362" i="60"/>
  <c r="X362" i="60"/>
  <c r="R362" i="60"/>
  <c r="M362" i="60"/>
  <c r="K362" i="60"/>
  <c r="H362" i="60"/>
  <c r="E362" i="60"/>
  <c r="AM361" i="60"/>
  <c r="AI361" i="60"/>
  <c r="AH361" i="60"/>
  <c r="AG361" i="60"/>
  <c r="AF361" i="60"/>
  <c r="AE361" i="60"/>
  <c r="AD361" i="60"/>
  <c r="AC361" i="60"/>
  <c r="AB361" i="60"/>
  <c r="AA361" i="60"/>
  <c r="Z361" i="60"/>
  <c r="Y361" i="60"/>
  <c r="X361" i="60"/>
  <c r="R361" i="60"/>
  <c r="M361" i="60"/>
  <c r="K361" i="60"/>
  <c r="H361" i="60"/>
  <c r="E361" i="60"/>
  <c r="AM360" i="60"/>
  <c r="AI360" i="60"/>
  <c r="AH360" i="60"/>
  <c r="AG360" i="60"/>
  <c r="AF360" i="60"/>
  <c r="AE360" i="60"/>
  <c r="AD360" i="60"/>
  <c r="AC360" i="60"/>
  <c r="AB360" i="60"/>
  <c r="AA360" i="60"/>
  <c r="Z360" i="60"/>
  <c r="Y360" i="60"/>
  <c r="X360" i="60"/>
  <c r="R360" i="60"/>
  <c r="M360" i="60"/>
  <c r="K360" i="60"/>
  <c r="H360" i="60"/>
  <c r="E360" i="60"/>
  <c r="AM359" i="60"/>
  <c r="AI359" i="60"/>
  <c r="AH359" i="60"/>
  <c r="AG359" i="60"/>
  <c r="AF359" i="60"/>
  <c r="AE359" i="60"/>
  <c r="AD359" i="60"/>
  <c r="AC359" i="60"/>
  <c r="AB359" i="60"/>
  <c r="AA359" i="60"/>
  <c r="Z359" i="60"/>
  <c r="Y359" i="60"/>
  <c r="X359" i="60"/>
  <c r="R359" i="60"/>
  <c r="M359" i="60"/>
  <c r="K359" i="60"/>
  <c r="H359" i="60"/>
  <c r="E359" i="60"/>
  <c r="AM358" i="60"/>
  <c r="AI358" i="60"/>
  <c r="AH358" i="60"/>
  <c r="AG358" i="60"/>
  <c r="AF358" i="60"/>
  <c r="AE358" i="60"/>
  <c r="AD358" i="60"/>
  <c r="AC358" i="60"/>
  <c r="AB358" i="60"/>
  <c r="AA358" i="60"/>
  <c r="Z358" i="60"/>
  <c r="Y358" i="60"/>
  <c r="X358" i="60"/>
  <c r="R358" i="60"/>
  <c r="M358" i="60"/>
  <c r="K358" i="60"/>
  <c r="H358" i="60"/>
  <c r="E358" i="60"/>
  <c r="AM357" i="60"/>
  <c r="AI357" i="60"/>
  <c r="AH357" i="60"/>
  <c r="AG357" i="60"/>
  <c r="AF357" i="60"/>
  <c r="AE357" i="60"/>
  <c r="AD357" i="60"/>
  <c r="AC357" i="60"/>
  <c r="AB357" i="60"/>
  <c r="AA357" i="60"/>
  <c r="Z357" i="60"/>
  <c r="Y357" i="60"/>
  <c r="X357" i="60"/>
  <c r="R357" i="60"/>
  <c r="M357" i="60"/>
  <c r="K357" i="60"/>
  <c r="H357" i="60"/>
  <c r="E357" i="60"/>
  <c r="AM356" i="60"/>
  <c r="AI356" i="60"/>
  <c r="AH356" i="60"/>
  <c r="AG356" i="60"/>
  <c r="AF356" i="60"/>
  <c r="AE356" i="60"/>
  <c r="AD356" i="60"/>
  <c r="AC356" i="60"/>
  <c r="AB356" i="60"/>
  <c r="AA356" i="60"/>
  <c r="Z356" i="60"/>
  <c r="Y356" i="60"/>
  <c r="X356" i="60"/>
  <c r="R356" i="60"/>
  <c r="M356" i="60"/>
  <c r="K356" i="60"/>
  <c r="H356" i="60"/>
  <c r="E356" i="60"/>
  <c r="AM355" i="60"/>
  <c r="AI355" i="60"/>
  <c r="AH355" i="60"/>
  <c r="AG355" i="60"/>
  <c r="AF355" i="60"/>
  <c r="AE355" i="60"/>
  <c r="AD355" i="60"/>
  <c r="AC355" i="60"/>
  <c r="AB355" i="60"/>
  <c r="AA355" i="60"/>
  <c r="Z355" i="60"/>
  <c r="Y355" i="60"/>
  <c r="X355" i="60"/>
  <c r="R355" i="60"/>
  <c r="M355" i="60"/>
  <c r="K355" i="60"/>
  <c r="H355" i="60"/>
  <c r="E355" i="60"/>
  <c r="AM354" i="60"/>
  <c r="AI354" i="60"/>
  <c r="AH354" i="60"/>
  <c r="AG354" i="60"/>
  <c r="AF354" i="60"/>
  <c r="AE354" i="60"/>
  <c r="AD354" i="60"/>
  <c r="AC354" i="60"/>
  <c r="AB354" i="60"/>
  <c r="AA354" i="60"/>
  <c r="Z354" i="60"/>
  <c r="Y354" i="60"/>
  <c r="X354" i="60"/>
  <c r="R354" i="60"/>
  <c r="M354" i="60"/>
  <c r="K354" i="60"/>
  <c r="H354" i="60"/>
  <c r="E354" i="60"/>
  <c r="AM353" i="60"/>
  <c r="AI353" i="60"/>
  <c r="AH353" i="60"/>
  <c r="AG353" i="60"/>
  <c r="AF353" i="60"/>
  <c r="AE353" i="60"/>
  <c r="AD353" i="60"/>
  <c r="AC353" i="60"/>
  <c r="AB353" i="60"/>
  <c r="AA353" i="60"/>
  <c r="Z353" i="60"/>
  <c r="Y353" i="60"/>
  <c r="X353" i="60"/>
  <c r="R353" i="60"/>
  <c r="M353" i="60"/>
  <c r="K353" i="60"/>
  <c r="H353" i="60"/>
  <c r="E353" i="60"/>
  <c r="AM352" i="60"/>
  <c r="AI352" i="60"/>
  <c r="AH352" i="60"/>
  <c r="AG352" i="60"/>
  <c r="AF352" i="60"/>
  <c r="AE352" i="60"/>
  <c r="AD352" i="60"/>
  <c r="AC352" i="60"/>
  <c r="AB352" i="60"/>
  <c r="AA352" i="60"/>
  <c r="Z352" i="60"/>
  <c r="Y352" i="60"/>
  <c r="X352" i="60"/>
  <c r="R352" i="60"/>
  <c r="M352" i="60"/>
  <c r="K352" i="60"/>
  <c r="H352" i="60"/>
  <c r="E352" i="60"/>
  <c r="AM351" i="60"/>
  <c r="AI351" i="60"/>
  <c r="AH351" i="60"/>
  <c r="AG351" i="60"/>
  <c r="AF351" i="60"/>
  <c r="AE351" i="60"/>
  <c r="AD351" i="60"/>
  <c r="AC351" i="60"/>
  <c r="AB351" i="60"/>
  <c r="AA351" i="60"/>
  <c r="Z351" i="60"/>
  <c r="Y351" i="60"/>
  <c r="X351" i="60"/>
  <c r="R351" i="60"/>
  <c r="M351" i="60"/>
  <c r="K351" i="60"/>
  <c r="H351" i="60"/>
  <c r="E351" i="60"/>
  <c r="AM350" i="60"/>
  <c r="AI350" i="60"/>
  <c r="AH350" i="60"/>
  <c r="AG350" i="60"/>
  <c r="AF350" i="60"/>
  <c r="AE350" i="60"/>
  <c r="AD350" i="60"/>
  <c r="AC350" i="60"/>
  <c r="AB350" i="60"/>
  <c r="AA350" i="60"/>
  <c r="Z350" i="60"/>
  <c r="Y350" i="60"/>
  <c r="X350" i="60"/>
  <c r="R350" i="60"/>
  <c r="M350" i="60"/>
  <c r="K350" i="60"/>
  <c r="H350" i="60"/>
  <c r="E350" i="60"/>
  <c r="AM349" i="60"/>
  <c r="AI349" i="60"/>
  <c r="AH349" i="60"/>
  <c r="AG349" i="60"/>
  <c r="AF349" i="60"/>
  <c r="AE349" i="60"/>
  <c r="AD349" i="60"/>
  <c r="AC349" i="60"/>
  <c r="AB349" i="60"/>
  <c r="AA349" i="60"/>
  <c r="Z349" i="60"/>
  <c r="Y349" i="60"/>
  <c r="X349" i="60"/>
  <c r="R349" i="60"/>
  <c r="M349" i="60"/>
  <c r="K349" i="60"/>
  <c r="H349" i="60"/>
  <c r="E349" i="60"/>
  <c r="AM348" i="60"/>
  <c r="AI348" i="60"/>
  <c r="AH348" i="60"/>
  <c r="AG348" i="60"/>
  <c r="AF348" i="60"/>
  <c r="AE348" i="60"/>
  <c r="AD348" i="60"/>
  <c r="AC348" i="60"/>
  <c r="AB348" i="60"/>
  <c r="AA348" i="60"/>
  <c r="Z348" i="60"/>
  <c r="Y348" i="60"/>
  <c r="X348" i="60"/>
  <c r="R348" i="60"/>
  <c r="M348" i="60"/>
  <c r="K348" i="60"/>
  <c r="H348" i="60"/>
  <c r="E348" i="60"/>
  <c r="AM347" i="60"/>
  <c r="AI347" i="60"/>
  <c r="AH347" i="60"/>
  <c r="AG347" i="60"/>
  <c r="AF347" i="60"/>
  <c r="AE347" i="60"/>
  <c r="AD347" i="60"/>
  <c r="AC347" i="60"/>
  <c r="AB347" i="60"/>
  <c r="AA347" i="60"/>
  <c r="Z347" i="60"/>
  <c r="Y347" i="60"/>
  <c r="X347" i="60"/>
  <c r="R347" i="60"/>
  <c r="M347" i="60"/>
  <c r="K347" i="60"/>
  <c r="H347" i="60"/>
  <c r="E347" i="60"/>
  <c r="AM346" i="60"/>
  <c r="AI346" i="60"/>
  <c r="AH346" i="60"/>
  <c r="AG346" i="60"/>
  <c r="AF346" i="60"/>
  <c r="AE346" i="60"/>
  <c r="AD346" i="60"/>
  <c r="AC346" i="60"/>
  <c r="AB346" i="60"/>
  <c r="AA346" i="60"/>
  <c r="Z346" i="60"/>
  <c r="Y346" i="60"/>
  <c r="X346" i="60"/>
  <c r="R346" i="60"/>
  <c r="M346" i="60"/>
  <c r="K346" i="60"/>
  <c r="H346" i="60"/>
  <c r="E346" i="60"/>
  <c r="AM345" i="60"/>
  <c r="AI345" i="60"/>
  <c r="AH345" i="60"/>
  <c r="AG345" i="60"/>
  <c r="AF345" i="60"/>
  <c r="AE345" i="60"/>
  <c r="AD345" i="60"/>
  <c r="AC345" i="60"/>
  <c r="AB345" i="60"/>
  <c r="AA345" i="60"/>
  <c r="Z345" i="60"/>
  <c r="Y345" i="60"/>
  <c r="X345" i="60"/>
  <c r="R345" i="60"/>
  <c r="M345" i="60"/>
  <c r="K345" i="60"/>
  <c r="H345" i="60"/>
  <c r="E345" i="60"/>
  <c r="AM344" i="60"/>
  <c r="AI344" i="60"/>
  <c r="AH344" i="60"/>
  <c r="AG344" i="60"/>
  <c r="AF344" i="60"/>
  <c r="AE344" i="60"/>
  <c r="AD344" i="60"/>
  <c r="AC344" i="60"/>
  <c r="AB344" i="60"/>
  <c r="AA344" i="60"/>
  <c r="Z344" i="60"/>
  <c r="Y344" i="60"/>
  <c r="X344" i="60"/>
  <c r="R344" i="60"/>
  <c r="M344" i="60"/>
  <c r="K344" i="60"/>
  <c r="H344" i="60"/>
  <c r="E344" i="60"/>
  <c r="AM343" i="60"/>
  <c r="AI343" i="60"/>
  <c r="AH343" i="60"/>
  <c r="AG343" i="60"/>
  <c r="AF343" i="60"/>
  <c r="AE343" i="60"/>
  <c r="AD343" i="60"/>
  <c r="AC343" i="60"/>
  <c r="AB343" i="60"/>
  <c r="AA343" i="60"/>
  <c r="Z343" i="60"/>
  <c r="Y343" i="60"/>
  <c r="X343" i="60"/>
  <c r="R343" i="60"/>
  <c r="M343" i="60"/>
  <c r="K343" i="60"/>
  <c r="H343" i="60"/>
  <c r="E343" i="60"/>
  <c r="AM342" i="60"/>
  <c r="AI342" i="60"/>
  <c r="AH342" i="60"/>
  <c r="AG342" i="60"/>
  <c r="AF342" i="60"/>
  <c r="AE342" i="60"/>
  <c r="AD342" i="60"/>
  <c r="AC342" i="60"/>
  <c r="AB342" i="60"/>
  <c r="AA342" i="60"/>
  <c r="Z342" i="60"/>
  <c r="Y342" i="60"/>
  <c r="X342" i="60"/>
  <c r="R342" i="60"/>
  <c r="M342" i="60"/>
  <c r="K342" i="60"/>
  <c r="H342" i="60"/>
  <c r="E342" i="60"/>
  <c r="AM341" i="60"/>
  <c r="AI341" i="60"/>
  <c r="AH341" i="60"/>
  <c r="AG341" i="60"/>
  <c r="AF341" i="60"/>
  <c r="AE341" i="60"/>
  <c r="AD341" i="60"/>
  <c r="AC341" i="60"/>
  <c r="AB341" i="60"/>
  <c r="AA341" i="60"/>
  <c r="Z341" i="60"/>
  <c r="Y341" i="60"/>
  <c r="X341" i="60"/>
  <c r="R341" i="60"/>
  <c r="M341" i="60"/>
  <c r="K341" i="60"/>
  <c r="H341" i="60"/>
  <c r="E341" i="60"/>
  <c r="AM340" i="60"/>
  <c r="AI340" i="60"/>
  <c r="AH340" i="60"/>
  <c r="AG340" i="60"/>
  <c r="AF340" i="60"/>
  <c r="AE340" i="60"/>
  <c r="AD340" i="60"/>
  <c r="AC340" i="60"/>
  <c r="AB340" i="60"/>
  <c r="AA340" i="60"/>
  <c r="Z340" i="60"/>
  <c r="Y340" i="60"/>
  <c r="X340" i="60"/>
  <c r="R340" i="60"/>
  <c r="M340" i="60"/>
  <c r="K340" i="60"/>
  <c r="H340" i="60"/>
  <c r="E340" i="60"/>
  <c r="AM339" i="60"/>
  <c r="AI339" i="60"/>
  <c r="AH339" i="60"/>
  <c r="AG339" i="60"/>
  <c r="AF339" i="60"/>
  <c r="AE339" i="60"/>
  <c r="AD339" i="60"/>
  <c r="AC339" i="60"/>
  <c r="AB339" i="60"/>
  <c r="AA339" i="60"/>
  <c r="Z339" i="60"/>
  <c r="Y339" i="60"/>
  <c r="X339" i="60"/>
  <c r="R339" i="60"/>
  <c r="M339" i="60"/>
  <c r="K339" i="60"/>
  <c r="H339" i="60"/>
  <c r="E339" i="60"/>
  <c r="AM338" i="60"/>
  <c r="AI338" i="60"/>
  <c r="AH338" i="60"/>
  <c r="AG338" i="60"/>
  <c r="AF338" i="60"/>
  <c r="AE338" i="60"/>
  <c r="AD338" i="60"/>
  <c r="AC338" i="60"/>
  <c r="AB338" i="60"/>
  <c r="AA338" i="60"/>
  <c r="Z338" i="60"/>
  <c r="Y338" i="60"/>
  <c r="X338" i="60"/>
  <c r="R338" i="60"/>
  <c r="M338" i="60"/>
  <c r="K338" i="60"/>
  <c r="H338" i="60"/>
  <c r="E338" i="60"/>
  <c r="AM337" i="60"/>
  <c r="AI337" i="60"/>
  <c r="AH337" i="60"/>
  <c r="AG337" i="60"/>
  <c r="AF337" i="60"/>
  <c r="AE337" i="60"/>
  <c r="AD337" i="60"/>
  <c r="AC337" i="60"/>
  <c r="AB337" i="60"/>
  <c r="AA337" i="60"/>
  <c r="Z337" i="60"/>
  <c r="Y337" i="60"/>
  <c r="X337" i="60"/>
  <c r="R337" i="60"/>
  <c r="M337" i="60"/>
  <c r="K337" i="60"/>
  <c r="H337" i="60"/>
  <c r="E337" i="60"/>
  <c r="AM336" i="60"/>
  <c r="AI336" i="60"/>
  <c r="AH336" i="60"/>
  <c r="AG336" i="60"/>
  <c r="AF336" i="60"/>
  <c r="AE336" i="60"/>
  <c r="AD336" i="60"/>
  <c r="AC336" i="60"/>
  <c r="AB336" i="60"/>
  <c r="AA336" i="60"/>
  <c r="Z336" i="60"/>
  <c r="Y336" i="60"/>
  <c r="X336" i="60"/>
  <c r="R336" i="60"/>
  <c r="M336" i="60"/>
  <c r="K336" i="60"/>
  <c r="H336" i="60"/>
  <c r="E336" i="60"/>
  <c r="AM335" i="60"/>
  <c r="AI335" i="60"/>
  <c r="AH335" i="60"/>
  <c r="AG335" i="60"/>
  <c r="AF335" i="60"/>
  <c r="AE335" i="60"/>
  <c r="AD335" i="60"/>
  <c r="AC335" i="60"/>
  <c r="AB335" i="60"/>
  <c r="AA335" i="60"/>
  <c r="Z335" i="60"/>
  <c r="Y335" i="60"/>
  <c r="X335" i="60"/>
  <c r="R335" i="60"/>
  <c r="M335" i="60"/>
  <c r="K335" i="60"/>
  <c r="H335" i="60"/>
  <c r="E335" i="60"/>
  <c r="AM334" i="60"/>
  <c r="AI334" i="60"/>
  <c r="AH334" i="60"/>
  <c r="AG334" i="60"/>
  <c r="AF334" i="60"/>
  <c r="AE334" i="60"/>
  <c r="AD334" i="60"/>
  <c r="AC334" i="60"/>
  <c r="AB334" i="60"/>
  <c r="AA334" i="60"/>
  <c r="Z334" i="60"/>
  <c r="Y334" i="60"/>
  <c r="X334" i="60"/>
  <c r="R334" i="60"/>
  <c r="M334" i="60"/>
  <c r="K334" i="60"/>
  <c r="H334" i="60"/>
  <c r="E334" i="60"/>
  <c r="AM333" i="60"/>
  <c r="AI333" i="60"/>
  <c r="AH333" i="60"/>
  <c r="AG333" i="60"/>
  <c r="AF333" i="60"/>
  <c r="AE333" i="60"/>
  <c r="AD333" i="60"/>
  <c r="AC333" i="60"/>
  <c r="AB333" i="60"/>
  <c r="AA333" i="60"/>
  <c r="Z333" i="60"/>
  <c r="Y333" i="60"/>
  <c r="X333" i="60"/>
  <c r="R333" i="60"/>
  <c r="M333" i="60"/>
  <c r="K333" i="60"/>
  <c r="H333" i="60"/>
  <c r="E333" i="60"/>
  <c r="AM332" i="60"/>
  <c r="AI332" i="60"/>
  <c r="AH332" i="60"/>
  <c r="AG332" i="60"/>
  <c r="AF332" i="60"/>
  <c r="AE332" i="60"/>
  <c r="AD332" i="60"/>
  <c r="AC332" i="60"/>
  <c r="AB332" i="60"/>
  <c r="AA332" i="60"/>
  <c r="Z332" i="60"/>
  <c r="Y332" i="60"/>
  <c r="X332" i="60"/>
  <c r="R332" i="60"/>
  <c r="M332" i="60"/>
  <c r="K332" i="60"/>
  <c r="H332" i="60"/>
  <c r="E332" i="60"/>
  <c r="AM331" i="60"/>
  <c r="AI331" i="60"/>
  <c r="AH331" i="60"/>
  <c r="AG331" i="60"/>
  <c r="AF331" i="60"/>
  <c r="AE331" i="60"/>
  <c r="AD331" i="60"/>
  <c r="AC331" i="60"/>
  <c r="AB331" i="60"/>
  <c r="AA331" i="60"/>
  <c r="Z331" i="60"/>
  <c r="Y331" i="60"/>
  <c r="X331" i="60"/>
  <c r="R331" i="60"/>
  <c r="M331" i="60"/>
  <c r="K331" i="60"/>
  <c r="H331" i="60"/>
  <c r="E331" i="60"/>
  <c r="AM330" i="60"/>
  <c r="AI330" i="60"/>
  <c r="AH330" i="60"/>
  <c r="AG330" i="60"/>
  <c r="AF330" i="60"/>
  <c r="AE330" i="60"/>
  <c r="AD330" i="60"/>
  <c r="AC330" i="60"/>
  <c r="AB330" i="60"/>
  <c r="AA330" i="60"/>
  <c r="Z330" i="60"/>
  <c r="Y330" i="60"/>
  <c r="X330" i="60"/>
  <c r="R330" i="60"/>
  <c r="M330" i="60"/>
  <c r="K330" i="60"/>
  <c r="H330" i="60"/>
  <c r="E330" i="60"/>
  <c r="AM329" i="60"/>
  <c r="AI329" i="60"/>
  <c r="AH329" i="60"/>
  <c r="AG329" i="60"/>
  <c r="AF329" i="60"/>
  <c r="AE329" i="60"/>
  <c r="AD329" i="60"/>
  <c r="AC329" i="60"/>
  <c r="AB329" i="60"/>
  <c r="AA329" i="60"/>
  <c r="Z329" i="60"/>
  <c r="Y329" i="60"/>
  <c r="X329" i="60"/>
  <c r="R329" i="60"/>
  <c r="M329" i="60"/>
  <c r="K329" i="60"/>
  <c r="H329" i="60"/>
  <c r="E329" i="60"/>
  <c r="AM328" i="60"/>
  <c r="AI328" i="60"/>
  <c r="AH328" i="60"/>
  <c r="AG328" i="60"/>
  <c r="AF328" i="60"/>
  <c r="AE328" i="60"/>
  <c r="AD328" i="60"/>
  <c r="AC328" i="60"/>
  <c r="AB328" i="60"/>
  <c r="AA328" i="60"/>
  <c r="Z328" i="60"/>
  <c r="Y328" i="60"/>
  <c r="X328" i="60"/>
  <c r="R328" i="60"/>
  <c r="M328" i="60"/>
  <c r="K328" i="60"/>
  <c r="H328" i="60"/>
  <c r="E328" i="60"/>
  <c r="AM327" i="60"/>
  <c r="AI327" i="60"/>
  <c r="AH327" i="60"/>
  <c r="AG327" i="60"/>
  <c r="AF327" i="60"/>
  <c r="AE327" i="60"/>
  <c r="AD327" i="60"/>
  <c r="AC327" i="60"/>
  <c r="AB327" i="60"/>
  <c r="AA327" i="60"/>
  <c r="Z327" i="60"/>
  <c r="Y327" i="60"/>
  <c r="X327" i="60"/>
  <c r="R327" i="60"/>
  <c r="M327" i="60"/>
  <c r="K327" i="60"/>
  <c r="H327" i="60"/>
  <c r="E327" i="60"/>
  <c r="AM326" i="60"/>
  <c r="AI326" i="60"/>
  <c r="AH326" i="60"/>
  <c r="AG326" i="60"/>
  <c r="AF326" i="60"/>
  <c r="AE326" i="60"/>
  <c r="AD326" i="60"/>
  <c r="AC326" i="60"/>
  <c r="AB326" i="60"/>
  <c r="AA326" i="60"/>
  <c r="Z326" i="60"/>
  <c r="Y326" i="60"/>
  <c r="X326" i="60"/>
  <c r="R326" i="60"/>
  <c r="M326" i="60"/>
  <c r="K326" i="60"/>
  <c r="H326" i="60"/>
  <c r="E326" i="60"/>
  <c r="AM325" i="60"/>
  <c r="AI325" i="60"/>
  <c r="AH325" i="60"/>
  <c r="AG325" i="60"/>
  <c r="AF325" i="60"/>
  <c r="AE325" i="60"/>
  <c r="AD325" i="60"/>
  <c r="AC325" i="60"/>
  <c r="AB325" i="60"/>
  <c r="AA325" i="60"/>
  <c r="Z325" i="60"/>
  <c r="Y325" i="60"/>
  <c r="X325" i="60"/>
  <c r="R325" i="60"/>
  <c r="M325" i="60"/>
  <c r="K325" i="60"/>
  <c r="H325" i="60"/>
  <c r="E325" i="60"/>
  <c r="AM324" i="60"/>
  <c r="AI324" i="60"/>
  <c r="AH324" i="60"/>
  <c r="AG324" i="60"/>
  <c r="AF324" i="60"/>
  <c r="AE324" i="60"/>
  <c r="AD324" i="60"/>
  <c r="AC324" i="60"/>
  <c r="AB324" i="60"/>
  <c r="AA324" i="60"/>
  <c r="Z324" i="60"/>
  <c r="Y324" i="60"/>
  <c r="X324" i="60"/>
  <c r="R324" i="60"/>
  <c r="M324" i="60"/>
  <c r="K324" i="60"/>
  <c r="H324" i="60"/>
  <c r="E324" i="60"/>
  <c r="AM323" i="60"/>
  <c r="AI323" i="60"/>
  <c r="AH323" i="60"/>
  <c r="AG323" i="60"/>
  <c r="AF323" i="60"/>
  <c r="AE323" i="60"/>
  <c r="AD323" i="60"/>
  <c r="AC323" i="60"/>
  <c r="AB323" i="60"/>
  <c r="AA323" i="60"/>
  <c r="Z323" i="60"/>
  <c r="Y323" i="60"/>
  <c r="X323" i="60"/>
  <c r="R323" i="60"/>
  <c r="M323" i="60"/>
  <c r="K323" i="60"/>
  <c r="H323" i="60"/>
  <c r="E323" i="60"/>
  <c r="AM322" i="60"/>
  <c r="AI322" i="60"/>
  <c r="AH322" i="60"/>
  <c r="AG322" i="60"/>
  <c r="AF322" i="60"/>
  <c r="AE322" i="60"/>
  <c r="AD322" i="60"/>
  <c r="AC322" i="60"/>
  <c r="AB322" i="60"/>
  <c r="AA322" i="60"/>
  <c r="Z322" i="60"/>
  <c r="Y322" i="60"/>
  <c r="X322" i="60"/>
  <c r="R322" i="60"/>
  <c r="M322" i="60"/>
  <c r="K322" i="60"/>
  <c r="H322" i="60"/>
  <c r="E322" i="60"/>
  <c r="AM321" i="60"/>
  <c r="AI321" i="60"/>
  <c r="AH321" i="60"/>
  <c r="AG321" i="60"/>
  <c r="AF321" i="60"/>
  <c r="AE321" i="60"/>
  <c r="AD321" i="60"/>
  <c r="AC321" i="60"/>
  <c r="AB321" i="60"/>
  <c r="AA321" i="60"/>
  <c r="Z321" i="60"/>
  <c r="Y321" i="60"/>
  <c r="X321" i="60"/>
  <c r="R321" i="60"/>
  <c r="M321" i="60"/>
  <c r="K321" i="60"/>
  <c r="H321" i="60"/>
  <c r="E321" i="60"/>
  <c r="AM320" i="60"/>
  <c r="AI320" i="60"/>
  <c r="AH320" i="60"/>
  <c r="AG320" i="60"/>
  <c r="AF320" i="60"/>
  <c r="AE320" i="60"/>
  <c r="AD320" i="60"/>
  <c r="AC320" i="60"/>
  <c r="AB320" i="60"/>
  <c r="AA320" i="60"/>
  <c r="Z320" i="60"/>
  <c r="Y320" i="60"/>
  <c r="X320" i="60"/>
  <c r="R320" i="60"/>
  <c r="M320" i="60"/>
  <c r="K320" i="60"/>
  <c r="H320" i="60"/>
  <c r="E320" i="60"/>
  <c r="AM319" i="60"/>
  <c r="AI319" i="60"/>
  <c r="AH319" i="60"/>
  <c r="AG319" i="60"/>
  <c r="AF319" i="60"/>
  <c r="AE319" i="60"/>
  <c r="AD319" i="60"/>
  <c r="AC319" i="60"/>
  <c r="AB319" i="60"/>
  <c r="AA319" i="60"/>
  <c r="Z319" i="60"/>
  <c r="Y319" i="60"/>
  <c r="X319" i="60"/>
  <c r="R319" i="60"/>
  <c r="M319" i="60"/>
  <c r="K319" i="60"/>
  <c r="H319" i="60"/>
  <c r="E319" i="60"/>
  <c r="AM318" i="60"/>
  <c r="AI318" i="60"/>
  <c r="AH318" i="60"/>
  <c r="AG318" i="60"/>
  <c r="AF318" i="60"/>
  <c r="AE318" i="60"/>
  <c r="AD318" i="60"/>
  <c r="AC318" i="60"/>
  <c r="AB318" i="60"/>
  <c r="AA318" i="60"/>
  <c r="Z318" i="60"/>
  <c r="Y318" i="60"/>
  <c r="X318" i="60"/>
  <c r="R318" i="60"/>
  <c r="M318" i="60"/>
  <c r="K318" i="60"/>
  <c r="H318" i="60"/>
  <c r="E318" i="60"/>
  <c r="AM317" i="60"/>
  <c r="AI317" i="60"/>
  <c r="AH317" i="60"/>
  <c r="AG317" i="60"/>
  <c r="AF317" i="60"/>
  <c r="AE317" i="60"/>
  <c r="AD317" i="60"/>
  <c r="AC317" i="60"/>
  <c r="AB317" i="60"/>
  <c r="AA317" i="60"/>
  <c r="Z317" i="60"/>
  <c r="Y317" i="60"/>
  <c r="X317" i="60"/>
  <c r="R317" i="60"/>
  <c r="M317" i="60"/>
  <c r="K317" i="60"/>
  <c r="H317" i="60"/>
  <c r="E317" i="60"/>
  <c r="AM316" i="60"/>
  <c r="AI316" i="60"/>
  <c r="AH316" i="60"/>
  <c r="AG316" i="60"/>
  <c r="AF316" i="60"/>
  <c r="AE316" i="60"/>
  <c r="AD316" i="60"/>
  <c r="AC316" i="60"/>
  <c r="AB316" i="60"/>
  <c r="AA316" i="60"/>
  <c r="Z316" i="60"/>
  <c r="Y316" i="60"/>
  <c r="X316" i="60"/>
  <c r="R316" i="60"/>
  <c r="M316" i="60"/>
  <c r="K316" i="60"/>
  <c r="H316" i="60"/>
  <c r="E316" i="60"/>
  <c r="AM315" i="60"/>
  <c r="AI315" i="60"/>
  <c r="AH315" i="60"/>
  <c r="AG315" i="60"/>
  <c r="AF315" i="60"/>
  <c r="AE315" i="60"/>
  <c r="AD315" i="60"/>
  <c r="AC315" i="60"/>
  <c r="AB315" i="60"/>
  <c r="AA315" i="60"/>
  <c r="Z315" i="60"/>
  <c r="Y315" i="60"/>
  <c r="X315" i="60"/>
  <c r="R315" i="60"/>
  <c r="M315" i="60"/>
  <c r="K315" i="60"/>
  <c r="H315" i="60"/>
  <c r="E315" i="60"/>
  <c r="AM314" i="60"/>
  <c r="AI314" i="60"/>
  <c r="AH314" i="60"/>
  <c r="AG314" i="60"/>
  <c r="AF314" i="60"/>
  <c r="AE314" i="60"/>
  <c r="AD314" i="60"/>
  <c r="AC314" i="60"/>
  <c r="AB314" i="60"/>
  <c r="AA314" i="60"/>
  <c r="Z314" i="60"/>
  <c r="Y314" i="60"/>
  <c r="X314" i="60"/>
  <c r="R314" i="60"/>
  <c r="M314" i="60"/>
  <c r="K314" i="60"/>
  <c r="H314" i="60"/>
  <c r="E314" i="60"/>
  <c r="AM313" i="60"/>
  <c r="AI313" i="60"/>
  <c r="AH313" i="60"/>
  <c r="AG313" i="60"/>
  <c r="AF313" i="60"/>
  <c r="AE313" i="60"/>
  <c r="AD313" i="60"/>
  <c r="AC313" i="60"/>
  <c r="AB313" i="60"/>
  <c r="AA313" i="60"/>
  <c r="Z313" i="60"/>
  <c r="Y313" i="60"/>
  <c r="X313" i="60"/>
  <c r="R313" i="60"/>
  <c r="M313" i="60"/>
  <c r="K313" i="60"/>
  <c r="H313" i="60"/>
  <c r="E313" i="60"/>
  <c r="AM312" i="60"/>
  <c r="AI312" i="60"/>
  <c r="AH312" i="60"/>
  <c r="AG312" i="60"/>
  <c r="AF312" i="60"/>
  <c r="AE312" i="60"/>
  <c r="AD312" i="60"/>
  <c r="AC312" i="60"/>
  <c r="AB312" i="60"/>
  <c r="AA312" i="60"/>
  <c r="Z312" i="60"/>
  <c r="Y312" i="60"/>
  <c r="X312" i="60"/>
  <c r="R312" i="60"/>
  <c r="M312" i="60"/>
  <c r="K312" i="60"/>
  <c r="H312" i="60"/>
  <c r="E312" i="60"/>
  <c r="AM311" i="60"/>
  <c r="AI311" i="60"/>
  <c r="AH311" i="60"/>
  <c r="AG311" i="60"/>
  <c r="AF311" i="60"/>
  <c r="AE311" i="60"/>
  <c r="AD311" i="60"/>
  <c r="AC311" i="60"/>
  <c r="AB311" i="60"/>
  <c r="AA311" i="60"/>
  <c r="Z311" i="60"/>
  <c r="Y311" i="60"/>
  <c r="X311" i="60"/>
  <c r="R311" i="60"/>
  <c r="M311" i="60"/>
  <c r="K311" i="60"/>
  <c r="H311" i="60"/>
  <c r="E311" i="60"/>
  <c r="AM310" i="60"/>
  <c r="AI310" i="60"/>
  <c r="AH310" i="60"/>
  <c r="AG310" i="60"/>
  <c r="AF310" i="60"/>
  <c r="AE310" i="60"/>
  <c r="AD310" i="60"/>
  <c r="AC310" i="60"/>
  <c r="AB310" i="60"/>
  <c r="AA310" i="60"/>
  <c r="Z310" i="60"/>
  <c r="Y310" i="60"/>
  <c r="X310" i="60"/>
  <c r="R310" i="60"/>
  <c r="M310" i="60"/>
  <c r="K310" i="60"/>
  <c r="H310" i="60"/>
  <c r="E310" i="60"/>
  <c r="AM309" i="60"/>
  <c r="AI309" i="60"/>
  <c r="AH309" i="60"/>
  <c r="AG309" i="60"/>
  <c r="AF309" i="60"/>
  <c r="AE309" i="60"/>
  <c r="AD309" i="60"/>
  <c r="AC309" i="60"/>
  <c r="AB309" i="60"/>
  <c r="AA309" i="60"/>
  <c r="Z309" i="60"/>
  <c r="Y309" i="60"/>
  <c r="X309" i="60"/>
  <c r="R309" i="60"/>
  <c r="M309" i="60"/>
  <c r="K309" i="60"/>
  <c r="H309" i="60"/>
  <c r="E309" i="60"/>
  <c r="AM308" i="60"/>
  <c r="AI308" i="60"/>
  <c r="AH308" i="60"/>
  <c r="AG308" i="60"/>
  <c r="AF308" i="60"/>
  <c r="AE308" i="60"/>
  <c r="AD308" i="60"/>
  <c r="AC308" i="60"/>
  <c r="AB308" i="60"/>
  <c r="AA308" i="60"/>
  <c r="Z308" i="60"/>
  <c r="Y308" i="60"/>
  <c r="X308" i="60"/>
  <c r="R308" i="60"/>
  <c r="M308" i="60"/>
  <c r="K308" i="60"/>
  <c r="H308" i="60"/>
  <c r="E308" i="60"/>
  <c r="AM307" i="60"/>
  <c r="AI307" i="60"/>
  <c r="AH307" i="60"/>
  <c r="AG307" i="60"/>
  <c r="AF307" i="60"/>
  <c r="AE307" i="60"/>
  <c r="AD307" i="60"/>
  <c r="AC307" i="60"/>
  <c r="AB307" i="60"/>
  <c r="AA307" i="60"/>
  <c r="Z307" i="60"/>
  <c r="Y307" i="60"/>
  <c r="X307" i="60"/>
  <c r="R307" i="60"/>
  <c r="M307" i="60"/>
  <c r="K307" i="60"/>
  <c r="H307" i="60"/>
  <c r="E307" i="60"/>
  <c r="AM306" i="60"/>
  <c r="AI306" i="60"/>
  <c r="AH306" i="60"/>
  <c r="AG306" i="60"/>
  <c r="AF306" i="60"/>
  <c r="AE306" i="60"/>
  <c r="AD306" i="60"/>
  <c r="AC306" i="60"/>
  <c r="AB306" i="60"/>
  <c r="AA306" i="60"/>
  <c r="Z306" i="60"/>
  <c r="Y306" i="60"/>
  <c r="X306" i="60"/>
  <c r="R306" i="60"/>
  <c r="M306" i="60"/>
  <c r="K306" i="60"/>
  <c r="H306" i="60"/>
  <c r="E306" i="60"/>
  <c r="AM305" i="60"/>
  <c r="AI305" i="60"/>
  <c r="AH305" i="60"/>
  <c r="AG305" i="60"/>
  <c r="AF305" i="60"/>
  <c r="AE305" i="60"/>
  <c r="AD305" i="60"/>
  <c r="AC305" i="60"/>
  <c r="AB305" i="60"/>
  <c r="AA305" i="60"/>
  <c r="Z305" i="60"/>
  <c r="Y305" i="60"/>
  <c r="X305" i="60"/>
  <c r="R305" i="60"/>
  <c r="M305" i="60"/>
  <c r="K305" i="60"/>
  <c r="H305" i="60"/>
  <c r="E305" i="60"/>
  <c r="AM304" i="60"/>
  <c r="AI304" i="60"/>
  <c r="AH304" i="60"/>
  <c r="AG304" i="60"/>
  <c r="AF304" i="60"/>
  <c r="AE304" i="60"/>
  <c r="AD304" i="60"/>
  <c r="AC304" i="60"/>
  <c r="AB304" i="60"/>
  <c r="AA304" i="60"/>
  <c r="Z304" i="60"/>
  <c r="Y304" i="60"/>
  <c r="X304" i="60"/>
  <c r="R304" i="60"/>
  <c r="M304" i="60"/>
  <c r="K304" i="60"/>
  <c r="H304" i="60"/>
  <c r="E304" i="60"/>
  <c r="AM303" i="60"/>
  <c r="AI303" i="60"/>
  <c r="AH303" i="60"/>
  <c r="AG303" i="60"/>
  <c r="AF303" i="60"/>
  <c r="AE303" i="60"/>
  <c r="AD303" i="60"/>
  <c r="AC303" i="60"/>
  <c r="AB303" i="60"/>
  <c r="AA303" i="60"/>
  <c r="Z303" i="60"/>
  <c r="Y303" i="60"/>
  <c r="X303" i="60"/>
  <c r="R303" i="60"/>
  <c r="M303" i="60"/>
  <c r="K303" i="60"/>
  <c r="H303" i="60"/>
  <c r="E303" i="60"/>
  <c r="AM302" i="60"/>
  <c r="AI302" i="60"/>
  <c r="AH302" i="60"/>
  <c r="AG302" i="60"/>
  <c r="AF302" i="60"/>
  <c r="AE302" i="60"/>
  <c r="AD302" i="60"/>
  <c r="AC302" i="60"/>
  <c r="AB302" i="60"/>
  <c r="AA302" i="60"/>
  <c r="Z302" i="60"/>
  <c r="Y302" i="60"/>
  <c r="X302" i="60"/>
  <c r="R302" i="60"/>
  <c r="M302" i="60"/>
  <c r="K302" i="60"/>
  <c r="H302" i="60"/>
  <c r="E302" i="60"/>
  <c r="AM301" i="60"/>
  <c r="AI301" i="60"/>
  <c r="AH301" i="60"/>
  <c r="AG301" i="60"/>
  <c r="AF301" i="60"/>
  <c r="AE301" i="60"/>
  <c r="AD301" i="60"/>
  <c r="AC301" i="60"/>
  <c r="AB301" i="60"/>
  <c r="AA301" i="60"/>
  <c r="Z301" i="60"/>
  <c r="Y301" i="60"/>
  <c r="X301" i="60"/>
  <c r="R301" i="60"/>
  <c r="M301" i="60"/>
  <c r="K301" i="60"/>
  <c r="H301" i="60"/>
  <c r="E301" i="60"/>
  <c r="AM300" i="60"/>
  <c r="AI300" i="60"/>
  <c r="AH300" i="60"/>
  <c r="AG300" i="60"/>
  <c r="AF300" i="60"/>
  <c r="AE300" i="60"/>
  <c r="AD300" i="60"/>
  <c r="AC300" i="60"/>
  <c r="AB300" i="60"/>
  <c r="AA300" i="60"/>
  <c r="Z300" i="60"/>
  <c r="Y300" i="60"/>
  <c r="X300" i="60"/>
  <c r="R300" i="60"/>
  <c r="M300" i="60"/>
  <c r="K300" i="60"/>
  <c r="H300" i="60"/>
  <c r="E300" i="60"/>
  <c r="AM299" i="60"/>
  <c r="AI299" i="60"/>
  <c r="AH299" i="60"/>
  <c r="AG299" i="60"/>
  <c r="AF299" i="60"/>
  <c r="AE299" i="60"/>
  <c r="AD299" i="60"/>
  <c r="AC299" i="60"/>
  <c r="AB299" i="60"/>
  <c r="AA299" i="60"/>
  <c r="Z299" i="60"/>
  <c r="Y299" i="60"/>
  <c r="X299" i="60"/>
  <c r="R299" i="60"/>
  <c r="M299" i="60"/>
  <c r="K299" i="60"/>
  <c r="H299" i="60"/>
  <c r="E299" i="60"/>
  <c r="AM298" i="60"/>
  <c r="AI298" i="60"/>
  <c r="AH298" i="60"/>
  <c r="AG298" i="60"/>
  <c r="AF298" i="60"/>
  <c r="AE298" i="60"/>
  <c r="AD298" i="60"/>
  <c r="AC298" i="60"/>
  <c r="AB298" i="60"/>
  <c r="AA298" i="60"/>
  <c r="Z298" i="60"/>
  <c r="Y298" i="60"/>
  <c r="X298" i="60"/>
  <c r="R298" i="60"/>
  <c r="M298" i="60"/>
  <c r="K298" i="60"/>
  <c r="H298" i="60"/>
  <c r="E298" i="60"/>
  <c r="AM297" i="60"/>
  <c r="AI297" i="60"/>
  <c r="AH297" i="60"/>
  <c r="AG297" i="60"/>
  <c r="AF297" i="60"/>
  <c r="AE297" i="60"/>
  <c r="AD297" i="60"/>
  <c r="AC297" i="60"/>
  <c r="AB297" i="60"/>
  <c r="AA297" i="60"/>
  <c r="Z297" i="60"/>
  <c r="Y297" i="60"/>
  <c r="X297" i="60"/>
  <c r="R297" i="60"/>
  <c r="M297" i="60"/>
  <c r="K297" i="60"/>
  <c r="H297" i="60"/>
  <c r="E297" i="60"/>
  <c r="AM296" i="60"/>
  <c r="AI296" i="60"/>
  <c r="AH296" i="60"/>
  <c r="AG296" i="60"/>
  <c r="AF296" i="60"/>
  <c r="AE296" i="60"/>
  <c r="AD296" i="60"/>
  <c r="AC296" i="60"/>
  <c r="AB296" i="60"/>
  <c r="AA296" i="60"/>
  <c r="Z296" i="60"/>
  <c r="Y296" i="60"/>
  <c r="X296" i="60"/>
  <c r="R296" i="60"/>
  <c r="M296" i="60"/>
  <c r="K296" i="60"/>
  <c r="H296" i="60"/>
  <c r="E296" i="60"/>
  <c r="AM295" i="60"/>
  <c r="AI295" i="60"/>
  <c r="AH295" i="60"/>
  <c r="AG295" i="60"/>
  <c r="AF295" i="60"/>
  <c r="AE295" i="60"/>
  <c r="AD295" i="60"/>
  <c r="AC295" i="60"/>
  <c r="AB295" i="60"/>
  <c r="AA295" i="60"/>
  <c r="Z295" i="60"/>
  <c r="Y295" i="60"/>
  <c r="X295" i="60"/>
  <c r="R295" i="60"/>
  <c r="M295" i="60"/>
  <c r="K295" i="60"/>
  <c r="H295" i="60"/>
  <c r="E295" i="60"/>
  <c r="AM294" i="60"/>
  <c r="AI294" i="60"/>
  <c r="AH294" i="60"/>
  <c r="AG294" i="60"/>
  <c r="AF294" i="60"/>
  <c r="AE294" i="60"/>
  <c r="AD294" i="60"/>
  <c r="AC294" i="60"/>
  <c r="AB294" i="60"/>
  <c r="AA294" i="60"/>
  <c r="Z294" i="60"/>
  <c r="Y294" i="60"/>
  <c r="X294" i="60"/>
  <c r="R294" i="60"/>
  <c r="M294" i="60"/>
  <c r="K294" i="60"/>
  <c r="H294" i="60"/>
  <c r="E294" i="60"/>
  <c r="AM293" i="60"/>
  <c r="AI293" i="60"/>
  <c r="AH293" i="60"/>
  <c r="AG293" i="60"/>
  <c r="AF293" i="60"/>
  <c r="AE293" i="60"/>
  <c r="AD293" i="60"/>
  <c r="AC293" i="60"/>
  <c r="AB293" i="60"/>
  <c r="AA293" i="60"/>
  <c r="Z293" i="60"/>
  <c r="Y293" i="60"/>
  <c r="X293" i="60"/>
  <c r="R293" i="60"/>
  <c r="M293" i="60"/>
  <c r="K293" i="60"/>
  <c r="H293" i="60"/>
  <c r="E293" i="60"/>
  <c r="AM292" i="60"/>
  <c r="AI292" i="60"/>
  <c r="AH292" i="60"/>
  <c r="AG292" i="60"/>
  <c r="AF292" i="60"/>
  <c r="AE292" i="60"/>
  <c r="AD292" i="60"/>
  <c r="AC292" i="60"/>
  <c r="AB292" i="60"/>
  <c r="AA292" i="60"/>
  <c r="Z292" i="60"/>
  <c r="Y292" i="60"/>
  <c r="X292" i="60"/>
  <c r="R292" i="60"/>
  <c r="M292" i="60"/>
  <c r="K292" i="60"/>
  <c r="H292" i="60"/>
  <c r="E292" i="60"/>
  <c r="AM291" i="60"/>
  <c r="AI291" i="60"/>
  <c r="AH291" i="60"/>
  <c r="AG291" i="60"/>
  <c r="AF291" i="60"/>
  <c r="AE291" i="60"/>
  <c r="AD291" i="60"/>
  <c r="AC291" i="60"/>
  <c r="AB291" i="60"/>
  <c r="AA291" i="60"/>
  <c r="Z291" i="60"/>
  <c r="Y291" i="60"/>
  <c r="X291" i="60"/>
  <c r="R291" i="60"/>
  <c r="M291" i="60"/>
  <c r="K291" i="60"/>
  <c r="H291" i="60"/>
  <c r="E291" i="60"/>
  <c r="AM290" i="60"/>
  <c r="AI290" i="60"/>
  <c r="AH290" i="60"/>
  <c r="AG290" i="60"/>
  <c r="AF290" i="60"/>
  <c r="AE290" i="60"/>
  <c r="AD290" i="60"/>
  <c r="AC290" i="60"/>
  <c r="AB290" i="60"/>
  <c r="AA290" i="60"/>
  <c r="Z290" i="60"/>
  <c r="Y290" i="60"/>
  <c r="X290" i="60"/>
  <c r="R290" i="60"/>
  <c r="M290" i="60"/>
  <c r="K290" i="60"/>
  <c r="H290" i="60"/>
  <c r="E290" i="60"/>
  <c r="AM289" i="60"/>
  <c r="AI289" i="60"/>
  <c r="AH289" i="60"/>
  <c r="AG289" i="60"/>
  <c r="AF289" i="60"/>
  <c r="AE289" i="60"/>
  <c r="AD289" i="60"/>
  <c r="AC289" i="60"/>
  <c r="AB289" i="60"/>
  <c r="AA289" i="60"/>
  <c r="Z289" i="60"/>
  <c r="Y289" i="60"/>
  <c r="X289" i="60"/>
  <c r="R289" i="60"/>
  <c r="M289" i="60"/>
  <c r="K289" i="60"/>
  <c r="H289" i="60"/>
  <c r="E289" i="60"/>
  <c r="AM288" i="60"/>
  <c r="AI288" i="60"/>
  <c r="AH288" i="60"/>
  <c r="AG288" i="60"/>
  <c r="AF288" i="60"/>
  <c r="AE288" i="60"/>
  <c r="AD288" i="60"/>
  <c r="AC288" i="60"/>
  <c r="AB288" i="60"/>
  <c r="AA288" i="60"/>
  <c r="Z288" i="60"/>
  <c r="Y288" i="60"/>
  <c r="X288" i="60"/>
  <c r="R288" i="60"/>
  <c r="M288" i="60"/>
  <c r="K288" i="60"/>
  <c r="H288" i="60"/>
  <c r="E288" i="60"/>
  <c r="AM287" i="60"/>
  <c r="AI287" i="60"/>
  <c r="AH287" i="60"/>
  <c r="AG287" i="60"/>
  <c r="AF287" i="60"/>
  <c r="AE287" i="60"/>
  <c r="AD287" i="60"/>
  <c r="AC287" i="60"/>
  <c r="AB287" i="60"/>
  <c r="AA287" i="60"/>
  <c r="Z287" i="60"/>
  <c r="Y287" i="60"/>
  <c r="X287" i="60"/>
  <c r="R287" i="60"/>
  <c r="M287" i="60"/>
  <c r="K287" i="60"/>
  <c r="H287" i="60"/>
  <c r="E287" i="60"/>
  <c r="AM286" i="60"/>
  <c r="AI286" i="60"/>
  <c r="AH286" i="60"/>
  <c r="AG286" i="60"/>
  <c r="AF286" i="60"/>
  <c r="AE286" i="60"/>
  <c r="AD286" i="60"/>
  <c r="AC286" i="60"/>
  <c r="AB286" i="60"/>
  <c r="AA286" i="60"/>
  <c r="Z286" i="60"/>
  <c r="Y286" i="60"/>
  <c r="X286" i="60"/>
  <c r="R286" i="60"/>
  <c r="M286" i="60"/>
  <c r="K286" i="60"/>
  <c r="H286" i="60"/>
  <c r="E286" i="60"/>
  <c r="AM285" i="60"/>
  <c r="AI285" i="60"/>
  <c r="AH285" i="60"/>
  <c r="AG285" i="60"/>
  <c r="AF285" i="60"/>
  <c r="AE285" i="60"/>
  <c r="AD285" i="60"/>
  <c r="AC285" i="60"/>
  <c r="AB285" i="60"/>
  <c r="AA285" i="60"/>
  <c r="Z285" i="60"/>
  <c r="Y285" i="60"/>
  <c r="X285" i="60"/>
  <c r="R285" i="60"/>
  <c r="M285" i="60"/>
  <c r="K285" i="60"/>
  <c r="H285" i="60"/>
  <c r="E285" i="60"/>
  <c r="AM284" i="60"/>
  <c r="AI284" i="60"/>
  <c r="AH284" i="60"/>
  <c r="AG284" i="60"/>
  <c r="AF284" i="60"/>
  <c r="AE284" i="60"/>
  <c r="AD284" i="60"/>
  <c r="AC284" i="60"/>
  <c r="AB284" i="60"/>
  <c r="AA284" i="60"/>
  <c r="Z284" i="60"/>
  <c r="Y284" i="60"/>
  <c r="X284" i="60"/>
  <c r="R284" i="60"/>
  <c r="M284" i="60"/>
  <c r="K284" i="60"/>
  <c r="H284" i="60"/>
  <c r="E284" i="60"/>
  <c r="AM283" i="60"/>
  <c r="AI283" i="60"/>
  <c r="AH283" i="60"/>
  <c r="AG283" i="60"/>
  <c r="AF283" i="60"/>
  <c r="AE283" i="60"/>
  <c r="AD283" i="60"/>
  <c r="AC283" i="60"/>
  <c r="AB283" i="60"/>
  <c r="AA283" i="60"/>
  <c r="Z283" i="60"/>
  <c r="Y283" i="60"/>
  <c r="X283" i="60"/>
  <c r="R283" i="60"/>
  <c r="M283" i="60"/>
  <c r="K283" i="60"/>
  <c r="H283" i="60"/>
  <c r="E283" i="60"/>
  <c r="AM282" i="60"/>
  <c r="AI282" i="60"/>
  <c r="AH282" i="60"/>
  <c r="AG282" i="60"/>
  <c r="AF282" i="60"/>
  <c r="AE282" i="60"/>
  <c r="AD282" i="60"/>
  <c r="AC282" i="60"/>
  <c r="AB282" i="60"/>
  <c r="AA282" i="60"/>
  <c r="Z282" i="60"/>
  <c r="Y282" i="60"/>
  <c r="X282" i="60"/>
  <c r="R282" i="60"/>
  <c r="M282" i="60"/>
  <c r="K282" i="60"/>
  <c r="H282" i="60"/>
  <c r="E282" i="60"/>
  <c r="AM281" i="60"/>
  <c r="AI281" i="60"/>
  <c r="AH281" i="60"/>
  <c r="AG281" i="60"/>
  <c r="AF281" i="60"/>
  <c r="AE281" i="60"/>
  <c r="AD281" i="60"/>
  <c r="AC281" i="60"/>
  <c r="AB281" i="60"/>
  <c r="AA281" i="60"/>
  <c r="Z281" i="60"/>
  <c r="Y281" i="60"/>
  <c r="X281" i="60"/>
  <c r="R281" i="60"/>
  <c r="M281" i="60"/>
  <c r="K281" i="60"/>
  <c r="H281" i="60"/>
  <c r="E281" i="60"/>
  <c r="AM280" i="60"/>
  <c r="AI280" i="60"/>
  <c r="AH280" i="60"/>
  <c r="AG280" i="60"/>
  <c r="AF280" i="60"/>
  <c r="AE280" i="60"/>
  <c r="AD280" i="60"/>
  <c r="AC280" i="60"/>
  <c r="AB280" i="60"/>
  <c r="AA280" i="60"/>
  <c r="Z280" i="60"/>
  <c r="Y280" i="60"/>
  <c r="X280" i="60"/>
  <c r="R280" i="60"/>
  <c r="M280" i="60"/>
  <c r="K280" i="60"/>
  <c r="H280" i="60"/>
  <c r="E280" i="60"/>
  <c r="AM279" i="60"/>
  <c r="AI279" i="60"/>
  <c r="AH279" i="60"/>
  <c r="AG279" i="60"/>
  <c r="AF279" i="60"/>
  <c r="AE279" i="60"/>
  <c r="AD279" i="60"/>
  <c r="AC279" i="60"/>
  <c r="AB279" i="60"/>
  <c r="AA279" i="60"/>
  <c r="Z279" i="60"/>
  <c r="Y279" i="60"/>
  <c r="X279" i="60"/>
  <c r="R279" i="60"/>
  <c r="M279" i="60"/>
  <c r="K279" i="60"/>
  <c r="H279" i="60"/>
  <c r="E279" i="60"/>
  <c r="AM278" i="60"/>
  <c r="AI278" i="60"/>
  <c r="AH278" i="60"/>
  <c r="AG278" i="60"/>
  <c r="AF278" i="60"/>
  <c r="AE278" i="60"/>
  <c r="AD278" i="60"/>
  <c r="AC278" i="60"/>
  <c r="AB278" i="60"/>
  <c r="AA278" i="60"/>
  <c r="Z278" i="60"/>
  <c r="Y278" i="60"/>
  <c r="X278" i="60"/>
  <c r="R278" i="60"/>
  <c r="M278" i="60"/>
  <c r="K278" i="60"/>
  <c r="H278" i="60"/>
  <c r="E278" i="60"/>
  <c r="AM277" i="60"/>
  <c r="AI277" i="60"/>
  <c r="AH277" i="60"/>
  <c r="AG277" i="60"/>
  <c r="AF277" i="60"/>
  <c r="AE277" i="60"/>
  <c r="AD277" i="60"/>
  <c r="AC277" i="60"/>
  <c r="AB277" i="60"/>
  <c r="AA277" i="60"/>
  <c r="Z277" i="60"/>
  <c r="Y277" i="60"/>
  <c r="X277" i="60"/>
  <c r="R277" i="60"/>
  <c r="M277" i="60"/>
  <c r="K277" i="60"/>
  <c r="H277" i="60"/>
  <c r="E277" i="60"/>
  <c r="AM276" i="60"/>
  <c r="AI276" i="60"/>
  <c r="AH276" i="60"/>
  <c r="AG276" i="60"/>
  <c r="AF276" i="60"/>
  <c r="AE276" i="60"/>
  <c r="AD276" i="60"/>
  <c r="AC276" i="60"/>
  <c r="AB276" i="60"/>
  <c r="AA276" i="60"/>
  <c r="Z276" i="60"/>
  <c r="Y276" i="60"/>
  <c r="X276" i="60"/>
  <c r="R276" i="60"/>
  <c r="M276" i="60"/>
  <c r="K276" i="60"/>
  <c r="H276" i="60"/>
  <c r="E276" i="60"/>
  <c r="AM275" i="60"/>
  <c r="AI275" i="60"/>
  <c r="AH275" i="60"/>
  <c r="AG275" i="60"/>
  <c r="AF275" i="60"/>
  <c r="AE275" i="60"/>
  <c r="AD275" i="60"/>
  <c r="AC275" i="60"/>
  <c r="AB275" i="60"/>
  <c r="AA275" i="60"/>
  <c r="Z275" i="60"/>
  <c r="Y275" i="60"/>
  <c r="X275" i="60"/>
  <c r="R275" i="60"/>
  <c r="M275" i="60"/>
  <c r="K275" i="60"/>
  <c r="H275" i="60"/>
  <c r="E275" i="60"/>
  <c r="AM274" i="60"/>
  <c r="AI274" i="60"/>
  <c r="AH274" i="60"/>
  <c r="AG274" i="60"/>
  <c r="AF274" i="60"/>
  <c r="AE274" i="60"/>
  <c r="AD274" i="60"/>
  <c r="AC274" i="60"/>
  <c r="AB274" i="60"/>
  <c r="AA274" i="60"/>
  <c r="Z274" i="60"/>
  <c r="Y274" i="60"/>
  <c r="X274" i="60"/>
  <c r="R274" i="60"/>
  <c r="M274" i="60"/>
  <c r="K274" i="60"/>
  <c r="H274" i="60"/>
  <c r="E274" i="60"/>
  <c r="AM273" i="60"/>
  <c r="AI273" i="60"/>
  <c r="AH273" i="60"/>
  <c r="AG273" i="60"/>
  <c r="AF273" i="60"/>
  <c r="AE273" i="60"/>
  <c r="AD273" i="60"/>
  <c r="AC273" i="60"/>
  <c r="AB273" i="60"/>
  <c r="AA273" i="60"/>
  <c r="Z273" i="60"/>
  <c r="Y273" i="60"/>
  <c r="X273" i="60"/>
  <c r="R273" i="60"/>
  <c r="M273" i="60"/>
  <c r="K273" i="60"/>
  <c r="H273" i="60"/>
  <c r="E273" i="60"/>
  <c r="AM272" i="60"/>
  <c r="AI272" i="60"/>
  <c r="AH272" i="60"/>
  <c r="AG272" i="60"/>
  <c r="AF272" i="60"/>
  <c r="AE272" i="60"/>
  <c r="AD272" i="60"/>
  <c r="AC272" i="60"/>
  <c r="AB272" i="60"/>
  <c r="AA272" i="60"/>
  <c r="Z272" i="60"/>
  <c r="Y272" i="60"/>
  <c r="X272" i="60"/>
  <c r="R272" i="60"/>
  <c r="M272" i="60"/>
  <c r="K272" i="60"/>
  <c r="H272" i="60"/>
  <c r="E272" i="60"/>
  <c r="AM271" i="60"/>
  <c r="AI271" i="60"/>
  <c r="AH271" i="60"/>
  <c r="AG271" i="60"/>
  <c r="AF271" i="60"/>
  <c r="AE271" i="60"/>
  <c r="AD271" i="60"/>
  <c r="AC271" i="60"/>
  <c r="AB271" i="60"/>
  <c r="AA271" i="60"/>
  <c r="Z271" i="60"/>
  <c r="Y271" i="60"/>
  <c r="X271" i="60"/>
  <c r="R271" i="60"/>
  <c r="M271" i="60"/>
  <c r="K271" i="60"/>
  <c r="H271" i="60"/>
  <c r="E271" i="60"/>
  <c r="AM270" i="60"/>
  <c r="AI270" i="60"/>
  <c r="AH270" i="60"/>
  <c r="AG270" i="60"/>
  <c r="AF270" i="60"/>
  <c r="AE270" i="60"/>
  <c r="AD270" i="60"/>
  <c r="AC270" i="60"/>
  <c r="AB270" i="60"/>
  <c r="AA270" i="60"/>
  <c r="Z270" i="60"/>
  <c r="Y270" i="60"/>
  <c r="X270" i="60"/>
  <c r="R270" i="60"/>
  <c r="M270" i="60"/>
  <c r="K270" i="60"/>
  <c r="H270" i="60"/>
  <c r="E270" i="60"/>
  <c r="AM269" i="60"/>
  <c r="AI269" i="60"/>
  <c r="AH269" i="60"/>
  <c r="AG269" i="60"/>
  <c r="AF269" i="60"/>
  <c r="AE269" i="60"/>
  <c r="AD269" i="60"/>
  <c r="AC269" i="60"/>
  <c r="AB269" i="60"/>
  <c r="AA269" i="60"/>
  <c r="Z269" i="60"/>
  <c r="Y269" i="60"/>
  <c r="X269" i="60"/>
  <c r="R269" i="60"/>
  <c r="M269" i="60"/>
  <c r="K269" i="60"/>
  <c r="H269" i="60"/>
  <c r="E269" i="60"/>
  <c r="AM268" i="60"/>
  <c r="AI268" i="60"/>
  <c r="AH268" i="60"/>
  <c r="AG268" i="60"/>
  <c r="AF268" i="60"/>
  <c r="AE268" i="60"/>
  <c r="AD268" i="60"/>
  <c r="AC268" i="60"/>
  <c r="AB268" i="60"/>
  <c r="AA268" i="60"/>
  <c r="Z268" i="60"/>
  <c r="Y268" i="60"/>
  <c r="X268" i="60"/>
  <c r="R268" i="60"/>
  <c r="M268" i="60"/>
  <c r="K268" i="60"/>
  <c r="H268" i="60"/>
  <c r="E268" i="60"/>
  <c r="AM267" i="60"/>
  <c r="AI267" i="60"/>
  <c r="AH267" i="60"/>
  <c r="AG267" i="60"/>
  <c r="AF267" i="60"/>
  <c r="AE267" i="60"/>
  <c r="AD267" i="60"/>
  <c r="AC267" i="60"/>
  <c r="AB267" i="60"/>
  <c r="AA267" i="60"/>
  <c r="Z267" i="60"/>
  <c r="Y267" i="60"/>
  <c r="X267" i="60"/>
  <c r="R267" i="60"/>
  <c r="M267" i="60"/>
  <c r="K267" i="60"/>
  <c r="H267" i="60"/>
  <c r="E267" i="60"/>
  <c r="AM266" i="60"/>
  <c r="AI266" i="60"/>
  <c r="AH266" i="60"/>
  <c r="AG266" i="60"/>
  <c r="AF266" i="60"/>
  <c r="AE266" i="60"/>
  <c r="AD266" i="60"/>
  <c r="AC266" i="60"/>
  <c r="AB266" i="60"/>
  <c r="AA266" i="60"/>
  <c r="Z266" i="60"/>
  <c r="Y266" i="60"/>
  <c r="X266" i="60"/>
  <c r="R266" i="60"/>
  <c r="M266" i="60"/>
  <c r="K266" i="60"/>
  <c r="H266" i="60"/>
  <c r="E266" i="60"/>
  <c r="AM265" i="60"/>
  <c r="AI265" i="60"/>
  <c r="AH265" i="60"/>
  <c r="AG265" i="60"/>
  <c r="AF265" i="60"/>
  <c r="AE265" i="60"/>
  <c r="AD265" i="60"/>
  <c r="AC265" i="60"/>
  <c r="AB265" i="60"/>
  <c r="AA265" i="60"/>
  <c r="Z265" i="60"/>
  <c r="Y265" i="60"/>
  <c r="X265" i="60"/>
  <c r="R265" i="60"/>
  <c r="M265" i="60"/>
  <c r="K265" i="60"/>
  <c r="H265" i="60"/>
  <c r="E265" i="60"/>
  <c r="AM264" i="60"/>
  <c r="AI264" i="60"/>
  <c r="AH264" i="60"/>
  <c r="AG264" i="60"/>
  <c r="AF264" i="60"/>
  <c r="AE264" i="60"/>
  <c r="AD264" i="60"/>
  <c r="AC264" i="60"/>
  <c r="AB264" i="60"/>
  <c r="AA264" i="60"/>
  <c r="Z264" i="60"/>
  <c r="Y264" i="60"/>
  <c r="X264" i="60"/>
  <c r="R264" i="60"/>
  <c r="M264" i="60"/>
  <c r="K264" i="60"/>
  <c r="H264" i="60"/>
  <c r="E264" i="60"/>
  <c r="AM263" i="60"/>
  <c r="AI263" i="60"/>
  <c r="AH263" i="60"/>
  <c r="AG263" i="60"/>
  <c r="AF263" i="60"/>
  <c r="AE263" i="60"/>
  <c r="AD263" i="60"/>
  <c r="AC263" i="60"/>
  <c r="AB263" i="60"/>
  <c r="AA263" i="60"/>
  <c r="Z263" i="60"/>
  <c r="Y263" i="60"/>
  <c r="X263" i="60"/>
  <c r="R263" i="60"/>
  <c r="M263" i="60"/>
  <c r="K263" i="60"/>
  <c r="H263" i="60"/>
  <c r="E263" i="60"/>
  <c r="AM262" i="60"/>
  <c r="AI262" i="60"/>
  <c r="AH262" i="60"/>
  <c r="AG262" i="60"/>
  <c r="AF262" i="60"/>
  <c r="AE262" i="60"/>
  <c r="AD262" i="60"/>
  <c r="AC262" i="60"/>
  <c r="AB262" i="60"/>
  <c r="AA262" i="60"/>
  <c r="Z262" i="60"/>
  <c r="Y262" i="60"/>
  <c r="X262" i="60"/>
  <c r="R262" i="60"/>
  <c r="M262" i="60"/>
  <c r="K262" i="60"/>
  <c r="H262" i="60"/>
  <c r="E262" i="60"/>
  <c r="AM261" i="60"/>
  <c r="AI261" i="60"/>
  <c r="AH261" i="60"/>
  <c r="AG261" i="60"/>
  <c r="AF261" i="60"/>
  <c r="AE261" i="60"/>
  <c r="AD261" i="60"/>
  <c r="AC261" i="60"/>
  <c r="AB261" i="60"/>
  <c r="AA261" i="60"/>
  <c r="Z261" i="60"/>
  <c r="Y261" i="60"/>
  <c r="X261" i="60"/>
  <c r="R261" i="60"/>
  <c r="M261" i="60"/>
  <c r="K261" i="60"/>
  <c r="H261" i="60"/>
  <c r="E261" i="60"/>
  <c r="AM260" i="60"/>
  <c r="AI260" i="60"/>
  <c r="AH260" i="60"/>
  <c r="AG260" i="60"/>
  <c r="AF260" i="60"/>
  <c r="AE260" i="60"/>
  <c r="AD260" i="60"/>
  <c r="AC260" i="60"/>
  <c r="AB260" i="60"/>
  <c r="AA260" i="60"/>
  <c r="Z260" i="60"/>
  <c r="Y260" i="60"/>
  <c r="X260" i="60"/>
  <c r="R260" i="60"/>
  <c r="M260" i="60"/>
  <c r="K260" i="60"/>
  <c r="H260" i="60"/>
  <c r="E260" i="60"/>
  <c r="AM259" i="60"/>
  <c r="AI259" i="60"/>
  <c r="AH259" i="60"/>
  <c r="AG259" i="60"/>
  <c r="AF259" i="60"/>
  <c r="AE259" i="60"/>
  <c r="AD259" i="60"/>
  <c r="AC259" i="60"/>
  <c r="AB259" i="60"/>
  <c r="AA259" i="60"/>
  <c r="Z259" i="60"/>
  <c r="Y259" i="60"/>
  <c r="X259" i="60"/>
  <c r="R259" i="60"/>
  <c r="M259" i="60"/>
  <c r="K259" i="60"/>
  <c r="H259" i="60"/>
  <c r="E259" i="60"/>
  <c r="AM258" i="60"/>
  <c r="AI258" i="60"/>
  <c r="AH258" i="60"/>
  <c r="AG258" i="60"/>
  <c r="AF258" i="60"/>
  <c r="AE258" i="60"/>
  <c r="AD258" i="60"/>
  <c r="AC258" i="60"/>
  <c r="AB258" i="60"/>
  <c r="AA258" i="60"/>
  <c r="Z258" i="60"/>
  <c r="Y258" i="60"/>
  <c r="X258" i="60"/>
  <c r="R258" i="60"/>
  <c r="M258" i="60"/>
  <c r="K258" i="60"/>
  <c r="H258" i="60"/>
  <c r="E258" i="60"/>
  <c r="AM257" i="60"/>
  <c r="AI257" i="60"/>
  <c r="AH257" i="60"/>
  <c r="AG257" i="60"/>
  <c r="AF257" i="60"/>
  <c r="AE257" i="60"/>
  <c r="AD257" i="60"/>
  <c r="AC257" i="60"/>
  <c r="AB257" i="60"/>
  <c r="AA257" i="60"/>
  <c r="Z257" i="60"/>
  <c r="Y257" i="60"/>
  <c r="X257" i="60"/>
  <c r="R257" i="60"/>
  <c r="M257" i="60"/>
  <c r="K257" i="60"/>
  <c r="H257" i="60"/>
  <c r="E257" i="60"/>
  <c r="AM256" i="60"/>
  <c r="AI256" i="60"/>
  <c r="AH256" i="60"/>
  <c r="AG256" i="60"/>
  <c r="AF256" i="60"/>
  <c r="AE256" i="60"/>
  <c r="AD256" i="60"/>
  <c r="AC256" i="60"/>
  <c r="AB256" i="60"/>
  <c r="AA256" i="60"/>
  <c r="Z256" i="60"/>
  <c r="Y256" i="60"/>
  <c r="X256" i="60"/>
  <c r="R256" i="60"/>
  <c r="M256" i="60"/>
  <c r="K256" i="60"/>
  <c r="H256" i="60"/>
  <c r="E256" i="60"/>
  <c r="AM255" i="60"/>
  <c r="AI255" i="60"/>
  <c r="AH255" i="60"/>
  <c r="AG255" i="60"/>
  <c r="AF255" i="60"/>
  <c r="AE255" i="60"/>
  <c r="AD255" i="60"/>
  <c r="AC255" i="60"/>
  <c r="AB255" i="60"/>
  <c r="AA255" i="60"/>
  <c r="Z255" i="60"/>
  <c r="Y255" i="60"/>
  <c r="X255" i="60"/>
  <c r="R255" i="60"/>
  <c r="M255" i="60"/>
  <c r="K255" i="60"/>
  <c r="H255" i="60"/>
  <c r="E255" i="60"/>
  <c r="AM254" i="60"/>
  <c r="AI254" i="60"/>
  <c r="AH254" i="60"/>
  <c r="AG254" i="60"/>
  <c r="AF254" i="60"/>
  <c r="AE254" i="60"/>
  <c r="AD254" i="60"/>
  <c r="AC254" i="60"/>
  <c r="AB254" i="60"/>
  <c r="AA254" i="60"/>
  <c r="Z254" i="60"/>
  <c r="Y254" i="60"/>
  <c r="X254" i="60"/>
  <c r="R254" i="60"/>
  <c r="M254" i="60"/>
  <c r="K254" i="60"/>
  <c r="H254" i="60"/>
  <c r="E254" i="60"/>
  <c r="AM253" i="60"/>
  <c r="AI253" i="60"/>
  <c r="AH253" i="60"/>
  <c r="AG253" i="60"/>
  <c r="AF253" i="60"/>
  <c r="AE253" i="60"/>
  <c r="AD253" i="60"/>
  <c r="AC253" i="60"/>
  <c r="AB253" i="60"/>
  <c r="AA253" i="60"/>
  <c r="Z253" i="60"/>
  <c r="Y253" i="60"/>
  <c r="X253" i="60"/>
  <c r="R253" i="60"/>
  <c r="M253" i="60"/>
  <c r="K253" i="60"/>
  <c r="H253" i="60"/>
  <c r="E253" i="60"/>
  <c r="AM252" i="60"/>
  <c r="AI252" i="60"/>
  <c r="AH252" i="60"/>
  <c r="AG252" i="60"/>
  <c r="AF252" i="60"/>
  <c r="AE252" i="60"/>
  <c r="AD252" i="60"/>
  <c r="AC252" i="60"/>
  <c r="AB252" i="60"/>
  <c r="AA252" i="60"/>
  <c r="Z252" i="60"/>
  <c r="Y252" i="60"/>
  <c r="X252" i="60"/>
  <c r="R252" i="60"/>
  <c r="M252" i="60"/>
  <c r="K252" i="60"/>
  <c r="H252" i="60"/>
  <c r="E252" i="60"/>
  <c r="AM251" i="60"/>
  <c r="AI251" i="60"/>
  <c r="AH251" i="60"/>
  <c r="AG251" i="60"/>
  <c r="AF251" i="60"/>
  <c r="AE251" i="60"/>
  <c r="AD251" i="60"/>
  <c r="AC251" i="60"/>
  <c r="AB251" i="60"/>
  <c r="AA251" i="60"/>
  <c r="Z251" i="60"/>
  <c r="Y251" i="60"/>
  <c r="X251" i="60"/>
  <c r="R251" i="60"/>
  <c r="M251" i="60"/>
  <c r="K251" i="60"/>
  <c r="H251" i="60"/>
  <c r="E251" i="60"/>
  <c r="AM250" i="60"/>
  <c r="AI250" i="60"/>
  <c r="AH250" i="60"/>
  <c r="AG250" i="60"/>
  <c r="AF250" i="60"/>
  <c r="AE250" i="60"/>
  <c r="AD250" i="60"/>
  <c r="AC250" i="60"/>
  <c r="AB250" i="60"/>
  <c r="AA250" i="60"/>
  <c r="Z250" i="60"/>
  <c r="Y250" i="60"/>
  <c r="X250" i="60"/>
  <c r="R250" i="60"/>
  <c r="M250" i="60"/>
  <c r="K250" i="60"/>
  <c r="H250" i="60"/>
  <c r="E250" i="60"/>
  <c r="AM249" i="60"/>
  <c r="AI249" i="60"/>
  <c r="AH249" i="60"/>
  <c r="AG249" i="60"/>
  <c r="AF249" i="60"/>
  <c r="AE249" i="60"/>
  <c r="AD249" i="60"/>
  <c r="AC249" i="60"/>
  <c r="AB249" i="60"/>
  <c r="AA249" i="60"/>
  <c r="Z249" i="60"/>
  <c r="Y249" i="60"/>
  <c r="X249" i="60"/>
  <c r="R249" i="60"/>
  <c r="M249" i="60"/>
  <c r="K249" i="60"/>
  <c r="H249" i="60"/>
  <c r="E249" i="60"/>
  <c r="AM248" i="60"/>
  <c r="AI248" i="60"/>
  <c r="AH248" i="60"/>
  <c r="AG248" i="60"/>
  <c r="AF248" i="60"/>
  <c r="AE248" i="60"/>
  <c r="AD248" i="60"/>
  <c r="AC248" i="60"/>
  <c r="AB248" i="60"/>
  <c r="AA248" i="60"/>
  <c r="Z248" i="60"/>
  <c r="Y248" i="60"/>
  <c r="X248" i="60"/>
  <c r="R248" i="60"/>
  <c r="M248" i="60"/>
  <c r="K248" i="60"/>
  <c r="H248" i="60"/>
  <c r="E248" i="60"/>
  <c r="AM247" i="60"/>
  <c r="AI247" i="60"/>
  <c r="AH247" i="60"/>
  <c r="AG247" i="60"/>
  <c r="AF247" i="60"/>
  <c r="AE247" i="60"/>
  <c r="AD247" i="60"/>
  <c r="AC247" i="60"/>
  <c r="AB247" i="60"/>
  <c r="AA247" i="60"/>
  <c r="Z247" i="60"/>
  <c r="Y247" i="60"/>
  <c r="X247" i="60"/>
  <c r="R247" i="60"/>
  <c r="M247" i="60"/>
  <c r="K247" i="60"/>
  <c r="H247" i="60"/>
  <c r="E247" i="60"/>
  <c r="AM246" i="60"/>
  <c r="AI246" i="60"/>
  <c r="AH246" i="60"/>
  <c r="AG246" i="60"/>
  <c r="AF246" i="60"/>
  <c r="AE246" i="60"/>
  <c r="AD246" i="60"/>
  <c r="AC246" i="60"/>
  <c r="AB246" i="60"/>
  <c r="AA246" i="60"/>
  <c r="Z246" i="60"/>
  <c r="Y246" i="60"/>
  <c r="X246" i="60"/>
  <c r="R246" i="60"/>
  <c r="M246" i="60"/>
  <c r="K246" i="60"/>
  <c r="H246" i="60"/>
  <c r="E246" i="60"/>
  <c r="AM245" i="60"/>
  <c r="AI245" i="60"/>
  <c r="AH245" i="60"/>
  <c r="AG245" i="60"/>
  <c r="AF245" i="60"/>
  <c r="AE245" i="60"/>
  <c r="AD245" i="60"/>
  <c r="AC245" i="60"/>
  <c r="AB245" i="60"/>
  <c r="AA245" i="60"/>
  <c r="Z245" i="60"/>
  <c r="Y245" i="60"/>
  <c r="X245" i="60"/>
  <c r="R245" i="60"/>
  <c r="M245" i="60"/>
  <c r="K245" i="60"/>
  <c r="H245" i="60"/>
  <c r="E245" i="60"/>
  <c r="AM244" i="60"/>
  <c r="AI244" i="60"/>
  <c r="AH244" i="60"/>
  <c r="AG244" i="60"/>
  <c r="AF244" i="60"/>
  <c r="AE244" i="60"/>
  <c r="AD244" i="60"/>
  <c r="AC244" i="60"/>
  <c r="AB244" i="60"/>
  <c r="AA244" i="60"/>
  <c r="Z244" i="60"/>
  <c r="Y244" i="60"/>
  <c r="X244" i="60"/>
  <c r="R244" i="60"/>
  <c r="M244" i="60"/>
  <c r="K244" i="60"/>
  <c r="H244" i="60"/>
  <c r="E244" i="60"/>
  <c r="AM243" i="60"/>
  <c r="AI243" i="60"/>
  <c r="AH243" i="60"/>
  <c r="AG243" i="60"/>
  <c r="AF243" i="60"/>
  <c r="AE243" i="60"/>
  <c r="AD243" i="60"/>
  <c r="AC243" i="60"/>
  <c r="AB243" i="60"/>
  <c r="AA243" i="60"/>
  <c r="Z243" i="60"/>
  <c r="Y243" i="60"/>
  <c r="X243" i="60"/>
  <c r="R243" i="60"/>
  <c r="M243" i="60"/>
  <c r="K243" i="60"/>
  <c r="H243" i="60"/>
  <c r="E243" i="60"/>
  <c r="AM242" i="60"/>
  <c r="AI242" i="60"/>
  <c r="AH242" i="60"/>
  <c r="AG242" i="60"/>
  <c r="AF242" i="60"/>
  <c r="AE242" i="60"/>
  <c r="AD242" i="60"/>
  <c r="AC242" i="60"/>
  <c r="AB242" i="60"/>
  <c r="AA242" i="60"/>
  <c r="Z242" i="60"/>
  <c r="Y242" i="60"/>
  <c r="X242" i="60"/>
  <c r="R242" i="60"/>
  <c r="M242" i="60"/>
  <c r="K242" i="60"/>
  <c r="H242" i="60"/>
  <c r="E242" i="60"/>
  <c r="AM241" i="60"/>
  <c r="AI241" i="60"/>
  <c r="AH241" i="60"/>
  <c r="AG241" i="60"/>
  <c r="AF241" i="60"/>
  <c r="AE241" i="60"/>
  <c r="AD241" i="60"/>
  <c r="AC241" i="60"/>
  <c r="AB241" i="60"/>
  <c r="AA241" i="60"/>
  <c r="Z241" i="60"/>
  <c r="Y241" i="60"/>
  <c r="X241" i="60"/>
  <c r="R241" i="60"/>
  <c r="M241" i="60"/>
  <c r="K241" i="60"/>
  <c r="H241" i="60"/>
  <c r="E241" i="60"/>
  <c r="AM240" i="60"/>
  <c r="AI240" i="60"/>
  <c r="AH240" i="60"/>
  <c r="AG240" i="60"/>
  <c r="AF240" i="60"/>
  <c r="AE240" i="60"/>
  <c r="AD240" i="60"/>
  <c r="AC240" i="60"/>
  <c r="AB240" i="60"/>
  <c r="AA240" i="60"/>
  <c r="Z240" i="60"/>
  <c r="Y240" i="60"/>
  <c r="X240" i="60"/>
  <c r="R240" i="60"/>
  <c r="M240" i="60"/>
  <c r="K240" i="60"/>
  <c r="H240" i="60"/>
  <c r="E240" i="60"/>
  <c r="AM239" i="60"/>
  <c r="AI239" i="60"/>
  <c r="AH239" i="60"/>
  <c r="AG239" i="60"/>
  <c r="AF239" i="60"/>
  <c r="AE239" i="60"/>
  <c r="AD239" i="60"/>
  <c r="AC239" i="60"/>
  <c r="AB239" i="60"/>
  <c r="AA239" i="60"/>
  <c r="Z239" i="60"/>
  <c r="Y239" i="60"/>
  <c r="X239" i="60"/>
  <c r="R239" i="60"/>
  <c r="M239" i="60"/>
  <c r="K239" i="60"/>
  <c r="H239" i="60"/>
  <c r="E239" i="60"/>
  <c r="AM238" i="60"/>
  <c r="AI238" i="60"/>
  <c r="AH238" i="60"/>
  <c r="AG238" i="60"/>
  <c r="AF238" i="60"/>
  <c r="AE238" i="60"/>
  <c r="AD238" i="60"/>
  <c r="AC238" i="60"/>
  <c r="AB238" i="60"/>
  <c r="AA238" i="60"/>
  <c r="Z238" i="60"/>
  <c r="Y238" i="60"/>
  <c r="X238" i="60"/>
  <c r="R238" i="60"/>
  <c r="M238" i="60"/>
  <c r="K238" i="60"/>
  <c r="H238" i="60"/>
  <c r="E238" i="60"/>
  <c r="AM237" i="60"/>
  <c r="AI237" i="60"/>
  <c r="AH237" i="60"/>
  <c r="AG237" i="60"/>
  <c r="AF237" i="60"/>
  <c r="AE237" i="60"/>
  <c r="AD237" i="60"/>
  <c r="AC237" i="60"/>
  <c r="AB237" i="60"/>
  <c r="AA237" i="60"/>
  <c r="Z237" i="60"/>
  <c r="Y237" i="60"/>
  <c r="X237" i="60"/>
  <c r="R237" i="60"/>
  <c r="M237" i="60"/>
  <c r="K237" i="60"/>
  <c r="H237" i="60"/>
  <c r="E237" i="60"/>
  <c r="AM236" i="60"/>
  <c r="AI236" i="60"/>
  <c r="AH236" i="60"/>
  <c r="AG236" i="60"/>
  <c r="AF236" i="60"/>
  <c r="AE236" i="60"/>
  <c r="AD236" i="60"/>
  <c r="AC236" i="60"/>
  <c r="AB236" i="60"/>
  <c r="AA236" i="60"/>
  <c r="Z236" i="60"/>
  <c r="Y236" i="60"/>
  <c r="X236" i="60"/>
  <c r="R236" i="60"/>
  <c r="M236" i="60"/>
  <c r="K236" i="60"/>
  <c r="H236" i="60"/>
  <c r="E236" i="60"/>
  <c r="AM235" i="60"/>
  <c r="AI235" i="60"/>
  <c r="AH235" i="60"/>
  <c r="AG235" i="60"/>
  <c r="AF235" i="60"/>
  <c r="AE235" i="60"/>
  <c r="AD235" i="60"/>
  <c r="AC235" i="60"/>
  <c r="AB235" i="60"/>
  <c r="AA235" i="60"/>
  <c r="Z235" i="60"/>
  <c r="Y235" i="60"/>
  <c r="X235" i="60"/>
  <c r="R235" i="60"/>
  <c r="M235" i="60"/>
  <c r="K235" i="60"/>
  <c r="H235" i="60"/>
  <c r="E235" i="60"/>
  <c r="AM234" i="60"/>
  <c r="AI234" i="60"/>
  <c r="AH234" i="60"/>
  <c r="AG234" i="60"/>
  <c r="AF234" i="60"/>
  <c r="AE234" i="60"/>
  <c r="AD234" i="60"/>
  <c r="AC234" i="60"/>
  <c r="AB234" i="60"/>
  <c r="AA234" i="60"/>
  <c r="Z234" i="60"/>
  <c r="Y234" i="60"/>
  <c r="X234" i="60"/>
  <c r="R234" i="60"/>
  <c r="M234" i="60"/>
  <c r="K234" i="60"/>
  <c r="H234" i="60"/>
  <c r="E234" i="60"/>
  <c r="AM233" i="60"/>
  <c r="AI233" i="60"/>
  <c r="AH233" i="60"/>
  <c r="AG233" i="60"/>
  <c r="AF233" i="60"/>
  <c r="AE233" i="60"/>
  <c r="AD233" i="60"/>
  <c r="AC233" i="60"/>
  <c r="AB233" i="60"/>
  <c r="AA233" i="60"/>
  <c r="Z233" i="60"/>
  <c r="Y233" i="60"/>
  <c r="X233" i="60"/>
  <c r="R233" i="60"/>
  <c r="M233" i="60"/>
  <c r="K233" i="60"/>
  <c r="H233" i="60"/>
  <c r="E233" i="60"/>
  <c r="AM232" i="60"/>
  <c r="AI232" i="60"/>
  <c r="AH232" i="60"/>
  <c r="AG232" i="60"/>
  <c r="AF232" i="60"/>
  <c r="AE232" i="60"/>
  <c r="AD232" i="60"/>
  <c r="AC232" i="60"/>
  <c r="AB232" i="60"/>
  <c r="AA232" i="60"/>
  <c r="Z232" i="60"/>
  <c r="Y232" i="60"/>
  <c r="X232" i="60"/>
  <c r="R232" i="60"/>
  <c r="M232" i="60"/>
  <c r="K232" i="60"/>
  <c r="H232" i="60"/>
  <c r="E232" i="60"/>
  <c r="AM231" i="60"/>
  <c r="AI231" i="60"/>
  <c r="AH231" i="60"/>
  <c r="AG231" i="60"/>
  <c r="AF231" i="60"/>
  <c r="AE231" i="60"/>
  <c r="AD231" i="60"/>
  <c r="AC231" i="60"/>
  <c r="AB231" i="60"/>
  <c r="AA231" i="60"/>
  <c r="Z231" i="60"/>
  <c r="Y231" i="60"/>
  <c r="X231" i="60"/>
  <c r="R231" i="60"/>
  <c r="M231" i="60"/>
  <c r="K231" i="60"/>
  <c r="H231" i="60"/>
  <c r="E231" i="60"/>
  <c r="AM230" i="60"/>
  <c r="AI230" i="60"/>
  <c r="AH230" i="60"/>
  <c r="AG230" i="60"/>
  <c r="AF230" i="60"/>
  <c r="AE230" i="60"/>
  <c r="AD230" i="60"/>
  <c r="AC230" i="60"/>
  <c r="AB230" i="60"/>
  <c r="AA230" i="60"/>
  <c r="Z230" i="60"/>
  <c r="Y230" i="60"/>
  <c r="X230" i="60"/>
  <c r="R230" i="60"/>
  <c r="M230" i="60"/>
  <c r="K230" i="60"/>
  <c r="H230" i="60"/>
  <c r="E230" i="60"/>
  <c r="AM229" i="60"/>
  <c r="AI229" i="60"/>
  <c r="AH229" i="60"/>
  <c r="AG229" i="60"/>
  <c r="AF229" i="60"/>
  <c r="AE229" i="60"/>
  <c r="AD229" i="60"/>
  <c r="AC229" i="60"/>
  <c r="AB229" i="60"/>
  <c r="AA229" i="60"/>
  <c r="Z229" i="60"/>
  <c r="Y229" i="60"/>
  <c r="X229" i="60"/>
  <c r="R229" i="60"/>
  <c r="M229" i="60"/>
  <c r="K229" i="60"/>
  <c r="H229" i="60"/>
  <c r="E229" i="60"/>
  <c r="AM228" i="60"/>
  <c r="AI228" i="60"/>
  <c r="AH228" i="60"/>
  <c r="AG228" i="60"/>
  <c r="AF228" i="60"/>
  <c r="AE228" i="60"/>
  <c r="AD228" i="60"/>
  <c r="AC228" i="60"/>
  <c r="AB228" i="60"/>
  <c r="AA228" i="60"/>
  <c r="Z228" i="60"/>
  <c r="Y228" i="60"/>
  <c r="X228" i="60"/>
  <c r="R228" i="60"/>
  <c r="M228" i="60"/>
  <c r="K228" i="60"/>
  <c r="H228" i="60"/>
  <c r="E228" i="60"/>
  <c r="AM227" i="60"/>
  <c r="AI227" i="60"/>
  <c r="AH227" i="60"/>
  <c r="AG227" i="60"/>
  <c r="AF227" i="60"/>
  <c r="AE227" i="60"/>
  <c r="AD227" i="60"/>
  <c r="AC227" i="60"/>
  <c r="AB227" i="60"/>
  <c r="AA227" i="60"/>
  <c r="Z227" i="60"/>
  <c r="Y227" i="60"/>
  <c r="X227" i="60"/>
  <c r="R227" i="60"/>
  <c r="M227" i="60"/>
  <c r="K227" i="60"/>
  <c r="H227" i="60"/>
  <c r="E227" i="60"/>
  <c r="AM226" i="60"/>
  <c r="AI226" i="60"/>
  <c r="AH226" i="60"/>
  <c r="AG226" i="60"/>
  <c r="AF226" i="60"/>
  <c r="AE226" i="60"/>
  <c r="AD226" i="60"/>
  <c r="AC226" i="60"/>
  <c r="AB226" i="60"/>
  <c r="AA226" i="60"/>
  <c r="Z226" i="60"/>
  <c r="Y226" i="60"/>
  <c r="X226" i="60"/>
  <c r="R226" i="60"/>
  <c r="M226" i="60"/>
  <c r="K226" i="60"/>
  <c r="H226" i="60"/>
  <c r="E226" i="60"/>
  <c r="AM225" i="60"/>
  <c r="AI225" i="60"/>
  <c r="AH225" i="60"/>
  <c r="AG225" i="60"/>
  <c r="AF225" i="60"/>
  <c r="AE225" i="60"/>
  <c r="AD225" i="60"/>
  <c r="AC225" i="60"/>
  <c r="AB225" i="60"/>
  <c r="AA225" i="60"/>
  <c r="Z225" i="60"/>
  <c r="Y225" i="60"/>
  <c r="X225" i="60"/>
  <c r="R225" i="60"/>
  <c r="M225" i="60"/>
  <c r="K225" i="60"/>
  <c r="H225" i="60"/>
  <c r="E225" i="60"/>
  <c r="AM224" i="60"/>
  <c r="AI224" i="60"/>
  <c r="AH224" i="60"/>
  <c r="AG224" i="60"/>
  <c r="AF224" i="60"/>
  <c r="AE224" i="60"/>
  <c r="AD224" i="60"/>
  <c r="AC224" i="60"/>
  <c r="AB224" i="60"/>
  <c r="AA224" i="60"/>
  <c r="Z224" i="60"/>
  <c r="Y224" i="60"/>
  <c r="X224" i="60"/>
  <c r="R224" i="60"/>
  <c r="M224" i="60"/>
  <c r="K224" i="60"/>
  <c r="H224" i="60"/>
  <c r="E224" i="60"/>
  <c r="AM223" i="60"/>
  <c r="AI223" i="60"/>
  <c r="AH223" i="60"/>
  <c r="AG223" i="60"/>
  <c r="AF223" i="60"/>
  <c r="AE223" i="60"/>
  <c r="AD223" i="60"/>
  <c r="AC223" i="60"/>
  <c r="AB223" i="60"/>
  <c r="AA223" i="60"/>
  <c r="Z223" i="60"/>
  <c r="Y223" i="60"/>
  <c r="X223" i="60"/>
  <c r="R223" i="60"/>
  <c r="M223" i="60"/>
  <c r="K223" i="60"/>
  <c r="H223" i="60"/>
  <c r="E223" i="60"/>
  <c r="AM222" i="60"/>
  <c r="AI222" i="60"/>
  <c r="AH222" i="60"/>
  <c r="AG222" i="60"/>
  <c r="AF222" i="60"/>
  <c r="AE222" i="60"/>
  <c r="AD222" i="60"/>
  <c r="AC222" i="60"/>
  <c r="AB222" i="60"/>
  <c r="AA222" i="60"/>
  <c r="Z222" i="60"/>
  <c r="Y222" i="60"/>
  <c r="X222" i="60"/>
  <c r="R222" i="60"/>
  <c r="M222" i="60"/>
  <c r="K222" i="60"/>
  <c r="H222" i="60"/>
  <c r="E222" i="60"/>
  <c r="AM221" i="60"/>
  <c r="AI221" i="60"/>
  <c r="AH221" i="60"/>
  <c r="AG221" i="60"/>
  <c r="AF221" i="60"/>
  <c r="AE221" i="60"/>
  <c r="AD221" i="60"/>
  <c r="AC221" i="60"/>
  <c r="AB221" i="60"/>
  <c r="AA221" i="60"/>
  <c r="Z221" i="60"/>
  <c r="Y221" i="60"/>
  <c r="X221" i="60"/>
  <c r="R221" i="60"/>
  <c r="M221" i="60"/>
  <c r="K221" i="60"/>
  <c r="H221" i="60"/>
  <c r="E221" i="60"/>
  <c r="AM220" i="60"/>
  <c r="AI220" i="60"/>
  <c r="AH220" i="60"/>
  <c r="AG220" i="60"/>
  <c r="AF220" i="60"/>
  <c r="AE220" i="60"/>
  <c r="AD220" i="60"/>
  <c r="AC220" i="60"/>
  <c r="AB220" i="60"/>
  <c r="AA220" i="60"/>
  <c r="Z220" i="60"/>
  <c r="Y220" i="60"/>
  <c r="X220" i="60"/>
  <c r="R220" i="60"/>
  <c r="M220" i="60"/>
  <c r="K220" i="60"/>
  <c r="H220" i="60"/>
  <c r="E220" i="60"/>
  <c r="AM219" i="60"/>
  <c r="AI219" i="60"/>
  <c r="AH219" i="60"/>
  <c r="AG219" i="60"/>
  <c r="AF219" i="60"/>
  <c r="AE219" i="60"/>
  <c r="AD219" i="60"/>
  <c r="AC219" i="60"/>
  <c r="AB219" i="60"/>
  <c r="AA219" i="60"/>
  <c r="Z219" i="60"/>
  <c r="Y219" i="60"/>
  <c r="X219" i="60"/>
  <c r="R219" i="60"/>
  <c r="M219" i="60"/>
  <c r="K219" i="60"/>
  <c r="H219" i="60"/>
  <c r="E219" i="60"/>
  <c r="AM218" i="60"/>
  <c r="AI218" i="60"/>
  <c r="AH218" i="60"/>
  <c r="AG218" i="60"/>
  <c r="AF218" i="60"/>
  <c r="AE218" i="60"/>
  <c r="AD218" i="60"/>
  <c r="AC218" i="60"/>
  <c r="AB218" i="60"/>
  <c r="AA218" i="60"/>
  <c r="Z218" i="60"/>
  <c r="Y218" i="60"/>
  <c r="X218" i="60"/>
  <c r="R218" i="60"/>
  <c r="M218" i="60"/>
  <c r="K218" i="60"/>
  <c r="H218" i="60"/>
  <c r="E218" i="60"/>
  <c r="AM217" i="60"/>
  <c r="AI217" i="60"/>
  <c r="AH217" i="60"/>
  <c r="AG217" i="60"/>
  <c r="AF217" i="60"/>
  <c r="AE217" i="60"/>
  <c r="AD217" i="60"/>
  <c r="AC217" i="60"/>
  <c r="AB217" i="60"/>
  <c r="AA217" i="60"/>
  <c r="Z217" i="60"/>
  <c r="Y217" i="60"/>
  <c r="X217" i="60"/>
  <c r="R217" i="60"/>
  <c r="M217" i="60"/>
  <c r="K217" i="60"/>
  <c r="H217" i="60"/>
  <c r="E217" i="60"/>
  <c r="AM216" i="60"/>
  <c r="AI216" i="60"/>
  <c r="AH216" i="60"/>
  <c r="AG216" i="60"/>
  <c r="AF216" i="60"/>
  <c r="AE216" i="60"/>
  <c r="AD216" i="60"/>
  <c r="AC216" i="60"/>
  <c r="AB216" i="60"/>
  <c r="AA216" i="60"/>
  <c r="Z216" i="60"/>
  <c r="Y216" i="60"/>
  <c r="X216" i="60"/>
  <c r="R216" i="60"/>
  <c r="M216" i="60"/>
  <c r="K216" i="60"/>
  <c r="H216" i="60"/>
  <c r="E216" i="60"/>
  <c r="AM215" i="60"/>
  <c r="AI215" i="60"/>
  <c r="AH215" i="60"/>
  <c r="AG215" i="60"/>
  <c r="AF215" i="60"/>
  <c r="AE215" i="60"/>
  <c r="AD215" i="60"/>
  <c r="AC215" i="60"/>
  <c r="AB215" i="60"/>
  <c r="AA215" i="60"/>
  <c r="Z215" i="60"/>
  <c r="Y215" i="60"/>
  <c r="X215" i="60"/>
  <c r="R215" i="60"/>
  <c r="M215" i="60"/>
  <c r="K215" i="60"/>
  <c r="H215" i="60"/>
  <c r="E215" i="60"/>
  <c r="AM214" i="60"/>
  <c r="AI214" i="60"/>
  <c r="AH214" i="60"/>
  <c r="AG214" i="60"/>
  <c r="AF214" i="60"/>
  <c r="AE214" i="60"/>
  <c r="AD214" i="60"/>
  <c r="AC214" i="60"/>
  <c r="AB214" i="60"/>
  <c r="AA214" i="60"/>
  <c r="Z214" i="60"/>
  <c r="Y214" i="60"/>
  <c r="X214" i="60"/>
  <c r="R214" i="60"/>
  <c r="M214" i="60"/>
  <c r="K214" i="60"/>
  <c r="H214" i="60"/>
  <c r="E214" i="60"/>
  <c r="AM213" i="60"/>
  <c r="AI213" i="60"/>
  <c r="AH213" i="60"/>
  <c r="AG213" i="60"/>
  <c r="AF213" i="60"/>
  <c r="AE213" i="60"/>
  <c r="AD213" i="60"/>
  <c r="AC213" i="60"/>
  <c r="AB213" i="60"/>
  <c r="AA213" i="60"/>
  <c r="Z213" i="60"/>
  <c r="Y213" i="60"/>
  <c r="X213" i="60"/>
  <c r="R213" i="60"/>
  <c r="M213" i="60"/>
  <c r="K213" i="60"/>
  <c r="H213" i="60"/>
  <c r="E213" i="60"/>
  <c r="AM212" i="60"/>
  <c r="AI212" i="60"/>
  <c r="AH212" i="60"/>
  <c r="AG212" i="60"/>
  <c r="AF212" i="60"/>
  <c r="AE212" i="60"/>
  <c r="AD212" i="60"/>
  <c r="AC212" i="60"/>
  <c r="AB212" i="60"/>
  <c r="AA212" i="60"/>
  <c r="Z212" i="60"/>
  <c r="Y212" i="60"/>
  <c r="X212" i="60"/>
  <c r="R212" i="60"/>
  <c r="M212" i="60"/>
  <c r="K212" i="60"/>
  <c r="H212" i="60"/>
  <c r="E212" i="60"/>
  <c r="AM211" i="60"/>
  <c r="AI211" i="60"/>
  <c r="AH211" i="60"/>
  <c r="AG211" i="60"/>
  <c r="AF211" i="60"/>
  <c r="AE211" i="60"/>
  <c r="AD211" i="60"/>
  <c r="AC211" i="60"/>
  <c r="AB211" i="60"/>
  <c r="AA211" i="60"/>
  <c r="Z211" i="60"/>
  <c r="Y211" i="60"/>
  <c r="X211" i="60"/>
  <c r="R211" i="60"/>
  <c r="M211" i="60"/>
  <c r="K211" i="60"/>
  <c r="H211" i="60"/>
  <c r="E211" i="60"/>
  <c r="AM210" i="60"/>
  <c r="AI210" i="60"/>
  <c r="AH210" i="60"/>
  <c r="AG210" i="60"/>
  <c r="AF210" i="60"/>
  <c r="AE210" i="60"/>
  <c r="AD210" i="60"/>
  <c r="AC210" i="60"/>
  <c r="AB210" i="60"/>
  <c r="AA210" i="60"/>
  <c r="Z210" i="60"/>
  <c r="Y210" i="60"/>
  <c r="X210" i="60"/>
  <c r="R210" i="60"/>
  <c r="M210" i="60"/>
  <c r="K210" i="60"/>
  <c r="H210" i="60"/>
  <c r="E210" i="60"/>
  <c r="AM209" i="60"/>
  <c r="AI209" i="60"/>
  <c r="AH209" i="60"/>
  <c r="AG209" i="60"/>
  <c r="AF209" i="60"/>
  <c r="AE209" i="60"/>
  <c r="AD209" i="60"/>
  <c r="AC209" i="60"/>
  <c r="AB209" i="60"/>
  <c r="AA209" i="60"/>
  <c r="Z209" i="60"/>
  <c r="Y209" i="60"/>
  <c r="X209" i="60"/>
  <c r="R209" i="60"/>
  <c r="M209" i="60"/>
  <c r="K209" i="60"/>
  <c r="H209" i="60"/>
  <c r="E209" i="60"/>
  <c r="AM208" i="60"/>
  <c r="AI208" i="60"/>
  <c r="AH208" i="60"/>
  <c r="AG208" i="60"/>
  <c r="AF208" i="60"/>
  <c r="AE208" i="60"/>
  <c r="AD208" i="60"/>
  <c r="AC208" i="60"/>
  <c r="AB208" i="60"/>
  <c r="AA208" i="60"/>
  <c r="Z208" i="60"/>
  <c r="Y208" i="60"/>
  <c r="X208" i="60"/>
  <c r="R208" i="60"/>
  <c r="M208" i="60"/>
  <c r="K208" i="60"/>
  <c r="H208" i="60"/>
  <c r="E208" i="60"/>
  <c r="AM207" i="60"/>
  <c r="AI207" i="60"/>
  <c r="AH207" i="60"/>
  <c r="AG207" i="60"/>
  <c r="AF207" i="60"/>
  <c r="AE207" i="60"/>
  <c r="AD207" i="60"/>
  <c r="AC207" i="60"/>
  <c r="AB207" i="60"/>
  <c r="AA207" i="60"/>
  <c r="Z207" i="60"/>
  <c r="Y207" i="60"/>
  <c r="X207" i="60"/>
  <c r="R207" i="60"/>
  <c r="M207" i="60"/>
  <c r="K207" i="60"/>
  <c r="H207" i="60"/>
  <c r="E207" i="60"/>
  <c r="AM206" i="60"/>
  <c r="AI206" i="60"/>
  <c r="AH206" i="60"/>
  <c r="AG206" i="60"/>
  <c r="AF206" i="60"/>
  <c r="AE206" i="60"/>
  <c r="AD206" i="60"/>
  <c r="AC206" i="60"/>
  <c r="AB206" i="60"/>
  <c r="AA206" i="60"/>
  <c r="Z206" i="60"/>
  <c r="Y206" i="60"/>
  <c r="X206" i="60"/>
  <c r="R206" i="60"/>
  <c r="M206" i="60"/>
  <c r="K206" i="60"/>
  <c r="H206" i="60"/>
  <c r="E206" i="60"/>
  <c r="AM205" i="60"/>
  <c r="AI205" i="60"/>
  <c r="AH205" i="60"/>
  <c r="AG205" i="60"/>
  <c r="AF205" i="60"/>
  <c r="AE205" i="60"/>
  <c r="AD205" i="60"/>
  <c r="AC205" i="60"/>
  <c r="AB205" i="60"/>
  <c r="AA205" i="60"/>
  <c r="Z205" i="60"/>
  <c r="Y205" i="60"/>
  <c r="X205" i="60"/>
  <c r="R205" i="60"/>
  <c r="M205" i="60"/>
  <c r="K205" i="60"/>
  <c r="H205" i="60"/>
  <c r="E205" i="60"/>
  <c r="AM204" i="60"/>
  <c r="AI204" i="60"/>
  <c r="AH204" i="60"/>
  <c r="AG204" i="60"/>
  <c r="AF204" i="60"/>
  <c r="AE204" i="60"/>
  <c r="AD204" i="60"/>
  <c r="AC204" i="60"/>
  <c r="AB204" i="60"/>
  <c r="AA204" i="60"/>
  <c r="Z204" i="60"/>
  <c r="Y204" i="60"/>
  <c r="X204" i="60"/>
  <c r="R204" i="60"/>
  <c r="M204" i="60"/>
  <c r="K204" i="60"/>
  <c r="H204" i="60"/>
  <c r="E204" i="60"/>
  <c r="AM203" i="60"/>
  <c r="AI203" i="60"/>
  <c r="AH203" i="60"/>
  <c r="AG203" i="60"/>
  <c r="AF203" i="60"/>
  <c r="AE203" i="60"/>
  <c r="AD203" i="60"/>
  <c r="AC203" i="60"/>
  <c r="AB203" i="60"/>
  <c r="AA203" i="60"/>
  <c r="Z203" i="60"/>
  <c r="Y203" i="60"/>
  <c r="X203" i="60"/>
  <c r="R203" i="60"/>
  <c r="M203" i="60"/>
  <c r="K203" i="60"/>
  <c r="H203" i="60"/>
  <c r="E203" i="60"/>
  <c r="AM202" i="60"/>
  <c r="AI202" i="60"/>
  <c r="AH202" i="60"/>
  <c r="AG202" i="60"/>
  <c r="AF202" i="60"/>
  <c r="AE202" i="60"/>
  <c r="AD202" i="60"/>
  <c r="AC202" i="60"/>
  <c r="AB202" i="60"/>
  <c r="AA202" i="60"/>
  <c r="Z202" i="60"/>
  <c r="Y202" i="60"/>
  <c r="X202" i="60"/>
  <c r="R202" i="60"/>
  <c r="M202" i="60"/>
  <c r="K202" i="60"/>
  <c r="H202" i="60"/>
  <c r="E202" i="60"/>
  <c r="AM201" i="60"/>
  <c r="AI201" i="60"/>
  <c r="AH201" i="60"/>
  <c r="AG201" i="60"/>
  <c r="AF201" i="60"/>
  <c r="AE201" i="60"/>
  <c r="AD201" i="60"/>
  <c r="AC201" i="60"/>
  <c r="AB201" i="60"/>
  <c r="AA201" i="60"/>
  <c r="Z201" i="60"/>
  <c r="Y201" i="60"/>
  <c r="X201" i="60"/>
  <c r="R201" i="60"/>
  <c r="M201" i="60"/>
  <c r="K201" i="60"/>
  <c r="H201" i="60"/>
  <c r="E201" i="60"/>
  <c r="AM200" i="60"/>
  <c r="AI200" i="60"/>
  <c r="AH200" i="60"/>
  <c r="AG200" i="60"/>
  <c r="AF200" i="60"/>
  <c r="AE200" i="60"/>
  <c r="AD200" i="60"/>
  <c r="AC200" i="60"/>
  <c r="AB200" i="60"/>
  <c r="AA200" i="60"/>
  <c r="Z200" i="60"/>
  <c r="Y200" i="60"/>
  <c r="X200" i="60"/>
  <c r="R200" i="60"/>
  <c r="M200" i="60"/>
  <c r="K200" i="60"/>
  <c r="H200" i="60"/>
  <c r="E200" i="60"/>
  <c r="AM199" i="60"/>
  <c r="AI199" i="60"/>
  <c r="AH199" i="60"/>
  <c r="AG199" i="60"/>
  <c r="AF199" i="60"/>
  <c r="AE199" i="60"/>
  <c r="AD199" i="60"/>
  <c r="AC199" i="60"/>
  <c r="AB199" i="60"/>
  <c r="AA199" i="60"/>
  <c r="Z199" i="60"/>
  <c r="Y199" i="60"/>
  <c r="X199" i="60"/>
  <c r="R199" i="60"/>
  <c r="M199" i="60"/>
  <c r="K199" i="60"/>
  <c r="H199" i="60"/>
  <c r="E199" i="60"/>
  <c r="AM198" i="60"/>
  <c r="AI198" i="60"/>
  <c r="AH198" i="60"/>
  <c r="AG198" i="60"/>
  <c r="AF198" i="60"/>
  <c r="AE198" i="60"/>
  <c r="AD198" i="60"/>
  <c r="AC198" i="60"/>
  <c r="AB198" i="60"/>
  <c r="AA198" i="60"/>
  <c r="Z198" i="60"/>
  <c r="Y198" i="60"/>
  <c r="X198" i="60"/>
  <c r="R198" i="60"/>
  <c r="M198" i="60"/>
  <c r="K198" i="60"/>
  <c r="H198" i="60"/>
  <c r="E198" i="60"/>
  <c r="AM197" i="60"/>
  <c r="AI197" i="60"/>
  <c r="AH197" i="60"/>
  <c r="AG197" i="60"/>
  <c r="AF197" i="60"/>
  <c r="AE197" i="60"/>
  <c r="AD197" i="60"/>
  <c r="AC197" i="60"/>
  <c r="AB197" i="60"/>
  <c r="AA197" i="60"/>
  <c r="Z197" i="60"/>
  <c r="Y197" i="60"/>
  <c r="X197" i="60"/>
  <c r="R197" i="60"/>
  <c r="M197" i="60"/>
  <c r="K197" i="60"/>
  <c r="H197" i="60"/>
  <c r="E197" i="60"/>
  <c r="AM196" i="60"/>
  <c r="AI196" i="60"/>
  <c r="AH196" i="60"/>
  <c r="AG196" i="60"/>
  <c r="AF196" i="60"/>
  <c r="AE196" i="60"/>
  <c r="AD196" i="60"/>
  <c r="AC196" i="60"/>
  <c r="AB196" i="60"/>
  <c r="AA196" i="60"/>
  <c r="Z196" i="60"/>
  <c r="Y196" i="60"/>
  <c r="X196" i="60"/>
  <c r="R196" i="60"/>
  <c r="M196" i="60"/>
  <c r="K196" i="60"/>
  <c r="H196" i="60"/>
  <c r="E196" i="60"/>
  <c r="AM195" i="60"/>
  <c r="AI195" i="60"/>
  <c r="AH195" i="60"/>
  <c r="AG195" i="60"/>
  <c r="AF195" i="60"/>
  <c r="AE195" i="60"/>
  <c r="AD195" i="60"/>
  <c r="AC195" i="60"/>
  <c r="AB195" i="60"/>
  <c r="AA195" i="60"/>
  <c r="Z195" i="60"/>
  <c r="Y195" i="60"/>
  <c r="X195" i="60"/>
  <c r="R195" i="60"/>
  <c r="M195" i="60"/>
  <c r="K195" i="60"/>
  <c r="H195" i="60"/>
  <c r="E195" i="60"/>
  <c r="AM194" i="60"/>
  <c r="AI194" i="60"/>
  <c r="AH194" i="60"/>
  <c r="AG194" i="60"/>
  <c r="AF194" i="60"/>
  <c r="AE194" i="60"/>
  <c r="AD194" i="60"/>
  <c r="AC194" i="60"/>
  <c r="AB194" i="60"/>
  <c r="AA194" i="60"/>
  <c r="Z194" i="60"/>
  <c r="Y194" i="60"/>
  <c r="X194" i="60"/>
  <c r="R194" i="60"/>
  <c r="M194" i="60"/>
  <c r="K194" i="60"/>
  <c r="H194" i="60"/>
  <c r="E194" i="60"/>
  <c r="AM193" i="60"/>
  <c r="AI193" i="60"/>
  <c r="AH193" i="60"/>
  <c r="AG193" i="60"/>
  <c r="AF193" i="60"/>
  <c r="AE193" i="60"/>
  <c r="AD193" i="60"/>
  <c r="AC193" i="60"/>
  <c r="AB193" i="60"/>
  <c r="AA193" i="60"/>
  <c r="Z193" i="60"/>
  <c r="Y193" i="60"/>
  <c r="X193" i="60"/>
  <c r="R193" i="60"/>
  <c r="M193" i="60"/>
  <c r="K193" i="60"/>
  <c r="H193" i="60"/>
  <c r="E193" i="60"/>
  <c r="AM192" i="60"/>
  <c r="AI192" i="60"/>
  <c r="AH192" i="60"/>
  <c r="AG192" i="60"/>
  <c r="AF192" i="60"/>
  <c r="AE192" i="60"/>
  <c r="AD192" i="60"/>
  <c r="AC192" i="60"/>
  <c r="AB192" i="60"/>
  <c r="AA192" i="60"/>
  <c r="Z192" i="60"/>
  <c r="Y192" i="60"/>
  <c r="X192" i="60"/>
  <c r="R192" i="60"/>
  <c r="M192" i="60"/>
  <c r="K192" i="60"/>
  <c r="H192" i="60"/>
  <c r="E192" i="60"/>
  <c r="AM191" i="60"/>
  <c r="AI191" i="60"/>
  <c r="AH191" i="60"/>
  <c r="AG191" i="60"/>
  <c r="AF191" i="60"/>
  <c r="AE191" i="60"/>
  <c r="AD191" i="60"/>
  <c r="AC191" i="60"/>
  <c r="AB191" i="60"/>
  <c r="AA191" i="60"/>
  <c r="Z191" i="60"/>
  <c r="Y191" i="60"/>
  <c r="X191" i="60"/>
  <c r="R191" i="60"/>
  <c r="M191" i="60"/>
  <c r="K191" i="60"/>
  <c r="H191" i="60"/>
  <c r="E191" i="60"/>
  <c r="AM190" i="60"/>
  <c r="AI190" i="60"/>
  <c r="AH190" i="60"/>
  <c r="AG190" i="60"/>
  <c r="AF190" i="60"/>
  <c r="AE190" i="60"/>
  <c r="AD190" i="60"/>
  <c r="AC190" i="60"/>
  <c r="AB190" i="60"/>
  <c r="AA190" i="60"/>
  <c r="Z190" i="60"/>
  <c r="Y190" i="60"/>
  <c r="X190" i="60"/>
  <c r="R190" i="60"/>
  <c r="M190" i="60"/>
  <c r="K190" i="60"/>
  <c r="H190" i="60"/>
  <c r="E190" i="60"/>
  <c r="AM189" i="60"/>
  <c r="AI189" i="60"/>
  <c r="AH189" i="60"/>
  <c r="AG189" i="60"/>
  <c r="AF189" i="60"/>
  <c r="AE189" i="60"/>
  <c r="AD189" i="60"/>
  <c r="AC189" i="60"/>
  <c r="AB189" i="60"/>
  <c r="AA189" i="60"/>
  <c r="Z189" i="60"/>
  <c r="Y189" i="60"/>
  <c r="X189" i="60"/>
  <c r="R189" i="60"/>
  <c r="M189" i="60"/>
  <c r="K189" i="60"/>
  <c r="H189" i="60"/>
  <c r="E189" i="60"/>
  <c r="AM188" i="60"/>
  <c r="AI188" i="60"/>
  <c r="AH188" i="60"/>
  <c r="AG188" i="60"/>
  <c r="AF188" i="60"/>
  <c r="AE188" i="60"/>
  <c r="AD188" i="60"/>
  <c r="AC188" i="60"/>
  <c r="AB188" i="60"/>
  <c r="AA188" i="60"/>
  <c r="Z188" i="60"/>
  <c r="Y188" i="60"/>
  <c r="X188" i="60"/>
  <c r="R188" i="60"/>
  <c r="M188" i="60"/>
  <c r="K188" i="60"/>
  <c r="H188" i="60"/>
  <c r="E188" i="60"/>
  <c r="AM187" i="60"/>
  <c r="AI187" i="60"/>
  <c r="AH187" i="60"/>
  <c r="AG187" i="60"/>
  <c r="AF187" i="60"/>
  <c r="AE187" i="60"/>
  <c r="AD187" i="60"/>
  <c r="AC187" i="60"/>
  <c r="AB187" i="60"/>
  <c r="AA187" i="60"/>
  <c r="Z187" i="60"/>
  <c r="Y187" i="60"/>
  <c r="X187" i="60"/>
  <c r="R187" i="60"/>
  <c r="M187" i="60"/>
  <c r="K187" i="60"/>
  <c r="H187" i="60"/>
  <c r="E187" i="60"/>
  <c r="AM186" i="60"/>
  <c r="AI186" i="60"/>
  <c r="AH186" i="60"/>
  <c r="AG186" i="60"/>
  <c r="AF186" i="60"/>
  <c r="AE186" i="60"/>
  <c r="AD186" i="60"/>
  <c r="AC186" i="60"/>
  <c r="AB186" i="60"/>
  <c r="AA186" i="60"/>
  <c r="Z186" i="60"/>
  <c r="Y186" i="60"/>
  <c r="X186" i="60"/>
  <c r="R186" i="60"/>
  <c r="M186" i="60"/>
  <c r="K186" i="60"/>
  <c r="H186" i="60"/>
  <c r="E186" i="60"/>
  <c r="AM185" i="60"/>
  <c r="AI185" i="60"/>
  <c r="AH185" i="60"/>
  <c r="AG185" i="60"/>
  <c r="AF185" i="60"/>
  <c r="AE185" i="60"/>
  <c r="AD185" i="60"/>
  <c r="AC185" i="60"/>
  <c r="AB185" i="60"/>
  <c r="AA185" i="60"/>
  <c r="Z185" i="60"/>
  <c r="Y185" i="60"/>
  <c r="X185" i="60"/>
  <c r="R185" i="60"/>
  <c r="M185" i="60"/>
  <c r="K185" i="60"/>
  <c r="H185" i="60"/>
  <c r="E185" i="60"/>
  <c r="AM184" i="60"/>
  <c r="AI184" i="60"/>
  <c r="AH184" i="60"/>
  <c r="AG184" i="60"/>
  <c r="AF184" i="60"/>
  <c r="AE184" i="60"/>
  <c r="AD184" i="60"/>
  <c r="AC184" i="60"/>
  <c r="AB184" i="60"/>
  <c r="AA184" i="60"/>
  <c r="Z184" i="60"/>
  <c r="Y184" i="60"/>
  <c r="X184" i="60"/>
  <c r="R184" i="60"/>
  <c r="M184" i="60"/>
  <c r="K184" i="60"/>
  <c r="H184" i="60"/>
  <c r="E184" i="60"/>
  <c r="AM183" i="60"/>
  <c r="AI183" i="60"/>
  <c r="AH183" i="60"/>
  <c r="AG183" i="60"/>
  <c r="AF183" i="60"/>
  <c r="AE183" i="60"/>
  <c r="AD183" i="60"/>
  <c r="AC183" i="60"/>
  <c r="AB183" i="60"/>
  <c r="AA183" i="60"/>
  <c r="Z183" i="60"/>
  <c r="Y183" i="60"/>
  <c r="X183" i="60"/>
  <c r="R183" i="60"/>
  <c r="M183" i="60"/>
  <c r="K183" i="60"/>
  <c r="H183" i="60"/>
  <c r="E183" i="60"/>
  <c r="AM182" i="60"/>
  <c r="AI182" i="60"/>
  <c r="AH182" i="60"/>
  <c r="AG182" i="60"/>
  <c r="AF182" i="60"/>
  <c r="AE182" i="60"/>
  <c r="AD182" i="60"/>
  <c r="AC182" i="60"/>
  <c r="AB182" i="60"/>
  <c r="AA182" i="60"/>
  <c r="Z182" i="60"/>
  <c r="Y182" i="60"/>
  <c r="X182" i="60"/>
  <c r="R182" i="60"/>
  <c r="M182" i="60"/>
  <c r="K182" i="60"/>
  <c r="H182" i="60"/>
  <c r="E182" i="60"/>
  <c r="AM181" i="60"/>
  <c r="AI181" i="60"/>
  <c r="AH181" i="60"/>
  <c r="AG181" i="60"/>
  <c r="AF181" i="60"/>
  <c r="AE181" i="60"/>
  <c r="AD181" i="60"/>
  <c r="AC181" i="60"/>
  <c r="AB181" i="60"/>
  <c r="AA181" i="60"/>
  <c r="Z181" i="60"/>
  <c r="Y181" i="60"/>
  <c r="X181" i="60"/>
  <c r="R181" i="60"/>
  <c r="M181" i="60"/>
  <c r="K181" i="60"/>
  <c r="H181" i="60"/>
  <c r="E181" i="60"/>
  <c r="AM180" i="60"/>
  <c r="AI180" i="60"/>
  <c r="AH180" i="60"/>
  <c r="AG180" i="60"/>
  <c r="AF180" i="60"/>
  <c r="AE180" i="60"/>
  <c r="AD180" i="60"/>
  <c r="AC180" i="60"/>
  <c r="AB180" i="60"/>
  <c r="AA180" i="60"/>
  <c r="Z180" i="60"/>
  <c r="Y180" i="60"/>
  <c r="X180" i="60"/>
  <c r="R180" i="60"/>
  <c r="M180" i="60"/>
  <c r="K180" i="60"/>
  <c r="H180" i="60"/>
  <c r="E180" i="60"/>
  <c r="AM179" i="60"/>
  <c r="AI179" i="60"/>
  <c r="AH179" i="60"/>
  <c r="AG179" i="60"/>
  <c r="AF179" i="60"/>
  <c r="AE179" i="60"/>
  <c r="AD179" i="60"/>
  <c r="AC179" i="60"/>
  <c r="AB179" i="60"/>
  <c r="AA179" i="60"/>
  <c r="Z179" i="60"/>
  <c r="Y179" i="60"/>
  <c r="X179" i="60"/>
  <c r="R179" i="60"/>
  <c r="M179" i="60"/>
  <c r="K179" i="60"/>
  <c r="H179" i="60"/>
  <c r="E179" i="60"/>
  <c r="AM178" i="60"/>
  <c r="AI178" i="60"/>
  <c r="AH178" i="60"/>
  <c r="AG178" i="60"/>
  <c r="AF178" i="60"/>
  <c r="AE178" i="60"/>
  <c r="AD178" i="60"/>
  <c r="AC178" i="60"/>
  <c r="AB178" i="60"/>
  <c r="AA178" i="60"/>
  <c r="Z178" i="60"/>
  <c r="Y178" i="60"/>
  <c r="X178" i="60"/>
  <c r="R178" i="60"/>
  <c r="M178" i="60"/>
  <c r="K178" i="60"/>
  <c r="H178" i="60"/>
  <c r="E178" i="60"/>
  <c r="AM177" i="60"/>
  <c r="AI177" i="60"/>
  <c r="AH177" i="60"/>
  <c r="AG177" i="60"/>
  <c r="AF177" i="60"/>
  <c r="AE177" i="60"/>
  <c r="AD177" i="60"/>
  <c r="AC177" i="60"/>
  <c r="AB177" i="60"/>
  <c r="AA177" i="60"/>
  <c r="Z177" i="60"/>
  <c r="Y177" i="60"/>
  <c r="X177" i="60"/>
  <c r="R177" i="60"/>
  <c r="M177" i="60"/>
  <c r="K177" i="60"/>
  <c r="H177" i="60"/>
  <c r="E177" i="60"/>
  <c r="AM176" i="60"/>
  <c r="AI176" i="60"/>
  <c r="AH176" i="60"/>
  <c r="AG176" i="60"/>
  <c r="AF176" i="60"/>
  <c r="AE176" i="60"/>
  <c r="AD176" i="60"/>
  <c r="AC176" i="60"/>
  <c r="AB176" i="60"/>
  <c r="AA176" i="60"/>
  <c r="Z176" i="60"/>
  <c r="Y176" i="60"/>
  <c r="X176" i="60"/>
  <c r="R176" i="60"/>
  <c r="M176" i="60"/>
  <c r="K176" i="60"/>
  <c r="H176" i="60"/>
  <c r="E176" i="60"/>
  <c r="AM175" i="60"/>
  <c r="AI175" i="60"/>
  <c r="AH175" i="60"/>
  <c r="AG175" i="60"/>
  <c r="AF175" i="60"/>
  <c r="AE175" i="60"/>
  <c r="AD175" i="60"/>
  <c r="AC175" i="60"/>
  <c r="AB175" i="60"/>
  <c r="AA175" i="60"/>
  <c r="Z175" i="60"/>
  <c r="Y175" i="60"/>
  <c r="X175" i="60"/>
  <c r="R175" i="60"/>
  <c r="M175" i="60"/>
  <c r="K175" i="60"/>
  <c r="H175" i="60"/>
  <c r="E175" i="60"/>
  <c r="AM174" i="60"/>
  <c r="AI174" i="60"/>
  <c r="AH174" i="60"/>
  <c r="AG174" i="60"/>
  <c r="AF174" i="60"/>
  <c r="AE174" i="60"/>
  <c r="AD174" i="60"/>
  <c r="AC174" i="60"/>
  <c r="AB174" i="60"/>
  <c r="AA174" i="60"/>
  <c r="Z174" i="60"/>
  <c r="Y174" i="60"/>
  <c r="X174" i="60"/>
  <c r="R174" i="60"/>
  <c r="M174" i="60"/>
  <c r="K174" i="60"/>
  <c r="H174" i="60"/>
  <c r="E174" i="60"/>
  <c r="AM173" i="60"/>
  <c r="AI173" i="60"/>
  <c r="AH173" i="60"/>
  <c r="AG173" i="60"/>
  <c r="AF173" i="60"/>
  <c r="AE173" i="60"/>
  <c r="AD173" i="60"/>
  <c r="AC173" i="60"/>
  <c r="AB173" i="60"/>
  <c r="AA173" i="60"/>
  <c r="Z173" i="60"/>
  <c r="Y173" i="60"/>
  <c r="X173" i="60"/>
  <c r="R173" i="60"/>
  <c r="M173" i="60"/>
  <c r="K173" i="60"/>
  <c r="H173" i="60"/>
  <c r="E173" i="60"/>
  <c r="AM172" i="60"/>
  <c r="AI172" i="60"/>
  <c r="AH172" i="60"/>
  <c r="AG172" i="60"/>
  <c r="AF172" i="60"/>
  <c r="AE172" i="60"/>
  <c r="AD172" i="60"/>
  <c r="AC172" i="60"/>
  <c r="AB172" i="60"/>
  <c r="AA172" i="60"/>
  <c r="Z172" i="60"/>
  <c r="Y172" i="60"/>
  <c r="X172" i="60"/>
  <c r="R172" i="60"/>
  <c r="M172" i="60"/>
  <c r="K172" i="60"/>
  <c r="H172" i="60"/>
  <c r="E172" i="60"/>
  <c r="AM171" i="60"/>
  <c r="AI171" i="60"/>
  <c r="AH171" i="60"/>
  <c r="AG171" i="60"/>
  <c r="AF171" i="60"/>
  <c r="AE171" i="60"/>
  <c r="AD171" i="60"/>
  <c r="AC171" i="60"/>
  <c r="AB171" i="60"/>
  <c r="AA171" i="60"/>
  <c r="Z171" i="60"/>
  <c r="Y171" i="60"/>
  <c r="X171" i="60"/>
  <c r="R171" i="60"/>
  <c r="M171" i="60"/>
  <c r="K171" i="60"/>
  <c r="H171" i="60"/>
  <c r="E171" i="60"/>
  <c r="AM170" i="60"/>
  <c r="AI170" i="60"/>
  <c r="AH170" i="60"/>
  <c r="AG170" i="60"/>
  <c r="AF170" i="60"/>
  <c r="AE170" i="60"/>
  <c r="AD170" i="60"/>
  <c r="AC170" i="60"/>
  <c r="AB170" i="60"/>
  <c r="AA170" i="60"/>
  <c r="Z170" i="60"/>
  <c r="Y170" i="60"/>
  <c r="X170" i="60"/>
  <c r="R170" i="60"/>
  <c r="M170" i="60"/>
  <c r="K170" i="60"/>
  <c r="H170" i="60"/>
  <c r="E170" i="60"/>
  <c r="AM169" i="60"/>
  <c r="AI169" i="60"/>
  <c r="AH169" i="60"/>
  <c r="AG169" i="60"/>
  <c r="AF169" i="60"/>
  <c r="AE169" i="60"/>
  <c r="AD169" i="60"/>
  <c r="AC169" i="60"/>
  <c r="AB169" i="60"/>
  <c r="AA169" i="60"/>
  <c r="Z169" i="60"/>
  <c r="Y169" i="60"/>
  <c r="X169" i="60"/>
  <c r="R169" i="60"/>
  <c r="M169" i="60"/>
  <c r="K169" i="60"/>
  <c r="H169" i="60"/>
  <c r="E169" i="60"/>
  <c r="AM168" i="60"/>
  <c r="AI168" i="60"/>
  <c r="AH168" i="60"/>
  <c r="AG168" i="60"/>
  <c r="AF168" i="60"/>
  <c r="AE168" i="60"/>
  <c r="AD168" i="60"/>
  <c r="AC168" i="60"/>
  <c r="AB168" i="60"/>
  <c r="AA168" i="60"/>
  <c r="Z168" i="60"/>
  <c r="Y168" i="60"/>
  <c r="X168" i="60"/>
  <c r="R168" i="60"/>
  <c r="M168" i="60"/>
  <c r="K168" i="60"/>
  <c r="H168" i="60"/>
  <c r="E168" i="60"/>
  <c r="AM167" i="60"/>
  <c r="AI167" i="60"/>
  <c r="AH167" i="60"/>
  <c r="AG167" i="60"/>
  <c r="AF167" i="60"/>
  <c r="AE167" i="60"/>
  <c r="AD167" i="60"/>
  <c r="AC167" i="60"/>
  <c r="AB167" i="60"/>
  <c r="AA167" i="60"/>
  <c r="Z167" i="60"/>
  <c r="Y167" i="60"/>
  <c r="X167" i="60"/>
  <c r="R167" i="60"/>
  <c r="M167" i="60"/>
  <c r="K167" i="60"/>
  <c r="H167" i="60"/>
  <c r="E167" i="60"/>
  <c r="AM166" i="60"/>
  <c r="AI166" i="60"/>
  <c r="AH166" i="60"/>
  <c r="AG166" i="60"/>
  <c r="AF166" i="60"/>
  <c r="AE166" i="60"/>
  <c r="AD166" i="60"/>
  <c r="AC166" i="60"/>
  <c r="AB166" i="60"/>
  <c r="AA166" i="60"/>
  <c r="Z166" i="60"/>
  <c r="Y166" i="60"/>
  <c r="X166" i="60"/>
  <c r="R166" i="60"/>
  <c r="M166" i="60"/>
  <c r="K166" i="60"/>
  <c r="H166" i="60"/>
  <c r="E166" i="60"/>
  <c r="AM165" i="60"/>
  <c r="AI165" i="60"/>
  <c r="AH165" i="60"/>
  <c r="AG165" i="60"/>
  <c r="AF165" i="60"/>
  <c r="AE165" i="60"/>
  <c r="AD165" i="60"/>
  <c r="AC165" i="60"/>
  <c r="AB165" i="60"/>
  <c r="AA165" i="60"/>
  <c r="Z165" i="60"/>
  <c r="Y165" i="60"/>
  <c r="X165" i="60"/>
  <c r="R165" i="60"/>
  <c r="M165" i="60"/>
  <c r="K165" i="60"/>
  <c r="H165" i="60"/>
  <c r="E165" i="60"/>
  <c r="AM164" i="60"/>
  <c r="AI164" i="60"/>
  <c r="AH164" i="60"/>
  <c r="AG164" i="60"/>
  <c r="AF164" i="60"/>
  <c r="AE164" i="60"/>
  <c r="AD164" i="60"/>
  <c r="AC164" i="60"/>
  <c r="AB164" i="60"/>
  <c r="AA164" i="60"/>
  <c r="Z164" i="60"/>
  <c r="Y164" i="60"/>
  <c r="X164" i="60"/>
  <c r="R164" i="60"/>
  <c r="M164" i="60"/>
  <c r="K164" i="60"/>
  <c r="H164" i="60"/>
  <c r="E164" i="60"/>
  <c r="AM163" i="60"/>
  <c r="AI163" i="60"/>
  <c r="AH163" i="60"/>
  <c r="AG163" i="60"/>
  <c r="AF163" i="60"/>
  <c r="AE163" i="60"/>
  <c r="AD163" i="60"/>
  <c r="AC163" i="60"/>
  <c r="AB163" i="60"/>
  <c r="AA163" i="60"/>
  <c r="Z163" i="60"/>
  <c r="Y163" i="60"/>
  <c r="X163" i="60"/>
  <c r="R163" i="60"/>
  <c r="M163" i="60"/>
  <c r="K163" i="60"/>
  <c r="H163" i="60"/>
  <c r="E163" i="60"/>
  <c r="AM162" i="60"/>
  <c r="AI162" i="60"/>
  <c r="AH162" i="60"/>
  <c r="AG162" i="60"/>
  <c r="AF162" i="60"/>
  <c r="AE162" i="60"/>
  <c r="AD162" i="60"/>
  <c r="AC162" i="60"/>
  <c r="AB162" i="60"/>
  <c r="AA162" i="60"/>
  <c r="Z162" i="60"/>
  <c r="Y162" i="60"/>
  <c r="X162" i="60"/>
  <c r="R162" i="60"/>
  <c r="M162" i="60"/>
  <c r="K162" i="60"/>
  <c r="H162" i="60"/>
  <c r="E162" i="60"/>
  <c r="AM161" i="60"/>
  <c r="AI161" i="60"/>
  <c r="AH161" i="60"/>
  <c r="AG161" i="60"/>
  <c r="AF161" i="60"/>
  <c r="AE161" i="60"/>
  <c r="AD161" i="60"/>
  <c r="AC161" i="60"/>
  <c r="AB161" i="60"/>
  <c r="AA161" i="60"/>
  <c r="Z161" i="60"/>
  <c r="Y161" i="60"/>
  <c r="X161" i="60"/>
  <c r="R161" i="60"/>
  <c r="M161" i="60"/>
  <c r="K161" i="60"/>
  <c r="H161" i="60"/>
  <c r="E161" i="60"/>
  <c r="AM160" i="60"/>
  <c r="AI160" i="60"/>
  <c r="AH160" i="60"/>
  <c r="AG160" i="60"/>
  <c r="AF160" i="60"/>
  <c r="AE160" i="60"/>
  <c r="AD160" i="60"/>
  <c r="AC160" i="60"/>
  <c r="AB160" i="60"/>
  <c r="AA160" i="60"/>
  <c r="Z160" i="60"/>
  <c r="Y160" i="60"/>
  <c r="X160" i="60"/>
  <c r="R160" i="60"/>
  <c r="M160" i="60"/>
  <c r="K160" i="60"/>
  <c r="H160" i="60"/>
  <c r="E160" i="60"/>
  <c r="AM159" i="60"/>
  <c r="AI159" i="60"/>
  <c r="AH159" i="60"/>
  <c r="AG159" i="60"/>
  <c r="AF159" i="60"/>
  <c r="AE159" i="60"/>
  <c r="AD159" i="60"/>
  <c r="AC159" i="60"/>
  <c r="AB159" i="60"/>
  <c r="AA159" i="60"/>
  <c r="Z159" i="60"/>
  <c r="Y159" i="60"/>
  <c r="X159" i="60"/>
  <c r="R159" i="60"/>
  <c r="M159" i="60"/>
  <c r="K159" i="60"/>
  <c r="H159" i="60"/>
  <c r="E159" i="60"/>
  <c r="AM158" i="60"/>
  <c r="AI158" i="60"/>
  <c r="AH158" i="60"/>
  <c r="AG158" i="60"/>
  <c r="AF158" i="60"/>
  <c r="AE158" i="60"/>
  <c r="AD158" i="60"/>
  <c r="AC158" i="60"/>
  <c r="AB158" i="60"/>
  <c r="AA158" i="60"/>
  <c r="Z158" i="60"/>
  <c r="Y158" i="60"/>
  <c r="X158" i="60"/>
  <c r="R158" i="60"/>
  <c r="M158" i="60"/>
  <c r="K158" i="60"/>
  <c r="H158" i="60"/>
  <c r="E158" i="60"/>
  <c r="AM157" i="60"/>
  <c r="AI157" i="60"/>
  <c r="AH157" i="60"/>
  <c r="AG157" i="60"/>
  <c r="AF157" i="60"/>
  <c r="AE157" i="60"/>
  <c r="AD157" i="60"/>
  <c r="AC157" i="60"/>
  <c r="AB157" i="60"/>
  <c r="AA157" i="60"/>
  <c r="Z157" i="60"/>
  <c r="Y157" i="60"/>
  <c r="X157" i="60"/>
  <c r="R157" i="60"/>
  <c r="M157" i="60"/>
  <c r="K157" i="60"/>
  <c r="H157" i="60"/>
  <c r="E157" i="60"/>
  <c r="AM156" i="60"/>
  <c r="AI156" i="60"/>
  <c r="AH156" i="60"/>
  <c r="AG156" i="60"/>
  <c r="AF156" i="60"/>
  <c r="AE156" i="60"/>
  <c r="AD156" i="60"/>
  <c r="AC156" i="60"/>
  <c r="AB156" i="60"/>
  <c r="AA156" i="60"/>
  <c r="Z156" i="60"/>
  <c r="Y156" i="60"/>
  <c r="X156" i="60"/>
  <c r="R156" i="60"/>
  <c r="M156" i="60"/>
  <c r="K156" i="60"/>
  <c r="H156" i="60"/>
  <c r="E156" i="60"/>
  <c r="AM155" i="60"/>
  <c r="AI155" i="60"/>
  <c r="AH155" i="60"/>
  <c r="AG155" i="60"/>
  <c r="AF155" i="60"/>
  <c r="AE155" i="60"/>
  <c r="AD155" i="60"/>
  <c r="AC155" i="60"/>
  <c r="AB155" i="60"/>
  <c r="AA155" i="60"/>
  <c r="Z155" i="60"/>
  <c r="Y155" i="60"/>
  <c r="X155" i="60"/>
  <c r="R155" i="60"/>
  <c r="M155" i="60"/>
  <c r="K155" i="60"/>
  <c r="H155" i="60"/>
  <c r="E155" i="60"/>
  <c r="AM154" i="60"/>
  <c r="AI154" i="60"/>
  <c r="AH154" i="60"/>
  <c r="AG154" i="60"/>
  <c r="AF154" i="60"/>
  <c r="AE154" i="60"/>
  <c r="AD154" i="60"/>
  <c r="AC154" i="60"/>
  <c r="AB154" i="60"/>
  <c r="AA154" i="60"/>
  <c r="Z154" i="60"/>
  <c r="Y154" i="60"/>
  <c r="X154" i="60"/>
  <c r="R154" i="60"/>
  <c r="M154" i="60"/>
  <c r="K154" i="60"/>
  <c r="H154" i="60"/>
  <c r="E154" i="60"/>
  <c r="AM153" i="60"/>
  <c r="AI153" i="60"/>
  <c r="AH153" i="60"/>
  <c r="AG153" i="60"/>
  <c r="AF153" i="60"/>
  <c r="AE153" i="60"/>
  <c r="AD153" i="60"/>
  <c r="AC153" i="60"/>
  <c r="AB153" i="60"/>
  <c r="AA153" i="60"/>
  <c r="Z153" i="60"/>
  <c r="Y153" i="60"/>
  <c r="X153" i="60"/>
  <c r="R153" i="60"/>
  <c r="M153" i="60"/>
  <c r="K153" i="60"/>
  <c r="H153" i="60"/>
  <c r="E153" i="60"/>
  <c r="AM152" i="60"/>
  <c r="AI152" i="60"/>
  <c r="AH152" i="60"/>
  <c r="AG152" i="60"/>
  <c r="AF152" i="60"/>
  <c r="AE152" i="60"/>
  <c r="AD152" i="60"/>
  <c r="AC152" i="60"/>
  <c r="AB152" i="60"/>
  <c r="AA152" i="60"/>
  <c r="Z152" i="60"/>
  <c r="Y152" i="60"/>
  <c r="X152" i="60"/>
  <c r="R152" i="60"/>
  <c r="M152" i="60"/>
  <c r="K152" i="60"/>
  <c r="H152" i="60"/>
  <c r="E152" i="60"/>
  <c r="AM151" i="60"/>
  <c r="AI151" i="60"/>
  <c r="AH151" i="60"/>
  <c r="AG151" i="60"/>
  <c r="AF151" i="60"/>
  <c r="AE151" i="60"/>
  <c r="AD151" i="60"/>
  <c r="AC151" i="60"/>
  <c r="AB151" i="60"/>
  <c r="AA151" i="60"/>
  <c r="Z151" i="60"/>
  <c r="Y151" i="60"/>
  <c r="X151" i="60"/>
  <c r="R151" i="60"/>
  <c r="M151" i="60"/>
  <c r="K151" i="60"/>
  <c r="H151" i="60"/>
  <c r="E151" i="60"/>
  <c r="AM150" i="60"/>
  <c r="AI150" i="60"/>
  <c r="AH150" i="60"/>
  <c r="AG150" i="60"/>
  <c r="AF150" i="60"/>
  <c r="AE150" i="60"/>
  <c r="AD150" i="60"/>
  <c r="AC150" i="60"/>
  <c r="AB150" i="60"/>
  <c r="AA150" i="60"/>
  <c r="Z150" i="60"/>
  <c r="Y150" i="60"/>
  <c r="X150" i="60"/>
  <c r="R150" i="60"/>
  <c r="M150" i="60"/>
  <c r="K150" i="60"/>
  <c r="H150" i="60"/>
  <c r="E150" i="60"/>
  <c r="AM149" i="60"/>
  <c r="AI149" i="60"/>
  <c r="AH149" i="60"/>
  <c r="AG149" i="60"/>
  <c r="AF149" i="60"/>
  <c r="AE149" i="60"/>
  <c r="AD149" i="60"/>
  <c r="AC149" i="60"/>
  <c r="AB149" i="60"/>
  <c r="AA149" i="60"/>
  <c r="Z149" i="60"/>
  <c r="Y149" i="60"/>
  <c r="X149" i="60"/>
  <c r="R149" i="60"/>
  <c r="M149" i="60"/>
  <c r="K149" i="60"/>
  <c r="H149" i="60"/>
  <c r="E149" i="60"/>
  <c r="AM148" i="60"/>
  <c r="AI148" i="60"/>
  <c r="AH148" i="60"/>
  <c r="AG148" i="60"/>
  <c r="AF148" i="60"/>
  <c r="AE148" i="60"/>
  <c r="AD148" i="60"/>
  <c r="AC148" i="60"/>
  <c r="AB148" i="60"/>
  <c r="AA148" i="60"/>
  <c r="Z148" i="60"/>
  <c r="Y148" i="60"/>
  <c r="X148" i="60"/>
  <c r="R148" i="60"/>
  <c r="M148" i="60"/>
  <c r="K148" i="60"/>
  <c r="H148" i="60"/>
  <c r="E148" i="60"/>
  <c r="AM147" i="60"/>
  <c r="AI147" i="60"/>
  <c r="AH147" i="60"/>
  <c r="AG147" i="60"/>
  <c r="AF147" i="60"/>
  <c r="AE147" i="60"/>
  <c r="AD147" i="60"/>
  <c r="AC147" i="60"/>
  <c r="AB147" i="60"/>
  <c r="AA147" i="60"/>
  <c r="Z147" i="60"/>
  <c r="Y147" i="60"/>
  <c r="X147" i="60"/>
  <c r="R147" i="60"/>
  <c r="M147" i="60"/>
  <c r="K147" i="60"/>
  <c r="H147" i="60"/>
  <c r="E147" i="60"/>
  <c r="AM146" i="60"/>
  <c r="AI146" i="60"/>
  <c r="AH146" i="60"/>
  <c r="AG146" i="60"/>
  <c r="AF146" i="60"/>
  <c r="AE146" i="60"/>
  <c r="AD146" i="60"/>
  <c r="AC146" i="60"/>
  <c r="AB146" i="60"/>
  <c r="AA146" i="60"/>
  <c r="Z146" i="60"/>
  <c r="Y146" i="60"/>
  <c r="X146" i="60"/>
  <c r="R146" i="60"/>
  <c r="M146" i="60"/>
  <c r="K146" i="60"/>
  <c r="H146" i="60"/>
  <c r="E146" i="60"/>
  <c r="AM145" i="60"/>
  <c r="AI145" i="60"/>
  <c r="AH145" i="60"/>
  <c r="AG145" i="60"/>
  <c r="AF145" i="60"/>
  <c r="AE145" i="60"/>
  <c r="AD145" i="60"/>
  <c r="AC145" i="60"/>
  <c r="AB145" i="60"/>
  <c r="AA145" i="60"/>
  <c r="Z145" i="60"/>
  <c r="Y145" i="60"/>
  <c r="X145" i="60"/>
  <c r="R145" i="60"/>
  <c r="M145" i="60"/>
  <c r="K145" i="60"/>
  <c r="H145" i="60"/>
  <c r="E145" i="60"/>
  <c r="AM144" i="60"/>
  <c r="AI144" i="60"/>
  <c r="AH144" i="60"/>
  <c r="AG144" i="60"/>
  <c r="AF144" i="60"/>
  <c r="AE144" i="60"/>
  <c r="AD144" i="60"/>
  <c r="AC144" i="60"/>
  <c r="AB144" i="60"/>
  <c r="AA144" i="60"/>
  <c r="Z144" i="60"/>
  <c r="Y144" i="60"/>
  <c r="X144" i="60"/>
  <c r="R144" i="60"/>
  <c r="M144" i="60"/>
  <c r="K144" i="60"/>
  <c r="H144" i="60"/>
  <c r="E144" i="60"/>
  <c r="AM143" i="60"/>
  <c r="AI143" i="60"/>
  <c r="AH143" i="60"/>
  <c r="AG143" i="60"/>
  <c r="AF143" i="60"/>
  <c r="AE143" i="60"/>
  <c r="AD143" i="60"/>
  <c r="AC143" i="60"/>
  <c r="AB143" i="60"/>
  <c r="AA143" i="60"/>
  <c r="Z143" i="60"/>
  <c r="Y143" i="60"/>
  <c r="X143" i="60"/>
  <c r="R143" i="60"/>
  <c r="M143" i="60"/>
  <c r="K143" i="60"/>
  <c r="H143" i="60"/>
  <c r="E143" i="60"/>
  <c r="AM142" i="60"/>
  <c r="AI142" i="60"/>
  <c r="AH142" i="60"/>
  <c r="AG142" i="60"/>
  <c r="AF142" i="60"/>
  <c r="AE142" i="60"/>
  <c r="AD142" i="60"/>
  <c r="AC142" i="60"/>
  <c r="AB142" i="60"/>
  <c r="AA142" i="60"/>
  <c r="Z142" i="60"/>
  <c r="Y142" i="60"/>
  <c r="X142" i="60"/>
  <c r="R142" i="60"/>
  <c r="M142" i="60"/>
  <c r="K142" i="60"/>
  <c r="H142" i="60"/>
  <c r="E142" i="60"/>
  <c r="AM141" i="60"/>
  <c r="AI141" i="60"/>
  <c r="AH141" i="60"/>
  <c r="AG141" i="60"/>
  <c r="AF141" i="60"/>
  <c r="AE141" i="60"/>
  <c r="AD141" i="60"/>
  <c r="AC141" i="60"/>
  <c r="AB141" i="60"/>
  <c r="AA141" i="60"/>
  <c r="Z141" i="60"/>
  <c r="Y141" i="60"/>
  <c r="X141" i="60"/>
  <c r="R141" i="60"/>
  <c r="M141" i="60"/>
  <c r="K141" i="60"/>
  <c r="H141" i="60"/>
  <c r="E141" i="60"/>
  <c r="AM140" i="60"/>
  <c r="AI140" i="60"/>
  <c r="AH140" i="60"/>
  <c r="AG140" i="60"/>
  <c r="AF140" i="60"/>
  <c r="AE140" i="60"/>
  <c r="AD140" i="60"/>
  <c r="AC140" i="60"/>
  <c r="AB140" i="60"/>
  <c r="AA140" i="60"/>
  <c r="Z140" i="60"/>
  <c r="Y140" i="60"/>
  <c r="X140" i="60"/>
  <c r="R140" i="60"/>
  <c r="M140" i="60"/>
  <c r="K140" i="60"/>
  <c r="H140" i="60"/>
  <c r="E140" i="60"/>
  <c r="AM139" i="60"/>
  <c r="AI139" i="60"/>
  <c r="AH139" i="60"/>
  <c r="AG139" i="60"/>
  <c r="AF139" i="60"/>
  <c r="AE139" i="60"/>
  <c r="AD139" i="60"/>
  <c r="AC139" i="60"/>
  <c r="AB139" i="60"/>
  <c r="AA139" i="60"/>
  <c r="Z139" i="60"/>
  <c r="Y139" i="60"/>
  <c r="X139" i="60"/>
  <c r="R139" i="60"/>
  <c r="M139" i="60"/>
  <c r="K139" i="60"/>
  <c r="H139" i="60"/>
  <c r="E139" i="60"/>
  <c r="AM138" i="60"/>
  <c r="AI138" i="60"/>
  <c r="AH138" i="60"/>
  <c r="AG138" i="60"/>
  <c r="AF138" i="60"/>
  <c r="AE138" i="60"/>
  <c r="AD138" i="60"/>
  <c r="AC138" i="60"/>
  <c r="AB138" i="60"/>
  <c r="AA138" i="60"/>
  <c r="Z138" i="60"/>
  <c r="Y138" i="60"/>
  <c r="X138" i="60"/>
  <c r="R138" i="60"/>
  <c r="M138" i="60"/>
  <c r="K138" i="60"/>
  <c r="H138" i="60"/>
  <c r="E138" i="60"/>
  <c r="AM137" i="60"/>
  <c r="AI137" i="60"/>
  <c r="AH137" i="60"/>
  <c r="AG137" i="60"/>
  <c r="AF137" i="60"/>
  <c r="AE137" i="60"/>
  <c r="AD137" i="60"/>
  <c r="AC137" i="60"/>
  <c r="AB137" i="60"/>
  <c r="AA137" i="60"/>
  <c r="Z137" i="60"/>
  <c r="Y137" i="60"/>
  <c r="X137" i="60"/>
  <c r="R137" i="60"/>
  <c r="M137" i="60"/>
  <c r="K137" i="60"/>
  <c r="H137" i="60"/>
  <c r="E137" i="60"/>
  <c r="AM136" i="60"/>
  <c r="AI136" i="60"/>
  <c r="AH136" i="60"/>
  <c r="AG136" i="60"/>
  <c r="AF136" i="60"/>
  <c r="AE136" i="60"/>
  <c r="AD136" i="60"/>
  <c r="AC136" i="60"/>
  <c r="AB136" i="60"/>
  <c r="AA136" i="60"/>
  <c r="Z136" i="60"/>
  <c r="Y136" i="60"/>
  <c r="X136" i="60"/>
  <c r="R136" i="60"/>
  <c r="M136" i="60"/>
  <c r="K136" i="60"/>
  <c r="H136" i="60"/>
  <c r="E136" i="60"/>
  <c r="AM135" i="60"/>
  <c r="AI135" i="60"/>
  <c r="AH135" i="60"/>
  <c r="AG135" i="60"/>
  <c r="AF135" i="60"/>
  <c r="AE135" i="60"/>
  <c r="AD135" i="60"/>
  <c r="AC135" i="60"/>
  <c r="AB135" i="60"/>
  <c r="AA135" i="60"/>
  <c r="Z135" i="60"/>
  <c r="Y135" i="60"/>
  <c r="X135" i="60"/>
  <c r="R135" i="60"/>
  <c r="M135" i="60"/>
  <c r="K135" i="60"/>
  <c r="H135" i="60"/>
  <c r="E135" i="60"/>
  <c r="AM134" i="60"/>
  <c r="AI134" i="60"/>
  <c r="AH134" i="60"/>
  <c r="AG134" i="60"/>
  <c r="AF134" i="60"/>
  <c r="AE134" i="60"/>
  <c r="AD134" i="60"/>
  <c r="AC134" i="60"/>
  <c r="AB134" i="60"/>
  <c r="AA134" i="60"/>
  <c r="Z134" i="60"/>
  <c r="Y134" i="60"/>
  <c r="X134" i="60"/>
  <c r="R134" i="60"/>
  <c r="M134" i="60"/>
  <c r="K134" i="60"/>
  <c r="H134" i="60"/>
  <c r="E134" i="60"/>
  <c r="AM133" i="60"/>
  <c r="AI133" i="60"/>
  <c r="AH133" i="60"/>
  <c r="AG133" i="60"/>
  <c r="AF133" i="60"/>
  <c r="AE133" i="60"/>
  <c r="AD133" i="60"/>
  <c r="AC133" i="60"/>
  <c r="AB133" i="60"/>
  <c r="AA133" i="60"/>
  <c r="Z133" i="60"/>
  <c r="Y133" i="60"/>
  <c r="X133" i="60"/>
  <c r="R133" i="60"/>
  <c r="M133" i="60"/>
  <c r="K133" i="60"/>
  <c r="H133" i="60"/>
  <c r="E133" i="60"/>
  <c r="AM132" i="60"/>
  <c r="AI132" i="60"/>
  <c r="AH132" i="60"/>
  <c r="AG132" i="60"/>
  <c r="AF132" i="60"/>
  <c r="AE132" i="60"/>
  <c r="AD132" i="60"/>
  <c r="AC132" i="60"/>
  <c r="AB132" i="60"/>
  <c r="AA132" i="60"/>
  <c r="Z132" i="60"/>
  <c r="Y132" i="60"/>
  <c r="X132" i="60"/>
  <c r="R132" i="60"/>
  <c r="M132" i="60"/>
  <c r="K132" i="60"/>
  <c r="H132" i="60"/>
  <c r="E132" i="60"/>
  <c r="AM131" i="60"/>
  <c r="AI131" i="60"/>
  <c r="AH131" i="60"/>
  <c r="AG131" i="60"/>
  <c r="AF131" i="60"/>
  <c r="AE131" i="60"/>
  <c r="AD131" i="60"/>
  <c r="AC131" i="60"/>
  <c r="AB131" i="60"/>
  <c r="AA131" i="60"/>
  <c r="Z131" i="60"/>
  <c r="Y131" i="60"/>
  <c r="X131" i="60"/>
  <c r="R131" i="60"/>
  <c r="M131" i="60"/>
  <c r="K131" i="60"/>
  <c r="H131" i="60"/>
  <c r="E131" i="60"/>
  <c r="AM130" i="60"/>
  <c r="AI130" i="60"/>
  <c r="AH130" i="60"/>
  <c r="AG130" i="60"/>
  <c r="AF130" i="60"/>
  <c r="AE130" i="60"/>
  <c r="AD130" i="60"/>
  <c r="AC130" i="60"/>
  <c r="AB130" i="60"/>
  <c r="AA130" i="60"/>
  <c r="Z130" i="60"/>
  <c r="Y130" i="60"/>
  <c r="X130" i="60"/>
  <c r="R130" i="60"/>
  <c r="M130" i="60"/>
  <c r="K130" i="60"/>
  <c r="H130" i="60"/>
  <c r="E130" i="60"/>
  <c r="AM129" i="60"/>
  <c r="AI129" i="60"/>
  <c r="AH129" i="60"/>
  <c r="AG129" i="60"/>
  <c r="AF129" i="60"/>
  <c r="AE129" i="60"/>
  <c r="AD129" i="60"/>
  <c r="AC129" i="60"/>
  <c r="AB129" i="60"/>
  <c r="AA129" i="60"/>
  <c r="Z129" i="60"/>
  <c r="Y129" i="60"/>
  <c r="X129" i="60"/>
  <c r="R129" i="60"/>
  <c r="M129" i="60"/>
  <c r="K129" i="60"/>
  <c r="H129" i="60"/>
  <c r="E129" i="60"/>
  <c r="AM128" i="60"/>
  <c r="AI128" i="60"/>
  <c r="AH128" i="60"/>
  <c r="AG128" i="60"/>
  <c r="AF128" i="60"/>
  <c r="AE128" i="60"/>
  <c r="AD128" i="60"/>
  <c r="AC128" i="60"/>
  <c r="AB128" i="60"/>
  <c r="AA128" i="60"/>
  <c r="Z128" i="60"/>
  <c r="Y128" i="60"/>
  <c r="X128" i="60"/>
  <c r="R128" i="60"/>
  <c r="M128" i="60"/>
  <c r="K128" i="60"/>
  <c r="H128" i="60"/>
  <c r="E128" i="60"/>
  <c r="AM127" i="60"/>
  <c r="AI127" i="60"/>
  <c r="AH127" i="60"/>
  <c r="AG127" i="60"/>
  <c r="AF127" i="60"/>
  <c r="AE127" i="60"/>
  <c r="AD127" i="60"/>
  <c r="AC127" i="60"/>
  <c r="AB127" i="60"/>
  <c r="AA127" i="60"/>
  <c r="Z127" i="60"/>
  <c r="Y127" i="60"/>
  <c r="X127" i="60"/>
  <c r="R127" i="60"/>
  <c r="M127" i="60"/>
  <c r="K127" i="60"/>
  <c r="H127" i="60"/>
  <c r="E127" i="60"/>
  <c r="AM126" i="60"/>
  <c r="AI126" i="60"/>
  <c r="AH126" i="60"/>
  <c r="AG126" i="60"/>
  <c r="AF126" i="60"/>
  <c r="AE126" i="60"/>
  <c r="AD126" i="60"/>
  <c r="AC126" i="60"/>
  <c r="AB126" i="60"/>
  <c r="AA126" i="60"/>
  <c r="Z126" i="60"/>
  <c r="Y126" i="60"/>
  <c r="X126" i="60"/>
  <c r="R126" i="60"/>
  <c r="M126" i="60"/>
  <c r="K126" i="60"/>
  <c r="H126" i="60"/>
  <c r="E126" i="60"/>
  <c r="AM125" i="60"/>
  <c r="AI125" i="60"/>
  <c r="AH125" i="60"/>
  <c r="AG125" i="60"/>
  <c r="AF125" i="60"/>
  <c r="AE125" i="60"/>
  <c r="AD125" i="60"/>
  <c r="AC125" i="60"/>
  <c r="AB125" i="60"/>
  <c r="AA125" i="60"/>
  <c r="Z125" i="60"/>
  <c r="Y125" i="60"/>
  <c r="X125" i="60"/>
  <c r="R125" i="60"/>
  <c r="M125" i="60"/>
  <c r="K125" i="60"/>
  <c r="H125" i="60"/>
  <c r="E125" i="60"/>
  <c r="AM124" i="60"/>
  <c r="AI124" i="60"/>
  <c r="AH124" i="60"/>
  <c r="AG124" i="60"/>
  <c r="AF124" i="60"/>
  <c r="AE124" i="60"/>
  <c r="AD124" i="60"/>
  <c r="AC124" i="60"/>
  <c r="AB124" i="60"/>
  <c r="AA124" i="60"/>
  <c r="Z124" i="60"/>
  <c r="Y124" i="60"/>
  <c r="X124" i="60"/>
  <c r="R124" i="60"/>
  <c r="M124" i="60"/>
  <c r="K124" i="60"/>
  <c r="H124" i="60"/>
  <c r="E124" i="60"/>
  <c r="AM123" i="60"/>
  <c r="AI123" i="60"/>
  <c r="AH123" i="60"/>
  <c r="AG123" i="60"/>
  <c r="AF123" i="60"/>
  <c r="AE123" i="60"/>
  <c r="AD123" i="60"/>
  <c r="AC123" i="60"/>
  <c r="AB123" i="60"/>
  <c r="AA123" i="60"/>
  <c r="Z123" i="60"/>
  <c r="Y123" i="60"/>
  <c r="X123" i="60"/>
  <c r="R123" i="60"/>
  <c r="M123" i="60"/>
  <c r="K123" i="60"/>
  <c r="H123" i="60"/>
  <c r="E123" i="60"/>
  <c r="AM122" i="60"/>
  <c r="AI122" i="60"/>
  <c r="AH122" i="60"/>
  <c r="AG122" i="60"/>
  <c r="AF122" i="60"/>
  <c r="AE122" i="60"/>
  <c r="AD122" i="60"/>
  <c r="AC122" i="60"/>
  <c r="AB122" i="60"/>
  <c r="AA122" i="60"/>
  <c r="Z122" i="60"/>
  <c r="Y122" i="60"/>
  <c r="X122" i="60"/>
  <c r="R122" i="60"/>
  <c r="M122" i="60"/>
  <c r="K122" i="60"/>
  <c r="H122" i="60"/>
  <c r="E122" i="60"/>
  <c r="AM121" i="60"/>
  <c r="AI121" i="60"/>
  <c r="AH121" i="60"/>
  <c r="AG121" i="60"/>
  <c r="AF121" i="60"/>
  <c r="AE121" i="60"/>
  <c r="AD121" i="60"/>
  <c r="AC121" i="60"/>
  <c r="AB121" i="60"/>
  <c r="AA121" i="60"/>
  <c r="Z121" i="60"/>
  <c r="Y121" i="60"/>
  <c r="X121" i="60"/>
  <c r="R121" i="60"/>
  <c r="M121" i="60"/>
  <c r="K121" i="60"/>
  <c r="H121" i="60"/>
  <c r="E121" i="60"/>
  <c r="AM120" i="60"/>
  <c r="AI120" i="60"/>
  <c r="AH120" i="60"/>
  <c r="AG120" i="60"/>
  <c r="AF120" i="60"/>
  <c r="AE120" i="60"/>
  <c r="AD120" i="60"/>
  <c r="AC120" i="60"/>
  <c r="AB120" i="60"/>
  <c r="AA120" i="60"/>
  <c r="Z120" i="60"/>
  <c r="Y120" i="60"/>
  <c r="X120" i="60"/>
  <c r="R120" i="60"/>
  <c r="M120" i="60"/>
  <c r="K120" i="60"/>
  <c r="H120" i="60"/>
  <c r="E120" i="60"/>
  <c r="AM119" i="60"/>
  <c r="AI119" i="60"/>
  <c r="AH119" i="60"/>
  <c r="AG119" i="60"/>
  <c r="AF119" i="60"/>
  <c r="AE119" i="60"/>
  <c r="AD119" i="60"/>
  <c r="AC119" i="60"/>
  <c r="AB119" i="60"/>
  <c r="AA119" i="60"/>
  <c r="Z119" i="60"/>
  <c r="Y119" i="60"/>
  <c r="X119" i="60"/>
  <c r="R119" i="60"/>
  <c r="M119" i="60"/>
  <c r="K119" i="60"/>
  <c r="H119" i="60"/>
  <c r="E119" i="60"/>
  <c r="AM118" i="60"/>
  <c r="AI118" i="60"/>
  <c r="AH118" i="60"/>
  <c r="AG118" i="60"/>
  <c r="AF118" i="60"/>
  <c r="AE118" i="60"/>
  <c r="AD118" i="60"/>
  <c r="AC118" i="60"/>
  <c r="AB118" i="60"/>
  <c r="AA118" i="60"/>
  <c r="Z118" i="60"/>
  <c r="Y118" i="60"/>
  <c r="X118" i="60"/>
  <c r="R118" i="60"/>
  <c r="M118" i="60"/>
  <c r="K118" i="60"/>
  <c r="H118" i="60"/>
  <c r="E118" i="60"/>
  <c r="AM117" i="60"/>
  <c r="AI117" i="60"/>
  <c r="AH117" i="60"/>
  <c r="AG117" i="60"/>
  <c r="AF117" i="60"/>
  <c r="AE117" i="60"/>
  <c r="AD117" i="60"/>
  <c r="AC117" i="60"/>
  <c r="AB117" i="60"/>
  <c r="AA117" i="60"/>
  <c r="Z117" i="60"/>
  <c r="Y117" i="60"/>
  <c r="X117" i="60"/>
  <c r="R117" i="60"/>
  <c r="M117" i="60"/>
  <c r="K117" i="60"/>
  <c r="H117" i="60"/>
  <c r="E117" i="60"/>
  <c r="AM116" i="60"/>
  <c r="AI116" i="60"/>
  <c r="AH116" i="60"/>
  <c r="AG116" i="60"/>
  <c r="AF116" i="60"/>
  <c r="AE116" i="60"/>
  <c r="AD116" i="60"/>
  <c r="AC116" i="60"/>
  <c r="AB116" i="60"/>
  <c r="AA116" i="60"/>
  <c r="Z116" i="60"/>
  <c r="Y116" i="60"/>
  <c r="X116" i="60"/>
  <c r="R116" i="60"/>
  <c r="M116" i="60"/>
  <c r="K116" i="60"/>
  <c r="H116" i="60"/>
  <c r="E116" i="60"/>
  <c r="AM115" i="60"/>
  <c r="AI115" i="60"/>
  <c r="AH115" i="60"/>
  <c r="AG115" i="60"/>
  <c r="AF115" i="60"/>
  <c r="AE115" i="60"/>
  <c r="AD115" i="60"/>
  <c r="AC115" i="60"/>
  <c r="AB115" i="60"/>
  <c r="AA115" i="60"/>
  <c r="Z115" i="60"/>
  <c r="Y115" i="60"/>
  <c r="X115" i="60"/>
  <c r="R115" i="60"/>
  <c r="M115" i="60"/>
  <c r="K115" i="60"/>
  <c r="H115" i="60"/>
  <c r="E115" i="60"/>
  <c r="AM114" i="60"/>
  <c r="AI114" i="60"/>
  <c r="AH114" i="60"/>
  <c r="AG114" i="60"/>
  <c r="AF114" i="60"/>
  <c r="AE114" i="60"/>
  <c r="AD114" i="60"/>
  <c r="AC114" i="60"/>
  <c r="AB114" i="60"/>
  <c r="AA114" i="60"/>
  <c r="Z114" i="60"/>
  <c r="Y114" i="60"/>
  <c r="X114" i="60"/>
  <c r="R114" i="60"/>
  <c r="M114" i="60"/>
  <c r="K114" i="60"/>
  <c r="H114" i="60"/>
  <c r="E114" i="60"/>
  <c r="AM113" i="60"/>
  <c r="AI113" i="60"/>
  <c r="AH113" i="60"/>
  <c r="AG113" i="60"/>
  <c r="AF113" i="60"/>
  <c r="AE113" i="60"/>
  <c r="AD113" i="60"/>
  <c r="AC113" i="60"/>
  <c r="AB113" i="60"/>
  <c r="AA113" i="60"/>
  <c r="Z113" i="60"/>
  <c r="Y113" i="60"/>
  <c r="X113" i="60"/>
  <c r="R113" i="60"/>
  <c r="M113" i="60"/>
  <c r="K113" i="60"/>
  <c r="H113" i="60"/>
  <c r="E113" i="60"/>
  <c r="AM112" i="60"/>
  <c r="AI112" i="60"/>
  <c r="AH112" i="60"/>
  <c r="AG112" i="60"/>
  <c r="AF112" i="60"/>
  <c r="AE112" i="60"/>
  <c r="AD112" i="60"/>
  <c r="AC112" i="60"/>
  <c r="AB112" i="60"/>
  <c r="AA112" i="60"/>
  <c r="Z112" i="60"/>
  <c r="Y112" i="60"/>
  <c r="X112" i="60"/>
  <c r="R112" i="60"/>
  <c r="M112" i="60"/>
  <c r="K112" i="60"/>
  <c r="H112" i="60"/>
  <c r="E112" i="60"/>
  <c r="AM111" i="60"/>
  <c r="AI111" i="60"/>
  <c r="AH111" i="60"/>
  <c r="AG111" i="60"/>
  <c r="AF111" i="60"/>
  <c r="AE111" i="60"/>
  <c r="AD111" i="60"/>
  <c r="AC111" i="60"/>
  <c r="AB111" i="60"/>
  <c r="AA111" i="60"/>
  <c r="Z111" i="60"/>
  <c r="Y111" i="60"/>
  <c r="X111" i="60"/>
  <c r="R111" i="60"/>
  <c r="M111" i="60"/>
  <c r="K111" i="60"/>
  <c r="H111" i="60"/>
  <c r="E111" i="60"/>
  <c r="AM110" i="60"/>
  <c r="AI110" i="60"/>
  <c r="AH110" i="60"/>
  <c r="AG110" i="60"/>
  <c r="AF110" i="60"/>
  <c r="AE110" i="60"/>
  <c r="AD110" i="60"/>
  <c r="AC110" i="60"/>
  <c r="AB110" i="60"/>
  <c r="AA110" i="60"/>
  <c r="Z110" i="60"/>
  <c r="Y110" i="60"/>
  <c r="X110" i="60"/>
  <c r="R110" i="60"/>
  <c r="M110" i="60"/>
  <c r="K110" i="60"/>
  <c r="H110" i="60"/>
  <c r="E110" i="60"/>
  <c r="AM109" i="60"/>
  <c r="AI109" i="60"/>
  <c r="AH109" i="60"/>
  <c r="AG109" i="60"/>
  <c r="AF109" i="60"/>
  <c r="AE109" i="60"/>
  <c r="AD109" i="60"/>
  <c r="AC109" i="60"/>
  <c r="AB109" i="60"/>
  <c r="AA109" i="60"/>
  <c r="Z109" i="60"/>
  <c r="Y109" i="60"/>
  <c r="X109" i="60"/>
  <c r="R109" i="60"/>
  <c r="M109" i="60"/>
  <c r="K109" i="60"/>
  <c r="H109" i="60"/>
  <c r="E109" i="60"/>
  <c r="AM108" i="60"/>
  <c r="AI108" i="60"/>
  <c r="AH108" i="60"/>
  <c r="AG108" i="60"/>
  <c r="AF108" i="60"/>
  <c r="AE108" i="60"/>
  <c r="AD108" i="60"/>
  <c r="AC108" i="60"/>
  <c r="AB108" i="60"/>
  <c r="AA108" i="60"/>
  <c r="Z108" i="60"/>
  <c r="Y108" i="60"/>
  <c r="X108" i="60"/>
  <c r="R108" i="60"/>
  <c r="M108" i="60"/>
  <c r="K108" i="60"/>
  <c r="H108" i="60"/>
  <c r="E108" i="60"/>
  <c r="AM107" i="60"/>
  <c r="AI107" i="60"/>
  <c r="AH107" i="60"/>
  <c r="AG107" i="60"/>
  <c r="AF107" i="60"/>
  <c r="AE107" i="60"/>
  <c r="AD107" i="60"/>
  <c r="AC107" i="60"/>
  <c r="AB107" i="60"/>
  <c r="AA107" i="60"/>
  <c r="Z107" i="60"/>
  <c r="Y107" i="60"/>
  <c r="X107" i="60"/>
  <c r="R107" i="60"/>
  <c r="M107" i="60"/>
  <c r="K107" i="60"/>
  <c r="H107" i="60"/>
  <c r="E107" i="60"/>
  <c r="AM106" i="60"/>
  <c r="AI106" i="60"/>
  <c r="AH106" i="60"/>
  <c r="AG106" i="60"/>
  <c r="AF106" i="60"/>
  <c r="AE106" i="60"/>
  <c r="AD106" i="60"/>
  <c r="AC106" i="60"/>
  <c r="AB106" i="60"/>
  <c r="AA106" i="60"/>
  <c r="Z106" i="60"/>
  <c r="Y106" i="60"/>
  <c r="X106" i="60"/>
  <c r="R106" i="60"/>
  <c r="M106" i="60"/>
  <c r="K106" i="60"/>
  <c r="H106" i="60"/>
  <c r="E106" i="60"/>
  <c r="AM105" i="60"/>
  <c r="AI105" i="60"/>
  <c r="AH105" i="60"/>
  <c r="AG105" i="60"/>
  <c r="AF105" i="60"/>
  <c r="AE105" i="60"/>
  <c r="AD105" i="60"/>
  <c r="AC105" i="60"/>
  <c r="AB105" i="60"/>
  <c r="AA105" i="60"/>
  <c r="Z105" i="60"/>
  <c r="Y105" i="60"/>
  <c r="X105" i="60"/>
  <c r="R105" i="60"/>
  <c r="M105" i="60"/>
  <c r="K105" i="60"/>
  <c r="H105" i="60"/>
  <c r="E105" i="60"/>
  <c r="AM104" i="60"/>
  <c r="AI104" i="60"/>
  <c r="AH104" i="60"/>
  <c r="AG104" i="60"/>
  <c r="AF104" i="60"/>
  <c r="AE104" i="60"/>
  <c r="AD104" i="60"/>
  <c r="AC104" i="60"/>
  <c r="AB104" i="60"/>
  <c r="AA104" i="60"/>
  <c r="Z104" i="60"/>
  <c r="Y104" i="60"/>
  <c r="X104" i="60"/>
  <c r="R104" i="60"/>
  <c r="M104" i="60"/>
  <c r="K104" i="60"/>
  <c r="H104" i="60"/>
  <c r="E104" i="60"/>
  <c r="AM103" i="60"/>
  <c r="AI103" i="60"/>
  <c r="AH103" i="60"/>
  <c r="AG103" i="60"/>
  <c r="AF103" i="60"/>
  <c r="AE103" i="60"/>
  <c r="AD103" i="60"/>
  <c r="AC103" i="60"/>
  <c r="AB103" i="60"/>
  <c r="AA103" i="60"/>
  <c r="Z103" i="60"/>
  <c r="Y103" i="60"/>
  <c r="X103" i="60"/>
  <c r="R103" i="60"/>
  <c r="M103" i="60"/>
  <c r="K103" i="60"/>
  <c r="H103" i="60"/>
  <c r="E103" i="60"/>
  <c r="AM102" i="60"/>
  <c r="AI102" i="60"/>
  <c r="AH102" i="60"/>
  <c r="AG102" i="60"/>
  <c r="AF102" i="60"/>
  <c r="AE102" i="60"/>
  <c r="AD102" i="60"/>
  <c r="AC102" i="60"/>
  <c r="AB102" i="60"/>
  <c r="AA102" i="60"/>
  <c r="Z102" i="60"/>
  <c r="Y102" i="60"/>
  <c r="X102" i="60"/>
  <c r="R102" i="60"/>
  <c r="M102" i="60"/>
  <c r="K102" i="60"/>
  <c r="H102" i="60"/>
  <c r="E102" i="60"/>
  <c r="AM101" i="60"/>
  <c r="AI101" i="60"/>
  <c r="AH101" i="60"/>
  <c r="AG101" i="60"/>
  <c r="AF101" i="60"/>
  <c r="AE101" i="60"/>
  <c r="AD101" i="60"/>
  <c r="AC101" i="60"/>
  <c r="AB101" i="60"/>
  <c r="AA101" i="60"/>
  <c r="Z101" i="60"/>
  <c r="Y101" i="60"/>
  <c r="X101" i="60"/>
  <c r="R101" i="60"/>
  <c r="M101" i="60"/>
  <c r="K101" i="60"/>
  <c r="H101" i="60"/>
  <c r="E101" i="60"/>
  <c r="AM100" i="60"/>
  <c r="AI100" i="60"/>
  <c r="AH100" i="60"/>
  <c r="AG100" i="60"/>
  <c r="AF100" i="60"/>
  <c r="AE100" i="60"/>
  <c r="AD100" i="60"/>
  <c r="AC100" i="60"/>
  <c r="AB100" i="60"/>
  <c r="AA100" i="60"/>
  <c r="Z100" i="60"/>
  <c r="Y100" i="60"/>
  <c r="X100" i="60"/>
  <c r="R100" i="60"/>
  <c r="M100" i="60"/>
  <c r="K100" i="60"/>
  <c r="H100" i="60"/>
  <c r="E100" i="60"/>
  <c r="AM99" i="60"/>
  <c r="AI99" i="60"/>
  <c r="AH99" i="60"/>
  <c r="AG99" i="60"/>
  <c r="AF99" i="60"/>
  <c r="AE99" i="60"/>
  <c r="AD99" i="60"/>
  <c r="AC99" i="60"/>
  <c r="AB99" i="60"/>
  <c r="AA99" i="60"/>
  <c r="Z99" i="60"/>
  <c r="Y99" i="60"/>
  <c r="X99" i="60"/>
  <c r="R99" i="60"/>
  <c r="M99" i="60"/>
  <c r="K99" i="60"/>
  <c r="H99" i="60"/>
  <c r="E99" i="60"/>
  <c r="AM98" i="60"/>
  <c r="AI98" i="60"/>
  <c r="AH98" i="60"/>
  <c r="AG98" i="60"/>
  <c r="AF98" i="60"/>
  <c r="AE98" i="60"/>
  <c r="AD98" i="60"/>
  <c r="AC98" i="60"/>
  <c r="AB98" i="60"/>
  <c r="AA98" i="60"/>
  <c r="Z98" i="60"/>
  <c r="Y98" i="60"/>
  <c r="X98" i="60"/>
  <c r="R98" i="60"/>
  <c r="M98" i="60"/>
  <c r="K98" i="60"/>
  <c r="H98" i="60"/>
  <c r="E98" i="60"/>
  <c r="AM97" i="60"/>
  <c r="AI97" i="60"/>
  <c r="AH97" i="60"/>
  <c r="AG97" i="60"/>
  <c r="AF97" i="60"/>
  <c r="AE97" i="60"/>
  <c r="AD97" i="60"/>
  <c r="AC97" i="60"/>
  <c r="AB97" i="60"/>
  <c r="AA97" i="60"/>
  <c r="Z97" i="60"/>
  <c r="Y97" i="60"/>
  <c r="X97" i="60"/>
  <c r="R97" i="60"/>
  <c r="M97" i="60"/>
  <c r="K97" i="60"/>
  <c r="H97" i="60"/>
  <c r="E97" i="60"/>
  <c r="AM96" i="60"/>
  <c r="AI96" i="60"/>
  <c r="AH96" i="60"/>
  <c r="AG96" i="60"/>
  <c r="AF96" i="60"/>
  <c r="AE96" i="60"/>
  <c r="AD96" i="60"/>
  <c r="AC96" i="60"/>
  <c r="AB96" i="60"/>
  <c r="AA96" i="60"/>
  <c r="Z96" i="60"/>
  <c r="Y96" i="60"/>
  <c r="X96" i="60"/>
  <c r="R96" i="60"/>
  <c r="M96" i="60"/>
  <c r="K96" i="60"/>
  <c r="H96" i="60"/>
  <c r="E96" i="60"/>
  <c r="AM95" i="60"/>
  <c r="AI95" i="60"/>
  <c r="AH95" i="60"/>
  <c r="AG95" i="60"/>
  <c r="AF95" i="60"/>
  <c r="AE95" i="60"/>
  <c r="AD95" i="60"/>
  <c r="AC95" i="60"/>
  <c r="AB95" i="60"/>
  <c r="AA95" i="60"/>
  <c r="Z95" i="60"/>
  <c r="Y95" i="60"/>
  <c r="X95" i="60"/>
  <c r="R95" i="60"/>
  <c r="M95" i="60"/>
  <c r="K95" i="60"/>
  <c r="H95" i="60"/>
  <c r="E95" i="60"/>
  <c r="AM94" i="60"/>
  <c r="AI94" i="60"/>
  <c r="AH94" i="60"/>
  <c r="AG94" i="60"/>
  <c r="AF94" i="60"/>
  <c r="AE94" i="60"/>
  <c r="AD94" i="60"/>
  <c r="AC94" i="60"/>
  <c r="AB94" i="60"/>
  <c r="AA94" i="60"/>
  <c r="Z94" i="60"/>
  <c r="Y94" i="60"/>
  <c r="X94" i="60"/>
  <c r="R94" i="60"/>
  <c r="M94" i="60"/>
  <c r="K94" i="60"/>
  <c r="H94" i="60"/>
  <c r="E94" i="60"/>
  <c r="AM93" i="60"/>
  <c r="AI93" i="60"/>
  <c r="AH93" i="60"/>
  <c r="AG93" i="60"/>
  <c r="AF93" i="60"/>
  <c r="AE93" i="60"/>
  <c r="AD93" i="60"/>
  <c r="AC93" i="60"/>
  <c r="AB93" i="60"/>
  <c r="AA93" i="60"/>
  <c r="Z93" i="60"/>
  <c r="Y93" i="60"/>
  <c r="X93" i="60"/>
  <c r="R93" i="60"/>
  <c r="M93" i="60"/>
  <c r="K93" i="60"/>
  <c r="H93" i="60"/>
  <c r="E93" i="60"/>
  <c r="AM92" i="60"/>
  <c r="AI92" i="60"/>
  <c r="AH92" i="60"/>
  <c r="AG92" i="60"/>
  <c r="AF92" i="60"/>
  <c r="AE92" i="60"/>
  <c r="AD92" i="60"/>
  <c r="AC92" i="60"/>
  <c r="AB92" i="60"/>
  <c r="AA92" i="60"/>
  <c r="Z92" i="60"/>
  <c r="Y92" i="60"/>
  <c r="X92" i="60"/>
  <c r="R92" i="60"/>
  <c r="M92" i="60"/>
  <c r="K92" i="60"/>
  <c r="H92" i="60"/>
  <c r="E92" i="60"/>
  <c r="AM91" i="60"/>
  <c r="AI91" i="60"/>
  <c r="AH91" i="60"/>
  <c r="AG91" i="60"/>
  <c r="AF91" i="60"/>
  <c r="AE91" i="60"/>
  <c r="AD91" i="60"/>
  <c r="AC91" i="60"/>
  <c r="AB91" i="60"/>
  <c r="AA91" i="60"/>
  <c r="Z91" i="60"/>
  <c r="Y91" i="60"/>
  <c r="X91" i="60"/>
  <c r="R91" i="60"/>
  <c r="M91" i="60"/>
  <c r="K91" i="60"/>
  <c r="H91" i="60"/>
  <c r="E91" i="60"/>
  <c r="AM90" i="60"/>
  <c r="AI90" i="60"/>
  <c r="AH90" i="60"/>
  <c r="AG90" i="60"/>
  <c r="AF90" i="60"/>
  <c r="AE90" i="60"/>
  <c r="AD90" i="60"/>
  <c r="AC90" i="60"/>
  <c r="AB90" i="60"/>
  <c r="AA90" i="60"/>
  <c r="Z90" i="60"/>
  <c r="Y90" i="60"/>
  <c r="X90" i="60"/>
  <c r="R90" i="60"/>
  <c r="M90" i="60"/>
  <c r="K90" i="60"/>
  <c r="H90" i="60"/>
  <c r="E90" i="60"/>
  <c r="AM89" i="60"/>
  <c r="AI89" i="60"/>
  <c r="AH89" i="60"/>
  <c r="AG89" i="60"/>
  <c r="AF89" i="60"/>
  <c r="AE89" i="60"/>
  <c r="AD89" i="60"/>
  <c r="AC89" i="60"/>
  <c r="AB89" i="60"/>
  <c r="AA89" i="60"/>
  <c r="Z89" i="60"/>
  <c r="Y89" i="60"/>
  <c r="X89" i="60"/>
  <c r="R89" i="60"/>
  <c r="M89" i="60"/>
  <c r="K89" i="60"/>
  <c r="H89" i="60"/>
  <c r="E89" i="60"/>
  <c r="AM88" i="60"/>
  <c r="AI88" i="60"/>
  <c r="AH88" i="60"/>
  <c r="AG88" i="60"/>
  <c r="AF88" i="60"/>
  <c r="AE88" i="60"/>
  <c r="AD88" i="60"/>
  <c r="AC88" i="60"/>
  <c r="AB88" i="60"/>
  <c r="AA88" i="60"/>
  <c r="Z88" i="60"/>
  <c r="Y88" i="60"/>
  <c r="X88" i="60"/>
  <c r="R88" i="60"/>
  <c r="M88" i="60"/>
  <c r="K88" i="60"/>
  <c r="H88" i="60"/>
  <c r="E88" i="60"/>
  <c r="AM87" i="60"/>
  <c r="AI87" i="60"/>
  <c r="AH87" i="60"/>
  <c r="AG87" i="60"/>
  <c r="AF87" i="60"/>
  <c r="AE87" i="60"/>
  <c r="AD87" i="60"/>
  <c r="AC87" i="60"/>
  <c r="AB87" i="60"/>
  <c r="AA87" i="60"/>
  <c r="Z87" i="60"/>
  <c r="Y87" i="60"/>
  <c r="X87" i="60"/>
  <c r="R87" i="60"/>
  <c r="M87" i="60"/>
  <c r="K87" i="60"/>
  <c r="H87" i="60"/>
  <c r="E87" i="60"/>
  <c r="AM86" i="60"/>
  <c r="AI86" i="60"/>
  <c r="AH86" i="60"/>
  <c r="AG86" i="60"/>
  <c r="AF86" i="60"/>
  <c r="AE86" i="60"/>
  <c r="AD86" i="60"/>
  <c r="AC86" i="60"/>
  <c r="AB86" i="60"/>
  <c r="AA86" i="60"/>
  <c r="Z86" i="60"/>
  <c r="Y86" i="60"/>
  <c r="X86" i="60"/>
  <c r="R86" i="60"/>
  <c r="M86" i="60"/>
  <c r="K86" i="60"/>
  <c r="H86" i="60"/>
  <c r="E86" i="60"/>
  <c r="AM85" i="60"/>
  <c r="AI85" i="60"/>
  <c r="AH85" i="60"/>
  <c r="AG85" i="60"/>
  <c r="AF85" i="60"/>
  <c r="AE85" i="60"/>
  <c r="AD85" i="60"/>
  <c r="AC85" i="60"/>
  <c r="AB85" i="60"/>
  <c r="AA85" i="60"/>
  <c r="Z85" i="60"/>
  <c r="Y85" i="60"/>
  <c r="X85" i="60"/>
  <c r="R85" i="60"/>
  <c r="M85" i="60"/>
  <c r="K85" i="60"/>
  <c r="H85" i="60"/>
  <c r="E85" i="60"/>
  <c r="AM84" i="60"/>
  <c r="AI84" i="60"/>
  <c r="AH84" i="60"/>
  <c r="AG84" i="60"/>
  <c r="AF84" i="60"/>
  <c r="AE84" i="60"/>
  <c r="AD84" i="60"/>
  <c r="AC84" i="60"/>
  <c r="AB84" i="60"/>
  <c r="AA84" i="60"/>
  <c r="Z84" i="60"/>
  <c r="Y84" i="60"/>
  <c r="X84" i="60"/>
  <c r="R84" i="60"/>
  <c r="M84" i="60"/>
  <c r="K84" i="60"/>
  <c r="H84" i="60"/>
  <c r="E84" i="60"/>
  <c r="AM83" i="60"/>
  <c r="AI83" i="60"/>
  <c r="AH83" i="60"/>
  <c r="AG83" i="60"/>
  <c r="AF83" i="60"/>
  <c r="AE83" i="60"/>
  <c r="AD83" i="60"/>
  <c r="AC83" i="60"/>
  <c r="AB83" i="60"/>
  <c r="AA83" i="60"/>
  <c r="Z83" i="60"/>
  <c r="Y83" i="60"/>
  <c r="X83" i="60"/>
  <c r="R83" i="60"/>
  <c r="M83" i="60"/>
  <c r="K83" i="60"/>
  <c r="H83" i="60"/>
  <c r="E83" i="60"/>
  <c r="AM82" i="60"/>
  <c r="AI82" i="60"/>
  <c r="AH82" i="60"/>
  <c r="AG82" i="60"/>
  <c r="AF82" i="60"/>
  <c r="AE82" i="60"/>
  <c r="AD82" i="60"/>
  <c r="AC82" i="60"/>
  <c r="AB82" i="60"/>
  <c r="AA82" i="60"/>
  <c r="Z82" i="60"/>
  <c r="Y82" i="60"/>
  <c r="X82" i="60"/>
  <c r="R82" i="60"/>
  <c r="M82" i="60"/>
  <c r="K82" i="60"/>
  <c r="H82" i="60"/>
  <c r="E82" i="60"/>
  <c r="AM81" i="60"/>
  <c r="AI81" i="60"/>
  <c r="AH81" i="60"/>
  <c r="AG81" i="60"/>
  <c r="AF81" i="60"/>
  <c r="AE81" i="60"/>
  <c r="AD81" i="60"/>
  <c r="AC81" i="60"/>
  <c r="AB81" i="60"/>
  <c r="AA81" i="60"/>
  <c r="Z81" i="60"/>
  <c r="Y81" i="60"/>
  <c r="X81" i="60"/>
  <c r="R81" i="60"/>
  <c r="M81" i="60"/>
  <c r="K81" i="60"/>
  <c r="H81" i="60"/>
  <c r="E81" i="60"/>
  <c r="AM80" i="60"/>
  <c r="AI80" i="60"/>
  <c r="AH80" i="60"/>
  <c r="AG80" i="60"/>
  <c r="AF80" i="60"/>
  <c r="AE80" i="60"/>
  <c r="AD80" i="60"/>
  <c r="AC80" i="60"/>
  <c r="AB80" i="60"/>
  <c r="AA80" i="60"/>
  <c r="Z80" i="60"/>
  <c r="Y80" i="60"/>
  <c r="X80" i="60"/>
  <c r="R80" i="60"/>
  <c r="M80" i="60"/>
  <c r="K80" i="60"/>
  <c r="H80" i="60"/>
  <c r="E80" i="60"/>
  <c r="AM79" i="60"/>
  <c r="AI79" i="60"/>
  <c r="AH79" i="60"/>
  <c r="AG79" i="60"/>
  <c r="AF79" i="60"/>
  <c r="AE79" i="60"/>
  <c r="AD79" i="60"/>
  <c r="AC79" i="60"/>
  <c r="AB79" i="60"/>
  <c r="AA79" i="60"/>
  <c r="Z79" i="60"/>
  <c r="Y79" i="60"/>
  <c r="X79" i="60"/>
  <c r="R79" i="60"/>
  <c r="M79" i="60"/>
  <c r="K79" i="60"/>
  <c r="H79" i="60"/>
  <c r="E79" i="60"/>
  <c r="AM78" i="60"/>
  <c r="AI78" i="60"/>
  <c r="AH78" i="60"/>
  <c r="AG78" i="60"/>
  <c r="AF78" i="60"/>
  <c r="AE78" i="60"/>
  <c r="AD78" i="60"/>
  <c r="AC78" i="60"/>
  <c r="AB78" i="60"/>
  <c r="AA78" i="60"/>
  <c r="Z78" i="60"/>
  <c r="Y78" i="60"/>
  <c r="X78" i="60"/>
  <c r="R78" i="60"/>
  <c r="M78" i="60"/>
  <c r="K78" i="60"/>
  <c r="H78" i="60"/>
  <c r="E78" i="60"/>
  <c r="AM77" i="60"/>
  <c r="AI77" i="60"/>
  <c r="AH77" i="60"/>
  <c r="AG77" i="60"/>
  <c r="AF77" i="60"/>
  <c r="AE77" i="60"/>
  <c r="AD77" i="60"/>
  <c r="AC77" i="60"/>
  <c r="AB77" i="60"/>
  <c r="AA77" i="60"/>
  <c r="Z77" i="60"/>
  <c r="Y77" i="60"/>
  <c r="X77" i="60"/>
  <c r="R77" i="60"/>
  <c r="M77" i="60"/>
  <c r="K77" i="60"/>
  <c r="H77" i="60"/>
  <c r="E77" i="60"/>
  <c r="AM76" i="60"/>
  <c r="AI76" i="60"/>
  <c r="AH76" i="60"/>
  <c r="AG76" i="60"/>
  <c r="AF76" i="60"/>
  <c r="AE76" i="60"/>
  <c r="AD76" i="60"/>
  <c r="AC76" i="60"/>
  <c r="AB76" i="60"/>
  <c r="AA76" i="60"/>
  <c r="Z76" i="60"/>
  <c r="Y76" i="60"/>
  <c r="X76" i="60"/>
  <c r="R76" i="60"/>
  <c r="M76" i="60"/>
  <c r="K76" i="60"/>
  <c r="H76" i="60"/>
  <c r="E76" i="60"/>
  <c r="AM75" i="60"/>
  <c r="AI75" i="60"/>
  <c r="AH75" i="60"/>
  <c r="AG75" i="60"/>
  <c r="AF75" i="60"/>
  <c r="AE75" i="60"/>
  <c r="AD75" i="60"/>
  <c r="AC75" i="60"/>
  <c r="AB75" i="60"/>
  <c r="AA75" i="60"/>
  <c r="Z75" i="60"/>
  <c r="Y75" i="60"/>
  <c r="X75" i="60"/>
  <c r="R75" i="60"/>
  <c r="M75" i="60"/>
  <c r="K75" i="60"/>
  <c r="H75" i="60"/>
  <c r="E75" i="60"/>
  <c r="AM74" i="60"/>
  <c r="AI74" i="60"/>
  <c r="AH74" i="60"/>
  <c r="AG74" i="60"/>
  <c r="AF74" i="60"/>
  <c r="AE74" i="60"/>
  <c r="AD74" i="60"/>
  <c r="AC74" i="60"/>
  <c r="AB74" i="60"/>
  <c r="AA74" i="60"/>
  <c r="Z74" i="60"/>
  <c r="Y74" i="60"/>
  <c r="X74" i="60"/>
  <c r="R74" i="60"/>
  <c r="M74" i="60"/>
  <c r="K74" i="60"/>
  <c r="H74" i="60"/>
  <c r="E74" i="60"/>
  <c r="AM73" i="60"/>
  <c r="AI73" i="60"/>
  <c r="AH73" i="60"/>
  <c r="AG73" i="60"/>
  <c r="AF73" i="60"/>
  <c r="AE73" i="60"/>
  <c r="AD73" i="60"/>
  <c r="AC73" i="60"/>
  <c r="AB73" i="60"/>
  <c r="AA73" i="60"/>
  <c r="Z73" i="60"/>
  <c r="Y73" i="60"/>
  <c r="X73" i="60"/>
  <c r="R73" i="60"/>
  <c r="M73" i="60"/>
  <c r="K73" i="60"/>
  <c r="H73" i="60"/>
  <c r="E73" i="60"/>
  <c r="AM72" i="60"/>
  <c r="AI72" i="60"/>
  <c r="AH72" i="60"/>
  <c r="AG72" i="60"/>
  <c r="AF72" i="60"/>
  <c r="AE72" i="60"/>
  <c r="AD72" i="60"/>
  <c r="AC72" i="60"/>
  <c r="AB72" i="60"/>
  <c r="AA72" i="60"/>
  <c r="Z72" i="60"/>
  <c r="Y72" i="60"/>
  <c r="X72" i="60"/>
  <c r="R72" i="60"/>
  <c r="M72" i="60"/>
  <c r="K72" i="60"/>
  <c r="H72" i="60"/>
  <c r="E72" i="60"/>
  <c r="AM71" i="60"/>
  <c r="AI71" i="60"/>
  <c r="AH71" i="60"/>
  <c r="AG71" i="60"/>
  <c r="AF71" i="60"/>
  <c r="AE71" i="60"/>
  <c r="AD71" i="60"/>
  <c r="AC71" i="60"/>
  <c r="AB71" i="60"/>
  <c r="AA71" i="60"/>
  <c r="Z71" i="60"/>
  <c r="Y71" i="60"/>
  <c r="X71" i="60"/>
  <c r="R71" i="60"/>
  <c r="M71" i="60"/>
  <c r="K71" i="60"/>
  <c r="H71" i="60"/>
  <c r="E71" i="60"/>
  <c r="AM70" i="60"/>
  <c r="AI70" i="60"/>
  <c r="AH70" i="60"/>
  <c r="AG70" i="60"/>
  <c r="AF70" i="60"/>
  <c r="AE70" i="60"/>
  <c r="AD70" i="60"/>
  <c r="AC70" i="60"/>
  <c r="AB70" i="60"/>
  <c r="AA70" i="60"/>
  <c r="Z70" i="60"/>
  <c r="Y70" i="60"/>
  <c r="X70" i="60"/>
  <c r="R70" i="60"/>
  <c r="M70" i="60"/>
  <c r="K70" i="60"/>
  <c r="H70" i="60"/>
  <c r="E70" i="60"/>
  <c r="AM69" i="60"/>
  <c r="AI69" i="60"/>
  <c r="AH69" i="60"/>
  <c r="AG69" i="60"/>
  <c r="AF69" i="60"/>
  <c r="AE69" i="60"/>
  <c r="AD69" i="60"/>
  <c r="AC69" i="60"/>
  <c r="AB69" i="60"/>
  <c r="AA69" i="60"/>
  <c r="Z69" i="60"/>
  <c r="Y69" i="60"/>
  <c r="X69" i="60"/>
  <c r="R69" i="60"/>
  <c r="M69" i="60"/>
  <c r="K69" i="60"/>
  <c r="H69" i="60"/>
  <c r="E69" i="60"/>
  <c r="AM68" i="60"/>
  <c r="AI68" i="60"/>
  <c r="AH68" i="60"/>
  <c r="AG68" i="60"/>
  <c r="AF68" i="60"/>
  <c r="AE68" i="60"/>
  <c r="AD68" i="60"/>
  <c r="AC68" i="60"/>
  <c r="AB68" i="60"/>
  <c r="AA68" i="60"/>
  <c r="Z68" i="60"/>
  <c r="Y68" i="60"/>
  <c r="X68" i="60"/>
  <c r="R68" i="60"/>
  <c r="M68" i="60"/>
  <c r="K68" i="60"/>
  <c r="H68" i="60"/>
  <c r="E68" i="60"/>
  <c r="AM67" i="60"/>
  <c r="AI67" i="60"/>
  <c r="AH67" i="60"/>
  <c r="AG67" i="60"/>
  <c r="AF67" i="60"/>
  <c r="AE67" i="60"/>
  <c r="AD67" i="60"/>
  <c r="AC67" i="60"/>
  <c r="AB67" i="60"/>
  <c r="AA67" i="60"/>
  <c r="Z67" i="60"/>
  <c r="Y67" i="60"/>
  <c r="X67" i="60"/>
  <c r="R67" i="60"/>
  <c r="M67" i="60"/>
  <c r="K67" i="60"/>
  <c r="H67" i="60"/>
  <c r="E67" i="60"/>
  <c r="AM66" i="60"/>
  <c r="AI66" i="60"/>
  <c r="AH66" i="60"/>
  <c r="AG66" i="60"/>
  <c r="AF66" i="60"/>
  <c r="AE66" i="60"/>
  <c r="AD66" i="60"/>
  <c r="AC66" i="60"/>
  <c r="AB66" i="60"/>
  <c r="AA66" i="60"/>
  <c r="Z66" i="60"/>
  <c r="Y66" i="60"/>
  <c r="X66" i="60"/>
  <c r="R66" i="60"/>
  <c r="M66" i="60"/>
  <c r="K66" i="60"/>
  <c r="H66" i="60"/>
  <c r="E66" i="60"/>
  <c r="AM65" i="60"/>
  <c r="AI65" i="60"/>
  <c r="AH65" i="60"/>
  <c r="AG65" i="60"/>
  <c r="AF65" i="60"/>
  <c r="AE65" i="60"/>
  <c r="AD65" i="60"/>
  <c r="AC65" i="60"/>
  <c r="AB65" i="60"/>
  <c r="AA65" i="60"/>
  <c r="Z65" i="60"/>
  <c r="Y65" i="60"/>
  <c r="X65" i="60"/>
  <c r="R65" i="60"/>
  <c r="M65" i="60"/>
  <c r="K65" i="60"/>
  <c r="H65" i="60"/>
  <c r="E65" i="60"/>
  <c r="AM64" i="60"/>
  <c r="AI64" i="60"/>
  <c r="AH64" i="60"/>
  <c r="AG64" i="60"/>
  <c r="AF64" i="60"/>
  <c r="AE64" i="60"/>
  <c r="AD64" i="60"/>
  <c r="AC64" i="60"/>
  <c r="AB64" i="60"/>
  <c r="AA64" i="60"/>
  <c r="Z64" i="60"/>
  <c r="Y64" i="60"/>
  <c r="X64" i="60"/>
  <c r="R64" i="60"/>
  <c r="M64" i="60"/>
  <c r="K64" i="60"/>
  <c r="H64" i="60"/>
  <c r="E64" i="60"/>
  <c r="AM63" i="60"/>
  <c r="AI63" i="60"/>
  <c r="AH63" i="60"/>
  <c r="AG63" i="60"/>
  <c r="AF63" i="60"/>
  <c r="AE63" i="60"/>
  <c r="AD63" i="60"/>
  <c r="AC63" i="60"/>
  <c r="AB63" i="60"/>
  <c r="AA63" i="60"/>
  <c r="Z63" i="60"/>
  <c r="Y63" i="60"/>
  <c r="X63" i="60"/>
  <c r="R63" i="60"/>
  <c r="M63" i="60"/>
  <c r="K63" i="60"/>
  <c r="H63" i="60"/>
  <c r="E63" i="60"/>
  <c r="AM62" i="60"/>
  <c r="AI62" i="60"/>
  <c r="AH62" i="60"/>
  <c r="AG62" i="60"/>
  <c r="AF62" i="60"/>
  <c r="AE62" i="60"/>
  <c r="AD62" i="60"/>
  <c r="AC62" i="60"/>
  <c r="AB62" i="60"/>
  <c r="AA62" i="60"/>
  <c r="Z62" i="60"/>
  <c r="Y62" i="60"/>
  <c r="X62" i="60"/>
  <c r="R62" i="60"/>
  <c r="M62" i="60"/>
  <c r="K62" i="60"/>
  <c r="H62" i="60"/>
  <c r="E62" i="60"/>
  <c r="AM61" i="60"/>
  <c r="AI61" i="60"/>
  <c r="AH61" i="60"/>
  <c r="AG61" i="60"/>
  <c r="AF61" i="60"/>
  <c r="AE61" i="60"/>
  <c r="AD61" i="60"/>
  <c r="AC61" i="60"/>
  <c r="AB61" i="60"/>
  <c r="AA61" i="60"/>
  <c r="Z61" i="60"/>
  <c r="Y61" i="60"/>
  <c r="X61" i="60"/>
  <c r="R61" i="60"/>
  <c r="M61" i="60"/>
  <c r="K61" i="60"/>
  <c r="H61" i="60"/>
  <c r="E61" i="60"/>
  <c r="AM60" i="60"/>
  <c r="AI60" i="60"/>
  <c r="AH60" i="60"/>
  <c r="AG60" i="60"/>
  <c r="AF60" i="60"/>
  <c r="AE60" i="60"/>
  <c r="AD60" i="60"/>
  <c r="AC60" i="60"/>
  <c r="AB60" i="60"/>
  <c r="AA60" i="60"/>
  <c r="Z60" i="60"/>
  <c r="Y60" i="60"/>
  <c r="X60" i="60"/>
  <c r="R60" i="60"/>
  <c r="M60" i="60"/>
  <c r="K60" i="60"/>
  <c r="H60" i="60"/>
  <c r="E60" i="60"/>
  <c r="AM59" i="60"/>
  <c r="AI59" i="60"/>
  <c r="AH59" i="60"/>
  <c r="AG59" i="60"/>
  <c r="AF59" i="60"/>
  <c r="AE59" i="60"/>
  <c r="AD59" i="60"/>
  <c r="AC59" i="60"/>
  <c r="AB59" i="60"/>
  <c r="AA59" i="60"/>
  <c r="Z59" i="60"/>
  <c r="Y59" i="60"/>
  <c r="X59" i="60"/>
  <c r="R59" i="60"/>
  <c r="M59" i="60"/>
  <c r="K59" i="60"/>
  <c r="H59" i="60"/>
  <c r="E59" i="60"/>
  <c r="AM58" i="60"/>
  <c r="AI58" i="60"/>
  <c r="AH58" i="60"/>
  <c r="AG58" i="60"/>
  <c r="AF58" i="60"/>
  <c r="AE58" i="60"/>
  <c r="AD58" i="60"/>
  <c r="AC58" i="60"/>
  <c r="AB58" i="60"/>
  <c r="AA58" i="60"/>
  <c r="Z58" i="60"/>
  <c r="Y58" i="60"/>
  <c r="X58" i="60"/>
  <c r="R58" i="60"/>
  <c r="M58" i="60"/>
  <c r="K58" i="60"/>
  <c r="H58" i="60"/>
  <c r="E58" i="60"/>
  <c r="AM57" i="60"/>
  <c r="AI57" i="60"/>
  <c r="AH57" i="60"/>
  <c r="AG57" i="60"/>
  <c r="AF57" i="60"/>
  <c r="AE57" i="60"/>
  <c r="AD57" i="60"/>
  <c r="AC57" i="60"/>
  <c r="AB57" i="60"/>
  <c r="AA57" i="60"/>
  <c r="Z57" i="60"/>
  <c r="Y57" i="60"/>
  <c r="X57" i="60"/>
  <c r="R57" i="60"/>
  <c r="M57" i="60"/>
  <c r="K57" i="60"/>
  <c r="H57" i="60"/>
  <c r="E57" i="60"/>
  <c r="AM56" i="60"/>
  <c r="AI56" i="60"/>
  <c r="AH56" i="60"/>
  <c r="AG56" i="60"/>
  <c r="AF56" i="60"/>
  <c r="AE56" i="60"/>
  <c r="AD56" i="60"/>
  <c r="AC56" i="60"/>
  <c r="AB56" i="60"/>
  <c r="AA56" i="60"/>
  <c r="Z56" i="60"/>
  <c r="Y56" i="60"/>
  <c r="X56" i="60"/>
  <c r="R56" i="60"/>
  <c r="M56" i="60"/>
  <c r="K56" i="60"/>
  <c r="H56" i="60"/>
  <c r="E56" i="60"/>
  <c r="AM55" i="60"/>
  <c r="AI55" i="60"/>
  <c r="AH55" i="60"/>
  <c r="AG55" i="60"/>
  <c r="AF55" i="60"/>
  <c r="AE55" i="60"/>
  <c r="AD55" i="60"/>
  <c r="AC55" i="60"/>
  <c r="AB55" i="60"/>
  <c r="AA55" i="60"/>
  <c r="Z55" i="60"/>
  <c r="Y55" i="60"/>
  <c r="X55" i="60"/>
  <c r="R55" i="60"/>
  <c r="M55" i="60"/>
  <c r="K55" i="60"/>
  <c r="H55" i="60"/>
  <c r="E55" i="60"/>
  <c r="AM54" i="60"/>
  <c r="AI54" i="60"/>
  <c r="AH54" i="60"/>
  <c r="AG54" i="60"/>
  <c r="AF54" i="60"/>
  <c r="AE54" i="60"/>
  <c r="AD54" i="60"/>
  <c r="AC54" i="60"/>
  <c r="AB54" i="60"/>
  <c r="AA54" i="60"/>
  <c r="Z54" i="60"/>
  <c r="Y54" i="60"/>
  <c r="X54" i="60"/>
  <c r="R54" i="60"/>
  <c r="M54" i="60"/>
  <c r="K54" i="60"/>
  <c r="H54" i="60"/>
  <c r="E54" i="60"/>
  <c r="AM53" i="60"/>
  <c r="AI53" i="60"/>
  <c r="AH53" i="60"/>
  <c r="AG53" i="60"/>
  <c r="AF53" i="60"/>
  <c r="AE53" i="60"/>
  <c r="AD53" i="60"/>
  <c r="AC53" i="60"/>
  <c r="AB53" i="60"/>
  <c r="AA53" i="60"/>
  <c r="Z53" i="60"/>
  <c r="Y53" i="60"/>
  <c r="X53" i="60"/>
  <c r="R53" i="60"/>
  <c r="M53" i="60"/>
  <c r="K53" i="60"/>
  <c r="H53" i="60"/>
  <c r="E53" i="60"/>
  <c r="AM52" i="60"/>
  <c r="AI52" i="60"/>
  <c r="AH52" i="60"/>
  <c r="AG52" i="60"/>
  <c r="AF52" i="60"/>
  <c r="AE52" i="60"/>
  <c r="AD52" i="60"/>
  <c r="AC52" i="60"/>
  <c r="AB52" i="60"/>
  <c r="AA52" i="60"/>
  <c r="Z52" i="60"/>
  <c r="Y52" i="60"/>
  <c r="X52" i="60"/>
  <c r="R52" i="60"/>
  <c r="M52" i="60"/>
  <c r="K52" i="60"/>
  <c r="H52" i="60"/>
  <c r="E52" i="60"/>
  <c r="AM51" i="60"/>
  <c r="AI51" i="60"/>
  <c r="AH51" i="60"/>
  <c r="AG51" i="60"/>
  <c r="AF51" i="60"/>
  <c r="AE51" i="60"/>
  <c r="AD51" i="60"/>
  <c r="AC51" i="60"/>
  <c r="AB51" i="60"/>
  <c r="AA51" i="60"/>
  <c r="Z51" i="60"/>
  <c r="Y51" i="60"/>
  <c r="X51" i="60"/>
  <c r="R51" i="60"/>
  <c r="M51" i="60"/>
  <c r="K51" i="60"/>
  <c r="H51" i="60"/>
  <c r="E51" i="60"/>
  <c r="AM50" i="60"/>
  <c r="AI50" i="60"/>
  <c r="AH50" i="60"/>
  <c r="AG50" i="60"/>
  <c r="AF50" i="60"/>
  <c r="AE50" i="60"/>
  <c r="AD50" i="60"/>
  <c r="AC50" i="60"/>
  <c r="AB50" i="60"/>
  <c r="AA50" i="60"/>
  <c r="Z50" i="60"/>
  <c r="Y50" i="60"/>
  <c r="X50" i="60"/>
  <c r="R50" i="60"/>
  <c r="M50" i="60"/>
  <c r="K50" i="60"/>
  <c r="H50" i="60"/>
  <c r="E50" i="60"/>
  <c r="AM49" i="60"/>
  <c r="AI49" i="60"/>
  <c r="AH49" i="60"/>
  <c r="AG49" i="60"/>
  <c r="AF49" i="60"/>
  <c r="AE49" i="60"/>
  <c r="AD49" i="60"/>
  <c r="AC49" i="60"/>
  <c r="AB49" i="60"/>
  <c r="AA49" i="60"/>
  <c r="Z49" i="60"/>
  <c r="Y49" i="60"/>
  <c r="X49" i="60"/>
  <c r="R49" i="60"/>
  <c r="M49" i="60"/>
  <c r="K49" i="60"/>
  <c r="H49" i="60"/>
  <c r="E49" i="60"/>
  <c r="AM48" i="60"/>
  <c r="AI48" i="60"/>
  <c r="AH48" i="60"/>
  <c r="AG48" i="60"/>
  <c r="AF48" i="60"/>
  <c r="AE48" i="60"/>
  <c r="AD48" i="60"/>
  <c r="AC48" i="60"/>
  <c r="AB48" i="60"/>
  <c r="AA48" i="60"/>
  <c r="Z48" i="60"/>
  <c r="Y48" i="60"/>
  <c r="X48" i="60"/>
  <c r="R48" i="60"/>
  <c r="M48" i="60"/>
  <c r="K48" i="60"/>
  <c r="H48" i="60"/>
  <c r="E48" i="60"/>
  <c r="AM47" i="60"/>
  <c r="AI47" i="60"/>
  <c r="AH47" i="60"/>
  <c r="AG47" i="60"/>
  <c r="AF47" i="60"/>
  <c r="AE47" i="60"/>
  <c r="AD47" i="60"/>
  <c r="AC47" i="60"/>
  <c r="AB47" i="60"/>
  <c r="AA47" i="60"/>
  <c r="Z47" i="60"/>
  <c r="Y47" i="60"/>
  <c r="X47" i="60"/>
  <c r="R47" i="60"/>
  <c r="M47" i="60"/>
  <c r="K47" i="60"/>
  <c r="H47" i="60"/>
  <c r="E47" i="60"/>
  <c r="AM46" i="60"/>
  <c r="AI46" i="60"/>
  <c r="AH46" i="60"/>
  <c r="AG46" i="60"/>
  <c r="AF46" i="60"/>
  <c r="AE46" i="60"/>
  <c r="AD46" i="60"/>
  <c r="AC46" i="60"/>
  <c r="AB46" i="60"/>
  <c r="AA46" i="60"/>
  <c r="Z46" i="60"/>
  <c r="Y46" i="60"/>
  <c r="X46" i="60"/>
  <c r="R46" i="60"/>
  <c r="M46" i="60"/>
  <c r="K46" i="60"/>
  <c r="H46" i="60"/>
  <c r="E46" i="60"/>
  <c r="AM45" i="60"/>
  <c r="AI45" i="60"/>
  <c r="AH45" i="60"/>
  <c r="AG45" i="60"/>
  <c r="AF45" i="60"/>
  <c r="AE45" i="60"/>
  <c r="AD45" i="60"/>
  <c r="AC45" i="60"/>
  <c r="AB45" i="60"/>
  <c r="AA45" i="60"/>
  <c r="Z45" i="60"/>
  <c r="Y45" i="60"/>
  <c r="X45" i="60"/>
  <c r="R45" i="60"/>
  <c r="M45" i="60"/>
  <c r="K45" i="60"/>
  <c r="H45" i="60"/>
  <c r="E45" i="60"/>
  <c r="AM44" i="60"/>
  <c r="AI44" i="60"/>
  <c r="AH44" i="60"/>
  <c r="AG44" i="60"/>
  <c r="AF44" i="60"/>
  <c r="AE44" i="60"/>
  <c r="AD44" i="60"/>
  <c r="AC44" i="60"/>
  <c r="AB44" i="60"/>
  <c r="AA44" i="60"/>
  <c r="Z44" i="60"/>
  <c r="Y44" i="60"/>
  <c r="X44" i="60"/>
  <c r="R44" i="60"/>
  <c r="M44" i="60"/>
  <c r="K44" i="60"/>
  <c r="H44" i="60"/>
  <c r="E44" i="60"/>
  <c r="AM43" i="60"/>
  <c r="AI43" i="60"/>
  <c r="AH43" i="60"/>
  <c r="AG43" i="60"/>
  <c r="AF43" i="60"/>
  <c r="AE43" i="60"/>
  <c r="AD43" i="60"/>
  <c r="AC43" i="60"/>
  <c r="AB43" i="60"/>
  <c r="AA43" i="60"/>
  <c r="Z43" i="60"/>
  <c r="Y43" i="60"/>
  <c r="X43" i="60"/>
  <c r="R43" i="60"/>
  <c r="M43" i="60"/>
  <c r="K43" i="60"/>
  <c r="H43" i="60"/>
  <c r="E43" i="60"/>
  <c r="AM42" i="60"/>
  <c r="AI42" i="60"/>
  <c r="AH42" i="60"/>
  <c r="AG42" i="60"/>
  <c r="AF42" i="60"/>
  <c r="AE42" i="60"/>
  <c r="AD42" i="60"/>
  <c r="AC42" i="60"/>
  <c r="AB42" i="60"/>
  <c r="AA42" i="60"/>
  <c r="Z42" i="60"/>
  <c r="Y42" i="60"/>
  <c r="X42" i="60"/>
  <c r="R42" i="60"/>
  <c r="M42" i="60"/>
  <c r="K42" i="60"/>
  <c r="H42" i="60"/>
  <c r="E42" i="60"/>
  <c r="AM41" i="60"/>
  <c r="AI41" i="60"/>
  <c r="AH41" i="60"/>
  <c r="AG41" i="60"/>
  <c r="AF41" i="60"/>
  <c r="AE41" i="60"/>
  <c r="AD41" i="60"/>
  <c r="AC41" i="60"/>
  <c r="AB41" i="60"/>
  <c r="AA41" i="60"/>
  <c r="Z41" i="60"/>
  <c r="Y41" i="60"/>
  <c r="X41" i="60"/>
  <c r="R41" i="60"/>
  <c r="M41" i="60"/>
  <c r="K41" i="60"/>
  <c r="H41" i="60"/>
  <c r="E41" i="60"/>
  <c r="AM40" i="60"/>
  <c r="AI40" i="60"/>
  <c r="AH40" i="60"/>
  <c r="AG40" i="60"/>
  <c r="AF40" i="60"/>
  <c r="AE40" i="60"/>
  <c r="AD40" i="60"/>
  <c r="AC40" i="60"/>
  <c r="AB40" i="60"/>
  <c r="AA40" i="60"/>
  <c r="Z40" i="60"/>
  <c r="Y40" i="60"/>
  <c r="X40" i="60"/>
  <c r="R40" i="60"/>
  <c r="M40" i="60"/>
  <c r="K40" i="60"/>
  <c r="H40" i="60"/>
  <c r="E40" i="60"/>
  <c r="AM39" i="60"/>
  <c r="AI39" i="60"/>
  <c r="AH39" i="60"/>
  <c r="AG39" i="60"/>
  <c r="AF39" i="60"/>
  <c r="AE39" i="60"/>
  <c r="AD39" i="60"/>
  <c r="AC39" i="60"/>
  <c r="AB39" i="60"/>
  <c r="AA39" i="60"/>
  <c r="Z39" i="60"/>
  <c r="Y39" i="60"/>
  <c r="X39" i="60"/>
  <c r="R39" i="60"/>
  <c r="M39" i="60"/>
  <c r="K39" i="60"/>
  <c r="H39" i="60"/>
  <c r="E39" i="60"/>
  <c r="AM38" i="60"/>
  <c r="AI38" i="60"/>
  <c r="AH38" i="60"/>
  <c r="AG38" i="60"/>
  <c r="AF38" i="60"/>
  <c r="AE38" i="60"/>
  <c r="AD38" i="60"/>
  <c r="AC38" i="60"/>
  <c r="AB38" i="60"/>
  <c r="AA38" i="60"/>
  <c r="Z38" i="60"/>
  <c r="Y38" i="60"/>
  <c r="X38" i="60"/>
  <c r="R38" i="60"/>
  <c r="M38" i="60"/>
  <c r="K38" i="60"/>
  <c r="H38" i="60"/>
  <c r="E38" i="60"/>
  <c r="AM37" i="60"/>
  <c r="AI37" i="60"/>
  <c r="AH37" i="60"/>
  <c r="AG37" i="60"/>
  <c r="AF37" i="60"/>
  <c r="AE37" i="60"/>
  <c r="AD37" i="60"/>
  <c r="AC37" i="60"/>
  <c r="AB37" i="60"/>
  <c r="AA37" i="60"/>
  <c r="Z37" i="60"/>
  <c r="Y37" i="60"/>
  <c r="X37" i="60"/>
  <c r="R37" i="60"/>
  <c r="M37" i="60"/>
  <c r="K37" i="60"/>
  <c r="H37" i="60"/>
  <c r="E37" i="60"/>
  <c r="AM36" i="60"/>
  <c r="AI36" i="60"/>
  <c r="AH36" i="60"/>
  <c r="AG36" i="60"/>
  <c r="AF36" i="60"/>
  <c r="AE36" i="60"/>
  <c r="AD36" i="60"/>
  <c r="AC36" i="60"/>
  <c r="AB36" i="60"/>
  <c r="AA36" i="60"/>
  <c r="Z36" i="60"/>
  <c r="Y36" i="60"/>
  <c r="X36" i="60"/>
  <c r="R36" i="60"/>
  <c r="M36" i="60"/>
  <c r="K36" i="60"/>
  <c r="H36" i="60"/>
  <c r="E36" i="60"/>
  <c r="AM35" i="60"/>
  <c r="AI35" i="60"/>
  <c r="AH35" i="60"/>
  <c r="AG35" i="60"/>
  <c r="AF35" i="60"/>
  <c r="AE35" i="60"/>
  <c r="AD35" i="60"/>
  <c r="AC35" i="60"/>
  <c r="AB35" i="60"/>
  <c r="AA35" i="60"/>
  <c r="Z35" i="60"/>
  <c r="Y35" i="60"/>
  <c r="X35" i="60"/>
  <c r="R35" i="60"/>
  <c r="M35" i="60"/>
  <c r="K35" i="60"/>
  <c r="H35" i="60"/>
  <c r="E35" i="60"/>
  <c r="AM34" i="60"/>
  <c r="AI34" i="60"/>
  <c r="AH34" i="60"/>
  <c r="AG34" i="60"/>
  <c r="AF34" i="60"/>
  <c r="AE34" i="60"/>
  <c r="AD34" i="60"/>
  <c r="AC34" i="60"/>
  <c r="AB34" i="60"/>
  <c r="AA34" i="60"/>
  <c r="Z34" i="60"/>
  <c r="Y34" i="60"/>
  <c r="X34" i="60"/>
  <c r="R34" i="60"/>
  <c r="M34" i="60"/>
  <c r="K34" i="60"/>
  <c r="H34" i="60"/>
  <c r="E34" i="60"/>
  <c r="AM33" i="60"/>
  <c r="AI33" i="60"/>
  <c r="AH33" i="60"/>
  <c r="AG33" i="60"/>
  <c r="AF33" i="60"/>
  <c r="AE33" i="60"/>
  <c r="AD33" i="60"/>
  <c r="AC33" i="60"/>
  <c r="AB33" i="60"/>
  <c r="AA33" i="60"/>
  <c r="Z33" i="60"/>
  <c r="Y33" i="60"/>
  <c r="X33" i="60"/>
  <c r="R33" i="60"/>
  <c r="M33" i="60"/>
  <c r="K33" i="60"/>
  <c r="H33" i="60"/>
  <c r="E33" i="60"/>
  <c r="AM32" i="60"/>
  <c r="AI32" i="60"/>
  <c r="AH32" i="60"/>
  <c r="AG32" i="60"/>
  <c r="AF32" i="60"/>
  <c r="AE32" i="60"/>
  <c r="AD32" i="60"/>
  <c r="AC32" i="60"/>
  <c r="AB32" i="60"/>
  <c r="AA32" i="60"/>
  <c r="Z32" i="60"/>
  <c r="Y32" i="60"/>
  <c r="X32" i="60"/>
  <c r="R32" i="60"/>
  <c r="M32" i="60"/>
  <c r="K32" i="60"/>
  <c r="H32" i="60"/>
  <c r="E32" i="60"/>
  <c r="AM31" i="60"/>
  <c r="AI31" i="60"/>
  <c r="AH31" i="60"/>
  <c r="AG31" i="60"/>
  <c r="AF31" i="60"/>
  <c r="AE31" i="60"/>
  <c r="AD31" i="60"/>
  <c r="AC31" i="60"/>
  <c r="AB31" i="60"/>
  <c r="AA31" i="60"/>
  <c r="Z31" i="60"/>
  <c r="Y31" i="60"/>
  <c r="X31" i="60"/>
  <c r="R31" i="60"/>
  <c r="M31" i="60"/>
  <c r="K31" i="60"/>
  <c r="H31" i="60"/>
  <c r="E31" i="60"/>
  <c r="AM30" i="60"/>
  <c r="AI30" i="60"/>
  <c r="AH30" i="60"/>
  <c r="AG30" i="60"/>
  <c r="AF30" i="60"/>
  <c r="AE30" i="60"/>
  <c r="AD30" i="60"/>
  <c r="AC30" i="60"/>
  <c r="AB30" i="60"/>
  <c r="AA30" i="60"/>
  <c r="Z30" i="60"/>
  <c r="Y30" i="60"/>
  <c r="X30" i="60"/>
  <c r="R30" i="60"/>
  <c r="M30" i="60"/>
  <c r="K30" i="60"/>
  <c r="H30" i="60"/>
  <c r="E30" i="60"/>
  <c r="AM29" i="60"/>
  <c r="AI29" i="60"/>
  <c r="AH29" i="60"/>
  <c r="AG29" i="60"/>
  <c r="AF29" i="60"/>
  <c r="AE29" i="60"/>
  <c r="AD29" i="60"/>
  <c r="AC29" i="60"/>
  <c r="AB29" i="60"/>
  <c r="AA29" i="60"/>
  <c r="Z29" i="60"/>
  <c r="Y29" i="60"/>
  <c r="X29" i="60"/>
  <c r="R29" i="60"/>
  <c r="M29" i="60"/>
  <c r="K29" i="60"/>
  <c r="H29" i="60"/>
  <c r="E29" i="60"/>
  <c r="AM28" i="60"/>
  <c r="AI28" i="60"/>
  <c r="AH28" i="60"/>
  <c r="AG28" i="60"/>
  <c r="AF28" i="60"/>
  <c r="AE28" i="60"/>
  <c r="AD28" i="60"/>
  <c r="AC28" i="60"/>
  <c r="AB28" i="60"/>
  <c r="AA28" i="60"/>
  <c r="Z28" i="60"/>
  <c r="Y28" i="60"/>
  <c r="X28" i="60"/>
  <c r="R28" i="60"/>
  <c r="M28" i="60"/>
  <c r="K28" i="60"/>
  <c r="H28" i="60"/>
  <c r="E28" i="60"/>
  <c r="AM27" i="60"/>
  <c r="AI27" i="60"/>
  <c r="AH27" i="60"/>
  <c r="AG27" i="60"/>
  <c r="AF27" i="60"/>
  <c r="AE27" i="60"/>
  <c r="AD27" i="60"/>
  <c r="AC27" i="60"/>
  <c r="AB27" i="60"/>
  <c r="AA27" i="60"/>
  <c r="Z27" i="60"/>
  <c r="Y27" i="60"/>
  <c r="X27" i="60"/>
  <c r="R27" i="60"/>
  <c r="M27" i="60"/>
  <c r="K27" i="60"/>
  <c r="H27" i="60"/>
  <c r="E27" i="60"/>
  <c r="AM26" i="60"/>
  <c r="AI26" i="60"/>
  <c r="AH26" i="60"/>
  <c r="AG26" i="60"/>
  <c r="AF26" i="60"/>
  <c r="AE26" i="60"/>
  <c r="AD26" i="60"/>
  <c r="AC26" i="60"/>
  <c r="AB26" i="60"/>
  <c r="AA26" i="60"/>
  <c r="Z26" i="60"/>
  <c r="Y26" i="60"/>
  <c r="X26" i="60"/>
  <c r="R26" i="60"/>
  <c r="M26" i="60"/>
  <c r="K26" i="60"/>
  <c r="H26" i="60"/>
  <c r="E26" i="60"/>
  <c r="AM25" i="60"/>
  <c r="AI25" i="60"/>
  <c r="AH25" i="60"/>
  <c r="AG25" i="60"/>
  <c r="AF25" i="60"/>
  <c r="AE25" i="60"/>
  <c r="AD25" i="60"/>
  <c r="AC25" i="60"/>
  <c r="AB25" i="60"/>
  <c r="AA25" i="60"/>
  <c r="Z25" i="60"/>
  <c r="Y25" i="60"/>
  <c r="X25" i="60"/>
  <c r="R25" i="60"/>
  <c r="M25" i="60"/>
  <c r="K25" i="60"/>
  <c r="H25" i="60"/>
  <c r="E25" i="60"/>
  <c r="AM24" i="60"/>
  <c r="AI24" i="60"/>
  <c r="AH24" i="60"/>
  <c r="AG24" i="60"/>
  <c r="AF24" i="60"/>
  <c r="AE24" i="60"/>
  <c r="AD24" i="60"/>
  <c r="AC24" i="60"/>
  <c r="AB24" i="60"/>
  <c r="AA24" i="60"/>
  <c r="Z24" i="60"/>
  <c r="Y24" i="60"/>
  <c r="X24" i="60"/>
  <c r="R24" i="60"/>
  <c r="M24" i="60"/>
  <c r="K24" i="60"/>
  <c r="H24" i="60"/>
  <c r="E24" i="60"/>
  <c r="AM23" i="60"/>
  <c r="AI23" i="60"/>
  <c r="AH23" i="60"/>
  <c r="AG23" i="60"/>
  <c r="AF23" i="60"/>
  <c r="AE23" i="60"/>
  <c r="AD23" i="60"/>
  <c r="AC23" i="60"/>
  <c r="AB23" i="60"/>
  <c r="AA23" i="60"/>
  <c r="Z23" i="60"/>
  <c r="Y23" i="60"/>
  <c r="X23" i="60"/>
  <c r="R23" i="60"/>
  <c r="M23" i="60"/>
  <c r="K23" i="60"/>
  <c r="H23" i="60"/>
  <c r="E23" i="60"/>
  <c r="AM22" i="60"/>
  <c r="AI22" i="60"/>
  <c r="AH22" i="60"/>
  <c r="AG22" i="60"/>
  <c r="AF22" i="60"/>
  <c r="AE22" i="60"/>
  <c r="AD22" i="60"/>
  <c r="AC22" i="60"/>
  <c r="AB22" i="60"/>
  <c r="AA22" i="60"/>
  <c r="Z22" i="60"/>
  <c r="Y22" i="60"/>
  <c r="X22" i="60"/>
  <c r="R22" i="60"/>
  <c r="M22" i="60"/>
  <c r="K22" i="60"/>
  <c r="H22" i="60"/>
  <c r="E22" i="60"/>
  <c r="AM21" i="60"/>
  <c r="AI21" i="60"/>
  <c r="AH21" i="60"/>
  <c r="AG21" i="60"/>
  <c r="AF21" i="60"/>
  <c r="AE21" i="60"/>
  <c r="AD21" i="60"/>
  <c r="AC21" i="60"/>
  <c r="AB21" i="60"/>
  <c r="AA21" i="60"/>
  <c r="Z21" i="60"/>
  <c r="Y21" i="60"/>
  <c r="X21" i="60"/>
  <c r="R21" i="60"/>
  <c r="M21" i="60"/>
  <c r="K21" i="60"/>
  <c r="H21" i="60"/>
  <c r="E21" i="60"/>
  <c r="AM20" i="60"/>
  <c r="AI20" i="60"/>
  <c r="AH20" i="60"/>
  <c r="AG20" i="60"/>
  <c r="AF20" i="60"/>
  <c r="AE20" i="60"/>
  <c r="AD20" i="60"/>
  <c r="AC20" i="60"/>
  <c r="AB20" i="60"/>
  <c r="AA20" i="60"/>
  <c r="Z20" i="60"/>
  <c r="Y20" i="60"/>
  <c r="X20" i="60"/>
  <c r="R20" i="60"/>
  <c r="M20" i="60"/>
  <c r="K20" i="60"/>
  <c r="H20" i="60"/>
  <c r="E20" i="60"/>
  <c r="AM19" i="60"/>
  <c r="AI19" i="60"/>
  <c r="AH19" i="60"/>
  <c r="AG19" i="60"/>
  <c r="AF19" i="60"/>
  <c r="AE19" i="60"/>
  <c r="AD19" i="60"/>
  <c r="AC19" i="60"/>
  <c r="AB19" i="60"/>
  <c r="AA19" i="60"/>
  <c r="Z19" i="60"/>
  <c r="Y19" i="60"/>
  <c r="X19" i="60"/>
  <c r="R19" i="60"/>
  <c r="M19" i="60"/>
  <c r="K19" i="60"/>
  <c r="H19" i="60"/>
  <c r="E19" i="60"/>
  <c r="AM18" i="60"/>
  <c r="AI18" i="60"/>
  <c r="AH18" i="60"/>
  <c r="AG18" i="60"/>
  <c r="AF18" i="60"/>
  <c r="AE18" i="60"/>
  <c r="AD18" i="60"/>
  <c r="AC18" i="60"/>
  <c r="AB18" i="60"/>
  <c r="AA18" i="60"/>
  <c r="Z18" i="60"/>
  <c r="Y18" i="60"/>
  <c r="X18" i="60"/>
  <c r="R18" i="60"/>
  <c r="M18" i="60"/>
  <c r="K18" i="60"/>
  <c r="H18" i="60"/>
  <c r="E18" i="60"/>
  <c r="AM17" i="60"/>
  <c r="AI17" i="60"/>
  <c r="AH17" i="60"/>
  <c r="AG17" i="60"/>
  <c r="AF17" i="60"/>
  <c r="AE17" i="60"/>
  <c r="AD17" i="60"/>
  <c r="AC17" i="60"/>
  <c r="AB17" i="60"/>
  <c r="AA17" i="60"/>
  <c r="Z17" i="60"/>
  <c r="Y17" i="60"/>
  <c r="X17" i="60"/>
  <c r="R17" i="60"/>
  <c r="M17" i="60"/>
  <c r="K17" i="60"/>
  <c r="H17" i="60"/>
  <c r="E17" i="60"/>
  <c r="AM16" i="60"/>
  <c r="AI16" i="60"/>
  <c r="AH16" i="60"/>
  <c r="AG16" i="60"/>
  <c r="AF16" i="60"/>
  <c r="AE16" i="60"/>
  <c r="AD16" i="60"/>
  <c r="AC16" i="60"/>
  <c r="AB16" i="60"/>
  <c r="AA16" i="60"/>
  <c r="Z16" i="60"/>
  <c r="Y16" i="60"/>
  <c r="X16" i="60"/>
  <c r="R16" i="60"/>
  <c r="M16" i="60"/>
  <c r="K16" i="60"/>
  <c r="H16" i="60"/>
  <c r="E16" i="60"/>
  <c r="AM15" i="60"/>
  <c r="AI15" i="60"/>
  <c r="AH15" i="60"/>
  <c r="AG15" i="60"/>
  <c r="AF15" i="60"/>
  <c r="AE15" i="60"/>
  <c r="AD15" i="60"/>
  <c r="AC15" i="60"/>
  <c r="AB15" i="60"/>
  <c r="AA15" i="60"/>
  <c r="Z15" i="60"/>
  <c r="Y15" i="60"/>
  <c r="X15" i="60"/>
  <c r="R15" i="60"/>
  <c r="M15" i="60"/>
  <c r="K15" i="60"/>
  <c r="H15" i="60"/>
  <c r="E15" i="60"/>
  <c r="AM14" i="60"/>
  <c r="AI14" i="60"/>
  <c r="AH14" i="60"/>
  <c r="AG14" i="60"/>
  <c r="AF14" i="60"/>
  <c r="AE14" i="60"/>
  <c r="AD14" i="60"/>
  <c r="AC14" i="60"/>
  <c r="AB14" i="60"/>
  <c r="AA14" i="60"/>
  <c r="Z14" i="60"/>
  <c r="Y14" i="60"/>
  <c r="X14" i="60"/>
  <c r="R14" i="60"/>
  <c r="M14" i="60"/>
  <c r="K14" i="60"/>
  <c r="H14" i="60"/>
  <c r="E14" i="60"/>
  <c r="AM13" i="60"/>
  <c r="AI13" i="60"/>
  <c r="AH13" i="60"/>
  <c r="AG13" i="60"/>
  <c r="AF13" i="60"/>
  <c r="AE13" i="60"/>
  <c r="AD13" i="60"/>
  <c r="AC13" i="60"/>
  <c r="AB13" i="60"/>
  <c r="AA13" i="60"/>
  <c r="Z13" i="60"/>
  <c r="Y13" i="60"/>
  <c r="X13" i="60"/>
  <c r="R13" i="60"/>
  <c r="M13" i="60"/>
  <c r="K13" i="60"/>
  <c r="H13" i="60"/>
  <c r="E13" i="60"/>
  <c r="AM12" i="60"/>
  <c r="AI12" i="60"/>
  <c r="AH12" i="60"/>
  <c r="AG12" i="60"/>
  <c r="AF12" i="60"/>
  <c r="AE12" i="60"/>
  <c r="AD12" i="60"/>
  <c r="AC12" i="60"/>
  <c r="AB12" i="60"/>
  <c r="AA12" i="60"/>
  <c r="Z12" i="60"/>
  <c r="Y12" i="60"/>
  <c r="X12" i="60"/>
  <c r="R12" i="60"/>
  <c r="M12" i="60"/>
  <c r="K12" i="60"/>
  <c r="H12" i="60"/>
  <c r="E12" i="60"/>
  <c r="AM11" i="60"/>
  <c r="AI11" i="60"/>
  <c r="AH11" i="60"/>
  <c r="AG11" i="60"/>
  <c r="AF11" i="60"/>
  <c r="AE11" i="60"/>
  <c r="AD11" i="60"/>
  <c r="AC11" i="60"/>
  <c r="AB11" i="60"/>
  <c r="AA11" i="60"/>
  <c r="Z11" i="60"/>
  <c r="Y11" i="60"/>
  <c r="X11" i="60"/>
  <c r="R11" i="60"/>
  <c r="M11" i="60"/>
  <c r="K11" i="60"/>
  <c r="H11" i="60"/>
  <c r="E11" i="60"/>
  <c r="AM10" i="60"/>
  <c r="AI10" i="60"/>
  <c r="AH10" i="60"/>
  <c r="AG10" i="60"/>
  <c r="AF10" i="60"/>
  <c r="AE10" i="60"/>
  <c r="AD10" i="60"/>
  <c r="AC10" i="60"/>
  <c r="AB10" i="60"/>
  <c r="AA10" i="60"/>
  <c r="Z10" i="60"/>
  <c r="Y10" i="60"/>
  <c r="X10" i="60"/>
  <c r="R10" i="60"/>
  <c r="M10" i="60"/>
  <c r="K10" i="60"/>
  <c r="H10" i="60"/>
  <c r="E10" i="60"/>
  <c r="AM9" i="60"/>
  <c r="AI9" i="60"/>
  <c r="AH9" i="60"/>
  <c r="AG9" i="60"/>
  <c r="AF9" i="60"/>
  <c r="AE9" i="60"/>
  <c r="AD9" i="60"/>
  <c r="AC9" i="60"/>
  <c r="AB9" i="60"/>
  <c r="AA9" i="60"/>
  <c r="Z9" i="60"/>
  <c r="Y9" i="60"/>
  <c r="X9" i="60"/>
  <c r="R9" i="60"/>
  <c r="M9" i="60"/>
  <c r="K9" i="60"/>
  <c r="H9" i="60"/>
  <c r="E9" i="60"/>
  <c r="AM8" i="60"/>
  <c r="AI8" i="60"/>
  <c r="AH8" i="60"/>
  <c r="AG8" i="60"/>
  <c r="AF8" i="60"/>
  <c r="AE8" i="60"/>
  <c r="AD8" i="60"/>
  <c r="AC8" i="60"/>
  <c r="AB8" i="60"/>
  <c r="AA8" i="60"/>
  <c r="Z8" i="60"/>
  <c r="Y8" i="60"/>
  <c r="X8" i="60"/>
  <c r="R8" i="60"/>
  <c r="M8" i="60"/>
  <c r="K8" i="60"/>
  <c r="H8" i="60"/>
  <c r="E8" i="60"/>
  <c r="AM7" i="60"/>
  <c r="AI7" i="60"/>
  <c r="AH7" i="60"/>
  <c r="AG7" i="60"/>
  <c r="AF7" i="60"/>
  <c r="AE7" i="60"/>
  <c r="AD7" i="60"/>
  <c r="AC7" i="60"/>
  <c r="AB7" i="60"/>
  <c r="AA7" i="60"/>
  <c r="Z7" i="60"/>
  <c r="Y7" i="60"/>
  <c r="X7" i="60"/>
  <c r="R7" i="60"/>
  <c r="M7" i="60"/>
  <c r="K7" i="60"/>
  <c r="H7" i="60"/>
  <c r="E7" i="60"/>
  <c r="AM6" i="60"/>
  <c r="AI6" i="60"/>
  <c r="AH6" i="60"/>
  <c r="AG6" i="60"/>
  <c r="AF6" i="60"/>
  <c r="AE6" i="60"/>
  <c r="AD6" i="60"/>
  <c r="AC6" i="60"/>
  <c r="AB6" i="60"/>
  <c r="AA6" i="60"/>
  <c r="Z6" i="60"/>
  <c r="Y6" i="60"/>
  <c r="X6" i="60"/>
  <c r="H6" i="60"/>
  <c r="E6" i="60"/>
  <c r="AT3" i="60"/>
  <c r="AQ3" i="60"/>
  <c r="AO3" i="60"/>
  <c r="AN3" i="60"/>
  <c r="AL3" i="60"/>
  <c r="AK3" i="60"/>
  <c r="AJ3" i="60"/>
  <c r="W3" i="60"/>
  <c r="V3" i="60"/>
  <c r="U3" i="60"/>
  <c r="T3" i="60"/>
  <c r="S3" i="60"/>
  <c r="Q3" i="60"/>
  <c r="P3" i="60"/>
  <c r="O3" i="60"/>
  <c r="N3" i="60"/>
  <c r="A3" i="60"/>
  <c r="I3" i="60" s="1"/>
  <c r="X3" i="60" l="1"/>
  <c r="AB3" i="60"/>
  <c r="AF3" i="60"/>
  <c r="AM3" i="60"/>
  <c r="AD3" i="60"/>
  <c r="Z3" i="60"/>
  <c r="AH3" i="60"/>
  <c r="Y3" i="60"/>
  <c r="AC3" i="60"/>
  <c r="AG3" i="60"/>
  <c r="I2" i="60"/>
  <c r="L3" i="60" a="1"/>
  <c r="J3" i="60" a="1"/>
  <c r="AA3" i="60"/>
  <c r="AE3" i="60"/>
  <c r="AI3" i="60"/>
  <c r="H38" i="7"/>
  <c r="H39" i="7"/>
  <c r="H40" i="7"/>
  <c r="H41" i="7"/>
  <c r="H42" i="7"/>
  <c r="H43" i="7"/>
  <c r="H44" i="7"/>
  <c r="H45" i="7"/>
  <c r="H46" i="7"/>
  <c r="H47" i="7"/>
  <c r="H48" i="7"/>
  <c r="H49" i="7"/>
  <c r="H50" i="7"/>
  <c r="H51" i="7"/>
  <c r="H52" i="7"/>
  <c r="H53" i="7"/>
  <c r="H54" i="7"/>
  <c r="H55" i="7"/>
  <c r="H56" i="7"/>
  <c r="H57" i="7"/>
  <c r="H58" i="7"/>
  <c r="H59" i="7"/>
  <c r="AK43" i="7" a="1"/>
  <c r="AK43" i="7" s="1"/>
  <c r="AK44" i="7" a="1"/>
  <c r="AK44" i="7" s="1"/>
  <c r="AK45" i="7" a="1"/>
  <c r="AK45" i="7" s="1"/>
  <c r="AK46" i="7" a="1"/>
  <c r="AK46" i="7" s="1"/>
  <c r="AK47" i="7" a="1"/>
  <c r="AK47" i="7" s="1"/>
  <c r="AK48" i="7" a="1"/>
  <c r="AK48" i="7" s="1"/>
  <c r="AK49" i="7" a="1"/>
  <c r="AK49" i="7" s="1"/>
  <c r="AK50" i="7" a="1"/>
  <c r="AK50" i="7" s="1"/>
  <c r="AK51" i="7" a="1"/>
  <c r="AK51" i="7" s="1"/>
  <c r="AK52" i="7" a="1"/>
  <c r="AK52" i="7" s="1"/>
  <c r="AK53" i="7" a="1"/>
  <c r="AK53" i="7" s="1"/>
  <c r="AK54" i="7" a="1"/>
  <c r="AK54" i="7" s="1"/>
  <c r="AK55" i="7" a="1"/>
  <c r="AK55" i="7" s="1"/>
  <c r="AK56" i="7" a="1"/>
  <c r="AK56" i="7" s="1"/>
  <c r="AK57" i="7" a="1"/>
  <c r="AK57" i="7" s="1"/>
  <c r="AK58" i="7" a="1"/>
  <c r="AK58" i="7" s="1"/>
  <c r="AK59" i="7" a="1"/>
  <c r="AK59" i="7" s="1"/>
  <c r="R3" i="60" l="1"/>
  <c r="A1" i="7" l="1"/>
  <c r="L1154" i="60"/>
  <c r="J1181" i="60"/>
  <c r="J1079" i="60"/>
  <c r="L1188" i="60"/>
  <c r="J759" i="60"/>
  <c r="L741" i="60"/>
  <c r="J784" i="60"/>
  <c r="L1168" i="60"/>
  <c r="L922" i="60"/>
  <c r="J1076" i="60"/>
  <c r="L1109" i="60"/>
  <c r="J1165" i="60"/>
  <c r="L656" i="60"/>
  <c r="J638" i="60"/>
  <c r="L641" i="60"/>
  <c r="J1176" i="60"/>
  <c r="L915" i="60"/>
  <c r="L1042" i="60"/>
  <c r="J1077" i="60"/>
  <c r="J1175" i="60"/>
  <c r="L613" i="60"/>
  <c r="L710" i="60"/>
  <c r="J596" i="60"/>
  <c r="J1198" i="60"/>
  <c r="L1117" i="60"/>
  <c r="L1120" i="60"/>
  <c r="L995" i="60"/>
  <c r="J1089" i="60"/>
  <c r="L560" i="60"/>
  <c r="L1088" i="60"/>
  <c r="L1081" i="60"/>
  <c r="J1169" i="60"/>
  <c r="J1059" i="60"/>
  <c r="L1197" i="60"/>
  <c r="L1019" i="60"/>
  <c r="J912" i="60"/>
  <c r="L951" i="60"/>
  <c r="J941" i="60"/>
  <c r="J1156" i="60"/>
  <c r="J1064" i="60"/>
  <c r="L1097" i="60"/>
  <c r="J1174" i="60"/>
  <c r="L969" i="60"/>
  <c r="J951" i="60"/>
  <c r="J904" i="60"/>
  <c r="L894" i="60"/>
  <c r="J1057" i="60"/>
  <c r="L1140" i="60"/>
  <c r="L1143" i="60"/>
  <c r="L1182" i="60"/>
  <c r="J876" i="60"/>
  <c r="J893" i="60"/>
  <c r="J782" i="60"/>
  <c r="L772" i="60"/>
  <c r="L1186" i="60"/>
  <c r="L1078" i="60"/>
  <c r="J1111" i="60"/>
  <c r="L1135" i="60"/>
  <c r="J791" i="60"/>
  <c r="L773" i="60"/>
  <c r="J816" i="60"/>
  <c r="J741" i="60"/>
  <c r="J1157" i="60"/>
  <c r="L1161" i="60"/>
  <c r="L1164" i="60"/>
  <c r="L1118" i="60"/>
  <c r="J850" i="60"/>
  <c r="L832" i="60"/>
  <c r="J718" i="60"/>
  <c r="J711" i="60"/>
  <c r="J1113" i="60"/>
  <c r="J1191" i="60"/>
  <c r="J1194" i="60"/>
  <c r="J1196" i="60"/>
  <c r="J756" i="60"/>
  <c r="L738" i="60"/>
  <c r="L783" i="60"/>
  <c r="L1179" i="60"/>
  <c r="L1018" i="60"/>
  <c r="J1115" i="60"/>
  <c r="J1119" i="60"/>
  <c r="L1094" i="60"/>
  <c r="L755" i="60"/>
  <c r="J737" i="60"/>
  <c r="L620" i="60"/>
  <c r="J1144" i="60"/>
  <c r="L1032" i="60"/>
  <c r="L1010" i="60"/>
  <c r="L1100" i="60"/>
  <c r="J1143" i="60"/>
  <c r="J696" i="60"/>
  <c r="L678" i="60"/>
  <c r="J685" i="60"/>
  <c r="J568" i="60"/>
  <c r="L1138" i="60"/>
  <c r="L673" i="60"/>
  <c r="J907" i="60"/>
  <c r="L1091" i="60"/>
  <c r="L1048" i="60"/>
  <c r="J980" i="60"/>
  <c r="J1184" i="60"/>
  <c r="L556" i="60"/>
  <c r="J815" i="60"/>
  <c r="L797" i="60"/>
  <c r="J840" i="60"/>
  <c r="L830" i="60"/>
  <c r="J775" i="60"/>
  <c r="L757" i="60"/>
  <c r="J800" i="60"/>
  <c r="J706" i="60"/>
  <c r="L843" i="60"/>
  <c r="J825" i="60"/>
  <c r="L708" i="60"/>
  <c r="J698" i="60"/>
  <c r="L803" i="60"/>
  <c r="J785" i="60"/>
  <c r="L668" i="60"/>
  <c r="L643" i="60"/>
  <c r="J656" i="60"/>
  <c r="L638" i="60"/>
  <c r="J645" i="60"/>
  <c r="L635" i="60"/>
  <c r="J616" i="60"/>
  <c r="L598" i="60"/>
  <c r="J605" i="60"/>
  <c r="L1157" i="60"/>
  <c r="L979" i="60"/>
  <c r="L1108" i="60"/>
  <c r="J1068" i="60"/>
  <c r="J1154" i="60"/>
  <c r="L677" i="60"/>
  <c r="J659" i="60"/>
  <c r="J660" i="60"/>
  <c r="J1134" i="60"/>
  <c r="J1136" i="60"/>
  <c r="L1141" i="60"/>
  <c r="L931" i="60"/>
  <c r="L1092" i="60"/>
  <c r="L1083" i="60"/>
  <c r="L1022" i="60"/>
  <c r="J1012" i="60"/>
  <c r="L1142" i="60"/>
  <c r="L1095" i="60"/>
  <c r="J1067" i="60"/>
  <c r="L1176" i="60"/>
  <c r="L930" i="60"/>
  <c r="J976" i="60"/>
  <c r="L1015" i="60"/>
  <c r="J1005" i="60"/>
  <c r="L1180" i="60"/>
  <c r="L1198" i="60"/>
  <c r="J1118" i="60"/>
  <c r="L1114" i="60"/>
  <c r="L1008" i="60"/>
  <c r="J990" i="60"/>
  <c r="L1029" i="60"/>
  <c r="J1063" i="60"/>
  <c r="L1119" i="60"/>
  <c r="J1058" i="60"/>
  <c r="J1163" i="60"/>
  <c r="L905" i="60"/>
  <c r="J887" i="60"/>
  <c r="J846" i="60"/>
  <c r="L836" i="60"/>
  <c r="L1122" i="60"/>
  <c r="J1149" i="60"/>
  <c r="L1102" i="60"/>
  <c r="L1156" i="60"/>
  <c r="J727" i="60"/>
  <c r="L866" i="60"/>
  <c r="J752" i="60"/>
  <c r="L742" i="60"/>
  <c r="L1107" i="60"/>
  <c r="J1159" i="60"/>
  <c r="J1162" i="60"/>
  <c r="J1164" i="60"/>
  <c r="J724" i="60"/>
  <c r="J865" i="60"/>
  <c r="L751" i="60"/>
  <c r="L1189" i="60"/>
  <c r="L1011" i="60"/>
  <c r="J1085" i="60"/>
  <c r="J1100" i="60"/>
  <c r="J1186" i="60"/>
  <c r="L709" i="60"/>
  <c r="J691" i="60"/>
  <c r="J692" i="60"/>
  <c r="J578" i="60"/>
  <c r="L1084" i="60"/>
  <c r="L1178" i="60"/>
  <c r="J1183" i="60"/>
  <c r="J1103" i="60"/>
  <c r="L819" i="60"/>
  <c r="J801" i="60"/>
  <c r="L684" i="60"/>
  <c r="J1083" i="60"/>
  <c r="L1139" i="60"/>
  <c r="L946" i="60"/>
  <c r="L1034" i="60"/>
  <c r="L1162" i="60"/>
  <c r="J632" i="60"/>
  <c r="L614" i="60"/>
  <c r="J621" i="60"/>
  <c r="J1145" i="60"/>
  <c r="L1149" i="60"/>
  <c r="L1152" i="60"/>
  <c r="L1027" i="60"/>
  <c r="J1060" i="60"/>
  <c r="L592" i="60"/>
  <c r="J1065" i="60"/>
  <c r="J1110" i="60"/>
  <c r="L1113" i="60"/>
  <c r="J1200" i="60"/>
  <c r="L1090" i="60"/>
  <c r="L1144" i="60"/>
  <c r="L1051" i="60"/>
  <c r="J944" i="60"/>
  <c r="L983" i="60"/>
  <c r="J973" i="60"/>
  <c r="L1200" i="60"/>
  <c r="J1197" i="60"/>
  <c r="J1177" i="60"/>
  <c r="J1092" i="60"/>
  <c r="J1187" i="60"/>
  <c r="L1060" i="60"/>
  <c r="J1101" i="60"/>
  <c r="L923" i="60"/>
  <c r="L740" i="60"/>
  <c r="L616" i="60"/>
  <c r="J598" i="60"/>
  <c r="L601" i="60"/>
  <c r="L706" i="60"/>
  <c r="L693" i="60"/>
  <c r="J675" i="60"/>
  <c r="J676" i="60"/>
  <c r="J548" i="60"/>
  <c r="J681" i="60"/>
  <c r="L663" i="60"/>
  <c r="J549" i="60"/>
  <c r="J544" i="60"/>
  <c r="J641" i="60"/>
  <c r="L623" i="60"/>
  <c r="J1123" i="60"/>
  <c r="L1098" i="60"/>
  <c r="J1128" i="60"/>
  <c r="L1155" i="60"/>
  <c r="L994" i="60"/>
  <c r="J1040" i="60"/>
  <c r="L926" i="60"/>
  <c r="J916" i="60"/>
  <c r="L1116" i="60"/>
  <c r="L1134" i="60"/>
  <c r="J1139" i="60"/>
  <c r="L1111" i="60"/>
  <c r="L944" i="60"/>
  <c r="J926" i="60"/>
  <c r="L965" i="60"/>
  <c r="J955" i="60"/>
  <c r="J1124" i="60"/>
  <c r="L1183" i="60"/>
  <c r="L1065" i="60"/>
  <c r="J1142" i="60"/>
  <c r="L937" i="60"/>
  <c r="J919" i="60"/>
  <c r="L907" i="60"/>
  <c r="J897" i="60"/>
  <c r="J1146" i="60"/>
  <c r="J1148" i="60"/>
  <c r="L1153" i="60"/>
  <c r="J1080" i="60"/>
  <c r="J754" i="60"/>
  <c r="L736" i="60"/>
  <c r="J787" i="60"/>
  <c r="J1084" i="60"/>
  <c r="J1138" i="60"/>
  <c r="J1141" i="60"/>
  <c r="L1145" i="60"/>
  <c r="J788" i="60"/>
  <c r="L770" i="60"/>
  <c r="L815" i="60"/>
  <c r="L1125" i="60"/>
  <c r="L947" i="60"/>
  <c r="L1076" i="60"/>
  <c r="J1097" i="60"/>
  <c r="J1122" i="60"/>
  <c r="L645" i="60"/>
  <c r="J627" i="60"/>
  <c r="J628" i="60"/>
  <c r="L1106" i="60"/>
  <c r="L1192" i="60"/>
  <c r="L1195" i="60"/>
  <c r="L1002" i="60"/>
  <c r="L1130" i="60"/>
  <c r="J600" i="60"/>
  <c r="L703" i="60"/>
  <c r="L588" i="60"/>
  <c r="J1155" i="60"/>
  <c r="J1075" i="60"/>
  <c r="J1160" i="60"/>
  <c r="L1187" i="60"/>
  <c r="L1026" i="60"/>
  <c r="J1074" i="60"/>
  <c r="L958" i="60"/>
  <c r="J948" i="60"/>
  <c r="L1103" i="60"/>
  <c r="L1128" i="60"/>
  <c r="L1131" i="60"/>
  <c r="L938" i="60"/>
  <c r="L1069" i="60"/>
  <c r="J657" i="60"/>
  <c r="L639" i="60"/>
  <c r="L581" i="60"/>
  <c r="J1104" i="60"/>
  <c r="J1137" i="60"/>
  <c r="L1087" i="60"/>
  <c r="L1165" i="60"/>
  <c r="L987" i="60"/>
  <c r="J1033" i="60"/>
  <c r="L919" i="60"/>
  <c r="J909" i="60"/>
  <c r="L1127" i="60"/>
  <c r="J1147" i="60"/>
  <c r="J1150" i="60"/>
  <c r="J1091" i="60"/>
  <c r="L939" i="60"/>
  <c r="J1022" i="60"/>
  <c r="L908" i="60"/>
  <c r="J1051" i="60"/>
  <c r="J1095" i="60"/>
  <c r="L1151" i="60"/>
  <c r="J1088" i="60"/>
  <c r="J1195" i="60"/>
  <c r="L904" i="60"/>
  <c r="J886" i="60"/>
  <c r="L875" i="60"/>
  <c r="L868" i="60"/>
  <c r="L954" i="60"/>
  <c r="L688" i="60"/>
  <c r="L1181" i="60"/>
  <c r="J625" i="60"/>
  <c r="J1107" i="60"/>
  <c r="J1106" i="60"/>
  <c r="J1158" i="60"/>
  <c r="J969" i="60"/>
  <c r="J481" i="60"/>
  <c r="J1098" i="60"/>
  <c r="L982" i="60"/>
  <c r="J972" i="60"/>
  <c r="J473" i="60"/>
  <c r="J1056" i="60"/>
  <c r="L942" i="60"/>
  <c r="J932" i="60"/>
  <c r="J518" i="60"/>
  <c r="J961" i="60"/>
  <c r="L996" i="60"/>
  <c r="J986" i="60"/>
  <c r="J510" i="60"/>
  <c r="J921" i="60"/>
  <c r="L956" i="60"/>
  <c r="J946" i="60"/>
  <c r="L897" i="60"/>
  <c r="J879" i="60"/>
  <c r="J838" i="60"/>
  <c r="L828" i="60"/>
  <c r="J892" i="60"/>
  <c r="L874" i="60"/>
  <c r="J798" i="60"/>
  <c r="L788" i="60"/>
  <c r="L1173" i="60"/>
  <c r="J1188" i="60"/>
  <c r="J1096" i="60"/>
  <c r="L1126" i="60"/>
  <c r="J1121" i="60"/>
  <c r="L1001" i="60"/>
  <c r="J1167" i="60"/>
  <c r="J855" i="60"/>
  <c r="L1093" i="60"/>
  <c r="J852" i="60"/>
  <c r="L986" i="60"/>
  <c r="L723" i="60"/>
  <c r="L978" i="60"/>
  <c r="L646" i="60"/>
  <c r="J1099" i="60"/>
  <c r="L1047" i="60"/>
  <c r="J1193" i="60"/>
  <c r="L1036" i="60"/>
  <c r="L1158" i="60"/>
  <c r="L900" i="60"/>
  <c r="J1129" i="60"/>
  <c r="L972" i="60"/>
  <c r="L1175" i="60"/>
  <c r="J814" i="60"/>
  <c r="L1185" i="60"/>
  <c r="J819" i="60"/>
  <c r="J1173" i="60"/>
  <c r="L847" i="60"/>
  <c r="L1184" i="60"/>
  <c r="J1161" i="60"/>
  <c r="L925" i="60"/>
  <c r="L884" i="60"/>
  <c r="J742" i="60"/>
  <c r="J867" i="60"/>
  <c r="J780" i="60"/>
  <c r="L807" i="60"/>
  <c r="J740" i="60"/>
  <c r="L767" i="60"/>
  <c r="J1168" i="60"/>
  <c r="L1054" i="60"/>
  <c r="J1182" i="60"/>
  <c r="L940" i="60"/>
  <c r="L1190" i="60"/>
  <c r="L933" i="60"/>
  <c r="L1196" i="60"/>
  <c r="J750" i="60"/>
  <c r="L929" i="60"/>
  <c r="J911" i="60"/>
  <c r="L899" i="60"/>
  <c r="J889" i="60"/>
  <c r="L888" i="60"/>
  <c r="J903" i="60"/>
  <c r="J862" i="60"/>
  <c r="L852" i="60"/>
  <c r="J746" i="60"/>
  <c r="L728" i="60"/>
  <c r="J779" i="60"/>
  <c r="L769" i="60"/>
  <c r="L872" i="60"/>
  <c r="L853" i="60"/>
  <c r="J739" i="60"/>
  <c r="J674" i="60"/>
  <c r="L811" i="60"/>
  <c r="J793" i="60"/>
  <c r="L676" i="60"/>
  <c r="J666" i="60"/>
  <c r="L771" i="60"/>
  <c r="J753" i="60"/>
  <c r="L636" i="60"/>
  <c r="J631" i="60"/>
  <c r="L1082" i="60"/>
  <c r="J987" i="60"/>
  <c r="L1089" i="60"/>
  <c r="L841" i="60"/>
  <c r="L1167" i="60"/>
  <c r="L838" i="60"/>
  <c r="J1132" i="60"/>
  <c r="J994" i="60"/>
  <c r="J716" i="60"/>
  <c r="J857" i="60"/>
  <c r="L743" i="60"/>
  <c r="J733" i="60"/>
  <c r="L835" i="60"/>
  <c r="J817" i="60"/>
  <c r="L700" i="60"/>
  <c r="L682" i="60"/>
  <c r="L701" i="60"/>
  <c r="J683" i="60"/>
  <c r="J684" i="60"/>
  <c r="L674" i="60"/>
  <c r="L661" i="60"/>
  <c r="J643" i="60"/>
  <c r="J644" i="60"/>
  <c r="L551" i="60"/>
  <c r="L577" i="60"/>
  <c r="L1046" i="60"/>
  <c r="J1036" i="60"/>
  <c r="J537" i="60"/>
  <c r="L1067" i="60"/>
  <c r="L1006" i="60"/>
  <c r="J996" i="60"/>
  <c r="J1116" i="60"/>
  <c r="L869" i="60"/>
  <c r="L1146" i="60"/>
  <c r="J769" i="60"/>
  <c r="J1105" i="60"/>
  <c r="J606" i="60"/>
  <c r="L1163" i="60"/>
  <c r="L671" i="60"/>
  <c r="L1056" i="60"/>
  <c r="J1014" i="60"/>
  <c r="L1053" i="60"/>
  <c r="J1043" i="60"/>
  <c r="L992" i="60"/>
  <c r="J974" i="60"/>
  <c r="L1013" i="60"/>
  <c r="J983" i="60"/>
  <c r="J1087" i="60"/>
  <c r="L837" i="60"/>
  <c r="J1117" i="60"/>
  <c r="L834" i="60"/>
  <c r="L1085" i="60"/>
  <c r="J702" i="60"/>
  <c r="L1068" i="60"/>
  <c r="J653" i="60"/>
  <c r="L1123" i="60"/>
  <c r="J1037" i="60"/>
  <c r="L1133" i="60"/>
  <c r="J1026" i="60"/>
  <c r="J1153" i="60"/>
  <c r="J890" i="60"/>
  <c r="J1152" i="60"/>
  <c r="J962" i="60"/>
  <c r="J1131" i="60"/>
  <c r="L804" i="60"/>
  <c r="J1112" i="60"/>
  <c r="L809" i="60"/>
  <c r="L1177" i="60"/>
  <c r="J610" i="60"/>
  <c r="L607" i="60"/>
  <c r="L1004" i="60"/>
  <c r="J915" i="60"/>
  <c r="J874" i="60"/>
  <c r="L732" i="60"/>
  <c r="L565" i="60"/>
  <c r="L1058" i="60"/>
  <c r="J933" i="60"/>
  <c r="J1017" i="60"/>
  <c r="J1042" i="60"/>
  <c r="L963" i="60"/>
  <c r="J1044" i="60"/>
  <c r="J1120" i="60"/>
  <c r="J930" i="60"/>
  <c r="J1185" i="60"/>
  <c r="J923" i="60"/>
  <c r="L1150" i="60"/>
  <c r="J1078" i="60"/>
  <c r="J844" i="60"/>
  <c r="L826" i="60"/>
  <c r="L871" i="60"/>
  <c r="J861" i="60"/>
  <c r="J804" i="60"/>
  <c r="L786" i="60"/>
  <c r="L831" i="60"/>
  <c r="J695" i="60"/>
  <c r="L715" i="60"/>
  <c r="J694" i="60"/>
  <c r="L697" i="60"/>
  <c r="J687" i="60"/>
  <c r="L672" i="60"/>
  <c r="J654" i="60"/>
  <c r="L657" i="60"/>
  <c r="L599" i="60"/>
  <c r="J649" i="60"/>
  <c r="L631" i="60"/>
  <c r="L573" i="60"/>
  <c r="J566" i="60"/>
  <c r="J609" i="60"/>
  <c r="J1081" i="60"/>
  <c r="L1071" i="60"/>
  <c r="L1148" i="60"/>
  <c r="L976" i="60"/>
  <c r="J1125" i="60"/>
  <c r="J818" i="60"/>
  <c r="J1135" i="60"/>
  <c r="J823" i="60"/>
  <c r="J1061" i="60"/>
  <c r="L851" i="60"/>
  <c r="J599" i="60"/>
  <c r="L713" i="60"/>
  <c r="L695" i="60"/>
  <c r="L580" i="60"/>
  <c r="J570" i="60"/>
  <c r="J673" i="60"/>
  <c r="L655" i="60"/>
  <c r="J545" i="60"/>
  <c r="J449" i="60"/>
  <c r="J1066" i="60"/>
  <c r="L950" i="60"/>
  <c r="J940" i="60"/>
  <c r="J441" i="60"/>
  <c r="J1024" i="60"/>
  <c r="L910" i="60"/>
  <c r="J1053" i="60"/>
  <c r="L968" i="60"/>
  <c r="J950" i="60"/>
  <c r="L989" i="60"/>
  <c r="J979" i="60"/>
  <c r="L928" i="60"/>
  <c r="J910" i="60"/>
  <c r="L949" i="60"/>
  <c r="J939" i="60"/>
  <c r="L1121" i="60"/>
  <c r="J755" i="60"/>
  <c r="J1151" i="60"/>
  <c r="L652" i="60"/>
  <c r="L1077" i="60"/>
  <c r="L609" i="60"/>
  <c r="L970" i="60"/>
  <c r="L705" i="60"/>
  <c r="J778" i="60"/>
  <c r="L760" i="60"/>
  <c r="J811" i="60"/>
  <c r="L801" i="60"/>
  <c r="J738" i="60"/>
  <c r="L720" i="60"/>
  <c r="J771" i="60"/>
  <c r="J837" i="60"/>
  <c r="J812" i="60"/>
  <c r="L794" i="60"/>
  <c r="L839" i="60"/>
  <c r="J829" i="60"/>
  <c r="J772" i="60"/>
  <c r="L754" i="60"/>
  <c r="L799" i="60"/>
  <c r="L650" i="60"/>
  <c r="L669" i="60"/>
  <c r="J883" i="60"/>
  <c r="L878" i="60"/>
  <c r="L779" i="60"/>
  <c r="J761" i="60"/>
  <c r="L644" i="60"/>
  <c r="J634" i="60"/>
  <c r="L901" i="60"/>
  <c r="J1172" i="60"/>
  <c r="J723" i="60"/>
  <c r="L1070" i="60"/>
  <c r="J720" i="60"/>
  <c r="L1170" i="60"/>
  <c r="J1114" i="60"/>
  <c r="L1194" i="60"/>
  <c r="L1174" i="60"/>
  <c r="L962" i="60"/>
  <c r="J1072" i="60"/>
  <c r="L955" i="60"/>
  <c r="L1137" i="60"/>
  <c r="L1033" i="60"/>
  <c r="L1191" i="60"/>
  <c r="L1040" i="60"/>
  <c r="L1086" i="60"/>
  <c r="L873" i="60"/>
  <c r="J1178" i="60"/>
  <c r="J786" i="60"/>
  <c r="L1061" i="60"/>
  <c r="J820" i="60"/>
  <c r="J1108" i="60"/>
  <c r="J1192" i="60"/>
  <c r="L1057" i="60"/>
  <c r="L1017" i="60"/>
  <c r="J872" i="60"/>
  <c r="J834" i="60"/>
  <c r="J805" i="60"/>
  <c r="L762" i="60"/>
  <c r="J797" i="60"/>
  <c r="L722" i="60"/>
  <c r="J642" i="60"/>
  <c r="J1069" i="60"/>
  <c r="L1159" i="60"/>
  <c r="L914" i="60"/>
  <c r="L1169" i="60"/>
  <c r="L912" i="60"/>
  <c r="J1189" i="60"/>
  <c r="L879" i="60"/>
  <c r="J869" i="60"/>
  <c r="L605" i="60"/>
  <c r="L702" i="60"/>
  <c r="J709" i="60"/>
  <c r="L699" i="60"/>
  <c r="J680" i="60"/>
  <c r="L662" i="60"/>
  <c r="J669" i="60"/>
  <c r="L583" i="60"/>
  <c r="L552" i="60"/>
  <c r="L1080" i="60"/>
  <c r="J1070" i="60"/>
  <c r="L575" i="60"/>
  <c r="L569" i="60"/>
  <c r="L1038" i="60"/>
  <c r="J1028" i="60"/>
  <c r="J486" i="60"/>
  <c r="J929" i="60"/>
  <c r="L964" i="60"/>
  <c r="J954" i="60"/>
  <c r="L1003" i="60"/>
  <c r="J1038" i="60"/>
  <c r="L924" i="60"/>
  <c r="J914" i="60"/>
  <c r="L1166" i="60"/>
  <c r="J958" i="60"/>
  <c r="L1129" i="60"/>
  <c r="L800" i="60"/>
  <c r="L1110" i="60"/>
  <c r="L805" i="60"/>
  <c r="J1127" i="60"/>
  <c r="J833" i="60"/>
  <c r="J225" i="60"/>
  <c r="J993" i="60"/>
  <c r="L1028" i="60"/>
  <c r="J1018" i="60"/>
  <c r="J542" i="60"/>
  <c r="J953" i="60"/>
  <c r="L988" i="60"/>
  <c r="J978" i="60"/>
  <c r="L1025" i="60"/>
  <c r="J1007" i="60"/>
  <c r="L892" i="60"/>
  <c r="J882" i="60"/>
  <c r="L985" i="60"/>
  <c r="J967" i="60"/>
  <c r="L885" i="60"/>
  <c r="J875" i="60"/>
  <c r="J714" i="60"/>
  <c r="L861" i="60"/>
  <c r="J747" i="60"/>
  <c r="L737" i="60"/>
  <c r="J839" i="60"/>
  <c r="L821" i="60"/>
  <c r="J864" i="60"/>
  <c r="L774" i="60"/>
  <c r="J1109" i="60"/>
  <c r="L745" i="60"/>
  <c r="J1071" i="60"/>
  <c r="L1136" i="60"/>
  <c r="J1133" i="60"/>
  <c r="L1074" i="60"/>
  <c r="L1101" i="60"/>
  <c r="J1019" i="60"/>
  <c r="L747" i="60"/>
  <c r="J729" i="60"/>
  <c r="L612" i="60"/>
  <c r="J602" i="60"/>
  <c r="L704" i="60"/>
  <c r="J686" i="60"/>
  <c r="L689" i="60"/>
  <c r="L675" i="60"/>
  <c r="J891" i="60"/>
  <c r="L1199" i="60"/>
  <c r="L870" i="60"/>
  <c r="L1124" i="60"/>
  <c r="L1147" i="60"/>
  <c r="L1062" i="60"/>
  <c r="L1171" i="60"/>
  <c r="J664" i="60"/>
  <c r="L1066" i="60"/>
  <c r="J1008" i="60"/>
  <c r="J1190" i="60"/>
  <c r="J1001" i="60"/>
  <c r="L1073" i="60"/>
  <c r="J1015" i="60"/>
  <c r="J1126" i="60"/>
  <c r="J937" i="60"/>
  <c r="L1172" i="60"/>
  <c r="L890" i="60"/>
  <c r="J1180" i="60"/>
  <c r="L768" i="60"/>
  <c r="J1170" i="60"/>
  <c r="L802" i="60"/>
  <c r="J670" i="60"/>
  <c r="L990" i="60"/>
  <c r="J1039" i="60"/>
  <c r="J999" i="60"/>
  <c r="L856" i="60"/>
  <c r="L816" i="60"/>
  <c r="J289" i="60"/>
  <c r="L943" i="60"/>
  <c r="J281" i="60"/>
  <c r="L1052" i="60"/>
  <c r="J1166" i="60"/>
  <c r="L585" i="60"/>
  <c r="J1179" i="60"/>
  <c r="J1054" i="60"/>
  <c r="L1105" i="60"/>
  <c r="J1047" i="60"/>
  <c r="L1193" i="60"/>
  <c r="L864" i="60"/>
  <c r="J353" i="60"/>
  <c r="J968" i="60"/>
  <c r="L1007" i="60"/>
  <c r="J997" i="60"/>
  <c r="J345" i="60"/>
  <c r="J928" i="60"/>
  <c r="L967" i="60"/>
  <c r="J957" i="60"/>
  <c r="L1000" i="60"/>
  <c r="J982" i="60"/>
  <c r="L1021" i="60"/>
  <c r="J1011" i="60"/>
  <c r="L960" i="60"/>
  <c r="J942" i="60"/>
  <c r="L981" i="60"/>
  <c r="J971" i="60"/>
  <c r="J842" i="60"/>
  <c r="L824" i="60"/>
  <c r="J712" i="60"/>
  <c r="L865" i="60"/>
  <c r="J802" i="60"/>
  <c r="L784" i="60"/>
  <c r="J835" i="60"/>
  <c r="L825" i="60"/>
  <c r="J1171" i="60"/>
  <c r="L997" i="60"/>
  <c r="L1132" i="60"/>
  <c r="J851" i="60"/>
  <c r="J1140" i="60"/>
  <c r="J848" i="60"/>
  <c r="J1130" i="60"/>
  <c r="L719" i="60"/>
  <c r="L903" i="60"/>
  <c r="J885" i="60"/>
  <c r="J774" i="60"/>
  <c r="L764" i="60"/>
  <c r="J866" i="60"/>
  <c r="L848" i="60"/>
  <c r="J734" i="60"/>
  <c r="L777" i="60"/>
  <c r="J783" i="60"/>
  <c r="L765" i="60"/>
  <c r="J808" i="60"/>
  <c r="L798" i="60"/>
  <c r="J743" i="60"/>
  <c r="L725" i="60"/>
  <c r="J768" i="60"/>
  <c r="J663" i="60"/>
  <c r="L680" i="60"/>
  <c r="J662" i="60"/>
  <c r="L665" i="60"/>
  <c r="J655" i="60"/>
  <c r="L640" i="60"/>
  <c r="J622" i="60"/>
  <c r="L625" i="60"/>
  <c r="J1199" i="60"/>
  <c r="J722" i="60"/>
  <c r="L1050" i="60"/>
  <c r="L787" i="60"/>
  <c r="L1043" i="60"/>
  <c r="L624" i="60"/>
  <c r="L1160" i="60"/>
  <c r="J689" i="60"/>
  <c r="L707" i="60"/>
  <c r="L584" i="60"/>
  <c r="L1112" i="60"/>
  <c r="J1102" i="60"/>
  <c r="J560" i="60"/>
  <c r="J547" i="60"/>
  <c r="L1072" i="60"/>
  <c r="J1062" i="60"/>
  <c r="J321" i="60"/>
  <c r="J936" i="60"/>
  <c r="L975" i="60"/>
  <c r="J965" i="60"/>
  <c r="J313" i="60"/>
  <c r="J1049" i="60"/>
  <c r="L935" i="60"/>
  <c r="J925" i="60"/>
  <c r="L993" i="60"/>
  <c r="J975" i="60"/>
  <c r="J935" i="60"/>
  <c r="L1035" i="60"/>
  <c r="J1046" i="60"/>
  <c r="L932" i="60"/>
  <c r="J922" i="60"/>
  <c r="L1024" i="60"/>
  <c r="J1003" i="60"/>
  <c r="L670" i="60"/>
  <c r="L667" i="60"/>
  <c r="L630" i="60"/>
  <c r="J417" i="60"/>
  <c r="L953" i="60"/>
  <c r="J617" i="60"/>
  <c r="L1079" i="60"/>
  <c r="L739" i="60"/>
  <c r="J721" i="60"/>
  <c r="L604" i="60"/>
  <c r="J690" i="60"/>
  <c r="L827" i="60"/>
  <c r="J809" i="60"/>
  <c r="L692" i="60"/>
  <c r="J682" i="60"/>
  <c r="J129" i="60"/>
  <c r="L370" i="60"/>
  <c r="J275" i="60"/>
  <c r="J647" i="60"/>
  <c r="L664" i="60"/>
  <c r="J646" i="60"/>
  <c r="L649" i="60"/>
  <c r="J639" i="60"/>
  <c r="J186" i="60"/>
  <c r="L215" i="60"/>
  <c r="J440" i="60"/>
  <c r="L920" i="60"/>
  <c r="J1055" i="60"/>
  <c r="L941" i="60"/>
  <c r="J931" i="60"/>
  <c r="J310" i="60"/>
  <c r="L231" i="60"/>
  <c r="J461" i="60"/>
  <c r="J776" i="60"/>
  <c r="J736" i="60"/>
  <c r="J847" i="60"/>
  <c r="L829" i="60"/>
  <c r="J715" i="60"/>
  <c r="L862" i="60"/>
  <c r="J807" i="60"/>
  <c r="L789" i="60"/>
  <c r="J832" i="60"/>
  <c r="L761" i="60"/>
  <c r="J730" i="60"/>
  <c r="J713" i="60"/>
  <c r="J763" i="60"/>
  <c r="L753" i="60"/>
  <c r="J508" i="60"/>
  <c r="L429" i="60"/>
  <c r="J338" i="60"/>
  <c r="L758" i="60"/>
  <c r="J735" i="60"/>
  <c r="L717" i="60"/>
  <c r="J760" i="60"/>
  <c r="L750" i="60"/>
  <c r="J348" i="60"/>
  <c r="L269" i="60"/>
  <c r="J499" i="60"/>
  <c r="J369" i="60"/>
  <c r="J984" i="60"/>
  <c r="L1023" i="60"/>
  <c r="J1013" i="60"/>
  <c r="J361" i="60"/>
  <c r="L574" i="60"/>
  <c r="J192" i="60"/>
  <c r="L642" i="60"/>
  <c r="L618" i="60"/>
  <c r="L637" i="60"/>
  <c r="J619" i="60"/>
  <c r="J620" i="60"/>
  <c r="L610" i="60"/>
  <c r="L597" i="60"/>
  <c r="L694" i="60"/>
  <c r="J701" i="60"/>
  <c r="L666" i="60"/>
  <c r="L685" i="60"/>
  <c r="J667" i="60"/>
  <c r="J668" i="60"/>
  <c r="L658" i="60"/>
  <c r="J90" i="60"/>
  <c r="L119" i="60"/>
  <c r="J344" i="60"/>
  <c r="L627" i="60"/>
  <c r="J640" i="60"/>
  <c r="L622" i="60"/>
  <c r="J629" i="60"/>
  <c r="L619" i="60"/>
  <c r="L145" i="60"/>
  <c r="L176" i="60"/>
  <c r="J189" i="60"/>
  <c r="J884" i="60"/>
  <c r="J901" i="60"/>
  <c r="J790" i="60"/>
  <c r="L780" i="60"/>
  <c r="J375" i="60"/>
  <c r="L300" i="60"/>
  <c r="J530" i="60"/>
  <c r="J992" i="60"/>
  <c r="J257" i="60"/>
  <c r="J1025" i="60"/>
  <c r="L911" i="60"/>
  <c r="J1050" i="60"/>
  <c r="J249" i="60"/>
  <c r="J985" i="60"/>
  <c r="L1020" i="60"/>
  <c r="J1010" i="60"/>
  <c r="J305" i="60"/>
  <c r="J920" i="60"/>
  <c r="L959" i="60"/>
  <c r="J949" i="60"/>
  <c r="J297" i="60"/>
  <c r="J557" i="60"/>
  <c r="J128" i="60"/>
  <c r="L141" i="60"/>
  <c r="J470" i="60"/>
  <c r="J913" i="60"/>
  <c r="L948" i="60"/>
  <c r="J938" i="60"/>
  <c r="J478" i="60"/>
  <c r="L391" i="60"/>
  <c r="J580" i="60"/>
  <c r="J626" i="60"/>
  <c r="L763" i="60"/>
  <c r="J745" i="60"/>
  <c r="L628" i="60"/>
  <c r="J618" i="60"/>
  <c r="L896" i="60"/>
  <c r="J870" i="60"/>
  <c r="L889" i="60"/>
  <c r="J830" i="60"/>
  <c r="J751" i="60"/>
  <c r="J888" i="60"/>
  <c r="L792" i="60"/>
  <c r="L833" i="60"/>
  <c r="L576" i="60"/>
  <c r="L1104" i="60"/>
  <c r="J1094" i="60"/>
  <c r="J587" i="60"/>
  <c r="J665" i="60"/>
  <c r="L647" i="60"/>
  <c r="L589" i="60"/>
  <c r="J579" i="60"/>
  <c r="L49" i="60"/>
  <c r="L80" i="60"/>
  <c r="J93" i="60"/>
  <c r="J529" i="60"/>
  <c r="L1099" i="60"/>
  <c r="L1030" i="60"/>
  <c r="J1020" i="60"/>
  <c r="J521" i="60"/>
  <c r="L106" i="60"/>
  <c r="J135" i="60"/>
  <c r="L854" i="60"/>
  <c r="J831" i="60"/>
  <c r="L813" i="60"/>
  <c r="J856" i="60"/>
  <c r="L846" i="60"/>
  <c r="J444" i="60"/>
  <c r="L365" i="60"/>
  <c r="J274" i="60"/>
  <c r="L766" i="60"/>
  <c r="J773" i="60"/>
  <c r="L648" i="60"/>
  <c r="J630" i="60"/>
  <c r="L633" i="60"/>
  <c r="J623" i="60"/>
  <c r="L608" i="60"/>
  <c r="J707" i="60"/>
  <c r="J708" i="60"/>
  <c r="J679" i="60"/>
  <c r="L696" i="60"/>
  <c r="J678" i="60"/>
  <c r="L681" i="60"/>
  <c r="J671" i="60"/>
  <c r="J218" i="60"/>
  <c r="L242" i="60"/>
  <c r="J472" i="60"/>
  <c r="L634" i="60"/>
  <c r="L653" i="60"/>
  <c r="J635" i="60"/>
  <c r="J636" i="60"/>
  <c r="L626" i="60"/>
  <c r="J58" i="60"/>
  <c r="L87" i="60"/>
  <c r="J312" i="60"/>
  <c r="L945" i="60"/>
  <c r="J927" i="60"/>
  <c r="J880" i="60"/>
  <c r="J905" i="60"/>
  <c r="J503" i="60"/>
  <c r="L428" i="60"/>
  <c r="J333" i="60"/>
  <c r="L629" i="60"/>
  <c r="J385" i="60"/>
  <c r="J1000" i="60"/>
  <c r="L1039" i="60"/>
  <c r="J1029" i="60"/>
  <c r="J377" i="60"/>
  <c r="J960" i="60"/>
  <c r="L999" i="60"/>
  <c r="J989" i="60"/>
  <c r="J433" i="60"/>
  <c r="J1048" i="60"/>
  <c r="L934" i="60"/>
  <c r="J924" i="60"/>
  <c r="J425" i="60"/>
  <c r="L10" i="60"/>
  <c r="J39" i="60"/>
  <c r="J54" i="60"/>
  <c r="J273" i="60"/>
  <c r="J1041" i="60"/>
  <c r="L927" i="60"/>
  <c r="J917" i="60"/>
  <c r="J265" i="60"/>
  <c r="L519" i="60"/>
  <c r="J96" i="60"/>
  <c r="J757" i="60"/>
  <c r="J732" i="60"/>
  <c r="L714" i="60"/>
  <c r="L759" i="60"/>
  <c r="J749" i="60"/>
  <c r="J193" i="60"/>
  <c r="L434" i="60"/>
  <c r="L918" i="60"/>
  <c r="L1031" i="60"/>
  <c r="J900" i="60"/>
  <c r="L882" i="60"/>
  <c r="J806" i="60"/>
  <c r="L796" i="60"/>
  <c r="L895" i="60"/>
  <c r="J877" i="60"/>
  <c r="J766" i="60"/>
  <c r="L756" i="60"/>
  <c r="L880" i="60"/>
  <c r="J895" i="60"/>
  <c r="J854" i="60"/>
  <c r="L844" i="60"/>
  <c r="J439" i="60"/>
  <c r="L364" i="60"/>
  <c r="J269" i="60"/>
  <c r="L724" i="60"/>
  <c r="J688" i="60"/>
  <c r="J677" i="60"/>
  <c r="J648" i="60"/>
  <c r="J637" i="60"/>
  <c r="J1032" i="60"/>
  <c r="J555" i="60"/>
  <c r="J1093" i="60"/>
  <c r="J592" i="60"/>
  <c r="J1006" i="60"/>
  <c r="L1045" i="60"/>
  <c r="J1035" i="60"/>
  <c r="J502" i="60"/>
  <c r="J945" i="60"/>
  <c r="L980" i="60"/>
  <c r="J970" i="60"/>
  <c r="J494" i="60"/>
  <c r="L423" i="60"/>
  <c r="J575" i="60"/>
  <c r="L13" i="60"/>
  <c r="L952" i="60"/>
  <c r="J934" i="60"/>
  <c r="L973" i="60"/>
  <c r="J963" i="60"/>
  <c r="J342" i="60"/>
  <c r="L263" i="60"/>
  <c r="J493" i="60"/>
  <c r="J615" i="60"/>
  <c r="L632" i="60"/>
  <c r="J614" i="60"/>
  <c r="L617" i="60"/>
  <c r="J607" i="60"/>
  <c r="J154" i="60"/>
  <c r="L183" i="60"/>
  <c r="L793" i="60"/>
  <c r="J868" i="60"/>
  <c r="J513" i="60"/>
  <c r="L1075" i="60"/>
  <c r="L1014" i="60"/>
  <c r="J1004" i="60"/>
  <c r="J505" i="60"/>
  <c r="J1090" i="60"/>
  <c r="L974" i="60"/>
  <c r="J964" i="60"/>
  <c r="L567" i="60"/>
  <c r="L593" i="60"/>
  <c r="L1064" i="60"/>
  <c r="J1052" i="60"/>
  <c r="L559" i="60"/>
  <c r="L138" i="60"/>
  <c r="J167" i="60"/>
  <c r="J182" i="60"/>
  <c r="J401" i="60"/>
  <c r="J1016" i="60"/>
  <c r="L1055" i="60"/>
  <c r="J1045" i="60"/>
  <c r="J393" i="60"/>
  <c r="J563" i="60"/>
  <c r="J7" i="60"/>
  <c r="L726" i="60"/>
  <c r="J860" i="60"/>
  <c r="L842" i="60"/>
  <c r="J728" i="60"/>
  <c r="L718" i="60"/>
  <c r="J316" i="60"/>
  <c r="L237" i="60"/>
  <c r="J651" i="60"/>
  <c r="J611" i="60"/>
  <c r="L961" i="60"/>
  <c r="J943" i="60"/>
  <c r="J896" i="60"/>
  <c r="L886" i="60"/>
  <c r="L921" i="60"/>
  <c r="J902" i="60"/>
  <c r="L891" i="60"/>
  <c r="J881" i="60"/>
  <c r="L1009" i="60"/>
  <c r="J991" i="60"/>
  <c r="L876" i="60"/>
  <c r="J899" i="60"/>
  <c r="J246" i="60"/>
  <c r="L492" i="60"/>
  <c r="J397" i="60"/>
  <c r="J559" i="60"/>
  <c r="L881" i="60"/>
  <c r="L898" i="60"/>
  <c r="J822" i="60"/>
  <c r="L812" i="60"/>
  <c r="J407" i="60"/>
  <c r="L332" i="60"/>
  <c r="J237" i="60"/>
  <c r="J594" i="60"/>
  <c r="J608" i="60"/>
  <c r="L711" i="60"/>
  <c r="J597" i="60"/>
  <c r="J586" i="60"/>
  <c r="L113" i="60"/>
  <c r="L144" i="60"/>
  <c r="J908" i="60"/>
  <c r="J1021" i="60"/>
  <c r="J748" i="60"/>
  <c r="L730" i="60"/>
  <c r="L775" i="60"/>
  <c r="J765" i="60"/>
  <c r="L867" i="60"/>
  <c r="J849" i="60"/>
  <c r="L735" i="60"/>
  <c r="J821" i="60"/>
  <c r="J796" i="60"/>
  <c r="L778" i="60"/>
  <c r="L823" i="60"/>
  <c r="J813" i="60"/>
  <c r="J252" i="60"/>
  <c r="L498" i="60"/>
  <c r="J403" i="60"/>
  <c r="J658" i="60"/>
  <c r="J878" i="60"/>
  <c r="L860" i="60"/>
  <c r="L906" i="60"/>
  <c r="L806" i="60"/>
  <c r="L893" i="60"/>
  <c r="J810" i="60"/>
  <c r="J843" i="60"/>
  <c r="J770" i="60"/>
  <c r="L752" i="60"/>
  <c r="J803" i="60"/>
  <c r="L820" i="60"/>
  <c r="J858" i="60"/>
  <c r="L840" i="60"/>
  <c r="J726" i="60"/>
  <c r="L716" i="60"/>
  <c r="J311" i="60"/>
  <c r="L236" i="60"/>
  <c r="J466" i="60"/>
  <c r="L729" i="60"/>
  <c r="J863" i="60"/>
  <c r="L845" i="60"/>
  <c r="J731" i="60"/>
  <c r="L721" i="60"/>
  <c r="J476" i="60"/>
  <c r="L397" i="60"/>
  <c r="J306" i="60"/>
  <c r="J497" i="60"/>
  <c r="L1115" i="60"/>
  <c r="L998" i="60"/>
  <c r="J988" i="60"/>
  <c r="J489" i="60"/>
  <c r="L74" i="60"/>
  <c r="J103" i="60"/>
  <c r="L733" i="60"/>
  <c r="L850" i="60"/>
  <c r="L936" i="60"/>
  <c r="J918" i="60"/>
  <c r="L957" i="60"/>
  <c r="J947" i="60"/>
  <c r="L1049" i="60"/>
  <c r="J1031" i="60"/>
  <c r="L917" i="60"/>
  <c r="J906" i="60"/>
  <c r="L984" i="60"/>
  <c r="J966" i="60"/>
  <c r="L1005" i="60"/>
  <c r="J995" i="60"/>
  <c r="J374" i="60"/>
  <c r="L295" i="60"/>
  <c r="J525" i="60"/>
  <c r="L102" i="60"/>
  <c r="L977" i="60"/>
  <c r="J959" i="60"/>
  <c r="L877" i="60"/>
  <c r="L902" i="60"/>
  <c r="J535" i="60"/>
  <c r="L460" i="60"/>
  <c r="J365" i="60"/>
  <c r="L602" i="60"/>
  <c r="L621" i="60"/>
  <c r="J603" i="60"/>
  <c r="J604" i="60"/>
  <c r="J595" i="60"/>
  <c r="J26" i="60"/>
  <c r="L55" i="60"/>
  <c r="J652" i="60"/>
  <c r="J612" i="60"/>
  <c r="J719" i="60"/>
  <c r="L858" i="60"/>
  <c r="J744" i="60"/>
  <c r="L734" i="60"/>
  <c r="J836" i="60"/>
  <c r="L818" i="60"/>
  <c r="L863" i="60"/>
  <c r="L790" i="60"/>
  <c r="J767" i="60"/>
  <c r="L749" i="60"/>
  <c r="J792" i="60"/>
  <c r="L782" i="60"/>
  <c r="J380" i="60"/>
  <c r="L301" i="60"/>
  <c r="J531" i="60"/>
  <c r="J789" i="60"/>
  <c r="J764" i="60"/>
  <c r="L746" i="60"/>
  <c r="L791" i="60"/>
  <c r="J781" i="60"/>
  <c r="J222" i="60"/>
  <c r="L466" i="60"/>
  <c r="J371" i="60"/>
  <c r="J241" i="60"/>
  <c r="J1009" i="60"/>
  <c r="L1044" i="60"/>
  <c r="J1034" i="60"/>
  <c r="J233" i="60"/>
  <c r="L487" i="60"/>
  <c r="J64" i="60"/>
  <c r="J409" i="60"/>
  <c r="L611" i="60"/>
  <c r="J624" i="60"/>
  <c r="L606" i="60"/>
  <c r="J613" i="60"/>
  <c r="L603" i="60"/>
  <c r="J705" i="60"/>
  <c r="L687" i="60"/>
  <c r="L572" i="60"/>
  <c r="L659" i="60"/>
  <c r="J672" i="60"/>
  <c r="L654" i="60"/>
  <c r="J661" i="60"/>
  <c r="L651" i="60"/>
  <c r="L177" i="60"/>
  <c r="L208" i="60"/>
  <c r="J220" i="60"/>
  <c r="J591" i="60"/>
  <c r="J633" i="60"/>
  <c r="L615" i="60"/>
  <c r="L557" i="60"/>
  <c r="J567" i="60"/>
  <c r="L17" i="60"/>
  <c r="L48" i="60"/>
  <c r="L857" i="60"/>
  <c r="J794" i="60"/>
  <c r="L776" i="60"/>
  <c r="J827" i="60"/>
  <c r="L817" i="60"/>
  <c r="J826" i="60"/>
  <c r="J859" i="60"/>
  <c r="J279" i="60"/>
  <c r="J434" i="60"/>
  <c r="J601" i="60"/>
  <c r="L1063" i="60"/>
  <c r="J247" i="60"/>
  <c r="L493" i="60"/>
  <c r="J402" i="60"/>
  <c r="J337" i="60"/>
  <c r="J952" i="60"/>
  <c r="L991" i="60"/>
  <c r="J981" i="60"/>
  <c r="J329" i="60"/>
  <c r="J589" i="60"/>
  <c r="J160" i="60"/>
  <c r="L173" i="60"/>
  <c r="L297" i="60"/>
  <c r="J340" i="60"/>
  <c r="L261" i="60"/>
  <c r="J491" i="60"/>
  <c r="L416" i="60"/>
  <c r="J455" i="60"/>
  <c r="L380" i="60"/>
  <c r="J317" i="60"/>
  <c r="L334" i="60"/>
  <c r="J57" i="60"/>
  <c r="L298" i="60"/>
  <c r="J528" i="60"/>
  <c r="L449" i="60"/>
  <c r="J492" i="60"/>
  <c r="L413" i="60"/>
  <c r="J354" i="60"/>
  <c r="L302" i="60"/>
  <c r="J25" i="60"/>
  <c r="L266" i="60"/>
  <c r="J496" i="60"/>
  <c r="L417" i="60"/>
  <c r="J460" i="60"/>
  <c r="L381" i="60"/>
  <c r="L570" i="60"/>
  <c r="J562" i="60"/>
  <c r="J697" i="60"/>
  <c r="L679" i="60"/>
  <c r="L564" i="60"/>
  <c r="J554" i="60"/>
  <c r="L81" i="60"/>
  <c r="L112" i="60"/>
  <c r="J125" i="60"/>
  <c r="L360" i="60"/>
  <c r="J399" i="60"/>
  <c r="L324" i="60"/>
  <c r="J229" i="60"/>
  <c r="L475" i="60"/>
  <c r="J52" i="60"/>
  <c r="L439" i="60"/>
  <c r="J16" i="60"/>
  <c r="L393" i="60"/>
  <c r="J436" i="60"/>
  <c r="L357" i="60"/>
  <c r="J266" i="60"/>
  <c r="L512" i="60"/>
  <c r="J230" i="60"/>
  <c r="L476" i="60"/>
  <c r="J413" i="60"/>
  <c r="L361" i="60"/>
  <c r="J404" i="60"/>
  <c r="L325" i="60"/>
  <c r="J234" i="60"/>
  <c r="L480" i="60"/>
  <c r="J519" i="60"/>
  <c r="L444" i="60"/>
  <c r="J61" i="60"/>
  <c r="J552" i="60"/>
  <c r="L568" i="60"/>
  <c r="L1096" i="60"/>
  <c r="J1086" i="60"/>
  <c r="L591" i="60"/>
  <c r="L170" i="60"/>
  <c r="J199" i="60"/>
  <c r="J214" i="60"/>
  <c r="L232" i="60"/>
  <c r="J271" i="60"/>
  <c r="L517" i="60"/>
  <c r="J426" i="60"/>
  <c r="L347" i="60"/>
  <c r="J390" i="60"/>
  <c r="L311" i="60"/>
  <c r="L579" i="60"/>
  <c r="L265" i="60"/>
  <c r="J308" i="60"/>
  <c r="L229" i="60"/>
  <c r="J459" i="60"/>
  <c r="L384" i="60"/>
  <c r="J423" i="60"/>
  <c r="L348" i="60"/>
  <c r="J285" i="60"/>
  <c r="L233" i="60"/>
  <c r="J276" i="60"/>
  <c r="L522" i="60"/>
  <c r="J427" i="60"/>
  <c r="L352" i="60"/>
  <c r="J391" i="60"/>
  <c r="L316" i="60"/>
  <c r="J22" i="60"/>
  <c r="L1041" i="60"/>
  <c r="J1023" i="60"/>
  <c r="L909" i="60"/>
  <c r="J898" i="60"/>
  <c r="J278" i="60"/>
  <c r="L524" i="60"/>
  <c r="J429" i="60"/>
  <c r="L6" i="60"/>
  <c r="L238" i="60"/>
  <c r="J178" i="60"/>
  <c r="L207" i="60"/>
  <c r="J432" i="60"/>
  <c r="L353" i="60"/>
  <c r="J396" i="60"/>
  <c r="L317" i="60"/>
  <c r="J280" i="60"/>
  <c r="L172" i="60"/>
  <c r="L105" i="60"/>
  <c r="L795" i="60"/>
  <c r="L660" i="60"/>
  <c r="J97" i="60"/>
  <c r="J243" i="60"/>
  <c r="J1030" i="60"/>
  <c r="L1059" i="60"/>
  <c r="J65" i="60"/>
  <c r="L306" i="60"/>
  <c r="J467" i="60"/>
  <c r="L913" i="60"/>
  <c r="J894" i="60"/>
  <c r="L883" i="60"/>
  <c r="J873" i="60"/>
  <c r="J471" i="60"/>
  <c r="L396" i="60"/>
  <c r="J301" i="60"/>
  <c r="J553" i="60"/>
  <c r="L115" i="60"/>
  <c r="J50" i="60"/>
  <c r="L79" i="60"/>
  <c r="J304" i="60"/>
  <c r="L225" i="60"/>
  <c r="J268" i="60"/>
  <c r="L514" i="60"/>
  <c r="J150" i="60"/>
  <c r="L44" i="60"/>
  <c r="L194" i="60"/>
  <c r="L8" i="60"/>
  <c r="J21" i="60"/>
  <c r="L262" i="60"/>
  <c r="J202" i="60"/>
  <c r="L226" i="60"/>
  <c r="J118" i="60"/>
  <c r="L12" i="60"/>
  <c r="L162" i="60"/>
  <c r="J191" i="60"/>
  <c r="J206" i="60"/>
  <c r="L230" i="60"/>
  <c r="J170" i="60"/>
  <c r="L199" i="60"/>
  <c r="L392" i="60"/>
  <c r="J534" i="60"/>
  <c r="J977" i="60"/>
  <c r="L1012" i="60"/>
  <c r="J1002" i="60"/>
  <c r="J526" i="60"/>
  <c r="L455" i="60"/>
  <c r="J32" i="60"/>
  <c r="L45" i="60"/>
  <c r="L494" i="60"/>
  <c r="J217" i="60"/>
  <c r="L458" i="60"/>
  <c r="J363" i="60"/>
  <c r="L288" i="60"/>
  <c r="J327" i="60"/>
  <c r="L252" i="60"/>
  <c r="J514" i="60"/>
  <c r="L211" i="60"/>
  <c r="J146" i="60"/>
  <c r="L175" i="60"/>
  <c r="J400" i="60"/>
  <c r="L321" i="60"/>
  <c r="J364" i="60"/>
  <c r="L285" i="60"/>
  <c r="J226" i="60"/>
  <c r="L179" i="60"/>
  <c r="J114" i="60"/>
  <c r="L143" i="60"/>
  <c r="J368" i="60"/>
  <c r="L289" i="60"/>
  <c r="J332" i="60"/>
  <c r="L253" i="60"/>
  <c r="L451" i="60"/>
  <c r="L1016" i="60"/>
  <c r="J998" i="60"/>
  <c r="L1037" i="60"/>
  <c r="J1027" i="60"/>
  <c r="J406" i="60"/>
  <c r="L327" i="60"/>
  <c r="L563" i="60"/>
  <c r="L134" i="60"/>
  <c r="L366" i="60"/>
  <c r="J89" i="60"/>
  <c r="L330" i="60"/>
  <c r="J235" i="60"/>
  <c r="L481" i="60"/>
  <c r="J524" i="60"/>
  <c r="L445" i="60"/>
  <c r="J386" i="60"/>
  <c r="L83" i="60"/>
  <c r="J18" i="60"/>
  <c r="L47" i="60"/>
  <c r="J272" i="60"/>
  <c r="L518" i="60"/>
  <c r="J236" i="60"/>
  <c r="L482" i="60"/>
  <c r="J419" i="60"/>
  <c r="L51" i="60"/>
  <c r="L201" i="60"/>
  <c r="L15" i="60"/>
  <c r="J240" i="60"/>
  <c r="L486" i="60"/>
  <c r="J209" i="60"/>
  <c r="L450" i="60"/>
  <c r="L822" i="60"/>
  <c r="J799" i="60"/>
  <c r="L781" i="60"/>
  <c r="J824" i="60"/>
  <c r="L814" i="60"/>
  <c r="J412" i="60"/>
  <c r="L333" i="60"/>
  <c r="J242" i="60"/>
  <c r="L205" i="60"/>
  <c r="J163" i="60"/>
  <c r="L98" i="60"/>
  <c r="J127" i="60"/>
  <c r="J142" i="60"/>
  <c r="L171" i="60"/>
  <c r="L808" i="60"/>
  <c r="L849" i="60"/>
  <c r="L525" i="60"/>
  <c r="J584" i="60"/>
  <c r="J1073" i="60"/>
  <c r="J576" i="60"/>
  <c r="L202" i="60"/>
  <c r="L16" i="60"/>
  <c r="J853" i="60"/>
  <c r="J828" i="60"/>
  <c r="L810" i="60"/>
  <c r="L855" i="60"/>
  <c r="J845" i="60"/>
  <c r="J284" i="60"/>
  <c r="L530" i="60"/>
  <c r="J435" i="60"/>
  <c r="L166" i="60"/>
  <c r="J35" i="60"/>
  <c r="L553" i="60"/>
  <c r="J216" i="60"/>
  <c r="J14" i="60"/>
  <c r="L43" i="60"/>
  <c r="L193" i="60"/>
  <c r="L7" i="60"/>
  <c r="L387" i="60"/>
  <c r="J430" i="60"/>
  <c r="L351" i="60"/>
  <c r="L587" i="60"/>
  <c r="L158" i="60"/>
  <c r="J187" i="60"/>
  <c r="L122" i="60"/>
  <c r="J151" i="60"/>
  <c r="L355" i="60"/>
  <c r="J398" i="60"/>
  <c r="L319" i="60"/>
  <c r="L555" i="60"/>
  <c r="L126" i="60"/>
  <c r="J155" i="60"/>
  <c r="L90" i="60"/>
  <c r="J119" i="60"/>
  <c r="J339" i="60"/>
  <c r="L887" i="60"/>
  <c r="J871" i="60"/>
  <c r="J758" i="60"/>
  <c r="L748" i="60"/>
  <c r="J343" i="60"/>
  <c r="L268" i="60"/>
  <c r="J498" i="60"/>
  <c r="J408" i="60"/>
  <c r="L204" i="60"/>
  <c r="L137" i="60"/>
  <c r="L168" i="60"/>
  <c r="J181" i="60"/>
  <c r="L422" i="60"/>
  <c r="J145" i="60"/>
  <c r="L386" i="60"/>
  <c r="L109" i="60"/>
  <c r="J131" i="60"/>
  <c r="L66" i="60"/>
  <c r="J95" i="60"/>
  <c r="J110" i="60"/>
  <c r="L139" i="60"/>
  <c r="J74" i="60"/>
  <c r="L103" i="60"/>
  <c r="L77" i="60"/>
  <c r="J99" i="60"/>
  <c r="L34" i="60"/>
  <c r="J63" i="60"/>
  <c r="J78" i="60"/>
  <c r="L107" i="60"/>
  <c r="J42" i="60"/>
  <c r="L71" i="60"/>
  <c r="J536" i="60"/>
  <c r="J762" i="60"/>
  <c r="L744" i="60"/>
  <c r="J795" i="60"/>
  <c r="L785" i="60"/>
  <c r="J540" i="60"/>
  <c r="L461" i="60"/>
  <c r="J370" i="60"/>
  <c r="J29" i="60"/>
  <c r="L76" i="60"/>
  <c r="L9" i="60"/>
  <c r="L40" i="60"/>
  <c r="J53" i="60"/>
  <c r="L294" i="60"/>
  <c r="J17" i="60"/>
  <c r="L258" i="60"/>
  <c r="L70" i="60"/>
  <c r="L221" i="60"/>
  <c r="L566" i="60"/>
  <c r="J184" i="60"/>
  <c r="L197" i="60"/>
  <c r="L11" i="60"/>
  <c r="L161" i="60"/>
  <c r="L192" i="60"/>
  <c r="L38" i="60"/>
  <c r="J188" i="60"/>
  <c r="J581" i="60"/>
  <c r="J152" i="60"/>
  <c r="L165" i="60"/>
  <c r="L196" i="60"/>
  <c r="L129" i="60"/>
  <c r="L160" i="60"/>
  <c r="L698" i="60"/>
  <c r="L600" i="60"/>
  <c r="J699" i="60"/>
  <c r="J700" i="60"/>
  <c r="L690" i="60"/>
  <c r="J122" i="60"/>
  <c r="L151" i="60"/>
  <c r="J777" i="60"/>
  <c r="J650" i="60"/>
  <c r="L338" i="60"/>
  <c r="L971" i="60"/>
  <c r="L916" i="60"/>
  <c r="J438" i="60"/>
  <c r="L359" i="60"/>
  <c r="L595" i="60"/>
  <c r="L691" i="60"/>
  <c r="J704" i="60"/>
  <c r="L686" i="60"/>
  <c r="J693" i="60"/>
  <c r="L683" i="60"/>
  <c r="L209" i="60"/>
  <c r="L23" i="60"/>
  <c r="J248" i="60"/>
  <c r="L488" i="60"/>
  <c r="J527" i="60"/>
  <c r="L452" i="60"/>
  <c r="J357" i="60"/>
  <c r="L562" i="60"/>
  <c r="J180" i="60"/>
  <c r="J573" i="60"/>
  <c r="J144" i="60"/>
  <c r="L521" i="60"/>
  <c r="J239" i="60"/>
  <c r="L485" i="60"/>
  <c r="J394" i="60"/>
  <c r="L315" i="60"/>
  <c r="J358" i="60"/>
  <c r="L279" i="60"/>
  <c r="J541" i="60"/>
  <c r="L489" i="60"/>
  <c r="J532" i="60"/>
  <c r="L453" i="60"/>
  <c r="J362" i="60"/>
  <c r="L283" i="60"/>
  <c r="J326" i="60"/>
  <c r="L247" i="60"/>
  <c r="J509" i="60"/>
  <c r="J725" i="60"/>
  <c r="L859" i="60"/>
  <c r="J841" i="60"/>
  <c r="L727" i="60"/>
  <c r="J717" i="60"/>
  <c r="J161" i="60"/>
  <c r="L402" i="60"/>
  <c r="J307" i="60"/>
  <c r="J585" i="60"/>
  <c r="J124" i="60"/>
  <c r="L511" i="60"/>
  <c r="J88" i="60"/>
  <c r="L101" i="60"/>
  <c r="L132" i="60"/>
  <c r="L65" i="60"/>
  <c r="L96" i="60"/>
  <c r="L259" i="60"/>
  <c r="J302" i="60"/>
  <c r="L548" i="60"/>
  <c r="J453" i="60"/>
  <c r="L30" i="60"/>
  <c r="J59" i="60"/>
  <c r="J558" i="60"/>
  <c r="J23" i="60"/>
  <c r="L227" i="60"/>
  <c r="J270" i="60"/>
  <c r="L516" i="60"/>
  <c r="J421" i="60"/>
  <c r="J574" i="60"/>
  <c r="J27" i="60"/>
  <c r="L590" i="60"/>
  <c r="J208" i="60"/>
  <c r="L712" i="60"/>
  <c r="L731" i="60"/>
  <c r="J710" i="60"/>
  <c r="L596" i="60"/>
  <c r="J703" i="60"/>
  <c r="J33" i="60"/>
  <c r="L274" i="60"/>
  <c r="J504" i="60"/>
  <c r="L419" i="60"/>
  <c r="J462" i="60"/>
  <c r="L383" i="60"/>
  <c r="J572" i="60"/>
  <c r="L190" i="60"/>
  <c r="J219" i="60"/>
  <c r="L154" i="60"/>
  <c r="J183" i="60"/>
  <c r="L456" i="60"/>
  <c r="J495" i="60"/>
  <c r="L420" i="60"/>
  <c r="J325" i="60"/>
  <c r="J577" i="60"/>
  <c r="J148" i="60"/>
  <c r="L535" i="60"/>
  <c r="J112" i="60"/>
  <c r="L424" i="60"/>
  <c r="J463" i="60"/>
  <c r="L388" i="60"/>
  <c r="J293" i="60"/>
  <c r="L539" i="60"/>
  <c r="J116" i="60"/>
  <c r="L503" i="60"/>
  <c r="J80" i="60"/>
  <c r="J465" i="60"/>
  <c r="J1082" i="60"/>
  <c r="L966" i="60"/>
  <c r="J956" i="60"/>
  <c r="J457" i="60"/>
  <c r="L42" i="60"/>
  <c r="J71" i="60"/>
  <c r="J86" i="60"/>
  <c r="L425" i="60"/>
  <c r="J468" i="60"/>
  <c r="L389" i="60"/>
  <c r="J298" i="60"/>
  <c r="L544" i="60"/>
  <c r="J262" i="60"/>
  <c r="L508" i="60"/>
  <c r="J445" i="60"/>
  <c r="L462" i="60"/>
  <c r="J185" i="60"/>
  <c r="L426" i="60"/>
  <c r="J331" i="60"/>
  <c r="L256" i="60"/>
  <c r="J295" i="60"/>
  <c r="L541" i="60"/>
  <c r="J376" i="60"/>
  <c r="J485" i="60"/>
  <c r="L26" i="60"/>
  <c r="L328" i="60"/>
  <c r="L292" i="60"/>
  <c r="J149" i="60"/>
  <c r="L100" i="60"/>
  <c r="L407" i="60"/>
  <c r="J482" i="60"/>
  <c r="L430" i="60"/>
  <c r="J153" i="60"/>
  <c r="L394" i="60"/>
  <c r="J299" i="60"/>
  <c r="L224" i="60"/>
  <c r="J263" i="60"/>
  <c r="L509" i="60"/>
  <c r="L198" i="60"/>
  <c r="J67" i="60"/>
  <c r="J590" i="60"/>
  <c r="J31" i="60"/>
  <c r="J46" i="60"/>
  <c r="L75" i="60"/>
  <c r="J10" i="60"/>
  <c r="L39" i="60"/>
  <c r="J227" i="60"/>
  <c r="L473" i="60"/>
  <c r="J516" i="60"/>
  <c r="L437" i="60"/>
  <c r="J378" i="60"/>
  <c r="L299" i="60"/>
  <c r="J323" i="60"/>
  <c r="L248" i="60"/>
  <c r="J287" i="60"/>
  <c r="L533" i="60"/>
  <c r="J474" i="60"/>
  <c r="L395" i="60"/>
  <c r="J360" i="60"/>
  <c r="L281" i="60"/>
  <c r="J324" i="60"/>
  <c r="L245" i="60"/>
  <c r="J507" i="60"/>
  <c r="L432" i="60"/>
  <c r="J43" i="60"/>
  <c r="L371" i="60"/>
  <c r="J414" i="60"/>
  <c r="L335" i="60"/>
  <c r="J556" i="60"/>
  <c r="L174" i="60"/>
  <c r="J100" i="60"/>
  <c r="J156" i="60"/>
  <c r="L543" i="60"/>
  <c r="J120" i="60"/>
  <c r="L133" i="60"/>
  <c r="L164" i="60"/>
  <c r="L97" i="60"/>
  <c r="L128" i="60"/>
  <c r="J424" i="60"/>
  <c r="L345" i="60"/>
  <c r="J388" i="60"/>
  <c r="L309" i="60"/>
  <c r="J250" i="60"/>
  <c r="L496" i="60"/>
  <c r="J520" i="60"/>
  <c r="L441" i="60"/>
  <c r="J484" i="60"/>
  <c r="L405" i="60"/>
  <c r="J346" i="60"/>
  <c r="L267" i="60"/>
  <c r="J232" i="60"/>
  <c r="L478" i="60"/>
  <c r="J201" i="60"/>
  <c r="L442" i="60"/>
  <c r="J379" i="60"/>
  <c r="L304" i="60"/>
  <c r="J11" i="60"/>
  <c r="L243" i="60"/>
  <c r="J286" i="60"/>
  <c r="L532" i="60"/>
  <c r="J469" i="60"/>
  <c r="L46" i="60"/>
  <c r="J75" i="60"/>
  <c r="L108" i="60"/>
  <c r="L41" i="60"/>
  <c r="L72" i="60"/>
  <c r="J85" i="60"/>
  <c r="L326" i="60"/>
  <c r="J49" i="60"/>
  <c r="L290" i="60"/>
  <c r="J258" i="60"/>
  <c r="L408" i="60"/>
  <c r="J447" i="60"/>
  <c r="L372" i="60"/>
  <c r="J309" i="60"/>
  <c r="J561" i="60"/>
  <c r="J253" i="60"/>
  <c r="L504" i="60"/>
  <c r="J543" i="60"/>
  <c r="L468" i="60"/>
  <c r="J405" i="60"/>
  <c r="J571" i="60"/>
  <c r="J291" i="60"/>
  <c r="L537" i="60"/>
  <c r="J255" i="60"/>
  <c r="L501" i="60"/>
  <c r="J442" i="60"/>
  <c r="L363" i="60"/>
  <c r="J164" i="60"/>
  <c r="L586" i="60"/>
  <c r="J204" i="60"/>
  <c r="L550" i="60"/>
  <c r="J168" i="60"/>
  <c r="L213" i="60"/>
  <c r="L27" i="60"/>
  <c r="J195" i="60"/>
  <c r="L130" i="60"/>
  <c r="J159" i="60"/>
  <c r="J174" i="60"/>
  <c r="L203" i="60"/>
  <c r="J138" i="60"/>
  <c r="L167" i="60"/>
  <c r="J355" i="60"/>
  <c r="L280" i="60"/>
  <c r="J319" i="60"/>
  <c r="L244" i="60"/>
  <c r="J506" i="60"/>
  <c r="L427" i="60"/>
  <c r="J515" i="60"/>
  <c r="L376" i="60"/>
  <c r="J415" i="60"/>
  <c r="L340" i="60"/>
  <c r="J277" i="60"/>
  <c r="L523" i="60"/>
  <c r="J488" i="60"/>
  <c r="L409" i="60"/>
  <c r="J452" i="60"/>
  <c r="L373" i="60"/>
  <c r="J314" i="60"/>
  <c r="L235" i="60"/>
  <c r="J171" i="60"/>
  <c r="L499" i="60"/>
  <c r="J76" i="60"/>
  <c r="L463" i="60"/>
  <c r="J40" i="60"/>
  <c r="L85" i="60"/>
  <c r="L116" i="60"/>
  <c r="L506" i="60"/>
  <c r="L368" i="60"/>
  <c r="J392" i="60"/>
  <c r="J356" i="60"/>
  <c r="L277" i="60"/>
  <c r="J539" i="60"/>
  <c r="J109" i="60"/>
  <c r="L350" i="60"/>
  <c r="J73" i="60"/>
  <c r="J251" i="60"/>
  <c r="L497" i="60"/>
  <c r="J322" i="60"/>
  <c r="J479" i="60"/>
  <c r="L404" i="60"/>
  <c r="J341" i="60"/>
  <c r="J36" i="60"/>
  <c r="J366" i="60"/>
  <c r="L287" i="60"/>
  <c r="L94" i="60"/>
  <c r="J123" i="60"/>
  <c r="L58" i="60"/>
  <c r="J173" i="60"/>
  <c r="L414" i="60"/>
  <c r="L378" i="60"/>
  <c r="L240" i="60"/>
  <c r="L510" i="60"/>
  <c r="L474" i="60"/>
  <c r="L336" i="60"/>
  <c r="J223" i="60"/>
  <c r="L191" i="60"/>
  <c r="L369" i="60"/>
  <c r="L312" i="60"/>
  <c r="L276" i="60"/>
  <c r="L459" i="60"/>
  <c r="L21" i="60"/>
  <c r="J373" i="60"/>
  <c r="J196" i="60"/>
  <c r="L178" i="60"/>
  <c r="J37" i="60"/>
  <c r="L169" i="60"/>
  <c r="L454" i="60"/>
  <c r="L418" i="60"/>
  <c r="J254" i="60"/>
  <c r="L14" i="60"/>
  <c r="J350" i="60"/>
  <c r="L110" i="60"/>
  <c r="J383" i="60"/>
  <c r="L491" i="60"/>
  <c r="L86" i="60"/>
  <c r="L50" i="60"/>
  <c r="L398" i="60"/>
  <c r="J121" i="60"/>
  <c r="L513" i="60"/>
  <c r="J418" i="60"/>
  <c r="J172" i="60"/>
  <c r="L181" i="60"/>
  <c r="L22" i="60"/>
  <c r="J51" i="60"/>
  <c r="J62" i="60"/>
  <c r="L403" i="60"/>
  <c r="J588" i="60"/>
  <c r="J38" i="60"/>
  <c r="J288" i="60"/>
  <c r="L270" i="60"/>
  <c r="J464" i="60"/>
  <c r="L349" i="60"/>
  <c r="J44" i="60"/>
  <c r="J8" i="60"/>
  <c r="J569" i="60"/>
  <c r="J104" i="60"/>
  <c r="L275" i="60"/>
  <c r="L78" i="60"/>
  <c r="L156" i="60"/>
  <c r="J165" i="60"/>
  <c r="L291" i="60"/>
  <c r="L62" i="60"/>
  <c r="L135" i="60"/>
  <c r="J92" i="60"/>
  <c r="L136" i="60"/>
  <c r="L69" i="60"/>
  <c r="J20" i="60"/>
  <c r="L354" i="60"/>
  <c r="J157" i="60"/>
  <c r="L140" i="60"/>
  <c r="L73" i="60"/>
  <c r="L104" i="60"/>
  <c r="J117" i="60"/>
  <c r="L358" i="60"/>
  <c r="J81" i="60"/>
  <c r="L322" i="60"/>
  <c r="L323" i="60"/>
  <c r="J238" i="60"/>
  <c r="L484" i="60"/>
  <c r="J389" i="60"/>
  <c r="L594" i="60"/>
  <c r="J212" i="60"/>
  <c r="L558" i="60"/>
  <c r="J176" i="60"/>
  <c r="J45" i="60"/>
  <c r="L286" i="60"/>
  <c r="J9" i="60"/>
  <c r="L250" i="60"/>
  <c r="J512" i="60"/>
  <c r="L433" i="60"/>
  <c r="J141" i="60"/>
  <c r="L382" i="60"/>
  <c r="J105" i="60"/>
  <c r="L346" i="60"/>
  <c r="J283" i="60"/>
  <c r="L529" i="60"/>
  <c r="J70" i="60"/>
  <c r="L99" i="60"/>
  <c r="J34" i="60"/>
  <c r="L63" i="60"/>
  <c r="J320" i="60"/>
  <c r="L241" i="60"/>
  <c r="J259" i="60"/>
  <c r="L505" i="60"/>
  <c r="L549" i="60"/>
  <c r="L469" i="60"/>
  <c r="J410" i="60"/>
  <c r="L331" i="60"/>
  <c r="L520" i="60"/>
  <c r="J431" i="60"/>
  <c r="L356" i="60"/>
  <c r="J261" i="60"/>
  <c r="L507" i="60"/>
  <c r="J84" i="60"/>
  <c r="L471" i="60"/>
  <c r="J48" i="60"/>
  <c r="J134" i="60"/>
  <c r="L163" i="60"/>
  <c r="J98" i="60"/>
  <c r="L127" i="60"/>
  <c r="J384" i="60"/>
  <c r="L305" i="60"/>
  <c r="J13" i="60"/>
  <c r="L254" i="60"/>
  <c r="J194" i="60"/>
  <c r="J221" i="60"/>
  <c r="J480" i="60"/>
  <c r="L401" i="60"/>
  <c r="L157" i="60"/>
  <c r="L188" i="60"/>
  <c r="L121" i="60"/>
  <c r="L152" i="60"/>
  <c r="J197" i="60"/>
  <c r="L438" i="60"/>
  <c r="J456" i="60"/>
  <c r="L377" i="60"/>
  <c r="J420" i="60"/>
  <c r="L341" i="60"/>
  <c r="J282" i="60"/>
  <c r="L528" i="60"/>
  <c r="O2" i="60"/>
  <c r="J28" i="60"/>
  <c r="L415" i="60"/>
  <c r="L561" i="60"/>
  <c r="L223" i="60"/>
  <c r="L36" i="60"/>
  <c r="L186" i="60"/>
  <c r="J215" i="60"/>
  <c r="J296" i="60"/>
  <c r="L542" i="60"/>
  <c r="J260" i="60"/>
  <c r="J443" i="60"/>
  <c r="L313" i="60"/>
  <c r="L464" i="60"/>
  <c r="L314" i="60"/>
  <c r="L440" i="60"/>
  <c r="J593" i="60"/>
  <c r="J517" i="60"/>
  <c r="J87" i="60"/>
  <c r="J137" i="60"/>
  <c r="J315" i="60"/>
  <c r="J264" i="60"/>
  <c r="J228" i="60"/>
  <c r="J411" i="60"/>
  <c r="J198" i="60"/>
  <c r="J162" i="60"/>
  <c r="J448" i="60"/>
  <c r="J387" i="60"/>
  <c r="J351" i="60"/>
  <c r="J538" i="60"/>
  <c r="L52" i="60"/>
  <c r="L472" i="60"/>
  <c r="L28" i="60"/>
  <c r="L278" i="60"/>
  <c r="L200" i="60"/>
  <c r="J177" i="60"/>
  <c r="L500" i="60"/>
  <c r="J139" i="60"/>
  <c r="L271" i="60"/>
  <c r="J451" i="60"/>
  <c r="L308" i="60"/>
  <c r="J115" i="60"/>
  <c r="J126" i="60"/>
  <c r="J231" i="60"/>
  <c r="J565" i="60"/>
  <c r="J15" i="60"/>
  <c r="L367" i="60"/>
  <c r="L20" i="60"/>
  <c r="L217" i="60"/>
  <c r="L534" i="60"/>
  <c r="L234" i="60"/>
  <c r="J428" i="60"/>
  <c r="L467" i="60"/>
  <c r="L84" i="60"/>
  <c r="L527" i="60"/>
  <c r="L180" i="60"/>
  <c r="L239" i="60"/>
  <c r="J107" i="60"/>
  <c r="L89" i="60"/>
  <c r="L406" i="60"/>
  <c r="J334" i="60"/>
  <c r="J91" i="60"/>
  <c r="J55" i="60"/>
  <c r="J367" i="60"/>
  <c r="J56" i="60"/>
  <c r="L443" i="60"/>
  <c r="J113" i="60"/>
  <c r="L64" i="60"/>
  <c r="L483" i="60"/>
  <c r="J60" i="60"/>
  <c r="L447" i="60"/>
  <c r="J24" i="60"/>
  <c r="L37" i="60"/>
  <c r="L68" i="60"/>
  <c r="L218" i="60"/>
  <c r="L32" i="60"/>
  <c r="L329" i="60"/>
  <c r="J372" i="60"/>
  <c r="L293" i="60"/>
  <c r="J523" i="60"/>
  <c r="L448" i="60"/>
  <c r="J487" i="60"/>
  <c r="L412" i="60"/>
  <c r="J349" i="60"/>
  <c r="L182" i="60"/>
  <c r="J211" i="60"/>
  <c r="L146" i="60"/>
  <c r="J175" i="60"/>
  <c r="L222" i="60"/>
  <c r="L246" i="60"/>
  <c r="L61" i="60"/>
  <c r="L92" i="60"/>
  <c r="L25" i="60"/>
  <c r="L56" i="60"/>
  <c r="J101" i="60"/>
  <c r="L342" i="60"/>
  <c r="J546" i="60"/>
  <c r="J19" i="60"/>
  <c r="L582" i="60"/>
  <c r="J200" i="60"/>
  <c r="J30" i="60"/>
  <c r="L59" i="60"/>
  <c r="J77" i="60"/>
  <c r="L318" i="60"/>
  <c r="J41" i="60"/>
  <c r="L282" i="60"/>
  <c r="L545" i="60"/>
  <c r="L465" i="60"/>
  <c r="L526" i="60"/>
  <c r="J244" i="60"/>
  <c r="L490" i="60"/>
  <c r="J395" i="60"/>
  <c r="L320" i="60"/>
  <c r="J359" i="60"/>
  <c r="L284" i="60"/>
  <c r="L546" i="60"/>
  <c r="L54" i="60"/>
  <c r="J83" i="60"/>
  <c r="L18" i="60"/>
  <c r="J47" i="60"/>
  <c r="J94" i="60"/>
  <c r="L123" i="60"/>
  <c r="L150" i="60"/>
  <c r="J179" i="60"/>
  <c r="L114" i="60"/>
  <c r="J143" i="60"/>
  <c r="J190" i="60"/>
  <c r="L219" i="60"/>
  <c r="L531" i="60"/>
  <c r="J108" i="60"/>
  <c r="L495" i="60"/>
  <c r="J72" i="60"/>
  <c r="L117" i="60"/>
  <c r="L148" i="60"/>
  <c r="J166" i="60"/>
  <c r="L195" i="60"/>
  <c r="J130" i="60"/>
  <c r="L159" i="60"/>
  <c r="J416" i="60"/>
  <c r="L337" i="60"/>
  <c r="L264" i="60"/>
  <c r="J303" i="60"/>
  <c r="L228" i="60"/>
  <c r="J458" i="60"/>
  <c r="L379" i="60"/>
  <c r="J422" i="60"/>
  <c r="L343" i="60"/>
  <c r="J564" i="60"/>
  <c r="J6" i="60"/>
  <c r="L35" i="60"/>
  <c r="L185" i="60"/>
  <c r="L216" i="60"/>
  <c r="J256" i="60"/>
  <c r="L502" i="60"/>
  <c r="J102" i="60"/>
  <c r="L131" i="60"/>
  <c r="J66" i="60"/>
  <c r="L95" i="60"/>
  <c r="J352" i="60"/>
  <c r="L273" i="60"/>
  <c r="L29" i="60"/>
  <c r="L60" i="60"/>
  <c r="L210" i="60"/>
  <c r="L24" i="60"/>
  <c r="J69" i="60"/>
  <c r="L310" i="60"/>
  <c r="J328" i="60"/>
  <c r="L249" i="60"/>
  <c r="J292" i="60"/>
  <c r="L538" i="60"/>
  <c r="J475" i="60"/>
  <c r="L400" i="60"/>
  <c r="L457" i="60"/>
  <c r="J500" i="60"/>
  <c r="L421" i="60"/>
  <c r="J330" i="60"/>
  <c r="L251" i="60"/>
  <c r="J294" i="60"/>
  <c r="L540" i="60"/>
  <c r="J477" i="60"/>
  <c r="L93" i="60"/>
  <c r="L124" i="60"/>
  <c r="L57" i="60"/>
  <c r="L88" i="60"/>
  <c r="J133" i="60"/>
  <c r="L374" i="60"/>
  <c r="L189" i="60"/>
  <c r="L220" i="60"/>
  <c r="L153" i="60"/>
  <c r="L184" i="60"/>
  <c r="J224" i="60"/>
  <c r="L470" i="60"/>
  <c r="L118" i="60"/>
  <c r="J147" i="60"/>
  <c r="L82" i="60"/>
  <c r="J111" i="60"/>
  <c r="J158" i="60"/>
  <c r="L187" i="60"/>
  <c r="J205" i="60"/>
  <c r="L446" i="60"/>
  <c r="J169" i="60"/>
  <c r="L410" i="60"/>
  <c r="J347" i="60"/>
  <c r="L272" i="60"/>
  <c r="J203" i="60"/>
  <c r="L255" i="60"/>
  <c r="J106" i="60"/>
  <c r="L515" i="60"/>
  <c r="L479" i="60"/>
  <c r="J522" i="60"/>
  <c r="L390" i="60"/>
  <c r="L33" i="60"/>
  <c r="J582" i="60"/>
  <c r="L296" i="60"/>
  <c r="J335" i="60"/>
  <c r="L260" i="60"/>
  <c r="J490" i="60"/>
  <c r="L411" i="60"/>
  <c r="J454" i="60"/>
  <c r="L375" i="60"/>
  <c r="J551" i="60"/>
  <c r="L147" i="60"/>
  <c r="J82" i="60"/>
  <c r="L111" i="60"/>
  <c r="J336" i="60"/>
  <c r="L257" i="60"/>
  <c r="J300" i="60"/>
  <c r="L547" i="60"/>
  <c r="J483" i="60"/>
  <c r="L339" i="60"/>
  <c r="J382" i="60"/>
  <c r="L303" i="60"/>
  <c r="L571" i="60"/>
  <c r="L142" i="60"/>
  <c r="J132" i="60"/>
  <c r="L435" i="60"/>
  <c r="J12" i="60"/>
  <c r="L399" i="60"/>
  <c r="J550" i="60"/>
  <c r="J450" i="60"/>
  <c r="J511" i="60"/>
  <c r="L436" i="60"/>
  <c r="L578" i="60"/>
  <c r="L214" i="60"/>
  <c r="J207" i="60"/>
  <c r="L19" i="60"/>
  <c r="J213" i="60"/>
  <c r="J381" i="60"/>
  <c r="L536" i="60"/>
  <c r="J437" i="60"/>
  <c r="L307" i="60"/>
  <c r="J533" i="60"/>
  <c r="L344" i="60"/>
  <c r="J245" i="60"/>
  <c r="J68" i="60"/>
  <c r="J79" i="60"/>
  <c r="L155" i="60"/>
  <c r="L362" i="60"/>
  <c r="J267" i="60"/>
  <c r="L477" i="60"/>
  <c r="L554" i="60"/>
  <c r="J136" i="60"/>
  <c r="L212" i="60"/>
  <c r="J583" i="60"/>
  <c r="L91" i="60"/>
  <c r="J446" i="60"/>
  <c r="L206" i="60"/>
  <c r="L67" i="60"/>
  <c r="L31" i="60"/>
  <c r="J210" i="60"/>
  <c r="L385" i="60"/>
  <c r="J290" i="60"/>
  <c r="L431" i="60"/>
  <c r="L53" i="60"/>
  <c r="J140" i="60"/>
  <c r="L149" i="60"/>
  <c r="J318" i="60"/>
  <c r="J501" i="60"/>
  <c r="L125" i="60"/>
  <c r="L120" i="60"/>
  <c r="AO2" i="60"/>
  <c r="K6" i="60" l="1"/>
  <c r="K3" i="60" s="1"/>
  <c r="J3" i="60"/>
  <c r="O1" i="60"/>
  <c r="L3" i="60"/>
  <c r="M6" i="60"/>
  <c r="M3" i="60" s="1"/>
  <c r="AO1" i="60"/>
  <c r="H5" i="7"/>
  <c r="H6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30" i="7"/>
  <c r="H31" i="7"/>
  <c r="H32" i="7"/>
  <c r="H33" i="7"/>
  <c r="H34" i="7"/>
  <c r="H35" i="7"/>
  <c r="H36" i="7"/>
  <c r="H37" i="7"/>
  <c r="H4" i="7"/>
  <c r="AH39" i="7"/>
  <c r="AH40" i="7"/>
  <c r="AH41" i="7"/>
  <c r="AH42" i="7"/>
  <c r="AH43" i="7"/>
  <c r="AH44" i="7"/>
  <c r="AH45" i="7"/>
  <c r="AH46" i="7"/>
  <c r="AH47" i="7"/>
  <c r="AH48" i="7"/>
  <c r="AH49" i="7"/>
  <c r="AH50" i="7"/>
  <c r="AH51" i="7"/>
  <c r="AH52" i="7"/>
  <c r="AH53" i="7"/>
  <c r="AH54" i="7"/>
  <c r="AH55" i="7"/>
  <c r="AH56" i="7"/>
  <c r="AH57" i="7"/>
  <c r="AH58" i="7"/>
  <c r="AH59" i="7"/>
  <c r="U2" i="60"/>
  <c r="AG2" i="60"/>
  <c r="AC2" i="60"/>
  <c r="AT2" i="60"/>
  <c r="N2" i="60"/>
  <c r="M2" i="60"/>
  <c r="Q2" i="60"/>
  <c r="Y2" i="60"/>
  <c r="AK2" i="60"/>
  <c r="Y1" i="60" l="1"/>
  <c r="U1" i="60"/>
  <c r="AT1" i="60"/>
  <c r="AK1" i="60"/>
  <c r="AC1" i="60"/>
  <c r="Q1" i="60"/>
  <c r="AG1" i="60"/>
  <c r="M1" i="60"/>
  <c r="AM63" i="7" a="1"/>
  <c r="AM63" i="7" s="1"/>
  <c r="B1" i="7" l="1"/>
  <c r="AK42" i="7" a="1"/>
  <c r="AK42" i="7" l="1"/>
  <c r="N1" i="60"/>
  <c r="AH37" i="7" l="1"/>
  <c r="AH38" i="7"/>
  <c r="AH35" i="7"/>
  <c r="AH7" i="7"/>
  <c r="AM64" i="7" l="1" a="1"/>
  <c r="AM64" i="7" s="1"/>
  <c r="AN63" i="7" a="1"/>
  <c r="AN63" i="7" s="1"/>
  <c r="AN64" i="7" s="1" a="1"/>
  <c r="AN64" i="7" s="1"/>
  <c r="BF45" i="7"/>
  <c r="BA48" i="7"/>
  <c r="BE56" i="7"/>
  <c r="BO59" i="7"/>
  <c r="L2" i="60"/>
  <c r="BQ58" i="7"/>
  <c r="BH59" i="7"/>
  <c r="BN42" i="7"/>
  <c r="BT48" i="7"/>
  <c r="AO43" i="7"/>
  <c r="BK46" i="7"/>
  <c r="BR51" i="7"/>
  <c r="BH53" i="7"/>
  <c r="AS57" i="7"/>
  <c r="AT59" i="7"/>
  <c r="BA41" i="7"/>
  <c r="BN58" i="7"/>
  <c r="BS54" i="7"/>
  <c r="BN57" i="7"/>
  <c r="AS42" i="7"/>
  <c r="BS57" i="7"/>
  <c r="AL56" i="7"/>
  <c r="AJ44" i="7"/>
  <c r="BJ52" i="7"/>
  <c r="AN58" i="7"/>
  <c r="AW44" i="7"/>
  <c r="AV50" i="7"/>
  <c r="BR44" i="7"/>
  <c r="AS41" i="7"/>
  <c r="BG55" i="7"/>
  <c r="BD48" i="7"/>
  <c r="AX39" i="7"/>
  <c r="AZ44" i="7"/>
  <c r="AS55" i="7"/>
  <c r="BT46" i="7"/>
  <c r="BH50" i="7"/>
  <c r="AZ54" i="7"/>
  <c r="AW59" i="7"/>
  <c r="AZ41" i="7"/>
  <c r="AO50" i="7"/>
  <c r="BT54" i="7"/>
  <c r="BJ40" i="7"/>
  <c r="AL41" i="7"/>
  <c r="BE53" i="7"/>
  <c r="BM35" i="7"/>
  <c r="BN38" i="7"/>
  <c r="AN7" i="7"/>
  <c r="BM41" i="7"/>
  <c r="AY52" i="7"/>
  <c r="BK42" i="7"/>
  <c r="BC56" i="7"/>
  <c r="BE55" i="7"/>
  <c r="AJ41" i="7"/>
  <c r="BQ7" i="7"/>
  <c r="AL38" i="7"/>
  <c r="AN42" i="7"/>
  <c r="BI35" i="7"/>
  <c r="AJ37" i="7"/>
  <c r="BM38" i="7"/>
  <c r="AT41" i="7"/>
  <c r="BM46" i="7"/>
  <c r="AP37" i="7"/>
  <c r="AQ53" i="7"/>
  <c r="BM56" i="7"/>
  <c r="AZ45" i="7"/>
  <c r="J2" i="60"/>
  <c r="AP56" i="7"/>
  <c r="AM45" i="7"/>
  <c r="AX45" i="7"/>
  <c r="BQ48" i="7"/>
  <c r="AL2" i="60"/>
  <c r="AN49" i="7"/>
  <c r="BB45" i="7"/>
  <c r="BV45" i="7"/>
  <c r="BG45" i="7"/>
  <c r="BF57" i="7"/>
  <c r="BN47" i="7"/>
  <c r="AO47" i="7"/>
  <c r="BB55" i="7"/>
  <c r="BU58" i="7"/>
  <c r="AO59" i="7"/>
  <c r="BG42" i="7"/>
  <c r="AL40" i="7"/>
  <c r="BJ55" i="7"/>
  <c r="AP47" i="7"/>
  <c r="AW51" i="7"/>
  <c r="BM44" i="7"/>
  <c r="AS45" i="7"/>
  <c r="BL39" i="7"/>
  <c r="AY58" i="7"/>
  <c r="AS46" i="7"/>
  <c r="AU52" i="7"/>
  <c r="BK57" i="7"/>
  <c r="BJ54" i="7"/>
  <c r="AY53" i="7"/>
  <c r="AU58" i="7"/>
  <c r="BB43" i="7"/>
  <c r="BU40" i="7"/>
  <c r="BO42" i="7"/>
  <c r="AS39" i="7"/>
  <c r="BB54" i="7"/>
  <c r="BB41" i="7"/>
  <c r="BE40" i="7"/>
  <c r="AX53" i="7"/>
  <c r="BE46" i="7"/>
  <c r="AN53" i="7"/>
  <c r="AJ50" i="7"/>
  <c r="BT50" i="7"/>
  <c r="BL41" i="7"/>
  <c r="BN50" i="7"/>
  <c r="BG37" i="7"/>
  <c r="AX38" i="7"/>
  <c r="AS38" i="7"/>
  <c r="AU7" i="7"/>
  <c r="AT7" i="7"/>
  <c r="BG35" i="7"/>
  <c r="AR7" i="7"/>
  <c r="BR37" i="7"/>
  <c r="BR41" i="7"/>
  <c r="AU37" i="7"/>
  <c r="BR38" i="7"/>
  <c r="AK37" i="7" a="1"/>
  <c r="BD35" i="7"/>
  <c r="BM37" i="7"/>
  <c r="BF50" i="7"/>
  <c r="BQ49" i="7"/>
  <c r="AO42" i="7"/>
  <c r="BN41" i="7"/>
  <c r="BV43" i="7"/>
  <c r="AW41" i="7"/>
  <c r="BU51" i="7"/>
  <c r="AY50" i="7"/>
  <c r="BD41" i="7"/>
  <c r="AR41" i="7"/>
  <c r="BU42" i="7"/>
  <c r="AZ49" i="7"/>
  <c r="AL45" i="7"/>
  <c r="BB59" i="7"/>
  <c r="BL43" i="7"/>
  <c r="BM43" i="7"/>
  <c r="BA42" i="7"/>
  <c r="AV53" i="7"/>
  <c r="AP46" i="7"/>
  <c r="AP48" i="7"/>
  <c r="BU55" i="7"/>
  <c r="BN54" i="7"/>
  <c r="BQ44" i="7"/>
  <c r="AQ46" i="7"/>
  <c r="AR47" i="7"/>
  <c r="AY59" i="7"/>
  <c r="AQ41" i="7"/>
  <c r="BC49" i="7"/>
  <c r="BS59" i="7"/>
  <c r="BH58" i="7"/>
  <c r="BK50" i="7"/>
  <c r="AT47" i="7"/>
  <c r="AJ49" i="7"/>
  <c r="BO47" i="7"/>
  <c r="BA53" i="7"/>
  <c r="AT58" i="7"/>
  <c r="AL43" i="7"/>
  <c r="BE47" i="7"/>
  <c r="BL50" i="7"/>
  <c r="AO54" i="7"/>
  <c r="AN50" i="7"/>
  <c r="BQ45" i="7"/>
  <c r="BN7" i="7"/>
  <c r="AJ7" i="7"/>
  <c r="AZ35" i="7"/>
  <c r="AQ35" i="7"/>
  <c r="AN51" i="7"/>
  <c r="BF52" i="7"/>
  <c r="AR35" i="7"/>
  <c r="BC46" i="7"/>
  <c r="AM57" i="7"/>
  <c r="BI46" i="7"/>
  <c r="BF35" i="7"/>
  <c r="AV44" i="7"/>
  <c r="BN46" i="7"/>
  <c r="AY39" i="7"/>
  <c r="AJ40" i="7"/>
  <c r="BD39" i="7"/>
  <c r="BH54" i="7"/>
  <c r="AY46" i="7"/>
  <c r="BO35" i="7"/>
  <c r="BT41" i="7"/>
  <c r="AQ43" i="7"/>
  <c r="AQ59" i="7"/>
  <c r="AL49" i="7"/>
  <c r="AM2" i="60"/>
  <c r="V2" i="60"/>
  <c r="AE2" i="60"/>
  <c r="AP41" i="7"/>
  <c r="BE49" i="7"/>
  <c r="BD43" i="7"/>
  <c r="BA45" i="7"/>
  <c r="BB49" i="7"/>
  <c r="BL45" i="7"/>
  <c r="AZ39" i="7"/>
  <c r="AJ48" i="7"/>
  <c r="BC48" i="7"/>
  <c r="BU44" i="7"/>
  <c r="AO56" i="7"/>
  <c r="BU46" i="7"/>
  <c r="BT57" i="7"/>
  <c r="AT40" i="7"/>
  <c r="AQ48" i="7"/>
  <c r="AV51" i="7"/>
  <c r="AP40" i="7"/>
  <c r="BI40" i="7"/>
  <c r="AT56" i="7"/>
  <c r="AO39" i="7"/>
  <c r="BC45" i="7"/>
  <c r="BU49" i="7"/>
  <c r="AI2" i="60"/>
  <c r="AU43" i="7"/>
  <c r="BN52" i="7"/>
  <c r="BP50" i="7"/>
  <c r="AL57" i="7"/>
  <c r="AM52" i="7"/>
  <c r="BE54" i="7"/>
  <c r="BO40" i="7"/>
  <c r="BJ49" i="7"/>
  <c r="AW42" i="7"/>
  <c r="BC57" i="7"/>
  <c r="AZ46" i="7"/>
  <c r="BI55" i="7"/>
  <c r="BQ52" i="7"/>
  <c r="BM39" i="7"/>
  <c r="BH47" i="7"/>
  <c r="BT53" i="7"/>
  <c r="BC40" i="7"/>
  <c r="BU41" i="7"/>
  <c r="AP49" i="7"/>
  <c r="AW39" i="7"/>
  <c r="BH46" i="7"/>
  <c r="AT42" i="7"/>
  <c r="AQ47" i="7"/>
  <c r="BJ51" i="7"/>
  <c r="BV58" i="7"/>
  <c r="AU41" i="7"/>
  <c r="AW58" i="7"/>
  <c r="BC54" i="7"/>
  <c r="AT46" i="7"/>
  <c r="AJ53" i="7"/>
  <c r="AX47" i="7"/>
  <c r="AW55" i="7"/>
  <c r="BV54" i="7"/>
  <c r="BR58" i="7"/>
  <c r="BG47" i="7"/>
  <c r="BV38" i="7"/>
  <c r="AS7" i="7"/>
  <c r="BF44" i="7"/>
  <c r="BT38" i="7"/>
  <c r="AV35" i="7"/>
  <c r="BA37" i="7"/>
  <c r="BH38" i="7"/>
  <c r="BO38" i="7"/>
  <c r="BL55" i="7"/>
  <c r="BL38" i="7"/>
  <c r="BB37" i="7"/>
  <c r="AW37" i="7"/>
  <c r="BA7" i="7"/>
  <c r="AP7" i="7"/>
  <c r="AY42" i="7"/>
  <c r="AX51" i="7"/>
  <c r="BV48" i="7"/>
  <c r="BQ51" i="7"/>
  <c r="AY51" i="7"/>
  <c r="BK59" i="7"/>
  <c r="AW40" i="7"/>
  <c r="AN2" i="60"/>
  <c r="AJ2" i="60"/>
  <c r="BS48" i="7"/>
  <c r="BT59" i="7"/>
  <c r="AU51" i="7"/>
  <c r="T2" i="60"/>
  <c r="AQ56" i="7"/>
  <c r="BP53" i="7"/>
  <c r="BS46" i="7"/>
  <c r="BG46" i="7"/>
  <c r="BC47" i="7"/>
  <c r="BP42" i="7"/>
  <c r="BS40" i="7"/>
  <c r="AP51" i="7"/>
  <c r="BC41" i="7"/>
  <c r="BD52" i="7"/>
  <c r="AS54" i="7"/>
  <c r="AZ53" i="7"/>
  <c r="AZ47" i="7"/>
  <c r="BR45" i="7"/>
  <c r="BF56" i="7"/>
  <c r="AM48" i="7"/>
  <c r="AS49" i="7"/>
  <c r="AM47" i="7"/>
  <c r="AM51" i="7"/>
  <c r="BA51" i="7"/>
  <c r="BD44" i="7"/>
  <c r="AT43" i="7"/>
  <c r="BR55" i="7"/>
  <c r="AU39" i="7"/>
  <c r="BQ50" i="7"/>
  <c r="AR54" i="7"/>
  <c r="AJ51" i="7"/>
  <c r="BG41" i="7"/>
  <c r="AJ42" i="7"/>
  <c r="BH7" i="7"/>
  <c r="AM7" i="7"/>
  <c r="BM45" i="7"/>
  <c r="BE7" i="7"/>
  <c r="AW7" i="7"/>
  <c r="AQ37" i="7"/>
  <c r="BK37" i="7"/>
  <c r="AQ38" i="7"/>
  <c r="BK38" i="7"/>
  <c r="AM42" i="7"/>
  <c r="BP57" i="7"/>
  <c r="BR40" i="7"/>
  <c r="AL46" i="7"/>
  <c r="BD46" i="7"/>
  <c r="BR52" i="7"/>
  <c r="BA50" i="7"/>
  <c r="AU38" i="7"/>
  <c r="AV7" i="7"/>
  <c r="BF38" i="7"/>
  <c r="BL40" i="7"/>
  <c r="AX40" i="7"/>
  <c r="BQ46" i="7"/>
  <c r="BH56" i="7"/>
  <c r="AX59" i="7"/>
  <c r="AN41" i="7"/>
  <c r="BM48" i="7"/>
  <c r="BV49" i="7"/>
  <c r="BQ40" i="7"/>
  <c r="BS51" i="7"/>
  <c r="BF43" i="7"/>
  <c r="AN48" i="7"/>
  <c r="BA57" i="7"/>
  <c r="BO57" i="7"/>
  <c r="BS42" i="7"/>
  <c r="BM47" i="7"/>
  <c r="BK52" i="7"/>
  <c r="BC39" i="7"/>
  <c r="AZ55" i="7"/>
  <c r="BJ45" i="7"/>
  <c r="BL48" i="7"/>
  <c r="BU47" i="7"/>
  <c r="BE41" i="7"/>
  <c r="BD42" i="7"/>
  <c r="AN55" i="7"/>
  <c r="AR55" i="7"/>
  <c r="AL58" i="7"/>
  <c r="BK54" i="7"/>
  <c r="BU39" i="7"/>
  <c r="AL54" i="7"/>
  <c r="BP47" i="7"/>
  <c r="BT47" i="7"/>
  <c r="AN56" i="7"/>
  <c r="BN43" i="7"/>
  <c r="BF47" i="7"/>
  <c r="BN53" i="7"/>
  <c r="BT39" i="7"/>
  <c r="BN59" i="7"/>
  <c r="AP50" i="7"/>
  <c r="AT49" i="7"/>
  <c r="BT42" i="7"/>
  <c r="BH42" i="7"/>
  <c r="BT55" i="7"/>
  <c r="BC51" i="7"/>
  <c r="AU44" i="7"/>
  <c r="AQ7" i="7"/>
  <c r="AX58" i="7"/>
  <c r="BP54" i="7"/>
  <c r="BA54" i="7"/>
  <c r="AS52" i="7"/>
  <c r="AJ57" i="7"/>
  <c r="AW46" i="7"/>
  <c r="BL35" i="7"/>
  <c r="BP37" i="7"/>
  <c r="BQ35" i="7"/>
  <c r="BF37" i="7"/>
  <c r="AJ38" i="7"/>
  <c r="BP7" i="7"/>
  <c r="AS37" i="7"/>
  <c r="AY38" i="7"/>
  <c r="BB7" i="7"/>
  <c r="BJ50" i="7"/>
  <c r="AR45" i="7"/>
  <c r="BH40" i="7"/>
  <c r="W2" i="60"/>
  <c r="BD57" i="7"/>
  <c r="AA2" i="60"/>
  <c r="BP41" i="7"/>
  <c r="AO41" i="7"/>
  <c r="BU59" i="7"/>
  <c r="S2" i="60"/>
  <c r="AY43" i="7"/>
  <c r="AD2" i="60"/>
  <c r="BQ57" i="7"/>
  <c r="AX48" i="7"/>
  <c r="BL56" i="7"/>
  <c r="BK56" i="7"/>
  <c r="AN45" i="7"/>
  <c r="BO53" i="7"/>
  <c r="AP44" i="7"/>
  <c r="AQ42" i="7"/>
  <c r="AP55" i="7"/>
  <c r="BC52" i="7"/>
  <c r="BJ56" i="7"/>
  <c r="AL55" i="7"/>
  <c r="AQ39" i="7"/>
  <c r="AL44" i="7"/>
  <c r="BK45" i="7"/>
  <c r="BM50" i="7"/>
  <c r="AQ45" i="7"/>
  <c r="BA58" i="7"/>
  <c r="BK39" i="7"/>
  <c r="AW43" i="7"/>
  <c r="BT58" i="7"/>
  <c r="AW47" i="7"/>
  <c r="AU47" i="7"/>
  <c r="BK51" i="7"/>
  <c r="BA52" i="7"/>
  <c r="AP45" i="7"/>
  <c r="AS47" i="7"/>
  <c r="AW54" i="7"/>
  <c r="BQ47" i="7"/>
  <c r="BS56" i="7"/>
  <c r="BL58" i="7"/>
  <c r="BF40" i="7"/>
  <c r="BO55" i="7"/>
  <c r="AX35" i="7"/>
  <c r="BU52" i="7"/>
  <c r="AN52" i="7"/>
  <c r="BB40" i="7"/>
  <c r="AO46" i="7"/>
  <c r="BB56" i="7"/>
  <c r="AJ56" i="7"/>
  <c r="BH35" i="7"/>
  <c r="BC35" i="7"/>
  <c r="BR35" i="7"/>
  <c r="AV38" i="7"/>
  <c r="BB35" i="7"/>
  <c r="AT38" i="7"/>
  <c r="BS38" i="7"/>
  <c r="AT37" i="7"/>
  <c r="AM37" i="7"/>
  <c r="AL51" i="7"/>
  <c r="AV41" i="7"/>
  <c r="BD56" i="7"/>
  <c r="BH43" i="7"/>
  <c r="AR59" i="7"/>
  <c r="BK53" i="7"/>
  <c r="BT40" i="7"/>
  <c r="BV41" i="7"/>
  <c r="BK43" i="7"/>
  <c r="BP45" i="7"/>
  <c r="AL59" i="7"/>
  <c r="AY49" i="7"/>
  <c r="BB42" i="7"/>
  <c r="AW45" i="7"/>
  <c r="BK40" i="7"/>
  <c r="BP51" i="7"/>
  <c r="AV39" i="7"/>
  <c r="BP40" i="7"/>
  <c r="BH49" i="7"/>
  <c r="AU40" i="7"/>
  <c r="AV40" i="7"/>
  <c r="BQ55" i="7"/>
  <c r="AU50" i="7"/>
  <c r="BA39" i="7"/>
  <c r="BJ59" i="7"/>
  <c r="BM55" i="7"/>
  <c r="BG52" i="7"/>
  <c r="BV55" i="7"/>
  <c r="BA55" i="7"/>
  <c r="AL47" i="7"/>
  <c r="BN44" i="7"/>
  <c r="BM58" i="7"/>
  <c r="AT39" i="7"/>
  <c r="AM40" i="7"/>
  <c r="AV47" i="7"/>
  <c r="AP43" i="7"/>
  <c r="AJ55" i="7"/>
  <c r="AS51" i="7"/>
  <c r="BL47" i="7"/>
  <c r="BR56" i="7"/>
  <c r="BS47" i="7"/>
  <c r="BP43" i="7"/>
  <c r="AM50" i="7"/>
  <c r="BQ59" i="7"/>
  <c r="BV40" i="7"/>
  <c r="AQ44" i="7"/>
  <c r="AW38" i="7"/>
  <c r="BA35" i="7"/>
  <c r="AX41" i="7"/>
  <c r="AQ50" i="7"/>
  <c r="BT7" i="7"/>
  <c r="BQ38" i="7"/>
  <c r="BF7" i="7"/>
  <c r="AL37" i="7"/>
  <c r="BC7" i="7"/>
  <c r="BV47" i="7"/>
  <c r="AX50" i="7"/>
  <c r="BC38" i="7"/>
  <c r="BS35" i="7"/>
  <c r="BN37" i="7"/>
  <c r="AV52" i="7"/>
  <c r="AU55" i="7"/>
  <c r="AZ37" i="7"/>
  <c r="BJ37" i="7"/>
  <c r="AY37" i="7"/>
  <c r="BH44" i="7"/>
  <c r="BL49" i="7"/>
  <c r="BG56" i="7"/>
  <c r="AT48" i="7"/>
  <c r="BF53" i="7"/>
  <c r="BG57" i="7"/>
  <c r="BR43" i="7"/>
  <c r="AO57" i="7"/>
  <c r="BM59" i="7"/>
  <c r="AR57" i="7"/>
  <c r="AV58" i="7"/>
  <c r="P2" i="60"/>
  <c r="AM49" i="7"/>
  <c r="X2" i="60"/>
  <c r="AZ52" i="7"/>
  <c r="AZ50" i="7"/>
  <c r="AP42" i="7"/>
  <c r="BS49" i="7"/>
  <c r="AT54" i="7"/>
  <c r="AU45" i="7"/>
  <c r="BN39" i="7"/>
  <c r="BC59" i="7"/>
  <c r="BB46" i="7"/>
  <c r="AZ56" i="7"/>
  <c r="AZ42" i="7"/>
  <c r="AN59" i="7"/>
  <c r="BH48" i="7"/>
  <c r="AQ55" i="7"/>
  <c r="AR44" i="7"/>
  <c r="BL53" i="7"/>
  <c r="AV43" i="7"/>
  <c r="BP58" i="7"/>
  <c r="BS45" i="7"/>
  <c r="BO46" i="7"/>
  <c r="BG58" i="7"/>
  <c r="BD47" i="7"/>
  <c r="BM54" i="7"/>
  <c r="AV45" i="7"/>
  <c r="AR52" i="7"/>
  <c r="AL52" i="7"/>
  <c r="BI47" i="7"/>
  <c r="AQ52" i="7"/>
  <c r="BI39" i="7"/>
  <c r="AR37" i="7"/>
  <c r="BT35" i="7"/>
  <c r="BU37" i="7"/>
  <c r="BI38" i="7"/>
  <c r="AN40" i="7"/>
  <c r="AV59" i="7"/>
  <c r="BK35" i="7"/>
  <c r="BV52" i="7"/>
  <c r="BJ39" i="7"/>
  <c r="BP59" i="7"/>
  <c r="BI52" i="7"/>
  <c r="BU57" i="7"/>
  <c r="BD54" i="7"/>
  <c r="AL50" i="7"/>
  <c r="BO39" i="7"/>
  <c r="BC53" i="7"/>
  <c r="BD55" i="7"/>
  <c r="BQ42" i="7"/>
  <c r="AY55" i="7"/>
  <c r="BK55" i="7"/>
  <c r="BU43" i="7"/>
  <c r="AU53" i="7"/>
  <c r="AV56" i="7"/>
  <c r="AS53" i="7"/>
  <c r="AU49" i="7"/>
  <c r="BJ46" i="7"/>
  <c r="AM43" i="7"/>
  <c r="BV53" i="7"/>
  <c r="BG59" i="7"/>
  <c r="K2" i="60"/>
  <c r="BJ48" i="7"/>
  <c r="AX57" i="7"/>
  <c r="BT56" i="7"/>
  <c r="BL57" i="7"/>
  <c r="BB52" i="7"/>
  <c r="AM58" i="7"/>
  <c r="BT51" i="7"/>
  <c r="BU56" i="7"/>
  <c r="AS40" i="7"/>
  <c r="AX46" i="7"/>
  <c r="AZ59" i="7"/>
  <c r="AR46" i="7"/>
  <c r="BO49" i="7"/>
  <c r="BF39" i="7"/>
  <c r="AZ57" i="7"/>
  <c r="BH55" i="7"/>
  <c r="BG48" i="7"/>
  <c r="BA59" i="7"/>
  <c r="BF51" i="7"/>
  <c r="BS58" i="7"/>
  <c r="BO51" i="7"/>
  <c r="BQ43" i="7"/>
  <c r="BG44" i="7"/>
  <c r="AM53" i="7"/>
  <c r="BM52" i="7"/>
  <c r="BJ44" i="7"/>
  <c r="BS43" i="7"/>
  <c r="BT49" i="7"/>
  <c r="BT43" i="7"/>
  <c r="BK49" i="7"/>
  <c r="BC58" i="7"/>
  <c r="AZ58" i="7"/>
  <c r="AO53" i="7"/>
  <c r="AW48" i="7"/>
  <c r="AX52" i="7"/>
  <c r="BA49" i="7"/>
  <c r="AO7" i="7"/>
  <c r="BI37" i="7"/>
  <c r="AK38" i="7" a="1"/>
  <c r="AX7" i="7"/>
  <c r="AR50" i="7"/>
  <c r="BE35" i="7"/>
  <c r="BE38" i="7"/>
  <c r="AJ35" i="7"/>
  <c r="AW35" i="7"/>
  <c r="AO48" i="7"/>
  <c r="BJ38" i="7"/>
  <c r="BR7" i="7"/>
  <c r="BU38" i="7"/>
  <c r="BS7" i="7"/>
  <c r="AX49" i="7"/>
  <c r="BM51" i="7"/>
  <c r="AY57" i="7"/>
  <c r="BN48" i="7"/>
  <c r="AR43" i="7"/>
  <c r="BM57" i="7"/>
  <c r="BQ56" i="7"/>
  <c r="BQ41" i="7"/>
  <c r="BH51" i="7"/>
  <c r="AQ40" i="7"/>
  <c r="AW49" i="7"/>
  <c r="Z2" i="60"/>
  <c r="BG40" i="7"/>
  <c r="BB53" i="7"/>
  <c r="AZ48" i="7"/>
  <c r="BU54" i="7"/>
  <c r="BG51" i="7"/>
  <c r="BK47" i="7"/>
  <c r="BI45" i="7"/>
  <c r="BC50" i="7"/>
  <c r="AJ52" i="7"/>
  <c r="BO54" i="7"/>
  <c r="AY41" i="7"/>
  <c r="BP55" i="7"/>
  <c r="BG53" i="7"/>
  <c r="AR40" i="7"/>
  <c r="AV54" i="7"/>
  <c r="BA56" i="7"/>
  <c r="AR39" i="7"/>
  <c r="BE39" i="7"/>
  <c r="BS39" i="7"/>
  <c r="AU42" i="7"/>
  <c r="BF46" i="7"/>
  <c r="AJ54" i="7"/>
  <c r="AN47" i="7"/>
  <c r="AU57" i="7"/>
  <c r="AM56" i="7"/>
  <c r="BO43" i="7"/>
  <c r="AS50" i="7"/>
  <c r="BR46" i="7"/>
  <c r="BE51" i="7"/>
  <c r="BD40" i="7"/>
  <c r="AQ51" i="7"/>
  <c r="AJ58" i="7"/>
  <c r="BG39" i="7"/>
  <c r="BA44" i="7"/>
  <c r="BG49" i="7"/>
  <c r="BE37" i="7"/>
  <c r="AV37" i="7"/>
  <c r="BD37" i="7"/>
  <c r="AM35" i="7"/>
  <c r="BS44" i="7"/>
  <c r="AN37" i="7"/>
  <c r="BI7" i="7"/>
  <c r="AX37" i="7"/>
  <c r="AO38" i="7"/>
  <c r="BF58" i="7"/>
  <c r="BV7" i="7"/>
  <c r="BU35" i="7"/>
  <c r="BU7" i="7"/>
  <c r="BT37" i="7"/>
  <c r="BN45" i="7"/>
  <c r="AU48" i="7"/>
  <c r="BD59" i="7"/>
  <c r="AM59" i="7"/>
  <c r="BL59" i="7"/>
  <c r="BN49" i="7"/>
  <c r="BF41" i="7"/>
  <c r="BE48" i="7"/>
  <c r="BK48" i="7"/>
  <c r="BD53" i="7"/>
  <c r="BM53" i="7"/>
  <c r="BR39" i="7"/>
  <c r="AX42" i="7"/>
  <c r="AJ47" i="7"/>
  <c r="AP57" i="7"/>
  <c r="AY54" i="7"/>
  <c r="BO45" i="7"/>
  <c r="BS37" i="7"/>
  <c r="BJ47" i="7"/>
  <c r="BA38" i="7"/>
  <c r="AK41" i="7" a="1"/>
  <c r="BB57" i="7"/>
  <c r="BI51" i="7"/>
  <c r="BA43" i="7"/>
  <c r="BJ41" i="7"/>
  <c r="BU53" i="7"/>
  <c r="BI44" i="7"/>
  <c r="AS48" i="7"/>
  <c r="BI59" i="7"/>
  <c r="BN55" i="7"/>
  <c r="BI43" i="7"/>
  <c r="AV48" i="7"/>
  <c r="BO48" i="7"/>
  <c r="AJ45" i="7"/>
  <c r="BS52" i="7"/>
  <c r="BK7" i="7"/>
  <c r="BG7" i="7"/>
  <c r="BB44" i="7"/>
  <c r="AT51" i="7"/>
  <c r="AX43" i="7"/>
  <c r="AF2" i="60"/>
  <c r="AW52" i="7"/>
  <c r="AO52" i="7"/>
  <c r="BH52" i="7"/>
  <c r="BI57" i="7"/>
  <c r="BE50" i="7"/>
  <c r="BS55" i="7"/>
  <c r="BB58" i="7"/>
  <c r="BH37" i="7"/>
  <c r="AM38" i="7"/>
  <c r="AY47" i="7"/>
  <c r="BH39" i="7"/>
  <c r="AN38" i="7"/>
  <c r="BI41" i="7"/>
  <c r="BH41" i="7"/>
  <c r="BI53" i="7"/>
  <c r="BI58" i="7"/>
  <c r="AS44" i="7"/>
  <c r="BO52" i="7"/>
  <c r="BV50" i="7"/>
  <c r="BG43" i="7"/>
  <c r="AN43" i="7"/>
  <c r="AN54" i="7"/>
  <c r="BP49" i="7"/>
  <c r="AK39" i="7" a="1"/>
  <c r="BF42" i="7"/>
  <c r="AM41" i="7"/>
  <c r="AR58" i="7"/>
  <c r="AZ40" i="7"/>
  <c r="BS50" i="7"/>
  <c r="AT35" i="7"/>
  <c r="BV35" i="7"/>
  <c r="BO41" i="7"/>
  <c r="AK40" i="7" a="1"/>
  <c r="AM44" i="7"/>
  <c r="AY45" i="7"/>
  <c r="BN35" i="7"/>
  <c r="BL37" i="7"/>
  <c r="AO40" i="7"/>
  <c r="BO37" i="7"/>
  <c r="BJ53" i="7"/>
  <c r="AT53" i="7"/>
  <c r="BA46" i="7"/>
  <c r="AU46" i="7"/>
  <c r="AQ58" i="7"/>
  <c r="BG38" i="7"/>
  <c r="AP53" i="7"/>
  <c r="BE44" i="7"/>
  <c r="AX56" i="7"/>
  <c r="AU54" i="7"/>
  <c r="BQ54" i="7"/>
  <c r="BJ42" i="7"/>
  <c r="BA47" i="7"/>
  <c r="BL51" i="7"/>
  <c r="AY7" i="7"/>
  <c r="BJ7" i="7"/>
  <c r="BI56" i="7"/>
  <c r="BS41" i="7"/>
  <c r="BU45" i="7"/>
  <c r="BB51" i="7"/>
  <c r="AS43" i="7"/>
  <c r="BM40" i="7"/>
  <c r="AP54" i="7"/>
  <c r="BR50" i="7"/>
  <c r="BG50" i="7"/>
  <c r="BB39" i="7"/>
  <c r="AO44" i="7"/>
  <c r="AV57" i="7"/>
  <c r="BP44" i="7"/>
  <c r="BJ57" i="7"/>
  <c r="AP58" i="7"/>
  <c r="BB50" i="7"/>
  <c r="AS35" i="7"/>
  <c r="AU35" i="7"/>
  <c r="AV49" i="7"/>
  <c r="AR51" i="7"/>
  <c r="BN40" i="7"/>
  <c r="BU48" i="7"/>
  <c r="BC43" i="7"/>
  <c r="BC42" i="7"/>
  <c r="BI42" i="7"/>
  <c r="AR56" i="7"/>
  <c r="BB47" i="7"/>
  <c r="BJ43" i="7"/>
  <c r="BA40" i="7"/>
  <c r="AO35" i="7"/>
  <c r="AP38" i="7"/>
  <c r="AY56" i="7"/>
  <c r="AT45" i="7"/>
  <c r="BF49" i="7"/>
  <c r="BV59" i="7"/>
  <c r="AO51" i="7"/>
  <c r="BE45" i="7"/>
  <c r="AW53" i="7"/>
  <c r="AO58" i="7"/>
  <c r="BE57" i="7"/>
  <c r="BI48" i="7"/>
  <c r="BV56" i="7"/>
  <c r="AN44" i="7"/>
  <c r="AJ46" i="7"/>
  <c r="AP52" i="7"/>
  <c r="AS59" i="7"/>
  <c r="AR49" i="7"/>
  <c r="BV42" i="7"/>
  <c r="AN46" i="7"/>
  <c r="AR48" i="7"/>
  <c r="AL7" i="7"/>
  <c r="BJ35" i="7"/>
  <c r="BB38" i="7"/>
  <c r="BP38" i="7"/>
  <c r="AO37" i="7"/>
  <c r="BP52" i="7"/>
  <c r="AX54" i="7"/>
  <c r="AO49" i="7"/>
  <c r="AJ39" i="7"/>
  <c r="BL54" i="7"/>
  <c r="AV46" i="7"/>
  <c r="BE43" i="7"/>
  <c r="BM7" i="7"/>
  <c r="AZ51" i="7"/>
  <c r="AH2" i="60"/>
  <c r="BE42" i="7"/>
  <c r="AL39" i="7"/>
  <c r="BI50" i="7"/>
  <c r="AP35" i="7"/>
  <c r="BO7" i="7"/>
  <c r="BR54" i="7"/>
  <c r="R2" i="60"/>
  <c r="BG54" i="7"/>
  <c r="BR59" i="7"/>
  <c r="BD58" i="7"/>
  <c r="BD45" i="7"/>
  <c r="BQ37" i="7"/>
  <c r="BL42" i="7"/>
  <c r="BI49" i="7"/>
  <c r="BD50" i="7"/>
  <c r="AU56" i="7"/>
  <c r="BT44" i="7"/>
  <c r="BL52" i="7"/>
  <c r="BL7" i="7"/>
  <c r="AZ7" i="7"/>
  <c r="BF48" i="7"/>
  <c r="AV55" i="7"/>
  <c r="AW50" i="7"/>
  <c r="AR42" i="7"/>
  <c r="AQ54" i="7"/>
  <c r="AY48" i="7"/>
  <c r="BR53" i="7"/>
  <c r="AX44" i="7"/>
  <c r="BL46" i="7"/>
  <c r="BD38" i="7"/>
  <c r="BV37" i="7"/>
  <c r="BO58" i="7"/>
  <c r="BH45" i="7"/>
  <c r="BJ58" i="7"/>
  <c r="BM49" i="7"/>
  <c r="AU59" i="7"/>
  <c r="AM46" i="7"/>
  <c r="AT50" i="7"/>
  <c r="BE58" i="7"/>
  <c r="BT45" i="7"/>
  <c r="BD51" i="7"/>
  <c r="BR49" i="7"/>
  <c r="BV44" i="7"/>
  <c r="AZ43" i="7"/>
  <c r="AN39" i="7"/>
  <c r="BM42" i="7"/>
  <c r="AN57" i="7"/>
  <c r="AK35" i="7" a="1"/>
  <c r="AJ43" i="7"/>
  <c r="BH57" i="7"/>
  <c r="BV57" i="7"/>
  <c r="BB48" i="7"/>
  <c r="BF54" i="7"/>
  <c r="BT52" i="7"/>
  <c r="BR42" i="7"/>
  <c r="AL48" i="7"/>
  <c r="AT57" i="7"/>
  <c r="AX55" i="7"/>
  <c r="BK41" i="7"/>
  <c r="BE52" i="7"/>
  <c r="BP35" i="7"/>
  <c r="BC37" i="7"/>
  <c r="BI54" i="7"/>
  <c r="AM39" i="7"/>
  <c r="BR57" i="7"/>
  <c r="AW57" i="7"/>
  <c r="BS53" i="7"/>
  <c r="BE59" i="7"/>
  <c r="BK58" i="7"/>
  <c r="BF55" i="7"/>
  <c r="BC44" i="7"/>
  <c r="AY44" i="7"/>
  <c r="BF59" i="7"/>
  <c r="BN51" i="7"/>
  <c r="AM54" i="7"/>
  <c r="BK44" i="7"/>
  <c r="AP59" i="7"/>
  <c r="AM55" i="7"/>
  <c r="BN56" i="7"/>
  <c r="AJ59" i="7"/>
  <c r="AT55" i="7"/>
  <c r="BD7" i="7"/>
  <c r="AZ38" i="7"/>
  <c r="AP39" i="7"/>
  <c r="AO55" i="7"/>
  <c r="BU50" i="7"/>
  <c r="AL35" i="7"/>
  <c r="BQ39" i="7"/>
  <c r="BD49" i="7"/>
  <c r="AV42" i="7"/>
  <c r="BR48" i="7"/>
  <c r="BL44" i="7"/>
  <c r="BV51" i="7"/>
  <c r="AS56" i="7"/>
  <c r="BV46" i="7"/>
  <c r="AK7" i="7" a="1"/>
  <c r="BO50" i="7"/>
  <c r="AQ49" i="7"/>
  <c r="AL53" i="7"/>
  <c r="AB2" i="60"/>
  <c r="AW56" i="7"/>
  <c r="AR53" i="7"/>
  <c r="AT52" i="7"/>
  <c r="BP46" i="7"/>
  <c r="BO44" i="7"/>
  <c r="AN35" i="7"/>
  <c r="AQ2" i="60"/>
  <c r="AT44" i="7"/>
  <c r="AQ57" i="7"/>
  <c r="BO56" i="7"/>
  <c r="BP39" i="7"/>
  <c r="AY35" i="7"/>
  <c r="BR47" i="7"/>
  <c r="BP48" i="7"/>
  <c r="BP56" i="7"/>
  <c r="AL42" i="7"/>
  <c r="AO45" i="7"/>
  <c r="BV39" i="7"/>
  <c r="AS58" i="7"/>
  <c r="BC55" i="7"/>
  <c r="AR38" i="7"/>
  <c r="BQ53" i="7"/>
  <c r="AY40" i="7"/>
  <c r="AI42" i="7" l="1"/>
  <c r="AQ1" i="60"/>
  <c r="AB1" i="60"/>
  <c r="AI53" i="7"/>
  <c r="AK7" i="7"/>
  <c r="AI35" i="7"/>
  <c r="AI48" i="7"/>
  <c r="AK35" i="7"/>
  <c r="R1" i="60"/>
  <c r="AI39" i="7"/>
  <c r="AH1" i="60"/>
  <c r="AI7" i="7"/>
  <c r="AK40" i="7"/>
  <c r="AK39" i="7"/>
  <c r="AF1" i="60"/>
  <c r="AK41" i="7"/>
  <c r="Z1" i="60"/>
  <c r="AK38" i="7"/>
  <c r="K1" i="60"/>
  <c r="AI50" i="7"/>
  <c r="AI52" i="7"/>
  <c r="X1" i="60"/>
  <c r="P1" i="60"/>
  <c r="AI37" i="7"/>
  <c r="AI47" i="7"/>
  <c r="AI59" i="7"/>
  <c r="AI51" i="7"/>
  <c r="AI44" i="7"/>
  <c r="AI55" i="7"/>
  <c r="AD1" i="60"/>
  <c r="S1" i="60"/>
  <c r="AA1" i="60"/>
  <c r="W1" i="60"/>
  <c r="AI54" i="7"/>
  <c r="AI58" i="7"/>
  <c r="AI46" i="7"/>
  <c r="T1" i="60"/>
  <c r="AJ1" i="60"/>
  <c r="AN1" i="60"/>
  <c r="AI57" i="7"/>
  <c r="AI1" i="60"/>
  <c r="AE1" i="60"/>
  <c r="V1" i="60"/>
  <c r="AM1" i="60"/>
  <c r="AI49" i="7"/>
  <c r="AI43" i="7"/>
  <c r="AI45" i="7"/>
  <c r="AK37" i="7"/>
  <c r="AI40" i="7"/>
  <c r="AL1" i="60"/>
  <c r="J1" i="60"/>
  <c r="AI38" i="7"/>
  <c r="AI41" i="7"/>
  <c r="AI56" i="7"/>
  <c r="L1" i="60"/>
  <c r="AM65" i="7" a="1"/>
  <c r="AM65" i="7" s="1"/>
  <c r="AM66" i="7" s="1" a="1"/>
  <c r="AM66" i="7" s="1"/>
  <c r="AN65" i="7" a="1"/>
  <c r="AN65" i="7" s="1"/>
  <c r="AN66" i="7" l="1" a="1"/>
  <c r="AN66" i="7" s="1"/>
  <c r="AL152" i="7"/>
  <c r="AM152" i="7"/>
  <c r="AN152" i="7"/>
  <c r="AO152" i="7"/>
  <c r="AP152" i="7"/>
  <c r="AO63" i="7" a="1"/>
  <c r="AO63" i="7" s="1"/>
  <c r="AL151" i="7"/>
  <c r="AO64" i="7" l="1" a="1"/>
  <c r="AO64" i="7" s="1"/>
  <c r="AO65" i="7" s="1" a="1"/>
  <c r="AO65" i="7" s="1"/>
  <c r="AO66" i="7" s="1" a="1"/>
  <c r="AO66" i="7" s="1"/>
  <c r="AP63" i="7" a="1"/>
  <c r="AP63" i="7" s="1"/>
  <c r="AP64" i="7" s="1" a="1"/>
  <c r="AP64" i="7" s="1"/>
  <c r="AP65" i="7" l="1" a="1"/>
  <c r="AP65" i="7" s="1"/>
  <c r="AP66" i="7" s="1" a="1"/>
  <c r="AP66" i="7" s="1"/>
  <c r="AH8" i="7" l="1"/>
  <c r="AH15" i="7"/>
  <c r="AH24" i="7"/>
  <c r="AH11" i="7"/>
  <c r="AH32" i="7"/>
  <c r="AH30" i="7"/>
  <c r="AH34" i="7"/>
  <c r="AH13" i="7"/>
  <c r="AH23" i="7"/>
  <c r="AH22" i="7"/>
  <c r="AH29" i="7"/>
  <c r="AH28" i="7"/>
  <c r="AH31" i="7"/>
  <c r="AH27" i="7"/>
  <c r="AH9" i="7"/>
  <c r="AH19" i="7"/>
  <c r="AH4" i="7"/>
  <c r="AH14" i="7"/>
  <c r="AH21" i="7"/>
  <c r="AH16" i="7"/>
  <c r="AH33" i="7"/>
  <c r="AH6" i="7"/>
  <c r="AH18" i="7"/>
  <c r="AH17" i="7"/>
  <c r="AH36" i="7"/>
  <c r="AH26" i="7"/>
  <c r="AH25" i="7"/>
  <c r="AH20" i="7"/>
  <c r="AH10" i="7"/>
  <c r="AH12" i="7"/>
  <c r="AH5" i="7"/>
  <c r="AK32" i="7" a="1"/>
  <c r="AK17" i="7" a="1"/>
  <c r="AK30" i="7" a="1"/>
  <c r="AK13" i="7" a="1"/>
  <c r="AK24" i="7" a="1"/>
  <c r="AK33" i="7" a="1"/>
  <c r="AK12" i="7" a="1"/>
  <c r="AK14" i="7" a="1"/>
  <c r="AK18" i="7" a="1"/>
  <c r="AK29" i="7" a="1"/>
  <c r="AK23" i="7" a="1"/>
  <c r="AK16" i="7" a="1"/>
  <c r="AK36" i="7" a="1"/>
  <c r="AK22" i="7" a="1"/>
  <c r="AK31" i="7" a="1"/>
  <c r="AK6" i="7" a="1"/>
  <c r="AK34" i="7" a="1"/>
  <c r="AK27" i="7" a="1"/>
  <c r="AK19" i="7" a="1"/>
  <c r="AK5" i="7" a="1"/>
  <c r="AK10" i="7" a="1"/>
  <c r="AK11" i="7" a="1"/>
  <c r="AK26" i="7" a="1"/>
  <c r="AK8" i="7" a="1"/>
  <c r="AK21" i="7" a="1"/>
  <c r="AK15" i="7" a="1"/>
  <c r="AK20" i="7" a="1"/>
  <c r="AK28" i="7" a="1"/>
  <c r="AK4" i="7" a="1"/>
  <c r="AK25" i="7" a="1"/>
  <c r="AK9" i="7" a="1"/>
  <c r="AK20" i="7" l="1"/>
  <c r="AK16" i="7"/>
  <c r="AK13" i="7"/>
  <c r="AK11" i="7"/>
  <c r="AK17" i="7"/>
  <c r="AK19" i="7"/>
  <c r="AK25" i="7"/>
  <c r="AK18" i="7"/>
  <c r="AK21" i="7"/>
  <c r="AK9" i="7"/>
  <c r="AK29" i="7"/>
  <c r="AK34" i="7"/>
  <c r="AK24" i="7"/>
  <c r="AK28" i="7"/>
  <c r="AK5" i="7"/>
  <c r="AK12" i="7"/>
  <c r="AK26" i="7"/>
  <c r="AK6" i="7"/>
  <c r="AK14" i="7"/>
  <c r="AK27" i="7"/>
  <c r="AK22" i="7"/>
  <c r="AK30" i="7"/>
  <c r="AK15" i="7"/>
  <c r="AK10" i="7"/>
  <c r="AK36" i="7"/>
  <c r="AK33" i="7"/>
  <c r="AK4" i="7"/>
  <c r="AK31" i="7"/>
  <c r="AK23" i="7"/>
  <c r="AK32" i="7"/>
  <c r="AK8" i="7"/>
  <c r="E62" i="7"/>
  <c r="G60" i="7" l="1"/>
  <c r="B65" i="7"/>
  <c r="D63" i="7"/>
  <c r="F61" i="7"/>
  <c r="C64" i="7" l="1"/>
  <c r="BV36" i="7"/>
  <c r="AZ16" i="7"/>
  <c r="BO13" i="7"/>
  <c r="BJ29" i="7"/>
  <c r="AW23" i="7"/>
  <c r="AY36" i="7"/>
  <c r="AM14" i="7"/>
  <c r="BF8" i="7"/>
  <c r="AM9" i="7"/>
  <c r="AW25" i="7"/>
  <c r="AX32" i="7"/>
  <c r="AP8" i="7"/>
  <c r="AS30" i="7"/>
  <c r="AO12" i="7"/>
  <c r="BI20" i="7"/>
  <c r="BD4" i="7"/>
  <c r="AJ15" i="7"/>
  <c r="BP25" i="7"/>
  <c r="BU20" i="7"/>
  <c r="AL22" i="7"/>
  <c r="BJ8" i="7"/>
  <c r="BO10" i="7"/>
  <c r="AJ26" i="7"/>
  <c r="AQ26" i="7"/>
  <c r="BT15" i="7"/>
  <c r="BD24" i="7"/>
  <c r="BH4" i="7"/>
  <c r="AJ12" i="7"/>
  <c r="BR4" i="7"/>
  <c r="AP28" i="7"/>
  <c r="BL29" i="7"/>
  <c r="AT24" i="7"/>
  <c r="AM5" i="7"/>
  <c r="BO11" i="7"/>
  <c r="BF30" i="7"/>
  <c r="BG4" i="7"/>
  <c r="AR27" i="7"/>
  <c r="BH11" i="7"/>
  <c r="AN19" i="7"/>
  <c r="BT20" i="7"/>
  <c r="AN13" i="7"/>
  <c r="BD17" i="7"/>
  <c r="AW28" i="7"/>
  <c r="BD8" i="7"/>
  <c r="AL36" i="7"/>
  <c r="AN28" i="7"/>
  <c r="AZ27" i="7"/>
  <c r="AW27" i="7"/>
  <c r="AM18" i="7"/>
  <c r="BA20" i="7"/>
  <c r="BS31" i="7"/>
  <c r="AZ18" i="7"/>
  <c r="BH17" i="7"/>
  <c r="BL24" i="7"/>
  <c r="AJ19" i="7"/>
  <c r="AS20" i="7"/>
  <c r="BQ26" i="7"/>
  <c r="BE11" i="7"/>
  <c r="AX5" i="7"/>
  <c r="BL20" i="7"/>
  <c r="BS6" i="7"/>
  <c r="BA18" i="7"/>
  <c r="AZ33" i="7"/>
  <c r="BB15" i="7"/>
  <c r="BE28" i="7"/>
  <c r="AX31" i="7"/>
  <c r="BN25" i="7"/>
  <c r="AZ13" i="7"/>
  <c r="AM17" i="7"/>
  <c r="AX13" i="7"/>
  <c r="AT23" i="7"/>
  <c r="BJ24" i="7"/>
  <c r="BT12" i="7"/>
  <c r="AL13" i="7"/>
  <c r="BL10" i="7"/>
  <c r="AL15" i="7"/>
  <c r="AS33" i="7"/>
  <c r="AW33" i="7"/>
  <c r="AZ10" i="7"/>
  <c r="BK10" i="7"/>
  <c r="AR33" i="7"/>
  <c r="BI26" i="7"/>
  <c r="BH18" i="7"/>
  <c r="BN28" i="7"/>
  <c r="BM21" i="7"/>
  <c r="BF5" i="7"/>
  <c r="BJ14" i="7"/>
  <c r="BU32" i="7"/>
  <c r="BN33" i="7"/>
  <c r="BB32" i="7"/>
  <c r="BU24" i="7"/>
  <c r="BQ21" i="7"/>
  <c r="BR33" i="7"/>
  <c r="AJ10" i="7"/>
  <c r="AQ21" i="7"/>
  <c r="AS10" i="7"/>
  <c r="AW8" i="7"/>
  <c r="AX19" i="7"/>
  <c r="AM34" i="7"/>
  <c r="AQ14" i="7"/>
  <c r="BA11" i="7"/>
  <c r="BQ17" i="7"/>
  <c r="AT16" i="7"/>
  <c r="AU30" i="7"/>
  <c r="AS24" i="7"/>
  <c r="AU23" i="7"/>
  <c r="BE5" i="7"/>
  <c r="AU16" i="7"/>
  <c r="BQ19" i="7"/>
  <c r="BJ19" i="7"/>
  <c r="BQ36" i="7"/>
  <c r="BC32" i="7"/>
  <c r="BV6" i="7"/>
  <c r="BR22" i="7"/>
  <c r="BI17" i="7"/>
  <c r="BP11" i="7"/>
  <c r="BE30" i="7"/>
  <c r="BH34" i="7"/>
  <c r="BI34" i="7"/>
  <c r="BV11" i="7"/>
  <c r="AM28" i="7"/>
  <c r="BF16" i="7"/>
  <c r="AM21" i="7"/>
  <c r="BA25" i="7"/>
  <c r="BF20" i="7"/>
  <c r="AL8" i="7"/>
  <c r="AL23" i="7"/>
  <c r="AW36" i="7"/>
  <c r="AL27" i="7"/>
  <c r="BR10" i="7"/>
  <c r="BT36" i="7"/>
  <c r="BJ30" i="7"/>
  <c r="BL33" i="7"/>
  <c r="BE36" i="7"/>
  <c r="AL30" i="7"/>
  <c r="AT29" i="7"/>
  <c r="AW14" i="7"/>
  <c r="BH14" i="7"/>
  <c r="BR31" i="7"/>
  <c r="AO4" i="7"/>
  <c r="BQ15" i="7"/>
  <c r="BN10" i="7"/>
  <c r="AS8" i="7"/>
  <c r="BL8" i="7"/>
  <c r="BI23" i="7"/>
  <c r="BC31" i="7"/>
  <c r="AV29" i="7"/>
  <c r="BL4" i="7"/>
  <c r="BF15" i="7"/>
  <c r="BK15" i="7"/>
  <c r="BN32" i="7"/>
  <c r="AX29" i="7"/>
  <c r="BG9" i="7"/>
  <c r="BF27" i="7"/>
  <c r="BL6" i="7"/>
  <c r="AZ9" i="7"/>
  <c r="BD25" i="7"/>
  <c r="AQ20" i="7"/>
  <c r="BT31" i="7"/>
  <c r="BG8" i="7"/>
  <c r="BA22" i="7"/>
  <c r="AX21" i="7"/>
  <c r="AN20" i="7"/>
  <c r="AZ15" i="7"/>
  <c r="BG26" i="7"/>
  <c r="BB9" i="7"/>
  <c r="AQ25" i="7"/>
  <c r="BT19" i="7"/>
  <c r="AR9" i="7"/>
  <c r="BP15" i="7"/>
  <c r="BS33" i="7"/>
  <c r="AM15" i="7"/>
  <c r="AQ9" i="7"/>
  <c r="BM33" i="7"/>
  <c r="BU17" i="7"/>
  <c r="BM16" i="7"/>
  <c r="BI27" i="7"/>
  <c r="BO36" i="7"/>
  <c r="AY5" i="7"/>
  <c r="BJ15" i="7"/>
  <c r="AP17" i="7"/>
  <c r="AV12" i="7"/>
  <c r="AU15" i="7"/>
  <c r="AM19" i="7"/>
  <c r="BU21" i="7"/>
  <c r="BK26" i="7"/>
  <c r="BG18" i="7"/>
  <c r="AZ28" i="7"/>
  <c r="AM25" i="7"/>
  <c r="BE20" i="7"/>
  <c r="AY24" i="7"/>
  <c r="AN18" i="7"/>
  <c r="AS34" i="7"/>
  <c r="BE29" i="7"/>
  <c r="BM18" i="7"/>
  <c r="AP32" i="7"/>
  <c r="AT12" i="7"/>
  <c r="AL26" i="7"/>
  <c r="BR36" i="7"/>
  <c r="AL10" i="7"/>
  <c r="AJ30" i="7"/>
  <c r="AN32" i="7"/>
  <c r="BT27" i="7"/>
  <c r="BH24" i="7"/>
  <c r="AR24" i="7"/>
  <c r="BJ25" i="7"/>
  <c r="BD12" i="7"/>
  <c r="BC6" i="7"/>
  <c r="BT26" i="7"/>
  <c r="AT30" i="7"/>
  <c r="AO28" i="7"/>
  <c r="AZ22" i="7"/>
  <c r="BC36" i="7"/>
  <c r="AL14" i="7"/>
  <c r="BP23" i="7"/>
  <c r="AL24" i="7"/>
  <c r="AO22" i="7"/>
  <c r="AX15" i="7"/>
  <c r="BN20" i="7"/>
  <c r="AX28" i="7"/>
  <c r="AZ31" i="7"/>
  <c r="AQ28" i="7"/>
  <c r="AX20" i="7"/>
  <c r="BM23" i="7"/>
  <c r="BV25" i="7"/>
  <c r="BG5" i="7"/>
  <c r="BR24" i="7"/>
  <c r="AT18" i="7"/>
  <c r="BL5" i="7"/>
  <c r="AJ36" i="7"/>
  <c r="AT22" i="7"/>
  <c r="AX12" i="7"/>
  <c r="AW29" i="7"/>
  <c r="AL6" i="7"/>
  <c r="BB20" i="7"/>
  <c r="AW9" i="7"/>
  <c r="BC17" i="7"/>
  <c r="AP21" i="7"/>
  <c r="BP26" i="7"/>
  <c r="BG16" i="7"/>
  <c r="AP29" i="7"/>
  <c r="BJ18" i="7"/>
  <c r="BU14" i="7"/>
  <c r="BA6" i="7"/>
  <c r="BR32" i="7"/>
  <c r="BQ10" i="7"/>
  <c r="BM10" i="7"/>
  <c r="BF32" i="7"/>
  <c r="BD27" i="7"/>
  <c r="AZ6" i="7"/>
  <c r="BE34" i="7"/>
  <c r="AP26" i="7"/>
  <c r="BR8" i="7"/>
  <c r="BP34" i="7"/>
  <c r="BJ31" i="7"/>
  <c r="AV30" i="7"/>
  <c r="BU4" i="7"/>
  <c r="AQ30" i="7"/>
  <c r="BC14" i="7"/>
  <c r="AQ6" i="7"/>
  <c r="BG29" i="7"/>
  <c r="BV34" i="7"/>
  <c r="AL9" i="7"/>
  <c r="BT23" i="7"/>
  <c r="BA26" i="7"/>
  <c r="BF29" i="7"/>
  <c r="BE32" i="7"/>
  <c r="AS25" i="7"/>
  <c r="AQ34" i="7"/>
  <c r="AL19" i="7"/>
  <c r="BQ28" i="7"/>
  <c r="BQ31" i="7"/>
  <c r="BU30" i="7"/>
  <c r="AU12" i="7"/>
  <c r="BG31" i="7"/>
  <c r="BN4" i="7"/>
  <c r="BR16" i="7"/>
  <c r="AS16" i="7"/>
  <c r="BT4" i="7"/>
  <c r="BE33" i="7"/>
  <c r="BR13" i="7"/>
  <c r="AY25" i="7"/>
  <c r="AP18" i="7"/>
  <c r="BB25" i="7"/>
  <c r="BK6" i="7"/>
  <c r="AR6" i="7"/>
  <c r="BO19" i="7"/>
  <c r="BQ18" i="7"/>
  <c r="BJ9" i="7"/>
  <c r="BK22" i="7"/>
  <c r="AX22" i="7"/>
  <c r="BE13" i="7"/>
  <c r="BU16" i="7"/>
  <c r="BS22" i="7"/>
  <c r="BR9" i="7"/>
  <c r="AM36" i="7"/>
  <c r="BL27" i="7"/>
  <c r="BD20" i="7"/>
  <c r="AU6" i="7"/>
  <c r="AS26" i="7"/>
  <c r="BB31" i="7"/>
  <c r="BP22" i="7"/>
  <c r="BA23" i="7"/>
  <c r="AS14" i="7"/>
  <c r="BG33" i="7"/>
  <c r="AZ12" i="7"/>
  <c r="AJ31" i="7"/>
  <c r="BQ33" i="7"/>
  <c r="BK27" i="7"/>
  <c r="AV33" i="7"/>
  <c r="BQ32" i="7"/>
  <c r="AP10" i="7"/>
  <c r="BK30" i="7"/>
  <c r="BR29" i="7"/>
  <c r="AR31" i="7"/>
  <c r="BK9" i="7"/>
  <c r="BC26" i="7"/>
  <c r="BB29" i="7"/>
  <c r="BC8" i="7"/>
  <c r="BS11" i="7"/>
  <c r="AP19" i="7"/>
  <c r="BG27" i="7"/>
  <c r="BL18" i="7"/>
  <c r="AQ15" i="7"/>
  <c r="AY15" i="7"/>
  <c r="BM6" i="7"/>
  <c r="BT33" i="7"/>
  <c r="AX10" i="7"/>
  <c r="BA4" i="7"/>
  <c r="AS4" i="7"/>
  <c r="BQ23" i="7"/>
  <c r="BC16" i="7"/>
  <c r="AQ10" i="7"/>
  <c r="AO9" i="7"/>
  <c r="BF6" i="7"/>
  <c r="AU4" i="7"/>
  <c r="BL19" i="7"/>
  <c r="AJ25" i="7"/>
  <c r="BT13" i="7"/>
  <c r="BR34" i="7"/>
  <c r="BF17" i="7"/>
  <c r="BU28" i="7"/>
  <c r="BN22" i="7"/>
  <c r="BI16" i="7"/>
  <c r="BD23" i="7"/>
  <c r="AN33" i="7"/>
  <c r="BS8" i="7"/>
  <c r="AL16" i="7"/>
  <c r="AY22" i="7"/>
  <c r="AQ17" i="7"/>
  <c r="BE15" i="7"/>
  <c r="BJ36" i="7"/>
  <c r="BP36" i="7"/>
  <c r="AY30" i="7"/>
  <c r="BK33" i="7"/>
  <c r="AN31" i="7"/>
  <c r="AR30" i="7"/>
  <c r="AZ17" i="7"/>
  <c r="AS17" i="7"/>
  <c r="BV4" i="7"/>
  <c r="AX36" i="7"/>
  <c r="AM23" i="7"/>
  <c r="BU18" i="7"/>
  <c r="AX16" i="7"/>
  <c r="BT22" i="7"/>
  <c r="BE19" i="7"/>
  <c r="BU13" i="7"/>
  <c r="AR8" i="7"/>
  <c r="BF31" i="7"/>
  <c r="AY17" i="7"/>
  <c r="BK5" i="7"/>
  <c r="AO34" i="7"/>
  <c r="BO15" i="7"/>
  <c r="AN16" i="7"/>
  <c r="BA31" i="7"/>
  <c r="BP33" i="7"/>
  <c r="BN29" i="7"/>
  <c r="AY4" i="7"/>
  <c r="AL29" i="7"/>
  <c r="BM27" i="7"/>
  <c r="BM15" i="7"/>
  <c r="BO23" i="7"/>
  <c r="BO14" i="7"/>
  <c r="AM4" i="7"/>
  <c r="BT8" i="7"/>
  <c r="BG10" i="7"/>
  <c r="BG19" i="7"/>
  <c r="BI33" i="7"/>
  <c r="AJ23" i="7"/>
  <c r="AS32" i="7"/>
  <c r="AT31" i="7"/>
  <c r="AM8" i="7"/>
  <c r="AQ29" i="7"/>
  <c r="AJ9" i="7"/>
  <c r="BD13" i="7"/>
  <c r="BN19" i="7"/>
  <c r="BO24" i="7"/>
  <c r="BJ22" i="7"/>
  <c r="BR18" i="7"/>
  <c r="AP5" i="7"/>
  <c r="AR32" i="7"/>
  <c r="AM26" i="7"/>
  <c r="BH21" i="7"/>
  <c r="AL11" i="7"/>
  <c r="AY27" i="7"/>
  <c r="AP11" i="7"/>
  <c r="BJ11" i="7"/>
  <c r="BM31" i="7"/>
  <c r="AT5" i="7"/>
  <c r="AM31" i="7"/>
  <c r="BD22" i="7"/>
  <c r="AZ24" i="7"/>
  <c r="AT14" i="7"/>
  <c r="AP9" i="7"/>
  <c r="AV22" i="7"/>
  <c r="BD30" i="7"/>
  <c r="BO6" i="7"/>
  <c r="AS18" i="7"/>
  <c r="BM17" i="7"/>
  <c r="BL25" i="7"/>
  <c r="BN26" i="7"/>
  <c r="BT11" i="7"/>
  <c r="BQ14" i="7"/>
  <c r="BJ5" i="7"/>
  <c r="BP19" i="7"/>
  <c r="BB17" i="7"/>
  <c r="BI25" i="7"/>
  <c r="BS12" i="7"/>
  <c r="BI22" i="7"/>
  <c r="BJ28" i="7"/>
  <c r="BF9" i="7"/>
  <c r="BN13" i="7"/>
  <c r="BS19" i="7"/>
  <c r="BC27" i="7"/>
  <c r="BH12" i="7"/>
  <c r="BC24" i="7"/>
  <c r="AS29" i="7"/>
  <c r="AY19" i="7"/>
  <c r="AU33" i="7"/>
  <c r="BE14" i="7"/>
  <c r="BT9" i="7"/>
  <c r="BM9" i="7"/>
  <c r="BT30" i="7"/>
  <c r="BU15" i="7"/>
  <c r="AZ23" i="7"/>
  <c r="BF11" i="7"/>
  <c r="AQ4" i="7"/>
  <c r="AS23" i="7"/>
  <c r="BB34" i="7"/>
  <c r="BB33" i="7"/>
  <c r="AW31" i="7"/>
  <c r="AY26" i="7"/>
  <c r="BE8" i="7"/>
  <c r="AO8" i="7"/>
  <c r="AZ21" i="7"/>
  <c r="BS23" i="7"/>
  <c r="AS36" i="7"/>
  <c r="BT32" i="7"/>
  <c r="AU26" i="7"/>
  <c r="BD10" i="7"/>
  <c r="BG30" i="7"/>
  <c r="AZ26" i="7"/>
  <c r="BL32" i="7"/>
  <c r="BH36" i="7"/>
  <c r="AJ6" i="7"/>
  <c r="BB16" i="7"/>
  <c r="BM13" i="7"/>
  <c r="AQ5" i="7"/>
  <c r="BE9" i="7"/>
  <c r="AM10" i="7"/>
  <c r="AO15" i="7"/>
  <c r="BA28" i="7"/>
  <c r="BQ11" i="7"/>
  <c r="AX23" i="7"/>
  <c r="BL23" i="7"/>
  <c r="BM20" i="7"/>
  <c r="AU27" i="7"/>
  <c r="BF22" i="7"/>
  <c r="BH31" i="7"/>
  <c r="BV19" i="7"/>
  <c r="AZ8" i="7"/>
  <c r="AO6" i="7"/>
  <c r="AT11" i="7"/>
  <c r="BL17" i="7"/>
  <c r="AZ29" i="7"/>
  <c r="BQ13" i="7"/>
  <c r="AV10" i="7"/>
  <c r="BC21" i="7"/>
  <c r="AN34" i="7"/>
  <c r="BM26" i="7"/>
  <c r="BQ5" i="7"/>
  <c r="BU29" i="7"/>
  <c r="BH6" i="7"/>
  <c r="BA8" i="7"/>
  <c r="BU10" i="7"/>
  <c r="AX27" i="7"/>
  <c r="BB26" i="7"/>
  <c r="BD31" i="7"/>
  <c r="BJ33" i="7"/>
  <c r="AW26" i="7"/>
  <c r="BE16" i="7"/>
  <c r="BF21" i="7"/>
  <c r="BS15" i="7"/>
  <c r="BH16" i="7"/>
  <c r="AQ24" i="7"/>
  <c r="BB10" i="7"/>
  <c r="BI6" i="7"/>
  <c r="BO18" i="7"/>
  <c r="AO29" i="7"/>
  <c r="BO20" i="7"/>
  <c r="AW17" i="7"/>
  <c r="AN21" i="7"/>
  <c r="AJ21" i="7"/>
  <c r="AN9" i="7"/>
  <c r="BE12" i="7"/>
  <c r="AT33" i="7"/>
  <c r="BE26" i="7"/>
  <c r="BK14" i="7"/>
  <c r="AP20" i="7"/>
  <c r="AM32" i="7"/>
  <c r="BF33" i="7"/>
  <c r="BV24" i="7"/>
  <c r="AQ8" i="7"/>
  <c r="AW6" i="7"/>
  <c r="AY16" i="7"/>
  <c r="AJ17" i="7"/>
  <c r="AM29" i="7"/>
  <c r="BE10" i="7"/>
  <c r="AZ4" i="7"/>
  <c r="BB12" i="7"/>
  <c r="BR5" i="7"/>
  <c r="BR6" i="7"/>
  <c r="BV29" i="7"/>
  <c r="AP31" i="7"/>
  <c r="BT28" i="7"/>
  <c r="AY6" i="7"/>
  <c r="BP4" i="7"/>
  <c r="BL13" i="7"/>
  <c r="BQ30" i="7"/>
  <c r="BP31" i="7"/>
  <c r="BM30" i="7"/>
  <c r="BK36" i="7"/>
  <c r="BD26" i="7"/>
  <c r="BR28" i="7"/>
  <c r="AT34" i="7"/>
  <c r="BK25" i="7"/>
  <c r="BM19" i="7"/>
  <c r="AQ22" i="7"/>
  <c r="AM22" i="7"/>
  <c r="BH30" i="7"/>
  <c r="AU32" i="7"/>
  <c r="AP12" i="7"/>
  <c r="BN9" i="7"/>
  <c r="BN12" i="7"/>
  <c r="AO18" i="7"/>
  <c r="BL21" i="7"/>
  <c r="BG36" i="7"/>
  <c r="BS30" i="7"/>
  <c r="BB4" i="7"/>
  <c r="BE27" i="7"/>
  <c r="AO5" i="7"/>
  <c r="AS5" i="7"/>
  <c r="AV32" i="7"/>
  <c r="BA24" i="7"/>
  <c r="BS14" i="7"/>
  <c r="BE24" i="7"/>
  <c r="AJ18" i="7"/>
  <c r="AV27" i="7"/>
  <c r="AV9" i="7"/>
  <c r="AN29" i="7"/>
  <c r="AN4" i="7"/>
  <c r="BG12" i="7"/>
  <c r="AO31" i="7"/>
  <c r="AY12" i="7"/>
  <c r="AN8" i="7"/>
  <c r="BR27" i="7"/>
  <c r="AO32" i="7"/>
  <c r="AW5" i="7"/>
  <c r="AY8" i="7"/>
  <c r="BV33" i="7"/>
  <c r="BI24" i="7"/>
  <c r="BD32" i="7"/>
  <c r="BV27" i="7"/>
  <c r="AO21" i="7"/>
  <c r="BI31" i="7"/>
  <c r="AT27" i="7"/>
  <c r="AR21" i="7"/>
  <c r="BH32" i="7"/>
  <c r="AW10" i="7"/>
  <c r="BS10" i="7"/>
  <c r="BU19" i="7"/>
  <c r="BV22" i="7"/>
  <c r="BI29" i="7"/>
  <c r="BL9" i="7"/>
  <c r="BG25" i="7"/>
  <c r="BE25" i="7"/>
  <c r="AJ16" i="7"/>
  <c r="BH20" i="7"/>
  <c r="AX9" i="7"/>
  <c r="AR4" i="7"/>
  <c r="BI21" i="7"/>
  <c r="BR11" i="7"/>
  <c r="BK24" i="7"/>
  <c r="BA16" i="7"/>
  <c r="BB28" i="7"/>
  <c r="BV23" i="7"/>
  <c r="AV8" i="7"/>
  <c r="AZ20" i="7"/>
  <c r="BD18" i="7"/>
  <c r="BP13" i="7"/>
  <c r="AL28" i="7"/>
  <c r="AS28" i="7"/>
  <c r="AS21" i="7"/>
  <c r="AL33" i="7"/>
  <c r="BG14" i="7"/>
  <c r="BC30" i="7"/>
  <c r="BP12" i="7"/>
  <c r="BU6" i="7"/>
  <c r="AO30" i="7"/>
  <c r="AL21" i="7"/>
  <c r="BL15" i="7"/>
  <c r="BO32" i="7"/>
  <c r="BN23" i="7"/>
  <c r="AQ19" i="7"/>
  <c r="BI10" i="7"/>
  <c r="BJ32" i="7"/>
  <c r="BO28" i="7"/>
  <c r="AY13" i="7"/>
  <c r="BG17" i="7"/>
  <c r="BA33" i="7"/>
  <c r="AZ34" i="7"/>
  <c r="BI36" i="7"/>
  <c r="AY14" i="7"/>
  <c r="AQ33" i="7"/>
  <c r="BF14" i="7"/>
  <c r="BI8" i="7"/>
  <c r="BA32" i="7"/>
  <c r="BI14" i="7"/>
  <c r="BB30" i="7"/>
  <c r="BN6" i="7"/>
  <c r="AX6" i="7"/>
  <c r="AW34" i="7"/>
  <c r="BE23" i="7"/>
  <c r="BF23" i="7"/>
  <c r="AS15" i="7"/>
  <c r="BC12" i="7"/>
  <c r="BQ22" i="7"/>
  <c r="BS9" i="7"/>
  <c r="BB19" i="7"/>
  <c r="BG15" i="7"/>
  <c r="BH29" i="7"/>
  <c r="BB13" i="7"/>
  <c r="BN24" i="7"/>
  <c r="BK20" i="7"/>
  <c r="BH15" i="7"/>
  <c r="BR14" i="7"/>
  <c r="AS11" i="7"/>
  <c r="BL26" i="7"/>
  <c r="BP32" i="7"/>
  <c r="BG20" i="7"/>
  <c r="AV19" i="7"/>
  <c r="BP30" i="7"/>
  <c r="AY9" i="7"/>
  <c r="AO10" i="7"/>
  <c r="AV13" i="7"/>
  <c r="AQ13" i="7"/>
  <c r="BT6" i="7"/>
  <c r="BR17" i="7"/>
  <c r="BT17" i="7"/>
  <c r="BS4" i="7"/>
  <c r="AW19" i="7"/>
  <c r="BM24" i="7"/>
  <c r="AT15" i="7"/>
  <c r="AZ14" i="7"/>
  <c r="BU9" i="7"/>
  <c r="BP21" i="7"/>
  <c r="AV16" i="7"/>
  <c r="AT32" i="7"/>
  <c r="BP27" i="7"/>
  <c r="BG21" i="7"/>
  <c r="BO34" i="7"/>
  <c r="AS19" i="7"/>
  <c r="AO16" i="7"/>
  <c r="BU26" i="7"/>
  <c r="BO27" i="7"/>
  <c r="AV6" i="7"/>
  <c r="BT5" i="7"/>
  <c r="AM16" i="7"/>
  <c r="BJ26" i="7"/>
  <c r="BA5" i="7"/>
  <c r="BB5" i="7"/>
  <c r="AN10" i="7"/>
  <c r="AZ30" i="7"/>
  <c r="BI11" i="7"/>
  <c r="AJ8" i="7"/>
  <c r="BJ13" i="7"/>
  <c r="AS13" i="7"/>
  <c r="AT6" i="7"/>
  <c r="BS5" i="7"/>
  <c r="AW15" i="7"/>
  <c r="AW11" i="7"/>
  <c r="BM32" i="7"/>
  <c r="BA12" i="7"/>
  <c r="AX4" i="7"/>
  <c r="BH33" i="7"/>
  <c r="BD28" i="7"/>
  <c r="BE17" i="7"/>
  <c r="AP25" i="7"/>
  <c r="AQ32" i="7"/>
  <c r="AT13" i="7"/>
  <c r="AV5" i="7"/>
  <c r="AQ12" i="7"/>
  <c r="BK18" i="7"/>
  <c r="BS34" i="7"/>
  <c r="BF18" i="7"/>
  <c r="AT8" i="7"/>
  <c r="BN21" i="7"/>
  <c r="BS16" i="7"/>
  <c r="AJ28" i="7"/>
  <c r="AM33" i="7"/>
  <c r="BD29" i="7"/>
  <c r="AR20" i="7"/>
  <c r="AR19" i="7"/>
  <c r="AO19" i="7"/>
  <c r="AV31" i="7"/>
  <c r="AN5" i="7"/>
  <c r="BV8" i="7"/>
  <c r="BC4" i="7"/>
  <c r="AY29" i="7"/>
  <c r="AP33" i="7"/>
  <c r="AP23" i="7"/>
  <c r="AU34" i="7"/>
  <c r="BP24" i="7"/>
  <c r="AL32" i="7"/>
  <c r="AP22" i="7"/>
  <c r="BC19" i="7"/>
  <c r="AR25" i="7"/>
  <c r="BF19" i="7"/>
  <c r="AU19" i="7"/>
  <c r="BQ12" i="7"/>
  <c r="BH25" i="7"/>
  <c r="AW24" i="7"/>
  <c r="AY31" i="7"/>
  <c r="BH27" i="7"/>
  <c r="AU20" i="7"/>
  <c r="AS31" i="7"/>
  <c r="AU24" i="7"/>
  <c r="BF36" i="7"/>
  <c r="AJ22" i="7"/>
  <c r="BC10" i="7"/>
  <c r="AM27" i="7"/>
  <c r="BH28" i="7"/>
  <c r="BN27" i="7"/>
  <c r="BV12" i="7"/>
  <c r="AW12" i="7"/>
  <c r="BH26" i="7"/>
  <c r="AX33" i="7"/>
  <c r="AU31" i="7"/>
  <c r="BE6" i="7"/>
  <c r="BN14" i="7"/>
  <c r="BM34" i="7"/>
  <c r="BF12" i="7"/>
  <c r="BR30" i="7"/>
  <c r="BK8" i="7"/>
  <c r="BG32" i="7"/>
  <c r="AX18" i="7"/>
  <c r="BT18" i="7"/>
  <c r="BT10" i="7"/>
  <c r="AU29" i="7"/>
  <c r="BU22" i="7"/>
  <c r="AO33" i="7"/>
  <c r="BA34" i="7"/>
  <c r="AM30" i="7"/>
  <c r="BJ12" i="7"/>
  <c r="AU5" i="7"/>
  <c r="AJ14" i="7"/>
  <c r="BJ21" i="7"/>
  <c r="AM24" i="7"/>
  <c r="AN25" i="7"/>
  <c r="AT21" i="7"/>
  <c r="BT16" i="7"/>
  <c r="BP8" i="7"/>
  <c r="BI15" i="7"/>
  <c r="BC13" i="7"/>
  <c r="BU31" i="7"/>
  <c r="AY23" i="7"/>
  <c r="AL4" i="7"/>
  <c r="BO16" i="7"/>
  <c r="BD11" i="7"/>
  <c r="AS6" i="7"/>
  <c r="AR5" i="7"/>
  <c r="AQ23" i="7"/>
  <c r="BU23" i="7"/>
  <c r="AW32" i="7"/>
  <c r="BF25" i="7"/>
  <c r="BG23" i="7"/>
  <c r="BI13" i="7"/>
  <c r="BQ8" i="7"/>
  <c r="BO21" i="7"/>
  <c r="BB24" i="7"/>
  <c r="BN16" i="7"/>
  <c r="BV15" i="7"/>
  <c r="BJ6" i="7"/>
  <c r="AS27" i="7"/>
  <c r="BS36" i="7"/>
  <c r="BB23" i="7"/>
  <c r="BP14" i="7"/>
  <c r="AL34" i="7"/>
  <c r="AT26" i="7"/>
  <c r="BU34" i="7"/>
  <c r="BK29" i="7"/>
  <c r="BI30" i="7"/>
  <c r="AW16" i="7"/>
  <c r="AY34" i="7"/>
  <c r="BQ34" i="7"/>
  <c r="BS27" i="7"/>
  <c r="BQ6" i="7"/>
  <c r="BO9" i="7"/>
  <c r="BK32" i="7"/>
  <c r="BS29" i="7"/>
  <c r="BF28" i="7"/>
  <c r="BH9" i="7"/>
  <c r="BD6" i="7"/>
  <c r="BO12" i="7"/>
  <c r="BN30" i="7"/>
  <c r="BK19" i="7"/>
  <c r="BN31" i="7"/>
  <c r="AP30" i="7"/>
  <c r="BA30" i="7"/>
  <c r="AR13" i="7"/>
  <c r="AV21" i="7"/>
  <c r="BU33" i="7"/>
  <c r="AN17" i="7"/>
  <c r="BM36" i="7"/>
  <c r="BP6" i="7"/>
  <c r="BV32" i="7"/>
  <c r="AU22" i="7"/>
  <c r="AT20" i="7"/>
  <c r="AU25" i="7"/>
  <c r="AN12" i="7"/>
  <c r="BO8" i="7"/>
  <c r="BU27" i="7"/>
  <c r="AR22" i="7"/>
  <c r="BJ23" i="7"/>
  <c r="BR12" i="7"/>
  <c r="AW21" i="7"/>
  <c r="BO25" i="7"/>
  <c r="AV25" i="7"/>
  <c r="AS22" i="7"/>
  <c r="BS18" i="7"/>
  <c r="AW4" i="7"/>
  <c r="BM28" i="7"/>
  <c r="AX8" i="7"/>
  <c r="BO26" i="7"/>
  <c r="AJ4" i="7"/>
  <c r="BV13" i="7"/>
  <c r="AJ33" i="7"/>
  <c r="AW18" i="7"/>
  <c r="BV20" i="7"/>
  <c r="AZ11" i="7"/>
  <c r="AL25" i="7"/>
  <c r="AP14" i="7"/>
  <c r="AV24" i="7"/>
  <c r="AR10" i="7"/>
  <c r="BR25" i="7"/>
  <c r="BG28" i="7"/>
  <c r="BI4" i="7"/>
  <c r="AY28" i="7"/>
  <c r="BE31" i="7"/>
  <c r="AJ29" i="7"/>
  <c r="AT10" i="7"/>
  <c r="BU25" i="7"/>
  <c r="BG6" i="7"/>
  <c r="BP5" i="7"/>
  <c r="AW30" i="7"/>
  <c r="BL28" i="7"/>
  <c r="BA10" i="7"/>
  <c r="AP15" i="7"/>
  <c r="BL30" i="7"/>
  <c r="BA15" i="7"/>
  <c r="AX14" i="7"/>
  <c r="BJ10" i="7"/>
  <c r="BS21" i="7"/>
  <c r="AQ36" i="7"/>
  <c r="BK34" i="7"/>
  <c r="AR17" i="7"/>
  <c r="BU11" i="7"/>
  <c r="AM6" i="7"/>
  <c r="BQ27" i="7"/>
  <c r="BD36" i="7"/>
  <c r="BP10" i="7"/>
  <c r="AR34" i="7"/>
  <c r="BQ9" i="7"/>
  <c r="AP27" i="7"/>
  <c r="BD16" i="7"/>
  <c r="AP34" i="7"/>
  <c r="BD34" i="7"/>
  <c r="BK16" i="7"/>
  <c r="AR28" i="7"/>
  <c r="AJ11" i="7"/>
  <c r="BI18" i="7"/>
  <c r="AR16" i="7"/>
  <c r="BQ4" i="7"/>
  <c r="BD19" i="7"/>
  <c r="BI5" i="7"/>
  <c r="BL36" i="7"/>
  <c r="BV28" i="7"/>
  <c r="BB21" i="7"/>
  <c r="BH22" i="7"/>
  <c r="BV9" i="7"/>
  <c r="BS24" i="7"/>
  <c r="BH19" i="7"/>
  <c r="AY32" i="7"/>
  <c r="BT34" i="7"/>
  <c r="AN30" i="7"/>
  <c r="BR21" i="7"/>
  <c r="AX11" i="7"/>
  <c r="BR15" i="7"/>
  <c r="BD5" i="7"/>
  <c r="BG13" i="7"/>
  <c r="BK11" i="7"/>
  <c r="AX34" i="7"/>
  <c r="BD9" i="7"/>
  <c r="BV21" i="7"/>
  <c r="AZ5" i="7"/>
  <c r="BK13" i="7"/>
  <c r="BJ4" i="7"/>
  <c r="BA13" i="7"/>
  <c r="AP4" i="7"/>
  <c r="AX17" i="7"/>
  <c r="AP16" i="7"/>
  <c r="AU36" i="7"/>
  <c r="AY33" i="7"/>
  <c r="BD15" i="7"/>
  <c r="BU8" i="7"/>
  <c r="AP6" i="7"/>
  <c r="BV26" i="7"/>
  <c r="BM4" i="7"/>
  <c r="BU12" i="7"/>
  <c r="AS9" i="7"/>
  <c r="BF4" i="7"/>
  <c r="BB36" i="7"/>
  <c r="AO27" i="7"/>
  <c r="BH23" i="7"/>
  <c r="AN27" i="7"/>
  <c r="BF26" i="7"/>
  <c r="BC23" i="7"/>
  <c r="AL31" i="7"/>
  <c r="AL12" i="7"/>
  <c r="AR29" i="7"/>
  <c r="BC34" i="7"/>
  <c r="AY10" i="7"/>
  <c r="AU10" i="7"/>
  <c r="AO26" i="7"/>
  <c r="BA27" i="7"/>
  <c r="BN36" i="7"/>
  <c r="AO24" i="7"/>
  <c r="BM12" i="7"/>
  <c r="AO23" i="7"/>
  <c r="BL14" i="7"/>
  <c r="AZ32" i="7"/>
  <c r="AX26" i="7"/>
  <c r="BU36" i="7"/>
  <c r="AZ25" i="7"/>
  <c r="AN6" i="7"/>
  <c r="BM14" i="7"/>
  <c r="BA36" i="7"/>
  <c r="BS26" i="7"/>
  <c r="BD33" i="7"/>
  <c r="AQ11" i="7"/>
  <c r="BP18" i="7"/>
  <c r="BP28" i="7"/>
  <c r="BO5" i="7"/>
  <c r="BA17" i="7"/>
  <c r="BM5" i="7"/>
  <c r="AR36" i="7"/>
  <c r="AJ13" i="7"/>
  <c r="BR19" i="7"/>
  <c r="AU17" i="7"/>
  <c r="AP24" i="7"/>
  <c r="BV30" i="7"/>
  <c r="AS12" i="7"/>
  <c r="BN34" i="7"/>
  <c r="BA14" i="7"/>
  <c r="BC20" i="7"/>
  <c r="AN22" i="7"/>
  <c r="BK12" i="7"/>
  <c r="BL16" i="7"/>
  <c r="BH5" i="7"/>
  <c r="BG24" i="7"/>
  <c r="BK4" i="7"/>
  <c r="BO31" i="7"/>
  <c r="AM20" i="7"/>
  <c r="BM8" i="7"/>
  <c r="BV17" i="7"/>
  <c r="BR20" i="7"/>
  <c r="BJ34" i="7"/>
  <c r="BA21" i="7"/>
  <c r="BB22" i="7"/>
  <c r="BF34" i="7"/>
  <c r="AT36" i="7"/>
  <c r="AO13" i="7"/>
  <c r="BT25" i="7"/>
  <c r="BM11" i="7"/>
  <c r="AT4" i="7"/>
  <c r="AL5" i="7"/>
  <c r="BI19" i="7"/>
  <c r="AX24" i="7"/>
  <c r="AV17" i="7"/>
  <c r="AR12" i="7"/>
  <c r="BQ16" i="7"/>
  <c r="AU28" i="7"/>
  <c r="AT25" i="7"/>
  <c r="BN5" i="7"/>
  <c r="BJ16" i="7"/>
  <c r="BP20" i="7"/>
  <c r="AM11" i="7"/>
  <c r="AJ34" i="7"/>
  <c r="AR15" i="7"/>
  <c r="BN17" i="7"/>
  <c r="AQ27" i="7"/>
  <c r="BR23" i="7"/>
  <c r="BS32" i="7"/>
  <c r="AY18" i="7"/>
  <c r="AM13" i="7"/>
  <c r="BL11" i="7"/>
  <c r="BJ27" i="7"/>
  <c r="BG11" i="7"/>
  <c r="AV28" i="7"/>
  <c r="BV10" i="7"/>
  <c r="AY11" i="7"/>
  <c r="BC22" i="7"/>
  <c r="AU9" i="7"/>
  <c r="BE22" i="7"/>
  <c r="AR14" i="7"/>
  <c r="AV14" i="7"/>
  <c r="BE18" i="7"/>
  <c r="BK21" i="7"/>
  <c r="BO22" i="7"/>
  <c r="AR18" i="7"/>
  <c r="AN14" i="7"/>
  <c r="AV34" i="7"/>
  <c r="BC18" i="7"/>
  <c r="AU21" i="7"/>
  <c r="AP13" i="7"/>
  <c r="BD14" i="7"/>
  <c r="BH8" i="7"/>
  <c r="AW20" i="7"/>
  <c r="BV31" i="7"/>
  <c r="BC25" i="7"/>
  <c r="BJ17" i="7"/>
  <c r="BT24" i="7"/>
  <c r="BF24" i="7"/>
  <c r="AV20" i="7"/>
  <c r="BC15" i="7"/>
  <c r="BC5" i="7"/>
  <c r="BJ20" i="7"/>
  <c r="BH10" i="7"/>
  <c r="BQ29" i="7"/>
  <c r="AN23" i="7"/>
  <c r="BV18" i="7"/>
  <c r="BQ20" i="7"/>
  <c r="BB18" i="7"/>
  <c r="BS13" i="7"/>
  <c r="BB6" i="7"/>
  <c r="AN11" i="7"/>
  <c r="AX30" i="7"/>
  <c r="BN11" i="7"/>
  <c r="AO25" i="7"/>
  <c r="BB14" i="7"/>
  <c r="BL12" i="7"/>
  <c r="AJ20" i="7"/>
  <c r="AY21" i="7"/>
  <c r="BQ25" i="7"/>
  <c r="BP16" i="7"/>
  <c r="AJ32" i="7"/>
  <c r="AQ18" i="7"/>
  <c r="BS28" i="7"/>
  <c r="AU8" i="7"/>
  <c r="AJ27" i="7"/>
  <c r="BH13" i="7"/>
  <c r="AQ16" i="7"/>
  <c r="AN15" i="7"/>
  <c r="BM29" i="7"/>
  <c r="AT9" i="7"/>
  <c r="BS17" i="7"/>
  <c r="BC9" i="7"/>
  <c r="BM22" i="7"/>
  <c r="BC11" i="7"/>
  <c r="AJ24" i="7"/>
  <c r="BO33" i="7"/>
  <c r="BE4" i="7"/>
  <c r="BD21" i="7"/>
  <c r="BI28" i="7"/>
  <c r="BL22" i="7"/>
  <c r="AL17" i="7"/>
  <c r="AP36" i="7"/>
  <c r="BL34" i="7"/>
  <c r="BO29" i="7"/>
  <c r="BQ24" i="7"/>
  <c r="AV15" i="7"/>
  <c r="AQ31" i="7"/>
  <c r="BS25" i="7"/>
  <c r="AV36" i="7"/>
  <c r="BS20" i="7"/>
  <c r="AY20" i="7"/>
  <c r="BP29" i="7"/>
  <c r="BL31" i="7"/>
  <c r="BO30" i="7"/>
  <c r="BO4" i="7"/>
  <c r="BV5" i="7"/>
  <c r="AO17" i="7"/>
  <c r="BP17" i="7"/>
  <c r="BN18" i="7"/>
  <c r="AV4" i="7"/>
  <c r="BI32" i="7"/>
  <c r="BT29" i="7"/>
  <c r="BP9" i="7"/>
  <c r="AT28" i="7"/>
  <c r="AW22" i="7"/>
  <c r="AR23" i="7"/>
  <c r="AU14" i="7"/>
  <c r="BC29" i="7"/>
  <c r="BI9" i="7"/>
  <c r="BT21" i="7"/>
  <c r="BK23" i="7"/>
  <c r="BU5" i="7"/>
  <c r="AJ5" i="7"/>
  <c r="BB8" i="7"/>
  <c r="BA9" i="7"/>
  <c r="BG22" i="7"/>
  <c r="AZ36" i="7"/>
  <c r="BI12" i="7"/>
  <c r="BF13" i="7"/>
  <c r="AR11" i="7"/>
  <c r="BG34" i="7"/>
  <c r="AL18" i="7"/>
  <c r="AV23" i="7"/>
  <c r="BB11" i="7"/>
  <c r="AV11" i="7"/>
  <c r="AO20" i="7"/>
  <c r="AN24" i="7"/>
  <c r="BK31" i="7"/>
  <c r="AT19" i="7"/>
  <c r="BA19" i="7"/>
  <c r="AZ19" i="7"/>
  <c r="BO17" i="7"/>
  <c r="AU11" i="7"/>
  <c r="AM12" i="7"/>
  <c r="BR26" i="7"/>
  <c r="AR26" i="7"/>
  <c r="BC28" i="7"/>
  <c r="AV18" i="7"/>
  <c r="AX25" i="7"/>
  <c r="BC33" i="7"/>
  <c r="BE21" i="7"/>
  <c r="BV14" i="7"/>
  <c r="BB27" i="7"/>
  <c r="AT17" i="7"/>
  <c r="BF10" i="7"/>
  <c r="AO36" i="7"/>
  <c r="AU13" i="7"/>
  <c r="AO11" i="7"/>
  <c r="BM25" i="7"/>
  <c r="AW13" i="7"/>
  <c r="BN8" i="7"/>
  <c r="BN15" i="7"/>
  <c r="AL20" i="7"/>
  <c r="BV16" i="7"/>
  <c r="AV26" i="7"/>
  <c r="BT14" i="7"/>
  <c r="AN26" i="7"/>
  <c r="BK17" i="7"/>
  <c r="AO14" i="7"/>
  <c r="AU18" i="7"/>
  <c r="BA29" i="7"/>
  <c r="AN36" i="7"/>
  <c r="BK28" i="7"/>
  <c r="AI20" i="7" l="1"/>
  <c r="AI18" i="7"/>
  <c r="AV60" i="7"/>
  <c r="BO60" i="7"/>
  <c r="AI17" i="7"/>
  <c r="BE60" i="7"/>
  <c r="AI5" i="7"/>
  <c r="AT60" i="7"/>
  <c r="BK60" i="7"/>
  <c r="AI12" i="7"/>
  <c r="AI31" i="7"/>
  <c r="BF60" i="7"/>
  <c r="BM60" i="7"/>
  <c r="AP60" i="7"/>
  <c r="AP67" i="7" s="1" a="1"/>
  <c r="AP67" i="7" s="1"/>
  <c r="AP68" i="7" s="1" a="1"/>
  <c r="AP68" i="7" s="1"/>
  <c r="AP69" i="7" s="1" a="1"/>
  <c r="AP69" i="7" s="1"/>
  <c r="AP70" i="7" s="1" a="1"/>
  <c r="AP70" i="7" s="1"/>
  <c r="AP71" i="7" s="1" a="1"/>
  <c r="AP71" i="7" s="1"/>
  <c r="AP72" i="7" s="1" a="1"/>
  <c r="AP72" i="7" s="1"/>
  <c r="AP73" i="7" s="1" a="1"/>
  <c r="AP73" i="7" s="1"/>
  <c r="AP74" i="7" s="1" a="1"/>
  <c r="AP74" i="7" s="1"/>
  <c r="AP75" i="7" s="1" a="1"/>
  <c r="AP75" i="7" s="1"/>
  <c r="AP76" i="7" s="1" a="1"/>
  <c r="AP76" i="7" s="1"/>
  <c r="AP77" i="7" s="1" a="1"/>
  <c r="AP77" i="7" s="1"/>
  <c r="AP78" i="7" s="1" a="1"/>
  <c r="AP78" i="7" s="1"/>
  <c r="AP79" i="7" s="1" a="1"/>
  <c r="AP79" i="7" s="1"/>
  <c r="AP80" i="7" s="1" a="1"/>
  <c r="AP80" i="7" s="1"/>
  <c r="AP81" i="7" s="1" a="1"/>
  <c r="AP81" i="7" s="1"/>
  <c r="AP82" i="7" s="1" a="1"/>
  <c r="AP82" i="7" s="1"/>
  <c r="AP83" i="7" s="1" a="1"/>
  <c r="AP83" i="7" s="1"/>
  <c r="AP84" i="7" s="1" a="1"/>
  <c r="AP84" i="7" s="1"/>
  <c r="AP85" i="7" s="1" a="1"/>
  <c r="AP85" i="7" s="1"/>
  <c r="AP86" i="7" s="1" a="1"/>
  <c r="AP86" i="7" s="1"/>
  <c r="AP87" i="7" s="1" a="1"/>
  <c r="AP87" i="7" s="1"/>
  <c r="AP88" i="7" s="1" a="1"/>
  <c r="AP88" i="7" s="1"/>
  <c r="AP89" i="7" s="1" a="1"/>
  <c r="AP89" i="7" s="1"/>
  <c r="AP90" i="7" s="1" a="1"/>
  <c r="AP90" i="7" s="1"/>
  <c r="AP91" i="7" s="1" a="1"/>
  <c r="AP91" i="7" s="1"/>
  <c r="AP92" i="7" s="1" a="1"/>
  <c r="AP92" i="7" s="1"/>
  <c r="AP93" i="7" s="1" a="1"/>
  <c r="AP93" i="7" s="1"/>
  <c r="AP94" i="7" s="1" a="1"/>
  <c r="AP94" i="7" s="1"/>
  <c r="AP95" i="7" s="1" a="1"/>
  <c r="AP95" i="7" s="1"/>
  <c r="AP96" i="7" s="1" a="1"/>
  <c r="AP96" i="7" s="1"/>
  <c r="AP97" i="7" s="1" a="1"/>
  <c r="AP97" i="7" s="1"/>
  <c r="AP98" i="7" s="1" a="1"/>
  <c r="AP98" i="7" s="1"/>
  <c r="AP99" i="7" s="1" a="1"/>
  <c r="AP99" i="7" s="1"/>
  <c r="AP100" i="7" s="1" a="1"/>
  <c r="AP100" i="7" s="1"/>
  <c r="AP101" i="7" s="1" a="1"/>
  <c r="AP101" i="7" s="1"/>
  <c r="AP102" i="7" s="1" a="1"/>
  <c r="AP102" i="7" s="1"/>
  <c r="AP103" i="7" s="1" a="1"/>
  <c r="AP103" i="7" s="1"/>
  <c r="AP104" i="7" s="1" a="1"/>
  <c r="AP104" i="7" s="1"/>
  <c r="AP105" i="7" s="1" a="1"/>
  <c r="AP105" i="7" s="1"/>
  <c r="AP106" i="7" s="1" a="1"/>
  <c r="AP106" i="7" s="1"/>
  <c r="AP107" i="7" s="1" a="1"/>
  <c r="AP107" i="7" s="1"/>
  <c r="AP108" i="7" s="1" a="1"/>
  <c r="AP108" i="7" s="1"/>
  <c r="AP109" i="7" s="1" a="1"/>
  <c r="AP109" i="7" s="1"/>
  <c r="AP110" i="7" s="1" a="1"/>
  <c r="AP110" i="7" s="1"/>
  <c r="AP111" i="7" s="1" a="1"/>
  <c r="AP111" i="7" s="1"/>
  <c r="AP112" i="7" s="1" a="1"/>
  <c r="AP112" i="7" s="1"/>
  <c r="AP113" i="7" s="1" a="1"/>
  <c r="AP113" i="7" s="1"/>
  <c r="AP114" i="7" s="1" a="1"/>
  <c r="AP114" i="7" s="1"/>
  <c r="AP115" i="7" s="1" a="1"/>
  <c r="AP115" i="7" s="1"/>
  <c r="AP116" i="7" s="1" a="1"/>
  <c r="AP116" i="7" s="1"/>
  <c r="AP117" i="7" s="1" a="1"/>
  <c r="AP117" i="7" s="1"/>
  <c r="AP118" i="7" s="1" a="1"/>
  <c r="AP118" i="7" s="1"/>
  <c r="AP119" i="7" s="1" a="1"/>
  <c r="AP119" i="7" s="1"/>
  <c r="AP120" i="7" s="1" a="1"/>
  <c r="AP120" i="7" s="1"/>
  <c r="AP121" i="7" s="1" a="1"/>
  <c r="AP121" i="7" s="1"/>
  <c r="AP122" i="7" s="1" a="1"/>
  <c r="AP122" i="7" s="1"/>
  <c r="AP123" i="7" s="1" a="1"/>
  <c r="AP123" i="7" s="1"/>
  <c r="AP124" i="7" s="1" a="1"/>
  <c r="AP124" i="7" s="1"/>
  <c r="AP125" i="7" s="1" a="1"/>
  <c r="AP125" i="7" s="1"/>
  <c r="AP126" i="7" s="1" a="1"/>
  <c r="AP126" i="7" s="1"/>
  <c r="AP127" i="7" s="1" a="1"/>
  <c r="AP127" i="7" s="1"/>
  <c r="AP128" i="7" s="1" a="1"/>
  <c r="AP128" i="7" s="1"/>
  <c r="AP129" i="7" s="1" a="1"/>
  <c r="AP129" i="7" s="1"/>
  <c r="AP130" i="7" s="1" a="1"/>
  <c r="AP130" i="7" s="1"/>
  <c r="AP131" i="7" s="1" a="1"/>
  <c r="AP131" i="7" s="1"/>
  <c r="AP132" i="7" s="1" a="1"/>
  <c r="AP132" i="7" s="1"/>
  <c r="AP133" i="7" s="1" a="1"/>
  <c r="AP133" i="7" s="1"/>
  <c r="AP134" i="7" s="1" a="1"/>
  <c r="AP134" i="7" s="1"/>
  <c r="AP135" i="7" s="1" a="1"/>
  <c r="AP135" i="7" s="1"/>
  <c r="AP136" i="7" s="1" a="1"/>
  <c r="AP136" i="7" s="1"/>
  <c r="AP137" i="7" s="1" a="1"/>
  <c r="AP137" i="7" s="1"/>
  <c r="AP138" i="7" s="1" a="1"/>
  <c r="AP138" i="7" s="1"/>
  <c r="AP139" i="7" s="1" a="1"/>
  <c r="AP139" i="7" s="1"/>
  <c r="AP140" i="7" s="1" a="1"/>
  <c r="AP140" i="7" s="1"/>
  <c r="AP141" i="7" s="1" a="1"/>
  <c r="AP141" i="7" s="1"/>
  <c r="AP142" i="7" s="1" a="1"/>
  <c r="AP142" i="7" s="1"/>
  <c r="AP143" i="7" s="1" a="1"/>
  <c r="AP143" i="7" s="1"/>
  <c r="AP144" i="7" s="1" a="1"/>
  <c r="AP144" i="7" s="1"/>
  <c r="AP145" i="7" s="1" a="1"/>
  <c r="AP145" i="7" s="1"/>
  <c r="AP146" i="7" s="1" a="1"/>
  <c r="AP146" i="7" s="1"/>
  <c r="AP147" i="7" s="1" a="1"/>
  <c r="AP147" i="7" s="1"/>
  <c r="AP148" i="7" s="1" a="1"/>
  <c r="AP148" i="7" s="1"/>
  <c r="AP149" i="7" s="1" a="1"/>
  <c r="AP149" i="7" s="1"/>
  <c r="AP150" i="7" s="1" a="1"/>
  <c r="AP150" i="7" s="1"/>
  <c r="BJ60" i="7"/>
  <c r="BQ60" i="7"/>
  <c r="BI60" i="7"/>
  <c r="AI25" i="7"/>
  <c r="AJ60" i="7"/>
  <c r="AW60" i="7"/>
  <c r="AI34" i="7"/>
  <c r="AI4" i="7"/>
  <c r="AL60" i="7"/>
  <c r="AI32" i="7"/>
  <c r="BC60" i="7"/>
  <c r="AX60" i="7"/>
  <c r="BS60" i="7"/>
  <c r="AI21" i="7"/>
  <c r="AI33" i="7"/>
  <c r="AI28" i="7"/>
  <c r="AR60" i="7"/>
  <c r="AN60" i="7"/>
  <c r="AN67" i="7" s="1" a="1"/>
  <c r="AN67" i="7" s="1"/>
  <c r="BB60" i="7"/>
  <c r="BP60" i="7"/>
  <c r="AZ60" i="7"/>
  <c r="AQ60" i="7"/>
  <c r="AI11" i="7"/>
  <c r="AM60" i="7"/>
  <c r="AM67" i="7" s="1" a="1"/>
  <c r="AM67" i="7" s="1"/>
  <c r="AI29" i="7"/>
  <c r="AY60" i="7"/>
  <c r="BV60" i="7"/>
  <c r="AI16" i="7"/>
  <c r="AU60" i="7"/>
  <c r="AS60" i="7"/>
  <c r="BA60" i="7"/>
  <c r="BT60" i="7"/>
  <c r="BN60" i="7"/>
  <c r="AI19" i="7"/>
  <c r="AI9" i="7"/>
  <c r="BU60" i="7"/>
  <c r="AI6" i="7"/>
  <c r="AI24" i="7"/>
  <c r="AI14" i="7"/>
  <c r="AI10" i="7"/>
  <c r="AI26" i="7"/>
  <c r="BL60" i="7"/>
  <c r="AO60" i="7"/>
  <c r="AO67" i="7" s="1" a="1"/>
  <c r="AO67" i="7" s="1"/>
  <c r="AI30" i="7"/>
  <c r="AI27" i="7"/>
  <c r="AI23" i="7"/>
  <c r="AI8" i="7"/>
  <c r="AI15" i="7"/>
  <c r="AI13" i="7"/>
  <c r="AI36" i="7"/>
  <c r="BG60" i="7"/>
  <c r="BR60" i="7"/>
  <c r="BH60" i="7"/>
  <c r="AI22" i="7"/>
  <c r="BD60" i="7"/>
  <c r="AN68" i="7" l="1" a="1"/>
  <c r="AN68" i="7" s="1"/>
  <c r="AN69" i="7" s="1" a="1"/>
  <c r="AN69" i="7" s="1"/>
  <c r="AN70" i="7" s="1" a="1"/>
  <c r="AN70" i="7" s="1"/>
  <c r="AN71" i="7" s="1" a="1"/>
  <c r="AN71" i="7" s="1"/>
  <c r="AN72" i="7" s="1" a="1"/>
  <c r="AN72" i="7" s="1"/>
  <c r="AN73" i="7" s="1" a="1"/>
  <c r="AN73" i="7" s="1"/>
  <c r="AN74" i="7" s="1" a="1"/>
  <c r="AN74" i="7" s="1"/>
  <c r="AN75" i="7" s="1" a="1"/>
  <c r="AN75" i="7" s="1"/>
  <c r="AN76" i="7" s="1" a="1"/>
  <c r="AN76" i="7" s="1"/>
  <c r="AN77" i="7" s="1" a="1"/>
  <c r="AN77" i="7" s="1"/>
  <c r="AN78" i="7" s="1" a="1"/>
  <c r="AN78" i="7" s="1"/>
  <c r="AN79" i="7" s="1" a="1"/>
  <c r="AN79" i="7" s="1"/>
  <c r="AN80" i="7" s="1" a="1"/>
  <c r="AN80" i="7" s="1"/>
  <c r="AN81" i="7" s="1" a="1"/>
  <c r="AN81" i="7" s="1"/>
  <c r="AN82" i="7" s="1" a="1"/>
  <c r="AN82" i="7" s="1"/>
  <c r="AN83" i="7" s="1" a="1"/>
  <c r="AN83" i="7" s="1"/>
  <c r="AN84" i="7" s="1" a="1"/>
  <c r="AN84" i="7" s="1"/>
  <c r="AN85" i="7" s="1" a="1"/>
  <c r="AN85" i="7" s="1"/>
  <c r="AN86" i="7" s="1" a="1"/>
  <c r="AN86" i="7" s="1"/>
  <c r="AN87" i="7" s="1" a="1"/>
  <c r="AN87" i="7" s="1"/>
  <c r="AN88" i="7" s="1" a="1"/>
  <c r="AN88" i="7" s="1"/>
  <c r="AN89" i="7" s="1" a="1"/>
  <c r="AN89" i="7" s="1"/>
  <c r="AN90" i="7" s="1" a="1"/>
  <c r="AN90" i="7" s="1"/>
  <c r="AN91" i="7" s="1" a="1"/>
  <c r="AN91" i="7" s="1"/>
  <c r="AN92" i="7" s="1" a="1"/>
  <c r="AN92" i="7" s="1"/>
  <c r="AN93" i="7" s="1" a="1"/>
  <c r="AN93" i="7" s="1"/>
  <c r="AN94" i="7" s="1" a="1"/>
  <c r="AN94" i="7" s="1"/>
  <c r="AN95" i="7" s="1" a="1"/>
  <c r="AN95" i="7" s="1"/>
  <c r="AN96" i="7" s="1" a="1"/>
  <c r="AN96" i="7" s="1"/>
  <c r="AN97" i="7" s="1" a="1"/>
  <c r="AN97" i="7" s="1"/>
  <c r="AN98" i="7" s="1" a="1"/>
  <c r="AN98" i="7" s="1"/>
  <c r="AN99" i="7" s="1" a="1"/>
  <c r="AN99" i="7" s="1"/>
  <c r="AN100" i="7" s="1" a="1"/>
  <c r="AN100" i="7" s="1"/>
  <c r="AN101" i="7" s="1" a="1"/>
  <c r="AN101" i="7" s="1"/>
  <c r="AN102" i="7" s="1" a="1"/>
  <c r="AN102" i="7" s="1"/>
  <c r="AN103" i="7" s="1" a="1"/>
  <c r="AN103" i="7" s="1"/>
  <c r="AN104" i="7" s="1" a="1"/>
  <c r="AN104" i="7" s="1"/>
  <c r="AN105" i="7" s="1" a="1"/>
  <c r="AN105" i="7" s="1"/>
  <c r="AN106" i="7" s="1" a="1"/>
  <c r="AN106" i="7" s="1"/>
  <c r="AN107" i="7" s="1" a="1"/>
  <c r="AN107" i="7" s="1"/>
  <c r="AN108" i="7" s="1" a="1"/>
  <c r="AN108" i="7" s="1"/>
  <c r="AN109" i="7" s="1" a="1"/>
  <c r="AN109" i="7" s="1"/>
  <c r="AN110" i="7" s="1" a="1"/>
  <c r="AN110" i="7" s="1"/>
  <c r="AN111" i="7" s="1" a="1"/>
  <c r="AN111" i="7" s="1"/>
  <c r="AN112" i="7" s="1" a="1"/>
  <c r="AN112" i="7" s="1"/>
  <c r="AN113" i="7" s="1" a="1"/>
  <c r="AN113" i="7" s="1"/>
  <c r="AN114" i="7" s="1" a="1"/>
  <c r="AN114" i="7" s="1"/>
  <c r="AN115" i="7" s="1" a="1"/>
  <c r="AN115" i="7" s="1"/>
  <c r="AN116" i="7" s="1" a="1"/>
  <c r="AN116" i="7" s="1"/>
  <c r="AN117" i="7" s="1" a="1"/>
  <c r="AN117" i="7" s="1"/>
  <c r="AN118" i="7" s="1" a="1"/>
  <c r="AN118" i="7" s="1"/>
  <c r="AN119" i="7" s="1" a="1"/>
  <c r="AN119" i="7" s="1"/>
  <c r="AN120" i="7" s="1" a="1"/>
  <c r="AN120" i="7" s="1"/>
  <c r="AN121" i="7" s="1" a="1"/>
  <c r="AN121" i="7" s="1"/>
  <c r="AN122" i="7" s="1" a="1"/>
  <c r="AN122" i="7" s="1"/>
  <c r="AN123" i="7" s="1" a="1"/>
  <c r="AN123" i="7" s="1"/>
  <c r="AN124" i="7" s="1" a="1"/>
  <c r="AN124" i="7" s="1"/>
  <c r="AN125" i="7" s="1" a="1"/>
  <c r="AN125" i="7" s="1"/>
  <c r="AN126" i="7" s="1" a="1"/>
  <c r="AN126" i="7" s="1"/>
  <c r="AN127" i="7" s="1" a="1"/>
  <c r="AN127" i="7" s="1"/>
  <c r="AN128" i="7" s="1" a="1"/>
  <c r="AN128" i="7" s="1"/>
  <c r="AN129" i="7" s="1" a="1"/>
  <c r="AN129" i="7" s="1"/>
  <c r="AN130" i="7" s="1" a="1"/>
  <c r="AN130" i="7" s="1"/>
  <c r="AN131" i="7" s="1" a="1"/>
  <c r="AN131" i="7" s="1"/>
  <c r="AN132" i="7" s="1" a="1"/>
  <c r="AN132" i="7" s="1"/>
  <c r="AN133" i="7" s="1" a="1"/>
  <c r="AN133" i="7" s="1"/>
  <c r="AN134" i="7" s="1" a="1"/>
  <c r="AN134" i="7" s="1"/>
  <c r="AN135" i="7" s="1" a="1"/>
  <c r="AN135" i="7" s="1"/>
  <c r="AN136" i="7" s="1" a="1"/>
  <c r="AN136" i="7" s="1"/>
  <c r="AN137" i="7" s="1" a="1"/>
  <c r="AN137" i="7" s="1"/>
  <c r="AN138" i="7" s="1" a="1"/>
  <c r="AN138" i="7" s="1"/>
  <c r="AN139" i="7" s="1" a="1"/>
  <c r="AN139" i="7" s="1"/>
  <c r="AN140" i="7" s="1" a="1"/>
  <c r="AN140" i="7" s="1"/>
  <c r="AN141" i="7" s="1" a="1"/>
  <c r="AN141" i="7" s="1"/>
  <c r="AN142" i="7" s="1" a="1"/>
  <c r="AN142" i="7" s="1"/>
  <c r="AN143" i="7" s="1" a="1"/>
  <c r="AN143" i="7" s="1"/>
  <c r="AN144" i="7" s="1" a="1"/>
  <c r="AN144" i="7" s="1"/>
  <c r="AN145" i="7" s="1" a="1"/>
  <c r="AN145" i="7" s="1"/>
  <c r="AN146" i="7" s="1" a="1"/>
  <c r="AN146" i="7" s="1"/>
  <c r="AN147" i="7" s="1" a="1"/>
  <c r="AN147" i="7" s="1"/>
  <c r="AN148" i="7" s="1" a="1"/>
  <c r="AN148" i="7" s="1"/>
  <c r="AN149" i="7" s="1" a="1"/>
  <c r="AN149" i="7" s="1"/>
  <c r="AN150" i="7" s="1" a="1"/>
  <c r="AN150" i="7" s="1"/>
  <c r="AI60" i="7"/>
  <c r="AM68" i="7" a="1"/>
  <c r="AM68" i="7" s="1"/>
  <c r="AM69" i="7" s="1" a="1"/>
  <c r="AM69" i="7" s="1"/>
  <c r="AM70" i="7" s="1" a="1"/>
  <c r="AM70" i="7" s="1"/>
  <c r="AM71" i="7" s="1" a="1"/>
  <c r="AM71" i="7" s="1"/>
  <c r="AM72" i="7" s="1" a="1"/>
  <c r="AM72" i="7" s="1"/>
  <c r="AM73" i="7" s="1" a="1"/>
  <c r="AM73" i="7" s="1"/>
  <c r="AM74" i="7" s="1" a="1"/>
  <c r="AM74" i="7" s="1"/>
  <c r="AM75" i="7" s="1" a="1"/>
  <c r="AM75" i="7" s="1"/>
  <c r="AM76" i="7" s="1" a="1"/>
  <c r="AM76" i="7" s="1"/>
  <c r="AM77" i="7" s="1" a="1"/>
  <c r="AM77" i="7" s="1"/>
  <c r="AM78" i="7" s="1" a="1"/>
  <c r="AM78" i="7" s="1"/>
  <c r="AM79" i="7" s="1" a="1"/>
  <c r="AM79" i="7" s="1"/>
  <c r="AM80" i="7" s="1" a="1"/>
  <c r="AM80" i="7" s="1"/>
  <c r="AM81" i="7" s="1" a="1"/>
  <c r="AM81" i="7" s="1"/>
  <c r="AM82" i="7" s="1" a="1"/>
  <c r="AM82" i="7" s="1"/>
  <c r="AM83" i="7" s="1" a="1"/>
  <c r="AM83" i="7" s="1"/>
  <c r="AM84" i="7" s="1" a="1"/>
  <c r="AM84" i="7" s="1"/>
  <c r="AM85" i="7" s="1" a="1"/>
  <c r="AM85" i="7" s="1"/>
  <c r="AM86" i="7" s="1" a="1"/>
  <c r="AM86" i="7" s="1"/>
  <c r="AM87" i="7" s="1" a="1"/>
  <c r="AM87" i="7" s="1"/>
  <c r="AM88" i="7" s="1" a="1"/>
  <c r="AM88" i="7" s="1"/>
  <c r="AM89" i="7" s="1" a="1"/>
  <c r="AM89" i="7" s="1"/>
  <c r="AM90" i="7" s="1" a="1"/>
  <c r="AM90" i="7" s="1"/>
  <c r="AM91" i="7" s="1" a="1"/>
  <c r="AM91" i="7" s="1"/>
  <c r="AM92" i="7" s="1" a="1"/>
  <c r="AM92" i="7" s="1"/>
  <c r="AM93" i="7" s="1" a="1"/>
  <c r="AM93" i="7" s="1"/>
  <c r="AM94" i="7" s="1" a="1"/>
  <c r="AM94" i="7" s="1"/>
  <c r="AM95" i="7" s="1" a="1"/>
  <c r="AM95" i="7" s="1"/>
  <c r="AM96" i="7" s="1" a="1"/>
  <c r="AM96" i="7" s="1"/>
  <c r="AM97" i="7" s="1" a="1"/>
  <c r="AM97" i="7" s="1"/>
  <c r="AM98" i="7" s="1" a="1"/>
  <c r="AM98" i="7" s="1"/>
  <c r="AM99" i="7" s="1" a="1"/>
  <c r="AM99" i="7" s="1"/>
  <c r="AM100" i="7" s="1" a="1"/>
  <c r="AM100" i="7" s="1"/>
  <c r="AM101" i="7" s="1" a="1"/>
  <c r="AM101" i="7" s="1"/>
  <c r="AM102" i="7" s="1" a="1"/>
  <c r="AM102" i="7" s="1"/>
  <c r="AM103" i="7" s="1" a="1"/>
  <c r="AM103" i="7" s="1"/>
  <c r="AM104" i="7" s="1" a="1"/>
  <c r="AM104" i="7" s="1"/>
  <c r="AM105" i="7" s="1" a="1"/>
  <c r="AM105" i="7" s="1"/>
  <c r="AM106" i="7" s="1" a="1"/>
  <c r="AM106" i="7" s="1"/>
  <c r="AM107" i="7" s="1" a="1"/>
  <c r="AM107" i="7" s="1"/>
  <c r="AM108" i="7" s="1" a="1"/>
  <c r="AM108" i="7" s="1"/>
  <c r="AM109" i="7" s="1" a="1"/>
  <c r="AM109" i="7" s="1"/>
  <c r="AM110" i="7" s="1" a="1"/>
  <c r="AM110" i="7" s="1"/>
  <c r="AM111" i="7" s="1" a="1"/>
  <c r="AM111" i="7" s="1"/>
  <c r="AM112" i="7" s="1" a="1"/>
  <c r="AM112" i="7" s="1"/>
  <c r="AM113" i="7" s="1" a="1"/>
  <c r="AM113" i="7" s="1"/>
  <c r="AM114" i="7" s="1" a="1"/>
  <c r="AM114" i="7" s="1"/>
  <c r="AM115" i="7" s="1" a="1"/>
  <c r="AM115" i="7" s="1"/>
  <c r="AM116" i="7" s="1" a="1"/>
  <c r="AM116" i="7" s="1"/>
  <c r="AM117" i="7" s="1" a="1"/>
  <c r="AM117" i="7" s="1"/>
  <c r="AM118" i="7" s="1" a="1"/>
  <c r="AM118" i="7" s="1"/>
  <c r="AM119" i="7" s="1" a="1"/>
  <c r="AM119" i="7" s="1"/>
  <c r="AM120" i="7" s="1" a="1"/>
  <c r="AM120" i="7" s="1"/>
  <c r="AM121" i="7" s="1" a="1"/>
  <c r="AM121" i="7" s="1"/>
  <c r="AM122" i="7" s="1" a="1"/>
  <c r="AM122" i="7" s="1"/>
  <c r="AM123" i="7" s="1" a="1"/>
  <c r="AM123" i="7" s="1"/>
  <c r="AM124" i="7" s="1" a="1"/>
  <c r="AM124" i="7" s="1"/>
  <c r="AM125" i="7" s="1" a="1"/>
  <c r="AM125" i="7" s="1"/>
  <c r="AM126" i="7" s="1" a="1"/>
  <c r="AM126" i="7" s="1"/>
  <c r="AM127" i="7" s="1" a="1"/>
  <c r="AM127" i="7" s="1"/>
  <c r="AM128" i="7" s="1" a="1"/>
  <c r="AM128" i="7" s="1"/>
  <c r="AM129" i="7" s="1" a="1"/>
  <c r="AM129" i="7" s="1"/>
  <c r="AM130" i="7" s="1" a="1"/>
  <c r="AM130" i="7" s="1"/>
  <c r="AM131" i="7" s="1" a="1"/>
  <c r="AM131" i="7" s="1"/>
  <c r="AM132" i="7" s="1" a="1"/>
  <c r="AM132" i="7" s="1"/>
  <c r="AM133" i="7" s="1" a="1"/>
  <c r="AM133" i="7" s="1"/>
  <c r="AM134" i="7" s="1" a="1"/>
  <c r="AM134" i="7" s="1"/>
  <c r="AM135" i="7" s="1" a="1"/>
  <c r="AM135" i="7" s="1"/>
  <c r="AM136" i="7" s="1" a="1"/>
  <c r="AM136" i="7" s="1"/>
  <c r="AM137" i="7" s="1" a="1"/>
  <c r="AM137" i="7" s="1"/>
  <c r="AM138" i="7" s="1" a="1"/>
  <c r="AM138" i="7" s="1"/>
  <c r="AM139" i="7" s="1" a="1"/>
  <c r="AM139" i="7" s="1"/>
  <c r="AM140" i="7" s="1" a="1"/>
  <c r="AM140" i="7" s="1"/>
  <c r="AM141" i="7" s="1" a="1"/>
  <c r="AM141" i="7" s="1"/>
  <c r="AM142" i="7" s="1" a="1"/>
  <c r="AM142" i="7" s="1"/>
  <c r="AM143" i="7" s="1" a="1"/>
  <c r="AM143" i="7" s="1"/>
  <c r="AM144" i="7" s="1" a="1"/>
  <c r="AM144" i="7" s="1"/>
  <c r="AM145" i="7" s="1" a="1"/>
  <c r="AM145" i="7" s="1"/>
  <c r="AM146" i="7" s="1" a="1"/>
  <c r="AM146" i="7" s="1"/>
  <c r="AM147" i="7" s="1" a="1"/>
  <c r="AM147" i="7" s="1"/>
  <c r="AM148" i="7" s="1" a="1"/>
  <c r="AM148" i="7" s="1"/>
  <c r="AM149" i="7" s="1" a="1"/>
  <c r="AM149" i="7" s="1"/>
  <c r="AM150" i="7" s="1" a="1"/>
  <c r="AM150" i="7" s="1"/>
  <c r="AO68" i="7" a="1"/>
  <c r="AO68" i="7" s="1"/>
  <c r="AO69" i="7" s="1" a="1"/>
  <c r="AO69" i="7" s="1"/>
  <c r="AO70" i="7" s="1" a="1"/>
  <c r="AO70" i="7" s="1"/>
  <c r="AO71" i="7" s="1" a="1"/>
  <c r="AO71" i="7" s="1"/>
  <c r="AO72" i="7" s="1" a="1"/>
  <c r="AO72" i="7" s="1"/>
  <c r="AO73" i="7" s="1" a="1"/>
  <c r="AO73" i="7" s="1"/>
  <c r="AO74" i="7" s="1" a="1"/>
  <c r="AO74" i="7" s="1"/>
  <c r="AO75" i="7" s="1" a="1"/>
  <c r="AO75" i="7" s="1"/>
  <c r="AO76" i="7" s="1" a="1"/>
  <c r="AO76" i="7" s="1"/>
  <c r="AO77" i="7" s="1" a="1"/>
  <c r="AO77" i="7" s="1"/>
  <c r="AO78" i="7" s="1" a="1"/>
  <c r="AO78" i="7" s="1"/>
  <c r="AO79" i="7" s="1" a="1"/>
  <c r="AO79" i="7" s="1"/>
  <c r="AO80" i="7" s="1" a="1"/>
  <c r="AO80" i="7" s="1"/>
  <c r="AO81" i="7" s="1" a="1"/>
  <c r="AO81" i="7" s="1"/>
  <c r="AO82" i="7" s="1" a="1"/>
  <c r="AO82" i="7" s="1"/>
  <c r="AO83" i="7" s="1" a="1"/>
  <c r="AO83" i="7" s="1"/>
  <c r="AO84" i="7" s="1" a="1"/>
  <c r="AO84" i="7" s="1"/>
  <c r="AO85" i="7" s="1" a="1"/>
  <c r="AO85" i="7" s="1"/>
  <c r="AO86" i="7" s="1" a="1"/>
  <c r="AO86" i="7" s="1"/>
  <c r="AO87" i="7" s="1" a="1"/>
  <c r="AO87" i="7" s="1"/>
  <c r="AO88" i="7" s="1" a="1"/>
  <c r="AO88" i="7" s="1"/>
  <c r="AO89" i="7" s="1" a="1"/>
  <c r="AO89" i="7" s="1"/>
  <c r="AO90" i="7" s="1" a="1"/>
  <c r="AO90" i="7" s="1"/>
  <c r="AO91" i="7" s="1" a="1"/>
  <c r="AO91" i="7" s="1"/>
  <c r="AO92" i="7" s="1" a="1"/>
  <c r="AO92" i="7" s="1"/>
  <c r="AO93" i="7" s="1" a="1"/>
  <c r="AO93" i="7" s="1"/>
  <c r="AO94" i="7" s="1" a="1"/>
  <c r="AO94" i="7" s="1"/>
  <c r="AO95" i="7" s="1" a="1"/>
  <c r="AO95" i="7" s="1"/>
  <c r="AO96" i="7" s="1" a="1"/>
  <c r="AO96" i="7" s="1"/>
  <c r="AO97" i="7" s="1" a="1"/>
  <c r="AO97" i="7" s="1"/>
  <c r="AO98" i="7" s="1" a="1"/>
  <c r="AO98" i="7" s="1"/>
  <c r="AO99" i="7" s="1" a="1"/>
  <c r="AO99" i="7" s="1"/>
  <c r="AO100" i="7" s="1" a="1"/>
  <c r="AO100" i="7" s="1"/>
  <c r="AO101" i="7" s="1" a="1"/>
  <c r="AO101" i="7" s="1"/>
  <c r="AO102" i="7" s="1" a="1"/>
  <c r="AO102" i="7" s="1"/>
  <c r="AO103" i="7" s="1" a="1"/>
  <c r="AO103" i="7" s="1"/>
  <c r="AO104" i="7" s="1" a="1"/>
  <c r="AO104" i="7" s="1"/>
  <c r="AO105" i="7" s="1" a="1"/>
  <c r="AO105" i="7" s="1"/>
  <c r="AO106" i="7" s="1" a="1"/>
  <c r="AO106" i="7" s="1"/>
  <c r="AO107" i="7" s="1" a="1"/>
  <c r="AO107" i="7" s="1"/>
  <c r="AO108" i="7" s="1" a="1"/>
  <c r="AO108" i="7" s="1"/>
  <c r="AO109" i="7" s="1" a="1"/>
  <c r="AO109" i="7" s="1"/>
  <c r="AO110" i="7" s="1" a="1"/>
  <c r="AO110" i="7" s="1"/>
  <c r="AO111" i="7" s="1" a="1"/>
  <c r="AO111" i="7" s="1"/>
  <c r="AO112" i="7" s="1" a="1"/>
  <c r="AO112" i="7" s="1"/>
  <c r="AO113" i="7" s="1" a="1"/>
  <c r="AO113" i="7" s="1"/>
  <c r="AO114" i="7" s="1" a="1"/>
  <c r="AO114" i="7" s="1"/>
  <c r="AO115" i="7" s="1" a="1"/>
  <c r="AO115" i="7" s="1"/>
  <c r="AO116" i="7" s="1" a="1"/>
  <c r="AO116" i="7" s="1"/>
  <c r="AO117" i="7" s="1" a="1"/>
  <c r="AO117" i="7" s="1"/>
  <c r="AO118" i="7" s="1" a="1"/>
  <c r="AO118" i="7" s="1"/>
  <c r="AO119" i="7" s="1" a="1"/>
  <c r="AO119" i="7" s="1"/>
  <c r="AO120" i="7" s="1" a="1"/>
  <c r="AO120" i="7" s="1"/>
  <c r="AO121" i="7" s="1" a="1"/>
  <c r="AO121" i="7" s="1"/>
  <c r="AO122" i="7" s="1" a="1"/>
  <c r="AO122" i="7" s="1"/>
  <c r="AO123" i="7" s="1" a="1"/>
  <c r="AO123" i="7" s="1"/>
  <c r="AO124" i="7" s="1" a="1"/>
  <c r="AO124" i="7" s="1"/>
  <c r="AO125" i="7" s="1" a="1"/>
  <c r="AO125" i="7" s="1"/>
  <c r="AO126" i="7" s="1" a="1"/>
  <c r="AO126" i="7" s="1"/>
  <c r="AO127" i="7" s="1" a="1"/>
  <c r="AO127" i="7" s="1"/>
  <c r="AO128" i="7" s="1" a="1"/>
  <c r="AO128" i="7" s="1"/>
  <c r="AO129" i="7" s="1" a="1"/>
  <c r="AO129" i="7" s="1"/>
  <c r="AO130" i="7" s="1" a="1"/>
  <c r="AO130" i="7" s="1"/>
  <c r="AO131" i="7" s="1" a="1"/>
  <c r="AO131" i="7" s="1"/>
  <c r="AO132" i="7" s="1" a="1"/>
  <c r="AO132" i="7" s="1"/>
  <c r="AO133" i="7" s="1" a="1"/>
  <c r="AO133" i="7" s="1"/>
  <c r="AO134" i="7" s="1" a="1"/>
  <c r="AO134" i="7" s="1"/>
  <c r="AO135" i="7" s="1" a="1"/>
  <c r="AO135" i="7" s="1"/>
  <c r="AO136" i="7" s="1" a="1"/>
  <c r="AO136" i="7" s="1"/>
  <c r="AO137" i="7" s="1" a="1"/>
  <c r="AO137" i="7" s="1"/>
  <c r="AO138" i="7" s="1" a="1"/>
  <c r="AO138" i="7" s="1"/>
  <c r="AO139" i="7" s="1" a="1"/>
  <c r="AO139" i="7" s="1"/>
  <c r="AO140" i="7" s="1" a="1"/>
  <c r="AO140" i="7" s="1"/>
  <c r="AO141" i="7" s="1" a="1"/>
  <c r="AO141" i="7" s="1"/>
  <c r="AO142" i="7" s="1" a="1"/>
  <c r="AO142" i="7" s="1"/>
  <c r="AO143" i="7" s="1" a="1"/>
  <c r="AO143" i="7" s="1"/>
  <c r="AO144" i="7" s="1" a="1"/>
  <c r="AO144" i="7" s="1"/>
  <c r="AO145" i="7" s="1" a="1"/>
  <c r="AO145" i="7" s="1"/>
  <c r="AO146" i="7" s="1" a="1"/>
  <c r="AO146" i="7" s="1"/>
  <c r="AO147" i="7" s="1" a="1"/>
  <c r="AO147" i="7" s="1"/>
  <c r="AO148" i="7" s="1" a="1"/>
  <c r="AO148" i="7" s="1"/>
  <c r="AO149" i="7" s="1" a="1"/>
  <c r="AO149" i="7" s="1"/>
  <c r="AO150" i="7" s="1" a="1"/>
  <c r="AO150" i="7" s="1"/>
  <c r="AP151" i="7" l="1"/>
  <c r="AN151" i="7"/>
  <c r="AM151" i="7"/>
  <c r="AO151" i="7"/>
</calcChain>
</file>

<file path=xl/sharedStrings.xml><?xml version="1.0" encoding="utf-8"?>
<sst xmlns="http://schemas.openxmlformats.org/spreadsheetml/2006/main" count="251" uniqueCount="115">
  <si>
    <t>Date</t>
  </si>
  <si>
    <t>DEPARTURE</t>
  </si>
  <si>
    <t>ARRIVAL</t>
  </si>
  <si>
    <t>AIRCRAFT</t>
  </si>
  <si>
    <t>MODEL</t>
  </si>
  <si>
    <t>REGISTRATION</t>
  </si>
  <si>
    <t>SEP</t>
  </si>
  <si>
    <t>MEP</t>
  </si>
  <si>
    <t>SET</t>
  </si>
  <si>
    <t>TOTAL</t>
  </si>
  <si>
    <t>PIC</t>
  </si>
  <si>
    <t>DUAL</t>
  </si>
  <si>
    <t>FI</t>
  </si>
  <si>
    <t>FI PPL</t>
  </si>
  <si>
    <t>IRI</t>
  </si>
  <si>
    <t>CRI</t>
  </si>
  <si>
    <t>TYPE</t>
  </si>
  <si>
    <t>TIME</t>
  </si>
  <si>
    <t>IFR</t>
  </si>
  <si>
    <t>Tail wheel</t>
  </si>
  <si>
    <t>TOTAL LAST YEARS</t>
  </si>
  <si>
    <t>LFBO</t>
  </si>
  <si>
    <t>ROT</t>
  </si>
  <si>
    <t>SIM</t>
  </si>
  <si>
    <t>PIPER J3</t>
  </si>
  <si>
    <t>SAFETY</t>
  </si>
  <si>
    <t>MET</t>
  </si>
  <si>
    <t>SIC</t>
  </si>
  <si>
    <t>DASA</t>
  </si>
  <si>
    <t>PAX</t>
  </si>
  <si>
    <t>EDNY</t>
  </si>
  <si>
    <t>DR_400</t>
  </si>
  <si>
    <t>B_1900</t>
  </si>
  <si>
    <t>C_172</t>
  </si>
  <si>
    <t>PC_6</t>
  </si>
  <si>
    <t>DA_42</t>
  </si>
  <si>
    <t>DA_40</t>
  </si>
  <si>
    <t>D_112</t>
  </si>
  <si>
    <t>D_113</t>
  </si>
  <si>
    <t>C_177</t>
  </si>
  <si>
    <t>MS_800</t>
  </si>
  <si>
    <t>DR_253</t>
  </si>
  <si>
    <t>CAP_10</t>
  </si>
  <si>
    <t>C_152</t>
  </si>
  <si>
    <t>WA_52</t>
  </si>
  <si>
    <t>C_310</t>
  </si>
  <si>
    <t>C_208</t>
  </si>
  <si>
    <t>BE_76</t>
  </si>
  <si>
    <t>PA_28</t>
  </si>
  <si>
    <t>TB_10</t>
  </si>
  <si>
    <t>DR_300</t>
  </si>
  <si>
    <t>C_150</t>
  </si>
  <si>
    <t>DR_221</t>
  </si>
  <si>
    <t>P_2002</t>
  </si>
  <si>
    <t>C_206</t>
  </si>
  <si>
    <t>PA_32</t>
  </si>
  <si>
    <t>PA_34</t>
  </si>
  <si>
    <t>TB_20</t>
  </si>
  <si>
    <t>PITTS_S2B</t>
  </si>
  <si>
    <t>Phénom_100</t>
  </si>
  <si>
    <t>Night</t>
  </si>
  <si>
    <t>&lt;&lt;= Total Hours tails wheel</t>
  </si>
  <si>
    <t>&lt;&lt;= Total Hours Turbine engine</t>
  </si>
  <si>
    <t>&lt;&lt;= Total Hours Jet engine</t>
  </si>
  <si>
    <t>&lt;&lt;= Total Hours Multi Engine</t>
  </si>
  <si>
    <t>Place</t>
  </si>
  <si>
    <t>Time</t>
  </si>
  <si>
    <t>Name PIC</t>
  </si>
  <si>
    <t>Type</t>
  </si>
  <si>
    <t>Take Off</t>
  </si>
  <si>
    <t>Landing</t>
  </si>
  <si>
    <t>Day</t>
  </si>
  <si>
    <t>Single Pilot Time</t>
  </si>
  <si>
    <t>Multi pilot time</t>
  </si>
  <si>
    <t>REMARKS 
&amp; ENDORSEMENTS</t>
  </si>
  <si>
    <t>I certify that the entries in this log are true</t>
  </si>
  <si>
    <t>PILOT'S SIGNATURE</t>
  </si>
  <si>
    <t>Last flight</t>
  </si>
  <si>
    <t>SR_20</t>
  </si>
  <si>
    <t>DA_20</t>
  </si>
  <si>
    <t>&lt;= Année en cours</t>
  </si>
  <si>
    <t>Jet A/C</t>
  </si>
  <si>
    <t>ME A/C</t>
  </si>
  <si>
    <t>Turbine A/C</t>
  </si>
  <si>
    <t>Tail wheel A/C</t>
  </si>
  <si>
    <t>REGISTRATION(S)</t>
  </si>
  <si>
    <t>&lt;&lt;= Total Hours Single Engine</t>
  </si>
  <si>
    <t>SE A/C</t>
  </si>
  <si>
    <t>Aircraft(s) Type</t>
  </si>
  <si>
    <t>Piston A/C</t>
  </si>
  <si>
    <t>&lt;&lt;= Total Hours Piston Engine</t>
  </si>
  <si>
    <t>L/D 3 months</t>
  </si>
  <si>
    <t>Total by A/C</t>
  </si>
  <si>
    <t>PIC &amp; Dual</t>
  </si>
  <si>
    <t>THIS YEAR</t>
  </si>
  <si>
    <t>JET</t>
  </si>
  <si>
    <t>COPILOT</t>
  </si>
  <si>
    <t>YES</t>
  </si>
  <si>
    <t>F-XXXX</t>
  </si>
  <si>
    <t>A_321</t>
  </si>
  <si>
    <t>A_323</t>
  </si>
  <si>
    <t>A_350</t>
  </si>
  <si>
    <t>A_380</t>
  </si>
  <si>
    <t>F-HUGO</t>
  </si>
  <si>
    <t>R_2160</t>
  </si>
  <si>
    <t>SELF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</si>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</sst>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;@"/>
    <numFmt numFmtId="165" formatCode="h:mm;@"/>
    <numFmt numFmtId="166" formatCode="0.0;\-0.0;;@"/>
    <numFmt numFmtId="167" formatCode="0;\-0;;@"/>
    <numFmt numFmtId="168" formatCode="0.00;\-0.00;;@"/>
  </numFmts>
  <fonts count="18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 (Corps)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rgb="FF484A4D"/>
      <name val="Calibri"/>
      <family val="2"/>
      <scheme val="minor"/>
    </font>
    <font>
      <sz val="11"/>
      <color rgb="FF1D2129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sz val="8"/>
      <color theme="1"/>
      <name val="Calibri (Corps)_x0000_"/>
    </font>
    <font>
      <sz val="8"/>
      <color rgb="FF000000"/>
      <name val="Calibri"/>
      <family val="2"/>
      <scheme val="minor"/>
    </font>
    <font>
      <sz val="8"/>
      <color rgb="FF141414"/>
      <name val="Calibri"/>
      <family val="2"/>
      <scheme val="minor"/>
    </font>
    <font>
      <sz val="8"/>
      <color theme="1"/>
      <name val="Times New Roman"/>
      <family val="1"/>
    </font>
  </fonts>
  <fills count="1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rgb="FFD0CECE"/>
        <bgColor rgb="FF000000"/>
      </patternFill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F9A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6F6F6"/>
        <bgColor indexed="64"/>
      </patternFill>
    </fill>
  </fills>
  <borders count="3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/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 diagonalUp="1">
      <left style="medium">
        <color auto="1"/>
      </left>
      <right style="medium">
        <color auto="1"/>
      </right>
      <top style="medium">
        <color auto="1"/>
      </top>
      <bottom/>
      <diagonal style="dashDot">
        <color auto="1"/>
      </diagonal>
    </border>
    <border diagonalUp="1">
      <left style="medium">
        <color auto="1"/>
      </left>
      <right style="medium">
        <color auto="1"/>
      </right>
      <top/>
      <bottom/>
      <diagonal style="dashDot">
        <color auto="1"/>
      </diagonal>
    </border>
    <border diagonalUp="1">
      <left/>
      <right/>
      <top/>
      <bottom/>
      <diagonal style="dashDot">
        <color auto="1"/>
      </diagonal>
    </border>
    <border diagonalUp="1">
      <left style="medium">
        <color auto="1"/>
      </left>
      <right/>
      <top style="medium">
        <color auto="1"/>
      </top>
      <bottom/>
      <diagonal style="dashDot">
        <color auto="1"/>
      </diagonal>
    </border>
    <border diagonalUp="1">
      <left/>
      <right/>
      <top style="medium">
        <color auto="1"/>
      </top>
      <bottom/>
      <diagonal style="dashDot">
        <color auto="1"/>
      </diagonal>
    </border>
    <border diagonalUp="1">
      <left/>
      <right style="medium">
        <color auto="1"/>
      </right>
      <top style="medium">
        <color auto="1"/>
      </top>
      <bottom/>
      <diagonal style="dashDot">
        <color auto="1"/>
      </diagonal>
    </border>
    <border>
      <left/>
      <right/>
      <top style="dashDot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/>
      <diagonal/>
    </border>
    <border diagonalUp="1">
      <left style="medium">
        <color auto="1"/>
      </left>
      <right style="double">
        <color auto="1"/>
      </right>
      <top style="medium">
        <color auto="1"/>
      </top>
      <bottom/>
      <diagonal style="dashDot">
        <color auto="1"/>
      </diagonal>
    </border>
    <border>
      <left style="medium">
        <color auto="1"/>
      </left>
      <right style="double">
        <color auto="1"/>
      </right>
      <top/>
      <bottom/>
      <diagonal/>
    </border>
  </borders>
  <cellStyleXfs count="3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10" borderId="0" applyNumberFormat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12" fillId="0" borderId="0"/>
  </cellStyleXfs>
  <cellXfs count="203">
    <xf numFmtId="0" fontId="0" fillId="0" borderId="0" xfId="0"/>
    <xf numFmtId="0" fontId="0" fillId="0" borderId="3" xfId="0" applyBorder="1" applyAlignment="1" applyProtection="1">
      <alignment horizontal="center"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5" fillId="0" borderId="1" xfId="0" applyNumberFormat="1" applyFont="1" applyBorder="1" applyAlignment="1" applyProtection="1">
      <alignment horizontal="center" vertical="center"/>
      <protection hidden="1"/>
    </xf>
    <xf numFmtId="14" fontId="0" fillId="0" borderId="0" xfId="0" applyNumberFormat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/>
      <protection hidden="1"/>
    </xf>
    <xf numFmtId="0" fontId="13" fillId="14" borderId="1" xfId="0" applyFont="1" applyFill="1" applyBorder="1" applyAlignment="1" applyProtection="1">
      <alignment horizontal="center" vertical="center" wrapText="1"/>
      <protection hidden="1"/>
    </xf>
    <xf numFmtId="0" fontId="13" fillId="14" borderId="13" xfId="0" applyFont="1" applyFill="1" applyBorder="1" applyAlignment="1" applyProtection="1">
      <alignment horizontal="center" vertical="center" wrapText="1"/>
      <protection hidden="1"/>
    </xf>
    <xf numFmtId="0" fontId="13" fillId="14" borderId="3" xfId="0" applyFont="1" applyFill="1" applyBorder="1" applyAlignment="1" applyProtection="1">
      <alignment horizontal="center" vertical="center" wrapText="1"/>
      <protection hidden="1"/>
    </xf>
    <xf numFmtId="0" fontId="13" fillId="14" borderId="29" xfId="0" applyFont="1" applyFill="1" applyBorder="1" applyAlignment="1" applyProtection="1">
      <alignment horizontal="center" vertical="center" wrapText="1"/>
      <protection hidden="1"/>
    </xf>
    <xf numFmtId="0" fontId="13" fillId="14" borderId="5" xfId="0" applyFont="1" applyFill="1" applyBorder="1" applyAlignment="1" applyProtection="1">
      <alignment horizontal="center" vertical="center" wrapText="1"/>
      <protection hidden="1"/>
    </xf>
    <xf numFmtId="14" fontId="13" fillId="14" borderId="13" xfId="0" applyNumberFormat="1" applyFont="1" applyFill="1" applyBorder="1" applyAlignment="1" applyProtection="1">
      <alignment horizontal="center" vertical="center" wrapText="1"/>
      <protection hidden="1"/>
    </xf>
    <xf numFmtId="0" fontId="13" fillId="14" borderId="18" xfId="0" applyFont="1" applyFill="1" applyBorder="1" applyAlignment="1" applyProtection="1">
      <alignment horizontal="center" vertical="center" wrapText="1"/>
      <protection hidden="1"/>
    </xf>
    <xf numFmtId="0" fontId="13" fillId="0" borderId="0" xfId="0" applyFont="1" applyFill="1" applyAlignment="1" applyProtection="1">
      <alignment horizontal="center" vertical="center" wrapText="1"/>
      <protection hidden="1"/>
    </xf>
    <xf numFmtId="0" fontId="0" fillId="0" borderId="22" xfId="0" applyBorder="1" applyAlignment="1" applyProtection="1">
      <alignment horizontal="center" vertical="center"/>
      <protection hidden="1"/>
    </xf>
    <xf numFmtId="0" fontId="0" fillId="0" borderId="23" xfId="0" applyBorder="1" applyAlignment="1" applyProtection="1">
      <alignment horizontal="center" vertical="center"/>
      <protection hidden="1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30" xfId="0" applyBorder="1" applyAlignment="1" applyProtection="1">
      <alignment horizontal="center" vertical="center"/>
      <protection hidden="1"/>
    </xf>
    <xf numFmtId="0" fontId="0" fillId="0" borderId="26" xfId="0" applyBorder="1" applyAlignment="1" applyProtection="1">
      <alignment horizontal="center" vertical="center"/>
      <protection hidden="1"/>
    </xf>
    <xf numFmtId="0" fontId="0" fillId="0" borderId="27" xfId="0" applyBorder="1" applyAlignment="1" applyProtection="1">
      <alignment horizontal="center" vertical="center"/>
      <protection hidden="1"/>
    </xf>
    <xf numFmtId="166" fontId="0" fillId="0" borderId="23" xfId="0" applyNumberFormat="1" applyBorder="1" applyAlignment="1" applyProtection="1">
      <alignment horizontal="center" vertical="center"/>
      <protection hidden="1"/>
    </xf>
    <xf numFmtId="14" fontId="0" fillId="0" borderId="22" xfId="0" applyNumberFormat="1" applyBorder="1" applyAlignment="1" applyProtection="1">
      <alignment horizontal="center" vertical="center"/>
      <protection hidden="1"/>
    </xf>
    <xf numFmtId="0" fontId="0" fillId="0" borderId="24" xfId="0" applyBorder="1" applyAlignment="1" applyProtection="1">
      <alignment horizontal="center" vertical="center"/>
      <protection hidden="1"/>
    </xf>
    <xf numFmtId="166" fontId="0" fillId="0" borderId="0" xfId="0" applyNumberFormat="1" applyAlignment="1" applyProtection="1">
      <alignment horizontal="center"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0" fillId="7" borderId="17" xfId="0" applyFill="1" applyBorder="1" applyAlignment="1" applyProtection="1">
      <alignment horizontal="center" vertical="center"/>
      <protection hidden="1"/>
    </xf>
    <xf numFmtId="0" fontId="0" fillId="7" borderId="15" xfId="0" applyFill="1" applyBorder="1" applyAlignment="1" applyProtection="1">
      <alignment horizontal="center" vertical="center"/>
      <protection hidden="1"/>
    </xf>
    <xf numFmtId="0" fontId="0" fillId="7" borderId="16" xfId="0" applyFill="1" applyBorder="1" applyAlignment="1" applyProtection="1">
      <alignment horizontal="center" vertical="center"/>
      <protection hidden="1"/>
    </xf>
    <xf numFmtId="0" fontId="4" fillId="10" borderId="2" xfId="17" applyBorder="1" applyAlignment="1" applyProtection="1">
      <alignment horizontal="center" vertical="center"/>
      <protection hidden="1"/>
    </xf>
    <xf numFmtId="0" fontId="6" fillId="0" borderId="5" xfId="0" applyFont="1" applyBorder="1" applyAlignment="1" applyProtection="1">
      <alignment vertical="center"/>
      <protection hidden="1"/>
    </xf>
    <xf numFmtId="0" fontId="4" fillId="10" borderId="13" xfId="17" applyBorder="1" applyAlignment="1" applyProtection="1">
      <alignment horizontal="center" vertical="center"/>
      <protection hidden="1"/>
    </xf>
    <xf numFmtId="14" fontId="4" fillId="0" borderId="0" xfId="17" applyNumberFormat="1" applyFill="1" applyBorder="1" applyAlignment="1" applyProtection="1">
      <alignment horizontal="center" vertical="center"/>
      <protection hidden="1"/>
    </xf>
    <xf numFmtId="0" fontId="0" fillId="0" borderId="19" xfId="0" applyBorder="1" applyAlignment="1" applyProtection="1">
      <alignment horizontal="center" vertical="center"/>
      <protection hidden="1"/>
    </xf>
    <xf numFmtId="0" fontId="4" fillId="10" borderId="3" xfId="17" applyBorder="1" applyAlignment="1" applyProtection="1">
      <alignment horizontal="center" vertical="center"/>
      <protection hidden="1"/>
    </xf>
    <xf numFmtId="0" fontId="6" fillId="0" borderId="0" xfId="0" applyFont="1" applyFill="1" applyBorder="1" applyAlignment="1" applyProtection="1">
      <alignment vertical="center"/>
      <protection hidden="1"/>
    </xf>
    <xf numFmtId="14" fontId="0" fillId="0" borderId="0" xfId="0" applyNumberFormat="1" applyFill="1" applyBorder="1" applyAlignment="1" applyProtection="1">
      <alignment horizontal="center" vertical="center"/>
      <protection hidden="1"/>
    </xf>
    <xf numFmtId="0" fontId="4" fillId="0" borderId="0" xfId="17" applyFill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vertical="center"/>
      <protection hidden="1"/>
    </xf>
    <xf numFmtId="14" fontId="0" fillId="0" borderId="0" xfId="0" applyNumberFormat="1" applyBorder="1" applyAlignment="1" applyProtection="1">
      <alignment horizontal="center" vertical="center"/>
      <protection hidden="1"/>
    </xf>
    <xf numFmtId="0" fontId="0" fillId="0" borderId="0" xfId="0" applyAlignment="1" applyProtection="1">
      <alignment vertical="center"/>
      <protection hidden="1"/>
    </xf>
    <xf numFmtId="0" fontId="4" fillId="10" borderId="6" xfId="17" applyBorder="1" applyAlignment="1" applyProtection="1">
      <alignment horizontal="center" vertical="center"/>
      <protection hidden="1"/>
    </xf>
    <xf numFmtId="0" fontId="6" fillId="0" borderId="0" xfId="0" applyFont="1" applyBorder="1" applyAlignment="1" applyProtection="1">
      <alignment horizontal="left" vertical="center"/>
      <protection hidden="1"/>
    </xf>
    <xf numFmtId="0" fontId="0" fillId="7" borderId="9" xfId="0" applyFill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 vertical="center" wrapText="1"/>
      <protection hidden="1"/>
    </xf>
    <xf numFmtId="0" fontId="0" fillId="0" borderId="2" xfId="0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17" xfId="0" applyFill="1" applyBorder="1" applyAlignment="1" applyProtection="1">
      <alignment horizontal="center" vertical="center"/>
      <protection locked="0"/>
    </xf>
    <xf numFmtId="0" fontId="0" fillId="0" borderId="15" xfId="0" applyFill="1" applyBorder="1" applyAlignment="1" applyProtection="1">
      <alignment horizontal="center" vertical="center"/>
      <protection locked="0"/>
    </xf>
    <xf numFmtId="0" fontId="0" fillId="0" borderId="10" xfId="0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 applyProtection="1">
      <alignment horizontal="center" vertical="center"/>
      <protection hidden="1"/>
    </xf>
    <xf numFmtId="0" fontId="8" fillId="0" borderId="0" xfId="0" applyFont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vertical="center"/>
      <protection hidden="1"/>
    </xf>
    <xf numFmtId="0" fontId="8" fillId="0" borderId="7" xfId="0" applyNumberFormat="1" applyFont="1" applyBorder="1" applyAlignment="1" applyProtection="1">
      <alignment vertical="top"/>
      <protection hidden="1"/>
    </xf>
    <xf numFmtId="0" fontId="9" fillId="0" borderId="9" xfId="0" applyFont="1" applyBorder="1" applyAlignment="1" applyProtection="1">
      <alignment vertical="top"/>
      <protection hidden="1"/>
    </xf>
    <xf numFmtId="0" fontId="8" fillId="0" borderId="9" xfId="0" applyFont="1" applyBorder="1" applyAlignment="1" applyProtection="1">
      <alignment vertical="center"/>
      <protection hidden="1"/>
    </xf>
    <xf numFmtId="0" fontId="8" fillId="2" borderId="13" xfId="0" applyFont="1" applyFill="1" applyBorder="1" applyAlignment="1" applyProtection="1">
      <alignment horizontal="center" vertical="center"/>
      <protection hidden="1"/>
    </xf>
    <xf numFmtId="165" fontId="8" fillId="2" borderId="1" xfId="0" applyNumberFormat="1" applyFont="1" applyFill="1" applyBorder="1" applyAlignment="1" applyProtection="1">
      <alignment horizontal="center" vertical="center"/>
      <protection hidden="1"/>
    </xf>
    <xf numFmtId="0" fontId="8" fillId="3" borderId="1" xfId="0" applyFont="1" applyFill="1" applyBorder="1" applyAlignment="1" applyProtection="1">
      <alignment horizontal="center" vertical="center"/>
      <protection hidden="1"/>
    </xf>
    <xf numFmtId="165" fontId="8" fillId="3" borderId="13" xfId="0" applyNumberFormat="1" applyFont="1" applyFill="1" applyBorder="1" applyAlignment="1" applyProtection="1">
      <alignment horizontal="center" vertical="center"/>
      <protection hidden="1"/>
    </xf>
    <xf numFmtId="0" fontId="8" fillId="0" borderId="11" xfId="0" applyFont="1" applyFill="1" applyBorder="1" applyAlignment="1" applyProtection="1">
      <alignment horizontal="center" vertical="center"/>
      <protection hidden="1"/>
    </xf>
    <xf numFmtId="0" fontId="8" fillId="0" borderId="12" xfId="0" applyFont="1" applyFill="1" applyBorder="1" applyAlignment="1" applyProtection="1">
      <alignment horizontal="center" vertical="center"/>
      <protection hidden="1"/>
    </xf>
    <xf numFmtId="0" fontId="8" fillId="0" borderId="9" xfId="0" applyFont="1" applyFill="1" applyBorder="1" applyAlignment="1" applyProtection="1">
      <alignment horizontal="center" vertical="center"/>
      <protection hidden="1"/>
    </xf>
    <xf numFmtId="0" fontId="8" fillId="0" borderId="7" xfId="0" applyFont="1" applyFill="1" applyBorder="1" applyAlignment="1" applyProtection="1">
      <alignment horizontal="center" vertical="center"/>
      <protection hidden="1"/>
    </xf>
    <xf numFmtId="0" fontId="8" fillId="6" borderId="7" xfId="0" applyFont="1" applyFill="1" applyBorder="1" applyAlignment="1" applyProtection="1">
      <alignment horizontal="center" vertical="center"/>
      <protection hidden="1"/>
    </xf>
    <xf numFmtId="0" fontId="8" fillId="5" borderId="9" xfId="0" applyFont="1" applyFill="1" applyBorder="1" applyAlignment="1" applyProtection="1">
      <alignment horizontal="center" vertical="center" wrapText="1"/>
      <protection hidden="1"/>
    </xf>
    <xf numFmtId="166" fontId="8" fillId="6" borderId="7" xfId="0" applyNumberFormat="1" applyFont="1" applyFill="1" applyBorder="1" applyAlignment="1" applyProtection="1">
      <alignment horizontal="center" vertical="center"/>
      <protection hidden="1"/>
    </xf>
    <xf numFmtId="166" fontId="8" fillId="7" borderId="9" xfId="0" applyNumberFormat="1" applyFont="1" applyFill="1" applyBorder="1" applyAlignment="1" applyProtection="1">
      <alignment horizontal="center" vertical="center"/>
      <protection hidden="1"/>
    </xf>
    <xf numFmtId="166" fontId="8" fillId="5" borderId="8" xfId="0" applyNumberFormat="1" applyFont="1" applyFill="1" applyBorder="1" applyAlignment="1" applyProtection="1">
      <alignment horizontal="center" vertical="center"/>
      <protection hidden="1"/>
    </xf>
    <xf numFmtId="0" fontId="8" fillId="5" borderId="8" xfId="0" applyFont="1" applyFill="1" applyBorder="1" applyAlignment="1" applyProtection="1">
      <alignment horizontal="center" vertical="center"/>
      <protection hidden="1"/>
    </xf>
    <xf numFmtId="0" fontId="8" fillId="7" borderId="9" xfId="0" applyFont="1" applyFill="1" applyBorder="1" applyAlignment="1" applyProtection="1">
      <alignment horizontal="center" vertical="center"/>
      <protection hidden="1"/>
    </xf>
    <xf numFmtId="0" fontId="8" fillId="0" borderId="7" xfId="0" applyFont="1" applyBorder="1" applyAlignment="1" applyProtection="1">
      <alignment horizontal="center" vertical="center"/>
      <protection hidden="1"/>
    </xf>
    <xf numFmtId="0" fontId="8" fillId="0" borderId="8" xfId="0" applyFont="1" applyBorder="1" applyAlignment="1" applyProtection="1">
      <alignment horizontal="center" vertical="center"/>
      <protection hidden="1"/>
    </xf>
    <xf numFmtId="0" fontId="8" fillId="0" borderId="9" xfId="0" applyFont="1" applyBorder="1" applyAlignment="1" applyProtection="1">
      <alignment horizontal="center" vertical="center"/>
      <protection hidden="1"/>
    </xf>
    <xf numFmtId="165" fontId="15" fillId="9" borderId="0" xfId="0" applyNumberFormat="1" applyFont="1" applyFill="1" applyAlignment="1" applyProtection="1">
      <alignment horizontal="center" vertical="center"/>
      <protection hidden="1"/>
    </xf>
    <xf numFmtId="0" fontId="8" fillId="0" borderId="0" xfId="0" applyNumberFormat="1" applyFont="1" applyFill="1" applyBorder="1" applyAlignment="1" applyProtection="1">
      <alignment horizontal="center" vertical="center"/>
      <protection hidden="1"/>
    </xf>
    <xf numFmtId="0" fontId="15" fillId="8" borderId="0" xfId="0" applyFont="1" applyFill="1" applyAlignment="1" applyProtection="1">
      <alignment horizontal="center" vertical="center"/>
      <protection locked="0" hidden="1"/>
    </xf>
    <xf numFmtId="165" fontId="15" fillId="8" borderId="0" xfId="0" applyNumberFormat="1" applyFont="1" applyFill="1" applyAlignment="1" applyProtection="1">
      <alignment horizontal="center" vertical="center"/>
      <protection locked="0" hidden="1"/>
    </xf>
    <xf numFmtId="0" fontId="15" fillId="9" borderId="0" xfId="0" applyFont="1" applyFill="1" applyAlignment="1" applyProtection="1">
      <alignment horizontal="center" vertical="center"/>
      <protection locked="0" hidden="1"/>
    </xf>
    <xf numFmtId="0" fontId="8" fillId="0" borderId="0" xfId="0" applyNumberFormat="1" applyFont="1" applyFill="1" applyBorder="1" applyAlignment="1" applyProtection="1">
      <alignment horizontal="center" vertical="center"/>
      <protection locked="0" hidden="1"/>
    </xf>
    <xf numFmtId="0" fontId="8" fillId="0" borderId="0" xfId="0" applyFont="1" applyBorder="1" applyAlignment="1" applyProtection="1">
      <alignment horizontal="center" vertical="center"/>
      <protection locked="0" hidden="1"/>
    </xf>
    <xf numFmtId="0" fontId="8" fillId="0" borderId="0" xfId="0" applyFont="1" applyAlignment="1" applyProtection="1">
      <alignment horizontal="center" vertical="center"/>
      <protection locked="0" hidden="1"/>
    </xf>
    <xf numFmtId="1" fontId="16" fillId="0" borderId="0" xfId="0" applyNumberFormat="1" applyFont="1" applyBorder="1" applyAlignment="1" applyProtection="1">
      <alignment horizontal="center" vertical="center"/>
      <protection locked="0" hidden="1"/>
    </xf>
    <xf numFmtId="1" fontId="8" fillId="0" borderId="0" xfId="0" applyNumberFormat="1" applyFont="1" applyBorder="1" applyAlignment="1" applyProtection="1">
      <alignment horizontal="center" vertical="center"/>
      <protection locked="0" hidden="1"/>
    </xf>
    <xf numFmtId="2" fontId="8" fillId="12" borderId="0" xfId="0" applyNumberFormat="1" applyFont="1" applyFill="1" applyAlignment="1" applyProtection="1">
      <alignment horizontal="center" vertical="center"/>
      <protection locked="0" hidden="1"/>
    </xf>
    <xf numFmtId="14" fontId="8" fillId="0" borderId="0" xfId="0" applyNumberFormat="1" applyFont="1" applyAlignment="1" applyProtection="1">
      <alignment horizontal="center" vertical="center"/>
      <protection locked="0" hidden="1"/>
    </xf>
    <xf numFmtId="14" fontId="8" fillId="0" borderId="0" xfId="0" applyNumberFormat="1" applyFont="1" applyFill="1" applyBorder="1" applyAlignment="1" applyProtection="1">
      <alignment horizontal="center" vertical="center"/>
      <protection locked="0" hidden="1"/>
    </xf>
    <xf numFmtId="2" fontId="8" fillId="4" borderId="1" xfId="0" applyNumberFormat="1" applyFont="1" applyFill="1" applyBorder="1" applyAlignment="1" applyProtection="1">
      <alignment horizontal="center" vertical="center"/>
      <protection hidden="1"/>
    </xf>
    <xf numFmtId="2" fontId="8" fillId="0" borderId="10" xfId="0" applyNumberFormat="1" applyFont="1" applyBorder="1" applyAlignment="1" applyProtection="1">
      <alignment horizontal="center" vertical="center"/>
      <protection hidden="1"/>
    </xf>
    <xf numFmtId="2" fontId="8" fillId="4" borderId="10" xfId="0" applyNumberFormat="1" applyFont="1" applyFill="1" applyBorder="1" applyAlignment="1" applyProtection="1">
      <alignment horizontal="center" vertical="center"/>
      <protection hidden="1"/>
    </xf>
    <xf numFmtId="2" fontId="8" fillId="4" borderId="7" xfId="0" applyNumberFormat="1" applyFont="1" applyFill="1" applyBorder="1" applyAlignment="1" applyProtection="1">
      <alignment horizontal="center" vertical="center"/>
      <protection hidden="1"/>
    </xf>
    <xf numFmtId="2" fontId="8" fillId="4" borderId="9" xfId="0" applyNumberFormat="1" applyFont="1" applyFill="1" applyBorder="1" applyAlignment="1" applyProtection="1">
      <alignment horizontal="center" vertical="center"/>
      <protection hidden="1"/>
    </xf>
    <xf numFmtId="2" fontId="8" fillId="4" borderId="16" xfId="0" applyNumberFormat="1" applyFont="1" applyFill="1" applyBorder="1" applyAlignment="1" applyProtection="1">
      <alignment horizontal="center" vertical="center"/>
      <protection hidden="1"/>
    </xf>
    <xf numFmtId="2" fontId="8" fillId="4" borderId="8" xfId="0" applyNumberFormat="1" applyFont="1" applyFill="1" applyBorder="1" applyAlignment="1" applyProtection="1">
      <alignment horizontal="center" vertical="center"/>
      <protection hidden="1"/>
    </xf>
    <xf numFmtId="2" fontId="8" fillId="4" borderId="0" xfId="0" applyNumberFormat="1" applyFont="1" applyFill="1" applyBorder="1" applyAlignment="1" applyProtection="1">
      <alignment horizontal="center" vertical="center"/>
      <protection hidden="1"/>
    </xf>
    <xf numFmtId="2" fontId="8" fillId="4" borderId="0" xfId="0" applyNumberFormat="1" applyFont="1" applyFill="1" applyAlignment="1" applyProtection="1">
      <alignment horizontal="center" vertical="center"/>
      <protection locked="0" hidden="1"/>
    </xf>
    <xf numFmtId="2" fontId="8" fillId="6" borderId="20" xfId="0" applyNumberFormat="1" applyFont="1" applyFill="1" applyBorder="1" applyAlignment="1" applyProtection="1">
      <alignment horizontal="center" vertical="center"/>
      <protection locked="0" hidden="1"/>
    </xf>
    <xf numFmtId="2" fontId="8" fillId="5" borderId="0" xfId="0" applyNumberFormat="1" applyFont="1" applyFill="1" applyAlignment="1" applyProtection="1">
      <alignment horizontal="center" vertical="center"/>
      <protection locked="0" hidden="1"/>
    </xf>
    <xf numFmtId="2" fontId="8" fillId="13" borderId="0" xfId="0" applyNumberFormat="1" applyFont="1" applyFill="1" applyAlignment="1" applyProtection="1">
      <alignment horizontal="center" vertical="center"/>
      <protection hidden="1"/>
    </xf>
    <xf numFmtId="2" fontId="8" fillId="11" borderId="0" xfId="0" applyNumberFormat="1" applyFont="1" applyFill="1" applyAlignment="1" applyProtection="1">
      <alignment horizontal="center" vertical="center"/>
      <protection locked="0" hidden="1"/>
    </xf>
    <xf numFmtId="2" fontId="8" fillId="5" borderId="0" xfId="0" applyNumberFormat="1" applyFont="1" applyFill="1" applyBorder="1" applyAlignment="1" applyProtection="1">
      <alignment horizontal="center" vertical="center"/>
      <protection locked="0" hidden="1"/>
    </xf>
    <xf numFmtId="2" fontId="8" fillId="7" borderId="21" xfId="0" applyNumberFormat="1" applyFont="1" applyFill="1" applyBorder="1" applyAlignment="1" applyProtection="1">
      <alignment horizontal="center" vertical="center"/>
      <protection locked="0" hidden="1"/>
    </xf>
    <xf numFmtId="2" fontId="8" fillId="0" borderId="0" xfId="0" applyNumberFormat="1" applyFont="1" applyAlignment="1" applyProtection="1">
      <alignment horizontal="center" vertical="center"/>
      <protection locked="0" hidden="1"/>
    </xf>
    <xf numFmtId="2" fontId="8" fillId="0" borderId="0" xfId="0" applyNumberFormat="1" applyFont="1" applyAlignment="1" applyProtection="1">
      <alignment horizontal="center" vertical="center"/>
      <protection hidden="1"/>
    </xf>
    <xf numFmtId="2" fontId="8" fillId="0" borderId="0" xfId="0" applyNumberFormat="1" applyFont="1" applyFill="1" applyBorder="1" applyAlignment="1" applyProtection="1">
      <alignment horizontal="center" vertical="center"/>
      <protection locked="0" hidden="1"/>
    </xf>
    <xf numFmtId="2" fontId="8" fillId="0" borderId="0" xfId="0" applyNumberFormat="1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vertical="center"/>
      <protection hidden="1"/>
    </xf>
    <xf numFmtId="0" fontId="8" fillId="0" borderId="14" xfId="0" applyFont="1" applyFill="1" applyBorder="1" applyAlignment="1" applyProtection="1">
      <alignment horizontal="center" vertical="center"/>
      <protection hidden="1"/>
    </xf>
    <xf numFmtId="1" fontId="8" fillId="4" borderId="1" xfId="0" applyNumberFormat="1" applyFont="1" applyFill="1" applyBorder="1" applyAlignment="1" applyProtection="1">
      <alignment horizontal="center" vertical="center"/>
      <protection hidden="1"/>
    </xf>
    <xf numFmtId="1" fontId="8" fillId="0" borderId="10" xfId="0" applyNumberFormat="1" applyFont="1" applyBorder="1" applyAlignment="1" applyProtection="1">
      <alignment horizontal="center" vertical="center"/>
      <protection hidden="1"/>
    </xf>
    <xf numFmtId="1" fontId="8" fillId="4" borderId="10" xfId="0" applyNumberFormat="1" applyFont="1" applyFill="1" applyBorder="1" applyAlignment="1" applyProtection="1">
      <alignment horizontal="center" vertical="center"/>
      <protection hidden="1"/>
    </xf>
    <xf numFmtId="1" fontId="8" fillId="4" borderId="16" xfId="0" applyNumberFormat="1" applyFont="1" applyFill="1" applyBorder="1" applyAlignment="1" applyProtection="1">
      <alignment horizontal="center" vertical="center"/>
      <protection hidden="1"/>
    </xf>
    <xf numFmtId="14" fontId="8" fillId="0" borderId="0" xfId="0" applyNumberFormat="1" applyFont="1" applyAlignment="1" applyProtection="1">
      <alignment horizontal="center" vertical="center"/>
      <protection hidden="1"/>
    </xf>
    <xf numFmtId="1" fontId="8" fillId="0" borderId="0" xfId="0" applyNumberFormat="1" applyFont="1" applyAlignment="1" applyProtection="1">
      <alignment horizontal="center" vertical="center"/>
      <protection locked="0" hidden="1"/>
    </xf>
    <xf numFmtId="1" fontId="8" fillId="0" borderId="0" xfId="0" applyNumberFormat="1" applyFont="1" applyFill="1" applyBorder="1" applyAlignment="1" applyProtection="1">
      <alignment horizontal="center" vertical="center"/>
      <protection locked="0" hidden="1"/>
    </xf>
    <xf numFmtId="14" fontId="8" fillId="0" borderId="0" xfId="0" applyNumberFormat="1" applyFont="1" applyFill="1" applyBorder="1" applyAlignment="1" applyProtection="1">
      <alignment horizontal="center" vertical="center"/>
      <protection hidden="1"/>
    </xf>
    <xf numFmtId="168" fontId="8" fillId="7" borderId="20" xfId="0" applyNumberFormat="1" applyFont="1" applyFill="1" applyBorder="1" applyAlignment="1" applyProtection="1">
      <alignment horizontal="center" vertical="center"/>
      <protection hidden="1"/>
    </xf>
    <xf numFmtId="168" fontId="8" fillId="6" borderId="20" xfId="0" applyNumberFormat="1" applyFont="1" applyFill="1" applyBorder="1" applyAlignment="1" applyProtection="1">
      <alignment horizontal="center" vertical="center"/>
      <protection hidden="1"/>
    </xf>
    <xf numFmtId="168" fontId="8" fillId="5" borderId="20" xfId="0" applyNumberFormat="1" applyFont="1" applyFill="1" applyBorder="1" applyAlignment="1" applyProtection="1">
      <alignment horizontal="center" vertical="center"/>
      <protection hidden="1"/>
    </xf>
    <xf numFmtId="0" fontId="0" fillId="4" borderId="15" xfId="0" applyFill="1" applyBorder="1" applyAlignment="1" applyProtection="1">
      <alignment horizontal="center" vertical="center"/>
      <protection locked="0"/>
    </xf>
    <xf numFmtId="0" fontId="7" fillId="4" borderId="15" xfId="0" applyFont="1" applyFill="1" applyBorder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4" borderId="17" xfId="0" applyFill="1" applyBorder="1" applyAlignment="1" applyProtection="1">
      <alignment horizontal="center" vertical="center"/>
      <protection locked="0"/>
    </xf>
    <xf numFmtId="0" fontId="10" fillId="4" borderId="0" xfId="0" applyFont="1" applyFill="1" applyBorder="1" applyAlignment="1" applyProtection="1">
      <alignment horizontal="center" vertical="center"/>
      <protection locked="0"/>
    </xf>
    <xf numFmtId="0" fontId="11" fillId="4" borderId="0" xfId="0" applyFont="1" applyFill="1" applyBorder="1" applyAlignment="1" applyProtection="1">
      <alignment horizontal="center" vertical="center"/>
      <protection locked="0"/>
    </xf>
    <xf numFmtId="166" fontId="0" fillId="15" borderId="0" xfId="0" applyNumberFormat="1" applyFill="1" applyAlignment="1" applyProtection="1">
      <alignment horizontal="center" vertical="center"/>
      <protection hidden="1"/>
    </xf>
    <xf numFmtId="166" fontId="0" fillId="15" borderId="31" xfId="0" applyNumberFormat="1" applyFill="1" applyBorder="1" applyAlignment="1" applyProtection="1">
      <alignment horizontal="center" vertical="center"/>
      <protection hidden="1"/>
    </xf>
    <xf numFmtId="166" fontId="0" fillId="15" borderId="15" xfId="0" applyNumberFormat="1" applyFill="1" applyBorder="1" applyAlignment="1" applyProtection="1">
      <alignment horizontal="center" vertical="center"/>
      <protection hidden="1"/>
    </xf>
    <xf numFmtId="14" fontId="0" fillId="15" borderId="15" xfId="0" applyNumberFormat="1" applyFill="1" applyBorder="1" applyAlignment="1" applyProtection="1">
      <alignment horizontal="center" vertical="center"/>
      <protection hidden="1"/>
    </xf>
    <xf numFmtId="166" fontId="0" fillId="0" borderId="31" xfId="0" applyNumberFormat="1" applyFill="1" applyBorder="1" applyAlignment="1" applyProtection="1">
      <alignment horizontal="center" vertical="center"/>
      <protection hidden="1"/>
    </xf>
    <xf numFmtId="166" fontId="0" fillId="0" borderId="15" xfId="0" applyNumberFormat="1" applyFill="1" applyBorder="1" applyAlignment="1" applyProtection="1">
      <alignment horizontal="center" vertical="center"/>
      <protection hidden="1"/>
    </xf>
    <xf numFmtId="14" fontId="0" fillId="0" borderId="15" xfId="0" applyNumberFormat="1" applyFill="1" applyBorder="1" applyAlignment="1" applyProtection="1">
      <alignment horizontal="center" vertical="center"/>
      <protection hidden="1"/>
    </xf>
    <xf numFmtId="166" fontId="0" fillId="0" borderId="0" xfId="0" applyNumberFormat="1" applyFill="1" applyAlignment="1" applyProtection="1">
      <alignment horizontal="center" vertical="center"/>
      <protection hidden="1"/>
    </xf>
    <xf numFmtId="0" fontId="7" fillId="0" borderId="15" xfId="0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alignment horizontal="center" vertical="center"/>
      <protection locked="0"/>
    </xf>
    <xf numFmtId="0" fontId="0" fillId="0" borderId="8" xfId="0" applyFill="1" applyBorder="1" applyAlignment="1" applyProtection="1">
      <alignment horizontal="center" vertical="center"/>
      <protection locked="0"/>
    </xf>
    <xf numFmtId="0" fontId="0" fillId="0" borderId="9" xfId="0" applyFill="1" applyBorder="1" applyAlignment="1" applyProtection="1">
      <alignment horizontal="center" vertical="center"/>
      <protection locked="0"/>
    </xf>
    <xf numFmtId="166" fontId="0" fillId="0" borderId="16" xfId="0" applyNumberFormat="1" applyFill="1" applyBorder="1" applyAlignment="1" applyProtection="1">
      <alignment horizontal="center" vertical="center"/>
      <protection hidden="1"/>
    </xf>
    <xf numFmtId="167" fontId="0" fillId="15" borderId="17" xfId="0" applyNumberFormat="1" applyFill="1" applyBorder="1" applyAlignment="1" applyProtection="1">
      <alignment horizontal="center" vertical="center"/>
      <protection hidden="1"/>
    </xf>
    <xf numFmtId="167" fontId="0" fillId="0" borderId="17" xfId="0" applyNumberFormat="1" applyFill="1" applyBorder="1" applyAlignment="1" applyProtection="1">
      <alignment horizontal="center" vertical="center"/>
      <protection hidden="1"/>
    </xf>
    <xf numFmtId="168" fontId="0" fillId="15" borderId="15" xfId="0" applyNumberFormat="1" applyFill="1" applyBorder="1" applyAlignment="1" applyProtection="1">
      <alignment horizontal="center" vertical="center"/>
      <protection hidden="1"/>
    </xf>
    <xf numFmtId="168" fontId="0" fillId="0" borderId="15" xfId="0" applyNumberFormat="1" applyFill="1" applyBorder="1" applyAlignment="1" applyProtection="1">
      <alignment horizontal="center" vertical="center"/>
      <protection hidden="1"/>
    </xf>
    <xf numFmtId="164" fontId="17" fillId="0" borderId="14" xfId="0" applyNumberFormat="1" applyFont="1" applyBorder="1" applyAlignment="1" applyProtection="1">
      <alignment horizontal="center" vertical="center"/>
      <protection hidden="1"/>
    </xf>
    <xf numFmtId="164" fontId="17" fillId="0" borderId="16" xfId="0" applyNumberFormat="1" applyFont="1" applyBorder="1" applyAlignment="1" applyProtection="1">
      <alignment horizontal="center" vertical="center"/>
      <protection hidden="1"/>
    </xf>
    <xf numFmtId="0" fontId="8" fillId="2" borderId="4" xfId="0" applyFont="1" applyFill="1" applyBorder="1" applyAlignment="1" applyProtection="1">
      <alignment horizontal="center" vertical="center"/>
      <protection hidden="1"/>
    </xf>
    <xf numFmtId="0" fontId="8" fillId="2" borderId="6" xfId="0" applyFont="1" applyFill="1" applyBorder="1" applyAlignment="1" applyProtection="1">
      <alignment horizontal="center" vertical="center"/>
      <protection hidden="1"/>
    </xf>
    <xf numFmtId="0" fontId="8" fillId="3" borderId="4" xfId="0" applyFont="1" applyFill="1" applyBorder="1" applyAlignment="1" applyProtection="1">
      <alignment horizontal="center" vertical="center"/>
      <protection hidden="1"/>
    </xf>
    <xf numFmtId="0" fontId="8" fillId="3" borderId="6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vertical="center"/>
      <protection hidden="1"/>
    </xf>
    <xf numFmtId="0" fontId="8" fillId="0" borderId="5" xfId="0" applyFont="1" applyFill="1" applyBorder="1" applyAlignment="1" applyProtection="1">
      <alignment horizontal="center" vertical="center"/>
      <protection hidden="1"/>
    </xf>
    <xf numFmtId="0" fontId="8" fillId="0" borderId="6" xfId="0" applyFont="1" applyFill="1" applyBorder="1" applyAlignment="1" applyProtection="1">
      <alignment horizontal="center" vertical="center"/>
      <protection hidden="1"/>
    </xf>
    <xf numFmtId="0" fontId="8" fillId="0" borderId="14" xfId="0" applyFont="1" applyFill="1" applyBorder="1" applyAlignment="1" applyProtection="1">
      <alignment horizontal="center" vertical="center"/>
      <protection hidden="1"/>
    </xf>
    <xf numFmtId="0" fontId="8" fillId="0" borderId="16" xfId="0" applyFont="1" applyFill="1" applyBorder="1" applyAlignment="1" applyProtection="1">
      <alignment horizontal="center" vertical="center"/>
      <protection hidden="1"/>
    </xf>
    <xf numFmtId="0" fontId="14" fillId="0" borderId="4" xfId="0" applyFont="1" applyBorder="1" applyAlignment="1" applyProtection="1">
      <alignment horizontal="left" vertical="top" wrapText="1"/>
      <protection hidden="1"/>
    </xf>
    <xf numFmtId="0" fontId="14" fillId="0" borderId="5" xfId="0" applyFont="1" applyBorder="1" applyAlignment="1" applyProtection="1">
      <alignment horizontal="left" vertical="top" wrapText="1"/>
      <protection hidden="1"/>
    </xf>
    <xf numFmtId="0" fontId="14" fillId="0" borderId="6" xfId="0" applyFont="1" applyBorder="1" applyAlignment="1" applyProtection="1">
      <alignment horizontal="left" vertical="top" wrapText="1"/>
      <protection hidden="1"/>
    </xf>
    <xf numFmtId="0" fontId="14" fillId="0" borderId="10" xfId="0" applyFont="1" applyBorder="1" applyAlignment="1" applyProtection="1">
      <alignment horizontal="left" vertical="top" wrapText="1"/>
      <protection hidden="1"/>
    </xf>
    <xf numFmtId="0" fontId="14" fillId="0" borderId="0" xfId="0" applyFont="1" applyBorder="1" applyAlignment="1" applyProtection="1">
      <alignment horizontal="left" vertical="top" wrapText="1"/>
      <protection hidden="1"/>
    </xf>
    <xf numFmtId="0" fontId="14" fillId="0" borderId="17" xfId="0" applyFont="1" applyBorder="1" applyAlignment="1" applyProtection="1">
      <alignment horizontal="left" vertical="top" wrapText="1"/>
      <protection hidden="1"/>
    </xf>
    <xf numFmtId="0" fontId="8" fillId="0" borderId="1" xfId="0" applyFont="1" applyBorder="1" applyAlignment="1" applyProtection="1">
      <alignment horizontal="center" vertical="center"/>
      <protection hidden="1"/>
    </xf>
    <xf numFmtId="0" fontId="8" fillId="0" borderId="2" xfId="0" applyFont="1" applyBorder="1" applyAlignment="1" applyProtection="1">
      <alignment horizontal="center" vertical="center"/>
      <protection hidden="1"/>
    </xf>
    <xf numFmtId="0" fontId="8" fillId="0" borderId="3" xfId="0" applyFont="1" applyBorder="1" applyAlignment="1" applyProtection="1">
      <alignment horizontal="center" vertical="center"/>
      <protection hidden="1"/>
    </xf>
    <xf numFmtId="0" fontId="8" fillId="0" borderId="4" xfId="0" applyFont="1" applyBorder="1" applyAlignment="1" applyProtection="1">
      <alignment horizontal="right" vertical="center"/>
      <protection hidden="1"/>
    </xf>
    <xf numFmtId="0" fontId="8" fillId="0" borderId="5" xfId="0" applyFont="1" applyBorder="1" applyAlignment="1" applyProtection="1">
      <alignment horizontal="right" vertical="center"/>
      <protection hidden="1"/>
    </xf>
    <xf numFmtId="0" fontId="8" fillId="0" borderId="28" xfId="0" applyFont="1" applyBorder="1" applyAlignment="1" applyProtection="1">
      <alignment horizontal="center" vertical="top"/>
      <protection hidden="1"/>
    </xf>
    <xf numFmtId="0" fontId="8" fillId="0" borderId="7" xfId="0" applyFont="1" applyBorder="1" applyAlignment="1" applyProtection="1">
      <alignment horizontal="right" vertical="center"/>
      <protection hidden="1"/>
    </xf>
    <xf numFmtId="0" fontId="8" fillId="0" borderId="8" xfId="0" applyFont="1" applyBorder="1" applyAlignment="1" applyProtection="1">
      <alignment horizontal="right" vertical="center"/>
      <protection hidden="1"/>
    </xf>
    <xf numFmtId="166" fontId="8" fillId="0" borderId="4" xfId="0" applyNumberFormat="1" applyFont="1" applyBorder="1" applyAlignment="1" applyProtection="1">
      <alignment horizontal="center" vertical="center"/>
      <protection hidden="1"/>
    </xf>
    <xf numFmtId="166" fontId="8" fillId="0" borderId="6" xfId="0" applyNumberFormat="1" applyFont="1" applyBorder="1" applyAlignment="1" applyProtection="1">
      <alignment horizontal="center" vertical="center"/>
      <protection hidden="1"/>
    </xf>
    <xf numFmtId="0" fontId="8" fillId="0" borderId="1" xfId="0" applyFont="1" applyFill="1" applyBorder="1" applyAlignment="1" applyProtection="1">
      <alignment horizontal="center" vertical="center"/>
      <protection hidden="1"/>
    </xf>
    <xf numFmtId="0" fontId="8" fillId="0" borderId="3" xfId="0" applyFont="1" applyFill="1" applyBorder="1" applyAlignment="1" applyProtection="1">
      <alignment horizontal="center" vertical="center"/>
      <protection hidden="1"/>
    </xf>
    <xf numFmtId="0" fontId="8" fillId="4" borderId="4" xfId="0" applyFont="1" applyFill="1" applyBorder="1" applyAlignment="1" applyProtection="1">
      <alignment horizontal="center" vertical="center"/>
      <protection hidden="1"/>
    </xf>
    <xf numFmtId="0" fontId="8" fillId="4" borderId="7" xfId="0" applyFont="1" applyFill="1" applyBorder="1" applyAlignment="1" applyProtection="1">
      <alignment horizontal="center" vertical="center"/>
      <protection hidden="1"/>
    </xf>
    <xf numFmtId="0" fontId="8" fillId="0" borderId="4" xfId="0" applyFont="1" applyBorder="1" applyAlignment="1" applyProtection="1">
      <alignment horizontal="center" vertical="center"/>
      <protection hidden="1"/>
    </xf>
    <xf numFmtId="0" fontId="8" fillId="0" borderId="6" xfId="0" applyFont="1" applyBorder="1" applyAlignment="1" applyProtection="1">
      <alignment horizontal="center" vertical="center"/>
      <protection hidden="1"/>
    </xf>
    <xf numFmtId="166" fontId="8" fillId="13" borderId="6" xfId="0" applyNumberFormat="1" applyFont="1" applyFill="1" applyBorder="1" applyAlignment="1" applyProtection="1">
      <alignment horizontal="center" vertical="center"/>
      <protection hidden="1"/>
    </xf>
    <xf numFmtId="166" fontId="8" fillId="13" borderId="9" xfId="0" applyNumberFormat="1" applyFont="1" applyFill="1" applyBorder="1" applyAlignment="1" applyProtection="1">
      <alignment horizontal="center" vertical="center"/>
      <protection hidden="1"/>
    </xf>
    <xf numFmtId="0" fontId="8" fillId="11" borderId="14" xfId="0" applyFont="1" applyFill="1" applyBorder="1" applyAlignment="1" applyProtection="1">
      <alignment horizontal="center" vertical="center"/>
      <protection hidden="1"/>
    </xf>
    <xf numFmtId="0" fontId="8" fillId="11" borderId="16" xfId="0" applyFont="1" applyFill="1" applyBorder="1" applyAlignment="1" applyProtection="1">
      <alignment horizontal="center" vertical="center"/>
      <protection hidden="1"/>
    </xf>
    <xf numFmtId="0" fontId="8" fillId="6" borderId="6" xfId="0" applyFont="1" applyFill="1" applyBorder="1" applyAlignment="1" applyProtection="1">
      <alignment horizontal="center" vertical="center"/>
      <protection hidden="1"/>
    </xf>
    <xf numFmtId="0" fontId="8" fillId="6" borderId="9" xfId="0" applyFont="1" applyFill="1" applyBorder="1" applyAlignment="1" applyProtection="1">
      <alignment horizontal="center" vertical="center"/>
      <protection hidden="1"/>
    </xf>
    <xf numFmtId="0" fontId="8" fillId="5" borderId="14" xfId="0" applyFont="1" applyFill="1" applyBorder="1" applyAlignment="1" applyProtection="1">
      <alignment horizontal="center" vertical="center"/>
      <protection hidden="1"/>
    </xf>
    <xf numFmtId="0" fontId="8" fillId="5" borderId="16" xfId="0" applyFont="1" applyFill="1" applyBorder="1" applyAlignment="1" applyProtection="1">
      <alignment horizontal="center" vertical="center"/>
      <protection hidden="1"/>
    </xf>
    <xf numFmtId="0" fontId="8" fillId="7" borderId="14" xfId="0" applyFont="1" applyFill="1" applyBorder="1" applyAlignment="1" applyProtection="1">
      <alignment horizontal="center" vertical="center"/>
      <protection hidden="1"/>
    </xf>
    <xf numFmtId="0" fontId="8" fillId="7" borderId="16" xfId="0" applyFont="1" applyFill="1" applyBorder="1" applyAlignment="1" applyProtection="1">
      <alignment horizontal="center" vertical="center"/>
      <protection hidden="1"/>
    </xf>
    <xf numFmtId="0" fontId="8" fillId="0" borderId="14" xfId="0" applyFont="1" applyBorder="1" applyAlignment="1" applyProtection="1">
      <alignment horizontal="center" vertical="center"/>
      <protection hidden="1"/>
    </xf>
    <xf numFmtId="0" fontId="8" fillId="0" borderId="16" xfId="0" applyFont="1" applyBorder="1" applyAlignment="1" applyProtection="1">
      <alignment horizontal="center" vertical="center"/>
      <protection hidden="1"/>
    </xf>
    <xf numFmtId="0" fontId="8" fillId="0" borderId="5" xfId="0" applyFont="1" applyBorder="1" applyAlignment="1" applyProtection="1">
      <alignment horizontal="center" vertical="center"/>
      <protection hidden="1"/>
    </xf>
    <xf numFmtId="166" fontId="8" fillId="0" borderId="5" xfId="0" applyNumberFormat="1" applyFont="1" applyBorder="1" applyAlignment="1" applyProtection="1">
      <alignment horizontal="center" vertical="center"/>
      <protection hidden="1"/>
    </xf>
    <xf numFmtId="0" fontId="8" fillId="0" borderId="14" xfId="0" applyFont="1" applyBorder="1" applyAlignment="1" applyProtection="1">
      <alignment horizontal="center" vertical="center"/>
      <protection locked="0" hidden="1"/>
    </xf>
    <xf numFmtId="0" fontId="8" fillId="0" borderId="16" xfId="0" applyFont="1" applyBorder="1" applyAlignment="1" applyProtection="1">
      <alignment horizontal="center" vertical="center"/>
      <protection locked="0" hidden="1"/>
    </xf>
    <xf numFmtId="0" fontId="8" fillId="0" borderId="14" xfId="0" applyFont="1" applyBorder="1" applyAlignment="1" applyProtection="1">
      <alignment horizontal="center" vertical="center" wrapText="1"/>
      <protection locked="0" hidden="1"/>
    </xf>
    <xf numFmtId="14" fontId="5" fillId="0" borderId="2" xfId="0" applyNumberFormat="1" applyFont="1" applyBorder="1" applyAlignment="1" applyProtection="1">
      <alignment horizontal="center" vertical="center"/>
      <protection hidden="1"/>
    </xf>
    <xf numFmtId="14" fontId="5" fillId="0" borderId="3" xfId="0" applyNumberFormat="1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left" vertical="center"/>
      <protection hidden="1"/>
    </xf>
    <xf numFmtId="0" fontId="5" fillId="0" borderId="5" xfId="0" applyFont="1" applyBorder="1" applyAlignment="1" applyProtection="1">
      <alignment horizontal="left" vertical="center"/>
      <protection hidden="1"/>
    </xf>
    <xf numFmtId="0" fontId="6" fillId="0" borderId="4" xfId="0" applyFont="1" applyBorder="1" applyAlignment="1" applyProtection="1">
      <alignment horizontal="left" vertical="center"/>
      <protection hidden="1"/>
    </xf>
    <xf numFmtId="0" fontId="6" fillId="0" borderId="5" xfId="0" applyFont="1" applyBorder="1" applyAlignment="1" applyProtection="1">
      <alignment horizontal="left" vertical="center"/>
      <protection hidden="1"/>
    </xf>
    <xf numFmtId="0" fontId="13" fillId="14" borderId="5" xfId="0" applyFont="1" applyFill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horizontal="left" vertical="center"/>
      <protection hidden="1"/>
    </xf>
    <xf numFmtId="0" fontId="6" fillId="0" borderId="2" xfId="0" applyFont="1" applyBorder="1" applyAlignment="1" applyProtection="1">
      <alignment horizontal="left" vertical="center"/>
      <protection hidden="1"/>
    </xf>
    <xf numFmtId="0" fontId="6" fillId="0" borderId="1" xfId="0" applyFont="1" applyBorder="1" applyAlignment="1" applyProtection="1">
      <alignment horizontal="center" vertical="center"/>
      <protection hidden="1"/>
    </xf>
    <xf numFmtId="0" fontId="6" fillId="0" borderId="2" xfId="0" applyFont="1" applyBorder="1" applyAlignment="1" applyProtection="1">
      <alignment horizontal="center" vertical="center"/>
      <protection hidden="1"/>
    </xf>
  </cellXfs>
  <cellStyles count="3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Normal" xfId="0" builtinId="0"/>
    <cellStyle name="Normal 2" xfId="32"/>
    <cellStyle name="Satisfaisant" xfId="17" builtinId="26"/>
  </cellStyles>
  <dxfs count="0"/>
  <tableStyles count="0" defaultTableStyle="TableStyleMedium2" defaultPivotStyle="PivotStyleLight16"/>
  <colors>
    <mruColors>
      <color rgb="FFF6F6F6"/>
      <color rgb="FFFF9AFF"/>
      <color rgb="FFF98B9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>
    <pageSetUpPr autoPageBreaks="0"/>
  </sheetPr>
  <dimension ref="A1:BI1200"/>
  <sheetViews>
    <sheetView tabSelected="1" zoomScale="120" zoomScaleNormal="120" zoomScaleSheetLayoutView="90" zoomScalePageLayoutView="120" workbookViewId="0">
      <pane xSplit="1" ySplit="5" topLeftCell="B6" activePane="bottomRight" state="frozenSplit"/>
      <selection pane="topRight" activeCell="E2" sqref="E2"/>
      <selection pane="bottomLeft" activeCell="A11" sqref="A11"/>
      <selection pane="bottomRight" activeCell="G6" sqref="G6"/>
    </sheetView>
  </sheetViews>
  <sheetFormatPr baseColWidth="10" defaultColWidth="0" defaultRowHeight="10.5"/>
  <cols>
    <col min="1" max="1" width="7.36328125" style="85" customWidth="1"/>
    <col min="2" max="4" width="4.36328125" style="78" customWidth="1"/>
    <col min="5" max="5" width="4.36328125" style="74" customWidth="1"/>
    <col min="6" max="6" width="8.6328125" style="78" customWidth="1"/>
    <col min="7" max="7" width="8.1796875" style="78" customWidth="1"/>
    <col min="8" max="8" width="3.36328125" style="74" customWidth="1"/>
    <col min="9" max="9" width="6.81640625" style="78" customWidth="1"/>
    <col min="10" max="13" width="3.36328125" style="78" customWidth="1"/>
    <col min="14" max="14" width="6" style="103" customWidth="1"/>
    <col min="15" max="15" width="9.6328125" style="103" customWidth="1"/>
    <col min="16" max="23" width="5.36328125" style="103" customWidth="1"/>
    <col min="24" max="35" width="5.36328125" style="104" customWidth="1"/>
    <col min="36" max="38" width="5.36328125" style="103" customWidth="1"/>
    <col min="39" max="39" width="6" style="104" customWidth="1"/>
    <col min="40" max="40" width="3.36328125" style="113" customWidth="1"/>
    <col min="41" max="41" width="5" style="103" customWidth="1"/>
    <col min="42" max="42" width="11.36328125" style="103" customWidth="1"/>
    <col min="43" max="43" width="5.1796875" style="103" customWidth="1"/>
    <col min="44" max="44" width="7.453125" style="114" customWidth="1"/>
    <col min="45" max="45" width="6.453125" style="104" customWidth="1"/>
    <col min="46" max="46" width="4.36328125" style="104" customWidth="1"/>
    <col min="47" max="47" width="1.6328125" style="74" customWidth="1"/>
    <col min="48" max="61" width="0" style="74" hidden="1" customWidth="1"/>
    <col min="62" max="16384" width="10.81640625" style="74" hidden="1"/>
  </cols>
  <sheetData>
    <row r="1" spans="1:47" s="50" customFormat="1" ht="16" customHeight="1" thickBot="1">
      <c r="A1" s="153" t="s">
        <v>75</v>
      </c>
      <c r="B1" s="154"/>
      <c r="C1" s="154"/>
      <c r="D1" s="154"/>
      <c r="E1" s="154"/>
      <c r="F1" s="155"/>
      <c r="G1" s="159" t="s">
        <v>9</v>
      </c>
      <c r="H1" s="160"/>
      <c r="I1" s="161"/>
      <c r="J1" s="107">
        <f ca="1">IFERROR(J2+J3,"")</f>
        <v>0</v>
      </c>
      <c r="K1" s="107">
        <f t="shared" ref="K1:AT1" ca="1" si="0">IFERROR(K2+K3,"")</f>
        <v>1</v>
      </c>
      <c r="L1" s="107">
        <f t="shared" ca="1" si="0"/>
        <v>0</v>
      </c>
      <c r="M1" s="107">
        <f t="shared" ca="1" si="0"/>
        <v>1</v>
      </c>
      <c r="N1" s="86">
        <f ca="1">IFERROR(N2+N3,"")</f>
        <v>3</v>
      </c>
      <c r="O1" s="86">
        <f t="shared" ca="1" si="0"/>
        <v>3</v>
      </c>
      <c r="P1" s="86">
        <f t="shared" ca="1" si="0"/>
        <v>0</v>
      </c>
      <c r="Q1" s="86">
        <f t="shared" ca="1" si="0"/>
        <v>0</v>
      </c>
      <c r="R1" s="86">
        <f t="shared" ca="1" si="0"/>
        <v>0</v>
      </c>
      <c r="S1" s="86">
        <f t="shared" ca="1" si="0"/>
        <v>0</v>
      </c>
      <c r="T1" s="86">
        <f t="shared" ca="1" si="0"/>
        <v>3</v>
      </c>
      <c r="U1" s="86">
        <f t="shared" ca="1" si="0"/>
        <v>0</v>
      </c>
      <c r="V1" s="86">
        <f t="shared" ca="1" si="0"/>
        <v>0</v>
      </c>
      <c r="W1" s="86">
        <f t="shared" ca="1" si="0"/>
        <v>0</v>
      </c>
      <c r="X1" s="86">
        <f t="shared" ca="1" si="0"/>
        <v>3</v>
      </c>
      <c r="Y1" s="86">
        <f t="shared" ca="1" si="0"/>
        <v>0</v>
      </c>
      <c r="Z1" s="86">
        <f t="shared" ca="1" si="0"/>
        <v>0</v>
      </c>
      <c r="AA1" s="86">
        <f t="shared" ca="1" si="0"/>
        <v>0</v>
      </c>
      <c r="AB1" s="86">
        <f t="shared" ca="1" si="0"/>
        <v>0</v>
      </c>
      <c r="AC1" s="86">
        <f t="shared" ca="1" si="0"/>
        <v>0</v>
      </c>
      <c r="AD1" s="86">
        <f t="shared" ca="1" si="0"/>
        <v>0</v>
      </c>
      <c r="AE1" s="86">
        <f t="shared" ca="1" si="0"/>
        <v>0</v>
      </c>
      <c r="AF1" s="86">
        <f t="shared" ca="1" si="0"/>
        <v>0</v>
      </c>
      <c r="AG1" s="86">
        <f t="shared" ca="1" si="0"/>
        <v>0</v>
      </c>
      <c r="AH1" s="86">
        <f t="shared" ca="1" si="0"/>
        <v>0</v>
      </c>
      <c r="AI1" s="86">
        <f t="shared" ca="1" si="0"/>
        <v>0</v>
      </c>
      <c r="AJ1" s="86">
        <f t="shared" ca="1" si="0"/>
        <v>0</v>
      </c>
      <c r="AK1" s="86">
        <f t="shared" ca="1" si="0"/>
        <v>0</v>
      </c>
      <c r="AL1" s="86">
        <f t="shared" ca="1" si="0"/>
        <v>0</v>
      </c>
      <c r="AM1" s="86">
        <f t="shared" ca="1" si="0"/>
        <v>0</v>
      </c>
      <c r="AN1" s="107">
        <f t="shared" ca="1" si="0"/>
        <v>0</v>
      </c>
      <c r="AO1" s="86">
        <f t="shared" ca="1" si="0"/>
        <v>0</v>
      </c>
      <c r="AP1" s="86"/>
      <c r="AQ1" s="107">
        <f t="shared" ca="1" si="0"/>
        <v>0</v>
      </c>
      <c r="AR1" s="86"/>
      <c r="AS1" s="86"/>
      <c r="AT1" s="86">
        <f t="shared" ca="1" si="0"/>
        <v>0</v>
      </c>
      <c r="AU1" s="49"/>
    </row>
    <row r="2" spans="1:47" s="50" customFormat="1">
      <c r="A2" s="156"/>
      <c r="B2" s="157"/>
      <c r="C2" s="157"/>
      <c r="D2" s="157"/>
      <c r="E2" s="157"/>
      <c r="F2" s="158"/>
      <c r="G2" s="162" t="s">
        <v>20</v>
      </c>
      <c r="H2" s="163"/>
      <c r="I2" s="51" t="str">
        <f ca="1">"("&amp;(A3)-1&amp;")"</f>
        <v>(2018)</v>
      </c>
      <c r="J2" s="108" t="str">
        <f ca="1">IFERROR((INDIRECT("'["&amp;($F$3)&amp;"]"&amp;($A$3)-1&amp;"'!J1")),"0")</f>
        <v>0</v>
      </c>
      <c r="K2" s="108" t="str">
        <f ca="1">IFERROR((INDIRECT("'["&amp;($F$3)&amp;"]"&amp;($A$3)-1&amp;"'!K1")),"0")</f>
        <v>0</v>
      </c>
      <c r="L2" s="108" t="str">
        <f ca="1">IFERROR((INDIRECT("'["&amp;($F$3)&amp;"]"&amp;($A$3)-1&amp;"'!L1")),"0")</f>
        <v>0</v>
      </c>
      <c r="M2" s="108" t="str">
        <f ca="1">IFERROR((INDIRECT("'["&amp;($F$3)&amp;"]"&amp;($A$3)-1&amp;"'!M1")),"0")</f>
        <v>0</v>
      </c>
      <c r="N2" s="87" t="str">
        <f ca="1">IFERROR((INDIRECT("'["&amp;($F$3)&amp;"]"&amp;($A$3)-1&amp;"'!N1")),"0")</f>
        <v>0</v>
      </c>
      <c r="O2" s="87" t="str">
        <f ca="1">IFERROR((INDIRECT("'["&amp;($F$3)&amp;"]"&amp;($A$3)-1&amp;($A$3)-1&amp;"'!O1")),"0")</f>
        <v>0</v>
      </c>
      <c r="P2" s="87" t="str">
        <f ca="1">IFERROR((INDIRECT("'["&amp;($F$3)&amp;"]"&amp;($A$3)-1&amp;"'!P1")),"0")</f>
        <v>0</v>
      </c>
      <c r="Q2" s="87" t="str">
        <f ca="1">IFERROR((INDIRECT("'["&amp;($F$3)&amp;"]"&amp;($A$3)-1&amp;"'!Q1")),"0")</f>
        <v>0</v>
      </c>
      <c r="R2" s="87" t="str">
        <f ca="1">IFERROR((INDIRECT("'["&amp;($F$3)&amp;"]"&amp;($A$3)-1&amp;"'!R1")),"0")</f>
        <v>0</v>
      </c>
      <c r="S2" s="87" t="str">
        <f ca="1">IFERROR((INDIRECT("'["&amp;($F$3)&amp;"]"&amp;($A$3)-1&amp;"'!S1")),"0")</f>
        <v>0</v>
      </c>
      <c r="T2" s="87" t="str">
        <f ca="1">IFERROR((INDIRECT("'["&amp;($F$3)&amp;"]"&amp;($A$3)-1&amp;"'!T1")),"0")</f>
        <v>0</v>
      </c>
      <c r="U2" s="87" t="str">
        <f ca="1">IFERROR((INDIRECT("'["&amp;($F$3)&amp;"]"&amp;($A$3)-1&amp;"'!U1")),"0")</f>
        <v>0</v>
      </c>
      <c r="V2" s="87" t="str">
        <f ca="1">IFERROR((INDIRECT("'["&amp;($F$3)&amp;"]"&amp;($A$3)-1&amp;"'!V1")),"0")</f>
        <v>0</v>
      </c>
      <c r="W2" s="87" t="str">
        <f ca="1">IFERROR((INDIRECT("'["&amp;($F$3)&amp;"]"&amp;($A$3)-1&amp;"'!W1")),"0")</f>
        <v>0</v>
      </c>
      <c r="X2" s="87" t="str">
        <f ca="1">IFERROR((INDIRECT("'["&amp;($F$3)&amp;"]"&amp;($A$3)-1&amp;"'!X1")),"0")</f>
        <v>0</v>
      </c>
      <c r="Y2" s="87" t="str">
        <f ca="1">IFERROR((INDIRECT("'["&amp;($F$3)&amp;"]"&amp;($A$3)-1&amp;"'!Y1")),"0")</f>
        <v>0</v>
      </c>
      <c r="Z2" s="87" t="str">
        <f ca="1">IFERROR((INDIRECT("'["&amp;($F$3)&amp;"]"&amp;($A$3)-1&amp;"'!Z1")),"0")</f>
        <v>0</v>
      </c>
      <c r="AA2" s="87" t="str">
        <f ca="1">IFERROR((INDIRECT("'["&amp;($F$3)&amp;"]"&amp;($A$3)-1&amp;"'!AA1")),"0")</f>
        <v>0</v>
      </c>
      <c r="AB2" s="87" t="str">
        <f ca="1">IFERROR((INDIRECT("'["&amp;($F$3)&amp;"]"&amp;($A$3)-1&amp;"'!AB1")),"0")</f>
        <v>0</v>
      </c>
      <c r="AC2" s="87" t="str">
        <f ca="1">IFERROR((INDIRECT("'["&amp;($F$3)&amp;"]"&amp;($A$3)-1&amp;"'!AC1")),"0")</f>
        <v>0</v>
      </c>
      <c r="AD2" s="87" t="str">
        <f ca="1">IFERROR((INDIRECT("'["&amp;($F$3)&amp;"]"&amp;($A$3)-1&amp;"'!AD1")),"0")</f>
        <v>0</v>
      </c>
      <c r="AE2" s="87" t="str">
        <f ca="1">IFERROR((INDIRECT("'["&amp;($F$3)&amp;"]"&amp;($A$3)-1&amp;"'!AE1")),"0")</f>
        <v>0</v>
      </c>
      <c r="AF2" s="87" t="str">
        <f ca="1">IFERROR((INDIRECT("'["&amp;($F$3)&amp;"]"&amp;($A$3)-1&amp;"'!AF1")),"0")</f>
        <v>0</v>
      </c>
      <c r="AG2" s="87" t="str">
        <f ca="1">IFERROR((INDIRECT("'["&amp;($F$3)&amp;"]"&amp;($A$3)-1&amp;"'!AG1")),"0")</f>
        <v>0</v>
      </c>
      <c r="AH2" s="87" t="str">
        <f ca="1">IFERROR((INDIRECT("'["&amp;($F$3)&amp;"]"&amp;($A$3)-1&amp;"'!AH1")),"0")</f>
        <v>0</v>
      </c>
      <c r="AI2" s="87" t="str">
        <f ca="1">IFERROR((INDIRECT("'["&amp;($F$3)&amp;"]"&amp;($A$3)-1&amp;"'!AI1")),"0")</f>
        <v>0</v>
      </c>
      <c r="AJ2" s="87" t="str">
        <f ca="1">IFERROR((INDIRECT("'["&amp;($F$3)&amp;"]"&amp;($A$3)-1&amp;"'!AJ1")),"0")</f>
        <v>0</v>
      </c>
      <c r="AK2" s="87" t="str">
        <f ca="1">IFERROR((INDIRECT("'["&amp;($F$3)&amp;"]"&amp;($A$3)-1&amp;"'!AK1")),"0")</f>
        <v>0</v>
      </c>
      <c r="AL2" s="87" t="str">
        <f ca="1">IFERROR((INDIRECT("'["&amp;($F$3)&amp;"]"&amp;($A$3)-1&amp;"'!AL1")),"0")</f>
        <v>0</v>
      </c>
      <c r="AM2" s="87" t="str">
        <f ca="1">IFERROR((INDIRECT("'["&amp;($F$3)&amp;"]"&amp;($A$3)-1&amp;"'!AM1")),"0")</f>
        <v>0</v>
      </c>
      <c r="AN2" s="87" t="str">
        <f ca="1">IFERROR((INDIRECT("'["&amp;($F$3)&amp;"]"&amp;($A$3)-1&amp;"'!AN1")),"0")</f>
        <v>0</v>
      </c>
      <c r="AO2" s="87" t="str">
        <f ca="1">IFERROR((INDIRECT("'["&amp;($F$3)&amp;"]"&amp;($A$3)-1&amp;"'!AO1")),"0")</f>
        <v>0</v>
      </c>
      <c r="AP2" s="87"/>
      <c r="AQ2" s="108" t="str">
        <f ca="1">IFERROR((INDIRECT("'["&amp;($F$3)&amp;"]"&amp;($A$3)-1&amp;"'!AQ1")),"0")</f>
        <v>0</v>
      </c>
      <c r="AR2" s="87"/>
      <c r="AS2" s="87"/>
      <c r="AT2" s="87" t="str">
        <f ca="1">IFERROR((INDIRECT("'["&amp;($F$3)&amp;"]"&amp;($A$3)-1&amp;"'!AT1")),"0")</f>
        <v>0</v>
      </c>
      <c r="AU2" s="49"/>
    </row>
    <row r="3" spans="1:47" s="50" customFormat="1" ht="11" thickBot="1">
      <c r="A3" s="52" t="str">
        <f ca="1">RIGHT(CELL("nomfichier",A3),
LEN(CELL("nomfichier",A3))-FIND("]",
CELL("nomfichier",A3)))</f>
        <v>2019</v>
      </c>
      <c r="B3" s="164" t="s">
        <v>76</v>
      </c>
      <c r="C3" s="164"/>
      <c r="D3" s="164"/>
      <c r="E3" s="164"/>
      <c r="F3" s="53" t="str">
        <f ca="1">MID(CELL("filename"),FIND("[",CELL("filename"))+1,FIND("]",CELL("filename"))-FIND("[",CELL("filename"))-1)</f>
        <v>logbook pro forum.xlsm</v>
      </c>
      <c r="G3" s="165" t="s">
        <v>94</v>
      </c>
      <c r="H3" s="166"/>
      <c r="I3" s="54" t="str">
        <f ca="1">"("&amp;A3&amp;")"</f>
        <v>(2019)</v>
      </c>
      <c r="J3" s="109">
        <f t="array" ref="J3" ca="1">SUM(J6:J10011)</f>
        <v>0</v>
      </c>
      <c r="K3" s="109">
        <f ca="1">SUM(K6:K10011)</f>
        <v>1</v>
      </c>
      <c r="L3" s="109">
        <f t="array" ref="L3" ca="1">SUM(L6:L10011)</f>
        <v>0</v>
      </c>
      <c r="M3" s="109">
        <f ca="1">SUM(M6:M10011)</f>
        <v>1</v>
      </c>
      <c r="N3" s="88">
        <f t="shared" ref="N3:AF3" si="1">SUM(N6:N10015)</f>
        <v>3</v>
      </c>
      <c r="O3" s="88">
        <f t="shared" si="1"/>
        <v>3</v>
      </c>
      <c r="P3" s="89">
        <f t="shared" si="1"/>
        <v>0</v>
      </c>
      <c r="Q3" s="90">
        <f t="shared" si="1"/>
        <v>0</v>
      </c>
      <c r="R3" s="90">
        <f>SUM(R6:R10015)</f>
        <v>0</v>
      </c>
      <c r="S3" s="91">
        <f t="shared" si="1"/>
        <v>0</v>
      </c>
      <c r="T3" s="91">
        <f t="shared" si="1"/>
        <v>3</v>
      </c>
      <c r="U3" s="91">
        <f t="shared" si="1"/>
        <v>0</v>
      </c>
      <c r="V3" s="91">
        <f t="shared" si="1"/>
        <v>0</v>
      </c>
      <c r="W3" s="91">
        <f t="shared" si="1"/>
        <v>0</v>
      </c>
      <c r="X3" s="89">
        <f t="shared" si="1"/>
        <v>3</v>
      </c>
      <c r="Y3" s="90">
        <f t="shared" si="1"/>
        <v>0</v>
      </c>
      <c r="Z3" s="89">
        <f t="shared" si="1"/>
        <v>0</v>
      </c>
      <c r="AA3" s="90">
        <f t="shared" si="1"/>
        <v>0</v>
      </c>
      <c r="AB3" s="89">
        <f t="shared" si="1"/>
        <v>0</v>
      </c>
      <c r="AC3" s="90">
        <f t="shared" si="1"/>
        <v>0</v>
      </c>
      <c r="AD3" s="89">
        <f t="shared" si="1"/>
        <v>0</v>
      </c>
      <c r="AE3" s="92">
        <f t="shared" si="1"/>
        <v>0</v>
      </c>
      <c r="AF3" s="90">
        <f t="shared" si="1"/>
        <v>0</v>
      </c>
      <c r="AG3" s="89">
        <f>SUM(AG6:AG1009)</f>
        <v>0</v>
      </c>
      <c r="AH3" s="92">
        <f>SUM(AH6:AH1009)</f>
        <v>0</v>
      </c>
      <c r="AI3" s="90">
        <f>SUM(AI6:AI1009)</f>
        <v>0</v>
      </c>
      <c r="AJ3" s="91">
        <f t="shared" ref="AJ3:AO3" si="2">SUM(AJ6:AJ10015)</f>
        <v>0</v>
      </c>
      <c r="AK3" s="91">
        <f t="shared" si="2"/>
        <v>0</v>
      </c>
      <c r="AL3" s="91">
        <f t="shared" si="2"/>
        <v>0</v>
      </c>
      <c r="AM3" s="91">
        <f t="shared" si="2"/>
        <v>0</v>
      </c>
      <c r="AN3" s="110">
        <f t="shared" si="2"/>
        <v>0</v>
      </c>
      <c r="AO3" s="91">
        <f t="shared" si="2"/>
        <v>0</v>
      </c>
      <c r="AP3" s="93"/>
      <c r="AQ3" s="110">
        <f>SUM(AQ6:AQ2113)</f>
        <v>0</v>
      </c>
      <c r="AR3" s="93"/>
      <c r="AS3" s="93"/>
      <c r="AT3" s="91">
        <f>SUM(AT6:AT10015)</f>
        <v>0</v>
      </c>
      <c r="AU3" s="49"/>
    </row>
    <row r="4" spans="1:47" s="50" customFormat="1" ht="20" customHeight="1" thickBot="1">
      <c r="A4" s="142" t="s">
        <v>0</v>
      </c>
      <c r="B4" s="144" t="s">
        <v>1</v>
      </c>
      <c r="C4" s="145"/>
      <c r="D4" s="146" t="s">
        <v>2</v>
      </c>
      <c r="E4" s="147"/>
      <c r="F4" s="148" t="s">
        <v>3</v>
      </c>
      <c r="G4" s="149"/>
      <c r="H4" s="150"/>
      <c r="I4" s="151" t="s">
        <v>67</v>
      </c>
      <c r="J4" s="159" t="s">
        <v>69</v>
      </c>
      <c r="K4" s="161"/>
      <c r="L4" s="169" t="s">
        <v>70</v>
      </c>
      <c r="M4" s="170"/>
      <c r="N4" s="171" t="s">
        <v>9</v>
      </c>
      <c r="O4" s="105" t="s">
        <v>72</v>
      </c>
      <c r="P4" s="173" t="s">
        <v>73</v>
      </c>
      <c r="Q4" s="174"/>
      <c r="R4" s="175" t="s">
        <v>60</v>
      </c>
      <c r="S4" s="177" t="s">
        <v>18</v>
      </c>
      <c r="T4" s="179" t="s">
        <v>10</v>
      </c>
      <c r="U4" s="181" t="s">
        <v>27</v>
      </c>
      <c r="V4" s="183" t="s">
        <v>11</v>
      </c>
      <c r="W4" s="185" t="s">
        <v>12</v>
      </c>
      <c r="X4" s="167" t="s">
        <v>6</v>
      </c>
      <c r="Y4" s="168"/>
      <c r="Z4" s="167" t="s">
        <v>7</v>
      </c>
      <c r="AA4" s="168"/>
      <c r="AB4" s="167" t="s">
        <v>8</v>
      </c>
      <c r="AC4" s="168"/>
      <c r="AD4" s="167" t="s">
        <v>26</v>
      </c>
      <c r="AE4" s="188"/>
      <c r="AF4" s="168"/>
      <c r="AG4" s="173" t="s">
        <v>95</v>
      </c>
      <c r="AH4" s="187"/>
      <c r="AI4" s="174"/>
      <c r="AJ4" s="189" t="s">
        <v>13</v>
      </c>
      <c r="AK4" s="189" t="s">
        <v>14</v>
      </c>
      <c r="AL4" s="189" t="s">
        <v>15</v>
      </c>
      <c r="AM4" s="185" t="s">
        <v>19</v>
      </c>
      <c r="AN4" s="189" t="s">
        <v>22</v>
      </c>
      <c r="AO4" s="189" t="s">
        <v>25</v>
      </c>
      <c r="AP4" s="191" t="s">
        <v>74</v>
      </c>
      <c r="AQ4" s="189" t="s">
        <v>29</v>
      </c>
      <c r="AR4" s="173" t="s">
        <v>23</v>
      </c>
      <c r="AS4" s="187"/>
      <c r="AT4" s="174"/>
      <c r="AU4" s="49"/>
    </row>
    <row r="5" spans="1:47" s="50" customFormat="1" ht="20" customHeight="1" thickBot="1">
      <c r="A5" s="143"/>
      <c r="B5" s="55" t="s">
        <v>65</v>
      </c>
      <c r="C5" s="56" t="s">
        <v>66</v>
      </c>
      <c r="D5" s="57" t="s">
        <v>65</v>
      </c>
      <c r="E5" s="58" t="s">
        <v>66</v>
      </c>
      <c r="F5" s="59" t="s">
        <v>4</v>
      </c>
      <c r="G5" s="60" t="s">
        <v>5</v>
      </c>
      <c r="H5" s="61" t="s">
        <v>68</v>
      </c>
      <c r="I5" s="152"/>
      <c r="J5" s="106" t="s">
        <v>71</v>
      </c>
      <c r="K5" s="106" t="s">
        <v>60</v>
      </c>
      <c r="L5" s="106" t="s">
        <v>71</v>
      </c>
      <c r="M5" s="106" t="s">
        <v>60</v>
      </c>
      <c r="N5" s="172"/>
      <c r="O5" s="62" t="s">
        <v>93</v>
      </c>
      <c r="P5" s="63" t="s">
        <v>10</v>
      </c>
      <c r="Q5" s="64" t="s">
        <v>96</v>
      </c>
      <c r="R5" s="176"/>
      <c r="S5" s="178"/>
      <c r="T5" s="180"/>
      <c r="U5" s="182"/>
      <c r="V5" s="184"/>
      <c r="W5" s="186"/>
      <c r="X5" s="65" t="s">
        <v>10</v>
      </c>
      <c r="Y5" s="66" t="s">
        <v>11</v>
      </c>
      <c r="Z5" s="65" t="s">
        <v>10</v>
      </c>
      <c r="AA5" s="66" t="s">
        <v>11</v>
      </c>
      <c r="AB5" s="65" t="s">
        <v>10</v>
      </c>
      <c r="AC5" s="66" t="s">
        <v>11</v>
      </c>
      <c r="AD5" s="65" t="s">
        <v>10</v>
      </c>
      <c r="AE5" s="67" t="s">
        <v>27</v>
      </c>
      <c r="AF5" s="66" t="s">
        <v>11</v>
      </c>
      <c r="AG5" s="63" t="s">
        <v>10</v>
      </c>
      <c r="AH5" s="68" t="s">
        <v>27</v>
      </c>
      <c r="AI5" s="69" t="s">
        <v>11</v>
      </c>
      <c r="AJ5" s="190"/>
      <c r="AK5" s="190"/>
      <c r="AL5" s="190"/>
      <c r="AM5" s="186"/>
      <c r="AN5" s="190"/>
      <c r="AO5" s="190"/>
      <c r="AP5" s="190"/>
      <c r="AQ5" s="190"/>
      <c r="AR5" s="70" t="s">
        <v>0</v>
      </c>
      <c r="AS5" s="71" t="s">
        <v>16</v>
      </c>
      <c r="AT5" s="72" t="s">
        <v>17</v>
      </c>
      <c r="AU5" s="49"/>
    </row>
    <row r="6" spans="1:47" s="50" customFormat="1">
      <c r="A6" s="84">
        <v>43706</v>
      </c>
      <c r="B6" s="75" t="s">
        <v>21</v>
      </c>
      <c r="C6" s="76">
        <v>0.79166666666666663</v>
      </c>
      <c r="D6" s="77" t="s">
        <v>30</v>
      </c>
      <c r="E6" s="73">
        <f>IFERROR(IF(N6="","",C6+TEXT(N6/24,"h:mm")),"")</f>
        <v>0.91666666666666663</v>
      </c>
      <c r="F6" s="79" t="s">
        <v>33</v>
      </c>
      <c r="G6" s="80" t="s">
        <v>107</v>
      </c>
      <c r="H6" s="50" t="str">
        <f>IFERROR(IF(VLOOKUP(F6,'Aircraft list'!$A$4:$T$59, 3,FALSE)="YES", "ME", "SE" )," ")</f>
        <v>SE</v>
      </c>
      <c r="I6" s="80" t="s">
        <v>105</v>
      </c>
      <c r="J6" s="81" t="str">
        <f ca="1">IFERROR(IF(AND(
MOD(C6-fctlontodouble(VLOOKUP(B6,#REF!,4,FALSE))/360,1)&gt;=MOD((((MID((MID((IF(ISERR(A6),"",fctsoleil(A6,fctlattodouble(VLOOKUP(B6,#REF!,3,FALSE)),fctlontodouble(VLOOKUP(B6,#REF!,4,FALSE)),FALSE))),1,4)),1,2))*60+MID((MID((IF(ISERR(A6),"",fctsoleil(A6,fctlattodouble(VLOOKUP(B6,#REF!,3,FALSE)),fctlontodouble(VLOOKUP(B6,#REF!,4,FALSE)),FALSE))),1,4)),3,4))/(60*24))-fctlontodouble(VLOOKUP(B6,#REF!,4,FALSE))/360,1),
MOD(C6-fctlontodouble(VLOOKUP(B6,#REF!,4,FALSE))/360,1)&lt;MOD((((MID((MID((IF(ISERR(A6),"",fctsoleil(A6,fctlattodouble(VLOOKUP(B6,#REF!,3,FALSE)),fctlontodouble(VLOOKUP(B6,#REF!,4,FALSE)),FALSE))),7,4)),1,2))*60+MID((MID((IF(ISERR(A6),"",fctsoleil(A6,fctlattodouble(VLOOKUP(B6,#REF!,3,FALSE)),fctlontodouble(VLOOKUP(B6,#REF!,4,FALSE)),FALSE))),7,4)),3,4))/(60*24))-fctlontodouble(VLOOKUP(B6,#REF!,4,FALSE))/360,1)
),1,""),"")</f>
        <v/>
      </c>
      <c r="K6" s="82">
        <f ca="1">IF(C6&lt;&gt;"",IF(J6=1,"",1),"")</f>
        <v>1</v>
      </c>
      <c r="L6" s="79" t="str">
        <f ca="1">IFERROR(IF(AND(
MOD(E6-fctlontodouble(VLOOKUP(D6,#REF!,4,FALSE))/360,1)&gt;=MOD((((MID((MID((IF(ISERR(A6),"",fctsoleil(A6,fctlattodouble(VLOOKUP(D6,#REF!,3,FALSE)),fctlontodouble(VLOOKUP(D6,#REF!,4,FALSE)),FALSE))),1,4)),1,2))*60+MID((MID((IF(ISERR(A6),"",fctsoleil(A6,fctlattodouble(VLOOKUP(D6,#REF!,3,FALSE)),fctlontodouble(VLOOKUP(D6,#REF!,4,FALSE)),FALSE))),1,4)),3,4))/(60*24))-fctlontodouble(VLOOKUP(D6,#REF!,4,FALSE))/360,1),
MOD(E6-fctlontodouble(VLOOKUP(D6,#REF!,4,FALSE))/360,1)&lt;MOD((((MID((MID((IF(ISERR(A6),"",fctsoleil(A6,fctlattodouble(VLOOKUP(D6,#REF!,3,FALSE)),fctlontodouble(VLOOKUP(D6,#REF!,4,FALSE)),FALSE))),7,4)),1,2))*60+MID((MID((IF(ISERR(A6),"",fctsoleil(A6,fctlattodouble(VLOOKUP(D6,#REF!,3,FALSE)),fctlontodouble(VLOOKUP(D6,#REF!,4,FALSE)),FALSE))),7,4)),3,4))/(60*24))-fctlontodouble(VLOOKUP(D6,#REF!,4,FALSE))/360,1)
),1," "),"")</f>
        <v/>
      </c>
      <c r="M6" s="79">
        <f ca="1">IF(C6&lt;&gt;"",IF(L6=1,"",1),"")</f>
        <v>1</v>
      </c>
      <c r="N6" s="94">
        <v>3</v>
      </c>
      <c r="O6" s="83">
        <v>3</v>
      </c>
      <c r="P6" s="95"/>
      <c r="Q6" s="96"/>
      <c r="R6" s="97"/>
      <c r="S6" s="98"/>
      <c r="T6" s="95">
        <v>3</v>
      </c>
      <c r="U6" s="99"/>
      <c r="V6" s="100"/>
      <c r="W6" s="101"/>
      <c r="X6" s="116">
        <f>IFERROR(IF(AND(VLOOKUP($F6,'Aircraft list'!$A$4:$G$39,2,FALSE)="YES",VLOOKUP($F6,'Aircraft list'!$A$4:$G$39,4,FALSE)="YES"),T6,""),"")</f>
        <v>3</v>
      </c>
      <c r="Y6" s="115">
        <f>IFERROR(IF(AND(VLOOKUP($F6,'Aircraft list'!$A$4:$G$39,2,FALSE)="YES",VLOOKUP($F6,'Aircraft list'!$A$4:$G$39,4,FALSE)="YES"),V6,""),"")</f>
        <v>0</v>
      </c>
      <c r="Z6" s="116" t="str">
        <f>IFERROR(IF(AND(VLOOKUP($F6,'Aircraft list'!$A$4:$G$39,3,FALSE)="YES",VLOOKUP($F6,'Aircraft list'!$A$4:$G$39,4,FALSE)="YES"),T6,""),"")</f>
        <v/>
      </c>
      <c r="AA6" s="115" t="str">
        <f>IFERROR(IF(AND(VLOOKUP($F6,'Aircraft list'!$A$4:$G$39,3,FALSE)="YES",VLOOKUP($F6,'Aircraft list'!$A$4:$G$39,4,FALSE)="YES"),V6,""),"")</f>
        <v/>
      </c>
      <c r="AB6" s="116" t="str">
        <f>IFERROR(IF(AND(VLOOKUP($F6,'Aircraft list'!$A$4:$G$39,2,FALSE)="YES",VLOOKUP($F6,'Aircraft list'!$A$4:$G$39,6,FALSE)="YES"),T6,""),"")</f>
        <v/>
      </c>
      <c r="AC6" s="115" t="str">
        <f>IFERROR(IF(AND(VLOOKUP($F6,'Aircraft list'!$A$4:$G$39,2,FALSE)="YES",VLOOKUP($F6,'Aircraft list'!$A$4:$G$39,6,FALSE)="YES"),V6,""),"")</f>
        <v/>
      </c>
      <c r="AD6" s="116" t="str">
        <f>IFERROR(IF(AND(VLOOKUP($F6,'Aircraft list'!$A$4:$G$39,3,FALSE)="YES",VLOOKUP($F6,'Aircraft list'!$A$4:$G$39,6,FALSE)="YES"),T6,""),"")</f>
        <v/>
      </c>
      <c r="AE6" s="117" t="str">
        <f>IFERROR(IF(AND(VLOOKUP($F6,'Aircraft list'!$A$4:$G$39,3,FALSE)="YES",VLOOKUP($F6,'Aircraft list'!$A$4:$G$39,6,FALSE)="YES"),U6,""),"")</f>
        <v/>
      </c>
      <c r="AF6" s="115" t="str">
        <f>IFERROR(IF(AND(VLOOKUP($F6,'Aircraft list'!$A$4:$G$39,3,FALSE)="YES",VLOOKUP($F6,'Aircraft list'!$A$4:$G$39,6,FALSE)="YES"),V6,""),"")</f>
        <v/>
      </c>
      <c r="AG6" s="116" t="str">
        <f>IFERROR(IF(VLOOKUP($F6,'Aircraft list'!$A$4:$G$39,5,FALSE)="YES",T6,""),"")</f>
        <v/>
      </c>
      <c r="AH6" s="117" t="str">
        <f>IFERROR(IF(VLOOKUP($F6,'Aircraft list'!$A$4:$G$39,5,FALSE)="YES",U6,""),"")</f>
        <v/>
      </c>
      <c r="AI6" s="115" t="str">
        <f>IFERROR(IF(VLOOKUP($F6,'Aircraft list'!$A$4:$G$39,5,FALSE)="YES",V6,""),"")</f>
        <v/>
      </c>
      <c r="AJ6" s="101"/>
      <c r="AK6" s="101"/>
      <c r="AL6" s="101"/>
      <c r="AM6" s="102" t="str">
        <f>IFERROR(IF(VLOOKUP($F6,'Aircraft list'!$A$4:$G$39,7,FALSE)="YES",N6,""),"")</f>
        <v/>
      </c>
      <c r="AN6" s="112"/>
      <c r="AO6" s="101"/>
      <c r="AP6" s="101"/>
      <c r="AQ6" s="112"/>
      <c r="AR6" s="111"/>
      <c r="AS6" s="102"/>
      <c r="AT6" s="102"/>
      <c r="AU6" s="49"/>
    </row>
    <row r="7" spans="1:47" s="50" customFormat="1">
      <c r="A7" s="84"/>
      <c r="B7" s="75"/>
      <c r="C7" s="76"/>
      <c r="D7" s="77"/>
      <c r="E7" s="73" t="str">
        <f t="shared" ref="E7:E70" si="3">IFERROR(IF(N7="","",C7+TEXT(N7/24,"h:mm")),"")</f>
        <v/>
      </c>
      <c r="F7" s="79" t="s">
        <v>39</v>
      </c>
      <c r="G7" s="80"/>
      <c r="H7" s="50" t="str">
        <f>IFERROR(IF(VLOOKUP(F7,'Aircraft list'!$A$4:$T$59, 3,FALSE)="YES", "ME", "SE" )," ")</f>
        <v>SE</v>
      </c>
      <c r="I7" s="80"/>
      <c r="J7" s="81" t="str">
        <f ca="1">IFERROR(IF(AND(
MOD(C7-fctlontodouble(VLOOKUP(B7,#REF!,4,FALSE))/360,1)&gt;=MOD((((MID((MID((IF(ISERR(A7),"",fctsoleil(A7,fctlattodouble(VLOOKUP(B7,#REF!,3,FALSE)),fctlontodouble(VLOOKUP(B7,#REF!,4,FALSE)),FALSE))),1,4)),1,2))*60+MID((MID((IF(ISERR(A7),"",fctsoleil(A7,fctlattodouble(VLOOKUP(B7,#REF!,3,FALSE)),fctlontodouble(VLOOKUP(B7,#REF!,4,FALSE)),FALSE))),1,4)),3,4))/(60*24))-fctlontodouble(VLOOKUP(B7,#REF!,4,FALSE))/360,1),
MOD(C7-fctlontodouble(VLOOKUP(B7,#REF!,4,FALSE))/360,1)&lt;MOD((((MID((MID((IF(ISERR(A7),"",fctsoleil(A7,fctlattodouble(VLOOKUP(B7,#REF!,3,FALSE)),fctlontodouble(VLOOKUP(B7,#REF!,4,FALSE)),FALSE))),7,4)),1,2))*60+MID((MID((IF(ISERR(A7),"",fctsoleil(A7,fctlattodouble(VLOOKUP(B7,#REF!,3,FALSE)),fctlontodouble(VLOOKUP(B7,#REF!,4,FALSE)),FALSE))),7,4)),3,4))/(60*24))-fctlontodouble(VLOOKUP(B7,#REF!,4,FALSE))/360,1)
),1,""),"")</f>
        <v/>
      </c>
      <c r="K7" s="82" t="str">
        <f t="shared" ref="K7:K70" si="4">IF(C7&lt;&gt;"",IF(J7=1,"",1),"")</f>
        <v/>
      </c>
      <c r="L7" s="79" t="str">
        <f ca="1">IFERROR(IF(AND(
MOD(E7-fctlontodouble(VLOOKUP(D7,#REF!,4,FALSE))/360,1)&gt;=MOD((((MID((MID((IF(ISERR(A7),"",fctsoleil(A7,fctlattodouble(VLOOKUP(D7,#REF!,3,FALSE)),fctlontodouble(VLOOKUP(D7,#REF!,4,FALSE)),FALSE))),1,4)),1,2))*60+MID((MID((IF(ISERR(A7),"",fctsoleil(A7,fctlattodouble(VLOOKUP(D7,#REF!,3,FALSE)),fctlontodouble(VLOOKUP(D7,#REF!,4,FALSE)),FALSE))),1,4)),3,4))/(60*24))-fctlontodouble(VLOOKUP(D7,#REF!,4,FALSE))/360,1),
MOD(E7-fctlontodouble(VLOOKUP(D7,#REF!,4,FALSE))/360,1)&lt;MOD((((MID((MID((IF(ISERR(A7),"",fctsoleil(A7,fctlattodouble(VLOOKUP(D7,#REF!,3,FALSE)),fctlontodouble(VLOOKUP(D7,#REF!,4,FALSE)),FALSE))),7,4)),1,2))*60+MID((MID((IF(ISERR(A7),"",fctsoleil(A7,fctlattodouble(VLOOKUP(D7,#REF!,3,FALSE)),fctlontodouble(VLOOKUP(D7,#REF!,4,FALSE)),FALSE))),7,4)),3,4))/(60*24))-fctlontodouble(VLOOKUP(D7,#REF!,4,FALSE))/360,1)
),1," "),"")</f>
        <v/>
      </c>
      <c r="M7" s="79" t="str">
        <f t="shared" ref="M7:M70" si="5">IF(C7&lt;&gt;"",IF(L7=1,"",1),"")</f>
        <v/>
      </c>
      <c r="N7" s="94"/>
      <c r="O7" s="83"/>
      <c r="P7" s="95"/>
      <c r="Q7" s="96"/>
      <c r="R7" s="97" t="str">
        <f>IF(AND(A7&lt;&gt;0,B7&lt;&gt;0,D7&lt;&gt;0,C7&lt;&gt;0,N7&lt;&gt;0),(vol_de_nuit(B7,D7,A7,C7,N7/24)*24),"")</f>
        <v/>
      </c>
      <c r="S7" s="98"/>
      <c r="T7" s="95"/>
      <c r="U7" s="99"/>
      <c r="V7" s="100"/>
      <c r="W7" s="101"/>
      <c r="X7" s="116">
        <f>IFERROR(IF(AND(VLOOKUP($F7,'Aircraft list'!$A$4:$G$39,2,FALSE)="YES",VLOOKUP($F7,'Aircraft list'!$A$4:$G$39,4,FALSE)="YES"),T7,""),"")</f>
        <v>0</v>
      </c>
      <c r="Y7" s="115">
        <f>IFERROR(IF(AND(VLOOKUP($F7,'Aircraft list'!$A$4:$G$39,2,FALSE)="YES",VLOOKUP($F7,'Aircraft list'!$A$4:$G$39,4,FALSE)="YES"),V7,""),"")</f>
        <v>0</v>
      </c>
      <c r="Z7" s="116" t="str">
        <f>IFERROR(IF(AND(VLOOKUP($F7,'Aircraft list'!$A$4:$G$39,3,FALSE)="YES",VLOOKUP($F7,'Aircraft list'!$A$4:$G$39,4,FALSE)="YES"),T7,""),"")</f>
        <v/>
      </c>
      <c r="AA7" s="115" t="str">
        <f>IFERROR(IF(AND(VLOOKUP($F7,'Aircraft list'!$A$4:$G$39,3,FALSE)="YES",VLOOKUP($F7,'Aircraft list'!$A$4:$G$39,4,FALSE)="YES"),V7,""),"")</f>
        <v/>
      </c>
      <c r="AB7" s="116" t="str">
        <f>IFERROR(IF(AND(VLOOKUP($F7,'Aircraft list'!$A$4:$G$39,2,FALSE)="YES",VLOOKUP($F7,'Aircraft list'!$A$4:$G$39,6,FALSE)="YES"),T7,""),"")</f>
        <v/>
      </c>
      <c r="AC7" s="115" t="str">
        <f>IFERROR(IF(AND(VLOOKUP($F7,'Aircraft list'!$A$4:$G$39,2,FALSE)="YES",VLOOKUP($F7,'Aircraft list'!$A$4:$G$39,6,FALSE)="YES"),V7,""),"")</f>
        <v/>
      </c>
      <c r="AD7" s="116" t="str">
        <f>IFERROR(IF(AND(VLOOKUP($F7,'Aircraft list'!$A$4:$G$39,3,FALSE)="YES",VLOOKUP($F7,'Aircraft list'!$A$4:$G$39,6,FALSE)="YES"),T7,""),"")</f>
        <v/>
      </c>
      <c r="AE7" s="117" t="str">
        <f>IFERROR(IF(AND(VLOOKUP($F7,'Aircraft list'!$A$4:$G$39,3,FALSE)="YES",VLOOKUP($F7,'Aircraft list'!$A$4:$G$39,6,FALSE)="YES"),U7,""),"")</f>
        <v/>
      </c>
      <c r="AF7" s="115" t="str">
        <f>IFERROR(IF(AND(VLOOKUP($F7,'Aircraft list'!$A$4:$G$39,3,FALSE)="YES",VLOOKUP($F7,'Aircraft list'!$A$4:$G$39,6,FALSE)="YES"),V7,""),"")</f>
        <v/>
      </c>
      <c r="AG7" s="116" t="str">
        <f>IFERROR(IF(VLOOKUP($F7,'Aircraft list'!$A$4:$G$39,5,FALSE)="YES",T7,""),"")</f>
        <v/>
      </c>
      <c r="AH7" s="117" t="str">
        <f>IFERROR(IF(VLOOKUP($F7,'Aircraft list'!$A$4:$G$39,5,FALSE)="YES",U7,""),"")</f>
        <v/>
      </c>
      <c r="AI7" s="115" t="str">
        <f>IFERROR(IF(VLOOKUP($F7,'Aircraft list'!$A$4:$G$39,5,FALSE)="YES",V7,""),"")</f>
        <v/>
      </c>
      <c r="AJ7" s="101"/>
      <c r="AK7" s="101"/>
      <c r="AL7" s="101"/>
      <c r="AM7" s="102" t="str">
        <f>IFERROR(IF(VLOOKUP($F7,'Aircraft list'!$A$4:$G$39,7,FALSE)="YES",N7,""),"")</f>
        <v/>
      </c>
      <c r="AN7" s="112"/>
      <c r="AO7" s="101"/>
      <c r="AP7" s="101"/>
      <c r="AQ7" s="101"/>
      <c r="AR7" s="111"/>
      <c r="AS7" s="102"/>
      <c r="AT7" s="102"/>
      <c r="AU7" s="49"/>
    </row>
    <row r="8" spans="1:47" s="50" customFormat="1">
      <c r="A8" s="84"/>
      <c r="B8" s="75"/>
      <c r="C8" s="76"/>
      <c r="D8" s="77"/>
      <c r="E8" s="73" t="str">
        <f t="shared" si="3"/>
        <v/>
      </c>
      <c r="F8" s="79" t="s">
        <v>32</v>
      </c>
      <c r="G8" s="80"/>
      <c r="H8" s="50" t="str">
        <f>IFERROR(IF(VLOOKUP(F8,'Aircraft list'!$A$4:$T$59, 3,FALSE)="YES", "ME", "SE" )," ")</f>
        <v>ME</v>
      </c>
      <c r="I8" s="80"/>
      <c r="J8" s="81" t="str">
        <f ca="1">IFERROR(IF(AND(
MOD(C8-fctlontodouble(VLOOKUP(B8,#REF!,4,FALSE))/360,1)&gt;=MOD((((MID((MID((IF(ISERR(A8),"",fctsoleil(A8,fctlattodouble(VLOOKUP(B8,#REF!,3,FALSE)),fctlontodouble(VLOOKUP(B8,#REF!,4,FALSE)),FALSE))),1,4)),1,2))*60+MID((MID((IF(ISERR(A8),"",fctsoleil(A8,fctlattodouble(VLOOKUP(B8,#REF!,3,FALSE)),fctlontodouble(VLOOKUP(B8,#REF!,4,FALSE)),FALSE))),1,4)),3,4))/(60*24))-fctlontodouble(VLOOKUP(B8,#REF!,4,FALSE))/360,1),
MOD(C8-fctlontodouble(VLOOKUP(B8,#REF!,4,FALSE))/360,1)&lt;MOD((((MID((MID((IF(ISERR(A8),"",fctsoleil(A8,fctlattodouble(VLOOKUP(B8,#REF!,3,FALSE)),fctlontodouble(VLOOKUP(B8,#REF!,4,FALSE)),FALSE))),7,4)),1,2))*60+MID((MID((IF(ISERR(A8),"",fctsoleil(A8,fctlattodouble(VLOOKUP(B8,#REF!,3,FALSE)),fctlontodouble(VLOOKUP(B8,#REF!,4,FALSE)),FALSE))),7,4)),3,4))/(60*24))-fctlontodouble(VLOOKUP(B8,#REF!,4,FALSE))/360,1)
),1,""),"")</f>
        <v/>
      </c>
      <c r="K8" s="82" t="str">
        <f t="shared" si="4"/>
        <v/>
      </c>
      <c r="L8" s="79" t="str">
        <f ca="1">IFERROR(IF(AND(
MOD(E8-fctlontodouble(VLOOKUP(D8,#REF!,4,FALSE))/360,1)&gt;=MOD((((MID((MID((IF(ISERR(A8),"",fctsoleil(A8,fctlattodouble(VLOOKUP(D8,#REF!,3,FALSE)),fctlontodouble(VLOOKUP(D8,#REF!,4,FALSE)),FALSE))),1,4)),1,2))*60+MID((MID((IF(ISERR(A8),"",fctsoleil(A8,fctlattodouble(VLOOKUP(D8,#REF!,3,FALSE)),fctlontodouble(VLOOKUP(D8,#REF!,4,FALSE)),FALSE))),1,4)),3,4))/(60*24))-fctlontodouble(VLOOKUP(D8,#REF!,4,FALSE))/360,1),
MOD(E8-fctlontodouble(VLOOKUP(D8,#REF!,4,FALSE))/360,1)&lt;MOD((((MID((MID((IF(ISERR(A8),"",fctsoleil(A8,fctlattodouble(VLOOKUP(D8,#REF!,3,FALSE)),fctlontodouble(VLOOKUP(D8,#REF!,4,FALSE)),FALSE))),7,4)),1,2))*60+MID((MID((IF(ISERR(A8),"",fctsoleil(A8,fctlattodouble(VLOOKUP(D8,#REF!,3,FALSE)),fctlontodouble(VLOOKUP(D8,#REF!,4,FALSE)),FALSE))),7,4)),3,4))/(60*24))-fctlontodouble(VLOOKUP(D8,#REF!,4,FALSE))/360,1)
),1," "),"")</f>
        <v/>
      </c>
      <c r="M8" s="79" t="str">
        <f t="shared" si="5"/>
        <v/>
      </c>
      <c r="N8" s="94"/>
      <c r="O8" s="83"/>
      <c r="P8" s="95"/>
      <c r="Q8" s="96"/>
      <c r="R8" s="97" t="str">
        <f>IF(AND(A8&lt;&gt;0,B8&lt;&gt;0,D8&lt;&gt;0,C8&lt;&gt;0,N8&lt;&gt;0),(vol_de_nuit(B8,D8,A8,C8,N8/24)*24),"")</f>
        <v/>
      </c>
      <c r="S8" s="98"/>
      <c r="T8" s="95"/>
      <c r="U8" s="99"/>
      <c r="V8" s="100"/>
      <c r="W8" s="101"/>
      <c r="X8" s="116" t="str">
        <f>IFERROR(IF(AND(VLOOKUP($F8,'Aircraft list'!$A$4:$G$39,2,FALSE)="YES",VLOOKUP($F8,'Aircraft list'!$A$4:$G$39,4,FALSE)="YES"),T8,""),"")</f>
        <v/>
      </c>
      <c r="Y8" s="115" t="str">
        <f>IFERROR(IF(AND(VLOOKUP($F8,'Aircraft list'!$A$4:$G$39,2,FALSE)="YES",VLOOKUP($F8,'Aircraft list'!$A$4:$G$39,4,FALSE)="YES"),V8,""),"")</f>
        <v/>
      </c>
      <c r="Z8" s="116" t="str">
        <f>IFERROR(IF(AND(VLOOKUP($F8,'Aircraft list'!$A$4:$G$39,3,FALSE)="YES",VLOOKUP($F8,'Aircraft list'!$A$4:$G$39,4,FALSE)="YES"),T8,""),"")</f>
        <v/>
      </c>
      <c r="AA8" s="115" t="str">
        <f>IFERROR(IF(AND(VLOOKUP($F8,'Aircraft list'!$A$4:$G$39,3,FALSE)="YES",VLOOKUP($F8,'Aircraft list'!$A$4:$G$39,4,FALSE)="YES"),V8,""),"")</f>
        <v/>
      </c>
      <c r="AB8" s="116" t="str">
        <f>IFERROR(IF(AND(VLOOKUP($F8,'Aircraft list'!$A$4:$G$39,2,FALSE)="YES",VLOOKUP($F8,'Aircraft list'!$A$4:$G$39,6,FALSE)="YES"),T8,""),"")</f>
        <v/>
      </c>
      <c r="AC8" s="115" t="str">
        <f>IFERROR(IF(AND(VLOOKUP($F8,'Aircraft list'!$A$4:$G$39,2,FALSE)="YES",VLOOKUP($F8,'Aircraft list'!$A$4:$G$39,6,FALSE)="YES"),V8,""),"")</f>
        <v/>
      </c>
      <c r="AD8" s="116">
        <f>IFERROR(IF(AND(VLOOKUP($F8,'Aircraft list'!$A$4:$G$39,3,FALSE)="YES",VLOOKUP($F8,'Aircraft list'!$A$4:$G$39,6,FALSE)="YES"),T8,""),"")</f>
        <v>0</v>
      </c>
      <c r="AE8" s="117">
        <f>IFERROR(IF(AND(VLOOKUP($F8,'Aircraft list'!$A$4:$G$39,3,FALSE)="YES",VLOOKUP($F8,'Aircraft list'!$A$4:$G$39,6,FALSE)="YES"),U8,""),"")</f>
        <v>0</v>
      </c>
      <c r="AF8" s="115">
        <f>IFERROR(IF(AND(VLOOKUP($F8,'Aircraft list'!$A$4:$G$39,3,FALSE)="YES",VLOOKUP($F8,'Aircraft list'!$A$4:$G$39,6,FALSE)="YES"),V8,""),"")</f>
        <v>0</v>
      </c>
      <c r="AG8" s="116" t="str">
        <f>IFERROR(IF(VLOOKUP($F8,'Aircraft list'!$A$4:$G$39,5,FALSE)="YES",T8,""),"")</f>
        <v/>
      </c>
      <c r="AH8" s="117" t="str">
        <f>IFERROR(IF(VLOOKUP($F8,'Aircraft list'!$A$4:$G$39,5,FALSE)="YES",U8,""),"")</f>
        <v/>
      </c>
      <c r="AI8" s="115" t="str">
        <f>IFERROR(IF(VLOOKUP($F8,'Aircraft list'!$A$4:$G$39,5,FALSE)="YES",V8,""),"")</f>
        <v/>
      </c>
      <c r="AJ8" s="101"/>
      <c r="AK8" s="101"/>
      <c r="AL8" s="101"/>
      <c r="AM8" s="102" t="str">
        <f>IFERROR(IF(VLOOKUP($F8,'Aircraft list'!$A$4:$G$39,7,FALSE)="YES",N8,""),"")</f>
        <v/>
      </c>
      <c r="AN8" s="112"/>
      <c r="AO8" s="101"/>
      <c r="AP8" s="101"/>
      <c r="AQ8" s="101"/>
      <c r="AR8" s="111"/>
      <c r="AS8" s="102"/>
      <c r="AT8" s="102"/>
      <c r="AU8" s="49"/>
    </row>
    <row r="9" spans="1:47" s="50" customFormat="1">
      <c r="A9" s="84"/>
      <c r="B9" s="75"/>
      <c r="C9" s="76"/>
      <c r="D9" s="77"/>
      <c r="E9" s="73" t="str">
        <f t="shared" si="3"/>
        <v/>
      </c>
      <c r="F9" s="79"/>
      <c r="G9" s="80"/>
      <c r="H9" s="50" t="str">
        <f>IFERROR(IF(VLOOKUP(F9,'Aircraft list'!$A$4:$T$59, 3,FALSE)="YES", "ME", "SE" )," ")</f>
        <v xml:space="preserve"> </v>
      </c>
      <c r="I9" s="80"/>
      <c r="J9" s="81" t="str">
        <f ca="1">IFERROR(IF(AND(
MOD(C9-fctlontodouble(VLOOKUP(B9,#REF!,4,FALSE))/360,1)&gt;=MOD((((MID((MID((IF(ISERR(A9),"",fctsoleil(A9,fctlattodouble(VLOOKUP(B9,#REF!,3,FALSE)),fctlontodouble(VLOOKUP(B9,#REF!,4,FALSE)),FALSE))),1,4)),1,2))*60+MID((MID((IF(ISERR(A9),"",fctsoleil(A9,fctlattodouble(VLOOKUP(B9,#REF!,3,FALSE)),fctlontodouble(VLOOKUP(B9,#REF!,4,FALSE)),FALSE))),1,4)),3,4))/(60*24))-fctlontodouble(VLOOKUP(B9,#REF!,4,FALSE))/360,1),
MOD(C9-fctlontodouble(VLOOKUP(B9,#REF!,4,FALSE))/360,1)&lt;MOD((((MID((MID((IF(ISERR(A9),"",fctsoleil(A9,fctlattodouble(VLOOKUP(B9,#REF!,3,FALSE)),fctlontodouble(VLOOKUP(B9,#REF!,4,FALSE)),FALSE))),7,4)),1,2))*60+MID((MID((IF(ISERR(A9),"",fctsoleil(A9,fctlattodouble(VLOOKUP(B9,#REF!,3,FALSE)),fctlontodouble(VLOOKUP(B9,#REF!,4,FALSE)),FALSE))),7,4)),3,4))/(60*24))-fctlontodouble(VLOOKUP(B9,#REF!,4,FALSE))/360,1)
),1,""),"")</f>
        <v/>
      </c>
      <c r="K9" s="82" t="str">
        <f t="shared" si="4"/>
        <v/>
      </c>
      <c r="L9" s="79" t="str">
        <f ca="1">IFERROR(IF(AND(
MOD(E9-fctlontodouble(VLOOKUP(D9,#REF!,4,FALSE))/360,1)&gt;=MOD((((MID((MID((IF(ISERR(A9),"",fctsoleil(A9,fctlattodouble(VLOOKUP(D9,#REF!,3,FALSE)),fctlontodouble(VLOOKUP(D9,#REF!,4,FALSE)),FALSE))),1,4)),1,2))*60+MID((MID((IF(ISERR(A9),"",fctsoleil(A9,fctlattodouble(VLOOKUP(D9,#REF!,3,FALSE)),fctlontodouble(VLOOKUP(D9,#REF!,4,FALSE)),FALSE))),1,4)),3,4))/(60*24))-fctlontodouble(VLOOKUP(D9,#REF!,4,FALSE))/360,1),
MOD(E9-fctlontodouble(VLOOKUP(D9,#REF!,4,FALSE))/360,1)&lt;MOD((((MID((MID((IF(ISERR(A9),"",fctsoleil(A9,fctlattodouble(VLOOKUP(D9,#REF!,3,FALSE)),fctlontodouble(VLOOKUP(D9,#REF!,4,FALSE)),FALSE))),7,4)),1,2))*60+MID((MID((IF(ISERR(A9),"",fctsoleil(A9,fctlattodouble(VLOOKUP(D9,#REF!,3,FALSE)),fctlontodouble(VLOOKUP(D9,#REF!,4,FALSE)),FALSE))),7,4)),3,4))/(60*24))-fctlontodouble(VLOOKUP(D9,#REF!,4,FALSE))/360,1)
),1," "),"")</f>
        <v/>
      </c>
      <c r="M9" s="79" t="str">
        <f t="shared" si="5"/>
        <v/>
      </c>
      <c r="N9" s="94"/>
      <c r="O9" s="83"/>
      <c r="P9" s="95"/>
      <c r="Q9" s="96"/>
      <c r="R9" s="97" t="str">
        <f>IF(AND(A9&lt;&gt;0,B9&lt;&gt;0,D9&lt;&gt;0,C9&lt;&gt;0,N9&lt;&gt;0),(vol_de_nuit(B9,D9,A9,C9,N9/24)*24),"")</f>
        <v/>
      </c>
      <c r="S9" s="98"/>
      <c r="T9" s="95"/>
      <c r="U9" s="99"/>
      <c r="V9" s="100"/>
      <c r="W9" s="101"/>
      <c r="X9" s="116" t="str">
        <f>IFERROR(IF(AND(VLOOKUP($F9,'Aircraft list'!$A$4:$G$39,2,FALSE)="YES",VLOOKUP($F9,'Aircraft list'!$A$4:$G$39,4,FALSE)="YES"),T9,""),"")</f>
        <v/>
      </c>
      <c r="Y9" s="115" t="str">
        <f>IFERROR(IF(AND(VLOOKUP($F9,'Aircraft list'!$A$4:$G$39,2,FALSE)="YES",VLOOKUP($F9,'Aircraft list'!$A$4:$G$39,4,FALSE)="YES"),V9,""),"")</f>
        <v/>
      </c>
      <c r="Z9" s="116" t="str">
        <f>IFERROR(IF(AND(VLOOKUP($F9,'Aircraft list'!$A$4:$G$39,3,FALSE)="YES",VLOOKUP($F9,'Aircraft list'!$A$4:$G$39,4,FALSE)="YES"),T9,""),"")</f>
        <v/>
      </c>
      <c r="AA9" s="115" t="str">
        <f>IFERROR(IF(AND(VLOOKUP($F9,'Aircraft list'!$A$4:$G$39,3,FALSE)="YES",VLOOKUP($F9,'Aircraft list'!$A$4:$G$39,4,FALSE)="YES"),V9,""),"")</f>
        <v/>
      </c>
      <c r="AB9" s="116" t="str">
        <f>IFERROR(IF(AND(VLOOKUP($F9,'Aircraft list'!$A$4:$G$39,2,FALSE)="YES",VLOOKUP($F9,'Aircraft list'!$A$4:$G$39,6,FALSE)="YES"),T9,""),"")</f>
        <v/>
      </c>
      <c r="AC9" s="115" t="str">
        <f>IFERROR(IF(AND(VLOOKUP($F9,'Aircraft list'!$A$4:$G$39,2,FALSE)="YES",VLOOKUP($F9,'Aircraft list'!$A$4:$G$39,6,FALSE)="YES"),V9,""),"")</f>
        <v/>
      </c>
      <c r="AD9" s="116" t="str">
        <f>IFERROR(IF(AND(VLOOKUP($F9,'Aircraft list'!$A$4:$G$39,3,FALSE)="YES",VLOOKUP($F9,'Aircraft list'!$A$4:$G$39,6,FALSE)="YES"),T9,""),"")</f>
        <v/>
      </c>
      <c r="AE9" s="117" t="str">
        <f>IFERROR(IF(AND(VLOOKUP($F9,'Aircraft list'!$A$4:$G$39,3,FALSE)="YES",VLOOKUP($F9,'Aircraft list'!$A$4:$G$39,6,FALSE)="YES"),U9,""),"")</f>
        <v/>
      </c>
      <c r="AF9" s="115" t="str">
        <f>IFERROR(IF(AND(VLOOKUP($F9,'Aircraft list'!$A$4:$G$39,3,FALSE)="YES",VLOOKUP($F9,'Aircraft list'!$A$4:$G$39,6,FALSE)="YES"),V9,""),"")</f>
        <v/>
      </c>
      <c r="AG9" s="116" t="str">
        <f>IFERROR(IF(VLOOKUP($F9,'Aircraft list'!$A$4:$G$39,5,FALSE)="YES",T9,""),"")</f>
        <v/>
      </c>
      <c r="AH9" s="117" t="str">
        <f>IFERROR(IF(VLOOKUP($F9,'Aircraft list'!$A$4:$G$39,5,FALSE)="YES",U9,""),"")</f>
        <v/>
      </c>
      <c r="AI9" s="115" t="str">
        <f>IFERROR(IF(VLOOKUP($F9,'Aircraft list'!$A$4:$G$39,5,FALSE)="YES",V9,""),"")</f>
        <v/>
      </c>
      <c r="AJ9" s="101"/>
      <c r="AK9" s="101"/>
      <c r="AL9" s="101"/>
      <c r="AM9" s="102" t="str">
        <f>IFERROR(IF(VLOOKUP($F9,'Aircraft list'!$A$4:$G$39,7,FALSE)="YES",N9,""),"")</f>
        <v/>
      </c>
      <c r="AN9" s="112"/>
      <c r="AO9" s="101"/>
      <c r="AP9" s="101"/>
      <c r="AQ9" s="101"/>
      <c r="AR9" s="111"/>
      <c r="AS9" s="102"/>
      <c r="AT9" s="102"/>
      <c r="AU9" s="49"/>
    </row>
    <row r="10" spans="1:47" s="50" customFormat="1">
      <c r="A10" s="84"/>
      <c r="B10" s="75"/>
      <c r="C10" s="76"/>
      <c r="D10" s="77"/>
      <c r="E10" s="73" t="str">
        <f t="shared" si="3"/>
        <v/>
      </c>
      <c r="F10" s="79"/>
      <c r="G10" s="80"/>
      <c r="H10" s="50" t="str">
        <f>IFERROR(IF(VLOOKUP(F10,'Aircraft list'!$A$4:$T$59, 3,FALSE)="YES", "ME", "SE" )," ")</f>
        <v xml:space="preserve"> </v>
      </c>
      <c r="I10" s="80"/>
      <c r="J10" s="81" t="str">
        <f ca="1">IFERROR(IF(AND(
MOD(C10-fctlontodouble(VLOOKUP(B10,#REF!,4,FALSE))/360,1)&gt;=MOD((((MID((MID((IF(ISERR(A10),"",fctsoleil(A10,fctlattodouble(VLOOKUP(B10,#REF!,3,FALSE)),fctlontodouble(VLOOKUP(B10,#REF!,4,FALSE)),FALSE))),1,4)),1,2))*60+MID((MID((IF(ISERR(A10),"",fctsoleil(A10,fctlattodouble(VLOOKUP(B10,#REF!,3,FALSE)),fctlontodouble(VLOOKUP(B10,#REF!,4,FALSE)),FALSE))),1,4)),3,4))/(60*24))-fctlontodouble(VLOOKUP(B10,#REF!,4,FALSE))/360,1),
MOD(C10-fctlontodouble(VLOOKUP(B10,#REF!,4,FALSE))/360,1)&lt;MOD((((MID((MID((IF(ISERR(A10),"",fctsoleil(A10,fctlattodouble(VLOOKUP(B10,#REF!,3,FALSE)),fctlontodouble(VLOOKUP(B10,#REF!,4,FALSE)),FALSE))),7,4)),1,2))*60+MID((MID((IF(ISERR(A10),"",fctsoleil(A10,fctlattodouble(VLOOKUP(B10,#REF!,3,FALSE)),fctlontodouble(VLOOKUP(B10,#REF!,4,FALSE)),FALSE))),7,4)),3,4))/(60*24))-fctlontodouble(VLOOKUP(B10,#REF!,4,FALSE))/360,1)
),1,""),"")</f>
        <v/>
      </c>
      <c r="K10" s="82" t="str">
        <f t="shared" si="4"/>
        <v/>
      </c>
      <c r="L10" s="79" t="str">
        <f ca="1">IFERROR(IF(AND(
MOD(E10-fctlontodouble(VLOOKUP(D10,#REF!,4,FALSE))/360,1)&gt;=MOD((((MID((MID((IF(ISERR(A10),"",fctsoleil(A10,fctlattodouble(VLOOKUP(D10,#REF!,3,FALSE)),fctlontodouble(VLOOKUP(D10,#REF!,4,FALSE)),FALSE))),1,4)),1,2))*60+MID((MID((IF(ISERR(A10),"",fctsoleil(A10,fctlattodouble(VLOOKUP(D10,#REF!,3,FALSE)),fctlontodouble(VLOOKUP(D10,#REF!,4,FALSE)),FALSE))),1,4)),3,4))/(60*24))-fctlontodouble(VLOOKUP(D10,#REF!,4,FALSE))/360,1),
MOD(E10-fctlontodouble(VLOOKUP(D10,#REF!,4,FALSE))/360,1)&lt;MOD((((MID((MID((IF(ISERR(A10),"",fctsoleil(A10,fctlattodouble(VLOOKUP(D10,#REF!,3,FALSE)),fctlontodouble(VLOOKUP(D10,#REF!,4,FALSE)),FALSE))),7,4)),1,2))*60+MID((MID((IF(ISERR(A10),"",fctsoleil(A10,fctlattodouble(VLOOKUP(D10,#REF!,3,FALSE)),fctlontodouble(VLOOKUP(D10,#REF!,4,FALSE)),FALSE))),7,4)),3,4))/(60*24))-fctlontodouble(VLOOKUP(D10,#REF!,4,FALSE))/360,1)
),1," "),"")</f>
        <v/>
      </c>
      <c r="M10" s="79" t="str">
        <f t="shared" si="5"/>
        <v/>
      </c>
      <c r="N10" s="94"/>
      <c r="O10" s="83"/>
      <c r="P10" s="95"/>
      <c r="Q10" s="96"/>
      <c r="R10" s="97" t="str">
        <f>IF(AND(A10&lt;&gt;0,B10&lt;&gt;0,D10&lt;&gt;0,C10&lt;&gt;0,N10&lt;&gt;0),(vol_de_nuit(B10,D10,A10,C10,N10/24)*24),"")</f>
        <v/>
      </c>
      <c r="S10" s="98"/>
      <c r="T10" s="95"/>
      <c r="U10" s="99"/>
      <c r="V10" s="100"/>
      <c r="W10" s="101"/>
      <c r="X10" s="116" t="str">
        <f>IFERROR(IF(AND(VLOOKUP($F10,'Aircraft list'!$A$4:$G$39,2,FALSE)="YES",VLOOKUP($F10,'Aircraft list'!$A$4:$G$39,4,FALSE)="YES"),T10,""),"")</f>
        <v/>
      </c>
      <c r="Y10" s="115" t="str">
        <f>IFERROR(IF(AND(VLOOKUP($F10,'Aircraft list'!$A$4:$G$39,2,FALSE)="YES",VLOOKUP($F10,'Aircraft list'!$A$4:$G$39,4,FALSE)="YES"),V10,""),"")</f>
        <v/>
      </c>
      <c r="Z10" s="116" t="str">
        <f>IFERROR(IF(AND(VLOOKUP($F10,'Aircraft list'!$A$4:$G$39,3,FALSE)="YES",VLOOKUP($F10,'Aircraft list'!$A$4:$G$39,4,FALSE)="YES"),T10,""),"")</f>
        <v/>
      </c>
      <c r="AA10" s="115" t="str">
        <f>IFERROR(IF(AND(VLOOKUP($F10,'Aircraft list'!$A$4:$G$39,3,FALSE)="YES",VLOOKUP($F10,'Aircraft list'!$A$4:$G$39,4,FALSE)="YES"),V10,""),"")</f>
        <v/>
      </c>
      <c r="AB10" s="116" t="str">
        <f>IFERROR(IF(AND(VLOOKUP($F10,'Aircraft list'!$A$4:$G$39,2,FALSE)="YES",VLOOKUP($F10,'Aircraft list'!$A$4:$G$39,6,FALSE)="YES"),T10,""),"")</f>
        <v/>
      </c>
      <c r="AC10" s="115" t="str">
        <f>IFERROR(IF(AND(VLOOKUP($F10,'Aircraft list'!$A$4:$G$39,2,FALSE)="YES",VLOOKUP($F10,'Aircraft list'!$A$4:$G$39,6,FALSE)="YES"),V10,""),"")</f>
        <v/>
      </c>
      <c r="AD10" s="116" t="str">
        <f>IFERROR(IF(AND(VLOOKUP($F10,'Aircraft list'!$A$4:$G$39,3,FALSE)="YES",VLOOKUP($F10,'Aircraft list'!$A$4:$G$39,6,FALSE)="YES"),T10,""),"")</f>
        <v/>
      </c>
      <c r="AE10" s="117" t="str">
        <f>IFERROR(IF(AND(VLOOKUP($F10,'Aircraft list'!$A$4:$G$39,3,FALSE)="YES",VLOOKUP($F10,'Aircraft list'!$A$4:$G$39,6,FALSE)="YES"),U10,""),"")</f>
        <v/>
      </c>
      <c r="AF10" s="115" t="str">
        <f>IFERROR(IF(AND(VLOOKUP($F10,'Aircraft list'!$A$4:$G$39,3,FALSE)="YES",VLOOKUP($F10,'Aircraft list'!$A$4:$G$39,6,FALSE)="YES"),V10,""),"")</f>
        <v/>
      </c>
      <c r="AG10" s="116" t="str">
        <f>IFERROR(IF(VLOOKUP($F10,'Aircraft list'!$A$4:$G$39,5,FALSE)="YES",T10,""),"")</f>
        <v/>
      </c>
      <c r="AH10" s="117" t="str">
        <f>IFERROR(IF(VLOOKUP($F10,'Aircraft list'!$A$4:$G$39,5,FALSE)="YES",U10,""),"")</f>
        <v/>
      </c>
      <c r="AI10" s="115" t="str">
        <f>IFERROR(IF(VLOOKUP($F10,'Aircraft list'!$A$4:$G$39,5,FALSE)="YES",V10,""),"")</f>
        <v/>
      </c>
      <c r="AJ10" s="101"/>
      <c r="AK10" s="101"/>
      <c r="AL10" s="101"/>
      <c r="AM10" s="102" t="str">
        <f>IFERROR(IF(VLOOKUP($F10,'Aircraft list'!$A$4:$G$39,7,FALSE)="YES",N10,""),"")</f>
        <v/>
      </c>
      <c r="AN10" s="112"/>
      <c r="AO10" s="101"/>
      <c r="AP10" s="101"/>
      <c r="AQ10" s="101"/>
      <c r="AR10" s="111"/>
      <c r="AS10" s="102"/>
      <c r="AT10" s="102"/>
      <c r="AU10" s="49"/>
    </row>
    <row r="11" spans="1:47" s="50" customFormat="1">
      <c r="A11" s="84"/>
      <c r="B11" s="75"/>
      <c r="C11" s="76"/>
      <c r="D11" s="77"/>
      <c r="E11" s="73" t="str">
        <f t="shared" si="3"/>
        <v/>
      </c>
      <c r="F11" s="79"/>
      <c r="G11" s="80"/>
      <c r="H11" s="50" t="str">
        <f>IFERROR(IF(VLOOKUP(F11,'Aircraft list'!$A$4:$T$59, 3,FALSE)="YES", "ME", "SE" )," ")</f>
        <v xml:space="preserve"> </v>
      </c>
      <c r="I11" s="80"/>
      <c r="J11" s="81" t="str">
        <f ca="1">IFERROR(IF(AND(
MOD(C11-fctlontodouble(VLOOKUP(B11,#REF!,4,FALSE))/360,1)&gt;=MOD((((MID((MID((IF(ISERR(A11),"",fctsoleil(A11,fctlattodouble(VLOOKUP(B11,#REF!,3,FALSE)),fctlontodouble(VLOOKUP(B11,#REF!,4,FALSE)),FALSE))),1,4)),1,2))*60+MID((MID((IF(ISERR(A11),"",fctsoleil(A11,fctlattodouble(VLOOKUP(B11,#REF!,3,FALSE)),fctlontodouble(VLOOKUP(B11,#REF!,4,FALSE)),FALSE))),1,4)),3,4))/(60*24))-fctlontodouble(VLOOKUP(B11,#REF!,4,FALSE))/360,1),
MOD(C11-fctlontodouble(VLOOKUP(B11,#REF!,4,FALSE))/360,1)&lt;MOD((((MID((MID((IF(ISERR(A11),"",fctsoleil(A11,fctlattodouble(VLOOKUP(B11,#REF!,3,FALSE)),fctlontodouble(VLOOKUP(B11,#REF!,4,FALSE)),FALSE))),7,4)),1,2))*60+MID((MID((IF(ISERR(A11),"",fctsoleil(A11,fctlattodouble(VLOOKUP(B11,#REF!,3,FALSE)),fctlontodouble(VLOOKUP(B11,#REF!,4,FALSE)),FALSE))),7,4)),3,4))/(60*24))-fctlontodouble(VLOOKUP(B11,#REF!,4,FALSE))/360,1)
),1,""),"")</f>
        <v/>
      </c>
      <c r="K11" s="82" t="str">
        <f t="shared" si="4"/>
        <v/>
      </c>
      <c r="L11" s="79" t="str">
        <f ca="1">IFERROR(IF(AND(
MOD(E11-fctlontodouble(VLOOKUP(D11,#REF!,4,FALSE))/360,1)&gt;=MOD((((MID((MID((IF(ISERR(A11),"",fctsoleil(A11,fctlattodouble(VLOOKUP(D11,#REF!,3,FALSE)),fctlontodouble(VLOOKUP(D11,#REF!,4,FALSE)),FALSE))),1,4)),1,2))*60+MID((MID((IF(ISERR(A11),"",fctsoleil(A11,fctlattodouble(VLOOKUP(D11,#REF!,3,FALSE)),fctlontodouble(VLOOKUP(D11,#REF!,4,FALSE)),FALSE))),1,4)),3,4))/(60*24))-fctlontodouble(VLOOKUP(D11,#REF!,4,FALSE))/360,1),
MOD(E11-fctlontodouble(VLOOKUP(D11,#REF!,4,FALSE))/360,1)&lt;MOD((((MID((MID((IF(ISERR(A11),"",fctsoleil(A11,fctlattodouble(VLOOKUP(D11,#REF!,3,FALSE)),fctlontodouble(VLOOKUP(D11,#REF!,4,FALSE)),FALSE))),7,4)),1,2))*60+MID((MID((IF(ISERR(A11),"",fctsoleil(A11,fctlattodouble(VLOOKUP(D11,#REF!,3,FALSE)),fctlontodouble(VLOOKUP(D11,#REF!,4,FALSE)),FALSE))),7,4)),3,4))/(60*24))-fctlontodouble(VLOOKUP(D11,#REF!,4,FALSE))/360,1)
),1," "),"")</f>
        <v/>
      </c>
      <c r="M11" s="79" t="str">
        <f t="shared" si="5"/>
        <v/>
      </c>
      <c r="N11" s="94"/>
      <c r="O11" s="83"/>
      <c r="P11" s="95"/>
      <c r="Q11" s="96"/>
      <c r="R11" s="97" t="str">
        <f>IF(AND(A11&lt;&gt;0,B11&lt;&gt;0,D11&lt;&gt;0,C11&lt;&gt;0,N11&lt;&gt;0),(vol_de_nuit(B11,D11,A11,C11,N11/24)*24),"")</f>
        <v/>
      </c>
      <c r="S11" s="98"/>
      <c r="T11" s="95"/>
      <c r="U11" s="99"/>
      <c r="V11" s="100"/>
      <c r="W11" s="101"/>
      <c r="X11" s="116" t="str">
        <f>IFERROR(IF(AND(VLOOKUP($F11,'Aircraft list'!$A$4:$G$39,2,FALSE)="YES",VLOOKUP($F11,'Aircraft list'!$A$4:$G$39,4,FALSE)="YES"),T11,""),"")</f>
        <v/>
      </c>
      <c r="Y11" s="115" t="str">
        <f>IFERROR(IF(AND(VLOOKUP($F11,'Aircraft list'!$A$4:$G$39,2,FALSE)="YES",VLOOKUP($F11,'Aircraft list'!$A$4:$G$39,4,FALSE)="YES"),V11,""),"")</f>
        <v/>
      </c>
      <c r="Z11" s="116" t="str">
        <f>IFERROR(IF(AND(VLOOKUP($F11,'Aircraft list'!$A$4:$G$39,3,FALSE)="YES",VLOOKUP($F11,'Aircraft list'!$A$4:$G$39,4,FALSE)="YES"),T11,""),"")</f>
        <v/>
      </c>
      <c r="AA11" s="115" t="str">
        <f>IFERROR(IF(AND(VLOOKUP($F11,'Aircraft list'!$A$4:$G$39,3,FALSE)="YES",VLOOKUP($F11,'Aircraft list'!$A$4:$G$39,4,FALSE)="YES"),V11,""),"")</f>
        <v/>
      </c>
      <c r="AB11" s="116" t="str">
        <f>IFERROR(IF(AND(VLOOKUP($F11,'Aircraft list'!$A$4:$G$39,2,FALSE)="YES",VLOOKUP($F11,'Aircraft list'!$A$4:$G$39,6,FALSE)="YES"),T11,""),"")</f>
        <v/>
      </c>
      <c r="AC11" s="115" t="str">
        <f>IFERROR(IF(AND(VLOOKUP($F11,'Aircraft list'!$A$4:$G$39,2,FALSE)="YES",VLOOKUP($F11,'Aircraft list'!$A$4:$G$39,6,FALSE)="YES"),V11,""),"")</f>
        <v/>
      </c>
      <c r="AD11" s="116" t="str">
        <f>IFERROR(IF(AND(VLOOKUP($F11,'Aircraft list'!$A$4:$G$39,3,FALSE)="YES",VLOOKUP($F11,'Aircraft list'!$A$4:$G$39,6,FALSE)="YES"),T11,""),"")</f>
        <v/>
      </c>
      <c r="AE11" s="117" t="str">
        <f>IFERROR(IF(AND(VLOOKUP($F11,'Aircraft list'!$A$4:$G$39,3,FALSE)="YES",VLOOKUP($F11,'Aircraft list'!$A$4:$G$39,6,FALSE)="YES"),U11,""),"")</f>
        <v/>
      </c>
      <c r="AF11" s="115" t="str">
        <f>IFERROR(IF(AND(VLOOKUP($F11,'Aircraft list'!$A$4:$G$39,3,FALSE)="YES",VLOOKUP($F11,'Aircraft list'!$A$4:$G$39,6,FALSE)="YES"),V11,""),"")</f>
        <v/>
      </c>
      <c r="AG11" s="116" t="str">
        <f>IFERROR(IF(VLOOKUP($F11,'Aircraft list'!$A$4:$G$39,5,FALSE)="YES",T11,""),"")</f>
        <v/>
      </c>
      <c r="AH11" s="117" t="str">
        <f>IFERROR(IF(VLOOKUP($F11,'Aircraft list'!$A$4:$G$39,5,FALSE)="YES",U11,""),"")</f>
        <v/>
      </c>
      <c r="AI11" s="115" t="str">
        <f>IFERROR(IF(VLOOKUP($F11,'Aircraft list'!$A$4:$G$39,5,FALSE)="YES",V11,""),"")</f>
        <v/>
      </c>
      <c r="AJ11" s="101"/>
      <c r="AK11" s="101"/>
      <c r="AL11" s="101"/>
      <c r="AM11" s="102" t="str">
        <f>IFERROR(IF(VLOOKUP($F11,'Aircraft list'!$A$4:$G$39,7,FALSE)="YES",N11,""),"")</f>
        <v/>
      </c>
      <c r="AN11" s="112"/>
      <c r="AO11" s="101"/>
      <c r="AP11" s="101"/>
      <c r="AQ11" s="101"/>
      <c r="AR11" s="111"/>
      <c r="AS11" s="102"/>
      <c r="AT11" s="102"/>
      <c r="AU11" s="49"/>
    </row>
    <row r="12" spans="1:47" s="50" customFormat="1">
      <c r="A12" s="84"/>
      <c r="B12" s="75"/>
      <c r="C12" s="76"/>
      <c r="D12" s="77"/>
      <c r="E12" s="73" t="str">
        <f t="shared" si="3"/>
        <v/>
      </c>
      <c r="F12" s="79"/>
      <c r="G12" s="80"/>
      <c r="H12" s="50" t="str">
        <f>IFERROR(IF(VLOOKUP(F12,'Aircraft list'!$A$4:$T$59, 3,FALSE)="YES", "ME", "SE" )," ")</f>
        <v xml:space="preserve"> </v>
      </c>
      <c r="I12" s="80"/>
      <c r="J12" s="81" t="str">
        <f ca="1">IFERROR(IF(AND(
MOD(C12-fctlontodouble(VLOOKUP(B12,#REF!,4,FALSE))/360,1)&gt;=MOD((((MID((MID((IF(ISERR(A12),"",fctsoleil(A12,fctlattodouble(VLOOKUP(B12,#REF!,3,FALSE)),fctlontodouble(VLOOKUP(B12,#REF!,4,FALSE)),FALSE))),1,4)),1,2))*60+MID((MID((IF(ISERR(A12),"",fctsoleil(A12,fctlattodouble(VLOOKUP(B12,#REF!,3,FALSE)),fctlontodouble(VLOOKUP(B12,#REF!,4,FALSE)),FALSE))),1,4)),3,4))/(60*24))-fctlontodouble(VLOOKUP(B12,#REF!,4,FALSE))/360,1),
MOD(C12-fctlontodouble(VLOOKUP(B12,#REF!,4,FALSE))/360,1)&lt;MOD((((MID((MID((IF(ISERR(A12),"",fctsoleil(A12,fctlattodouble(VLOOKUP(B12,#REF!,3,FALSE)),fctlontodouble(VLOOKUP(B12,#REF!,4,FALSE)),FALSE))),7,4)),1,2))*60+MID((MID((IF(ISERR(A12),"",fctsoleil(A12,fctlattodouble(VLOOKUP(B12,#REF!,3,FALSE)),fctlontodouble(VLOOKUP(B12,#REF!,4,FALSE)),FALSE))),7,4)),3,4))/(60*24))-fctlontodouble(VLOOKUP(B12,#REF!,4,FALSE))/360,1)
),1,""),"")</f>
        <v/>
      </c>
      <c r="K12" s="82" t="str">
        <f t="shared" si="4"/>
        <v/>
      </c>
      <c r="L12" s="79" t="str">
        <f ca="1">IFERROR(IF(AND(
MOD(E12-fctlontodouble(VLOOKUP(D12,#REF!,4,FALSE))/360,1)&gt;=MOD((((MID((MID((IF(ISERR(A12),"",fctsoleil(A12,fctlattodouble(VLOOKUP(D12,#REF!,3,FALSE)),fctlontodouble(VLOOKUP(D12,#REF!,4,FALSE)),FALSE))),1,4)),1,2))*60+MID((MID((IF(ISERR(A12),"",fctsoleil(A12,fctlattodouble(VLOOKUP(D12,#REF!,3,FALSE)),fctlontodouble(VLOOKUP(D12,#REF!,4,FALSE)),FALSE))),1,4)),3,4))/(60*24))-fctlontodouble(VLOOKUP(D12,#REF!,4,FALSE))/360,1),
MOD(E12-fctlontodouble(VLOOKUP(D12,#REF!,4,FALSE))/360,1)&lt;MOD((((MID((MID((IF(ISERR(A12),"",fctsoleil(A12,fctlattodouble(VLOOKUP(D12,#REF!,3,FALSE)),fctlontodouble(VLOOKUP(D12,#REF!,4,FALSE)),FALSE))),7,4)),1,2))*60+MID((MID((IF(ISERR(A12),"",fctsoleil(A12,fctlattodouble(VLOOKUP(D12,#REF!,3,FALSE)),fctlontodouble(VLOOKUP(D12,#REF!,4,FALSE)),FALSE))),7,4)),3,4))/(60*24))-fctlontodouble(VLOOKUP(D12,#REF!,4,FALSE))/360,1)
),1," "),"")</f>
        <v/>
      </c>
      <c r="M12" s="79" t="str">
        <f t="shared" si="5"/>
        <v/>
      </c>
      <c r="N12" s="94"/>
      <c r="O12" s="83"/>
      <c r="P12" s="95"/>
      <c r="Q12" s="96"/>
      <c r="R12" s="97" t="str">
        <f>IF(AND(A12&lt;&gt;0,B12&lt;&gt;0,D12&lt;&gt;0,C12&lt;&gt;0,N12&lt;&gt;0),(vol_de_nuit(B12,D12,A12,C12,N12/24)*24),"")</f>
        <v/>
      </c>
      <c r="S12" s="98"/>
      <c r="T12" s="95"/>
      <c r="U12" s="99"/>
      <c r="V12" s="100"/>
      <c r="W12" s="101"/>
      <c r="X12" s="116" t="str">
        <f>IFERROR(IF(AND(VLOOKUP($F12,'Aircraft list'!$A$4:$G$39,2,FALSE)="YES",VLOOKUP($F12,'Aircraft list'!$A$4:$G$39,4,FALSE)="YES"),T12,""),"")</f>
        <v/>
      </c>
      <c r="Y12" s="115" t="str">
        <f>IFERROR(IF(AND(VLOOKUP($F12,'Aircraft list'!$A$4:$G$39,2,FALSE)="YES",VLOOKUP($F12,'Aircraft list'!$A$4:$G$39,4,FALSE)="YES"),V12,""),"")</f>
        <v/>
      </c>
      <c r="Z12" s="116" t="str">
        <f>IFERROR(IF(AND(VLOOKUP($F12,'Aircraft list'!$A$4:$G$39,3,FALSE)="YES",VLOOKUP($F12,'Aircraft list'!$A$4:$G$39,4,FALSE)="YES"),T12,""),"")</f>
        <v/>
      </c>
      <c r="AA12" s="115" t="str">
        <f>IFERROR(IF(AND(VLOOKUP($F12,'Aircraft list'!$A$4:$G$39,3,FALSE)="YES",VLOOKUP($F12,'Aircraft list'!$A$4:$G$39,4,FALSE)="YES"),V12,""),"")</f>
        <v/>
      </c>
      <c r="AB12" s="116" t="str">
        <f>IFERROR(IF(AND(VLOOKUP($F12,'Aircraft list'!$A$4:$G$39,2,FALSE)="YES",VLOOKUP($F12,'Aircraft list'!$A$4:$G$39,6,FALSE)="YES"),T12,""),"")</f>
        <v/>
      </c>
      <c r="AC12" s="115" t="str">
        <f>IFERROR(IF(AND(VLOOKUP($F12,'Aircraft list'!$A$4:$G$39,2,FALSE)="YES",VLOOKUP($F12,'Aircraft list'!$A$4:$G$39,6,FALSE)="YES"),V12,""),"")</f>
        <v/>
      </c>
      <c r="AD12" s="116" t="str">
        <f>IFERROR(IF(AND(VLOOKUP($F12,'Aircraft list'!$A$4:$G$39,3,FALSE)="YES",VLOOKUP($F12,'Aircraft list'!$A$4:$G$39,6,FALSE)="YES"),T12,""),"")</f>
        <v/>
      </c>
      <c r="AE12" s="117" t="str">
        <f>IFERROR(IF(AND(VLOOKUP($F12,'Aircraft list'!$A$4:$G$39,3,FALSE)="YES",VLOOKUP($F12,'Aircraft list'!$A$4:$G$39,6,FALSE)="YES"),U12,""),"")</f>
        <v/>
      </c>
      <c r="AF12" s="115" t="str">
        <f>IFERROR(IF(AND(VLOOKUP($F12,'Aircraft list'!$A$4:$G$39,3,FALSE)="YES",VLOOKUP($F12,'Aircraft list'!$A$4:$G$39,6,FALSE)="YES"),V12,""),"")</f>
        <v/>
      </c>
      <c r="AG12" s="116" t="str">
        <f>IFERROR(IF(VLOOKUP($F12,'Aircraft list'!$A$4:$G$39,5,FALSE)="YES",T12,""),"")</f>
        <v/>
      </c>
      <c r="AH12" s="117" t="str">
        <f>IFERROR(IF(VLOOKUP($F12,'Aircraft list'!$A$4:$G$39,5,FALSE)="YES",U12,""),"")</f>
        <v/>
      </c>
      <c r="AI12" s="115" t="str">
        <f>IFERROR(IF(VLOOKUP($F12,'Aircraft list'!$A$4:$G$39,5,FALSE)="YES",V12,""),"")</f>
        <v/>
      </c>
      <c r="AJ12" s="101"/>
      <c r="AK12" s="101"/>
      <c r="AL12" s="101"/>
      <c r="AM12" s="102" t="str">
        <f>IFERROR(IF(VLOOKUP($F12,'Aircraft list'!$A$4:$G$39,7,FALSE)="YES",N12,""),"")</f>
        <v/>
      </c>
      <c r="AN12" s="112"/>
      <c r="AO12" s="101"/>
      <c r="AP12" s="101"/>
      <c r="AQ12" s="101"/>
      <c r="AR12" s="111"/>
      <c r="AS12" s="102"/>
      <c r="AT12" s="102"/>
      <c r="AU12" s="49"/>
    </row>
    <row r="13" spans="1:47" s="50" customFormat="1">
      <c r="A13" s="84"/>
      <c r="B13" s="75"/>
      <c r="C13" s="76"/>
      <c r="D13" s="77"/>
      <c r="E13" s="73" t="str">
        <f t="shared" si="3"/>
        <v/>
      </c>
      <c r="F13" s="79"/>
      <c r="G13" s="80"/>
      <c r="H13" s="50" t="str">
        <f>IFERROR(IF(VLOOKUP(F13,'Aircraft list'!$A$4:$T$59, 3,FALSE)="YES", "ME", "SE" )," ")</f>
        <v xml:space="preserve"> </v>
      </c>
      <c r="I13" s="80"/>
      <c r="J13" s="81" t="str">
        <f ca="1">IFERROR(IF(AND(
MOD(C13-fctlontodouble(VLOOKUP(B13,#REF!,4,FALSE))/360,1)&gt;=MOD((((MID((MID((IF(ISERR(A13),"",fctsoleil(A13,fctlattodouble(VLOOKUP(B13,#REF!,3,FALSE)),fctlontodouble(VLOOKUP(B13,#REF!,4,FALSE)),FALSE))),1,4)),1,2))*60+MID((MID((IF(ISERR(A13),"",fctsoleil(A13,fctlattodouble(VLOOKUP(B13,#REF!,3,FALSE)),fctlontodouble(VLOOKUP(B13,#REF!,4,FALSE)),FALSE))),1,4)),3,4))/(60*24))-fctlontodouble(VLOOKUP(B13,#REF!,4,FALSE))/360,1),
MOD(C13-fctlontodouble(VLOOKUP(B13,#REF!,4,FALSE))/360,1)&lt;MOD((((MID((MID((IF(ISERR(A13),"",fctsoleil(A13,fctlattodouble(VLOOKUP(B13,#REF!,3,FALSE)),fctlontodouble(VLOOKUP(B13,#REF!,4,FALSE)),FALSE))),7,4)),1,2))*60+MID((MID((IF(ISERR(A13),"",fctsoleil(A13,fctlattodouble(VLOOKUP(B13,#REF!,3,FALSE)),fctlontodouble(VLOOKUP(B13,#REF!,4,FALSE)),FALSE))),7,4)),3,4))/(60*24))-fctlontodouble(VLOOKUP(B13,#REF!,4,FALSE))/360,1)
),1,""),"")</f>
        <v/>
      </c>
      <c r="K13" s="82" t="str">
        <f t="shared" si="4"/>
        <v/>
      </c>
      <c r="L13" s="79" t="str">
        <f ca="1">IFERROR(IF(AND(
MOD(E13-fctlontodouble(VLOOKUP(D13,#REF!,4,FALSE))/360,1)&gt;=MOD((((MID((MID((IF(ISERR(A13),"",fctsoleil(A13,fctlattodouble(VLOOKUP(D13,#REF!,3,FALSE)),fctlontodouble(VLOOKUP(D13,#REF!,4,FALSE)),FALSE))),1,4)),1,2))*60+MID((MID((IF(ISERR(A13),"",fctsoleil(A13,fctlattodouble(VLOOKUP(D13,#REF!,3,FALSE)),fctlontodouble(VLOOKUP(D13,#REF!,4,FALSE)),FALSE))),1,4)),3,4))/(60*24))-fctlontodouble(VLOOKUP(D13,#REF!,4,FALSE))/360,1),
MOD(E13-fctlontodouble(VLOOKUP(D13,#REF!,4,FALSE))/360,1)&lt;MOD((((MID((MID((IF(ISERR(A13),"",fctsoleil(A13,fctlattodouble(VLOOKUP(D13,#REF!,3,FALSE)),fctlontodouble(VLOOKUP(D13,#REF!,4,FALSE)),FALSE))),7,4)),1,2))*60+MID((MID((IF(ISERR(A13),"",fctsoleil(A13,fctlattodouble(VLOOKUP(D13,#REF!,3,FALSE)),fctlontodouble(VLOOKUP(D13,#REF!,4,FALSE)),FALSE))),7,4)),3,4))/(60*24))-fctlontodouble(VLOOKUP(D13,#REF!,4,FALSE))/360,1)
),1," "),"")</f>
        <v/>
      </c>
      <c r="M13" s="79" t="str">
        <f t="shared" si="5"/>
        <v/>
      </c>
      <c r="N13" s="94"/>
      <c r="O13" s="83"/>
      <c r="P13" s="95"/>
      <c r="Q13" s="96"/>
      <c r="R13" s="97" t="str">
        <f>IF(AND(A13&lt;&gt;0,B13&lt;&gt;0,D13&lt;&gt;0,C13&lt;&gt;0,N13&lt;&gt;0),(vol_de_nuit(B13,D13,A13,C13,N13/24)*24),"")</f>
        <v/>
      </c>
      <c r="S13" s="98"/>
      <c r="T13" s="95"/>
      <c r="U13" s="99"/>
      <c r="V13" s="100"/>
      <c r="W13" s="101"/>
      <c r="X13" s="116" t="str">
        <f>IFERROR(IF(AND(VLOOKUP($F13,'Aircraft list'!$A$4:$G$39,2,FALSE)="YES",VLOOKUP($F13,'Aircraft list'!$A$4:$G$39,4,FALSE)="YES"),T13,""),"")</f>
        <v/>
      </c>
      <c r="Y13" s="115" t="str">
        <f>IFERROR(IF(AND(VLOOKUP($F13,'Aircraft list'!$A$4:$G$39,2,FALSE)="YES",VLOOKUP($F13,'Aircraft list'!$A$4:$G$39,4,FALSE)="YES"),V13,""),"")</f>
        <v/>
      </c>
      <c r="Z13" s="116" t="str">
        <f>IFERROR(IF(AND(VLOOKUP($F13,'Aircraft list'!$A$4:$G$39,3,FALSE)="YES",VLOOKUP($F13,'Aircraft list'!$A$4:$G$39,4,FALSE)="YES"),T13,""),"")</f>
        <v/>
      </c>
      <c r="AA13" s="115" t="str">
        <f>IFERROR(IF(AND(VLOOKUP($F13,'Aircraft list'!$A$4:$G$39,3,FALSE)="YES",VLOOKUP($F13,'Aircraft list'!$A$4:$G$39,4,FALSE)="YES"),V13,""),"")</f>
        <v/>
      </c>
      <c r="AB13" s="116" t="str">
        <f>IFERROR(IF(AND(VLOOKUP($F13,'Aircraft list'!$A$4:$G$39,2,FALSE)="YES",VLOOKUP($F13,'Aircraft list'!$A$4:$G$39,6,FALSE)="YES"),T13,""),"")</f>
        <v/>
      </c>
      <c r="AC13" s="115" t="str">
        <f>IFERROR(IF(AND(VLOOKUP($F13,'Aircraft list'!$A$4:$G$39,2,FALSE)="YES",VLOOKUP($F13,'Aircraft list'!$A$4:$G$39,6,FALSE)="YES"),V13,""),"")</f>
        <v/>
      </c>
      <c r="AD13" s="116" t="str">
        <f>IFERROR(IF(AND(VLOOKUP($F13,'Aircraft list'!$A$4:$G$39,3,FALSE)="YES",VLOOKUP($F13,'Aircraft list'!$A$4:$G$39,6,FALSE)="YES"),T13,""),"")</f>
        <v/>
      </c>
      <c r="AE13" s="117" t="str">
        <f>IFERROR(IF(AND(VLOOKUP($F13,'Aircraft list'!$A$4:$G$39,3,FALSE)="YES",VLOOKUP($F13,'Aircraft list'!$A$4:$G$39,6,FALSE)="YES"),U13,""),"")</f>
        <v/>
      </c>
      <c r="AF13" s="115" t="str">
        <f>IFERROR(IF(AND(VLOOKUP($F13,'Aircraft list'!$A$4:$G$39,3,FALSE)="YES",VLOOKUP($F13,'Aircraft list'!$A$4:$G$39,6,FALSE)="YES"),V13,""),"")</f>
        <v/>
      </c>
      <c r="AG13" s="116" t="str">
        <f>IFERROR(IF(VLOOKUP($F13,'Aircraft list'!$A$4:$G$39,5,FALSE)="YES",T13,""),"")</f>
        <v/>
      </c>
      <c r="AH13" s="117" t="str">
        <f>IFERROR(IF(VLOOKUP($F13,'Aircraft list'!$A$4:$G$39,5,FALSE)="YES",U13,""),"")</f>
        <v/>
      </c>
      <c r="AI13" s="115" t="str">
        <f>IFERROR(IF(VLOOKUP($F13,'Aircraft list'!$A$4:$G$39,5,FALSE)="YES",V13,""),"")</f>
        <v/>
      </c>
      <c r="AJ13" s="101"/>
      <c r="AK13" s="101"/>
      <c r="AL13" s="101"/>
      <c r="AM13" s="102" t="str">
        <f>IFERROR(IF(VLOOKUP($F13,'Aircraft list'!$A$4:$G$39,7,FALSE)="YES",N13,""),"")</f>
        <v/>
      </c>
      <c r="AN13" s="112"/>
      <c r="AO13" s="101"/>
      <c r="AP13" s="101"/>
      <c r="AQ13" s="101"/>
      <c r="AR13" s="111"/>
      <c r="AS13" s="102"/>
      <c r="AT13" s="102"/>
      <c r="AU13" s="49"/>
    </row>
    <row r="14" spans="1:47" s="50" customFormat="1">
      <c r="A14" s="84"/>
      <c r="B14" s="75"/>
      <c r="C14" s="76"/>
      <c r="D14" s="77"/>
      <c r="E14" s="73" t="str">
        <f t="shared" si="3"/>
        <v/>
      </c>
      <c r="F14" s="79"/>
      <c r="G14" s="80"/>
      <c r="H14" s="50" t="str">
        <f>IFERROR(IF(VLOOKUP(F14,'Aircraft list'!$A$4:$T$59, 3,FALSE)="YES", "ME", "SE" )," ")</f>
        <v xml:space="preserve"> </v>
      </c>
      <c r="I14" s="80"/>
      <c r="J14" s="81" t="str">
        <f ca="1">IFERROR(IF(AND(
MOD(C14-fctlontodouble(VLOOKUP(B14,#REF!,4,FALSE))/360,1)&gt;=MOD((((MID((MID((IF(ISERR(A14),"",fctsoleil(A14,fctlattodouble(VLOOKUP(B14,#REF!,3,FALSE)),fctlontodouble(VLOOKUP(B14,#REF!,4,FALSE)),FALSE))),1,4)),1,2))*60+MID((MID((IF(ISERR(A14),"",fctsoleil(A14,fctlattodouble(VLOOKUP(B14,#REF!,3,FALSE)),fctlontodouble(VLOOKUP(B14,#REF!,4,FALSE)),FALSE))),1,4)),3,4))/(60*24))-fctlontodouble(VLOOKUP(B14,#REF!,4,FALSE))/360,1),
MOD(C14-fctlontodouble(VLOOKUP(B14,#REF!,4,FALSE))/360,1)&lt;MOD((((MID((MID((IF(ISERR(A14),"",fctsoleil(A14,fctlattodouble(VLOOKUP(B14,#REF!,3,FALSE)),fctlontodouble(VLOOKUP(B14,#REF!,4,FALSE)),FALSE))),7,4)),1,2))*60+MID((MID((IF(ISERR(A14),"",fctsoleil(A14,fctlattodouble(VLOOKUP(B14,#REF!,3,FALSE)),fctlontodouble(VLOOKUP(B14,#REF!,4,FALSE)),FALSE))),7,4)),3,4))/(60*24))-fctlontodouble(VLOOKUP(B14,#REF!,4,FALSE))/360,1)
),1,""),"")</f>
        <v/>
      </c>
      <c r="K14" s="82" t="str">
        <f t="shared" si="4"/>
        <v/>
      </c>
      <c r="L14" s="79" t="str">
        <f ca="1">IFERROR(IF(AND(
MOD(E14-fctlontodouble(VLOOKUP(D14,#REF!,4,FALSE))/360,1)&gt;=MOD((((MID((MID((IF(ISERR(A14),"",fctsoleil(A14,fctlattodouble(VLOOKUP(D14,#REF!,3,FALSE)),fctlontodouble(VLOOKUP(D14,#REF!,4,FALSE)),FALSE))),1,4)),1,2))*60+MID((MID((IF(ISERR(A14),"",fctsoleil(A14,fctlattodouble(VLOOKUP(D14,#REF!,3,FALSE)),fctlontodouble(VLOOKUP(D14,#REF!,4,FALSE)),FALSE))),1,4)),3,4))/(60*24))-fctlontodouble(VLOOKUP(D14,#REF!,4,FALSE))/360,1),
MOD(E14-fctlontodouble(VLOOKUP(D14,#REF!,4,FALSE))/360,1)&lt;MOD((((MID((MID((IF(ISERR(A14),"",fctsoleil(A14,fctlattodouble(VLOOKUP(D14,#REF!,3,FALSE)),fctlontodouble(VLOOKUP(D14,#REF!,4,FALSE)),FALSE))),7,4)),1,2))*60+MID((MID((IF(ISERR(A14),"",fctsoleil(A14,fctlattodouble(VLOOKUP(D14,#REF!,3,FALSE)),fctlontodouble(VLOOKUP(D14,#REF!,4,FALSE)),FALSE))),7,4)),3,4))/(60*24))-fctlontodouble(VLOOKUP(D14,#REF!,4,FALSE))/360,1)
),1," "),"")</f>
        <v/>
      </c>
      <c r="M14" s="79" t="str">
        <f t="shared" si="5"/>
        <v/>
      </c>
      <c r="N14" s="94"/>
      <c r="O14" s="83"/>
      <c r="P14" s="95"/>
      <c r="Q14" s="96"/>
      <c r="R14" s="97" t="str">
        <f>IF(AND(A14&lt;&gt;0,B14&lt;&gt;0,D14&lt;&gt;0,C14&lt;&gt;0,N14&lt;&gt;0),(vol_de_nuit(B14,D14,A14,C14,N14/24)*24),"")</f>
        <v/>
      </c>
      <c r="S14" s="98"/>
      <c r="T14" s="95"/>
      <c r="U14" s="99"/>
      <c r="V14" s="100"/>
      <c r="W14" s="101"/>
      <c r="X14" s="116" t="str">
        <f>IFERROR(IF(AND(VLOOKUP($F14,'Aircraft list'!$A$4:$G$39,2,FALSE)="YES",VLOOKUP($F14,'Aircraft list'!$A$4:$G$39,4,FALSE)="YES"),T14,""),"")</f>
        <v/>
      </c>
      <c r="Y14" s="115" t="str">
        <f>IFERROR(IF(AND(VLOOKUP($F14,'Aircraft list'!$A$4:$G$39,2,FALSE)="YES",VLOOKUP($F14,'Aircraft list'!$A$4:$G$39,4,FALSE)="YES"),V14,""),"")</f>
        <v/>
      </c>
      <c r="Z14" s="116" t="str">
        <f>IFERROR(IF(AND(VLOOKUP($F14,'Aircraft list'!$A$4:$G$39,3,FALSE)="YES",VLOOKUP($F14,'Aircraft list'!$A$4:$G$39,4,FALSE)="YES"),T14,""),"")</f>
        <v/>
      </c>
      <c r="AA14" s="115" t="str">
        <f>IFERROR(IF(AND(VLOOKUP($F14,'Aircraft list'!$A$4:$G$39,3,FALSE)="YES",VLOOKUP($F14,'Aircraft list'!$A$4:$G$39,4,FALSE)="YES"),V14,""),"")</f>
        <v/>
      </c>
      <c r="AB14" s="116" t="str">
        <f>IFERROR(IF(AND(VLOOKUP($F14,'Aircraft list'!$A$4:$G$39,2,FALSE)="YES",VLOOKUP($F14,'Aircraft list'!$A$4:$G$39,6,FALSE)="YES"),T14,""),"")</f>
        <v/>
      </c>
      <c r="AC14" s="115" t="str">
        <f>IFERROR(IF(AND(VLOOKUP($F14,'Aircraft list'!$A$4:$G$39,2,FALSE)="YES",VLOOKUP($F14,'Aircraft list'!$A$4:$G$39,6,FALSE)="YES"),V14,""),"")</f>
        <v/>
      </c>
      <c r="AD14" s="116" t="str">
        <f>IFERROR(IF(AND(VLOOKUP($F14,'Aircraft list'!$A$4:$G$39,3,FALSE)="YES",VLOOKUP($F14,'Aircraft list'!$A$4:$G$39,6,FALSE)="YES"),T14,""),"")</f>
        <v/>
      </c>
      <c r="AE14" s="117" t="str">
        <f>IFERROR(IF(AND(VLOOKUP($F14,'Aircraft list'!$A$4:$G$39,3,FALSE)="YES",VLOOKUP($F14,'Aircraft list'!$A$4:$G$39,6,FALSE)="YES"),U14,""),"")</f>
        <v/>
      </c>
      <c r="AF14" s="115" t="str">
        <f>IFERROR(IF(AND(VLOOKUP($F14,'Aircraft list'!$A$4:$G$39,3,FALSE)="YES",VLOOKUP($F14,'Aircraft list'!$A$4:$G$39,6,FALSE)="YES"),V14,""),"")</f>
        <v/>
      </c>
      <c r="AG14" s="116" t="str">
        <f>IFERROR(IF(VLOOKUP($F14,'Aircraft list'!$A$4:$G$39,5,FALSE)="YES",T14,""),"")</f>
        <v/>
      </c>
      <c r="AH14" s="117" t="str">
        <f>IFERROR(IF(VLOOKUP($F14,'Aircraft list'!$A$4:$G$39,5,FALSE)="YES",U14,""),"")</f>
        <v/>
      </c>
      <c r="AI14" s="115" t="str">
        <f>IFERROR(IF(VLOOKUP($F14,'Aircraft list'!$A$4:$G$39,5,FALSE)="YES",V14,""),"")</f>
        <v/>
      </c>
      <c r="AJ14" s="101"/>
      <c r="AK14" s="101"/>
      <c r="AL14" s="101"/>
      <c r="AM14" s="102" t="str">
        <f>IFERROR(IF(VLOOKUP($F14,'Aircraft list'!$A$4:$G$39,7,FALSE)="YES",N14,""),"")</f>
        <v/>
      </c>
      <c r="AN14" s="112"/>
      <c r="AO14" s="101"/>
      <c r="AP14" s="101"/>
      <c r="AQ14" s="101"/>
      <c r="AR14" s="111"/>
      <c r="AS14" s="102"/>
      <c r="AT14" s="102"/>
      <c r="AU14" s="49"/>
    </row>
    <row r="15" spans="1:47" s="50" customFormat="1">
      <c r="A15" s="84"/>
      <c r="B15" s="75"/>
      <c r="C15" s="76"/>
      <c r="D15" s="77"/>
      <c r="E15" s="73" t="str">
        <f t="shared" si="3"/>
        <v/>
      </c>
      <c r="F15" s="79"/>
      <c r="G15" s="80"/>
      <c r="H15" s="50" t="str">
        <f>IFERROR(IF(VLOOKUP(F15,'Aircraft list'!$A$4:$T$59, 3,FALSE)="YES", "ME", "SE" )," ")</f>
        <v xml:space="preserve"> </v>
      </c>
      <c r="I15" s="80"/>
      <c r="J15" s="81" t="str">
        <f ca="1">IFERROR(IF(AND(
MOD(C15-fctlontodouble(VLOOKUP(B15,#REF!,4,FALSE))/360,1)&gt;=MOD((((MID((MID((IF(ISERR(A15),"",fctsoleil(A15,fctlattodouble(VLOOKUP(B15,#REF!,3,FALSE)),fctlontodouble(VLOOKUP(B15,#REF!,4,FALSE)),FALSE))),1,4)),1,2))*60+MID((MID((IF(ISERR(A15),"",fctsoleil(A15,fctlattodouble(VLOOKUP(B15,#REF!,3,FALSE)),fctlontodouble(VLOOKUP(B15,#REF!,4,FALSE)),FALSE))),1,4)),3,4))/(60*24))-fctlontodouble(VLOOKUP(B15,#REF!,4,FALSE))/360,1),
MOD(C15-fctlontodouble(VLOOKUP(B15,#REF!,4,FALSE))/360,1)&lt;MOD((((MID((MID((IF(ISERR(A15),"",fctsoleil(A15,fctlattodouble(VLOOKUP(B15,#REF!,3,FALSE)),fctlontodouble(VLOOKUP(B15,#REF!,4,FALSE)),FALSE))),7,4)),1,2))*60+MID((MID((IF(ISERR(A15),"",fctsoleil(A15,fctlattodouble(VLOOKUP(B15,#REF!,3,FALSE)),fctlontodouble(VLOOKUP(B15,#REF!,4,FALSE)),FALSE))),7,4)),3,4))/(60*24))-fctlontodouble(VLOOKUP(B15,#REF!,4,FALSE))/360,1)
),1,""),"")</f>
        <v/>
      </c>
      <c r="K15" s="82" t="str">
        <f t="shared" si="4"/>
        <v/>
      </c>
      <c r="L15" s="79" t="str">
        <f ca="1">IFERROR(IF(AND(
MOD(E15-fctlontodouble(VLOOKUP(D15,#REF!,4,FALSE))/360,1)&gt;=MOD((((MID((MID((IF(ISERR(A15),"",fctsoleil(A15,fctlattodouble(VLOOKUP(D15,#REF!,3,FALSE)),fctlontodouble(VLOOKUP(D15,#REF!,4,FALSE)),FALSE))),1,4)),1,2))*60+MID((MID((IF(ISERR(A15),"",fctsoleil(A15,fctlattodouble(VLOOKUP(D15,#REF!,3,FALSE)),fctlontodouble(VLOOKUP(D15,#REF!,4,FALSE)),FALSE))),1,4)),3,4))/(60*24))-fctlontodouble(VLOOKUP(D15,#REF!,4,FALSE))/360,1),
MOD(E15-fctlontodouble(VLOOKUP(D15,#REF!,4,FALSE))/360,1)&lt;MOD((((MID((MID((IF(ISERR(A15),"",fctsoleil(A15,fctlattodouble(VLOOKUP(D15,#REF!,3,FALSE)),fctlontodouble(VLOOKUP(D15,#REF!,4,FALSE)),FALSE))),7,4)),1,2))*60+MID((MID((IF(ISERR(A15),"",fctsoleil(A15,fctlattodouble(VLOOKUP(D15,#REF!,3,FALSE)),fctlontodouble(VLOOKUP(D15,#REF!,4,FALSE)),FALSE))),7,4)),3,4))/(60*24))-fctlontodouble(VLOOKUP(D15,#REF!,4,FALSE))/360,1)
),1," "),"")</f>
        <v/>
      </c>
      <c r="M15" s="79" t="str">
        <f t="shared" si="5"/>
        <v/>
      </c>
      <c r="N15" s="94"/>
      <c r="O15" s="83"/>
      <c r="P15" s="95"/>
      <c r="Q15" s="96"/>
      <c r="R15" s="97" t="str">
        <f>IF(AND(A15&lt;&gt;0,B15&lt;&gt;0,D15&lt;&gt;0,C15&lt;&gt;0,N15&lt;&gt;0),(vol_de_nuit(B15,D15,A15,C15,N15/24)*24),"")</f>
        <v/>
      </c>
      <c r="S15" s="98"/>
      <c r="T15" s="95"/>
      <c r="U15" s="99"/>
      <c r="V15" s="100"/>
      <c r="W15" s="101"/>
      <c r="X15" s="116" t="str">
        <f>IFERROR(IF(AND(VLOOKUP($F15,'Aircraft list'!$A$4:$G$39,2,FALSE)="YES",VLOOKUP($F15,'Aircraft list'!$A$4:$G$39,4,FALSE)="YES"),T15,""),"")</f>
        <v/>
      </c>
      <c r="Y15" s="115" t="str">
        <f>IFERROR(IF(AND(VLOOKUP($F15,'Aircraft list'!$A$4:$G$39,2,FALSE)="YES",VLOOKUP($F15,'Aircraft list'!$A$4:$G$39,4,FALSE)="YES"),V15,""),"")</f>
        <v/>
      </c>
      <c r="Z15" s="116" t="str">
        <f>IFERROR(IF(AND(VLOOKUP($F15,'Aircraft list'!$A$4:$G$39,3,FALSE)="YES",VLOOKUP($F15,'Aircraft list'!$A$4:$G$39,4,FALSE)="YES"),T15,""),"")</f>
        <v/>
      </c>
      <c r="AA15" s="115" t="str">
        <f>IFERROR(IF(AND(VLOOKUP($F15,'Aircraft list'!$A$4:$G$39,3,FALSE)="YES",VLOOKUP($F15,'Aircraft list'!$A$4:$G$39,4,FALSE)="YES"),V15,""),"")</f>
        <v/>
      </c>
      <c r="AB15" s="116" t="str">
        <f>IFERROR(IF(AND(VLOOKUP($F15,'Aircraft list'!$A$4:$G$39,2,FALSE)="YES",VLOOKUP($F15,'Aircraft list'!$A$4:$G$39,6,FALSE)="YES"),T15,""),"")</f>
        <v/>
      </c>
      <c r="AC15" s="115" t="str">
        <f>IFERROR(IF(AND(VLOOKUP($F15,'Aircraft list'!$A$4:$G$39,2,FALSE)="YES",VLOOKUP($F15,'Aircraft list'!$A$4:$G$39,6,FALSE)="YES"),V15,""),"")</f>
        <v/>
      </c>
      <c r="AD15" s="116" t="str">
        <f>IFERROR(IF(AND(VLOOKUP($F15,'Aircraft list'!$A$4:$G$39,3,FALSE)="YES",VLOOKUP($F15,'Aircraft list'!$A$4:$G$39,6,FALSE)="YES"),T15,""),"")</f>
        <v/>
      </c>
      <c r="AE15" s="117" t="str">
        <f>IFERROR(IF(AND(VLOOKUP($F15,'Aircraft list'!$A$4:$G$39,3,FALSE)="YES",VLOOKUP($F15,'Aircraft list'!$A$4:$G$39,6,FALSE)="YES"),U15,""),"")</f>
        <v/>
      </c>
      <c r="AF15" s="115" t="str">
        <f>IFERROR(IF(AND(VLOOKUP($F15,'Aircraft list'!$A$4:$G$39,3,FALSE)="YES",VLOOKUP($F15,'Aircraft list'!$A$4:$G$39,6,FALSE)="YES"),V15,""),"")</f>
        <v/>
      </c>
      <c r="AG15" s="116" t="str">
        <f>IFERROR(IF(VLOOKUP($F15,'Aircraft list'!$A$4:$G$39,5,FALSE)="YES",T15,""),"")</f>
        <v/>
      </c>
      <c r="AH15" s="117" t="str">
        <f>IFERROR(IF(VLOOKUP($F15,'Aircraft list'!$A$4:$G$39,5,FALSE)="YES",U15,""),"")</f>
        <v/>
      </c>
      <c r="AI15" s="115" t="str">
        <f>IFERROR(IF(VLOOKUP($F15,'Aircraft list'!$A$4:$G$39,5,FALSE)="YES",V15,""),"")</f>
        <v/>
      </c>
      <c r="AJ15" s="101"/>
      <c r="AK15" s="101"/>
      <c r="AL15" s="101"/>
      <c r="AM15" s="102" t="str">
        <f>IFERROR(IF(VLOOKUP($F15,'Aircraft list'!$A$4:$G$39,7,FALSE)="YES",N15,""),"")</f>
        <v/>
      </c>
      <c r="AN15" s="112"/>
      <c r="AO15" s="101"/>
      <c r="AP15" s="101"/>
      <c r="AQ15" s="101"/>
      <c r="AR15" s="111"/>
      <c r="AS15" s="102"/>
      <c r="AT15" s="102"/>
      <c r="AU15" s="49"/>
    </row>
    <row r="16" spans="1:47" s="50" customFormat="1">
      <c r="A16" s="84"/>
      <c r="B16" s="75"/>
      <c r="C16" s="76"/>
      <c r="D16" s="77"/>
      <c r="E16" s="73" t="str">
        <f t="shared" si="3"/>
        <v/>
      </c>
      <c r="F16" s="79"/>
      <c r="G16" s="80"/>
      <c r="H16" s="50" t="str">
        <f>IFERROR(IF(VLOOKUP(F16,'Aircraft list'!$A$4:$T$59, 3,FALSE)="YES", "ME", "SE" )," ")</f>
        <v xml:space="preserve"> </v>
      </c>
      <c r="I16" s="80"/>
      <c r="J16" s="81" t="str">
        <f ca="1">IFERROR(IF(AND(
MOD(C16-fctlontodouble(VLOOKUP(B16,#REF!,4,FALSE))/360,1)&gt;=MOD((((MID((MID((IF(ISERR(A16),"",fctsoleil(A16,fctlattodouble(VLOOKUP(B16,#REF!,3,FALSE)),fctlontodouble(VLOOKUP(B16,#REF!,4,FALSE)),FALSE))),1,4)),1,2))*60+MID((MID((IF(ISERR(A16),"",fctsoleil(A16,fctlattodouble(VLOOKUP(B16,#REF!,3,FALSE)),fctlontodouble(VLOOKUP(B16,#REF!,4,FALSE)),FALSE))),1,4)),3,4))/(60*24))-fctlontodouble(VLOOKUP(B16,#REF!,4,FALSE))/360,1),
MOD(C16-fctlontodouble(VLOOKUP(B16,#REF!,4,FALSE))/360,1)&lt;MOD((((MID((MID((IF(ISERR(A16),"",fctsoleil(A16,fctlattodouble(VLOOKUP(B16,#REF!,3,FALSE)),fctlontodouble(VLOOKUP(B16,#REF!,4,FALSE)),FALSE))),7,4)),1,2))*60+MID((MID((IF(ISERR(A16),"",fctsoleil(A16,fctlattodouble(VLOOKUP(B16,#REF!,3,FALSE)),fctlontodouble(VLOOKUP(B16,#REF!,4,FALSE)),FALSE))),7,4)),3,4))/(60*24))-fctlontodouble(VLOOKUP(B16,#REF!,4,FALSE))/360,1)
),1,""),"")</f>
        <v/>
      </c>
      <c r="K16" s="82" t="str">
        <f t="shared" si="4"/>
        <v/>
      </c>
      <c r="L16" s="79" t="str">
        <f ca="1">IFERROR(IF(AND(
MOD(E16-fctlontodouble(VLOOKUP(D16,#REF!,4,FALSE))/360,1)&gt;=MOD((((MID((MID((IF(ISERR(A16),"",fctsoleil(A16,fctlattodouble(VLOOKUP(D16,#REF!,3,FALSE)),fctlontodouble(VLOOKUP(D16,#REF!,4,FALSE)),FALSE))),1,4)),1,2))*60+MID((MID((IF(ISERR(A16),"",fctsoleil(A16,fctlattodouble(VLOOKUP(D16,#REF!,3,FALSE)),fctlontodouble(VLOOKUP(D16,#REF!,4,FALSE)),FALSE))),1,4)),3,4))/(60*24))-fctlontodouble(VLOOKUP(D16,#REF!,4,FALSE))/360,1),
MOD(E16-fctlontodouble(VLOOKUP(D16,#REF!,4,FALSE))/360,1)&lt;MOD((((MID((MID((IF(ISERR(A16),"",fctsoleil(A16,fctlattodouble(VLOOKUP(D16,#REF!,3,FALSE)),fctlontodouble(VLOOKUP(D16,#REF!,4,FALSE)),FALSE))),7,4)),1,2))*60+MID((MID((IF(ISERR(A16),"",fctsoleil(A16,fctlattodouble(VLOOKUP(D16,#REF!,3,FALSE)),fctlontodouble(VLOOKUP(D16,#REF!,4,FALSE)),FALSE))),7,4)),3,4))/(60*24))-fctlontodouble(VLOOKUP(D16,#REF!,4,FALSE))/360,1)
),1," "),"")</f>
        <v/>
      </c>
      <c r="M16" s="79" t="str">
        <f t="shared" si="5"/>
        <v/>
      </c>
      <c r="N16" s="94"/>
      <c r="O16" s="83"/>
      <c r="P16" s="95"/>
      <c r="Q16" s="96"/>
      <c r="R16" s="97" t="str">
        <f>IF(AND(A16&lt;&gt;0,B16&lt;&gt;0,D16&lt;&gt;0,C16&lt;&gt;0,N16&lt;&gt;0),(vol_de_nuit(B16,D16,A16,C16,N16/24)*24),"")</f>
        <v/>
      </c>
      <c r="S16" s="98"/>
      <c r="T16" s="95"/>
      <c r="U16" s="99"/>
      <c r="V16" s="100"/>
      <c r="W16" s="101"/>
      <c r="X16" s="116" t="str">
        <f>IFERROR(IF(AND(VLOOKUP($F16,'Aircraft list'!$A$4:$G$39,2,FALSE)="YES",VLOOKUP($F16,'Aircraft list'!$A$4:$G$39,4,FALSE)="YES"),T16,""),"")</f>
        <v/>
      </c>
      <c r="Y16" s="115" t="str">
        <f>IFERROR(IF(AND(VLOOKUP($F16,'Aircraft list'!$A$4:$G$39,2,FALSE)="YES",VLOOKUP($F16,'Aircraft list'!$A$4:$G$39,4,FALSE)="YES"),V16,""),"")</f>
        <v/>
      </c>
      <c r="Z16" s="116" t="str">
        <f>IFERROR(IF(AND(VLOOKUP($F16,'Aircraft list'!$A$4:$G$39,3,FALSE)="YES",VLOOKUP($F16,'Aircraft list'!$A$4:$G$39,4,FALSE)="YES"),T16,""),"")</f>
        <v/>
      </c>
      <c r="AA16" s="115" t="str">
        <f>IFERROR(IF(AND(VLOOKUP($F16,'Aircraft list'!$A$4:$G$39,3,FALSE)="YES",VLOOKUP($F16,'Aircraft list'!$A$4:$G$39,4,FALSE)="YES"),V16,""),"")</f>
        <v/>
      </c>
      <c r="AB16" s="116" t="str">
        <f>IFERROR(IF(AND(VLOOKUP($F16,'Aircraft list'!$A$4:$G$39,2,FALSE)="YES",VLOOKUP($F16,'Aircraft list'!$A$4:$G$39,6,FALSE)="YES"),T16,""),"")</f>
        <v/>
      </c>
      <c r="AC16" s="115" t="str">
        <f>IFERROR(IF(AND(VLOOKUP($F16,'Aircraft list'!$A$4:$G$39,2,FALSE)="YES",VLOOKUP($F16,'Aircraft list'!$A$4:$G$39,6,FALSE)="YES"),V16,""),"")</f>
        <v/>
      </c>
      <c r="AD16" s="116" t="str">
        <f>IFERROR(IF(AND(VLOOKUP($F16,'Aircraft list'!$A$4:$G$39,3,FALSE)="YES",VLOOKUP($F16,'Aircraft list'!$A$4:$G$39,6,FALSE)="YES"),T16,""),"")</f>
        <v/>
      </c>
      <c r="AE16" s="117" t="str">
        <f>IFERROR(IF(AND(VLOOKUP($F16,'Aircraft list'!$A$4:$G$39,3,FALSE)="YES",VLOOKUP($F16,'Aircraft list'!$A$4:$G$39,6,FALSE)="YES"),U16,""),"")</f>
        <v/>
      </c>
      <c r="AF16" s="115" t="str">
        <f>IFERROR(IF(AND(VLOOKUP($F16,'Aircraft list'!$A$4:$G$39,3,FALSE)="YES",VLOOKUP($F16,'Aircraft list'!$A$4:$G$39,6,FALSE)="YES"),V16,""),"")</f>
        <v/>
      </c>
      <c r="AG16" s="116" t="str">
        <f>IFERROR(IF(VLOOKUP($F16,'Aircraft list'!$A$4:$G$39,5,FALSE)="YES",T16,""),"")</f>
        <v/>
      </c>
      <c r="AH16" s="117" t="str">
        <f>IFERROR(IF(VLOOKUP($F16,'Aircraft list'!$A$4:$G$39,5,FALSE)="YES",U16,""),"")</f>
        <v/>
      </c>
      <c r="AI16" s="115" t="str">
        <f>IFERROR(IF(VLOOKUP($F16,'Aircraft list'!$A$4:$G$39,5,FALSE)="YES",V16,""),"")</f>
        <v/>
      </c>
      <c r="AJ16" s="101"/>
      <c r="AK16" s="101"/>
      <c r="AL16" s="101"/>
      <c r="AM16" s="102" t="str">
        <f>IFERROR(IF(VLOOKUP($F16,'Aircraft list'!$A$4:$G$39,7,FALSE)="YES",N16,""),"")</f>
        <v/>
      </c>
      <c r="AN16" s="112"/>
      <c r="AO16" s="101"/>
      <c r="AP16" s="101"/>
      <c r="AQ16" s="101"/>
      <c r="AR16" s="111"/>
      <c r="AS16" s="102"/>
      <c r="AT16" s="102"/>
      <c r="AU16" s="49"/>
    </row>
    <row r="17" spans="1:47" s="50" customFormat="1">
      <c r="A17" s="84"/>
      <c r="B17" s="75"/>
      <c r="C17" s="76"/>
      <c r="D17" s="77"/>
      <c r="E17" s="73" t="str">
        <f t="shared" si="3"/>
        <v/>
      </c>
      <c r="F17" s="79"/>
      <c r="G17" s="80"/>
      <c r="H17" s="50" t="str">
        <f>IFERROR(IF(VLOOKUP(F17,'Aircraft list'!$A$4:$T$59, 3,FALSE)="YES", "ME", "SE" )," ")</f>
        <v xml:space="preserve"> </v>
      </c>
      <c r="I17" s="80"/>
      <c r="J17" s="81" t="str">
        <f ca="1">IFERROR(IF(AND(
MOD(C17-fctlontodouble(VLOOKUP(B17,#REF!,4,FALSE))/360,1)&gt;=MOD((((MID((MID((IF(ISERR(A17),"",fctsoleil(A17,fctlattodouble(VLOOKUP(B17,#REF!,3,FALSE)),fctlontodouble(VLOOKUP(B17,#REF!,4,FALSE)),FALSE))),1,4)),1,2))*60+MID((MID((IF(ISERR(A17),"",fctsoleil(A17,fctlattodouble(VLOOKUP(B17,#REF!,3,FALSE)),fctlontodouble(VLOOKUP(B17,#REF!,4,FALSE)),FALSE))),1,4)),3,4))/(60*24))-fctlontodouble(VLOOKUP(B17,#REF!,4,FALSE))/360,1),
MOD(C17-fctlontodouble(VLOOKUP(B17,#REF!,4,FALSE))/360,1)&lt;MOD((((MID((MID((IF(ISERR(A17),"",fctsoleil(A17,fctlattodouble(VLOOKUP(B17,#REF!,3,FALSE)),fctlontodouble(VLOOKUP(B17,#REF!,4,FALSE)),FALSE))),7,4)),1,2))*60+MID((MID((IF(ISERR(A17),"",fctsoleil(A17,fctlattodouble(VLOOKUP(B17,#REF!,3,FALSE)),fctlontodouble(VLOOKUP(B17,#REF!,4,FALSE)),FALSE))),7,4)),3,4))/(60*24))-fctlontodouble(VLOOKUP(B17,#REF!,4,FALSE))/360,1)
),1,""),"")</f>
        <v/>
      </c>
      <c r="K17" s="82" t="str">
        <f t="shared" si="4"/>
        <v/>
      </c>
      <c r="L17" s="79" t="str">
        <f ca="1">IFERROR(IF(AND(
MOD(E17-fctlontodouble(VLOOKUP(D17,#REF!,4,FALSE))/360,1)&gt;=MOD((((MID((MID((IF(ISERR(A17),"",fctsoleil(A17,fctlattodouble(VLOOKUP(D17,#REF!,3,FALSE)),fctlontodouble(VLOOKUP(D17,#REF!,4,FALSE)),FALSE))),1,4)),1,2))*60+MID((MID((IF(ISERR(A17),"",fctsoleil(A17,fctlattodouble(VLOOKUP(D17,#REF!,3,FALSE)),fctlontodouble(VLOOKUP(D17,#REF!,4,FALSE)),FALSE))),1,4)),3,4))/(60*24))-fctlontodouble(VLOOKUP(D17,#REF!,4,FALSE))/360,1),
MOD(E17-fctlontodouble(VLOOKUP(D17,#REF!,4,FALSE))/360,1)&lt;MOD((((MID((MID((IF(ISERR(A17),"",fctsoleil(A17,fctlattodouble(VLOOKUP(D17,#REF!,3,FALSE)),fctlontodouble(VLOOKUP(D17,#REF!,4,FALSE)),FALSE))),7,4)),1,2))*60+MID((MID((IF(ISERR(A17),"",fctsoleil(A17,fctlattodouble(VLOOKUP(D17,#REF!,3,FALSE)),fctlontodouble(VLOOKUP(D17,#REF!,4,FALSE)),FALSE))),7,4)),3,4))/(60*24))-fctlontodouble(VLOOKUP(D17,#REF!,4,FALSE))/360,1)
),1," "),"")</f>
        <v/>
      </c>
      <c r="M17" s="79" t="str">
        <f t="shared" si="5"/>
        <v/>
      </c>
      <c r="N17" s="94"/>
      <c r="O17" s="83"/>
      <c r="P17" s="95"/>
      <c r="Q17" s="96"/>
      <c r="R17" s="97" t="str">
        <f>IF(AND(A17&lt;&gt;0,B17&lt;&gt;0,D17&lt;&gt;0,C17&lt;&gt;0,N17&lt;&gt;0),(vol_de_nuit(B17,D17,A17,C17,N17/24)*24),"")</f>
        <v/>
      </c>
      <c r="S17" s="98"/>
      <c r="T17" s="95"/>
      <c r="U17" s="99"/>
      <c r="V17" s="100"/>
      <c r="W17" s="101"/>
      <c r="X17" s="116" t="str">
        <f>IFERROR(IF(AND(VLOOKUP($F17,'Aircraft list'!$A$4:$G$39,2,FALSE)="YES",VLOOKUP($F17,'Aircraft list'!$A$4:$G$39,4,FALSE)="YES"),T17,""),"")</f>
        <v/>
      </c>
      <c r="Y17" s="115" t="str">
        <f>IFERROR(IF(AND(VLOOKUP($F17,'Aircraft list'!$A$4:$G$39,2,FALSE)="YES",VLOOKUP($F17,'Aircraft list'!$A$4:$G$39,4,FALSE)="YES"),V17,""),"")</f>
        <v/>
      </c>
      <c r="Z17" s="116" t="str">
        <f>IFERROR(IF(AND(VLOOKUP($F17,'Aircraft list'!$A$4:$G$39,3,FALSE)="YES",VLOOKUP($F17,'Aircraft list'!$A$4:$G$39,4,FALSE)="YES"),T17,""),"")</f>
        <v/>
      </c>
      <c r="AA17" s="115" t="str">
        <f>IFERROR(IF(AND(VLOOKUP($F17,'Aircraft list'!$A$4:$G$39,3,FALSE)="YES",VLOOKUP($F17,'Aircraft list'!$A$4:$G$39,4,FALSE)="YES"),V17,""),"")</f>
        <v/>
      </c>
      <c r="AB17" s="116" t="str">
        <f>IFERROR(IF(AND(VLOOKUP($F17,'Aircraft list'!$A$4:$G$39,2,FALSE)="YES",VLOOKUP($F17,'Aircraft list'!$A$4:$G$39,6,FALSE)="YES"),T17,""),"")</f>
        <v/>
      </c>
      <c r="AC17" s="115" t="str">
        <f>IFERROR(IF(AND(VLOOKUP($F17,'Aircraft list'!$A$4:$G$39,2,FALSE)="YES",VLOOKUP($F17,'Aircraft list'!$A$4:$G$39,6,FALSE)="YES"),V17,""),"")</f>
        <v/>
      </c>
      <c r="AD17" s="116" t="str">
        <f>IFERROR(IF(AND(VLOOKUP($F17,'Aircraft list'!$A$4:$G$39,3,FALSE)="YES",VLOOKUP($F17,'Aircraft list'!$A$4:$G$39,6,FALSE)="YES"),T17,""),"")</f>
        <v/>
      </c>
      <c r="AE17" s="117" t="str">
        <f>IFERROR(IF(AND(VLOOKUP($F17,'Aircraft list'!$A$4:$G$39,3,FALSE)="YES",VLOOKUP($F17,'Aircraft list'!$A$4:$G$39,6,FALSE)="YES"),U17,""),"")</f>
        <v/>
      </c>
      <c r="AF17" s="115" t="str">
        <f>IFERROR(IF(AND(VLOOKUP($F17,'Aircraft list'!$A$4:$G$39,3,FALSE)="YES",VLOOKUP($F17,'Aircraft list'!$A$4:$G$39,6,FALSE)="YES"),V17,""),"")</f>
        <v/>
      </c>
      <c r="AG17" s="116" t="str">
        <f>IFERROR(IF(VLOOKUP($F17,'Aircraft list'!$A$4:$G$39,5,FALSE)="YES",T17,""),"")</f>
        <v/>
      </c>
      <c r="AH17" s="117" t="str">
        <f>IFERROR(IF(VLOOKUP($F17,'Aircraft list'!$A$4:$G$39,5,FALSE)="YES",U17,""),"")</f>
        <v/>
      </c>
      <c r="AI17" s="115" t="str">
        <f>IFERROR(IF(VLOOKUP($F17,'Aircraft list'!$A$4:$G$39,5,FALSE)="YES",V17,""),"")</f>
        <v/>
      </c>
      <c r="AJ17" s="101"/>
      <c r="AK17" s="101"/>
      <c r="AL17" s="101"/>
      <c r="AM17" s="102" t="str">
        <f>IFERROR(IF(VLOOKUP($F17,'Aircraft list'!$A$4:$G$39,7,FALSE)="YES",N17,""),"")</f>
        <v/>
      </c>
      <c r="AN17" s="112"/>
      <c r="AO17" s="101"/>
      <c r="AP17" s="101"/>
      <c r="AQ17" s="101"/>
      <c r="AR17" s="111"/>
      <c r="AS17" s="102"/>
      <c r="AT17" s="102"/>
      <c r="AU17" s="49"/>
    </row>
    <row r="18" spans="1:47" s="50" customFormat="1">
      <c r="A18" s="84"/>
      <c r="B18" s="75"/>
      <c r="C18" s="76"/>
      <c r="D18" s="77"/>
      <c r="E18" s="73" t="str">
        <f t="shared" si="3"/>
        <v/>
      </c>
      <c r="F18" s="79"/>
      <c r="G18" s="80"/>
      <c r="H18" s="50" t="str">
        <f>IFERROR(IF(VLOOKUP(F18,'Aircraft list'!$A$4:$T$59, 3,FALSE)="YES", "ME", "SE" )," ")</f>
        <v xml:space="preserve"> </v>
      </c>
      <c r="I18" s="80"/>
      <c r="J18" s="81" t="str">
        <f ca="1">IFERROR(IF(AND(
MOD(C18-fctlontodouble(VLOOKUP(B18,#REF!,4,FALSE))/360,1)&gt;=MOD((((MID((MID((IF(ISERR(A18),"",fctsoleil(A18,fctlattodouble(VLOOKUP(B18,#REF!,3,FALSE)),fctlontodouble(VLOOKUP(B18,#REF!,4,FALSE)),FALSE))),1,4)),1,2))*60+MID((MID((IF(ISERR(A18),"",fctsoleil(A18,fctlattodouble(VLOOKUP(B18,#REF!,3,FALSE)),fctlontodouble(VLOOKUP(B18,#REF!,4,FALSE)),FALSE))),1,4)),3,4))/(60*24))-fctlontodouble(VLOOKUP(B18,#REF!,4,FALSE))/360,1),
MOD(C18-fctlontodouble(VLOOKUP(B18,#REF!,4,FALSE))/360,1)&lt;MOD((((MID((MID((IF(ISERR(A18),"",fctsoleil(A18,fctlattodouble(VLOOKUP(B18,#REF!,3,FALSE)),fctlontodouble(VLOOKUP(B18,#REF!,4,FALSE)),FALSE))),7,4)),1,2))*60+MID((MID((IF(ISERR(A18),"",fctsoleil(A18,fctlattodouble(VLOOKUP(B18,#REF!,3,FALSE)),fctlontodouble(VLOOKUP(B18,#REF!,4,FALSE)),FALSE))),7,4)),3,4))/(60*24))-fctlontodouble(VLOOKUP(B18,#REF!,4,FALSE))/360,1)
),1,""),"")</f>
        <v/>
      </c>
      <c r="K18" s="82" t="str">
        <f t="shared" si="4"/>
        <v/>
      </c>
      <c r="L18" s="79" t="str">
        <f ca="1">IFERROR(IF(AND(
MOD(E18-fctlontodouble(VLOOKUP(D18,#REF!,4,FALSE))/360,1)&gt;=MOD((((MID((MID((IF(ISERR(A18),"",fctsoleil(A18,fctlattodouble(VLOOKUP(D18,#REF!,3,FALSE)),fctlontodouble(VLOOKUP(D18,#REF!,4,FALSE)),FALSE))),1,4)),1,2))*60+MID((MID((IF(ISERR(A18),"",fctsoleil(A18,fctlattodouble(VLOOKUP(D18,#REF!,3,FALSE)),fctlontodouble(VLOOKUP(D18,#REF!,4,FALSE)),FALSE))),1,4)),3,4))/(60*24))-fctlontodouble(VLOOKUP(D18,#REF!,4,FALSE))/360,1),
MOD(E18-fctlontodouble(VLOOKUP(D18,#REF!,4,FALSE))/360,1)&lt;MOD((((MID((MID((IF(ISERR(A18),"",fctsoleil(A18,fctlattodouble(VLOOKUP(D18,#REF!,3,FALSE)),fctlontodouble(VLOOKUP(D18,#REF!,4,FALSE)),FALSE))),7,4)),1,2))*60+MID((MID((IF(ISERR(A18),"",fctsoleil(A18,fctlattodouble(VLOOKUP(D18,#REF!,3,FALSE)),fctlontodouble(VLOOKUP(D18,#REF!,4,FALSE)),FALSE))),7,4)),3,4))/(60*24))-fctlontodouble(VLOOKUP(D18,#REF!,4,FALSE))/360,1)
),1," "),"")</f>
        <v/>
      </c>
      <c r="M18" s="79" t="str">
        <f t="shared" si="5"/>
        <v/>
      </c>
      <c r="N18" s="94"/>
      <c r="O18" s="83"/>
      <c r="P18" s="95"/>
      <c r="Q18" s="96"/>
      <c r="R18" s="97" t="str">
        <f>IF(AND(A18&lt;&gt;0,B18&lt;&gt;0,D18&lt;&gt;0,C18&lt;&gt;0,N18&lt;&gt;0),(vol_de_nuit(B18,D18,A18,C18,N18/24)*24),"")</f>
        <v/>
      </c>
      <c r="S18" s="98"/>
      <c r="T18" s="95"/>
      <c r="U18" s="99"/>
      <c r="V18" s="100"/>
      <c r="W18" s="101"/>
      <c r="X18" s="116" t="str">
        <f>IFERROR(IF(AND(VLOOKUP($F18,'Aircraft list'!$A$4:$G$39,2,FALSE)="YES",VLOOKUP($F18,'Aircraft list'!$A$4:$G$39,4,FALSE)="YES"),T18,""),"")</f>
        <v/>
      </c>
      <c r="Y18" s="115" t="str">
        <f>IFERROR(IF(AND(VLOOKUP($F18,'Aircraft list'!$A$4:$G$39,2,FALSE)="YES",VLOOKUP($F18,'Aircraft list'!$A$4:$G$39,4,FALSE)="YES"),V18,""),"")</f>
        <v/>
      </c>
      <c r="Z18" s="116" t="str">
        <f>IFERROR(IF(AND(VLOOKUP($F18,'Aircraft list'!$A$4:$G$39,3,FALSE)="YES",VLOOKUP($F18,'Aircraft list'!$A$4:$G$39,4,FALSE)="YES"),T18,""),"")</f>
        <v/>
      </c>
      <c r="AA18" s="115" t="str">
        <f>IFERROR(IF(AND(VLOOKUP($F18,'Aircraft list'!$A$4:$G$39,3,FALSE)="YES",VLOOKUP($F18,'Aircraft list'!$A$4:$G$39,4,FALSE)="YES"),V18,""),"")</f>
        <v/>
      </c>
      <c r="AB18" s="116" t="str">
        <f>IFERROR(IF(AND(VLOOKUP($F18,'Aircraft list'!$A$4:$G$39,2,FALSE)="YES",VLOOKUP($F18,'Aircraft list'!$A$4:$G$39,6,FALSE)="YES"),T18,""),"")</f>
        <v/>
      </c>
      <c r="AC18" s="115" t="str">
        <f>IFERROR(IF(AND(VLOOKUP($F18,'Aircraft list'!$A$4:$G$39,2,FALSE)="YES",VLOOKUP($F18,'Aircraft list'!$A$4:$G$39,6,FALSE)="YES"),V18,""),"")</f>
        <v/>
      </c>
      <c r="AD18" s="116" t="str">
        <f>IFERROR(IF(AND(VLOOKUP($F18,'Aircraft list'!$A$4:$G$39,3,FALSE)="YES",VLOOKUP($F18,'Aircraft list'!$A$4:$G$39,6,FALSE)="YES"),T18,""),"")</f>
        <v/>
      </c>
      <c r="AE18" s="117" t="str">
        <f>IFERROR(IF(AND(VLOOKUP($F18,'Aircraft list'!$A$4:$G$39,3,FALSE)="YES",VLOOKUP($F18,'Aircraft list'!$A$4:$G$39,6,FALSE)="YES"),U18,""),"")</f>
        <v/>
      </c>
      <c r="AF18" s="115" t="str">
        <f>IFERROR(IF(AND(VLOOKUP($F18,'Aircraft list'!$A$4:$G$39,3,FALSE)="YES",VLOOKUP($F18,'Aircraft list'!$A$4:$G$39,6,FALSE)="YES"),V18,""),"")</f>
        <v/>
      </c>
      <c r="AG18" s="116" t="str">
        <f>IFERROR(IF(VLOOKUP($F18,'Aircraft list'!$A$4:$G$39,5,FALSE)="YES",T18,""),"")</f>
        <v/>
      </c>
      <c r="AH18" s="117" t="str">
        <f>IFERROR(IF(VLOOKUP($F18,'Aircraft list'!$A$4:$G$39,5,FALSE)="YES",U18,""),"")</f>
        <v/>
      </c>
      <c r="AI18" s="115" t="str">
        <f>IFERROR(IF(VLOOKUP($F18,'Aircraft list'!$A$4:$G$39,5,FALSE)="YES",V18,""),"")</f>
        <v/>
      </c>
      <c r="AJ18" s="101"/>
      <c r="AK18" s="101"/>
      <c r="AL18" s="101"/>
      <c r="AM18" s="102" t="str">
        <f>IFERROR(IF(VLOOKUP($F18,'Aircraft list'!$A$4:$G$39,7,FALSE)="YES",N18,""),"")</f>
        <v/>
      </c>
      <c r="AN18" s="112"/>
      <c r="AO18" s="101"/>
      <c r="AP18" s="101"/>
      <c r="AQ18" s="101"/>
      <c r="AR18" s="111"/>
      <c r="AS18" s="102"/>
      <c r="AT18" s="102"/>
      <c r="AU18" s="49"/>
    </row>
    <row r="19" spans="1:47" s="50" customFormat="1" ht="15" customHeight="1">
      <c r="A19" s="84"/>
      <c r="B19" s="75"/>
      <c r="C19" s="76"/>
      <c r="D19" s="77"/>
      <c r="E19" s="73" t="str">
        <f t="shared" si="3"/>
        <v/>
      </c>
      <c r="F19" s="79"/>
      <c r="G19" s="80"/>
      <c r="H19" s="50" t="str">
        <f>IFERROR(IF(VLOOKUP(F19,'Aircraft list'!$A$4:$T$59, 3,FALSE)="YES", "ME", "SE" )," ")</f>
        <v xml:space="preserve"> </v>
      </c>
      <c r="I19" s="80"/>
      <c r="J19" s="81" t="str">
        <f ca="1">IFERROR(IF(AND(
MOD(C19-fctlontodouble(VLOOKUP(B19,#REF!,4,FALSE))/360,1)&gt;=MOD((((MID((MID((IF(ISERR(A19),"",fctsoleil(A19,fctlattodouble(VLOOKUP(B19,#REF!,3,FALSE)),fctlontodouble(VLOOKUP(B19,#REF!,4,FALSE)),FALSE))),1,4)),1,2))*60+MID((MID((IF(ISERR(A19),"",fctsoleil(A19,fctlattodouble(VLOOKUP(B19,#REF!,3,FALSE)),fctlontodouble(VLOOKUP(B19,#REF!,4,FALSE)),FALSE))),1,4)),3,4))/(60*24))-fctlontodouble(VLOOKUP(B19,#REF!,4,FALSE))/360,1),
MOD(C19-fctlontodouble(VLOOKUP(B19,#REF!,4,FALSE))/360,1)&lt;MOD((((MID((MID((IF(ISERR(A19),"",fctsoleil(A19,fctlattodouble(VLOOKUP(B19,#REF!,3,FALSE)),fctlontodouble(VLOOKUP(B19,#REF!,4,FALSE)),FALSE))),7,4)),1,2))*60+MID((MID((IF(ISERR(A19),"",fctsoleil(A19,fctlattodouble(VLOOKUP(B19,#REF!,3,FALSE)),fctlontodouble(VLOOKUP(B19,#REF!,4,FALSE)),FALSE))),7,4)),3,4))/(60*24))-fctlontodouble(VLOOKUP(B19,#REF!,4,FALSE))/360,1)
),1,""),"")</f>
        <v/>
      </c>
      <c r="K19" s="82" t="str">
        <f t="shared" si="4"/>
        <v/>
      </c>
      <c r="L19" s="79" t="str">
        <f ca="1">IFERROR(IF(AND(
MOD(E19-fctlontodouble(VLOOKUP(D19,#REF!,4,FALSE))/360,1)&gt;=MOD((((MID((MID((IF(ISERR(A19),"",fctsoleil(A19,fctlattodouble(VLOOKUP(D19,#REF!,3,FALSE)),fctlontodouble(VLOOKUP(D19,#REF!,4,FALSE)),FALSE))),1,4)),1,2))*60+MID((MID((IF(ISERR(A19),"",fctsoleil(A19,fctlattodouble(VLOOKUP(D19,#REF!,3,FALSE)),fctlontodouble(VLOOKUP(D19,#REF!,4,FALSE)),FALSE))),1,4)),3,4))/(60*24))-fctlontodouble(VLOOKUP(D19,#REF!,4,FALSE))/360,1),
MOD(E19-fctlontodouble(VLOOKUP(D19,#REF!,4,FALSE))/360,1)&lt;MOD((((MID((MID((IF(ISERR(A19),"",fctsoleil(A19,fctlattodouble(VLOOKUP(D19,#REF!,3,FALSE)),fctlontodouble(VLOOKUP(D19,#REF!,4,FALSE)),FALSE))),7,4)),1,2))*60+MID((MID((IF(ISERR(A19),"",fctsoleil(A19,fctlattodouble(VLOOKUP(D19,#REF!,3,FALSE)),fctlontodouble(VLOOKUP(D19,#REF!,4,FALSE)),FALSE))),7,4)),3,4))/(60*24))-fctlontodouble(VLOOKUP(D19,#REF!,4,FALSE))/360,1)
),1," "),"")</f>
        <v/>
      </c>
      <c r="M19" s="79" t="str">
        <f t="shared" si="5"/>
        <v/>
      </c>
      <c r="N19" s="94"/>
      <c r="O19" s="83"/>
      <c r="P19" s="95"/>
      <c r="Q19" s="96"/>
      <c r="R19" s="97" t="str">
        <f>IF(AND(A19&lt;&gt;0,B19&lt;&gt;0,D19&lt;&gt;0,C19&lt;&gt;0,N19&lt;&gt;0),(vol_de_nuit(B19,D19,A19,C19,N19/24)*24),"")</f>
        <v/>
      </c>
      <c r="S19" s="98"/>
      <c r="T19" s="95"/>
      <c r="U19" s="99"/>
      <c r="V19" s="100"/>
      <c r="W19" s="101"/>
      <c r="X19" s="116" t="str">
        <f>IFERROR(IF(AND(VLOOKUP($F19,'Aircraft list'!$A$4:$G$39,2,FALSE)="YES",VLOOKUP($F19,'Aircraft list'!$A$4:$G$39,4,FALSE)="YES"),T19,""),"")</f>
        <v/>
      </c>
      <c r="Y19" s="115" t="str">
        <f>IFERROR(IF(AND(VLOOKUP($F19,'Aircraft list'!$A$4:$G$39,2,FALSE)="YES",VLOOKUP($F19,'Aircraft list'!$A$4:$G$39,4,FALSE)="YES"),V19,""),"")</f>
        <v/>
      </c>
      <c r="Z19" s="116" t="str">
        <f>IFERROR(IF(AND(VLOOKUP($F19,'Aircraft list'!$A$4:$G$39,3,FALSE)="YES",VLOOKUP($F19,'Aircraft list'!$A$4:$G$39,4,FALSE)="YES"),T19,""),"")</f>
        <v/>
      </c>
      <c r="AA19" s="115" t="str">
        <f>IFERROR(IF(AND(VLOOKUP($F19,'Aircraft list'!$A$4:$G$39,3,FALSE)="YES",VLOOKUP($F19,'Aircraft list'!$A$4:$G$39,4,FALSE)="YES"),V19,""),"")</f>
        <v/>
      </c>
      <c r="AB19" s="116" t="str">
        <f>IFERROR(IF(AND(VLOOKUP($F19,'Aircraft list'!$A$4:$G$39,2,FALSE)="YES",VLOOKUP($F19,'Aircraft list'!$A$4:$G$39,6,FALSE)="YES"),T19,""),"")</f>
        <v/>
      </c>
      <c r="AC19" s="115" t="str">
        <f>IFERROR(IF(AND(VLOOKUP($F19,'Aircraft list'!$A$4:$G$39,2,FALSE)="YES",VLOOKUP($F19,'Aircraft list'!$A$4:$G$39,6,FALSE)="YES"),V19,""),"")</f>
        <v/>
      </c>
      <c r="AD19" s="116" t="str">
        <f>IFERROR(IF(AND(VLOOKUP($F19,'Aircraft list'!$A$4:$G$39,3,FALSE)="YES",VLOOKUP($F19,'Aircraft list'!$A$4:$G$39,6,FALSE)="YES"),T19,""),"")</f>
        <v/>
      </c>
      <c r="AE19" s="117" t="str">
        <f>IFERROR(IF(AND(VLOOKUP($F19,'Aircraft list'!$A$4:$G$39,3,FALSE)="YES",VLOOKUP($F19,'Aircraft list'!$A$4:$G$39,6,FALSE)="YES"),U19,""),"")</f>
        <v/>
      </c>
      <c r="AF19" s="115" t="str">
        <f>IFERROR(IF(AND(VLOOKUP($F19,'Aircraft list'!$A$4:$G$39,3,FALSE)="YES",VLOOKUP($F19,'Aircraft list'!$A$4:$G$39,6,FALSE)="YES"),V19,""),"")</f>
        <v/>
      </c>
      <c r="AG19" s="116" t="str">
        <f>IFERROR(IF(VLOOKUP($F19,'Aircraft list'!$A$4:$G$39,5,FALSE)="YES",T19,""),"")</f>
        <v/>
      </c>
      <c r="AH19" s="117" t="str">
        <f>IFERROR(IF(VLOOKUP($F19,'Aircraft list'!$A$4:$G$39,5,FALSE)="YES",U19,""),"")</f>
        <v/>
      </c>
      <c r="AI19" s="115" t="str">
        <f>IFERROR(IF(VLOOKUP($F19,'Aircraft list'!$A$4:$G$39,5,FALSE)="YES",V19,""),"")</f>
        <v/>
      </c>
      <c r="AJ19" s="101"/>
      <c r="AK19" s="101"/>
      <c r="AL19" s="101"/>
      <c r="AM19" s="102" t="str">
        <f>IFERROR(IF(VLOOKUP($F19,'Aircraft list'!$A$4:$G$39,7,FALSE)="YES",N19,""),"")</f>
        <v/>
      </c>
      <c r="AN19" s="112"/>
      <c r="AO19" s="101"/>
      <c r="AP19" s="101"/>
      <c r="AQ19" s="101"/>
      <c r="AR19" s="111"/>
      <c r="AS19" s="102"/>
      <c r="AT19" s="102"/>
      <c r="AU19" s="49"/>
    </row>
    <row r="20" spans="1:47" s="50" customFormat="1">
      <c r="A20" s="84"/>
      <c r="B20" s="75"/>
      <c r="C20" s="76"/>
      <c r="D20" s="77"/>
      <c r="E20" s="73" t="str">
        <f t="shared" si="3"/>
        <v/>
      </c>
      <c r="F20" s="79"/>
      <c r="G20" s="80"/>
      <c r="H20" s="50" t="str">
        <f>IFERROR(IF(VLOOKUP(F20,'Aircraft list'!$A$4:$T$59, 3,FALSE)="YES", "ME", "SE" )," ")</f>
        <v xml:space="preserve"> </v>
      </c>
      <c r="I20" s="80"/>
      <c r="J20" s="81" t="str">
        <f ca="1">IFERROR(IF(AND(
MOD(C20-fctlontodouble(VLOOKUP(B20,#REF!,4,FALSE))/360,1)&gt;=MOD((((MID((MID((IF(ISERR(A20),"",fctsoleil(A20,fctlattodouble(VLOOKUP(B20,#REF!,3,FALSE)),fctlontodouble(VLOOKUP(B20,#REF!,4,FALSE)),FALSE))),1,4)),1,2))*60+MID((MID((IF(ISERR(A20),"",fctsoleil(A20,fctlattodouble(VLOOKUP(B20,#REF!,3,FALSE)),fctlontodouble(VLOOKUP(B20,#REF!,4,FALSE)),FALSE))),1,4)),3,4))/(60*24))-fctlontodouble(VLOOKUP(B20,#REF!,4,FALSE))/360,1),
MOD(C20-fctlontodouble(VLOOKUP(B20,#REF!,4,FALSE))/360,1)&lt;MOD((((MID((MID((IF(ISERR(A20),"",fctsoleil(A20,fctlattodouble(VLOOKUP(B20,#REF!,3,FALSE)),fctlontodouble(VLOOKUP(B20,#REF!,4,FALSE)),FALSE))),7,4)),1,2))*60+MID((MID((IF(ISERR(A20),"",fctsoleil(A20,fctlattodouble(VLOOKUP(B20,#REF!,3,FALSE)),fctlontodouble(VLOOKUP(B20,#REF!,4,FALSE)),FALSE))),7,4)),3,4))/(60*24))-fctlontodouble(VLOOKUP(B20,#REF!,4,FALSE))/360,1)
),1,""),"")</f>
        <v/>
      </c>
      <c r="K20" s="82" t="str">
        <f t="shared" si="4"/>
        <v/>
      </c>
      <c r="L20" s="79" t="str">
        <f ca="1">IFERROR(IF(AND(
MOD(E20-fctlontodouble(VLOOKUP(D20,#REF!,4,FALSE))/360,1)&gt;=MOD((((MID((MID((IF(ISERR(A20),"",fctsoleil(A20,fctlattodouble(VLOOKUP(D20,#REF!,3,FALSE)),fctlontodouble(VLOOKUP(D20,#REF!,4,FALSE)),FALSE))),1,4)),1,2))*60+MID((MID((IF(ISERR(A20),"",fctsoleil(A20,fctlattodouble(VLOOKUP(D20,#REF!,3,FALSE)),fctlontodouble(VLOOKUP(D20,#REF!,4,FALSE)),FALSE))),1,4)),3,4))/(60*24))-fctlontodouble(VLOOKUP(D20,#REF!,4,FALSE))/360,1),
MOD(E20-fctlontodouble(VLOOKUP(D20,#REF!,4,FALSE))/360,1)&lt;MOD((((MID((MID((IF(ISERR(A20),"",fctsoleil(A20,fctlattodouble(VLOOKUP(D20,#REF!,3,FALSE)),fctlontodouble(VLOOKUP(D20,#REF!,4,FALSE)),FALSE))),7,4)),1,2))*60+MID((MID((IF(ISERR(A20),"",fctsoleil(A20,fctlattodouble(VLOOKUP(D20,#REF!,3,FALSE)),fctlontodouble(VLOOKUP(D20,#REF!,4,FALSE)),FALSE))),7,4)),3,4))/(60*24))-fctlontodouble(VLOOKUP(D20,#REF!,4,FALSE))/360,1)
),1," "),"")</f>
        <v/>
      </c>
      <c r="M20" s="79" t="str">
        <f t="shared" si="5"/>
        <v/>
      </c>
      <c r="N20" s="94"/>
      <c r="O20" s="83"/>
      <c r="P20" s="95"/>
      <c r="Q20" s="96"/>
      <c r="R20" s="97" t="str">
        <f>IF(AND(A20&lt;&gt;0,B20&lt;&gt;0,D20&lt;&gt;0,C20&lt;&gt;0,N20&lt;&gt;0),(vol_de_nuit(B20,D20,A20,C20,N20/24)*24),"")</f>
        <v/>
      </c>
      <c r="S20" s="98"/>
      <c r="T20" s="95"/>
      <c r="U20" s="99"/>
      <c r="V20" s="100"/>
      <c r="W20" s="101"/>
      <c r="X20" s="116" t="str">
        <f>IFERROR(IF(AND(VLOOKUP($F20,'Aircraft list'!$A$4:$G$39,2,FALSE)="YES",VLOOKUP($F20,'Aircraft list'!$A$4:$G$39,4,FALSE)="YES"),T20,""),"")</f>
        <v/>
      </c>
      <c r="Y20" s="115" t="str">
        <f>IFERROR(IF(AND(VLOOKUP($F20,'Aircraft list'!$A$4:$G$39,2,FALSE)="YES",VLOOKUP($F20,'Aircraft list'!$A$4:$G$39,4,FALSE)="YES"),V20,""),"")</f>
        <v/>
      </c>
      <c r="Z20" s="116" t="str">
        <f>IFERROR(IF(AND(VLOOKUP($F20,'Aircraft list'!$A$4:$G$39,3,FALSE)="YES",VLOOKUP($F20,'Aircraft list'!$A$4:$G$39,4,FALSE)="YES"),T20,""),"")</f>
        <v/>
      </c>
      <c r="AA20" s="115" t="str">
        <f>IFERROR(IF(AND(VLOOKUP($F20,'Aircraft list'!$A$4:$G$39,3,FALSE)="YES",VLOOKUP($F20,'Aircraft list'!$A$4:$G$39,4,FALSE)="YES"),V20,""),"")</f>
        <v/>
      </c>
      <c r="AB20" s="116" t="str">
        <f>IFERROR(IF(AND(VLOOKUP($F20,'Aircraft list'!$A$4:$G$39,2,FALSE)="YES",VLOOKUP($F20,'Aircraft list'!$A$4:$G$39,6,FALSE)="YES"),T20,""),"")</f>
        <v/>
      </c>
      <c r="AC20" s="115" t="str">
        <f>IFERROR(IF(AND(VLOOKUP($F20,'Aircraft list'!$A$4:$G$39,2,FALSE)="YES",VLOOKUP($F20,'Aircraft list'!$A$4:$G$39,6,FALSE)="YES"),V20,""),"")</f>
        <v/>
      </c>
      <c r="AD20" s="116" t="str">
        <f>IFERROR(IF(AND(VLOOKUP($F20,'Aircraft list'!$A$4:$G$39,3,FALSE)="YES",VLOOKUP($F20,'Aircraft list'!$A$4:$G$39,6,FALSE)="YES"),T20,""),"")</f>
        <v/>
      </c>
      <c r="AE20" s="117" t="str">
        <f>IFERROR(IF(AND(VLOOKUP($F20,'Aircraft list'!$A$4:$G$39,3,FALSE)="YES",VLOOKUP($F20,'Aircraft list'!$A$4:$G$39,6,FALSE)="YES"),U20,""),"")</f>
        <v/>
      </c>
      <c r="AF20" s="115" t="str">
        <f>IFERROR(IF(AND(VLOOKUP($F20,'Aircraft list'!$A$4:$G$39,3,FALSE)="YES",VLOOKUP($F20,'Aircraft list'!$A$4:$G$39,6,FALSE)="YES"),V20,""),"")</f>
        <v/>
      </c>
      <c r="AG20" s="116" t="str">
        <f>IFERROR(IF(VLOOKUP($F20,'Aircraft list'!$A$4:$G$39,5,FALSE)="YES",T20,""),"")</f>
        <v/>
      </c>
      <c r="AH20" s="117" t="str">
        <f>IFERROR(IF(VLOOKUP($F20,'Aircraft list'!$A$4:$G$39,5,FALSE)="YES",U20,""),"")</f>
        <v/>
      </c>
      <c r="AI20" s="115" t="str">
        <f>IFERROR(IF(VLOOKUP($F20,'Aircraft list'!$A$4:$G$39,5,FALSE)="YES",V20,""),"")</f>
        <v/>
      </c>
      <c r="AJ20" s="101"/>
      <c r="AK20" s="101"/>
      <c r="AL20" s="101"/>
      <c r="AM20" s="102" t="str">
        <f>IFERROR(IF(VLOOKUP($F20,'Aircraft list'!$A$4:$G$39,7,FALSE)="YES",N20,""),"")</f>
        <v/>
      </c>
      <c r="AN20" s="112"/>
      <c r="AO20" s="101"/>
      <c r="AP20" s="101"/>
      <c r="AQ20" s="101"/>
      <c r="AR20" s="111"/>
      <c r="AS20" s="102"/>
      <c r="AT20" s="102"/>
      <c r="AU20" s="49"/>
    </row>
    <row r="21" spans="1:47" s="50" customFormat="1">
      <c r="A21" s="84"/>
      <c r="B21" s="75"/>
      <c r="C21" s="76"/>
      <c r="D21" s="77"/>
      <c r="E21" s="73" t="str">
        <f t="shared" si="3"/>
        <v/>
      </c>
      <c r="F21" s="79"/>
      <c r="G21" s="80"/>
      <c r="H21" s="50" t="str">
        <f>IFERROR(IF(VLOOKUP(F21,'Aircraft list'!$A$4:$T$59, 3,FALSE)="YES", "ME", "SE" )," ")</f>
        <v xml:space="preserve"> </v>
      </c>
      <c r="I21" s="80"/>
      <c r="J21" s="81" t="str">
        <f ca="1">IFERROR(IF(AND(
MOD(C21-fctlontodouble(VLOOKUP(B21,#REF!,4,FALSE))/360,1)&gt;=MOD((((MID((MID((IF(ISERR(A21),"",fctsoleil(A21,fctlattodouble(VLOOKUP(B21,#REF!,3,FALSE)),fctlontodouble(VLOOKUP(B21,#REF!,4,FALSE)),FALSE))),1,4)),1,2))*60+MID((MID((IF(ISERR(A21),"",fctsoleil(A21,fctlattodouble(VLOOKUP(B21,#REF!,3,FALSE)),fctlontodouble(VLOOKUP(B21,#REF!,4,FALSE)),FALSE))),1,4)),3,4))/(60*24))-fctlontodouble(VLOOKUP(B21,#REF!,4,FALSE))/360,1),
MOD(C21-fctlontodouble(VLOOKUP(B21,#REF!,4,FALSE))/360,1)&lt;MOD((((MID((MID((IF(ISERR(A21),"",fctsoleil(A21,fctlattodouble(VLOOKUP(B21,#REF!,3,FALSE)),fctlontodouble(VLOOKUP(B21,#REF!,4,FALSE)),FALSE))),7,4)),1,2))*60+MID((MID((IF(ISERR(A21),"",fctsoleil(A21,fctlattodouble(VLOOKUP(B21,#REF!,3,FALSE)),fctlontodouble(VLOOKUP(B21,#REF!,4,FALSE)),FALSE))),7,4)),3,4))/(60*24))-fctlontodouble(VLOOKUP(B21,#REF!,4,FALSE))/360,1)
),1,""),"")</f>
        <v/>
      </c>
      <c r="K21" s="82" t="str">
        <f t="shared" si="4"/>
        <v/>
      </c>
      <c r="L21" s="79" t="str">
        <f ca="1">IFERROR(IF(AND(
MOD(E21-fctlontodouble(VLOOKUP(D21,#REF!,4,FALSE))/360,1)&gt;=MOD((((MID((MID((IF(ISERR(A21),"",fctsoleil(A21,fctlattodouble(VLOOKUP(D21,#REF!,3,FALSE)),fctlontodouble(VLOOKUP(D21,#REF!,4,FALSE)),FALSE))),1,4)),1,2))*60+MID((MID((IF(ISERR(A21),"",fctsoleil(A21,fctlattodouble(VLOOKUP(D21,#REF!,3,FALSE)),fctlontodouble(VLOOKUP(D21,#REF!,4,FALSE)),FALSE))),1,4)),3,4))/(60*24))-fctlontodouble(VLOOKUP(D21,#REF!,4,FALSE))/360,1),
MOD(E21-fctlontodouble(VLOOKUP(D21,#REF!,4,FALSE))/360,1)&lt;MOD((((MID((MID((IF(ISERR(A21),"",fctsoleil(A21,fctlattodouble(VLOOKUP(D21,#REF!,3,FALSE)),fctlontodouble(VLOOKUP(D21,#REF!,4,FALSE)),FALSE))),7,4)),1,2))*60+MID((MID((IF(ISERR(A21),"",fctsoleil(A21,fctlattodouble(VLOOKUP(D21,#REF!,3,FALSE)),fctlontodouble(VLOOKUP(D21,#REF!,4,FALSE)),FALSE))),7,4)),3,4))/(60*24))-fctlontodouble(VLOOKUP(D21,#REF!,4,FALSE))/360,1)
),1," "),"")</f>
        <v/>
      </c>
      <c r="M21" s="79" t="str">
        <f t="shared" si="5"/>
        <v/>
      </c>
      <c r="N21" s="94"/>
      <c r="O21" s="83"/>
      <c r="P21" s="95"/>
      <c r="Q21" s="96"/>
      <c r="R21" s="97" t="str">
        <f>IF(AND(A21&lt;&gt;0,B21&lt;&gt;0,D21&lt;&gt;0,C21&lt;&gt;0,N21&lt;&gt;0),(vol_de_nuit(B21,D21,A21,C21,N21/24)*24),"")</f>
        <v/>
      </c>
      <c r="S21" s="98"/>
      <c r="T21" s="95"/>
      <c r="U21" s="99"/>
      <c r="V21" s="100"/>
      <c r="W21" s="101"/>
      <c r="X21" s="116" t="str">
        <f>IFERROR(IF(AND(VLOOKUP($F21,'Aircraft list'!$A$4:$G$39,2,FALSE)="YES",VLOOKUP($F21,'Aircraft list'!$A$4:$G$39,4,FALSE)="YES"),T21,""),"")</f>
        <v/>
      </c>
      <c r="Y21" s="115" t="str">
        <f>IFERROR(IF(AND(VLOOKUP($F21,'Aircraft list'!$A$4:$G$39,2,FALSE)="YES",VLOOKUP($F21,'Aircraft list'!$A$4:$G$39,4,FALSE)="YES"),V21,""),"")</f>
        <v/>
      </c>
      <c r="Z21" s="116" t="str">
        <f>IFERROR(IF(AND(VLOOKUP($F21,'Aircraft list'!$A$4:$G$39,3,FALSE)="YES",VLOOKUP($F21,'Aircraft list'!$A$4:$G$39,4,FALSE)="YES"),T21,""),"")</f>
        <v/>
      </c>
      <c r="AA21" s="115" t="str">
        <f>IFERROR(IF(AND(VLOOKUP($F21,'Aircraft list'!$A$4:$G$39,3,FALSE)="YES",VLOOKUP($F21,'Aircraft list'!$A$4:$G$39,4,FALSE)="YES"),V21,""),"")</f>
        <v/>
      </c>
      <c r="AB21" s="116" t="str">
        <f>IFERROR(IF(AND(VLOOKUP($F21,'Aircraft list'!$A$4:$G$39,2,FALSE)="YES",VLOOKUP($F21,'Aircraft list'!$A$4:$G$39,6,FALSE)="YES"),T21,""),"")</f>
        <v/>
      </c>
      <c r="AC21" s="115" t="str">
        <f>IFERROR(IF(AND(VLOOKUP($F21,'Aircraft list'!$A$4:$G$39,2,FALSE)="YES",VLOOKUP($F21,'Aircraft list'!$A$4:$G$39,6,FALSE)="YES"),V21,""),"")</f>
        <v/>
      </c>
      <c r="AD21" s="116" t="str">
        <f>IFERROR(IF(AND(VLOOKUP($F21,'Aircraft list'!$A$4:$G$39,3,FALSE)="YES",VLOOKUP($F21,'Aircraft list'!$A$4:$G$39,6,FALSE)="YES"),T21,""),"")</f>
        <v/>
      </c>
      <c r="AE21" s="117" t="str">
        <f>IFERROR(IF(AND(VLOOKUP($F21,'Aircraft list'!$A$4:$G$39,3,FALSE)="YES",VLOOKUP($F21,'Aircraft list'!$A$4:$G$39,6,FALSE)="YES"),U21,""),"")</f>
        <v/>
      </c>
      <c r="AF21" s="115" t="str">
        <f>IFERROR(IF(AND(VLOOKUP($F21,'Aircraft list'!$A$4:$G$39,3,FALSE)="YES",VLOOKUP($F21,'Aircraft list'!$A$4:$G$39,6,FALSE)="YES"),V21,""),"")</f>
        <v/>
      </c>
      <c r="AG21" s="116" t="str">
        <f>IFERROR(IF(VLOOKUP($F21,'Aircraft list'!$A$4:$G$39,5,FALSE)="YES",T21,""),"")</f>
        <v/>
      </c>
      <c r="AH21" s="117" t="str">
        <f>IFERROR(IF(VLOOKUP($F21,'Aircraft list'!$A$4:$G$39,5,FALSE)="YES",U21,""),"")</f>
        <v/>
      </c>
      <c r="AI21" s="115" t="str">
        <f>IFERROR(IF(VLOOKUP($F21,'Aircraft list'!$A$4:$G$39,5,FALSE)="YES",V21,""),"")</f>
        <v/>
      </c>
      <c r="AJ21" s="101"/>
      <c r="AK21" s="101"/>
      <c r="AL21" s="101"/>
      <c r="AM21" s="102" t="str">
        <f>IFERROR(IF(VLOOKUP($F21,'Aircraft list'!$A$4:$G$39,7,FALSE)="YES",N21,""),"")</f>
        <v/>
      </c>
      <c r="AN21" s="112"/>
      <c r="AO21" s="101"/>
      <c r="AP21" s="101"/>
      <c r="AQ21" s="101"/>
      <c r="AR21" s="111"/>
      <c r="AS21" s="102"/>
      <c r="AT21" s="102"/>
      <c r="AU21" s="49"/>
    </row>
    <row r="22" spans="1:47" s="50" customFormat="1">
      <c r="A22" s="84"/>
      <c r="B22" s="75"/>
      <c r="C22" s="76"/>
      <c r="D22" s="77"/>
      <c r="E22" s="73" t="str">
        <f t="shared" si="3"/>
        <v/>
      </c>
      <c r="F22" s="79"/>
      <c r="G22" s="80"/>
      <c r="H22" s="50" t="str">
        <f>IFERROR(IF(VLOOKUP(F22,'Aircraft list'!$A$4:$T$59, 3,FALSE)="YES", "ME", "SE" )," ")</f>
        <v xml:space="preserve"> </v>
      </c>
      <c r="I22" s="80"/>
      <c r="J22" s="81" t="str">
        <f ca="1">IFERROR(IF(AND(
MOD(C22-fctlontodouble(VLOOKUP(B22,#REF!,4,FALSE))/360,1)&gt;=MOD((((MID((MID((IF(ISERR(A22),"",fctsoleil(A22,fctlattodouble(VLOOKUP(B22,#REF!,3,FALSE)),fctlontodouble(VLOOKUP(B22,#REF!,4,FALSE)),FALSE))),1,4)),1,2))*60+MID((MID((IF(ISERR(A22),"",fctsoleil(A22,fctlattodouble(VLOOKUP(B22,#REF!,3,FALSE)),fctlontodouble(VLOOKUP(B22,#REF!,4,FALSE)),FALSE))),1,4)),3,4))/(60*24))-fctlontodouble(VLOOKUP(B22,#REF!,4,FALSE))/360,1),
MOD(C22-fctlontodouble(VLOOKUP(B22,#REF!,4,FALSE))/360,1)&lt;MOD((((MID((MID((IF(ISERR(A22),"",fctsoleil(A22,fctlattodouble(VLOOKUP(B22,#REF!,3,FALSE)),fctlontodouble(VLOOKUP(B22,#REF!,4,FALSE)),FALSE))),7,4)),1,2))*60+MID((MID((IF(ISERR(A22),"",fctsoleil(A22,fctlattodouble(VLOOKUP(B22,#REF!,3,FALSE)),fctlontodouble(VLOOKUP(B22,#REF!,4,FALSE)),FALSE))),7,4)),3,4))/(60*24))-fctlontodouble(VLOOKUP(B22,#REF!,4,FALSE))/360,1)
),1,""),"")</f>
        <v/>
      </c>
      <c r="K22" s="82" t="str">
        <f t="shared" si="4"/>
        <v/>
      </c>
      <c r="L22" s="79" t="str">
        <f ca="1">IFERROR(IF(AND(
MOD(E22-fctlontodouble(VLOOKUP(D22,#REF!,4,FALSE))/360,1)&gt;=MOD((((MID((MID((IF(ISERR(A22),"",fctsoleil(A22,fctlattodouble(VLOOKUP(D22,#REF!,3,FALSE)),fctlontodouble(VLOOKUP(D22,#REF!,4,FALSE)),FALSE))),1,4)),1,2))*60+MID((MID((IF(ISERR(A22),"",fctsoleil(A22,fctlattodouble(VLOOKUP(D22,#REF!,3,FALSE)),fctlontodouble(VLOOKUP(D22,#REF!,4,FALSE)),FALSE))),1,4)),3,4))/(60*24))-fctlontodouble(VLOOKUP(D22,#REF!,4,FALSE))/360,1),
MOD(E22-fctlontodouble(VLOOKUP(D22,#REF!,4,FALSE))/360,1)&lt;MOD((((MID((MID((IF(ISERR(A22),"",fctsoleil(A22,fctlattodouble(VLOOKUP(D22,#REF!,3,FALSE)),fctlontodouble(VLOOKUP(D22,#REF!,4,FALSE)),FALSE))),7,4)),1,2))*60+MID((MID((IF(ISERR(A22),"",fctsoleil(A22,fctlattodouble(VLOOKUP(D22,#REF!,3,FALSE)),fctlontodouble(VLOOKUP(D22,#REF!,4,FALSE)),FALSE))),7,4)),3,4))/(60*24))-fctlontodouble(VLOOKUP(D22,#REF!,4,FALSE))/360,1)
),1," "),"")</f>
        <v/>
      </c>
      <c r="M22" s="79" t="str">
        <f t="shared" si="5"/>
        <v/>
      </c>
      <c r="N22" s="94"/>
      <c r="O22" s="83"/>
      <c r="P22" s="95"/>
      <c r="Q22" s="96"/>
      <c r="R22" s="97" t="str">
        <f>IF(AND(A22&lt;&gt;0,B22&lt;&gt;0,D22&lt;&gt;0,C22&lt;&gt;0,N22&lt;&gt;0),(vol_de_nuit(B22,D22,A22,C22,N22/24)*24),"")</f>
        <v/>
      </c>
      <c r="S22" s="98"/>
      <c r="T22" s="95"/>
      <c r="U22" s="99"/>
      <c r="V22" s="100"/>
      <c r="W22" s="101"/>
      <c r="X22" s="116" t="str">
        <f>IFERROR(IF(AND(VLOOKUP($F22,'Aircraft list'!$A$4:$G$39,2,FALSE)="YES",VLOOKUP($F22,'Aircraft list'!$A$4:$G$39,4,FALSE)="YES"),T22,""),"")</f>
        <v/>
      </c>
      <c r="Y22" s="115" t="str">
        <f>IFERROR(IF(AND(VLOOKUP($F22,'Aircraft list'!$A$4:$G$39,2,FALSE)="YES",VLOOKUP($F22,'Aircraft list'!$A$4:$G$39,4,FALSE)="YES"),V22,""),"")</f>
        <v/>
      </c>
      <c r="Z22" s="116" t="str">
        <f>IFERROR(IF(AND(VLOOKUP($F22,'Aircraft list'!$A$4:$G$39,3,FALSE)="YES",VLOOKUP($F22,'Aircraft list'!$A$4:$G$39,4,FALSE)="YES"),T22,""),"")</f>
        <v/>
      </c>
      <c r="AA22" s="115" t="str">
        <f>IFERROR(IF(AND(VLOOKUP($F22,'Aircraft list'!$A$4:$G$39,3,FALSE)="YES",VLOOKUP($F22,'Aircraft list'!$A$4:$G$39,4,FALSE)="YES"),V22,""),"")</f>
        <v/>
      </c>
      <c r="AB22" s="116" t="str">
        <f>IFERROR(IF(AND(VLOOKUP($F22,'Aircraft list'!$A$4:$G$39,2,FALSE)="YES",VLOOKUP($F22,'Aircraft list'!$A$4:$G$39,6,FALSE)="YES"),T22,""),"")</f>
        <v/>
      </c>
      <c r="AC22" s="115" t="str">
        <f>IFERROR(IF(AND(VLOOKUP($F22,'Aircraft list'!$A$4:$G$39,2,FALSE)="YES",VLOOKUP($F22,'Aircraft list'!$A$4:$G$39,6,FALSE)="YES"),V22,""),"")</f>
        <v/>
      </c>
      <c r="AD22" s="116" t="str">
        <f>IFERROR(IF(AND(VLOOKUP($F22,'Aircraft list'!$A$4:$G$39,3,FALSE)="YES",VLOOKUP($F22,'Aircraft list'!$A$4:$G$39,6,FALSE)="YES"),T22,""),"")</f>
        <v/>
      </c>
      <c r="AE22" s="117" t="str">
        <f>IFERROR(IF(AND(VLOOKUP($F22,'Aircraft list'!$A$4:$G$39,3,FALSE)="YES",VLOOKUP($F22,'Aircraft list'!$A$4:$G$39,6,FALSE)="YES"),U22,""),"")</f>
        <v/>
      </c>
      <c r="AF22" s="115" t="str">
        <f>IFERROR(IF(AND(VLOOKUP($F22,'Aircraft list'!$A$4:$G$39,3,FALSE)="YES",VLOOKUP($F22,'Aircraft list'!$A$4:$G$39,6,FALSE)="YES"),V22,""),"")</f>
        <v/>
      </c>
      <c r="AG22" s="116" t="str">
        <f>IFERROR(IF(VLOOKUP($F22,'Aircraft list'!$A$4:$G$39,5,FALSE)="YES",T22,""),"")</f>
        <v/>
      </c>
      <c r="AH22" s="117" t="str">
        <f>IFERROR(IF(VLOOKUP($F22,'Aircraft list'!$A$4:$G$39,5,FALSE)="YES",U22,""),"")</f>
        <v/>
      </c>
      <c r="AI22" s="115" t="str">
        <f>IFERROR(IF(VLOOKUP($F22,'Aircraft list'!$A$4:$G$39,5,FALSE)="YES",V22,""),"")</f>
        <v/>
      </c>
      <c r="AJ22" s="101"/>
      <c r="AK22" s="101"/>
      <c r="AL22" s="101"/>
      <c r="AM22" s="102" t="str">
        <f>IFERROR(IF(VLOOKUP($F22,'Aircraft list'!$A$4:$G$39,7,FALSE)="YES",N22,""),"")</f>
        <v/>
      </c>
      <c r="AN22" s="112"/>
      <c r="AO22" s="101"/>
      <c r="AP22" s="101"/>
      <c r="AQ22" s="101"/>
      <c r="AR22" s="111"/>
      <c r="AS22" s="102"/>
      <c r="AT22" s="102"/>
      <c r="AU22" s="49"/>
    </row>
    <row r="23" spans="1:47" s="50" customFormat="1">
      <c r="A23" s="84"/>
      <c r="B23" s="75"/>
      <c r="C23" s="76"/>
      <c r="D23" s="77"/>
      <c r="E23" s="73" t="str">
        <f t="shared" si="3"/>
        <v/>
      </c>
      <c r="F23" s="79"/>
      <c r="G23" s="80"/>
      <c r="H23" s="50" t="str">
        <f>IFERROR(IF(VLOOKUP(F23,'Aircraft list'!$A$4:$T$59, 3,FALSE)="YES", "ME", "SE" )," ")</f>
        <v xml:space="preserve"> </v>
      </c>
      <c r="I23" s="80"/>
      <c r="J23" s="81" t="str">
        <f ca="1">IFERROR(IF(AND(
MOD(C23-fctlontodouble(VLOOKUP(B23,#REF!,4,FALSE))/360,1)&gt;=MOD((((MID((MID((IF(ISERR(A23),"",fctsoleil(A23,fctlattodouble(VLOOKUP(B23,#REF!,3,FALSE)),fctlontodouble(VLOOKUP(B23,#REF!,4,FALSE)),FALSE))),1,4)),1,2))*60+MID((MID((IF(ISERR(A23),"",fctsoleil(A23,fctlattodouble(VLOOKUP(B23,#REF!,3,FALSE)),fctlontodouble(VLOOKUP(B23,#REF!,4,FALSE)),FALSE))),1,4)),3,4))/(60*24))-fctlontodouble(VLOOKUP(B23,#REF!,4,FALSE))/360,1),
MOD(C23-fctlontodouble(VLOOKUP(B23,#REF!,4,FALSE))/360,1)&lt;MOD((((MID((MID((IF(ISERR(A23),"",fctsoleil(A23,fctlattodouble(VLOOKUP(B23,#REF!,3,FALSE)),fctlontodouble(VLOOKUP(B23,#REF!,4,FALSE)),FALSE))),7,4)),1,2))*60+MID((MID((IF(ISERR(A23),"",fctsoleil(A23,fctlattodouble(VLOOKUP(B23,#REF!,3,FALSE)),fctlontodouble(VLOOKUP(B23,#REF!,4,FALSE)),FALSE))),7,4)),3,4))/(60*24))-fctlontodouble(VLOOKUP(B23,#REF!,4,FALSE))/360,1)
),1,""),"")</f>
        <v/>
      </c>
      <c r="K23" s="82" t="str">
        <f t="shared" si="4"/>
        <v/>
      </c>
      <c r="L23" s="79" t="str">
        <f ca="1">IFERROR(IF(AND(
MOD(E23-fctlontodouble(VLOOKUP(D23,#REF!,4,FALSE))/360,1)&gt;=MOD((((MID((MID((IF(ISERR(A23),"",fctsoleil(A23,fctlattodouble(VLOOKUP(D23,#REF!,3,FALSE)),fctlontodouble(VLOOKUP(D23,#REF!,4,FALSE)),FALSE))),1,4)),1,2))*60+MID((MID((IF(ISERR(A23),"",fctsoleil(A23,fctlattodouble(VLOOKUP(D23,#REF!,3,FALSE)),fctlontodouble(VLOOKUP(D23,#REF!,4,FALSE)),FALSE))),1,4)),3,4))/(60*24))-fctlontodouble(VLOOKUP(D23,#REF!,4,FALSE))/360,1),
MOD(E23-fctlontodouble(VLOOKUP(D23,#REF!,4,FALSE))/360,1)&lt;MOD((((MID((MID((IF(ISERR(A23),"",fctsoleil(A23,fctlattodouble(VLOOKUP(D23,#REF!,3,FALSE)),fctlontodouble(VLOOKUP(D23,#REF!,4,FALSE)),FALSE))),7,4)),1,2))*60+MID((MID((IF(ISERR(A23),"",fctsoleil(A23,fctlattodouble(VLOOKUP(D23,#REF!,3,FALSE)),fctlontodouble(VLOOKUP(D23,#REF!,4,FALSE)),FALSE))),7,4)),3,4))/(60*24))-fctlontodouble(VLOOKUP(D23,#REF!,4,FALSE))/360,1)
),1," "),"")</f>
        <v/>
      </c>
      <c r="M23" s="79" t="str">
        <f t="shared" si="5"/>
        <v/>
      </c>
      <c r="N23" s="94"/>
      <c r="O23" s="83"/>
      <c r="P23" s="95"/>
      <c r="Q23" s="96"/>
      <c r="R23" s="97" t="str">
        <f>IF(AND(A23&lt;&gt;0,B23&lt;&gt;0,D23&lt;&gt;0,C23&lt;&gt;0,N23&lt;&gt;0),(vol_de_nuit(B23,D23,A23,C23,N23/24)*24),"")</f>
        <v/>
      </c>
      <c r="S23" s="98"/>
      <c r="T23" s="95"/>
      <c r="U23" s="99"/>
      <c r="V23" s="100"/>
      <c r="W23" s="101"/>
      <c r="X23" s="116" t="str">
        <f>IFERROR(IF(AND(VLOOKUP($F23,'Aircraft list'!$A$4:$G$39,2,FALSE)="YES",VLOOKUP($F23,'Aircraft list'!$A$4:$G$39,4,FALSE)="YES"),T23,""),"")</f>
        <v/>
      </c>
      <c r="Y23" s="115" t="str">
        <f>IFERROR(IF(AND(VLOOKUP($F23,'Aircraft list'!$A$4:$G$39,2,FALSE)="YES",VLOOKUP($F23,'Aircraft list'!$A$4:$G$39,4,FALSE)="YES"),V23,""),"")</f>
        <v/>
      </c>
      <c r="Z23" s="116" t="str">
        <f>IFERROR(IF(AND(VLOOKUP($F23,'Aircraft list'!$A$4:$G$39,3,FALSE)="YES",VLOOKUP($F23,'Aircraft list'!$A$4:$G$39,4,FALSE)="YES"),T23,""),"")</f>
        <v/>
      </c>
      <c r="AA23" s="115" t="str">
        <f>IFERROR(IF(AND(VLOOKUP($F23,'Aircraft list'!$A$4:$G$39,3,FALSE)="YES",VLOOKUP($F23,'Aircraft list'!$A$4:$G$39,4,FALSE)="YES"),V23,""),"")</f>
        <v/>
      </c>
      <c r="AB23" s="116" t="str">
        <f>IFERROR(IF(AND(VLOOKUP($F23,'Aircraft list'!$A$4:$G$39,2,FALSE)="YES",VLOOKUP($F23,'Aircraft list'!$A$4:$G$39,6,FALSE)="YES"),T23,""),"")</f>
        <v/>
      </c>
      <c r="AC23" s="115" t="str">
        <f>IFERROR(IF(AND(VLOOKUP($F23,'Aircraft list'!$A$4:$G$39,2,FALSE)="YES",VLOOKUP($F23,'Aircraft list'!$A$4:$G$39,6,FALSE)="YES"),V23,""),"")</f>
        <v/>
      </c>
      <c r="AD23" s="116" t="str">
        <f>IFERROR(IF(AND(VLOOKUP($F23,'Aircraft list'!$A$4:$G$39,3,FALSE)="YES",VLOOKUP($F23,'Aircraft list'!$A$4:$G$39,6,FALSE)="YES"),T23,""),"")</f>
        <v/>
      </c>
      <c r="AE23" s="117" t="str">
        <f>IFERROR(IF(AND(VLOOKUP($F23,'Aircraft list'!$A$4:$G$39,3,FALSE)="YES",VLOOKUP($F23,'Aircraft list'!$A$4:$G$39,6,FALSE)="YES"),U23,""),"")</f>
        <v/>
      </c>
      <c r="AF23" s="115" t="str">
        <f>IFERROR(IF(AND(VLOOKUP($F23,'Aircraft list'!$A$4:$G$39,3,FALSE)="YES",VLOOKUP($F23,'Aircraft list'!$A$4:$G$39,6,FALSE)="YES"),V23,""),"")</f>
        <v/>
      </c>
      <c r="AG23" s="116" t="str">
        <f>IFERROR(IF(VLOOKUP($F23,'Aircraft list'!$A$4:$G$39,5,FALSE)="YES",T23,""),"")</f>
        <v/>
      </c>
      <c r="AH23" s="117" t="str">
        <f>IFERROR(IF(VLOOKUP($F23,'Aircraft list'!$A$4:$G$39,5,FALSE)="YES",U23,""),"")</f>
        <v/>
      </c>
      <c r="AI23" s="115" t="str">
        <f>IFERROR(IF(VLOOKUP($F23,'Aircraft list'!$A$4:$G$39,5,FALSE)="YES",V23,""),"")</f>
        <v/>
      </c>
      <c r="AJ23" s="101"/>
      <c r="AK23" s="101"/>
      <c r="AL23" s="101"/>
      <c r="AM23" s="102" t="str">
        <f>IFERROR(IF(VLOOKUP($F23,'Aircraft list'!$A$4:$G$39,7,FALSE)="YES",N23,""),"")</f>
        <v/>
      </c>
      <c r="AN23" s="112"/>
      <c r="AO23" s="101"/>
      <c r="AP23" s="101"/>
      <c r="AQ23" s="101"/>
      <c r="AR23" s="111"/>
      <c r="AS23" s="102"/>
      <c r="AT23" s="102"/>
      <c r="AU23" s="49"/>
    </row>
    <row r="24" spans="1:47" s="50" customFormat="1">
      <c r="A24" s="84"/>
      <c r="B24" s="75"/>
      <c r="C24" s="76"/>
      <c r="D24" s="77"/>
      <c r="E24" s="73" t="str">
        <f t="shared" si="3"/>
        <v/>
      </c>
      <c r="F24" s="79"/>
      <c r="G24" s="80"/>
      <c r="H24" s="50" t="str">
        <f>IFERROR(IF(VLOOKUP(F24,'Aircraft list'!$A$4:$T$59, 3,FALSE)="YES", "ME", "SE" )," ")</f>
        <v xml:space="preserve"> </v>
      </c>
      <c r="I24" s="80"/>
      <c r="J24" s="81" t="str">
        <f ca="1">IFERROR(IF(AND(
MOD(C24-fctlontodouble(VLOOKUP(B24,#REF!,4,FALSE))/360,1)&gt;=MOD((((MID((MID((IF(ISERR(A24),"",fctsoleil(A24,fctlattodouble(VLOOKUP(B24,#REF!,3,FALSE)),fctlontodouble(VLOOKUP(B24,#REF!,4,FALSE)),FALSE))),1,4)),1,2))*60+MID((MID((IF(ISERR(A24),"",fctsoleil(A24,fctlattodouble(VLOOKUP(B24,#REF!,3,FALSE)),fctlontodouble(VLOOKUP(B24,#REF!,4,FALSE)),FALSE))),1,4)),3,4))/(60*24))-fctlontodouble(VLOOKUP(B24,#REF!,4,FALSE))/360,1),
MOD(C24-fctlontodouble(VLOOKUP(B24,#REF!,4,FALSE))/360,1)&lt;MOD((((MID((MID((IF(ISERR(A24),"",fctsoleil(A24,fctlattodouble(VLOOKUP(B24,#REF!,3,FALSE)),fctlontodouble(VLOOKUP(B24,#REF!,4,FALSE)),FALSE))),7,4)),1,2))*60+MID((MID((IF(ISERR(A24),"",fctsoleil(A24,fctlattodouble(VLOOKUP(B24,#REF!,3,FALSE)),fctlontodouble(VLOOKUP(B24,#REF!,4,FALSE)),FALSE))),7,4)),3,4))/(60*24))-fctlontodouble(VLOOKUP(B24,#REF!,4,FALSE))/360,1)
),1,""),"")</f>
        <v/>
      </c>
      <c r="K24" s="82" t="str">
        <f t="shared" si="4"/>
        <v/>
      </c>
      <c r="L24" s="79" t="str">
        <f ca="1">IFERROR(IF(AND(
MOD(E24-fctlontodouble(VLOOKUP(D24,#REF!,4,FALSE))/360,1)&gt;=MOD((((MID((MID((IF(ISERR(A24),"",fctsoleil(A24,fctlattodouble(VLOOKUP(D24,#REF!,3,FALSE)),fctlontodouble(VLOOKUP(D24,#REF!,4,FALSE)),FALSE))),1,4)),1,2))*60+MID((MID((IF(ISERR(A24),"",fctsoleil(A24,fctlattodouble(VLOOKUP(D24,#REF!,3,FALSE)),fctlontodouble(VLOOKUP(D24,#REF!,4,FALSE)),FALSE))),1,4)),3,4))/(60*24))-fctlontodouble(VLOOKUP(D24,#REF!,4,FALSE))/360,1),
MOD(E24-fctlontodouble(VLOOKUP(D24,#REF!,4,FALSE))/360,1)&lt;MOD((((MID((MID((IF(ISERR(A24),"",fctsoleil(A24,fctlattodouble(VLOOKUP(D24,#REF!,3,FALSE)),fctlontodouble(VLOOKUP(D24,#REF!,4,FALSE)),FALSE))),7,4)),1,2))*60+MID((MID((IF(ISERR(A24),"",fctsoleil(A24,fctlattodouble(VLOOKUP(D24,#REF!,3,FALSE)),fctlontodouble(VLOOKUP(D24,#REF!,4,FALSE)),FALSE))),7,4)),3,4))/(60*24))-fctlontodouble(VLOOKUP(D24,#REF!,4,FALSE))/360,1)
),1," "),"")</f>
        <v/>
      </c>
      <c r="M24" s="79" t="str">
        <f t="shared" si="5"/>
        <v/>
      </c>
      <c r="N24" s="94"/>
      <c r="O24" s="83"/>
      <c r="P24" s="95"/>
      <c r="Q24" s="96"/>
      <c r="R24" s="97" t="str">
        <f>IF(AND(A24&lt;&gt;0,B24&lt;&gt;0,D24&lt;&gt;0,C24&lt;&gt;0,N24&lt;&gt;0),(vol_de_nuit(B24,D24,A24,C24,N24/24)*24),"")</f>
        <v/>
      </c>
      <c r="S24" s="98"/>
      <c r="T24" s="95"/>
      <c r="U24" s="99"/>
      <c r="V24" s="100"/>
      <c r="W24" s="101"/>
      <c r="X24" s="116" t="str">
        <f>IFERROR(IF(AND(VLOOKUP($F24,'Aircraft list'!$A$4:$G$39,2,FALSE)="YES",VLOOKUP($F24,'Aircraft list'!$A$4:$G$39,4,FALSE)="YES"),T24,""),"")</f>
        <v/>
      </c>
      <c r="Y24" s="115" t="str">
        <f>IFERROR(IF(AND(VLOOKUP($F24,'Aircraft list'!$A$4:$G$39,2,FALSE)="YES",VLOOKUP($F24,'Aircraft list'!$A$4:$G$39,4,FALSE)="YES"),V24,""),"")</f>
        <v/>
      </c>
      <c r="Z24" s="116" t="str">
        <f>IFERROR(IF(AND(VLOOKUP($F24,'Aircraft list'!$A$4:$G$39,3,FALSE)="YES",VLOOKUP($F24,'Aircraft list'!$A$4:$G$39,4,FALSE)="YES"),T24,""),"")</f>
        <v/>
      </c>
      <c r="AA24" s="115" t="str">
        <f>IFERROR(IF(AND(VLOOKUP($F24,'Aircraft list'!$A$4:$G$39,3,FALSE)="YES",VLOOKUP($F24,'Aircraft list'!$A$4:$G$39,4,FALSE)="YES"),V24,""),"")</f>
        <v/>
      </c>
      <c r="AB24" s="116" t="str">
        <f>IFERROR(IF(AND(VLOOKUP($F24,'Aircraft list'!$A$4:$G$39,2,FALSE)="YES",VLOOKUP($F24,'Aircraft list'!$A$4:$G$39,6,FALSE)="YES"),T24,""),"")</f>
        <v/>
      </c>
      <c r="AC24" s="115" t="str">
        <f>IFERROR(IF(AND(VLOOKUP($F24,'Aircraft list'!$A$4:$G$39,2,FALSE)="YES",VLOOKUP($F24,'Aircraft list'!$A$4:$G$39,6,FALSE)="YES"),V24,""),"")</f>
        <v/>
      </c>
      <c r="AD24" s="116" t="str">
        <f>IFERROR(IF(AND(VLOOKUP($F24,'Aircraft list'!$A$4:$G$39,3,FALSE)="YES",VLOOKUP($F24,'Aircraft list'!$A$4:$G$39,6,FALSE)="YES"),T24,""),"")</f>
        <v/>
      </c>
      <c r="AE24" s="117" t="str">
        <f>IFERROR(IF(AND(VLOOKUP($F24,'Aircraft list'!$A$4:$G$39,3,FALSE)="YES",VLOOKUP($F24,'Aircraft list'!$A$4:$G$39,6,FALSE)="YES"),U24,""),"")</f>
        <v/>
      </c>
      <c r="AF24" s="115" t="str">
        <f>IFERROR(IF(AND(VLOOKUP($F24,'Aircraft list'!$A$4:$G$39,3,FALSE)="YES",VLOOKUP($F24,'Aircraft list'!$A$4:$G$39,6,FALSE)="YES"),V24,""),"")</f>
        <v/>
      </c>
      <c r="AG24" s="116" t="str">
        <f>IFERROR(IF(VLOOKUP($F24,'Aircraft list'!$A$4:$G$39,5,FALSE)="YES",T24,""),"")</f>
        <v/>
      </c>
      <c r="AH24" s="117" t="str">
        <f>IFERROR(IF(VLOOKUP($F24,'Aircraft list'!$A$4:$G$39,5,FALSE)="YES",U24,""),"")</f>
        <v/>
      </c>
      <c r="AI24" s="115" t="str">
        <f>IFERROR(IF(VLOOKUP($F24,'Aircraft list'!$A$4:$G$39,5,FALSE)="YES",V24,""),"")</f>
        <v/>
      </c>
      <c r="AJ24" s="101"/>
      <c r="AK24" s="101"/>
      <c r="AL24" s="101"/>
      <c r="AM24" s="102" t="str">
        <f>IFERROR(IF(VLOOKUP($F24,'Aircraft list'!$A$4:$G$39,7,FALSE)="YES",N24,""),"")</f>
        <v/>
      </c>
      <c r="AN24" s="112"/>
      <c r="AO24" s="101"/>
      <c r="AP24" s="101"/>
      <c r="AQ24" s="101"/>
      <c r="AR24" s="111"/>
      <c r="AS24" s="102"/>
      <c r="AT24" s="102"/>
      <c r="AU24" s="49"/>
    </row>
    <row r="25" spans="1:47" s="50" customFormat="1">
      <c r="A25" s="84"/>
      <c r="B25" s="75"/>
      <c r="C25" s="76"/>
      <c r="D25" s="77"/>
      <c r="E25" s="73" t="str">
        <f t="shared" si="3"/>
        <v/>
      </c>
      <c r="F25" s="79"/>
      <c r="G25" s="80"/>
      <c r="H25" s="50" t="str">
        <f>IFERROR(IF(VLOOKUP(F25,'Aircraft list'!$A$4:$T$59, 3,FALSE)="YES", "ME", "SE" )," ")</f>
        <v xml:space="preserve"> </v>
      </c>
      <c r="I25" s="80"/>
      <c r="J25" s="81" t="str">
        <f ca="1">IFERROR(IF(AND(
MOD(C25-fctlontodouble(VLOOKUP(B25,#REF!,4,FALSE))/360,1)&gt;=MOD((((MID((MID((IF(ISERR(A25),"",fctsoleil(A25,fctlattodouble(VLOOKUP(B25,#REF!,3,FALSE)),fctlontodouble(VLOOKUP(B25,#REF!,4,FALSE)),FALSE))),1,4)),1,2))*60+MID((MID((IF(ISERR(A25),"",fctsoleil(A25,fctlattodouble(VLOOKUP(B25,#REF!,3,FALSE)),fctlontodouble(VLOOKUP(B25,#REF!,4,FALSE)),FALSE))),1,4)),3,4))/(60*24))-fctlontodouble(VLOOKUP(B25,#REF!,4,FALSE))/360,1),
MOD(C25-fctlontodouble(VLOOKUP(B25,#REF!,4,FALSE))/360,1)&lt;MOD((((MID((MID((IF(ISERR(A25),"",fctsoleil(A25,fctlattodouble(VLOOKUP(B25,#REF!,3,FALSE)),fctlontodouble(VLOOKUP(B25,#REF!,4,FALSE)),FALSE))),7,4)),1,2))*60+MID((MID((IF(ISERR(A25),"",fctsoleil(A25,fctlattodouble(VLOOKUP(B25,#REF!,3,FALSE)),fctlontodouble(VLOOKUP(B25,#REF!,4,FALSE)),FALSE))),7,4)),3,4))/(60*24))-fctlontodouble(VLOOKUP(B25,#REF!,4,FALSE))/360,1)
),1,""),"")</f>
        <v/>
      </c>
      <c r="K25" s="82" t="str">
        <f t="shared" si="4"/>
        <v/>
      </c>
      <c r="L25" s="79" t="str">
        <f ca="1">IFERROR(IF(AND(
MOD(E25-fctlontodouble(VLOOKUP(D25,#REF!,4,FALSE))/360,1)&gt;=MOD((((MID((MID((IF(ISERR(A25),"",fctsoleil(A25,fctlattodouble(VLOOKUP(D25,#REF!,3,FALSE)),fctlontodouble(VLOOKUP(D25,#REF!,4,FALSE)),FALSE))),1,4)),1,2))*60+MID((MID((IF(ISERR(A25),"",fctsoleil(A25,fctlattodouble(VLOOKUP(D25,#REF!,3,FALSE)),fctlontodouble(VLOOKUP(D25,#REF!,4,FALSE)),FALSE))),1,4)),3,4))/(60*24))-fctlontodouble(VLOOKUP(D25,#REF!,4,FALSE))/360,1),
MOD(E25-fctlontodouble(VLOOKUP(D25,#REF!,4,FALSE))/360,1)&lt;MOD((((MID((MID((IF(ISERR(A25),"",fctsoleil(A25,fctlattodouble(VLOOKUP(D25,#REF!,3,FALSE)),fctlontodouble(VLOOKUP(D25,#REF!,4,FALSE)),FALSE))),7,4)),1,2))*60+MID((MID((IF(ISERR(A25),"",fctsoleil(A25,fctlattodouble(VLOOKUP(D25,#REF!,3,FALSE)),fctlontodouble(VLOOKUP(D25,#REF!,4,FALSE)),FALSE))),7,4)),3,4))/(60*24))-fctlontodouble(VLOOKUP(D25,#REF!,4,FALSE))/360,1)
),1," "),"")</f>
        <v/>
      </c>
      <c r="M25" s="79" t="str">
        <f t="shared" si="5"/>
        <v/>
      </c>
      <c r="N25" s="94"/>
      <c r="O25" s="83"/>
      <c r="P25" s="95"/>
      <c r="Q25" s="96"/>
      <c r="R25" s="97" t="str">
        <f>IF(AND(A25&lt;&gt;0,B25&lt;&gt;0,D25&lt;&gt;0,C25&lt;&gt;0,N25&lt;&gt;0),(vol_de_nuit(B25,D25,A25,C25,N25/24)*24),"")</f>
        <v/>
      </c>
      <c r="S25" s="98"/>
      <c r="T25" s="95"/>
      <c r="U25" s="99"/>
      <c r="V25" s="100"/>
      <c r="W25" s="101"/>
      <c r="X25" s="116" t="str">
        <f>IFERROR(IF(AND(VLOOKUP($F25,'Aircraft list'!$A$4:$G$39,2,FALSE)="YES",VLOOKUP($F25,'Aircraft list'!$A$4:$G$39,4,FALSE)="YES"),T25,""),"")</f>
        <v/>
      </c>
      <c r="Y25" s="115" t="str">
        <f>IFERROR(IF(AND(VLOOKUP($F25,'Aircraft list'!$A$4:$G$39,2,FALSE)="YES",VLOOKUP($F25,'Aircraft list'!$A$4:$G$39,4,FALSE)="YES"),V25,""),"")</f>
        <v/>
      </c>
      <c r="Z25" s="116" t="str">
        <f>IFERROR(IF(AND(VLOOKUP($F25,'Aircraft list'!$A$4:$G$39,3,FALSE)="YES",VLOOKUP($F25,'Aircraft list'!$A$4:$G$39,4,FALSE)="YES"),T25,""),"")</f>
        <v/>
      </c>
      <c r="AA25" s="115" t="str">
        <f>IFERROR(IF(AND(VLOOKUP($F25,'Aircraft list'!$A$4:$G$39,3,FALSE)="YES",VLOOKUP($F25,'Aircraft list'!$A$4:$G$39,4,FALSE)="YES"),V25,""),"")</f>
        <v/>
      </c>
      <c r="AB25" s="116" t="str">
        <f>IFERROR(IF(AND(VLOOKUP($F25,'Aircraft list'!$A$4:$G$39,2,FALSE)="YES",VLOOKUP($F25,'Aircraft list'!$A$4:$G$39,6,FALSE)="YES"),T25,""),"")</f>
        <v/>
      </c>
      <c r="AC25" s="115" t="str">
        <f>IFERROR(IF(AND(VLOOKUP($F25,'Aircraft list'!$A$4:$G$39,2,FALSE)="YES",VLOOKUP($F25,'Aircraft list'!$A$4:$G$39,6,FALSE)="YES"),V25,""),"")</f>
        <v/>
      </c>
      <c r="AD25" s="116" t="str">
        <f>IFERROR(IF(AND(VLOOKUP($F25,'Aircraft list'!$A$4:$G$39,3,FALSE)="YES",VLOOKUP($F25,'Aircraft list'!$A$4:$G$39,6,FALSE)="YES"),T25,""),"")</f>
        <v/>
      </c>
      <c r="AE25" s="117" t="str">
        <f>IFERROR(IF(AND(VLOOKUP($F25,'Aircraft list'!$A$4:$G$39,3,FALSE)="YES",VLOOKUP($F25,'Aircraft list'!$A$4:$G$39,6,FALSE)="YES"),U25,""),"")</f>
        <v/>
      </c>
      <c r="AF25" s="115" t="str">
        <f>IFERROR(IF(AND(VLOOKUP($F25,'Aircraft list'!$A$4:$G$39,3,FALSE)="YES",VLOOKUP($F25,'Aircraft list'!$A$4:$G$39,6,FALSE)="YES"),V25,""),"")</f>
        <v/>
      </c>
      <c r="AG25" s="116" t="str">
        <f>IFERROR(IF(VLOOKUP($F25,'Aircraft list'!$A$4:$G$39,5,FALSE)="YES",T25,""),"")</f>
        <v/>
      </c>
      <c r="AH25" s="117" t="str">
        <f>IFERROR(IF(VLOOKUP($F25,'Aircraft list'!$A$4:$G$39,5,FALSE)="YES",U25,""),"")</f>
        <v/>
      </c>
      <c r="AI25" s="115" t="str">
        <f>IFERROR(IF(VLOOKUP($F25,'Aircraft list'!$A$4:$G$39,5,FALSE)="YES",V25,""),"")</f>
        <v/>
      </c>
      <c r="AJ25" s="101"/>
      <c r="AK25" s="101"/>
      <c r="AL25" s="101"/>
      <c r="AM25" s="102" t="str">
        <f>IFERROR(IF(VLOOKUP($F25,'Aircraft list'!$A$4:$G$39,7,FALSE)="YES",N25,""),"")</f>
        <v/>
      </c>
      <c r="AN25" s="112"/>
      <c r="AO25" s="101"/>
      <c r="AP25" s="101"/>
      <c r="AQ25" s="101"/>
      <c r="AR25" s="111"/>
      <c r="AS25" s="102"/>
      <c r="AT25" s="102"/>
      <c r="AU25" s="49"/>
    </row>
    <row r="26" spans="1:47" s="50" customFormat="1" ht="15" customHeight="1">
      <c r="A26" s="84"/>
      <c r="B26" s="75"/>
      <c r="C26" s="76"/>
      <c r="D26" s="77"/>
      <c r="E26" s="73" t="str">
        <f t="shared" si="3"/>
        <v/>
      </c>
      <c r="F26" s="79"/>
      <c r="G26" s="80"/>
      <c r="H26" s="50" t="str">
        <f>IFERROR(IF(VLOOKUP(F26,'Aircraft list'!$A$4:$T$59, 3,FALSE)="YES", "ME", "SE" )," ")</f>
        <v xml:space="preserve"> </v>
      </c>
      <c r="I26" s="80"/>
      <c r="J26" s="81" t="str">
        <f ca="1">IFERROR(IF(AND(
MOD(C26-fctlontodouble(VLOOKUP(B26,#REF!,4,FALSE))/360,1)&gt;=MOD((((MID((MID((IF(ISERR(A26),"",fctsoleil(A26,fctlattodouble(VLOOKUP(B26,#REF!,3,FALSE)),fctlontodouble(VLOOKUP(B26,#REF!,4,FALSE)),FALSE))),1,4)),1,2))*60+MID((MID((IF(ISERR(A26),"",fctsoleil(A26,fctlattodouble(VLOOKUP(B26,#REF!,3,FALSE)),fctlontodouble(VLOOKUP(B26,#REF!,4,FALSE)),FALSE))),1,4)),3,4))/(60*24))-fctlontodouble(VLOOKUP(B26,#REF!,4,FALSE))/360,1),
MOD(C26-fctlontodouble(VLOOKUP(B26,#REF!,4,FALSE))/360,1)&lt;MOD((((MID((MID((IF(ISERR(A26),"",fctsoleil(A26,fctlattodouble(VLOOKUP(B26,#REF!,3,FALSE)),fctlontodouble(VLOOKUP(B26,#REF!,4,FALSE)),FALSE))),7,4)),1,2))*60+MID((MID((IF(ISERR(A26),"",fctsoleil(A26,fctlattodouble(VLOOKUP(B26,#REF!,3,FALSE)),fctlontodouble(VLOOKUP(B26,#REF!,4,FALSE)),FALSE))),7,4)),3,4))/(60*24))-fctlontodouble(VLOOKUP(B26,#REF!,4,FALSE))/360,1)
),1,""),"")</f>
        <v/>
      </c>
      <c r="K26" s="82" t="str">
        <f t="shared" si="4"/>
        <v/>
      </c>
      <c r="L26" s="79" t="str">
        <f ca="1">IFERROR(IF(AND(
MOD(E26-fctlontodouble(VLOOKUP(D26,#REF!,4,FALSE))/360,1)&gt;=MOD((((MID((MID((IF(ISERR(A26),"",fctsoleil(A26,fctlattodouble(VLOOKUP(D26,#REF!,3,FALSE)),fctlontodouble(VLOOKUP(D26,#REF!,4,FALSE)),FALSE))),1,4)),1,2))*60+MID((MID((IF(ISERR(A26),"",fctsoleil(A26,fctlattodouble(VLOOKUP(D26,#REF!,3,FALSE)),fctlontodouble(VLOOKUP(D26,#REF!,4,FALSE)),FALSE))),1,4)),3,4))/(60*24))-fctlontodouble(VLOOKUP(D26,#REF!,4,FALSE))/360,1),
MOD(E26-fctlontodouble(VLOOKUP(D26,#REF!,4,FALSE))/360,1)&lt;MOD((((MID((MID((IF(ISERR(A26),"",fctsoleil(A26,fctlattodouble(VLOOKUP(D26,#REF!,3,FALSE)),fctlontodouble(VLOOKUP(D26,#REF!,4,FALSE)),FALSE))),7,4)),1,2))*60+MID((MID((IF(ISERR(A26),"",fctsoleil(A26,fctlattodouble(VLOOKUP(D26,#REF!,3,FALSE)),fctlontodouble(VLOOKUP(D26,#REF!,4,FALSE)),FALSE))),7,4)),3,4))/(60*24))-fctlontodouble(VLOOKUP(D26,#REF!,4,FALSE))/360,1)
),1," "),"")</f>
        <v/>
      </c>
      <c r="M26" s="79" t="str">
        <f t="shared" si="5"/>
        <v/>
      </c>
      <c r="N26" s="94"/>
      <c r="O26" s="83"/>
      <c r="P26" s="95"/>
      <c r="Q26" s="96"/>
      <c r="R26" s="97" t="str">
        <f>IF(AND(A26&lt;&gt;0,B26&lt;&gt;0,D26&lt;&gt;0,C26&lt;&gt;0,N26&lt;&gt;0),(vol_de_nuit(B26,D26,A26,C26,N26/24)*24),"")</f>
        <v/>
      </c>
      <c r="S26" s="98"/>
      <c r="T26" s="95"/>
      <c r="U26" s="99"/>
      <c r="V26" s="100"/>
      <c r="W26" s="101"/>
      <c r="X26" s="116" t="str">
        <f>IFERROR(IF(AND(VLOOKUP($F26,'Aircraft list'!$A$4:$G$39,2,FALSE)="YES",VLOOKUP($F26,'Aircraft list'!$A$4:$G$39,4,FALSE)="YES"),T26,""),"")</f>
        <v/>
      </c>
      <c r="Y26" s="115" t="str">
        <f>IFERROR(IF(AND(VLOOKUP($F26,'Aircraft list'!$A$4:$G$39,2,FALSE)="YES",VLOOKUP($F26,'Aircraft list'!$A$4:$G$39,4,FALSE)="YES"),V26,""),"")</f>
        <v/>
      </c>
      <c r="Z26" s="116" t="str">
        <f>IFERROR(IF(AND(VLOOKUP($F26,'Aircraft list'!$A$4:$G$39,3,FALSE)="YES",VLOOKUP($F26,'Aircraft list'!$A$4:$G$39,4,FALSE)="YES"),T26,""),"")</f>
        <v/>
      </c>
      <c r="AA26" s="115" t="str">
        <f>IFERROR(IF(AND(VLOOKUP($F26,'Aircraft list'!$A$4:$G$39,3,FALSE)="YES",VLOOKUP($F26,'Aircraft list'!$A$4:$G$39,4,FALSE)="YES"),V26,""),"")</f>
        <v/>
      </c>
      <c r="AB26" s="116" t="str">
        <f>IFERROR(IF(AND(VLOOKUP($F26,'Aircraft list'!$A$4:$G$39,2,FALSE)="YES",VLOOKUP($F26,'Aircraft list'!$A$4:$G$39,6,FALSE)="YES"),T26,""),"")</f>
        <v/>
      </c>
      <c r="AC26" s="115" t="str">
        <f>IFERROR(IF(AND(VLOOKUP($F26,'Aircraft list'!$A$4:$G$39,2,FALSE)="YES",VLOOKUP($F26,'Aircraft list'!$A$4:$G$39,6,FALSE)="YES"),V26,""),"")</f>
        <v/>
      </c>
      <c r="AD26" s="116" t="str">
        <f>IFERROR(IF(AND(VLOOKUP($F26,'Aircraft list'!$A$4:$G$39,3,FALSE)="YES",VLOOKUP($F26,'Aircraft list'!$A$4:$G$39,6,FALSE)="YES"),T26,""),"")</f>
        <v/>
      </c>
      <c r="AE26" s="117" t="str">
        <f>IFERROR(IF(AND(VLOOKUP($F26,'Aircraft list'!$A$4:$G$39,3,FALSE)="YES",VLOOKUP($F26,'Aircraft list'!$A$4:$G$39,6,FALSE)="YES"),U26,""),"")</f>
        <v/>
      </c>
      <c r="AF26" s="115" t="str">
        <f>IFERROR(IF(AND(VLOOKUP($F26,'Aircraft list'!$A$4:$G$39,3,FALSE)="YES",VLOOKUP($F26,'Aircraft list'!$A$4:$G$39,6,FALSE)="YES"),V26,""),"")</f>
        <v/>
      </c>
      <c r="AG26" s="116" t="str">
        <f>IFERROR(IF(VLOOKUP($F26,'Aircraft list'!$A$4:$G$39,5,FALSE)="YES",T26,""),"")</f>
        <v/>
      </c>
      <c r="AH26" s="117" t="str">
        <f>IFERROR(IF(VLOOKUP($F26,'Aircraft list'!$A$4:$G$39,5,FALSE)="YES",U26,""),"")</f>
        <v/>
      </c>
      <c r="AI26" s="115" t="str">
        <f>IFERROR(IF(VLOOKUP($F26,'Aircraft list'!$A$4:$G$39,5,FALSE)="YES",V26,""),"")</f>
        <v/>
      </c>
      <c r="AJ26" s="101"/>
      <c r="AK26" s="101"/>
      <c r="AL26" s="101"/>
      <c r="AM26" s="102" t="str">
        <f>IFERROR(IF(VLOOKUP($F26,'Aircraft list'!$A$4:$G$39,7,FALSE)="YES",N26,""),"")</f>
        <v/>
      </c>
      <c r="AN26" s="112"/>
      <c r="AO26" s="101"/>
      <c r="AP26" s="101"/>
      <c r="AQ26" s="101"/>
      <c r="AR26" s="111"/>
      <c r="AS26" s="102"/>
      <c r="AT26" s="102"/>
      <c r="AU26" s="49"/>
    </row>
    <row r="27" spans="1:47" s="50" customFormat="1">
      <c r="A27" s="84"/>
      <c r="B27" s="75"/>
      <c r="C27" s="76"/>
      <c r="D27" s="77"/>
      <c r="E27" s="73" t="str">
        <f t="shared" si="3"/>
        <v/>
      </c>
      <c r="F27" s="79"/>
      <c r="G27" s="80"/>
      <c r="H27" s="50" t="str">
        <f>IFERROR(IF(VLOOKUP(F27,'Aircraft list'!$A$4:$T$59, 3,FALSE)="YES", "ME", "SE" )," ")</f>
        <v xml:space="preserve"> </v>
      </c>
      <c r="I27" s="80"/>
      <c r="J27" s="81" t="str">
        <f ca="1">IFERROR(IF(AND(
MOD(C27-fctlontodouble(VLOOKUP(B27,#REF!,4,FALSE))/360,1)&gt;=MOD((((MID((MID((IF(ISERR(A27),"",fctsoleil(A27,fctlattodouble(VLOOKUP(B27,#REF!,3,FALSE)),fctlontodouble(VLOOKUP(B27,#REF!,4,FALSE)),FALSE))),1,4)),1,2))*60+MID((MID((IF(ISERR(A27),"",fctsoleil(A27,fctlattodouble(VLOOKUP(B27,#REF!,3,FALSE)),fctlontodouble(VLOOKUP(B27,#REF!,4,FALSE)),FALSE))),1,4)),3,4))/(60*24))-fctlontodouble(VLOOKUP(B27,#REF!,4,FALSE))/360,1),
MOD(C27-fctlontodouble(VLOOKUP(B27,#REF!,4,FALSE))/360,1)&lt;MOD((((MID((MID((IF(ISERR(A27),"",fctsoleil(A27,fctlattodouble(VLOOKUP(B27,#REF!,3,FALSE)),fctlontodouble(VLOOKUP(B27,#REF!,4,FALSE)),FALSE))),7,4)),1,2))*60+MID((MID((IF(ISERR(A27),"",fctsoleil(A27,fctlattodouble(VLOOKUP(B27,#REF!,3,FALSE)),fctlontodouble(VLOOKUP(B27,#REF!,4,FALSE)),FALSE))),7,4)),3,4))/(60*24))-fctlontodouble(VLOOKUP(B27,#REF!,4,FALSE))/360,1)
),1,""),"")</f>
        <v/>
      </c>
      <c r="K27" s="82" t="str">
        <f t="shared" si="4"/>
        <v/>
      </c>
      <c r="L27" s="79" t="str">
        <f ca="1">IFERROR(IF(AND(
MOD(E27-fctlontodouble(VLOOKUP(D27,#REF!,4,FALSE))/360,1)&gt;=MOD((((MID((MID((IF(ISERR(A27),"",fctsoleil(A27,fctlattodouble(VLOOKUP(D27,#REF!,3,FALSE)),fctlontodouble(VLOOKUP(D27,#REF!,4,FALSE)),FALSE))),1,4)),1,2))*60+MID((MID((IF(ISERR(A27),"",fctsoleil(A27,fctlattodouble(VLOOKUP(D27,#REF!,3,FALSE)),fctlontodouble(VLOOKUP(D27,#REF!,4,FALSE)),FALSE))),1,4)),3,4))/(60*24))-fctlontodouble(VLOOKUP(D27,#REF!,4,FALSE))/360,1),
MOD(E27-fctlontodouble(VLOOKUP(D27,#REF!,4,FALSE))/360,1)&lt;MOD((((MID((MID((IF(ISERR(A27),"",fctsoleil(A27,fctlattodouble(VLOOKUP(D27,#REF!,3,FALSE)),fctlontodouble(VLOOKUP(D27,#REF!,4,FALSE)),FALSE))),7,4)),1,2))*60+MID((MID((IF(ISERR(A27),"",fctsoleil(A27,fctlattodouble(VLOOKUP(D27,#REF!,3,FALSE)),fctlontodouble(VLOOKUP(D27,#REF!,4,FALSE)),FALSE))),7,4)),3,4))/(60*24))-fctlontodouble(VLOOKUP(D27,#REF!,4,FALSE))/360,1)
),1," "),"")</f>
        <v/>
      </c>
      <c r="M27" s="79" t="str">
        <f t="shared" si="5"/>
        <v/>
      </c>
      <c r="N27" s="94"/>
      <c r="O27" s="83"/>
      <c r="P27" s="95"/>
      <c r="Q27" s="96"/>
      <c r="R27" s="97" t="str">
        <f>IF(AND(A27&lt;&gt;0,B27&lt;&gt;0,D27&lt;&gt;0,C27&lt;&gt;0,N27&lt;&gt;0),(vol_de_nuit(B27,D27,A27,C27,N27/24)*24),"")</f>
        <v/>
      </c>
      <c r="S27" s="98"/>
      <c r="T27" s="95"/>
      <c r="U27" s="99"/>
      <c r="V27" s="100"/>
      <c r="W27" s="101"/>
      <c r="X27" s="116" t="str">
        <f>IFERROR(IF(AND(VLOOKUP($F27,'Aircraft list'!$A$4:$G$39,2,FALSE)="YES",VLOOKUP($F27,'Aircraft list'!$A$4:$G$39,4,FALSE)="YES"),T27,""),"")</f>
        <v/>
      </c>
      <c r="Y27" s="115" t="str">
        <f>IFERROR(IF(AND(VLOOKUP($F27,'Aircraft list'!$A$4:$G$39,2,FALSE)="YES",VLOOKUP($F27,'Aircraft list'!$A$4:$G$39,4,FALSE)="YES"),V27,""),"")</f>
        <v/>
      </c>
      <c r="Z27" s="116" t="str">
        <f>IFERROR(IF(AND(VLOOKUP($F27,'Aircraft list'!$A$4:$G$39,3,FALSE)="YES",VLOOKUP($F27,'Aircraft list'!$A$4:$G$39,4,FALSE)="YES"),T27,""),"")</f>
        <v/>
      </c>
      <c r="AA27" s="115" t="str">
        <f>IFERROR(IF(AND(VLOOKUP($F27,'Aircraft list'!$A$4:$G$39,3,FALSE)="YES",VLOOKUP($F27,'Aircraft list'!$A$4:$G$39,4,FALSE)="YES"),V27,""),"")</f>
        <v/>
      </c>
      <c r="AB27" s="116" t="str">
        <f>IFERROR(IF(AND(VLOOKUP($F27,'Aircraft list'!$A$4:$G$39,2,FALSE)="YES",VLOOKUP($F27,'Aircraft list'!$A$4:$G$39,6,FALSE)="YES"),T27,""),"")</f>
        <v/>
      </c>
      <c r="AC27" s="115" t="str">
        <f>IFERROR(IF(AND(VLOOKUP($F27,'Aircraft list'!$A$4:$G$39,2,FALSE)="YES",VLOOKUP($F27,'Aircraft list'!$A$4:$G$39,6,FALSE)="YES"),V27,""),"")</f>
        <v/>
      </c>
      <c r="AD27" s="116" t="str">
        <f>IFERROR(IF(AND(VLOOKUP($F27,'Aircraft list'!$A$4:$G$39,3,FALSE)="YES",VLOOKUP($F27,'Aircraft list'!$A$4:$G$39,6,FALSE)="YES"),T27,""),"")</f>
        <v/>
      </c>
      <c r="AE27" s="117" t="str">
        <f>IFERROR(IF(AND(VLOOKUP($F27,'Aircraft list'!$A$4:$G$39,3,FALSE)="YES",VLOOKUP($F27,'Aircraft list'!$A$4:$G$39,6,FALSE)="YES"),U27,""),"")</f>
        <v/>
      </c>
      <c r="AF27" s="115" t="str">
        <f>IFERROR(IF(AND(VLOOKUP($F27,'Aircraft list'!$A$4:$G$39,3,FALSE)="YES",VLOOKUP($F27,'Aircraft list'!$A$4:$G$39,6,FALSE)="YES"),V27,""),"")</f>
        <v/>
      </c>
      <c r="AG27" s="116" t="str">
        <f>IFERROR(IF(VLOOKUP($F27,'Aircraft list'!$A$4:$G$39,5,FALSE)="YES",T27,""),"")</f>
        <v/>
      </c>
      <c r="AH27" s="117" t="str">
        <f>IFERROR(IF(VLOOKUP($F27,'Aircraft list'!$A$4:$G$39,5,FALSE)="YES",U27,""),"")</f>
        <v/>
      </c>
      <c r="AI27" s="115" t="str">
        <f>IFERROR(IF(VLOOKUP($F27,'Aircraft list'!$A$4:$G$39,5,FALSE)="YES",V27,""),"")</f>
        <v/>
      </c>
      <c r="AJ27" s="101"/>
      <c r="AK27" s="101"/>
      <c r="AL27" s="101"/>
      <c r="AM27" s="102" t="str">
        <f>IFERROR(IF(VLOOKUP($F27,'Aircraft list'!$A$4:$G$39,7,FALSE)="YES",N27,""),"")</f>
        <v/>
      </c>
      <c r="AN27" s="112"/>
      <c r="AO27" s="101"/>
      <c r="AP27" s="101"/>
      <c r="AQ27" s="101"/>
      <c r="AR27" s="111"/>
      <c r="AS27" s="102"/>
      <c r="AT27" s="102"/>
      <c r="AU27" s="49"/>
    </row>
    <row r="28" spans="1:47" s="50" customFormat="1">
      <c r="A28" s="84"/>
      <c r="B28" s="75"/>
      <c r="C28" s="76"/>
      <c r="D28" s="77"/>
      <c r="E28" s="73" t="str">
        <f t="shared" si="3"/>
        <v/>
      </c>
      <c r="F28" s="79"/>
      <c r="G28" s="80"/>
      <c r="H28" s="50" t="str">
        <f>IFERROR(IF(VLOOKUP(F28,'Aircraft list'!$A$4:$T$59, 3,FALSE)="YES", "ME", "SE" )," ")</f>
        <v xml:space="preserve"> </v>
      </c>
      <c r="I28" s="80"/>
      <c r="J28" s="81" t="str">
        <f ca="1">IFERROR(IF(AND(
MOD(C28-fctlontodouble(VLOOKUP(B28,#REF!,4,FALSE))/360,1)&gt;=MOD((((MID((MID((IF(ISERR(A28),"",fctsoleil(A28,fctlattodouble(VLOOKUP(B28,#REF!,3,FALSE)),fctlontodouble(VLOOKUP(B28,#REF!,4,FALSE)),FALSE))),1,4)),1,2))*60+MID((MID((IF(ISERR(A28),"",fctsoleil(A28,fctlattodouble(VLOOKUP(B28,#REF!,3,FALSE)),fctlontodouble(VLOOKUP(B28,#REF!,4,FALSE)),FALSE))),1,4)),3,4))/(60*24))-fctlontodouble(VLOOKUP(B28,#REF!,4,FALSE))/360,1),
MOD(C28-fctlontodouble(VLOOKUP(B28,#REF!,4,FALSE))/360,1)&lt;MOD((((MID((MID((IF(ISERR(A28),"",fctsoleil(A28,fctlattodouble(VLOOKUP(B28,#REF!,3,FALSE)),fctlontodouble(VLOOKUP(B28,#REF!,4,FALSE)),FALSE))),7,4)),1,2))*60+MID((MID((IF(ISERR(A28),"",fctsoleil(A28,fctlattodouble(VLOOKUP(B28,#REF!,3,FALSE)),fctlontodouble(VLOOKUP(B28,#REF!,4,FALSE)),FALSE))),7,4)),3,4))/(60*24))-fctlontodouble(VLOOKUP(B28,#REF!,4,FALSE))/360,1)
),1,""),"")</f>
        <v/>
      </c>
      <c r="K28" s="82" t="str">
        <f t="shared" si="4"/>
        <v/>
      </c>
      <c r="L28" s="79" t="str">
        <f ca="1">IFERROR(IF(AND(
MOD(E28-fctlontodouble(VLOOKUP(D28,#REF!,4,FALSE))/360,1)&gt;=MOD((((MID((MID((IF(ISERR(A28),"",fctsoleil(A28,fctlattodouble(VLOOKUP(D28,#REF!,3,FALSE)),fctlontodouble(VLOOKUP(D28,#REF!,4,FALSE)),FALSE))),1,4)),1,2))*60+MID((MID((IF(ISERR(A28),"",fctsoleil(A28,fctlattodouble(VLOOKUP(D28,#REF!,3,FALSE)),fctlontodouble(VLOOKUP(D28,#REF!,4,FALSE)),FALSE))),1,4)),3,4))/(60*24))-fctlontodouble(VLOOKUP(D28,#REF!,4,FALSE))/360,1),
MOD(E28-fctlontodouble(VLOOKUP(D28,#REF!,4,FALSE))/360,1)&lt;MOD((((MID((MID((IF(ISERR(A28),"",fctsoleil(A28,fctlattodouble(VLOOKUP(D28,#REF!,3,FALSE)),fctlontodouble(VLOOKUP(D28,#REF!,4,FALSE)),FALSE))),7,4)),1,2))*60+MID((MID((IF(ISERR(A28),"",fctsoleil(A28,fctlattodouble(VLOOKUP(D28,#REF!,3,FALSE)),fctlontodouble(VLOOKUP(D28,#REF!,4,FALSE)),FALSE))),7,4)),3,4))/(60*24))-fctlontodouble(VLOOKUP(D28,#REF!,4,FALSE))/360,1)
),1," "),"")</f>
        <v/>
      </c>
      <c r="M28" s="79" t="str">
        <f t="shared" si="5"/>
        <v/>
      </c>
      <c r="N28" s="94"/>
      <c r="O28" s="83"/>
      <c r="P28" s="95"/>
      <c r="Q28" s="96"/>
      <c r="R28" s="97" t="str">
        <f>IF(AND(A28&lt;&gt;0,B28&lt;&gt;0,D28&lt;&gt;0,C28&lt;&gt;0,N28&lt;&gt;0),(vol_de_nuit(B28,D28,A28,C28,N28/24)*24),"")</f>
        <v/>
      </c>
      <c r="S28" s="98"/>
      <c r="T28" s="95"/>
      <c r="U28" s="99"/>
      <c r="V28" s="100"/>
      <c r="W28" s="101"/>
      <c r="X28" s="116" t="str">
        <f>IFERROR(IF(AND(VLOOKUP($F28,'Aircraft list'!$A$4:$G$39,2,FALSE)="YES",VLOOKUP($F28,'Aircraft list'!$A$4:$G$39,4,FALSE)="YES"),T28,""),"")</f>
        <v/>
      </c>
      <c r="Y28" s="115" t="str">
        <f>IFERROR(IF(AND(VLOOKUP($F28,'Aircraft list'!$A$4:$G$39,2,FALSE)="YES",VLOOKUP($F28,'Aircraft list'!$A$4:$G$39,4,FALSE)="YES"),V28,""),"")</f>
        <v/>
      </c>
      <c r="Z28" s="116" t="str">
        <f>IFERROR(IF(AND(VLOOKUP($F28,'Aircraft list'!$A$4:$G$39,3,FALSE)="YES",VLOOKUP($F28,'Aircraft list'!$A$4:$G$39,4,FALSE)="YES"),T28,""),"")</f>
        <v/>
      </c>
      <c r="AA28" s="115" t="str">
        <f>IFERROR(IF(AND(VLOOKUP($F28,'Aircraft list'!$A$4:$G$39,3,FALSE)="YES",VLOOKUP($F28,'Aircraft list'!$A$4:$G$39,4,FALSE)="YES"),V28,""),"")</f>
        <v/>
      </c>
      <c r="AB28" s="116" t="str">
        <f>IFERROR(IF(AND(VLOOKUP($F28,'Aircraft list'!$A$4:$G$39,2,FALSE)="YES",VLOOKUP($F28,'Aircraft list'!$A$4:$G$39,6,FALSE)="YES"),T28,""),"")</f>
        <v/>
      </c>
      <c r="AC28" s="115" t="str">
        <f>IFERROR(IF(AND(VLOOKUP($F28,'Aircraft list'!$A$4:$G$39,2,FALSE)="YES",VLOOKUP($F28,'Aircraft list'!$A$4:$G$39,6,FALSE)="YES"),V28,""),"")</f>
        <v/>
      </c>
      <c r="AD28" s="116" t="str">
        <f>IFERROR(IF(AND(VLOOKUP($F28,'Aircraft list'!$A$4:$G$39,3,FALSE)="YES",VLOOKUP($F28,'Aircraft list'!$A$4:$G$39,6,FALSE)="YES"),T28,""),"")</f>
        <v/>
      </c>
      <c r="AE28" s="117" t="str">
        <f>IFERROR(IF(AND(VLOOKUP($F28,'Aircraft list'!$A$4:$G$39,3,FALSE)="YES",VLOOKUP($F28,'Aircraft list'!$A$4:$G$39,6,FALSE)="YES"),U28,""),"")</f>
        <v/>
      </c>
      <c r="AF28" s="115" t="str">
        <f>IFERROR(IF(AND(VLOOKUP($F28,'Aircraft list'!$A$4:$G$39,3,FALSE)="YES",VLOOKUP($F28,'Aircraft list'!$A$4:$G$39,6,FALSE)="YES"),V28,""),"")</f>
        <v/>
      </c>
      <c r="AG28" s="116" t="str">
        <f>IFERROR(IF(VLOOKUP($F28,'Aircraft list'!$A$4:$G$39,5,FALSE)="YES",T28,""),"")</f>
        <v/>
      </c>
      <c r="AH28" s="117" t="str">
        <f>IFERROR(IF(VLOOKUP($F28,'Aircraft list'!$A$4:$G$39,5,FALSE)="YES",U28,""),"")</f>
        <v/>
      </c>
      <c r="AI28" s="115" t="str">
        <f>IFERROR(IF(VLOOKUP($F28,'Aircraft list'!$A$4:$G$39,5,FALSE)="YES",V28,""),"")</f>
        <v/>
      </c>
      <c r="AJ28" s="101"/>
      <c r="AK28" s="101"/>
      <c r="AL28" s="101"/>
      <c r="AM28" s="102" t="str">
        <f>IFERROR(IF(VLOOKUP($F28,'Aircraft list'!$A$4:$G$39,7,FALSE)="YES",N28,""),"")</f>
        <v/>
      </c>
      <c r="AN28" s="112"/>
      <c r="AO28" s="101"/>
      <c r="AP28" s="101"/>
      <c r="AQ28" s="101"/>
      <c r="AR28" s="111"/>
      <c r="AS28" s="102"/>
      <c r="AT28" s="102"/>
      <c r="AU28" s="49"/>
    </row>
    <row r="29" spans="1:47" s="50" customFormat="1">
      <c r="A29" s="84"/>
      <c r="B29" s="75"/>
      <c r="C29" s="76"/>
      <c r="D29" s="77"/>
      <c r="E29" s="73" t="str">
        <f t="shared" si="3"/>
        <v/>
      </c>
      <c r="F29" s="79"/>
      <c r="G29" s="80"/>
      <c r="H29" s="50" t="str">
        <f>IFERROR(IF(VLOOKUP(F29,'Aircraft list'!$A$4:$T$59, 3,FALSE)="YES", "ME", "SE" )," ")</f>
        <v xml:space="preserve"> </v>
      </c>
      <c r="I29" s="80"/>
      <c r="J29" s="81" t="str">
        <f ca="1">IFERROR(IF(AND(
MOD(C29-fctlontodouble(VLOOKUP(B29,#REF!,4,FALSE))/360,1)&gt;=MOD((((MID((MID((IF(ISERR(A29),"",fctsoleil(A29,fctlattodouble(VLOOKUP(B29,#REF!,3,FALSE)),fctlontodouble(VLOOKUP(B29,#REF!,4,FALSE)),FALSE))),1,4)),1,2))*60+MID((MID((IF(ISERR(A29),"",fctsoleil(A29,fctlattodouble(VLOOKUP(B29,#REF!,3,FALSE)),fctlontodouble(VLOOKUP(B29,#REF!,4,FALSE)),FALSE))),1,4)),3,4))/(60*24))-fctlontodouble(VLOOKUP(B29,#REF!,4,FALSE))/360,1),
MOD(C29-fctlontodouble(VLOOKUP(B29,#REF!,4,FALSE))/360,1)&lt;MOD((((MID((MID((IF(ISERR(A29),"",fctsoleil(A29,fctlattodouble(VLOOKUP(B29,#REF!,3,FALSE)),fctlontodouble(VLOOKUP(B29,#REF!,4,FALSE)),FALSE))),7,4)),1,2))*60+MID((MID((IF(ISERR(A29),"",fctsoleil(A29,fctlattodouble(VLOOKUP(B29,#REF!,3,FALSE)),fctlontodouble(VLOOKUP(B29,#REF!,4,FALSE)),FALSE))),7,4)),3,4))/(60*24))-fctlontodouble(VLOOKUP(B29,#REF!,4,FALSE))/360,1)
),1,""),"")</f>
        <v/>
      </c>
      <c r="K29" s="82" t="str">
        <f t="shared" si="4"/>
        <v/>
      </c>
      <c r="L29" s="79" t="str">
        <f ca="1">IFERROR(IF(AND(
MOD(E29-fctlontodouble(VLOOKUP(D29,#REF!,4,FALSE))/360,1)&gt;=MOD((((MID((MID((IF(ISERR(A29),"",fctsoleil(A29,fctlattodouble(VLOOKUP(D29,#REF!,3,FALSE)),fctlontodouble(VLOOKUP(D29,#REF!,4,FALSE)),FALSE))),1,4)),1,2))*60+MID((MID((IF(ISERR(A29),"",fctsoleil(A29,fctlattodouble(VLOOKUP(D29,#REF!,3,FALSE)),fctlontodouble(VLOOKUP(D29,#REF!,4,FALSE)),FALSE))),1,4)),3,4))/(60*24))-fctlontodouble(VLOOKUP(D29,#REF!,4,FALSE))/360,1),
MOD(E29-fctlontodouble(VLOOKUP(D29,#REF!,4,FALSE))/360,1)&lt;MOD((((MID((MID((IF(ISERR(A29),"",fctsoleil(A29,fctlattodouble(VLOOKUP(D29,#REF!,3,FALSE)),fctlontodouble(VLOOKUP(D29,#REF!,4,FALSE)),FALSE))),7,4)),1,2))*60+MID((MID((IF(ISERR(A29),"",fctsoleil(A29,fctlattodouble(VLOOKUP(D29,#REF!,3,FALSE)),fctlontodouble(VLOOKUP(D29,#REF!,4,FALSE)),FALSE))),7,4)),3,4))/(60*24))-fctlontodouble(VLOOKUP(D29,#REF!,4,FALSE))/360,1)
),1," "),"")</f>
        <v/>
      </c>
      <c r="M29" s="79" t="str">
        <f t="shared" si="5"/>
        <v/>
      </c>
      <c r="N29" s="94"/>
      <c r="O29" s="83"/>
      <c r="P29" s="95"/>
      <c r="Q29" s="96"/>
      <c r="R29" s="97" t="str">
        <f>IF(AND(A29&lt;&gt;0,B29&lt;&gt;0,D29&lt;&gt;0,C29&lt;&gt;0,N29&lt;&gt;0),(vol_de_nuit(B29,D29,A29,C29,N29/24)*24),"")</f>
        <v/>
      </c>
      <c r="S29" s="98"/>
      <c r="T29" s="95"/>
      <c r="U29" s="99"/>
      <c r="V29" s="100"/>
      <c r="W29" s="101"/>
      <c r="X29" s="116" t="str">
        <f>IFERROR(IF(AND(VLOOKUP($F29,'Aircraft list'!$A$4:$G$39,2,FALSE)="YES",VLOOKUP($F29,'Aircraft list'!$A$4:$G$39,4,FALSE)="YES"),T29,""),"")</f>
        <v/>
      </c>
      <c r="Y29" s="115" t="str">
        <f>IFERROR(IF(AND(VLOOKUP($F29,'Aircraft list'!$A$4:$G$39,2,FALSE)="YES",VLOOKUP($F29,'Aircraft list'!$A$4:$G$39,4,FALSE)="YES"),V29,""),"")</f>
        <v/>
      </c>
      <c r="Z29" s="116" t="str">
        <f>IFERROR(IF(AND(VLOOKUP($F29,'Aircraft list'!$A$4:$G$39,3,FALSE)="YES",VLOOKUP($F29,'Aircraft list'!$A$4:$G$39,4,FALSE)="YES"),T29,""),"")</f>
        <v/>
      </c>
      <c r="AA29" s="115" t="str">
        <f>IFERROR(IF(AND(VLOOKUP($F29,'Aircraft list'!$A$4:$G$39,3,FALSE)="YES",VLOOKUP($F29,'Aircraft list'!$A$4:$G$39,4,FALSE)="YES"),V29,""),"")</f>
        <v/>
      </c>
      <c r="AB29" s="116" t="str">
        <f>IFERROR(IF(AND(VLOOKUP($F29,'Aircraft list'!$A$4:$G$39,2,FALSE)="YES",VLOOKUP($F29,'Aircraft list'!$A$4:$G$39,6,FALSE)="YES"),T29,""),"")</f>
        <v/>
      </c>
      <c r="AC29" s="115" t="str">
        <f>IFERROR(IF(AND(VLOOKUP($F29,'Aircraft list'!$A$4:$G$39,2,FALSE)="YES",VLOOKUP($F29,'Aircraft list'!$A$4:$G$39,6,FALSE)="YES"),V29,""),"")</f>
        <v/>
      </c>
      <c r="AD29" s="116" t="str">
        <f>IFERROR(IF(AND(VLOOKUP($F29,'Aircraft list'!$A$4:$G$39,3,FALSE)="YES",VLOOKUP($F29,'Aircraft list'!$A$4:$G$39,6,FALSE)="YES"),T29,""),"")</f>
        <v/>
      </c>
      <c r="AE29" s="117" t="str">
        <f>IFERROR(IF(AND(VLOOKUP($F29,'Aircraft list'!$A$4:$G$39,3,FALSE)="YES",VLOOKUP($F29,'Aircraft list'!$A$4:$G$39,6,FALSE)="YES"),U29,""),"")</f>
        <v/>
      </c>
      <c r="AF29" s="115" t="str">
        <f>IFERROR(IF(AND(VLOOKUP($F29,'Aircraft list'!$A$4:$G$39,3,FALSE)="YES",VLOOKUP($F29,'Aircraft list'!$A$4:$G$39,6,FALSE)="YES"),V29,""),"")</f>
        <v/>
      </c>
      <c r="AG29" s="116" t="str">
        <f>IFERROR(IF(VLOOKUP($F29,'Aircraft list'!$A$4:$G$39,5,FALSE)="YES",T29,""),"")</f>
        <v/>
      </c>
      <c r="AH29" s="117" t="str">
        <f>IFERROR(IF(VLOOKUP($F29,'Aircraft list'!$A$4:$G$39,5,FALSE)="YES",U29,""),"")</f>
        <v/>
      </c>
      <c r="AI29" s="115" t="str">
        <f>IFERROR(IF(VLOOKUP($F29,'Aircraft list'!$A$4:$G$39,5,FALSE)="YES",V29,""),"")</f>
        <v/>
      </c>
      <c r="AJ29" s="101"/>
      <c r="AK29" s="101"/>
      <c r="AL29" s="101"/>
      <c r="AM29" s="102" t="str">
        <f>IFERROR(IF(VLOOKUP($F29,'Aircraft list'!$A$4:$G$39,7,FALSE)="YES",N29,""),"")</f>
        <v/>
      </c>
      <c r="AN29" s="112"/>
      <c r="AO29" s="101"/>
      <c r="AP29" s="101"/>
      <c r="AQ29" s="101"/>
      <c r="AR29" s="111"/>
      <c r="AS29" s="102"/>
      <c r="AT29" s="102"/>
      <c r="AU29" s="49"/>
    </row>
    <row r="30" spans="1:47" s="50" customFormat="1">
      <c r="A30" s="84"/>
      <c r="B30" s="75"/>
      <c r="C30" s="76"/>
      <c r="D30" s="77"/>
      <c r="E30" s="73" t="str">
        <f t="shared" si="3"/>
        <v/>
      </c>
      <c r="F30" s="79"/>
      <c r="G30" s="80"/>
      <c r="H30" s="50" t="str">
        <f>IFERROR(IF(VLOOKUP(F30,'Aircraft list'!$A$4:$T$59, 3,FALSE)="YES", "ME", "SE" )," ")</f>
        <v xml:space="preserve"> </v>
      </c>
      <c r="I30" s="80"/>
      <c r="J30" s="81" t="str">
        <f ca="1">IFERROR(IF(AND(
MOD(C30-fctlontodouble(VLOOKUP(B30,#REF!,4,FALSE))/360,1)&gt;=MOD((((MID((MID((IF(ISERR(A30),"",fctsoleil(A30,fctlattodouble(VLOOKUP(B30,#REF!,3,FALSE)),fctlontodouble(VLOOKUP(B30,#REF!,4,FALSE)),FALSE))),1,4)),1,2))*60+MID((MID((IF(ISERR(A30),"",fctsoleil(A30,fctlattodouble(VLOOKUP(B30,#REF!,3,FALSE)),fctlontodouble(VLOOKUP(B30,#REF!,4,FALSE)),FALSE))),1,4)),3,4))/(60*24))-fctlontodouble(VLOOKUP(B30,#REF!,4,FALSE))/360,1),
MOD(C30-fctlontodouble(VLOOKUP(B30,#REF!,4,FALSE))/360,1)&lt;MOD((((MID((MID((IF(ISERR(A30),"",fctsoleil(A30,fctlattodouble(VLOOKUP(B30,#REF!,3,FALSE)),fctlontodouble(VLOOKUP(B30,#REF!,4,FALSE)),FALSE))),7,4)),1,2))*60+MID((MID((IF(ISERR(A30),"",fctsoleil(A30,fctlattodouble(VLOOKUP(B30,#REF!,3,FALSE)),fctlontodouble(VLOOKUP(B30,#REF!,4,FALSE)),FALSE))),7,4)),3,4))/(60*24))-fctlontodouble(VLOOKUP(B30,#REF!,4,FALSE))/360,1)
),1,""),"")</f>
        <v/>
      </c>
      <c r="K30" s="82" t="str">
        <f t="shared" si="4"/>
        <v/>
      </c>
      <c r="L30" s="79" t="str">
        <f ca="1">IFERROR(IF(AND(
MOD(E30-fctlontodouble(VLOOKUP(D30,#REF!,4,FALSE))/360,1)&gt;=MOD((((MID((MID((IF(ISERR(A30),"",fctsoleil(A30,fctlattodouble(VLOOKUP(D30,#REF!,3,FALSE)),fctlontodouble(VLOOKUP(D30,#REF!,4,FALSE)),FALSE))),1,4)),1,2))*60+MID((MID((IF(ISERR(A30),"",fctsoleil(A30,fctlattodouble(VLOOKUP(D30,#REF!,3,FALSE)),fctlontodouble(VLOOKUP(D30,#REF!,4,FALSE)),FALSE))),1,4)),3,4))/(60*24))-fctlontodouble(VLOOKUP(D30,#REF!,4,FALSE))/360,1),
MOD(E30-fctlontodouble(VLOOKUP(D30,#REF!,4,FALSE))/360,1)&lt;MOD((((MID((MID((IF(ISERR(A30),"",fctsoleil(A30,fctlattodouble(VLOOKUP(D30,#REF!,3,FALSE)),fctlontodouble(VLOOKUP(D30,#REF!,4,FALSE)),FALSE))),7,4)),1,2))*60+MID((MID((IF(ISERR(A30),"",fctsoleil(A30,fctlattodouble(VLOOKUP(D30,#REF!,3,FALSE)),fctlontodouble(VLOOKUP(D30,#REF!,4,FALSE)),FALSE))),7,4)),3,4))/(60*24))-fctlontodouble(VLOOKUP(D30,#REF!,4,FALSE))/360,1)
),1," "),"")</f>
        <v/>
      </c>
      <c r="M30" s="79" t="str">
        <f t="shared" si="5"/>
        <v/>
      </c>
      <c r="N30" s="94"/>
      <c r="O30" s="83"/>
      <c r="P30" s="95"/>
      <c r="Q30" s="96"/>
      <c r="R30" s="97" t="str">
        <f>IF(AND(A30&lt;&gt;0,B30&lt;&gt;0,D30&lt;&gt;0,C30&lt;&gt;0,N30&lt;&gt;0),(vol_de_nuit(B30,D30,A30,C30,N30/24)*24),"")</f>
        <v/>
      </c>
      <c r="S30" s="98"/>
      <c r="T30" s="95"/>
      <c r="U30" s="99"/>
      <c r="V30" s="100"/>
      <c r="W30" s="101"/>
      <c r="X30" s="116" t="str">
        <f>IFERROR(IF(AND(VLOOKUP($F30,'Aircraft list'!$A$4:$G$39,2,FALSE)="YES",VLOOKUP($F30,'Aircraft list'!$A$4:$G$39,4,FALSE)="YES"),T30,""),"")</f>
        <v/>
      </c>
      <c r="Y30" s="115" t="str">
        <f>IFERROR(IF(AND(VLOOKUP($F30,'Aircraft list'!$A$4:$G$39,2,FALSE)="YES",VLOOKUP($F30,'Aircraft list'!$A$4:$G$39,4,FALSE)="YES"),V30,""),"")</f>
        <v/>
      </c>
      <c r="Z30" s="116" t="str">
        <f>IFERROR(IF(AND(VLOOKUP($F30,'Aircraft list'!$A$4:$G$39,3,FALSE)="YES",VLOOKUP($F30,'Aircraft list'!$A$4:$G$39,4,FALSE)="YES"),T30,""),"")</f>
        <v/>
      </c>
      <c r="AA30" s="115" t="str">
        <f>IFERROR(IF(AND(VLOOKUP($F30,'Aircraft list'!$A$4:$G$39,3,FALSE)="YES",VLOOKUP($F30,'Aircraft list'!$A$4:$G$39,4,FALSE)="YES"),V30,""),"")</f>
        <v/>
      </c>
      <c r="AB30" s="116" t="str">
        <f>IFERROR(IF(AND(VLOOKUP($F30,'Aircraft list'!$A$4:$G$39,2,FALSE)="YES",VLOOKUP($F30,'Aircraft list'!$A$4:$G$39,6,FALSE)="YES"),T30,""),"")</f>
        <v/>
      </c>
      <c r="AC30" s="115" t="str">
        <f>IFERROR(IF(AND(VLOOKUP($F30,'Aircraft list'!$A$4:$G$39,2,FALSE)="YES",VLOOKUP($F30,'Aircraft list'!$A$4:$G$39,6,FALSE)="YES"),V30,""),"")</f>
        <v/>
      </c>
      <c r="AD30" s="116" t="str">
        <f>IFERROR(IF(AND(VLOOKUP($F30,'Aircraft list'!$A$4:$G$39,3,FALSE)="YES",VLOOKUP($F30,'Aircraft list'!$A$4:$G$39,6,FALSE)="YES"),T30,""),"")</f>
        <v/>
      </c>
      <c r="AE30" s="117" t="str">
        <f>IFERROR(IF(AND(VLOOKUP($F30,'Aircraft list'!$A$4:$G$39,3,FALSE)="YES",VLOOKUP($F30,'Aircraft list'!$A$4:$G$39,6,FALSE)="YES"),U30,""),"")</f>
        <v/>
      </c>
      <c r="AF30" s="115" t="str">
        <f>IFERROR(IF(AND(VLOOKUP($F30,'Aircraft list'!$A$4:$G$39,3,FALSE)="YES",VLOOKUP($F30,'Aircraft list'!$A$4:$G$39,6,FALSE)="YES"),V30,""),"")</f>
        <v/>
      </c>
      <c r="AG30" s="116" t="str">
        <f>IFERROR(IF(VLOOKUP($F30,'Aircraft list'!$A$4:$G$39,5,FALSE)="YES",T30,""),"")</f>
        <v/>
      </c>
      <c r="AH30" s="117" t="str">
        <f>IFERROR(IF(VLOOKUP($F30,'Aircraft list'!$A$4:$G$39,5,FALSE)="YES",U30,""),"")</f>
        <v/>
      </c>
      <c r="AI30" s="115" t="str">
        <f>IFERROR(IF(VLOOKUP($F30,'Aircraft list'!$A$4:$G$39,5,FALSE)="YES",V30,""),"")</f>
        <v/>
      </c>
      <c r="AJ30" s="101"/>
      <c r="AK30" s="101"/>
      <c r="AL30" s="101"/>
      <c r="AM30" s="102" t="str">
        <f>IFERROR(IF(VLOOKUP($F30,'Aircraft list'!$A$4:$G$39,7,FALSE)="YES",N30,""),"")</f>
        <v/>
      </c>
      <c r="AN30" s="112"/>
      <c r="AO30" s="101"/>
      <c r="AP30" s="101"/>
      <c r="AQ30" s="101"/>
      <c r="AR30" s="111"/>
      <c r="AS30" s="102"/>
      <c r="AT30" s="102"/>
      <c r="AU30" s="49"/>
    </row>
    <row r="31" spans="1:47" s="50" customFormat="1">
      <c r="A31" s="84"/>
      <c r="B31" s="75"/>
      <c r="C31" s="76"/>
      <c r="D31" s="77"/>
      <c r="E31" s="73" t="str">
        <f t="shared" si="3"/>
        <v/>
      </c>
      <c r="F31" s="79"/>
      <c r="G31" s="80"/>
      <c r="H31" s="50" t="str">
        <f>IFERROR(IF(VLOOKUP(F31,'Aircraft list'!$A$4:$T$59, 3,FALSE)="YES", "ME", "SE" )," ")</f>
        <v xml:space="preserve"> </v>
      </c>
      <c r="I31" s="80"/>
      <c r="J31" s="81" t="str">
        <f ca="1">IFERROR(IF(AND(
MOD(C31-fctlontodouble(VLOOKUP(B31,#REF!,4,FALSE))/360,1)&gt;=MOD((((MID((MID((IF(ISERR(A31),"",fctsoleil(A31,fctlattodouble(VLOOKUP(B31,#REF!,3,FALSE)),fctlontodouble(VLOOKUP(B31,#REF!,4,FALSE)),FALSE))),1,4)),1,2))*60+MID((MID((IF(ISERR(A31),"",fctsoleil(A31,fctlattodouble(VLOOKUP(B31,#REF!,3,FALSE)),fctlontodouble(VLOOKUP(B31,#REF!,4,FALSE)),FALSE))),1,4)),3,4))/(60*24))-fctlontodouble(VLOOKUP(B31,#REF!,4,FALSE))/360,1),
MOD(C31-fctlontodouble(VLOOKUP(B31,#REF!,4,FALSE))/360,1)&lt;MOD((((MID((MID((IF(ISERR(A31),"",fctsoleil(A31,fctlattodouble(VLOOKUP(B31,#REF!,3,FALSE)),fctlontodouble(VLOOKUP(B31,#REF!,4,FALSE)),FALSE))),7,4)),1,2))*60+MID((MID((IF(ISERR(A31),"",fctsoleil(A31,fctlattodouble(VLOOKUP(B31,#REF!,3,FALSE)),fctlontodouble(VLOOKUP(B31,#REF!,4,FALSE)),FALSE))),7,4)),3,4))/(60*24))-fctlontodouble(VLOOKUP(B31,#REF!,4,FALSE))/360,1)
),1,""),"")</f>
        <v/>
      </c>
      <c r="K31" s="82" t="str">
        <f t="shared" si="4"/>
        <v/>
      </c>
      <c r="L31" s="79" t="str">
        <f ca="1">IFERROR(IF(AND(
MOD(E31-fctlontodouble(VLOOKUP(D31,#REF!,4,FALSE))/360,1)&gt;=MOD((((MID((MID((IF(ISERR(A31),"",fctsoleil(A31,fctlattodouble(VLOOKUP(D31,#REF!,3,FALSE)),fctlontodouble(VLOOKUP(D31,#REF!,4,FALSE)),FALSE))),1,4)),1,2))*60+MID((MID((IF(ISERR(A31),"",fctsoleil(A31,fctlattodouble(VLOOKUP(D31,#REF!,3,FALSE)),fctlontodouble(VLOOKUP(D31,#REF!,4,FALSE)),FALSE))),1,4)),3,4))/(60*24))-fctlontodouble(VLOOKUP(D31,#REF!,4,FALSE))/360,1),
MOD(E31-fctlontodouble(VLOOKUP(D31,#REF!,4,FALSE))/360,1)&lt;MOD((((MID((MID((IF(ISERR(A31),"",fctsoleil(A31,fctlattodouble(VLOOKUP(D31,#REF!,3,FALSE)),fctlontodouble(VLOOKUP(D31,#REF!,4,FALSE)),FALSE))),7,4)),1,2))*60+MID((MID((IF(ISERR(A31),"",fctsoleil(A31,fctlattodouble(VLOOKUP(D31,#REF!,3,FALSE)),fctlontodouble(VLOOKUP(D31,#REF!,4,FALSE)),FALSE))),7,4)),3,4))/(60*24))-fctlontodouble(VLOOKUP(D31,#REF!,4,FALSE))/360,1)
),1," "),"")</f>
        <v/>
      </c>
      <c r="M31" s="79" t="str">
        <f t="shared" si="5"/>
        <v/>
      </c>
      <c r="N31" s="94"/>
      <c r="O31" s="83"/>
      <c r="P31" s="95"/>
      <c r="Q31" s="96"/>
      <c r="R31" s="97" t="str">
        <f>IF(AND(A31&lt;&gt;0,B31&lt;&gt;0,D31&lt;&gt;0,C31&lt;&gt;0,N31&lt;&gt;0),(vol_de_nuit(B31,D31,A31,C31,N31/24)*24),"")</f>
        <v/>
      </c>
      <c r="S31" s="98"/>
      <c r="T31" s="95"/>
      <c r="U31" s="99"/>
      <c r="V31" s="100"/>
      <c r="W31" s="101"/>
      <c r="X31" s="116" t="str">
        <f>IFERROR(IF(AND(VLOOKUP($F31,'Aircraft list'!$A$4:$G$39,2,FALSE)="YES",VLOOKUP($F31,'Aircraft list'!$A$4:$G$39,4,FALSE)="YES"),T31,""),"")</f>
        <v/>
      </c>
      <c r="Y31" s="115" t="str">
        <f>IFERROR(IF(AND(VLOOKUP($F31,'Aircraft list'!$A$4:$G$39,2,FALSE)="YES",VLOOKUP($F31,'Aircraft list'!$A$4:$G$39,4,FALSE)="YES"),V31,""),"")</f>
        <v/>
      </c>
      <c r="Z31" s="116" t="str">
        <f>IFERROR(IF(AND(VLOOKUP($F31,'Aircraft list'!$A$4:$G$39,3,FALSE)="YES",VLOOKUP($F31,'Aircraft list'!$A$4:$G$39,4,FALSE)="YES"),T31,""),"")</f>
        <v/>
      </c>
      <c r="AA31" s="115" t="str">
        <f>IFERROR(IF(AND(VLOOKUP($F31,'Aircraft list'!$A$4:$G$39,3,FALSE)="YES",VLOOKUP($F31,'Aircraft list'!$A$4:$G$39,4,FALSE)="YES"),V31,""),"")</f>
        <v/>
      </c>
      <c r="AB31" s="116" t="str">
        <f>IFERROR(IF(AND(VLOOKUP($F31,'Aircraft list'!$A$4:$G$39,2,FALSE)="YES",VLOOKUP($F31,'Aircraft list'!$A$4:$G$39,6,FALSE)="YES"),T31,""),"")</f>
        <v/>
      </c>
      <c r="AC31" s="115" t="str">
        <f>IFERROR(IF(AND(VLOOKUP($F31,'Aircraft list'!$A$4:$G$39,2,FALSE)="YES",VLOOKUP($F31,'Aircraft list'!$A$4:$G$39,6,FALSE)="YES"),V31,""),"")</f>
        <v/>
      </c>
      <c r="AD31" s="116" t="str">
        <f>IFERROR(IF(AND(VLOOKUP($F31,'Aircraft list'!$A$4:$G$39,3,FALSE)="YES",VLOOKUP($F31,'Aircraft list'!$A$4:$G$39,6,FALSE)="YES"),T31,""),"")</f>
        <v/>
      </c>
      <c r="AE31" s="117" t="str">
        <f>IFERROR(IF(AND(VLOOKUP($F31,'Aircraft list'!$A$4:$G$39,3,FALSE)="YES",VLOOKUP($F31,'Aircraft list'!$A$4:$G$39,6,FALSE)="YES"),U31,""),"")</f>
        <v/>
      </c>
      <c r="AF31" s="115" t="str">
        <f>IFERROR(IF(AND(VLOOKUP($F31,'Aircraft list'!$A$4:$G$39,3,FALSE)="YES",VLOOKUP($F31,'Aircraft list'!$A$4:$G$39,6,FALSE)="YES"),V31,""),"")</f>
        <v/>
      </c>
      <c r="AG31" s="116" t="str">
        <f>IFERROR(IF(VLOOKUP($F31,'Aircraft list'!$A$4:$G$39,5,FALSE)="YES",T31,""),"")</f>
        <v/>
      </c>
      <c r="AH31" s="117" t="str">
        <f>IFERROR(IF(VLOOKUP($F31,'Aircraft list'!$A$4:$G$39,5,FALSE)="YES",U31,""),"")</f>
        <v/>
      </c>
      <c r="AI31" s="115" t="str">
        <f>IFERROR(IF(VLOOKUP($F31,'Aircraft list'!$A$4:$G$39,5,FALSE)="YES",V31,""),"")</f>
        <v/>
      </c>
      <c r="AJ31" s="101"/>
      <c r="AK31" s="101"/>
      <c r="AL31" s="101"/>
      <c r="AM31" s="102" t="str">
        <f>IFERROR(IF(VLOOKUP($F31,'Aircraft list'!$A$4:$G$39,7,FALSE)="YES",N31,""),"")</f>
        <v/>
      </c>
      <c r="AN31" s="112"/>
      <c r="AO31" s="101"/>
      <c r="AP31" s="101"/>
      <c r="AQ31" s="101"/>
      <c r="AR31" s="111"/>
      <c r="AS31" s="102"/>
      <c r="AT31" s="102"/>
      <c r="AU31" s="49"/>
    </row>
    <row r="32" spans="1:47" s="50" customFormat="1">
      <c r="A32" s="84"/>
      <c r="B32" s="75"/>
      <c r="C32" s="76"/>
      <c r="D32" s="77"/>
      <c r="E32" s="73" t="str">
        <f t="shared" si="3"/>
        <v/>
      </c>
      <c r="F32" s="79"/>
      <c r="G32" s="80"/>
      <c r="H32" s="50" t="str">
        <f>IFERROR(IF(VLOOKUP(F32,'Aircraft list'!$A$4:$T$59, 3,FALSE)="YES", "ME", "SE" )," ")</f>
        <v xml:space="preserve"> </v>
      </c>
      <c r="I32" s="80"/>
      <c r="J32" s="81" t="str">
        <f ca="1">IFERROR(IF(AND(
MOD(C32-fctlontodouble(VLOOKUP(B32,#REF!,4,FALSE))/360,1)&gt;=MOD((((MID((MID((IF(ISERR(A32),"",fctsoleil(A32,fctlattodouble(VLOOKUP(B32,#REF!,3,FALSE)),fctlontodouble(VLOOKUP(B32,#REF!,4,FALSE)),FALSE))),1,4)),1,2))*60+MID((MID((IF(ISERR(A32),"",fctsoleil(A32,fctlattodouble(VLOOKUP(B32,#REF!,3,FALSE)),fctlontodouble(VLOOKUP(B32,#REF!,4,FALSE)),FALSE))),1,4)),3,4))/(60*24))-fctlontodouble(VLOOKUP(B32,#REF!,4,FALSE))/360,1),
MOD(C32-fctlontodouble(VLOOKUP(B32,#REF!,4,FALSE))/360,1)&lt;MOD((((MID((MID((IF(ISERR(A32),"",fctsoleil(A32,fctlattodouble(VLOOKUP(B32,#REF!,3,FALSE)),fctlontodouble(VLOOKUP(B32,#REF!,4,FALSE)),FALSE))),7,4)),1,2))*60+MID((MID((IF(ISERR(A32),"",fctsoleil(A32,fctlattodouble(VLOOKUP(B32,#REF!,3,FALSE)),fctlontodouble(VLOOKUP(B32,#REF!,4,FALSE)),FALSE))),7,4)),3,4))/(60*24))-fctlontodouble(VLOOKUP(B32,#REF!,4,FALSE))/360,1)
),1,""),"")</f>
        <v/>
      </c>
      <c r="K32" s="82" t="str">
        <f t="shared" si="4"/>
        <v/>
      </c>
      <c r="L32" s="79" t="str">
        <f ca="1">IFERROR(IF(AND(
MOD(E32-fctlontodouble(VLOOKUP(D32,#REF!,4,FALSE))/360,1)&gt;=MOD((((MID((MID((IF(ISERR(A32),"",fctsoleil(A32,fctlattodouble(VLOOKUP(D32,#REF!,3,FALSE)),fctlontodouble(VLOOKUP(D32,#REF!,4,FALSE)),FALSE))),1,4)),1,2))*60+MID((MID((IF(ISERR(A32),"",fctsoleil(A32,fctlattodouble(VLOOKUP(D32,#REF!,3,FALSE)),fctlontodouble(VLOOKUP(D32,#REF!,4,FALSE)),FALSE))),1,4)),3,4))/(60*24))-fctlontodouble(VLOOKUP(D32,#REF!,4,FALSE))/360,1),
MOD(E32-fctlontodouble(VLOOKUP(D32,#REF!,4,FALSE))/360,1)&lt;MOD((((MID((MID((IF(ISERR(A32),"",fctsoleil(A32,fctlattodouble(VLOOKUP(D32,#REF!,3,FALSE)),fctlontodouble(VLOOKUP(D32,#REF!,4,FALSE)),FALSE))),7,4)),1,2))*60+MID((MID((IF(ISERR(A32),"",fctsoleil(A32,fctlattodouble(VLOOKUP(D32,#REF!,3,FALSE)),fctlontodouble(VLOOKUP(D32,#REF!,4,FALSE)),FALSE))),7,4)),3,4))/(60*24))-fctlontodouble(VLOOKUP(D32,#REF!,4,FALSE))/360,1)
),1," "),"")</f>
        <v/>
      </c>
      <c r="M32" s="79" t="str">
        <f t="shared" si="5"/>
        <v/>
      </c>
      <c r="N32" s="94"/>
      <c r="O32" s="83"/>
      <c r="P32" s="95"/>
      <c r="Q32" s="96"/>
      <c r="R32" s="97" t="str">
        <f>IF(AND(A32&lt;&gt;0,B32&lt;&gt;0,D32&lt;&gt;0,C32&lt;&gt;0,N32&lt;&gt;0),(vol_de_nuit(B32,D32,A32,C32,N32/24)*24),"")</f>
        <v/>
      </c>
      <c r="S32" s="98"/>
      <c r="T32" s="95"/>
      <c r="U32" s="99"/>
      <c r="V32" s="100"/>
      <c r="W32" s="101"/>
      <c r="X32" s="116" t="str">
        <f>IFERROR(IF(AND(VLOOKUP($F32,'Aircraft list'!$A$4:$G$39,2,FALSE)="YES",VLOOKUP($F32,'Aircraft list'!$A$4:$G$39,4,FALSE)="YES"),T32,""),"")</f>
        <v/>
      </c>
      <c r="Y32" s="115" t="str">
        <f>IFERROR(IF(AND(VLOOKUP($F32,'Aircraft list'!$A$4:$G$39,2,FALSE)="YES",VLOOKUP($F32,'Aircraft list'!$A$4:$G$39,4,FALSE)="YES"),V32,""),"")</f>
        <v/>
      </c>
      <c r="Z32" s="116" t="str">
        <f>IFERROR(IF(AND(VLOOKUP($F32,'Aircraft list'!$A$4:$G$39,3,FALSE)="YES",VLOOKUP($F32,'Aircraft list'!$A$4:$G$39,4,FALSE)="YES"),T32,""),"")</f>
        <v/>
      </c>
      <c r="AA32" s="115" t="str">
        <f>IFERROR(IF(AND(VLOOKUP($F32,'Aircraft list'!$A$4:$G$39,3,FALSE)="YES",VLOOKUP($F32,'Aircraft list'!$A$4:$G$39,4,FALSE)="YES"),V32,""),"")</f>
        <v/>
      </c>
      <c r="AB32" s="116" t="str">
        <f>IFERROR(IF(AND(VLOOKUP($F32,'Aircraft list'!$A$4:$G$39,2,FALSE)="YES",VLOOKUP($F32,'Aircraft list'!$A$4:$G$39,6,FALSE)="YES"),T32,""),"")</f>
        <v/>
      </c>
      <c r="AC32" s="115" t="str">
        <f>IFERROR(IF(AND(VLOOKUP($F32,'Aircraft list'!$A$4:$G$39,2,FALSE)="YES",VLOOKUP($F32,'Aircraft list'!$A$4:$G$39,6,FALSE)="YES"),V32,""),"")</f>
        <v/>
      </c>
      <c r="AD32" s="116" t="str">
        <f>IFERROR(IF(AND(VLOOKUP($F32,'Aircraft list'!$A$4:$G$39,3,FALSE)="YES",VLOOKUP($F32,'Aircraft list'!$A$4:$G$39,6,FALSE)="YES"),T32,""),"")</f>
        <v/>
      </c>
      <c r="AE32" s="117" t="str">
        <f>IFERROR(IF(AND(VLOOKUP($F32,'Aircraft list'!$A$4:$G$39,3,FALSE)="YES",VLOOKUP($F32,'Aircraft list'!$A$4:$G$39,6,FALSE)="YES"),U32,""),"")</f>
        <v/>
      </c>
      <c r="AF32" s="115" t="str">
        <f>IFERROR(IF(AND(VLOOKUP($F32,'Aircraft list'!$A$4:$G$39,3,FALSE)="YES",VLOOKUP($F32,'Aircraft list'!$A$4:$G$39,6,FALSE)="YES"),V32,""),"")</f>
        <v/>
      </c>
      <c r="AG32" s="116" t="str">
        <f>IFERROR(IF(VLOOKUP($F32,'Aircraft list'!$A$4:$G$39,5,FALSE)="YES",T32,""),"")</f>
        <v/>
      </c>
      <c r="AH32" s="117" t="str">
        <f>IFERROR(IF(VLOOKUP($F32,'Aircraft list'!$A$4:$G$39,5,FALSE)="YES",U32,""),"")</f>
        <v/>
      </c>
      <c r="AI32" s="115" t="str">
        <f>IFERROR(IF(VLOOKUP($F32,'Aircraft list'!$A$4:$G$39,5,FALSE)="YES",V32,""),"")</f>
        <v/>
      </c>
      <c r="AJ32" s="101"/>
      <c r="AK32" s="101"/>
      <c r="AL32" s="101"/>
      <c r="AM32" s="102" t="str">
        <f>IFERROR(IF(VLOOKUP($F32,'Aircraft list'!$A$4:$G$39,7,FALSE)="YES",N32,""),"")</f>
        <v/>
      </c>
      <c r="AN32" s="112"/>
      <c r="AO32" s="101"/>
      <c r="AP32" s="101"/>
      <c r="AQ32" s="101"/>
      <c r="AR32" s="111"/>
      <c r="AS32" s="102"/>
      <c r="AT32" s="102"/>
      <c r="AU32" s="49"/>
    </row>
    <row r="33" spans="1:47" s="50" customFormat="1">
      <c r="A33" s="84"/>
      <c r="B33" s="75"/>
      <c r="C33" s="76"/>
      <c r="D33" s="77"/>
      <c r="E33" s="73" t="str">
        <f t="shared" si="3"/>
        <v/>
      </c>
      <c r="F33" s="79"/>
      <c r="G33" s="80"/>
      <c r="H33" s="50" t="str">
        <f>IFERROR(IF(VLOOKUP(F33,'Aircraft list'!$A$4:$T$59, 3,FALSE)="YES", "ME", "SE" )," ")</f>
        <v xml:space="preserve"> </v>
      </c>
      <c r="I33" s="80"/>
      <c r="J33" s="81" t="str">
        <f ca="1">IFERROR(IF(AND(
MOD(C33-fctlontodouble(VLOOKUP(B33,#REF!,4,FALSE))/360,1)&gt;=MOD((((MID((MID((IF(ISERR(A33),"",fctsoleil(A33,fctlattodouble(VLOOKUP(B33,#REF!,3,FALSE)),fctlontodouble(VLOOKUP(B33,#REF!,4,FALSE)),FALSE))),1,4)),1,2))*60+MID((MID((IF(ISERR(A33),"",fctsoleil(A33,fctlattodouble(VLOOKUP(B33,#REF!,3,FALSE)),fctlontodouble(VLOOKUP(B33,#REF!,4,FALSE)),FALSE))),1,4)),3,4))/(60*24))-fctlontodouble(VLOOKUP(B33,#REF!,4,FALSE))/360,1),
MOD(C33-fctlontodouble(VLOOKUP(B33,#REF!,4,FALSE))/360,1)&lt;MOD((((MID((MID((IF(ISERR(A33),"",fctsoleil(A33,fctlattodouble(VLOOKUP(B33,#REF!,3,FALSE)),fctlontodouble(VLOOKUP(B33,#REF!,4,FALSE)),FALSE))),7,4)),1,2))*60+MID((MID((IF(ISERR(A33),"",fctsoleil(A33,fctlattodouble(VLOOKUP(B33,#REF!,3,FALSE)),fctlontodouble(VLOOKUP(B33,#REF!,4,FALSE)),FALSE))),7,4)),3,4))/(60*24))-fctlontodouble(VLOOKUP(B33,#REF!,4,FALSE))/360,1)
),1,""),"")</f>
        <v/>
      </c>
      <c r="K33" s="82" t="str">
        <f t="shared" si="4"/>
        <v/>
      </c>
      <c r="L33" s="79" t="str">
        <f ca="1">IFERROR(IF(AND(
MOD(E33-fctlontodouble(VLOOKUP(D33,#REF!,4,FALSE))/360,1)&gt;=MOD((((MID((MID((IF(ISERR(A33),"",fctsoleil(A33,fctlattodouble(VLOOKUP(D33,#REF!,3,FALSE)),fctlontodouble(VLOOKUP(D33,#REF!,4,FALSE)),FALSE))),1,4)),1,2))*60+MID((MID((IF(ISERR(A33),"",fctsoleil(A33,fctlattodouble(VLOOKUP(D33,#REF!,3,FALSE)),fctlontodouble(VLOOKUP(D33,#REF!,4,FALSE)),FALSE))),1,4)),3,4))/(60*24))-fctlontodouble(VLOOKUP(D33,#REF!,4,FALSE))/360,1),
MOD(E33-fctlontodouble(VLOOKUP(D33,#REF!,4,FALSE))/360,1)&lt;MOD((((MID((MID((IF(ISERR(A33),"",fctsoleil(A33,fctlattodouble(VLOOKUP(D33,#REF!,3,FALSE)),fctlontodouble(VLOOKUP(D33,#REF!,4,FALSE)),FALSE))),7,4)),1,2))*60+MID((MID((IF(ISERR(A33),"",fctsoleil(A33,fctlattodouble(VLOOKUP(D33,#REF!,3,FALSE)),fctlontodouble(VLOOKUP(D33,#REF!,4,FALSE)),FALSE))),7,4)),3,4))/(60*24))-fctlontodouble(VLOOKUP(D33,#REF!,4,FALSE))/360,1)
),1," "),"")</f>
        <v/>
      </c>
      <c r="M33" s="79" t="str">
        <f t="shared" si="5"/>
        <v/>
      </c>
      <c r="N33" s="94"/>
      <c r="O33" s="83"/>
      <c r="P33" s="95"/>
      <c r="Q33" s="96"/>
      <c r="R33" s="97" t="str">
        <f>IF(AND(A33&lt;&gt;0,B33&lt;&gt;0,D33&lt;&gt;0,C33&lt;&gt;0,N33&lt;&gt;0),(vol_de_nuit(B33,D33,A33,C33,N33/24)*24),"")</f>
        <v/>
      </c>
      <c r="S33" s="98"/>
      <c r="T33" s="95"/>
      <c r="U33" s="99"/>
      <c r="V33" s="100"/>
      <c r="W33" s="101"/>
      <c r="X33" s="116" t="str">
        <f>IFERROR(IF(AND(VLOOKUP($F33,'Aircraft list'!$A$4:$G$39,2,FALSE)="YES",VLOOKUP($F33,'Aircraft list'!$A$4:$G$39,4,FALSE)="YES"),T33,""),"")</f>
        <v/>
      </c>
      <c r="Y33" s="115" t="str">
        <f>IFERROR(IF(AND(VLOOKUP($F33,'Aircraft list'!$A$4:$G$39,2,FALSE)="YES",VLOOKUP($F33,'Aircraft list'!$A$4:$G$39,4,FALSE)="YES"),V33,""),"")</f>
        <v/>
      </c>
      <c r="Z33" s="116" t="str">
        <f>IFERROR(IF(AND(VLOOKUP($F33,'Aircraft list'!$A$4:$G$39,3,FALSE)="YES",VLOOKUP($F33,'Aircraft list'!$A$4:$G$39,4,FALSE)="YES"),T33,""),"")</f>
        <v/>
      </c>
      <c r="AA33" s="115" t="str">
        <f>IFERROR(IF(AND(VLOOKUP($F33,'Aircraft list'!$A$4:$G$39,3,FALSE)="YES",VLOOKUP($F33,'Aircraft list'!$A$4:$G$39,4,FALSE)="YES"),V33,""),"")</f>
        <v/>
      </c>
      <c r="AB33" s="116" t="str">
        <f>IFERROR(IF(AND(VLOOKUP($F33,'Aircraft list'!$A$4:$G$39,2,FALSE)="YES",VLOOKUP($F33,'Aircraft list'!$A$4:$G$39,6,FALSE)="YES"),T33,""),"")</f>
        <v/>
      </c>
      <c r="AC33" s="115" t="str">
        <f>IFERROR(IF(AND(VLOOKUP($F33,'Aircraft list'!$A$4:$G$39,2,FALSE)="YES",VLOOKUP($F33,'Aircraft list'!$A$4:$G$39,6,FALSE)="YES"),V33,""),"")</f>
        <v/>
      </c>
      <c r="AD33" s="116" t="str">
        <f>IFERROR(IF(AND(VLOOKUP($F33,'Aircraft list'!$A$4:$G$39,3,FALSE)="YES",VLOOKUP($F33,'Aircraft list'!$A$4:$G$39,6,FALSE)="YES"),T33,""),"")</f>
        <v/>
      </c>
      <c r="AE33" s="117" t="str">
        <f>IFERROR(IF(AND(VLOOKUP($F33,'Aircraft list'!$A$4:$G$39,3,FALSE)="YES",VLOOKUP($F33,'Aircraft list'!$A$4:$G$39,6,FALSE)="YES"),U33,""),"")</f>
        <v/>
      </c>
      <c r="AF33" s="115" t="str">
        <f>IFERROR(IF(AND(VLOOKUP($F33,'Aircraft list'!$A$4:$G$39,3,FALSE)="YES",VLOOKUP($F33,'Aircraft list'!$A$4:$G$39,6,FALSE)="YES"),V33,""),"")</f>
        <v/>
      </c>
      <c r="AG33" s="116" t="str">
        <f>IFERROR(IF(VLOOKUP($F33,'Aircraft list'!$A$4:$G$39,5,FALSE)="YES",T33,""),"")</f>
        <v/>
      </c>
      <c r="AH33" s="117" t="str">
        <f>IFERROR(IF(VLOOKUP($F33,'Aircraft list'!$A$4:$G$39,5,FALSE)="YES",U33,""),"")</f>
        <v/>
      </c>
      <c r="AI33" s="115" t="str">
        <f>IFERROR(IF(VLOOKUP($F33,'Aircraft list'!$A$4:$G$39,5,FALSE)="YES",V33,""),"")</f>
        <v/>
      </c>
      <c r="AJ33" s="101"/>
      <c r="AK33" s="101"/>
      <c r="AL33" s="101"/>
      <c r="AM33" s="102" t="str">
        <f>IFERROR(IF(VLOOKUP($F33,'Aircraft list'!$A$4:$G$39,7,FALSE)="YES",N33,""),"")</f>
        <v/>
      </c>
      <c r="AN33" s="112"/>
      <c r="AO33" s="101"/>
      <c r="AP33" s="101"/>
      <c r="AQ33" s="101"/>
      <c r="AR33" s="111"/>
      <c r="AS33" s="102"/>
      <c r="AT33" s="102"/>
      <c r="AU33" s="49"/>
    </row>
    <row r="34" spans="1:47" s="50" customFormat="1">
      <c r="A34" s="84"/>
      <c r="B34" s="75"/>
      <c r="C34" s="76"/>
      <c r="D34" s="77"/>
      <c r="E34" s="73" t="str">
        <f t="shared" si="3"/>
        <v/>
      </c>
      <c r="F34" s="79"/>
      <c r="G34" s="80"/>
      <c r="H34" s="50" t="str">
        <f>IFERROR(IF(VLOOKUP(F34,'Aircraft list'!$A$4:$T$59, 3,FALSE)="YES", "ME", "SE" )," ")</f>
        <v xml:space="preserve"> </v>
      </c>
      <c r="I34" s="80"/>
      <c r="J34" s="81" t="str">
        <f ca="1">IFERROR(IF(AND(
MOD(C34-fctlontodouble(VLOOKUP(B34,#REF!,4,FALSE))/360,1)&gt;=MOD((((MID((MID((IF(ISERR(A34),"",fctsoleil(A34,fctlattodouble(VLOOKUP(B34,#REF!,3,FALSE)),fctlontodouble(VLOOKUP(B34,#REF!,4,FALSE)),FALSE))),1,4)),1,2))*60+MID((MID((IF(ISERR(A34),"",fctsoleil(A34,fctlattodouble(VLOOKUP(B34,#REF!,3,FALSE)),fctlontodouble(VLOOKUP(B34,#REF!,4,FALSE)),FALSE))),1,4)),3,4))/(60*24))-fctlontodouble(VLOOKUP(B34,#REF!,4,FALSE))/360,1),
MOD(C34-fctlontodouble(VLOOKUP(B34,#REF!,4,FALSE))/360,1)&lt;MOD((((MID((MID((IF(ISERR(A34),"",fctsoleil(A34,fctlattodouble(VLOOKUP(B34,#REF!,3,FALSE)),fctlontodouble(VLOOKUP(B34,#REF!,4,FALSE)),FALSE))),7,4)),1,2))*60+MID((MID((IF(ISERR(A34),"",fctsoleil(A34,fctlattodouble(VLOOKUP(B34,#REF!,3,FALSE)),fctlontodouble(VLOOKUP(B34,#REF!,4,FALSE)),FALSE))),7,4)),3,4))/(60*24))-fctlontodouble(VLOOKUP(B34,#REF!,4,FALSE))/360,1)
),1,""),"")</f>
        <v/>
      </c>
      <c r="K34" s="82" t="str">
        <f t="shared" si="4"/>
        <v/>
      </c>
      <c r="L34" s="79" t="str">
        <f ca="1">IFERROR(IF(AND(
MOD(E34-fctlontodouble(VLOOKUP(D34,#REF!,4,FALSE))/360,1)&gt;=MOD((((MID((MID((IF(ISERR(A34),"",fctsoleil(A34,fctlattodouble(VLOOKUP(D34,#REF!,3,FALSE)),fctlontodouble(VLOOKUP(D34,#REF!,4,FALSE)),FALSE))),1,4)),1,2))*60+MID((MID((IF(ISERR(A34),"",fctsoleil(A34,fctlattodouble(VLOOKUP(D34,#REF!,3,FALSE)),fctlontodouble(VLOOKUP(D34,#REF!,4,FALSE)),FALSE))),1,4)),3,4))/(60*24))-fctlontodouble(VLOOKUP(D34,#REF!,4,FALSE))/360,1),
MOD(E34-fctlontodouble(VLOOKUP(D34,#REF!,4,FALSE))/360,1)&lt;MOD((((MID((MID((IF(ISERR(A34),"",fctsoleil(A34,fctlattodouble(VLOOKUP(D34,#REF!,3,FALSE)),fctlontodouble(VLOOKUP(D34,#REF!,4,FALSE)),FALSE))),7,4)),1,2))*60+MID((MID((IF(ISERR(A34),"",fctsoleil(A34,fctlattodouble(VLOOKUP(D34,#REF!,3,FALSE)),fctlontodouble(VLOOKUP(D34,#REF!,4,FALSE)),FALSE))),7,4)),3,4))/(60*24))-fctlontodouble(VLOOKUP(D34,#REF!,4,FALSE))/360,1)
),1," "),"")</f>
        <v/>
      </c>
      <c r="M34" s="79" t="str">
        <f t="shared" si="5"/>
        <v/>
      </c>
      <c r="N34" s="94"/>
      <c r="O34" s="83"/>
      <c r="P34" s="95"/>
      <c r="Q34" s="96"/>
      <c r="R34" s="97" t="str">
        <f>IF(AND(A34&lt;&gt;0,B34&lt;&gt;0,D34&lt;&gt;0,C34&lt;&gt;0,N34&lt;&gt;0),(vol_de_nuit(B34,D34,A34,C34,N34/24)*24),"")</f>
        <v/>
      </c>
      <c r="S34" s="98"/>
      <c r="T34" s="95"/>
      <c r="U34" s="99"/>
      <c r="V34" s="100"/>
      <c r="W34" s="101"/>
      <c r="X34" s="116" t="str">
        <f>IFERROR(IF(AND(VLOOKUP($F34,'Aircraft list'!$A$4:$G$39,2,FALSE)="YES",VLOOKUP($F34,'Aircraft list'!$A$4:$G$39,4,FALSE)="YES"),T34,""),"")</f>
        <v/>
      </c>
      <c r="Y34" s="115" t="str">
        <f>IFERROR(IF(AND(VLOOKUP($F34,'Aircraft list'!$A$4:$G$39,2,FALSE)="YES",VLOOKUP($F34,'Aircraft list'!$A$4:$G$39,4,FALSE)="YES"),V34,""),"")</f>
        <v/>
      </c>
      <c r="Z34" s="116" t="str">
        <f>IFERROR(IF(AND(VLOOKUP($F34,'Aircraft list'!$A$4:$G$39,3,FALSE)="YES",VLOOKUP($F34,'Aircraft list'!$A$4:$G$39,4,FALSE)="YES"),T34,""),"")</f>
        <v/>
      </c>
      <c r="AA34" s="115" t="str">
        <f>IFERROR(IF(AND(VLOOKUP($F34,'Aircraft list'!$A$4:$G$39,3,FALSE)="YES",VLOOKUP($F34,'Aircraft list'!$A$4:$G$39,4,FALSE)="YES"),V34,""),"")</f>
        <v/>
      </c>
      <c r="AB34" s="116" t="str">
        <f>IFERROR(IF(AND(VLOOKUP($F34,'Aircraft list'!$A$4:$G$39,2,FALSE)="YES",VLOOKUP($F34,'Aircraft list'!$A$4:$G$39,6,FALSE)="YES"),T34,""),"")</f>
        <v/>
      </c>
      <c r="AC34" s="115" t="str">
        <f>IFERROR(IF(AND(VLOOKUP($F34,'Aircraft list'!$A$4:$G$39,2,FALSE)="YES",VLOOKUP($F34,'Aircraft list'!$A$4:$G$39,6,FALSE)="YES"),V34,""),"")</f>
        <v/>
      </c>
      <c r="AD34" s="116" t="str">
        <f>IFERROR(IF(AND(VLOOKUP($F34,'Aircraft list'!$A$4:$G$39,3,FALSE)="YES",VLOOKUP($F34,'Aircraft list'!$A$4:$G$39,6,FALSE)="YES"),T34,""),"")</f>
        <v/>
      </c>
      <c r="AE34" s="117" t="str">
        <f>IFERROR(IF(AND(VLOOKUP($F34,'Aircraft list'!$A$4:$G$39,3,FALSE)="YES",VLOOKUP($F34,'Aircraft list'!$A$4:$G$39,6,FALSE)="YES"),U34,""),"")</f>
        <v/>
      </c>
      <c r="AF34" s="115" t="str">
        <f>IFERROR(IF(AND(VLOOKUP($F34,'Aircraft list'!$A$4:$G$39,3,FALSE)="YES",VLOOKUP($F34,'Aircraft list'!$A$4:$G$39,6,FALSE)="YES"),V34,""),"")</f>
        <v/>
      </c>
      <c r="AG34" s="116" t="str">
        <f>IFERROR(IF(VLOOKUP($F34,'Aircraft list'!$A$4:$G$39,5,FALSE)="YES",T34,""),"")</f>
        <v/>
      </c>
      <c r="AH34" s="117" t="str">
        <f>IFERROR(IF(VLOOKUP($F34,'Aircraft list'!$A$4:$G$39,5,FALSE)="YES",U34,""),"")</f>
        <v/>
      </c>
      <c r="AI34" s="115" t="str">
        <f>IFERROR(IF(VLOOKUP($F34,'Aircraft list'!$A$4:$G$39,5,FALSE)="YES",V34,""),"")</f>
        <v/>
      </c>
      <c r="AJ34" s="101"/>
      <c r="AK34" s="101"/>
      <c r="AL34" s="101"/>
      <c r="AM34" s="102" t="str">
        <f>IFERROR(IF(VLOOKUP($F34,'Aircraft list'!$A$4:$G$39,7,FALSE)="YES",N34,""),"")</f>
        <v/>
      </c>
      <c r="AN34" s="112"/>
      <c r="AO34" s="101"/>
      <c r="AP34" s="101"/>
      <c r="AQ34" s="101"/>
      <c r="AR34" s="111"/>
      <c r="AS34" s="102"/>
      <c r="AT34" s="102"/>
      <c r="AU34" s="49"/>
    </row>
    <row r="35" spans="1:47" s="50" customFormat="1">
      <c r="A35" s="84"/>
      <c r="B35" s="75"/>
      <c r="C35" s="76"/>
      <c r="D35" s="77"/>
      <c r="E35" s="73" t="str">
        <f t="shared" si="3"/>
        <v/>
      </c>
      <c r="F35" s="79"/>
      <c r="G35" s="80"/>
      <c r="H35" s="50" t="str">
        <f>IFERROR(IF(VLOOKUP(F35,'Aircraft list'!$A$4:$T$59, 3,FALSE)="YES", "ME", "SE" )," ")</f>
        <v xml:space="preserve"> </v>
      </c>
      <c r="I35" s="80"/>
      <c r="J35" s="81" t="str">
        <f ca="1">IFERROR(IF(AND(
MOD(C35-fctlontodouble(VLOOKUP(B35,#REF!,4,FALSE))/360,1)&gt;=MOD((((MID((MID((IF(ISERR(A35),"",fctsoleil(A35,fctlattodouble(VLOOKUP(B35,#REF!,3,FALSE)),fctlontodouble(VLOOKUP(B35,#REF!,4,FALSE)),FALSE))),1,4)),1,2))*60+MID((MID((IF(ISERR(A35),"",fctsoleil(A35,fctlattodouble(VLOOKUP(B35,#REF!,3,FALSE)),fctlontodouble(VLOOKUP(B35,#REF!,4,FALSE)),FALSE))),1,4)),3,4))/(60*24))-fctlontodouble(VLOOKUP(B35,#REF!,4,FALSE))/360,1),
MOD(C35-fctlontodouble(VLOOKUP(B35,#REF!,4,FALSE))/360,1)&lt;MOD((((MID((MID((IF(ISERR(A35),"",fctsoleil(A35,fctlattodouble(VLOOKUP(B35,#REF!,3,FALSE)),fctlontodouble(VLOOKUP(B35,#REF!,4,FALSE)),FALSE))),7,4)),1,2))*60+MID((MID((IF(ISERR(A35),"",fctsoleil(A35,fctlattodouble(VLOOKUP(B35,#REF!,3,FALSE)),fctlontodouble(VLOOKUP(B35,#REF!,4,FALSE)),FALSE))),7,4)),3,4))/(60*24))-fctlontodouble(VLOOKUP(B35,#REF!,4,FALSE))/360,1)
),1,""),"")</f>
        <v/>
      </c>
      <c r="K35" s="82" t="str">
        <f t="shared" si="4"/>
        <v/>
      </c>
      <c r="L35" s="79" t="str">
        <f ca="1">IFERROR(IF(AND(
MOD(E35-fctlontodouble(VLOOKUP(D35,#REF!,4,FALSE))/360,1)&gt;=MOD((((MID((MID((IF(ISERR(A35),"",fctsoleil(A35,fctlattodouble(VLOOKUP(D35,#REF!,3,FALSE)),fctlontodouble(VLOOKUP(D35,#REF!,4,FALSE)),FALSE))),1,4)),1,2))*60+MID((MID((IF(ISERR(A35),"",fctsoleil(A35,fctlattodouble(VLOOKUP(D35,#REF!,3,FALSE)),fctlontodouble(VLOOKUP(D35,#REF!,4,FALSE)),FALSE))),1,4)),3,4))/(60*24))-fctlontodouble(VLOOKUP(D35,#REF!,4,FALSE))/360,1),
MOD(E35-fctlontodouble(VLOOKUP(D35,#REF!,4,FALSE))/360,1)&lt;MOD((((MID((MID((IF(ISERR(A35),"",fctsoleil(A35,fctlattodouble(VLOOKUP(D35,#REF!,3,FALSE)),fctlontodouble(VLOOKUP(D35,#REF!,4,FALSE)),FALSE))),7,4)),1,2))*60+MID((MID((IF(ISERR(A35),"",fctsoleil(A35,fctlattodouble(VLOOKUP(D35,#REF!,3,FALSE)),fctlontodouble(VLOOKUP(D35,#REF!,4,FALSE)),FALSE))),7,4)),3,4))/(60*24))-fctlontodouble(VLOOKUP(D35,#REF!,4,FALSE))/360,1)
),1," "),"")</f>
        <v/>
      </c>
      <c r="M35" s="79" t="str">
        <f t="shared" si="5"/>
        <v/>
      </c>
      <c r="N35" s="94"/>
      <c r="O35" s="83"/>
      <c r="P35" s="95"/>
      <c r="Q35" s="96"/>
      <c r="R35" s="97" t="str">
        <f>IF(AND(A35&lt;&gt;0,B35&lt;&gt;0,D35&lt;&gt;0,C35&lt;&gt;0,N35&lt;&gt;0),(vol_de_nuit(B35,D35,A35,C35,N35/24)*24),"")</f>
        <v/>
      </c>
      <c r="S35" s="98"/>
      <c r="T35" s="95"/>
      <c r="U35" s="99"/>
      <c r="V35" s="100"/>
      <c r="W35" s="101"/>
      <c r="X35" s="116" t="str">
        <f>IFERROR(IF(AND(VLOOKUP($F35,'Aircraft list'!$A$4:$G$39,2,FALSE)="YES",VLOOKUP($F35,'Aircraft list'!$A$4:$G$39,4,FALSE)="YES"),T35,""),"")</f>
        <v/>
      </c>
      <c r="Y35" s="115" t="str">
        <f>IFERROR(IF(AND(VLOOKUP($F35,'Aircraft list'!$A$4:$G$39,2,FALSE)="YES",VLOOKUP($F35,'Aircraft list'!$A$4:$G$39,4,FALSE)="YES"),V35,""),"")</f>
        <v/>
      </c>
      <c r="Z35" s="116" t="str">
        <f>IFERROR(IF(AND(VLOOKUP($F35,'Aircraft list'!$A$4:$G$39,3,FALSE)="YES",VLOOKUP($F35,'Aircraft list'!$A$4:$G$39,4,FALSE)="YES"),T35,""),"")</f>
        <v/>
      </c>
      <c r="AA35" s="115" t="str">
        <f>IFERROR(IF(AND(VLOOKUP($F35,'Aircraft list'!$A$4:$G$39,3,FALSE)="YES",VLOOKUP($F35,'Aircraft list'!$A$4:$G$39,4,FALSE)="YES"),V35,""),"")</f>
        <v/>
      </c>
      <c r="AB35" s="116" t="str">
        <f>IFERROR(IF(AND(VLOOKUP($F35,'Aircraft list'!$A$4:$G$39,2,FALSE)="YES",VLOOKUP($F35,'Aircraft list'!$A$4:$G$39,6,FALSE)="YES"),T35,""),"")</f>
        <v/>
      </c>
      <c r="AC35" s="115" t="str">
        <f>IFERROR(IF(AND(VLOOKUP($F35,'Aircraft list'!$A$4:$G$39,2,FALSE)="YES",VLOOKUP($F35,'Aircraft list'!$A$4:$G$39,6,FALSE)="YES"),V35,""),"")</f>
        <v/>
      </c>
      <c r="AD35" s="116" t="str">
        <f>IFERROR(IF(AND(VLOOKUP($F35,'Aircraft list'!$A$4:$G$39,3,FALSE)="YES",VLOOKUP($F35,'Aircraft list'!$A$4:$G$39,6,FALSE)="YES"),T35,""),"")</f>
        <v/>
      </c>
      <c r="AE35" s="117" t="str">
        <f>IFERROR(IF(AND(VLOOKUP($F35,'Aircraft list'!$A$4:$G$39,3,FALSE)="YES",VLOOKUP($F35,'Aircraft list'!$A$4:$G$39,6,FALSE)="YES"),U35,""),"")</f>
        <v/>
      </c>
      <c r="AF35" s="115" t="str">
        <f>IFERROR(IF(AND(VLOOKUP($F35,'Aircraft list'!$A$4:$G$39,3,FALSE)="YES",VLOOKUP($F35,'Aircraft list'!$A$4:$G$39,6,FALSE)="YES"),V35,""),"")</f>
        <v/>
      </c>
      <c r="AG35" s="116" t="str">
        <f>IFERROR(IF(VLOOKUP($F35,'Aircraft list'!$A$4:$G$39,5,FALSE)="YES",T35,""),"")</f>
        <v/>
      </c>
      <c r="AH35" s="117" t="str">
        <f>IFERROR(IF(VLOOKUP($F35,'Aircraft list'!$A$4:$G$39,5,FALSE)="YES",U35,""),"")</f>
        <v/>
      </c>
      <c r="AI35" s="115" t="str">
        <f>IFERROR(IF(VLOOKUP($F35,'Aircraft list'!$A$4:$G$39,5,FALSE)="YES",V35,""),"")</f>
        <v/>
      </c>
      <c r="AJ35" s="101"/>
      <c r="AK35" s="101"/>
      <c r="AL35" s="101"/>
      <c r="AM35" s="102" t="str">
        <f>IFERROR(IF(VLOOKUP($F35,'Aircraft list'!$A$4:$G$39,7,FALSE)="YES",N35,""),"")</f>
        <v/>
      </c>
      <c r="AN35" s="112"/>
      <c r="AO35" s="101"/>
      <c r="AP35" s="101"/>
      <c r="AQ35" s="101"/>
      <c r="AR35" s="111"/>
      <c r="AS35" s="102"/>
      <c r="AT35" s="102"/>
      <c r="AU35" s="49"/>
    </row>
    <row r="36" spans="1:47" s="50" customFormat="1">
      <c r="A36" s="84"/>
      <c r="B36" s="75"/>
      <c r="C36" s="76"/>
      <c r="D36" s="77"/>
      <c r="E36" s="73" t="str">
        <f t="shared" si="3"/>
        <v/>
      </c>
      <c r="F36" s="79"/>
      <c r="G36" s="80"/>
      <c r="H36" s="50" t="str">
        <f>IFERROR(IF(VLOOKUP(F36,'Aircraft list'!$A$4:$T$59, 3,FALSE)="YES", "ME", "SE" )," ")</f>
        <v xml:space="preserve"> </v>
      </c>
      <c r="I36" s="80"/>
      <c r="J36" s="81" t="str">
        <f ca="1">IFERROR(IF(AND(
MOD(C36-fctlontodouble(VLOOKUP(B36,#REF!,4,FALSE))/360,1)&gt;=MOD((((MID((MID((IF(ISERR(A36),"",fctsoleil(A36,fctlattodouble(VLOOKUP(B36,#REF!,3,FALSE)),fctlontodouble(VLOOKUP(B36,#REF!,4,FALSE)),FALSE))),1,4)),1,2))*60+MID((MID((IF(ISERR(A36),"",fctsoleil(A36,fctlattodouble(VLOOKUP(B36,#REF!,3,FALSE)),fctlontodouble(VLOOKUP(B36,#REF!,4,FALSE)),FALSE))),1,4)),3,4))/(60*24))-fctlontodouble(VLOOKUP(B36,#REF!,4,FALSE))/360,1),
MOD(C36-fctlontodouble(VLOOKUP(B36,#REF!,4,FALSE))/360,1)&lt;MOD((((MID((MID((IF(ISERR(A36),"",fctsoleil(A36,fctlattodouble(VLOOKUP(B36,#REF!,3,FALSE)),fctlontodouble(VLOOKUP(B36,#REF!,4,FALSE)),FALSE))),7,4)),1,2))*60+MID((MID((IF(ISERR(A36),"",fctsoleil(A36,fctlattodouble(VLOOKUP(B36,#REF!,3,FALSE)),fctlontodouble(VLOOKUP(B36,#REF!,4,FALSE)),FALSE))),7,4)),3,4))/(60*24))-fctlontodouble(VLOOKUP(B36,#REF!,4,FALSE))/360,1)
),1,""),"")</f>
        <v/>
      </c>
      <c r="K36" s="82" t="str">
        <f t="shared" si="4"/>
        <v/>
      </c>
      <c r="L36" s="79" t="str">
        <f ca="1">IFERROR(IF(AND(
MOD(E36-fctlontodouble(VLOOKUP(D36,#REF!,4,FALSE))/360,1)&gt;=MOD((((MID((MID((IF(ISERR(A36),"",fctsoleil(A36,fctlattodouble(VLOOKUP(D36,#REF!,3,FALSE)),fctlontodouble(VLOOKUP(D36,#REF!,4,FALSE)),FALSE))),1,4)),1,2))*60+MID((MID((IF(ISERR(A36),"",fctsoleil(A36,fctlattodouble(VLOOKUP(D36,#REF!,3,FALSE)),fctlontodouble(VLOOKUP(D36,#REF!,4,FALSE)),FALSE))),1,4)),3,4))/(60*24))-fctlontodouble(VLOOKUP(D36,#REF!,4,FALSE))/360,1),
MOD(E36-fctlontodouble(VLOOKUP(D36,#REF!,4,FALSE))/360,1)&lt;MOD((((MID((MID((IF(ISERR(A36),"",fctsoleil(A36,fctlattodouble(VLOOKUP(D36,#REF!,3,FALSE)),fctlontodouble(VLOOKUP(D36,#REF!,4,FALSE)),FALSE))),7,4)),1,2))*60+MID((MID((IF(ISERR(A36),"",fctsoleil(A36,fctlattodouble(VLOOKUP(D36,#REF!,3,FALSE)),fctlontodouble(VLOOKUP(D36,#REF!,4,FALSE)),FALSE))),7,4)),3,4))/(60*24))-fctlontodouble(VLOOKUP(D36,#REF!,4,FALSE))/360,1)
),1," "),"")</f>
        <v/>
      </c>
      <c r="M36" s="79" t="str">
        <f t="shared" si="5"/>
        <v/>
      </c>
      <c r="N36" s="94"/>
      <c r="O36" s="83"/>
      <c r="P36" s="95"/>
      <c r="Q36" s="96"/>
      <c r="R36" s="97" t="str">
        <f>IF(AND(A36&lt;&gt;0,B36&lt;&gt;0,D36&lt;&gt;0,C36&lt;&gt;0,N36&lt;&gt;0),(vol_de_nuit(B36,D36,A36,C36,N36/24)*24),"")</f>
        <v/>
      </c>
      <c r="S36" s="98"/>
      <c r="T36" s="95"/>
      <c r="U36" s="99"/>
      <c r="V36" s="100"/>
      <c r="W36" s="101"/>
      <c r="X36" s="116" t="str">
        <f>IFERROR(IF(AND(VLOOKUP($F36,'Aircraft list'!$A$4:$G$39,2,FALSE)="YES",VLOOKUP($F36,'Aircraft list'!$A$4:$G$39,4,FALSE)="YES"),T36,""),"")</f>
        <v/>
      </c>
      <c r="Y36" s="115" t="str">
        <f>IFERROR(IF(AND(VLOOKUP($F36,'Aircraft list'!$A$4:$G$39,2,FALSE)="YES",VLOOKUP($F36,'Aircraft list'!$A$4:$G$39,4,FALSE)="YES"),V36,""),"")</f>
        <v/>
      </c>
      <c r="Z36" s="116" t="str">
        <f>IFERROR(IF(AND(VLOOKUP($F36,'Aircraft list'!$A$4:$G$39,3,FALSE)="YES",VLOOKUP($F36,'Aircraft list'!$A$4:$G$39,4,FALSE)="YES"),T36,""),"")</f>
        <v/>
      </c>
      <c r="AA36" s="115" t="str">
        <f>IFERROR(IF(AND(VLOOKUP($F36,'Aircraft list'!$A$4:$G$39,3,FALSE)="YES",VLOOKUP($F36,'Aircraft list'!$A$4:$G$39,4,FALSE)="YES"),V36,""),"")</f>
        <v/>
      </c>
      <c r="AB36" s="116" t="str">
        <f>IFERROR(IF(AND(VLOOKUP($F36,'Aircraft list'!$A$4:$G$39,2,FALSE)="YES",VLOOKUP($F36,'Aircraft list'!$A$4:$G$39,6,FALSE)="YES"),T36,""),"")</f>
        <v/>
      </c>
      <c r="AC36" s="115" t="str">
        <f>IFERROR(IF(AND(VLOOKUP($F36,'Aircraft list'!$A$4:$G$39,2,FALSE)="YES",VLOOKUP($F36,'Aircraft list'!$A$4:$G$39,6,FALSE)="YES"),V36,""),"")</f>
        <v/>
      </c>
      <c r="AD36" s="116" t="str">
        <f>IFERROR(IF(AND(VLOOKUP($F36,'Aircraft list'!$A$4:$G$39,3,FALSE)="YES",VLOOKUP($F36,'Aircraft list'!$A$4:$G$39,6,FALSE)="YES"),T36,""),"")</f>
        <v/>
      </c>
      <c r="AE36" s="117" t="str">
        <f>IFERROR(IF(AND(VLOOKUP($F36,'Aircraft list'!$A$4:$G$39,3,FALSE)="YES",VLOOKUP($F36,'Aircraft list'!$A$4:$G$39,6,FALSE)="YES"),U36,""),"")</f>
        <v/>
      </c>
      <c r="AF36" s="115" t="str">
        <f>IFERROR(IF(AND(VLOOKUP($F36,'Aircraft list'!$A$4:$G$39,3,FALSE)="YES",VLOOKUP($F36,'Aircraft list'!$A$4:$G$39,6,FALSE)="YES"),V36,""),"")</f>
        <v/>
      </c>
      <c r="AG36" s="116" t="str">
        <f>IFERROR(IF(VLOOKUP($F36,'Aircraft list'!$A$4:$G$39,5,FALSE)="YES",T36,""),"")</f>
        <v/>
      </c>
      <c r="AH36" s="117" t="str">
        <f>IFERROR(IF(VLOOKUP($F36,'Aircraft list'!$A$4:$G$39,5,FALSE)="YES",U36,""),"")</f>
        <v/>
      </c>
      <c r="AI36" s="115" t="str">
        <f>IFERROR(IF(VLOOKUP($F36,'Aircraft list'!$A$4:$G$39,5,FALSE)="YES",V36,""),"")</f>
        <v/>
      </c>
      <c r="AJ36" s="101"/>
      <c r="AK36" s="101"/>
      <c r="AL36" s="101"/>
      <c r="AM36" s="102" t="str">
        <f>IFERROR(IF(VLOOKUP($F36,'Aircraft list'!$A$4:$G$39,7,FALSE)="YES",N36,""),"")</f>
        <v/>
      </c>
      <c r="AN36" s="112"/>
      <c r="AO36" s="101"/>
      <c r="AP36" s="101"/>
      <c r="AQ36" s="101"/>
      <c r="AR36" s="111"/>
      <c r="AS36" s="102"/>
      <c r="AT36" s="102"/>
      <c r="AU36" s="49"/>
    </row>
    <row r="37" spans="1:47" s="50" customFormat="1">
      <c r="A37" s="84"/>
      <c r="B37" s="75"/>
      <c r="C37" s="76"/>
      <c r="D37" s="77"/>
      <c r="E37" s="73" t="str">
        <f t="shared" si="3"/>
        <v/>
      </c>
      <c r="F37" s="79"/>
      <c r="G37" s="80"/>
      <c r="H37" s="50" t="str">
        <f>IFERROR(IF(VLOOKUP(F37,'Aircraft list'!$A$4:$T$59, 3,FALSE)="YES", "ME", "SE" )," ")</f>
        <v xml:space="preserve"> </v>
      </c>
      <c r="I37" s="80"/>
      <c r="J37" s="81" t="str">
        <f ca="1">IFERROR(IF(AND(
MOD(C37-fctlontodouble(VLOOKUP(B37,#REF!,4,FALSE))/360,1)&gt;=MOD((((MID((MID((IF(ISERR(A37),"",fctsoleil(A37,fctlattodouble(VLOOKUP(B37,#REF!,3,FALSE)),fctlontodouble(VLOOKUP(B37,#REF!,4,FALSE)),FALSE))),1,4)),1,2))*60+MID((MID((IF(ISERR(A37),"",fctsoleil(A37,fctlattodouble(VLOOKUP(B37,#REF!,3,FALSE)),fctlontodouble(VLOOKUP(B37,#REF!,4,FALSE)),FALSE))),1,4)),3,4))/(60*24))-fctlontodouble(VLOOKUP(B37,#REF!,4,FALSE))/360,1),
MOD(C37-fctlontodouble(VLOOKUP(B37,#REF!,4,FALSE))/360,1)&lt;MOD((((MID((MID((IF(ISERR(A37),"",fctsoleil(A37,fctlattodouble(VLOOKUP(B37,#REF!,3,FALSE)),fctlontodouble(VLOOKUP(B37,#REF!,4,FALSE)),FALSE))),7,4)),1,2))*60+MID((MID((IF(ISERR(A37),"",fctsoleil(A37,fctlattodouble(VLOOKUP(B37,#REF!,3,FALSE)),fctlontodouble(VLOOKUP(B37,#REF!,4,FALSE)),FALSE))),7,4)),3,4))/(60*24))-fctlontodouble(VLOOKUP(B37,#REF!,4,FALSE))/360,1)
),1,""),"")</f>
        <v/>
      </c>
      <c r="K37" s="82" t="str">
        <f t="shared" si="4"/>
        <v/>
      </c>
      <c r="L37" s="79" t="str">
        <f ca="1">IFERROR(IF(AND(
MOD(E37-fctlontodouble(VLOOKUP(D37,#REF!,4,FALSE))/360,1)&gt;=MOD((((MID((MID((IF(ISERR(A37),"",fctsoleil(A37,fctlattodouble(VLOOKUP(D37,#REF!,3,FALSE)),fctlontodouble(VLOOKUP(D37,#REF!,4,FALSE)),FALSE))),1,4)),1,2))*60+MID((MID((IF(ISERR(A37),"",fctsoleil(A37,fctlattodouble(VLOOKUP(D37,#REF!,3,FALSE)),fctlontodouble(VLOOKUP(D37,#REF!,4,FALSE)),FALSE))),1,4)),3,4))/(60*24))-fctlontodouble(VLOOKUP(D37,#REF!,4,FALSE))/360,1),
MOD(E37-fctlontodouble(VLOOKUP(D37,#REF!,4,FALSE))/360,1)&lt;MOD((((MID((MID((IF(ISERR(A37),"",fctsoleil(A37,fctlattodouble(VLOOKUP(D37,#REF!,3,FALSE)),fctlontodouble(VLOOKUP(D37,#REF!,4,FALSE)),FALSE))),7,4)),1,2))*60+MID((MID((IF(ISERR(A37),"",fctsoleil(A37,fctlattodouble(VLOOKUP(D37,#REF!,3,FALSE)),fctlontodouble(VLOOKUP(D37,#REF!,4,FALSE)),FALSE))),7,4)),3,4))/(60*24))-fctlontodouble(VLOOKUP(D37,#REF!,4,FALSE))/360,1)
),1," "),"")</f>
        <v/>
      </c>
      <c r="M37" s="79" t="str">
        <f t="shared" si="5"/>
        <v/>
      </c>
      <c r="N37" s="94"/>
      <c r="O37" s="83"/>
      <c r="P37" s="95"/>
      <c r="Q37" s="96"/>
      <c r="R37" s="97" t="str">
        <f>IF(AND(A37&lt;&gt;0,B37&lt;&gt;0,D37&lt;&gt;0,C37&lt;&gt;0,N37&lt;&gt;0),(vol_de_nuit(B37,D37,A37,C37,N37/24)*24),"")</f>
        <v/>
      </c>
      <c r="S37" s="98"/>
      <c r="T37" s="95"/>
      <c r="U37" s="99"/>
      <c r="V37" s="100"/>
      <c r="W37" s="101"/>
      <c r="X37" s="116" t="str">
        <f>IFERROR(IF(AND(VLOOKUP($F37,'Aircraft list'!$A$4:$G$39,2,FALSE)="YES",VLOOKUP($F37,'Aircraft list'!$A$4:$G$39,4,FALSE)="YES"),T37,""),"")</f>
        <v/>
      </c>
      <c r="Y37" s="115" t="str">
        <f>IFERROR(IF(AND(VLOOKUP($F37,'Aircraft list'!$A$4:$G$39,2,FALSE)="YES",VLOOKUP($F37,'Aircraft list'!$A$4:$G$39,4,FALSE)="YES"),V37,""),"")</f>
        <v/>
      </c>
      <c r="Z37" s="116" t="str">
        <f>IFERROR(IF(AND(VLOOKUP($F37,'Aircraft list'!$A$4:$G$39,3,FALSE)="YES",VLOOKUP($F37,'Aircraft list'!$A$4:$G$39,4,FALSE)="YES"),T37,""),"")</f>
        <v/>
      </c>
      <c r="AA37" s="115" t="str">
        <f>IFERROR(IF(AND(VLOOKUP($F37,'Aircraft list'!$A$4:$G$39,3,FALSE)="YES",VLOOKUP($F37,'Aircraft list'!$A$4:$G$39,4,FALSE)="YES"),V37,""),"")</f>
        <v/>
      </c>
      <c r="AB37" s="116" t="str">
        <f>IFERROR(IF(AND(VLOOKUP($F37,'Aircraft list'!$A$4:$G$39,2,FALSE)="YES",VLOOKUP($F37,'Aircraft list'!$A$4:$G$39,6,FALSE)="YES"),T37,""),"")</f>
        <v/>
      </c>
      <c r="AC37" s="115" t="str">
        <f>IFERROR(IF(AND(VLOOKUP($F37,'Aircraft list'!$A$4:$G$39,2,FALSE)="YES",VLOOKUP($F37,'Aircraft list'!$A$4:$G$39,6,FALSE)="YES"),V37,""),"")</f>
        <v/>
      </c>
      <c r="AD37" s="116" t="str">
        <f>IFERROR(IF(AND(VLOOKUP($F37,'Aircraft list'!$A$4:$G$39,3,FALSE)="YES",VLOOKUP($F37,'Aircraft list'!$A$4:$G$39,6,FALSE)="YES"),T37,""),"")</f>
        <v/>
      </c>
      <c r="AE37" s="117" t="str">
        <f>IFERROR(IF(AND(VLOOKUP($F37,'Aircraft list'!$A$4:$G$39,3,FALSE)="YES",VLOOKUP($F37,'Aircraft list'!$A$4:$G$39,6,FALSE)="YES"),U37,""),"")</f>
        <v/>
      </c>
      <c r="AF37" s="115" t="str">
        <f>IFERROR(IF(AND(VLOOKUP($F37,'Aircraft list'!$A$4:$G$39,3,FALSE)="YES",VLOOKUP($F37,'Aircraft list'!$A$4:$G$39,6,FALSE)="YES"),V37,""),"")</f>
        <v/>
      </c>
      <c r="AG37" s="116" t="str">
        <f>IFERROR(IF(VLOOKUP($F37,'Aircraft list'!$A$4:$G$39,5,FALSE)="YES",T37,""),"")</f>
        <v/>
      </c>
      <c r="AH37" s="117" t="str">
        <f>IFERROR(IF(VLOOKUP($F37,'Aircraft list'!$A$4:$G$39,5,FALSE)="YES",U37,""),"")</f>
        <v/>
      </c>
      <c r="AI37" s="115" t="str">
        <f>IFERROR(IF(VLOOKUP($F37,'Aircraft list'!$A$4:$G$39,5,FALSE)="YES",V37,""),"")</f>
        <v/>
      </c>
      <c r="AJ37" s="101"/>
      <c r="AK37" s="101"/>
      <c r="AL37" s="101"/>
      <c r="AM37" s="102" t="str">
        <f>IFERROR(IF(VLOOKUP($F37,'Aircraft list'!$A$4:$G$39,7,FALSE)="YES",N37,""),"")</f>
        <v/>
      </c>
      <c r="AN37" s="112"/>
      <c r="AO37" s="101"/>
      <c r="AP37" s="101"/>
      <c r="AQ37" s="101"/>
      <c r="AR37" s="111"/>
      <c r="AS37" s="102"/>
      <c r="AT37" s="102"/>
      <c r="AU37" s="49"/>
    </row>
    <row r="38" spans="1:47" s="50" customFormat="1">
      <c r="A38" s="84"/>
      <c r="B38" s="75"/>
      <c r="C38" s="76"/>
      <c r="D38" s="77"/>
      <c r="E38" s="73" t="str">
        <f t="shared" si="3"/>
        <v/>
      </c>
      <c r="F38" s="79"/>
      <c r="G38" s="80"/>
      <c r="H38" s="50" t="str">
        <f>IFERROR(IF(VLOOKUP(F38,'Aircraft list'!$A$4:$T$59, 3,FALSE)="YES", "ME", "SE" )," ")</f>
        <v xml:space="preserve"> </v>
      </c>
      <c r="I38" s="80"/>
      <c r="J38" s="81" t="str">
        <f ca="1">IFERROR(IF(AND(
MOD(C38-fctlontodouble(VLOOKUP(B38,#REF!,4,FALSE))/360,1)&gt;=MOD((((MID((MID((IF(ISERR(A38),"",fctsoleil(A38,fctlattodouble(VLOOKUP(B38,#REF!,3,FALSE)),fctlontodouble(VLOOKUP(B38,#REF!,4,FALSE)),FALSE))),1,4)),1,2))*60+MID((MID((IF(ISERR(A38),"",fctsoleil(A38,fctlattodouble(VLOOKUP(B38,#REF!,3,FALSE)),fctlontodouble(VLOOKUP(B38,#REF!,4,FALSE)),FALSE))),1,4)),3,4))/(60*24))-fctlontodouble(VLOOKUP(B38,#REF!,4,FALSE))/360,1),
MOD(C38-fctlontodouble(VLOOKUP(B38,#REF!,4,FALSE))/360,1)&lt;MOD((((MID((MID((IF(ISERR(A38),"",fctsoleil(A38,fctlattodouble(VLOOKUP(B38,#REF!,3,FALSE)),fctlontodouble(VLOOKUP(B38,#REF!,4,FALSE)),FALSE))),7,4)),1,2))*60+MID((MID((IF(ISERR(A38),"",fctsoleil(A38,fctlattodouble(VLOOKUP(B38,#REF!,3,FALSE)),fctlontodouble(VLOOKUP(B38,#REF!,4,FALSE)),FALSE))),7,4)),3,4))/(60*24))-fctlontodouble(VLOOKUP(B38,#REF!,4,FALSE))/360,1)
),1,""),"")</f>
        <v/>
      </c>
      <c r="K38" s="82" t="str">
        <f t="shared" si="4"/>
        <v/>
      </c>
      <c r="L38" s="79" t="str">
        <f ca="1">IFERROR(IF(AND(
MOD(E38-fctlontodouble(VLOOKUP(D38,#REF!,4,FALSE))/360,1)&gt;=MOD((((MID((MID((IF(ISERR(A38),"",fctsoleil(A38,fctlattodouble(VLOOKUP(D38,#REF!,3,FALSE)),fctlontodouble(VLOOKUP(D38,#REF!,4,FALSE)),FALSE))),1,4)),1,2))*60+MID((MID((IF(ISERR(A38),"",fctsoleil(A38,fctlattodouble(VLOOKUP(D38,#REF!,3,FALSE)),fctlontodouble(VLOOKUP(D38,#REF!,4,FALSE)),FALSE))),1,4)),3,4))/(60*24))-fctlontodouble(VLOOKUP(D38,#REF!,4,FALSE))/360,1),
MOD(E38-fctlontodouble(VLOOKUP(D38,#REF!,4,FALSE))/360,1)&lt;MOD((((MID((MID((IF(ISERR(A38),"",fctsoleil(A38,fctlattodouble(VLOOKUP(D38,#REF!,3,FALSE)),fctlontodouble(VLOOKUP(D38,#REF!,4,FALSE)),FALSE))),7,4)),1,2))*60+MID((MID((IF(ISERR(A38),"",fctsoleil(A38,fctlattodouble(VLOOKUP(D38,#REF!,3,FALSE)),fctlontodouble(VLOOKUP(D38,#REF!,4,FALSE)),FALSE))),7,4)),3,4))/(60*24))-fctlontodouble(VLOOKUP(D38,#REF!,4,FALSE))/360,1)
),1," "),"")</f>
        <v/>
      </c>
      <c r="M38" s="79" t="str">
        <f t="shared" si="5"/>
        <v/>
      </c>
      <c r="N38" s="94"/>
      <c r="O38" s="83"/>
      <c r="P38" s="95"/>
      <c r="Q38" s="96"/>
      <c r="R38" s="97" t="str">
        <f>IF(AND(A38&lt;&gt;0,B38&lt;&gt;0,D38&lt;&gt;0,C38&lt;&gt;0,N38&lt;&gt;0),(vol_de_nuit(B38,D38,A38,C38,N38/24)*24),"")</f>
        <v/>
      </c>
      <c r="S38" s="98"/>
      <c r="T38" s="95"/>
      <c r="U38" s="99"/>
      <c r="V38" s="100"/>
      <c r="W38" s="101"/>
      <c r="X38" s="116" t="str">
        <f>IFERROR(IF(AND(VLOOKUP($F38,'Aircraft list'!$A$4:$G$39,2,FALSE)="YES",VLOOKUP($F38,'Aircraft list'!$A$4:$G$39,4,FALSE)="YES"),T38,""),"")</f>
        <v/>
      </c>
      <c r="Y38" s="115" t="str">
        <f>IFERROR(IF(AND(VLOOKUP($F38,'Aircraft list'!$A$4:$G$39,2,FALSE)="YES",VLOOKUP($F38,'Aircraft list'!$A$4:$G$39,4,FALSE)="YES"),V38,""),"")</f>
        <v/>
      </c>
      <c r="Z38" s="116" t="str">
        <f>IFERROR(IF(AND(VLOOKUP($F38,'Aircraft list'!$A$4:$G$39,3,FALSE)="YES",VLOOKUP($F38,'Aircraft list'!$A$4:$G$39,4,FALSE)="YES"),T38,""),"")</f>
        <v/>
      </c>
      <c r="AA38" s="115" t="str">
        <f>IFERROR(IF(AND(VLOOKUP($F38,'Aircraft list'!$A$4:$G$39,3,FALSE)="YES",VLOOKUP($F38,'Aircraft list'!$A$4:$G$39,4,FALSE)="YES"),V38,""),"")</f>
        <v/>
      </c>
      <c r="AB38" s="116" t="str">
        <f>IFERROR(IF(AND(VLOOKUP($F38,'Aircraft list'!$A$4:$G$39,2,FALSE)="YES",VLOOKUP($F38,'Aircraft list'!$A$4:$G$39,6,FALSE)="YES"),T38,""),"")</f>
        <v/>
      </c>
      <c r="AC38" s="115" t="str">
        <f>IFERROR(IF(AND(VLOOKUP($F38,'Aircraft list'!$A$4:$G$39,2,FALSE)="YES",VLOOKUP($F38,'Aircraft list'!$A$4:$G$39,6,FALSE)="YES"),V38,""),"")</f>
        <v/>
      </c>
      <c r="AD38" s="116" t="str">
        <f>IFERROR(IF(AND(VLOOKUP($F38,'Aircraft list'!$A$4:$G$39,3,FALSE)="YES",VLOOKUP($F38,'Aircraft list'!$A$4:$G$39,6,FALSE)="YES"),T38,""),"")</f>
        <v/>
      </c>
      <c r="AE38" s="117" t="str">
        <f>IFERROR(IF(AND(VLOOKUP($F38,'Aircraft list'!$A$4:$G$39,3,FALSE)="YES",VLOOKUP($F38,'Aircraft list'!$A$4:$G$39,6,FALSE)="YES"),U38,""),"")</f>
        <v/>
      </c>
      <c r="AF38" s="115" t="str">
        <f>IFERROR(IF(AND(VLOOKUP($F38,'Aircraft list'!$A$4:$G$39,3,FALSE)="YES",VLOOKUP($F38,'Aircraft list'!$A$4:$G$39,6,FALSE)="YES"),V38,""),"")</f>
        <v/>
      </c>
      <c r="AG38" s="116" t="str">
        <f>IFERROR(IF(VLOOKUP($F38,'Aircraft list'!$A$4:$G$39,5,FALSE)="YES",T38,""),"")</f>
        <v/>
      </c>
      <c r="AH38" s="117" t="str">
        <f>IFERROR(IF(VLOOKUP($F38,'Aircraft list'!$A$4:$G$39,5,FALSE)="YES",U38,""),"")</f>
        <v/>
      </c>
      <c r="AI38" s="115" t="str">
        <f>IFERROR(IF(VLOOKUP($F38,'Aircraft list'!$A$4:$G$39,5,FALSE)="YES",V38,""),"")</f>
        <v/>
      </c>
      <c r="AJ38" s="101"/>
      <c r="AK38" s="101"/>
      <c r="AL38" s="101"/>
      <c r="AM38" s="102" t="str">
        <f>IFERROR(IF(VLOOKUP($F38,'Aircraft list'!$A$4:$G$39,7,FALSE)="YES",N38,""),"")</f>
        <v/>
      </c>
      <c r="AN38" s="112"/>
      <c r="AO38" s="101"/>
      <c r="AP38" s="101"/>
      <c r="AQ38" s="101"/>
      <c r="AR38" s="111"/>
      <c r="AS38" s="102"/>
      <c r="AT38" s="102"/>
      <c r="AU38" s="49"/>
    </row>
    <row r="39" spans="1:47" s="50" customFormat="1">
      <c r="A39" s="84"/>
      <c r="B39" s="75"/>
      <c r="C39" s="76"/>
      <c r="D39" s="77"/>
      <c r="E39" s="73" t="str">
        <f t="shared" si="3"/>
        <v/>
      </c>
      <c r="F39" s="79"/>
      <c r="G39" s="80"/>
      <c r="H39" s="50" t="str">
        <f>IFERROR(IF(VLOOKUP(F39,'Aircraft list'!$A$4:$T$59, 3,FALSE)="YES", "ME", "SE" )," ")</f>
        <v xml:space="preserve"> </v>
      </c>
      <c r="I39" s="80"/>
      <c r="J39" s="81" t="str">
        <f ca="1">IFERROR(IF(AND(
MOD(C39-fctlontodouble(VLOOKUP(B39,#REF!,4,FALSE))/360,1)&gt;=MOD((((MID((MID((IF(ISERR(A39),"",fctsoleil(A39,fctlattodouble(VLOOKUP(B39,#REF!,3,FALSE)),fctlontodouble(VLOOKUP(B39,#REF!,4,FALSE)),FALSE))),1,4)),1,2))*60+MID((MID((IF(ISERR(A39),"",fctsoleil(A39,fctlattodouble(VLOOKUP(B39,#REF!,3,FALSE)),fctlontodouble(VLOOKUP(B39,#REF!,4,FALSE)),FALSE))),1,4)),3,4))/(60*24))-fctlontodouble(VLOOKUP(B39,#REF!,4,FALSE))/360,1),
MOD(C39-fctlontodouble(VLOOKUP(B39,#REF!,4,FALSE))/360,1)&lt;MOD((((MID((MID((IF(ISERR(A39),"",fctsoleil(A39,fctlattodouble(VLOOKUP(B39,#REF!,3,FALSE)),fctlontodouble(VLOOKUP(B39,#REF!,4,FALSE)),FALSE))),7,4)),1,2))*60+MID((MID((IF(ISERR(A39),"",fctsoleil(A39,fctlattodouble(VLOOKUP(B39,#REF!,3,FALSE)),fctlontodouble(VLOOKUP(B39,#REF!,4,FALSE)),FALSE))),7,4)),3,4))/(60*24))-fctlontodouble(VLOOKUP(B39,#REF!,4,FALSE))/360,1)
),1,""),"")</f>
        <v/>
      </c>
      <c r="K39" s="82" t="str">
        <f t="shared" si="4"/>
        <v/>
      </c>
      <c r="L39" s="79" t="str">
        <f ca="1">IFERROR(IF(AND(
MOD(E39-fctlontodouble(VLOOKUP(D39,#REF!,4,FALSE))/360,1)&gt;=MOD((((MID((MID((IF(ISERR(A39),"",fctsoleil(A39,fctlattodouble(VLOOKUP(D39,#REF!,3,FALSE)),fctlontodouble(VLOOKUP(D39,#REF!,4,FALSE)),FALSE))),1,4)),1,2))*60+MID((MID((IF(ISERR(A39),"",fctsoleil(A39,fctlattodouble(VLOOKUP(D39,#REF!,3,FALSE)),fctlontodouble(VLOOKUP(D39,#REF!,4,FALSE)),FALSE))),1,4)),3,4))/(60*24))-fctlontodouble(VLOOKUP(D39,#REF!,4,FALSE))/360,1),
MOD(E39-fctlontodouble(VLOOKUP(D39,#REF!,4,FALSE))/360,1)&lt;MOD((((MID((MID((IF(ISERR(A39),"",fctsoleil(A39,fctlattodouble(VLOOKUP(D39,#REF!,3,FALSE)),fctlontodouble(VLOOKUP(D39,#REF!,4,FALSE)),FALSE))),7,4)),1,2))*60+MID((MID((IF(ISERR(A39),"",fctsoleil(A39,fctlattodouble(VLOOKUP(D39,#REF!,3,FALSE)),fctlontodouble(VLOOKUP(D39,#REF!,4,FALSE)),FALSE))),7,4)),3,4))/(60*24))-fctlontodouble(VLOOKUP(D39,#REF!,4,FALSE))/360,1)
),1," "),"")</f>
        <v/>
      </c>
      <c r="M39" s="79" t="str">
        <f t="shared" si="5"/>
        <v/>
      </c>
      <c r="N39" s="94"/>
      <c r="O39" s="83"/>
      <c r="P39" s="95"/>
      <c r="Q39" s="96"/>
      <c r="R39" s="97" t="str">
        <f>IF(AND(A39&lt;&gt;0,B39&lt;&gt;0,D39&lt;&gt;0,C39&lt;&gt;0,N39&lt;&gt;0),(vol_de_nuit(B39,D39,A39,C39,N39/24)*24),"")</f>
        <v/>
      </c>
      <c r="S39" s="98"/>
      <c r="T39" s="95"/>
      <c r="U39" s="99"/>
      <c r="V39" s="100"/>
      <c r="W39" s="101"/>
      <c r="X39" s="116" t="str">
        <f>IFERROR(IF(AND(VLOOKUP($F39,'Aircraft list'!$A$4:$G$39,2,FALSE)="YES",VLOOKUP($F39,'Aircraft list'!$A$4:$G$39,4,FALSE)="YES"),T39,""),"")</f>
        <v/>
      </c>
      <c r="Y39" s="115" t="str">
        <f>IFERROR(IF(AND(VLOOKUP($F39,'Aircraft list'!$A$4:$G$39,2,FALSE)="YES",VLOOKUP($F39,'Aircraft list'!$A$4:$G$39,4,FALSE)="YES"),V39,""),"")</f>
        <v/>
      </c>
      <c r="Z39" s="116" t="str">
        <f>IFERROR(IF(AND(VLOOKUP($F39,'Aircraft list'!$A$4:$G$39,3,FALSE)="YES",VLOOKUP($F39,'Aircraft list'!$A$4:$G$39,4,FALSE)="YES"),T39,""),"")</f>
        <v/>
      </c>
      <c r="AA39" s="115" t="str">
        <f>IFERROR(IF(AND(VLOOKUP($F39,'Aircraft list'!$A$4:$G$39,3,FALSE)="YES",VLOOKUP($F39,'Aircraft list'!$A$4:$G$39,4,FALSE)="YES"),V39,""),"")</f>
        <v/>
      </c>
      <c r="AB39" s="116" t="str">
        <f>IFERROR(IF(AND(VLOOKUP($F39,'Aircraft list'!$A$4:$G$39,2,FALSE)="YES",VLOOKUP($F39,'Aircraft list'!$A$4:$G$39,6,FALSE)="YES"),T39,""),"")</f>
        <v/>
      </c>
      <c r="AC39" s="115" t="str">
        <f>IFERROR(IF(AND(VLOOKUP($F39,'Aircraft list'!$A$4:$G$39,2,FALSE)="YES",VLOOKUP($F39,'Aircraft list'!$A$4:$G$39,6,FALSE)="YES"),V39,""),"")</f>
        <v/>
      </c>
      <c r="AD39" s="116" t="str">
        <f>IFERROR(IF(AND(VLOOKUP($F39,'Aircraft list'!$A$4:$G$39,3,FALSE)="YES",VLOOKUP($F39,'Aircraft list'!$A$4:$G$39,6,FALSE)="YES"),T39,""),"")</f>
        <v/>
      </c>
      <c r="AE39" s="117" t="str">
        <f>IFERROR(IF(AND(VLOOKUP($F39,'Aircraft list'!$A$4:$G$39,3,FALSE)="YES",VLOOKUP($F39,'Aircraft list'!$A$4:$G$39,6,FALSE)="YES"),U39,""),"")</f>
        <v/>
      </c>
      <c r="AF39" s="115" t="str">
        <f>IFERROR(IF(AND(VLOOKUP($F39,'Aircraft list'!$A$4:$G$39,3,FALSE)="YES",VLOOKUP($F39,'Aircraft list'!$A$4:$G$39,6,FALSE)="YES"),V39,""),"")</f>
        <v/>
      </c>
      <c r="AG39" s="116" t="str">
        <f>IFERROR(IF(VLOOKUP($F39,'Aircraft list'!$A$4:$G$39,5,FALSE)="YES",T39,""),"")</f>
        <v/>
      </c>
      <c r="AH39" s="117" t="str">
        <f>IFERROR(IF(VLOOKUP($F39,'Aircraft list'!$A$4:$G$39,5,FALSE)="YES",U39,""),"")</f>
        <v/>
      </c>
      <c r="AI39" s="115" t="str">
        <f>IFERROR(IF(VLOOKUP($F39,'Aircraft list'!$A$4:$G$39,5,FALSE)="YES",V39,""),"")</f>
        <v/>
      </c>
      <c r="AJ39" s="101"/>
      <c r="AK39" s="101"/>
      <c r="AL39" s="101"/>
      <c r="AM39" s="102" t="str">
        <f>IFERROR(IF(VLOOKUP($F39,'Aircraft list'!$A$4:$G$39,7,FALSE)="YES",N39,""),"")</f>
        <v/>
      </c>
      <c r="AN39" s="112"/>
      <c r="AO39" s="101"/>
      <c r="AP39" s="101"/>
      <c r="AQ39" s="101"/>
      <c r="AR39" s="111"/>
      <c r="AS39" s="102"/>
      <c r="AT39" s="102"/>
      <c r="AU39" s="49"/>
    </row>
    <row r="40" spans="1:47" s="50" customFormat="1">
      <c r="A40" s="84"/>
      <c r="B40" s="75"/>
      <c r="C40" s="76"/>
      <c r="D40" s="77"/>
      <c r="E40" s="73" t="str">
        <f t="shared" si="3"/>
        <v/>
      </c>
      <c r="F40" s="79"/>
      <c r="G40" s="80"/>
      <c r="H40" s="50" t="str">
        <f>IFERROR(IF(VLOOKUP(F40,'Aircraft list'!$A$4:$T$59, 3,FALSE)="YES", "ME", "SE" )," ")</f>
        <v xml:space="preserve"> </v>
      </c>
      <c r="I40" s="80"/>
      <c r="J40" s="81" t="str">
        <f ca="1">IFERROR(IF(AND(
MOD(C40-fctlontodouble(VLOOKUP(B40,#REF!,4,FALSE))/360,1)&gt;=MOD((((MID((MID((IF(ISERR(A40),"",fctsoleil(A40,fctlattodouble(VLOOKUP(B40,#REF!,3,FALSE)),fctlontodouble(VLOOKUP(B40,#REF!,4,FALSE)),FALSE))),1,4)),1,2))*60+MID((MID((IF(ISERR(A40),"",fctsoleil(A40,fctlattodouble(VLOOKUP(B40,#REF!,3,FALSE)),fctlontodouble(VLOOKUP(B40,#REF!,4,FALSE)),FALSE))),1,4)),3,4))/(60*24))-fctlontodouble(VLOOKUP(B40,#REF!,4,FALSE))/360,1),
MOD(C40-fctlontodouble(VLOOKUP(B40,#REF!,4,FALSE))/360,1)&lt;MOD((((MID((MID((IF(ISERR(A40),"",fctsoleil(A40,fctlattodouble(VLOOKUP(B40,#REF!,3,FALSE)),fctlontodouble(VLOOKUP(B40,#REF!,4,FALSE)),FALSE))),7,4)),1,2))*60+MID((MID((IF(ISERR(A40),"",fctsoleil(A40,fctlattodouble(VLOOKUP(B40,#REF!,3,FALSE)),fctlontodouble(VLOOKUP(B40,#REF!,4,FALSE)),FALSE))),7,4)),3,4))/(60*24))-fctlontodouble(VLOOKUP(B40,#REF!,4,FALSE))/360,1)
),1,""),"")</f>
        <v/>
      </c>
      <c r="K40" s="82" t="str">
        <f t="shared" si="4"/>
        <v/>
      </c>
      <c r="L40" s="79" t="str">
        <f ca="1">IFERROR(IF(AND(
MOD(E40-fctlontodouble(VLOOKUP(D40,#REF!,4,FALSE))/360,1)&gt;=MOD((((MID((MID((IF(ISERR(A40),"",fctsoleil(A40,fctlattodouble(VLOOKUP(D40,#REF!,3,FALSE)),fctlontodouble(VLOOKUP(D40,#REF!,4,FALSE)),FALSE))),1,4)),1,2))*60+MID((MID((IF(ISERR(A40),"",fctsoleil(A40,fctlattodouble(VLOOKUP(D40,#REF!,3,FALSE)),fctlontodouble(VLOOKUP(D40,#REF!,4,FALSE)),FALSE))),1,4)),3,4))/(60*24))-fctlontodouble(VLOOKUP(D40,#REF!,4,FALSE))/360,1),
MOD(E40-fctlontodouble(VLOOKUP(D40,#REF!,4,FALSE))/360,1)&lt;MOD((((MID((MID((IF(ISERR(A40),"",fctsoleil(A40,fctlattodouble(VLOOKUP(D40,#REF!,3,FALSE)),fctlontodouble(VLOOKUP(D40,#REF!,4,FALSE)),FALSE))),7,4)),1,2))*60+MID((MID((IF(ISERR(A40),"",fctsoleil(A40,fctlattodouble(VLOOKUP(D40,#REF!,3,FALSE)),fctlontodouble(VLOOKUP(D40,#REF!,4,FALSE)),FALSE))),7,4)),3,4))/(60*24))-fctlontodouble(VLOOKUP(D40,#REF!,4,FALSE))/360,1)
),1," "),"")</f>
        <v/>
      </c>
      <c r="M40" s="79" t="str">
        <f t="shared" si="5"/>
        <v/>
      </c>
      <c r="N40" s="94"/>
      <c r="O40" s="83"/>
      <c r="P40" s="95"/>
      <c r="Q40" s="96"/>
      <c r="R40" s="97" t="str">
        <f>IF(AND(A40&lt;&gt;0,B40&lt;&gt;0,D40&lt;&gt;0,C40&lt;&gt;0,N40&lt;&gt;0),(vol_de_nuit(B40,D40,A40,C40,N40/24)*24),"")</f>
        <v/>
      </c>
      <c r="S40" s="98"/>
      <c r="T40" s="95"/>
      <c r="U40" s="99"/>
      <c r="V40" s="100"/>
      <c r="W40" s="101"/>
      <c r="X40" s="116" t="str">
        <f>IFERROR(IF(AND(VLOOKUP($F40,'Aircraft list'!$A$4:$G$39,2,FALSE)="YES",VLOOKUP($F40,'Aircraft list'!$A$4:$G$39,4,FALSE)="YES"),T40,""),"")</f>
        <v/>
      </c>
      <c r="Y40" s="115" t="str">
        <f>IFERROR(IF(AND(VLOOKUP($F40,'Aircraft list'!$A$4:$G$39,2,FALSE)="YES",VLOOKUP($F40,'Aircraft list'!$A$4:$G$39,4,FALSE)="YES"),V40,""),"")</f>
        <v/>
      </c>
      <c r="Z40" s="116" t="str">
        <f>IFERROR(IF(AND(VLOOKUP($F40,'Aircraft list'!$A$4:$G$39,3,FALSE)="YES",VLOOKUP($F40,'Aircraft list'!$A$4:$G$39,4,FALSE)="YES"),T40,""),"")</f>
        <v/>
      </c>
      <c r="AA40" s="115" t="str">
        <f>IFERROR(IF(AND(VLOOKUP($F40,'Aircraft list'!$A$4:$G$39,3,FALSE)="YES",VLOOKUP($F40,'Aircraft list'!$A$4:$G$39,4,FALSE)="YES"),V40,""),"")</f>
        <v/>
      </c>
      <c r="AB40" s="116" t="str">
        <f>IFERROR(IF(AND(VLOOKUP($F40,'Aircraft list'!$A$4:$G$39,2,FALSE)="YES",VLOOKUP($F40,'Aircraft list'!$A$4:$G$39,6,FALSE)="YES"),T40,""),"")</f>
        <v/>
      </c>
      <c r="AC40" s="115" t="str">
        <f>IFERROR(IF(AND(VLOOKUP($F40,'Aircraft list'!$A$4:$G$39,2,FALSE)="YES",VLOOKUP($F40,'Aircraft list'!$A$4:$G$39,6,FALSE)="YES"),V40,""),"")</f>
        <v/>
      </c>
      <c r="AD40" s="116" t="str">
        <f>IFERROR(IF(AND(VLOOKUP($F40,'Aircraft list'!$A$4:$G$39,3,FALSE)="YES",VLOOKUP($F40,'Aircraft list'!$A$4:$G$39,6,FALSE)="YES"),T40,""),"")</f>
        <v/>
      </c>
      <c r="AE40" s="117" t="str">
        <f>IFERROR(IF(AND(VLOOKUP($F40,'Aircraft list'!$A$4:$G$39,3,FALSE)="YES",VLOOKUP($F40,'Aircraft list'!$A$4:$G$39,6,FALSE)="YES"),U40,""),"")</f>
        <v/>
      </c>
      <c r="AF40" s="115" t="str">
        <f>IFERROR(IF(AND(VLOOKUP($F40,'Aircraft list'!$A$4:$G$39,3,FALSE)="YES",VLOOKUP($F40,'Aircraft list'!$A$4:$G$39,6,FALSE)="YES"),V40,""),"")</f>
        <v/>
      </c>
      <c r="AG40" s="116" t="str">
        <f>IFERROR(IF(VLOOKUP($F40,'Aircraft list'!$A$4:$G$39,5,FALSE)="YES",T40,""),"")</f>
        <v/>
      </c>
      <c r="AH40" s="117" t="str">
        <f>IFERROR(IF(VLOOKUP($F40,'Aircraft list'!$A$4:$G$39,5,FALSE)="YES",U40,""),"")</f>
        <v/>
      </c>
      <c r="AI40" s="115" t="str">
        <f>IFERROR(IF(VLOOKUP($F40,'Aircraft list'!$A$4:$G$39,5,FALSE)="YES",V40,""),"")</f>
        <v/>
      </c>
      <c r="AJ40" s="101"/>
      <c r="AK40" s="101"/>
      <c r="AL40" s="101"/>
      <c r="AM40" s="102" t="str">
        <f>IFERROR(IF(VLOOKUP($F40,'Aircraft list'!$A$4:$G$39,7,FALSE)="YES",N40,""),"")</f>
        <v/>
      </c>
      <c r="AN40" s="112"/>
      <c r="AO40" s="101"/>
      <c r="AP40" s="101"/>
      <c r="AQ40" s="101"/>
      <c r="AR40" s="111"/>
      <c r="AS40" s="102"/>
      <c r="AT40" s="102"/>
      <c r="AU40" s="49"/>
    </row>
    <row r="41" spans="1:47" s="50" customFormat="1">
      <c r="A41" s="84"/>
      <c r="B41" s="75"/>
      <c r="C41" s="76"/>
      <c r="D41" s="77"/>
      <c r="E41" s="73" t="str">
        <f t="shared" si="3"/>
        <v/>
      </c>
      <c r="F41" s="79"/>
      <c r="G41" s="80"/>
      <c r="H41" s="50" t="str">
        <f>IFERROR(IF(VLOOKUP(F41,'Aircraft list'!$A$4:$T$59, 3,FALSE)="YES", "ME", "SE" )," ")</f>
        <v xml:space="preserve"> </v>
      </c>
      <c r="I41" s="80"/>
      <c r="J41" s="81" t="str">
        <f ca="1">IFERROR(IF(AND(
MOD(C41-fctlontodouble(VLOOKUP(B41,#REF!,4,FALSE))/360,1)&gt;=MOD((((MID((MID((IF(ISERR(A41),"",fctsoleil(A41,fctlattodouble(VLOOKUP(B41,#REF!,3,FALSE)),fctlontodouble(VLOOKUP(B41,#REF!,4,FALSE)),FALSE))),1,4)),1,2))*60+MID((MID((IF(ISERR(A41),"",fctsoleil(A41,fctlattodouble(VLOOKUP(B41,#REF!,3,FALSE)),fctlontodouble(VLOOKUP(B41,#REF!,4,FALSE)),FALSE))),1,4)),3,4))/(60*24))-fctlontodouble(VLOOKUP(B41,#REF!,4,FALSE))/360,1),
MOD(C41-fctlontodouble(VLOOKUP(B41,#REF!,4,FALSE))/360,1)&lt;MOD((((MID((MID((IF(ISERR(A41),"",fctsoleil(A41,fctlattodouble(VLOOKUP(B41,#REF!,3,FALSE)),fctlontodouble(VLOOKUP(B41,#REF!,4,FALSE)),FALSE))),7,4)),1,2))*60+MID((MID((IF(ISERR(A41),"",fctsoleil(A41,fctlattodouble(VLOOKUP(B41,#REF!,3,FALSE)),fctlontodouble(VLOOKUP(B41,#REF!,4,FALSE)),FALSE))),7,4)),3,4))/(60*24))-fctlontodouble(VLOOKUP(B41,#REF!,4,FALSE))/360,1)
),1,""),"")</f>
        <v/>
      </c>
      <c r="K41" s="82" t="str">
        <f t="shared" si="4"/>
        <v/>
      </c>
      <c r="L41" s="79" t="str">
        <f ca="1">IFERROR(IF(AND(
MOD(E41-fctlontodouble(VLOOKUP(D41,#REF!,4,FALSE))/360,1)&gt;=MOD((((MID((MID((IF(ISERR(A41),"",fctsoleil(A41,fctlattodouble(VLOOKUP(D41,#REF!,3,FALSE)),fctlontodouble(VLOOKUP(D41,#REF!,4,FALSE)),FALSE))),1,4)),1,2))*60+MID((MID((IF(ISERR(A41),"",fctsoleil(A41,fctlattodouble(VLOOKUP(D41,#REF!,3,FALSE)),fctlontodouble(VLOOKUP(D41,#REF!,4,FALSE)),FALSE))),1,4)),3,4))/(60*24))-fctlontodouble(VLOOKUP(D41,#REF!,4,FALSE))/360,1),
MOD(E41-fctlontodouble(VLOOKUP(D41,#REF!,4,FALSE))/360,1)&lt;MOD((((MID((MID((IF(ISERR(A41),"",fctsoleil(A41,fctlattodouble(VLOOKUP(D41,#REF!,3,FALSE)),fctlontodouble(VLOOKUP(D41,#REF!,4,FALSE)),FALSE))),7,4)),1,2))*60+MID((MID((IF(ISERR(A41),"",fctsoleil(A41,fctlattodouble(VLOOKUP(D41,#REF!,3,FALSE)),fctlontodouble(VLOOKUP(D41,#REF!,4,FALSE)),FALSE))),7,4)),3,4))/(60*24))-fctlontodouble(VLOOKUP(D41,#REF!,4,FALSE))/360,1)
),1," "),"")</f>
        <v/>
      </c>
      <c r="M41" s="79" t="str">
        <f t="shared" si="5"/>
        <v/>
      </c>
      <c r="N41" s="94"/>
      <c r="O41" s="83"/>
      <c r="P41" s="95"/>
      <c r="Q41" s="96"/>
      <c r="R41" s="97" t="str">
        <f>IF(AND(A41&lt;&gt;0,B41&lt;&gt;0,D41&lt;&gt;0,C41&lt;&gt;0,N41&lt;&gt;0),(vol_de_nuit(B41,D41,A41,C41,N41/24)*24),"")</f>
        <v/>
      </c>
      <c r="S41" s="98"/>
      <c r="T41" s="95"/>
      <c r="U41" s="99"/>
      <c r="V41" s="100"/>
      <c r="W41" s="101"/>
      <c r="X41" s="116" t="str">
        <f>IFERROR(IF(AND(VLOOKUP($F41,'Aircraft list'!$A$4:$G$39,2,FALSE)="YES",VLOOKUP($F41,'Aircraft list'!$A$4:$G$39,4,FALSE)="YES"),T41,""),"")</f>
        <v/>
      </c>
      <c r="Y41" s="115" t="str">
        <f>IFERROR(IF(AND(VLOOKUP($F41,'Aircraft list'!$A$4:$G$39,2,FALSE)="YES",VLOOKUP($F41,'Aircraft list'!$A$4:$G$39,4,FALSE)="YES"),V41,""),"")</f>
        <v/>
      </c>
      <c r="Z41" s="116" t="str">
        <f>IFERROR(IF(AND(VLOOKUP($F41,'Aircraft list'!$A$4:$G$39,3,FALSE)="YES",VLOOKUP($F41,'Aircraft list'!$A$4:$G$39,4,FALSE)="YES"),T41,""),"")</f>
        <v/>
      </c>
      <c r="AA41" s="115" t="str">
        <f>IFERROR(IF(AND(VLOOKUP($F41,'Aircraft list'!$A$4:$G$39,3,FALSE)="YES",VLOOKUP($F41,'Aircraft list'!$A$4:$G$39,4,FALSE)="YES"),V41,""),"")</f>
        <v/>
      </c>
      <c r="AB41" s="116" t="str">
        <f>IFERROR(IF(AND(VLOOKUP($F41,'Aircraft list'!$A$4:$G$39,2,FALSE)="YES",VLOOKUP($F41,'Aircraft list'!$A$4:$G$39,6,FALSE)="YES"),T41,""),"")</f>
        <v/>
      </c>
      <c r="AC41" s="115" t="str">
        <f>IFERROR(IF(AND(VLOOKUP($F41,'Aircraft list'!$A$4:$G$39,2,FALSE)="YES",VLOOKUP($F41,'Aircraft list'!$A$4:$G$39,6,FALSE)="YES"),V41,""),"")</f>
        <v/>
      </c>
      <c r="AD41" s="116" t="str">
        <f>IFERROR(IF(AND(VLOOKUP($F41,'Aircraft list'!$A$4:$G$39,3,FALSE)="YES",VLOOKUP($F41,'Aircraft list'!$A$4:$G$39,6,FALSE)="YES"),T41,""),"")</f>
        <v/>
      </c>
      <c r="AE41" s="117" t="str">
        <f>IFERROR(IF(AND(VLOOKUP($F41,'Aircraft list'!$A$4:$G$39,3,FALSE)="YES",VLOOKUP($F41,'Aircraft list'!$A$4:$G$39,6,FALSE)="YES"),U41,""),"")</f>
        <v/>
      </c>
      <c r="AF41" s="115" t="str">
        <f>IFERROR(IF(AND(VLOOKUP($F41,'Aircraft list'!$A$4:$G$39,3,FALSE)="YES",VLOOKUP($F41,'Aircraft list'!$A$4:$G$39,6,FALSE)="YES"),V41,""),"")</f>
        <v/>
      </c>
      <c r="AG41" s="116" t="str">
        <f>IFERROR(IF(VLOOKUP($F41,'Aircraft list'!$A$4:$G$39,5,FALSE)="YES",T41,""),"")</f>
        <v/>
      </c>
      <c r="AH41" s="117" t="str">
        <f>IFERROR(IF(VLOOKUP($F41,'Aircraft list'!$A$4:$G$39,5,FALSE)="YES",U41,""),"")</f>
        <v/>
      </c>
      <c r="AI41" s="115" t="str">
        <f>IFERROR(IF(VLOOKUP($F41,'Aircraft list'!$A$4:$G$39,5,FALSE)="YES",V41,""),"")</f>
        <v/>
      </c>
      <c r="AJ41" s="101"/>
      <c r="AK41" s="101"/>
      <c r="AL41" s="101"/>
      <c r="AM41" s="102" t="str">
        <f>IFERROR(IF(VLOOKUP($F41,'Aircraft list'!$A$4:$G$39,7,FALSE)="YES",N41,""),"")</f>
        <v/>
      </c>
      <c r="AN41" s="112"/>
      <c r="AO41" s="101"/>
      <c r="AP41" s="101"/>
      <c r="AQ41" s="101"/>
      <c r="AR41" s="111"/>
      <c r="AS41" s="102"/>
      <c r="AT41" s="102"/>
      <c r="AU41" s="49"/>
    </row>
    <row r="42" spans="1:47" s="50" customFormat="1">
      <c r="A42" s="84"/>
      <c r="B42" s="75"/>
      <c r="C42" s="76"/>
      <c r="D42" s="77"/>
      <c r="E42" s="73" t="str">
        <f t="shared" si="3"/>
        <v/>
      </c>
      <c r="F42" s="79"/>
      <c r="G42" s="80"/>
      <c r="H42" s="50" t="str">
        <f>IFERROR(IF(VLOOKUP(F42,'Aircraft list'!$A$4:$T$59, 3,FALSE)="YES", "ME", "SE" )," ")</f>
        <v xml:space="preserve"> </v>
      </c>
      <c r="I42" s="80"/>
      <c r="J42" s="81" t="str">
        <f ca="1">IFERROR(IF(AND(
MOD(C42-fctlontodouble(VLOOKUP(B42,#REF!,4,FALSE))/360,1)&gt;=MOD((((MID((MID((IF(ISERR(A42),"",fctsoleil(A42,fctlattodouble(VLOOKUP(B42,#REF!,3,FALSE)),fctlontodouble(VLOOKUP(B42,#REF!,4,FALSE)),FALSE))),1,4)),1,2))*60+MID((MID((IF(ISERR(A42),"",fctsoleil(A42,fctlattodouble(VLOOKUP(B42,#REF!,3,FALSE)),fctlontodouble(VLOOKUP(B42,#REF!,4,FALSE)),FALSE))),1,4)),3,4))/(60*24))-fctlontodouble(VLOOKUP(B42,#REF!,4,FALSE))/360,1),
MOD(C42-fctlontodouble(VLOOKUP(B42,#REF!,4,FALSE))/360,1)&lt;MOD((((MID((MID((IF(ISERR(A42),"",fctsoleil(A42,fctlattodouble(VLOOKUP(B42,#REF!,3,FALSE)),fctlontodouble(VLOOKUP(B42,#REF!,4,FALSE)),FALSE))),7,4)),1,2))*60+MID((MID((IF(ISERR(A42),"",fctsoleil(A42,fctlattodouble(VLOOKUP(B42,#REF!,3,FALSE)),fctlontodouble(VLOOKUP(B42,#REF!,4,FALSE)),FALSE))),7,4)),3,4))/(60*24))-fctlontodouble(VLOOKUP(B42,#REF!,4,FALSE))/360,1)
),1,""),"")</f>
        <v/>
      </c>
      <c r="K42" s="82" t="str">
        <f t="shared" si="4"/>
        <v/>
      </c>
      <c r="L42" s="79" t="str">
        <f ca="1">IFERROR(IF(AND(
MOD(E42-fctlontodouble(VLOOKUP(D42,#REF!,4,FALSE))/360,1)&gt;=MOD((((MID((MID((IF(ISERR(A42),"",fctsoleil(A42,fctlattodouble(VLOOKUP(D42,#REF!,3,FALSE)),fctlontodouble(VLOOKUP(D42,#REF!,4,FALSE)),FALSE))),1,4)),1,2))*60+MID((MID((IF(ISERR(A42),"",fctsoleil(A42,fctlattodouble(VLOOKUP(D42,#REF!,3,FALSE)),fctlontodouble(VLOOKUP(D42,#REF!,4,FALSE)),FALSE))),1,4)),3,4))/(60*24))-fctlontodouble(VLOOKUP(D42,#REF!,4,FALSE))/360,1),
MOD(E42-fctlontodouble(VLOOKUP(D42,#REF!,4,FALSE))/360,1)&lt;MOD((((MID((MID((IF(ISERR(A42),"",fctsoleil(A42,fctlattodouble(VLOOKUP(D42,#REF!,3,FALSE)),fctlontodouble(VLOOKUP(D42,#REF!,4,FALSE)),FALSE))),7,4)),1,2))*60+MID((MID((IF(ISERR(A42),"",fctsoleil(A42,fctlattodouble(VLOOKUP(D42,#REF!,3,FALSE)),fctlontodouble(VLOOKUP(D42,#REF!,4,FALSE)),FALSE))),7,4)),3,4))/(60*24))-fctlontodouble(VLOOKUP(D42,#REF!,4,FALSE))/360,1)
),1," "),"")</f>
        <v/>
      </c>
      <c r="M42" s="79" t="str">
        <f t="shared" si="5"/>
        <v/>
      </c>
      <c r="N42" s="94"/>
      <c r="O42" s="83"/>
      <c r="P42" s="95"/>
      <c r="Q42" s="96"/>
      <c r="R42" s="97" t="str">
        <f>IF(AND(A42&lt;&gt;0,B42&lt;&gt;0,D42&lt;&gt;0,C42&lt;&gt;0,N42&lt;&gt;0),(vol_de_nuit(B42,D42,A42,C42,N42/24)*24),"")</f>
        <v/>
      </c>
      <c r="S42" s="98"/>
      <c r="T42" s="95"/>
      <c r="U42" s="99"/>
      <c r="V42" s="100"/>
      <c r="W42" s="101"/>
      <c r="X42" s="116" t="str">
        <f>IFERROR(IF(AND(VLOOKUP($F42,'Aircraft list'!$A$4:$G$39,2,FALSE)="YES",VLOOKUP($F42,'Aircraft list'!$A$4:$G$39,4,FALSE)="YES"),T42,""),"")</f>
        <v/>
      </c>
      <c r="Y42" s="115" t="str">
        <f>IFERROR(IF(AND(VLOOKUP($F42,'Aircraft list'!$A$4:$G$39,2,FALSE)="YES",VLOOKUP($F42,'Aircraft list'!$A$4:$G$39,4,FALSE)="YES"),V42,""),"")</f>
        <v/>
      </c>
      <c r="Z42" s="116" t="str">
        <f>IFERROR(IF(AND(VLOOKUP($F42,'Aircraft list'!$A$4:$G$39,3,FALSE)="YES",VLOOKUP($F42,'Aircraft list'!$A$4:$G$39,4,FALSE)="YES"),T42,""),"")</f>
        <v/>
      </c>
      <c r="AA42" s="115" t="str">
        <f>IFERROR(IF(AND(VLOOKUP($F42,'Aircraft list'!$A$4:$G$39,3,FALSE)="YES",VLOOKUP($F42,'Aircraft list'!$A$4:$G$39,4,FALSE)="YES"),V42,""),"")</f>
        <v/>
      </c>
      <c r="AB42" s="116" t="str">
        <f>IFERROR(IF(AND(VLOOKUP($F42,'Aircraft list'!$A$4:$G$39,2,FALSE)="YES",VLOOKUP($F42,'Aircraft list'!$A$4:$G$39,6,FALSE)="YES"),T42,""),"")</f>
        <v/>
      </c>
      <c r="AC42" s="115" t="str">
        <f>IFERROR(IF(AND(VLOOKUP($F42,'Aircraft list'!$A$4:$G$39,2,FALSE)="YES",VLOOKUP($F42,'Aircraft list'!$A$4:$G$39,6,FALSE)="YES"),V42,""),"")</f>
        <v/>
      </c>
      <c r="AD42" s="116" t="str">
        <f>IFERROR(IF(AND(VLOOKUP($F42,'Aircraft list'!$A$4:$G$39,3,FALSE)="YES",VLOOKUP($F42,'Aircraft list'!$A$4:$G$39,6,FALSE)="YES"),T42,""),"")</f>
        <v/>
      </c>
      <c r="AE42" s="117" t="str">
        <f>IFERROR(IF(AND(VLOOKUP($F42,'Aircraft list'!$A$4:$G$39,3,FALSE)="YES",VLOOKUP($F42,'Aircraft list'!$A$4:$G$39,6,FALSE)="YES"),U42,""),"")</f>
        <v/>
      </c>
      <c r="AF42" s="115" t="str">
        <f>IFERROR(IF(AND(VLOOKUP($F42,'Aircraft list'!$A$4:$G$39,3,FALSE)="YES",VLOOKUP($F42,'Aircraft list'!$A$4:$G$39,6,FALSE)="YES"),V42,""),"")</f>
        <v/>
      </c>
      <c r="AG42" s="116" t="str">
        <f>IFERROR(IF(VLOOKUP($F42,'Aircraft list'!$A$4:$G$39,5,FALSE)="YES",T42,""),"")</f>
        <v/>
      </c>
      <c r="AH42" s="117" t="str">
        <f>IFERROR(IF(VLOOKUP($F42,'Aircraft list'!$A$4:$G$39,5,FALSE)="YES",U42,""),"")</f>
        <v/>
      </c>
      <c r="AI42" s="115" t="str">
        <f>IFERROR(IF(VLOOKUP($F42,'Aircraft list'!$A$4:$G$39,5,FALSE)="YES",V42,""),"")</f>
        <v/>
      </c>
      <c r="AJ42" s="101"/>
      <c r="AK42" s="101"/>
      <c r="AL42" s="101"/>
      <c r="AM42" s="102" t="str">
        <f>IFERROR(IF(VLOOKUP($F42,'Aircraft list'!$A$4:$G$39,7,FALSE)="YES",N42,""),"")</f>
        <v/>
      </c>
      <c r="AN42" s="112"/>
      <c r="AO42" s="101"/>
      <c r="AP42" s="101"/>
      <c r="AQ42" s="101"/>
      <c r="AR42" s="111"/>
      <c r="AS42" s="102"/>
      <c r="AT42" s="102"/>
      <c r="AU42" s="49"/>
    </row>
    <row r="43" spans="1:47" s="50" customFormat="1">
      <c r="A43" s="84"/>
      <c r="B43" s="75"/>
      <c r="C43" s="76"/>
      <c r="D43" s="77"/>
      <c r="E43" s="73" t="str">
        <f t="shared" si="3"/>
        <v/>
      </c>
      <c r="F43" s="79"/>
      <c r="G43" s="80"/>
      <c r="H43" s="50" t="str">
        <f>IFERROR(IF(VLOOKUP(F43,'Aircraft list'!$A$4:$T$59, 3,FALSE)="YES", "ME", "SE" )," ")</f>
        <v xml:space="preserve"> </v>
      </c>
      <c r="I43" s="80"/>
      <c r="J43" s="81" t="str">
        <f ca="1">IFERROR(IF(AND(
MOD(C43-fctlontodouble(VLOOKUP(B43,#REF!,4,FALSE))/360,1)&gt;=MOD((((MID((MID((IF(ISERR(A43),"",fctsoleil(A43,fctlattodouble(VLOOKUP(B43,#REF!,3,FALSE)),fctlontodouble(VLOOKUP(B43,#REF!,4,FALSE)),FALSE))),1,4)),1,2))*60+MID((MID((IF(ISERR(A43),"",fctsoleil(A43,fctlattodouble(VLOOKUP(B43,#REF!,3,FALSE)),fctlontodouble(VLOOKUP(B43,#REF!,4,FALSE)),FALSE))),1,4)),3,4))/(60*24))-fctlontodouble(VLOOKUP(B43,#REF!,4,FALSE))/360,1),
MOD(C43-fctlontodouble(VLOOKUP(B43,#REF!,4,FALSE))/360,1)&lt;MOD((((MID((MID((IF(ISERR(A43),"",fctsoleil(A43,fctlattodouble(VLOOKUP(B43,#REF!,3,FALSE)),fctlontodouble(VLOOKUP(B43,#REF!,4,FALSE)),FALSE))),7,4)),1,2))*60+MID((MID((IF(ISERR(A43),"",fctsoleil(A43,fctlattodouble(VLOOKUP(B43,#REF!,3,FALSE)),fctlontodouble(VLOOKUP(B43,#REF!,4,FALSE)),FALSE))),7,4)),3,4))/(60*24))-fctlontodouble(VLOOKUP(B43,#REF!,4,FALSE))/360,1)
),1,""),"")</f>
        <v/>
      </c>
      <c r="K43" s="82" t="str">
        <f t="shared" si="4"/>
        <v/>
      </c>
      <c r="L43" s="79" t="str">
        <f ca="1">IFERROR(IF(AND(
MOD(E43-fctlontodouble(VLOOKUP(D43,#REF!,4,FALSE))/360,1)&gt;=MOD((((MID((MID((IF(ISERR(A43),"",fctsoleil(A43,fctlattodouble(VLOOKUP(D43,#REF!,3,FALSE)),fctlontodouble(VLOOKUP(D43,#REF!,4,FALSE)),FALSE))),1,4)),1,2))*60+MID((MID((IF(ISERR(A43),"",fctsoleil(A43,fctlattodouble(VLOOKUP(D43,#REF!,3,FALSE)),fctlontodouble(VLOOKUP(D43,#REF!,4,FALSE)),FALSE))),1,4)),3,4))/(60*24))-fctlontodouble(VLOOKUP(D43,#REF!,4,FALSE))/360,1),
MOD(E43-fctlontodouble(VLOOKUP(D43,#REF!,4,FALSE))/360,1)&lt;MOD((((MID((MID((IF(ISERR(A43),"",fctsoleil(A43,fctlattodouble(VLOOKUP(D43,#REF!,3,FALSE)),fctlontodouble(VLOOKUP(D43,#REF!,4,FALSE)),FALSE))),7,4)),1,2))*60+MID((MID((IF(ISERR(A43),"",fctsoleil(A43,fctlattodouble(VLOOKUP(D43,#REF!,3,FALSE)),fctlontodouble(VLOOKUP(D43,#REF!,4,FALSE)),FALSE))),7,4)),3,4))/(60*24))-fctlontodouble(VLOOKUP(D43,#REF!,4,FALSE))/360,1)
),1," "),"")</f>
        <v/>
      </c>
      <c r="M43" s="79" t="str">
        <f t="shared" si="5"/>
        <v/>
      </c>
      <c r="N43" s="94"/>
      <c r="O43" s="83"/>
      <c r="P43" s="95"/>
      <c r="Q43" s="96"/>
      <c r="R43" s="97" t="str">
        <f>IF(AND(A43&lt;&gt;0,B43&lt;&gt;0,D43&lt;&gt;0,C43&lt;&gt;0,N43&lt;&gt;0),(vol_de_nuit(B43,D43,A43,C43,N43/24)*24),"")</f>
        <v/>
      </c>
      <c r="S43" s="98"/>
      <c r="T43" s="95"/>
      <c r="U43" s="99"/>
      <c r="V43" s="100"/>
      <c r="W43" s="101"/>
      <c r="X43" s="116" t="str">
        <f>IFERROR(IF(AND(VLOOKUP($F43,'Aircraft list'!$A$4:$G$39,2,FALSE)="YES",VLOOKUP($F43,'Aircraft list'!$A$4:$G$39,4,FALSE)="YES"),T43,""),"")</f>
        <v/>
      </c>
      <c r="Y43" s="115" t="str">
        <f>IFERROR(IF(AND(VLOOKUP($F43,'Aircraft list'!$A$4:$G$39,2,FALSE)="YES",VLOOKUP($F43,'Aircraft list'!$A$4:$G$39,4,FALSE)="YES"),V43,""),"")</f>
        <v/>
      </c>
      <c r="Z43" s="116" t="str">
        <f>IFERROR(IF(AND(VLOOKUP($F43,'Aircraft list'!$A$4:$G$39,3,FALSE)="YES",VLOOKUP($F43,'Aircraft list'!$A$4:$G$39,4,FALSE)="YES"),T43,""),"")</f>
        <v/>
      </c>
      <c r="AA43" s="115" t="str">
        <f>IFERROR(IF(AND(VLOOKUP($F43,'Aircraft list'!$A$4:$G$39,3,FALSE)="YES",VLOOKUP($F43,'Aircraft list'!$A$4:$G$39,4,FALSE)="YES"),V43,""),"")</f>
        <v/>
      </c>
      <c r="AB43" s="116" t="str">
        <f>IFERROR(IF(AND(VLOOKUP($F43,'Aircraft list'!$A$4:$G$39,2,FALSE)="YES",VLOOKUP($F43,'Aircraft list'!$A$4:$G$39,6,FALSE)="YES"),T43,""),"")</f>
        <v/>
      </c>
      <c r="AC43" s="115" t="str">
        <f>IFERROR(IF(AND(VLOOKUP($F43,'Aircraft list'!$A$4:$G$39,2,FALSE)="YES",VLOOKUP($F43,'Aircraft list'!$A$4:$G$39,6,FALSE)="YES"),V43,""),"")</f>
        <v/>
      </c>
      <c r="AD43" s="116" t="str">
        <f>IFERROR(IF(AND(VLOOKUP($F43,'Aircraft list'!$A$4:$G$39,3,FALSE)="YES",VLOOKUP($F43,'Aircraft list'!$A$4:$G$39,6,FALSE)="YES"),T43,""),"")</f>
        <v/>
      </c>
      <c r="AE43" s="117" t="str">
        <f>IFERROR(IF(AND(VLOOKUP($F43,'Aircraft list'!$A$4:$G$39,3,FALSE)="YES",VLOOKUP($F43,'Aircraft list'!$A$4:$G$39,6,FALSE)="YES"),U43,""),"")</f>
        <v/>
      </c>
      <c r="AF43" s="115" t="str">
        <f>IFERROR(IF(AND(VLOOKUP($F43,'Aircraft list'!$A$4:$G$39,3,FALSE)="YES",VLOOKUP($F43,'Aircraft list'!$A$4:$G$39,6,FALSE)="YES"),V43,""),"")</f>
        <v/>
      </c>
      <c r="AG43" s="116" t="str">
        <f>IFERROR(IF(VLOOKUP($F43,'Aircraft list'!$A$4:$G$39,5,FALSE)="YES",T43,""),"")</f>
        <v/>
      </c>
      <c r="AH43" s="117" t="str">
        <f>IFERROR(IF(VLOOKUP($F43,'Aircraft list'!$A$4:$G$39,5,FALSE)="YES",U43,""),"")</f>
        <v/>
      </c>
      <c r="AI43" s="115" t="str">
        <f>IFERROR(IF(VLOOKUP($F43,'Aircraft list'!$A$4:$G$39,5,FALSE)="YES",V43,""),"")</f>
        <v/>
      </c>
      <c r="AJ43" s="101"/>
      <c r="AK43" s="101"/>
      <c r="AL43" s="101"/>
      <c r="AM43" s="102" t="str">
        <f>IFERROR(IF(VLOOKUP($F43,'Aircraft list'!$A$4:$G$39,7,FALSE)="YES",N43,""),"")</f>
        <v/>
      </c>
      <c r="AN43" s="112"/>
      <c r="AO43" s="101"/>
      <c r="AP43" s="101"/>
      <c r="AQ43" s="101"/>
      <c r="AR43" s="111"/>
      <c r="AS43" s="102"/>
      <c r="AT43" s="102"/>
      <c r="AU43" s="49"/>
    </row>
    <row r="44" spans="1:47" s="50" customFormat="1">
      <c r="A44" s="84"/>
      <c r="B44" s="75"/>
      <c r="C44" s="76"/>
      <c r="D44" s="77"/>
      <c r="E44" s="73" t="str">
        <f t="shared" si="3"/>
        <v/>
      </c>
      <c r="F44" s="79"/>
      <c r="G44" s="80"/>
      <c r="H44" s="50" t="str">
        <f>IFERROR(IF(VLOOKUP(F44,'Aircraft list'!$A$4:$T$59, 3,FALSE)="YES", "ME", "SE" )," ")</f>
        <v xml:space="preserve"> </v>
      </c>
      <c r="I44" s="80"/>
      <c r="J44" s="81" t="str">
        <f ca="1">IFERROR(IF(AND(
MOD(C44-fctlontodouble(VLOOKUP(B44,#REF!,4,FALSE))/360,1)&gt;=MOD((((MID((MID((IF(ISERR(A44),"",fctsoleil(A44,fctlattodouble(VLOOKUP(B44,#REF!,3,FALSE)),fctlontodouble(VLOOKUP(B44,#REF!,4,FALSE)),FALSE))),1,4)),1,2))*60+MID((MID((IF(ISERR(A44),"",fctsoleil(A44,fctlattodouble(VLOOKUP(B44,#REF!,3,FALSE)),fctlontodouble(VLOOKUP(B44,#REF!,4,FALSE)),FALSE))),1,4)),3,4))/(60*24))-fctlontodouble(VLOOKUP(B44,#REF!,4,FALSE))/360,1),
MOD(C44-fctlontodouble(VLOOKUP(B44,#REF!,4,FALSE))/360,1)&lt;MOD((((MID((MID((IF(ISERR(A44),"",fctsoleil(A44,fctlattodouble(VLOOKUP(B44,#REF!,3,FALSE)),fctlontodouble(VLOOKUP(B44,#REF!,4,FALSE)),FALSE))),7,4)),1,2))*60+MID((MID((IF(ISERR(A44),"",fctsoleil(A44,fctlattodouble(VLOOKUP(B44,#REF!,3,FALSE)),fctlontodouble(VLOOKUP(B44,#REF!,4,FALSE)),FALSE))),7,4)),3,4))/(60*24))-fctlontodouble(VLOOKUP(B44,#REF!,4,FALSE))/360,1)
),1,""),"")</f>
        <v/>
      </c>
      <c r="K44" s="82" t="str">
        <f t="shared" si="4"/>
        <v/>
      </c>
      <c r="L44" s="79" t="str">
        <f ca="1">IFERROR(IF(AND(
MOD(E44-fctlontodouble(VLOOKUP(D44,#REF!,4,FALSE))/360,1)&gt;=MOD((((MID((MID((IF(ISERR(A44),"",fctsoleil(A44,fctlattodouble(VLOOKUP(D44,#REF!,3,FALSE)),fctlontodouble(VLOOKUP(D44,#REF!,4,FALSE)),FALSE))),1,4)),1,2))*60+MID((MID((IF(ISERR(A44),"",fctsoleil(A44,fctlattodouble(VLOOKUP(D44,#REF!,3,FALSE)),fctlontodouble(VLOOKUP(D44,#REF!,4,FALSE)),FALSE))),1,4)),3,4))/(60*24))-fctlontodouble(VLOOKUP(D44,#REF!,4,FALSE))/360,1),
MOD(E44-fctlontodouble(VLOOKUP(D44,#REF!,4,FALSE))/360,1)&lt;MOD((((MID((MID((IF(ISERR(A44),"",fctsoleil(A44,fctlattodouble(VLOOKUP(D44,#REF!,3,FALSE)),fctlontodouble(VLOOKUP(D44,#REF!,4,FALSE)),FALSE))),7,4)),1,2))*60+MID((MID((IF(ISERR(A44),"",fctsoleil(A44,fctlattodouble(VLOOKUP(D44,#REF!,3,FALSE)),fctlontodouble(VLOOKUP(D44,#REF!,4,FALSE)),FALSE))),7,4)),3,4))/(60*24))-fctlontodouble(VLOOKUP(D44,#REF!,4,FALSE))/360,1)
),1," "),"")</f>
        <v/>
      </c>
      <c r="M44" s="79" t="str">
        <f t="shared" si="5"/>
        <v/>
      </c>
      <c r="N44" s="94"/>
      <c r="O44" s="83"/>
      <c r="P44" s="95"/>
      <c r="Q44" s="96"/>
      <c r="R44" s="97" t="str">
        <f>IF(AND(A44&lt;&gt;0,B44&lt;&gt;0,D44&lt;&gt;0,C44&lt;&gt;0,N44&lt;&gt;0),(vol_de_nuit(B44,D44,A44,C44,N44/24)*24),"")</f>
        <v/>
      </c>
      <c r="S44" s="98"/>
      <c r="T44" s="95"/>
      <c r="U44" s="99"/>
      <c r="V44" s="100"/>
      <c r="W44" s="101"/>
      <c r="X44" s="116" t="str">
        <f>IFERROR(IF(AND(VLOOKUP($F44,'Aircraft list'!$A$4:$G$39,2,FALSE)="YES",VLOOKUP($F44,'Aircraft list'!$A$4:$G$39,4,FALSE)="YES"),T44,""),"")</f>
        <v/>
      </c>
      <c r="Y44" s="115" t="str">
        <f>IFERROR(IF(AND(VLOOKUP($F44,'Aircraft list'!$A$4:$G$39,2,FALSE)="YES",VLOOKUP($F44,'Aircraft list'!$A$4:$G$39,4,FALSE)="YES"),V44,""),"")</f>
        <v/>
      </c>
      <c r="Z44" s="116" t="str">
        <f>IFERROR(IF(AND(VLOOKUP($F44,'Aircraft list'!$A$4:$G$39,3,FALSE)="YES",VLOOKUP($F44,'Aircraft list'!$A$4:$G$39,4,FALSE)="YES"),T44,""),"")</f>
        <v/>
      </c>
      <c r="AA44" s="115" t="str">
        <f>IFERROR(IF(AND(VLOOKUP($F44,'Aircraft list'!$A$4:$G$39,3,FALSE)="YES",VLOOKUP($F44,'Aircraft list'!$A$4:$G$39,4,FALSE)="YES"),V44,""),"")</f>
        <v/>
      </c>
      <c r="AB44" s="116" t="str">
        <f>IFERROR(IF(AND(VLOOKUP($F44,'Aircraft list'!$A$4:$G$39,2,FALSE)="YES",VLOOKUP($F44,'Aircraft list'!$A$4:$G$39,6,FALSE)="YES"),T44,""),"")</f>
        <v/>
      </c>
      <c r="AC44" s="115" t="str">
        <f>IFERROR(IF(AND(VLOOKUP($F44,'Aircraft list'!$A$4:$G$39,2,FALSE)="YES",VLOOKUP($F44,'Aircraft list'!$A$4:$G$39,6,FALSE)="YES"),V44,""),"")</f>
        <v/>
      </c>
      <c r="AD44" s="116" t="str">
        <f>IFERROR(IF(AND(VLOOKUP($F44,'Aircraft list'!$A$4:$G$39,3,FALSE)="YES",VLOOKUP($F44,'Aircraft list'!$A$4:$G$39,6,FALSE)="YES"),T44,""),"")</f>
        <v/>
      </c>
      <c r="AE44" s="117" t="str">
        <f>IFERROR(IF(AND(VLOOKUP($F44,'Aircraft list'!$A$4:$G$39,3,FALSE)="YES",VLOOKUP($F44,'Aircraft list'!$A$4:$G$39,6,FALSE)="YES"),U44,""),"")</f>
        <v/>
      </c>
      <c r="AF44" s="115" t="str">
        <f>IFERROR(IF(AND(VLOOKUP($F44,'Aircraft list'!$A$4:$G$39,3,FALSE)="YES",VLOOKUP($F44,'Aircraft list'!$A$4:$G$39,6,FALSE)="YES"),V44,""),"")</f>
        <v/>
      </c>
      <c r="AG44" s="116" t="str">
        <f>IFERROR(IF(VLOOKUP($F44,'Aircraft list'!$A$4:$G$39,5,FALSE)="YES",T44,""),"")</f>
        <v/>
      </c>
      <c r="AH44" s="117" t="str">
        <f>IFERROR(IF(VLOOKUP($F44,'Aircraft list'!$A$4:$G$39,5,FALSE)="YES",U44,""),"")</f>
        <v/>
      </c>
      <c r="AI44" s="115" t="str">
        <f>IFERROR(IF(VLOOKUP($F44,'Aircraft list'!$A$4:$G$39,5,FALSE)="YES",V44,""),"")</f>
        <v/>
      </c>
      <c r="AJ44" s="101"/>
      <c r="AK44" s="101"/>
      <c r="AL44" s="101"/>
      <c r="AM44" s="102" t="str">
        <f>IFERROR(IF(VLOOKUP($F44,'Aircraft list'!$A$4:$G$39,7,FALSE)="YES",N44,""),"")</f>
        <v/>
      </c>
      <c r="AN44" s="112"/>
      <c r="AO44" s="101"/>
      <c r="AP44" s="101"/>
      <c r="AQ44" s="101"/>
      <c r="AR44" s="111"/>
      <c r="AS44" s="102"/>
      <c r="AT44" s="102"/>
      <c r="AU44" s="49"/>
    </row>
    <row r="45" spans="1:47" s="50" customFormat="1">
      <c r="A45" s="84"/>
      <c r="B45" s="75"/>
      <c r="C45" s="76"/>
      <c r="D45" s="77"/>
      <c r="E45" s="73" t="str">
        <f t="shared" si="3"/>
        <v/>
      </c>
      <c r="F45" s="79"/>
      <c r="G45" s="80"/>
      <c r="H45" s="50" t="str">
        <f>IFERROR(IF(VLOOKUP(F45,'Aircraft list'!$A$4:$T$59, 3,FALSE)="YES", "ME", "SE" )," ")</f>
        <v xml:space="preserve"> </v>
      </c>
      <c r="I45" s="80"/>
      <c r="J45" s="81" t="str">
        <f ca="1">IFERROR(IF(AND(
MOD(C45-fctlontodouble(VLOOKUP(B45,#REF!,4,FALSE))/360,1)&gt;=MOD((((MID((MID((IF(ISERR(A45),"",fctsoleil(A45,fctlattodouble(VLOOKUP(B45,#REF!,3,FALSE)),fctlontodouble(VLOOKUP(B45,#REF!,4,FALSE)),FALSE))),1,4)),1,2))*60+MID((MID((IF(ISERR(A45),"",fctsoleil(A45,fctlattodouble(VLOOKUP(B45,#REF!,3,FALSE)),fctlontodouble(VLOOKUP(B45,#REF!,4,FALSE)),FALSE))),1,4)),3,4))/(60*24))-fctlontodouble(VLOOKUP(B45,#REF!,4,FALSE))/360,1),
MOD(C45-fctlontodouble(VLOOKUP(B45,#REF!,4,FALSE))/360,1)&lt;MOD((((MID((MID((IF(ISERR(A45),"",fctsoleil(A45,fctlattodouble(VLOOKUP(B45,#REF!,3,FALSE)),fctlontodouble(VLOOKUP(B45,#REF!,4,FALSE)),FALSE))),7,4)),1,2))*60+MID((MID((IF(ISERR(A45),"",fctsoleil(A45,fctlattodouble(VLOOKUP(B45,#REF!,3,FALSE)),fctlontodouble(VLOOKUP(B45,#REF!,4,FALSE)),FALSE))),7,4)),3,4))/(60*24))-fctlontodouble(VLOOKUP(B45,#REF!,4,FALSE))/360,1)
),1,""),"")</f>
        <v/>
      </c>
      <c r="K45" s="82" t="str">
        <f t="shared" si="4"/>
        <v/>
      </c>
      <c r="L45" s="79" t="str">
        <f ca="1">IFERROR(IF(AND(
MOD(E45-fctlontodouble(VLOOKUP(D45,#REF!,4,FALSE))/360,1)&gt;=MOD((((MID((MID((IF(ISERR(A45),"",fctsoleil(A45,fctlattodouble(VLOOKUP(D45,#REF!,3,FALSE)),fctlontodouble(VLOOKUP(D45,#REF!,4,FALSE)),FALSE))),1,4)),1,2))*60+MID((MID((IF(ISERR(A45),"",fctsoleil(A45,fctlattodouble(VLOOKUP(D45,#REF!,3,FALSE)),fctlontodouble(VLOOKUP(D45,#REF!,4,FALSE)),FALSE))),1,4)),3,4))/(60*24))-fctlontodouble(VLOOKUP(D45,#REF!,4,FALSE))/360,1),
MOD(E45-fctlontodouble(VLOOKUP(D45,#REF!,4,FALSE))/360,1)&lt;MOD((((MID((MID((IF(ISERR(A45),"",fctsoleil(A45,fctlattodouble(VLOOKUP(D45,#REF!,3,FALSE)),fctlontodouble(VLOOKUP(D45,#REF!,4,FALSE)),FALSE))),7,4)),1,2))*60+MID((MID((IF(ISERR(A45),"",fctsoleil(A45,fctlattodouble(VLOOKUP(D45,#REF!,3,FALSE)),fctlontodouble(VLOOKUP(D45,#REF!,4,FALSE)),FALSE))),7,4)),3,4))/(60*24))-fctlontodouble(VLOOKUP(D45,#REF!,4,FALSE))/360,1)
),1," "),"")</f>
        <v/>
      </c>
      <c r="M45" s="79" t="str">
        <f t="shared" si="5"/>
        <v/>
      </c>
      <c r="N45" s="94"/>
      <c r="O45" s="83"/>
      <c r="P45" s="95"/>
      <c r="Q45" s="96"/>
      <c r="R45" s="97" t="str">
        <f>IF(AND(A45&lt;&gt;0,B45&lt;&gt;0,D45&lt;&gt;0,C45&lt;&gt;0,N45&lt;&gt;0),(vol_de_nuit(B45,D45,A45,C45,N45/24)*24),"")</f>
        <v/>
      </c>
      <c r="S45" s="98"/>
      <c r="T45" s="95"/>
      <c r="U45" s="99"/>
      <c r="V45" s="100"/>
      <c r="W45" s="101"/>
      <c r="X45" s="116" t="str">
        <f>IFERROR(IF(AND(VLOOKUP($F45,'Aircraft list'!$A$4:$G$39,2,FALSE)="YES",VLOOKUP($F45,'Aircraft list'!$A$4:$G$39,4,FALSE)="YES"),T45,""),"")</f>
        <v/>
      </c>
      <c r="Y45" s="115" t="str">
        <f>IFERROR(IF(AND(VLOOKUP($F45,'Aircraft list'!$A$4:$G$39,2,FALSE)="YES",VLOOKUP($F45,'Aircraft list'!$A$4:$G$39,4,FALSE)="YES"),V45,""),"")</f>
        <v/>
      </c>
      <c r="Z45" s="116" t="str">
        <f>IFERROR(IF(AND(VLOOKUP($F45,'Aircraft list'!$A$4:$G$39,3,FALSE)="YES",VLOOKUP($F45,'Aircraft list'!$A$4:$G$39,4,FALSE)="YES"),T45,""),"")</f>
        <v/>
      </c>
      <c r="AA45" s="115" t="str">
        <f>IFERROR(IF(AND(VLOOKUP($F45,'Aircraft list'!$A$4:$G$39,3,FALSE)="YES",VLOOKUP($F45,'Aircraft list'!$A$4:$G$39,4,FALSE)="YES"),V45,""),"")</f>
        <v/>
      </c>
      <c r="AB45" s="116" t="str">
        <f>IFERROR(IF(AND(VLOOKUP($F45,'Aircraft list'!$A$4:$G$39,2,FALSE)="YES",VLOOKUP($F45,'Aircraft list'!$A$4:$G$39,6,FALSE)="YES"),T45,""),"")</f>
        <v/>
      </c>
      <c r="AC45" s="115" t="str">
        <f>IFERROR(IF(AND(VLOOKUP($F45,'Aircraft list'!$A$4:$G$39,2,FALSE)="YES",VLOOKUP($F45,'Aircraft list'!$A$4:$G$39,6,FALSE)="YES"),V45,""),"")</f>
        <v/>
      </c>
      <c r="AD45" s="116" t="str">
        <f>IFERROR(IF(AND(VLOOKUP($F45,'Aircraft list'!$A$4:$G$39,3,FALSE)="YES",VLOOKUP($F45,'Aircraft list'!$A$4:$G$39,6,FALSE)="YES"),T45,""),"")</f>
        <v/>
      </c>
      <c r="AE45" s="117" t="str">
        <f>IFERROR(IF(AND(VLOOKUP($F45,'Aircraft list'!$A$4:$G$39,3,FALSE)="YES",VLOOKUP($F45,'Aircraft list'!$A$4:$G$39,6,FALSE)="YES"),U45,""),"")</f>
        <v/>
      </c>
      <c r="AF45" s="115" t="str">
        <f>IFERROR(IF(AND(VLOOKUP($F45,'Aircraft list'!$A$4:$G$39,3,FALSE)="YES",VLOOKUP($F45,'Aircraft list'!$A$4:$G$39,6,FALSE)="YES"),V45,""),"")</f>
        <v/>
      </c>
      <c r="AG45" s="116" t="str">
        <f>IFERROR(IF(VLOOKUP($F45,'Aircraft list'!$A$4:$G$39,5,FALSE)="YES",T45,""),"")</f>
        <v/>
      </c>
      <c r="AH45" s="117" t="str">
        <f>IFERROR(IF(VLOOKUP($F45,'Aircraft list'!$A$4:$G$39,5,FALSE)="YES",U45,""),"")</f>
        <v/>
      </c>
      <c r="AI45" s="115" t="str">
        <f>IFERROR(IF(VLOOKUP($F45,'Aircraft list'!$A$4:$G$39,5,FALSE)="YES",V45,""),"")</f>
        <v/>
      </c>
      <c r="AJ45" s="101"/>
      <c r="AK45" s="101"/>
      <c r="AL45" s="101"/>
      <c r="AM45" s="102" t="str">
        <f>IFERROR(IF(VLOOKUP($F45,'Aircraft list'!$A$4:$G$39,7,FALSE)="YES",N45,""),"")</f>
        <v/>
      </c>
      <c r="AN45" s="112"/>
      <c r="AO45" s="101"/>
      <c r="AP45" s="101"/>
      <c r="AQ45" s="101"/>
      <c r="AR45" s="111"/>
      <c r="AS45" s="102"/>
      <c r="AT45" s="102"/>
      <c r="AU45" s="49"/>
    </row>
    <row r="46" spans="1:47" s="50" customFormat="1">
      <c r="A46" s="84"/>
      <c r="B46" s="75"/>
      <c r="C46" s="76"/>
      <c r="D46" s="77"/>
      <c r="E46" s="73" t="str">
        <f t="shared" si="3"/>
        <v/>
      </c>
      <c r="F46" s="79"/>
      <c r="G46" s="80"/>
      <c r="H46" s="50" t="str">
        <f>IFERROR(IF(VLOOKUP(F46,'Aircraft list'!$A$4:$T$59, 3,FALSE)="YES", "ME", "SE" )," ")</f>
        <v xml:space="preserve"> </v>
      </c>
      <c r="I46" s="80"/>
      <c r="J46" s="81" t="str">
        <f ca="1">IFERROR(IF(AND(
MOD(C46-fctlontodouble(VLOOKUP(B46,#REF!,4,FALSE))/360,1)&gt;=MOD((((MID((MID((IF(ISERR(A46),"",fctsoleil(A46,fctlattodouble(VLOOKUP(B46,#REF!,3,FALSE)),fctlontodouble(VLOOKUP(B46,#REF!,4,FALSE)),FALSE))),1,4)),1,2))*60+MID((MID((IF(ISERR(A46),"",fctsoleil(A46,fctlattodouble(VLOOKUP(B46,#REF!,3,FALSE)),fctlontodouble(VLOOKUP(B46,#REF!,4,FALSE)),FALSE))),1,4)),3,4))/(60*24))-fctlontodouble(VLOOKUP(B46,#REF!,4,FALSE))/360,1),
MOD(C46-fctlontodouble(VLOOKUP(B46,#REF!,4,FALSE))/360,1)&lt;MOD((((MID((MID((IF(ISERR(A46),"",fctsoleil(A46,fctlattodouble(VLOOKUP(B46,#REF!,3,FALSE)),fctlontodouble(VLOOKUP(B46,#REF!,4,FALSE)),FALSE))),7,4)),1,2))*60+MID((MID((IF(ISERR(A46),"",fctsoleil(A46,fctlattodouble(VLOOKUP(B46,#REF!,3,FALSE)),fctlontodouble(VLOOKUP(B46,#REF!,4,FALSE)),FALSE))),7,4)),3,4))/(60*24))-fctlontodouble(VLOOKUP(B46,#REF!,4,FALSE))/360,1)
),1,""),"")</f>
        <v/>
      </c>
      <c r="K46" s="82" t="str">
        <f t="shared" si="4"/>
        <v/>
      </c>
      <c r="L46" s="79" t="str">
        <f ca="1">IFERROR(IF(AND(
MOD(E46-fctlontodouble(VLOOKUP(D46,#REF!,4,FALSE))/360,1)&gt;=MOD((((MID((MID((IF(ISERR(A46),"",fctsoleil(A46,fctlattodouble(VLOOKUP(D46,#REF!,3,FALSE)),fctlontodouble(VLOOKUP(D46,#REF!,4,FALSE)),FALSE))),1,4)),1,2))*60+MID((MID((IF(ISERR(A46),"",fctsoleil(A46,fctlattodouble(VLOOKUP(D46,#REF!,3,FALSE)),fctlontodouble(VLOOKUP(D46,#REF!,4,FALSE)),FALSE))),1,4)),3,4))/(60*24))-fctlontodouble(VLOOKUP(D46,#REF!,4,FALSE))/360,1),
MOD(E46-fctlontodouble(VLOOKUP(D46,#REF!,4,FALSE))/360,1)&lt;MOD((((MID((MID((IF(ISERR(A46),"",fctsoleil(A46,fctlattodouble(VLOOKUP(D46,#REF!,3,FALSE)),fctlontodouble(VLOOKUP(D46,#REF!,4,FALSE)),FALSE))),7,4)),1,2))*60+MID((MID((IF(ISERR(A46),"",fctsoleil(A46,fctlattodouble(VLOOKUP(D46,#REF!,3,FALSE)),fctlontodouble(VLOOKUP(D46,#REF!,4,FALSE)),FALSE))),7,4)),3,4))/(60*24))-fctlontodouble(VLOOKUP(D46,#REF!,4,FALSE))/360,1)
),1," "),"")</f>
        <v/>
      </c>
      <c r="M46" s="79" t="str">
        <f t="shared" si="5"/>
        <v/>
      </c>
      <c r="N46" s="94"/>
      <c r="O46" s="83"/>
      <c r="P46" s="95"/>
      <c r="Q46" s="96"/>
      <c r="R46" s="97" t="str">
        <f>IF(AND(A46&lt;&gt;0,B46&lt;&gt;0,D46&lt;&gt;0,C46&lt;&gt;0,N46&lt;&gt;0),(vol_de_nuit(B46,D46,A46,C46,N46/24)*24),"")</f>
        <v/>
      </c>
      <c r="S46" s="98"/>
      <c r="T46" s="95"/>
      <c r="U46" s="99"/>
      <c r="V46" s="100"/>
      <c r="W46" s="101"/>
      <c r="X46" s="116" t="str">
        <f>IFERROR(IF(AND(VLOOKUP($F46,'Aircraft list'!$A$4:$G$39,2,FALSE)="YES",VLOOKUP($F46,'Aircraft list'!$A$4:$G$39,4,FALSE)="YES"),T46,""),"")</f>
        <v/>
      </c>
      <c r="Y46" s="115" t="str">
        <f>IFERROR(IF(AND(VLOOKUP($F46,'Aircraft list'!$A$4:$G$39,2,FALSE)="YES",VLOOKUP($F46,'Aircraft list'!$A$4:$G$39,4,FALSE)="YES"),V46,""),"")</f>
        <v/>
      </c>
      <c r="Z46" s="116" t="str">
        <f>IFERROR(IF(AND(VLOOKUP($F46,'Aircraft list'!$A$4:$G$39,3,FALSE)="YES",VLOOKUP($F46,'Aircraft list'!$A$4:$G$39,4,FALSE)="YES"),T46,""),"")</f>
        <v/>
      </c>
      <c r="AA46" s="115" t="str">
        <f>IFERROR(IF(AND(VLOOKUP($F46,'Aircraft list'!$A$4:$G$39,3,FALSE)="YES",VLOOKUP($F46,'Aircraft list'!$A$4:$G$39,4,FALSE)="YES"),V46,""),"")</f>
        <v/>
      </c>
      <c r="AB46" s="116" t="str">
        <f>IFERROR(IF(AND(VLOOKUP($F46,'Aircraft list'!$A$4:$G$39,2,FALSE)="YES",VLOOKUP($F46,'Aircraft list'!$A$4:$G$39,6,FALSE)="YES"),T46,""),"")</f>
        <v/>
      </c>
      <c r="AC46" s="115" t="str">
        <f>IFERROR(IF(AND(VLOOKUP($F46,'Aircraft list'!$A$4:$G$39,2,FALSE)="YES",VLOOKUP($F46,'Aircraft list'!$A$4:$G$39,6,FALSE)="YES"),V46,""),"")</f>
        <v/>
      </c>
      <c r="AD46" s="116" t="str">
        <f>IFERROR(IF(AND(VLOOKUP($F46,'Aircraft list'!$A$4:$G$39,3,FALSE)="YES",VLOOKUP($F46,'Aircraft list'!$A$4:$G$39,6,FALSE)="YES"),T46,""),"")</f>
        <v/>
      </c>
      <c r="AE46" s="117" t="str">
        <f>IFERROR(IF(AND(VLOOKUP($F46,'Aircraft list'!$A$4:$G$39,3,FALSE)="YES",VLOOKUP($F46,'Aircraft list'!$A$4:$G$39,6,FALSE)="YES"),U46,""),"")</f>
        <v/>
      </c>
      <c r="AF46" s="115" t="str">
        <f>IFERROR(IF(AND(VLOOKUP($F46,'Aircraft list'!$A$4:$G$39,3,FALSE)="YES",VLOOKUP($F46,'Aircraft list'!$A$4:$G$39,6,FALSE)="YES"),V46,""),"")</f>
        <v/>
      </c>
      <c r="AG46" s="116" t="str">
        <f>IFERROR(IF(VLOOKUP($F46,'Aircraft list'!$A$4:$G$39,5,FALSE)="YES",T46,""),"")</f>
        <v/>
      </c>
      <c r="AH46" s="117" t="str">
        <f>IFERROR(IF(VLOOKUP($F46,'Aircraft list'!$A$4:$G$39,5,FALSE)="YES",U46,""),"")</f>
        <v/>
      </c>
      <c r="AI46" s="115" t="str">
        <f>IFERROR(IF(VLOOKUP($F46,'Aircraft list'!$A$4:$G$39,5,FALSE)="YES",V46,""),"")</f>
        <v/>
      </c>
      <c r="AJ46" s="101"/>
      <c r="AK46" s="101"/>
      <c r="AL46" s="101"/>
      <c r="AM46" s="102" t="str">
        <f>IFERROR(IF(VLOOKUP($F46,'Aircraft list'!$A$4:$G$39,7,FALSE)="YES",N46,""),"")</f>
        <v/>
      </c>
      <c r="AN46" s="112"/>
      <c r="AO46" s="101"/>
      <c r="AP46" s="101"/>
      <c r="AQ46" s="101"/>
      <c r="AR46" s="111"/>
      <c r="AS46" s="102"/>
      <c r="AT46" s="102"/>
      <c r="AU46" s="49"/>
    </row>
    <row r="47" spans="1:47" s="50" customFormat="1">
      <c r="A47" s="84"/>
      <c r="B47" s="75"/>
      <c r="C47" s="76"/>
      <c r="D47" s="77"/>
      <c r="E47" s="73" t="str">
        <f t="shared" si="3"/>
        <v/>
      </c>
      <c r="F47" s="79"/>
      <c r="G47" s="80"/>
      <c r="H47" s="50" t="str">
        <f>IFERROR(IF(VLOOKUP(F47,'Aircraft list'!$A$4:$T$59, 3,FALSE)="YES", "ME", "SE" )," ")</f>
        <v xml:space="preserve"> </v>
      </c>
      <c r="I47" s="80"/>
      <c r="J47" s="81" t="str">
        <f ca="1">IFERROR(IF(AND(
MOD(C47-fctlontodouble(VLOOKUP(B47,#REF!,4,FALSE))/360,1)&gt;=MOD((((MID((MID((IF(ISERR(A47),"",fctsoleil(A47,fctlattodouble(VLOOKUP(B47,#REF!,3,FALSE)),fctlontodouble(VLOOKUP(B47,#REF!,4,FALSE)),FALSE))),1,4)),1,2))*60+MID((MID((IF(ISERR(A47),"",fctsoleil(A47,fctlattodouble(VLOOKUP(B47,#REF!,3,FALSE)),fctlontodouble(VLOOKUP(B47,#REF!,4,FALSE)),FALSE))),1,4)),3,4))/(60*24))-fctlontodouble(VLOOKUP(B47,#REF!,4,FALSE))/360,1),
MOD(C47-fctlontodouble(VLOOKUP(B47,#REF!,4,FALSE))/360,1)&lt;MOD((((MID((MID((IF(ISERR(A47),"",fctsoleil(A47,fctlattodouble(VLOOKUP(B47,#REF!,3,FALSE)),fctlontodouble(VLOOKUP(B47,#REF!,4,FALSE)),FALSE))),7,4)),1,2))*60+MID((MID((IF(ISERR(A47),"",fctsoleil(A47,fctlattodouble(VLOOKUP(B47,#REF!,3,FALSE)),fctlontodouble(VLOOKUP(B47,#REF!,4,FALSE)),FALSE))),7,4)),3,4))/(60*24))-fctlontodouble(VLOOKUP(B47,#REF!,4,FALSE))/360,1)
),1,""),"")</f>
        <v/>
      </c>
      <c r="K47" s="82" t="str">
        <f t="shared" si="4"/>
        <v/>
      </c>
      <c r="L47" s="79" t="str">
        <f ca="1">IFERROR(IF(AND(
MOD(E47-fctlontodouble(VLOOKUP(D47,#REF!,4,FALSE))/360,1)&gt;=MOD((((MID((MID((IF(ISERR(A47),"",fctsoleil(A47,fctlattodouble(VLOOKUP(D47,#REF!,3,FALSE)),fctlontodouble(VLOOKUP(D47,#REF!,4,FALSE)),FALSE))),1,4)),1,2))*60+MID((MID((IF(ISERR(A47),"",fctsoleil(A47,fctlattodouble(VLOOKUP(D47,#REF!,3,FALSE)),fctlontodouble(VLOOKUP(D47,#REF!,4,FALSE)),FALSE))),1,4)),3,4))/(60*24))-fctlontodouble(VLOOKUP(D47,#REF!,4,FALSE))/360,1),
MOD(E47-fctlontodouble(VLOOKUP(D47,#REF!,4,FALSE))/360,1)&lt;MOD((((MID((MID((IF(ISERR(A47),"",fctsoleil(A47,fctlattodouble(VLOOKUP(D47,#REF!,3,FALSE)),fctlontodouble(VLOOKUP(D47,#REF!,4,FALSE)),FALSE))),7,4)),1,2))*60+MID((MID((IF(ISERR(A47),"",fctsoleil(A47,fctlattodouble(VLOOKUP(D47,#REF!,3,FALSE)),fctlontodouble(VLOOKUP(D47,#REF!,4,FALSE)),FALSE))),7,4)),3,4))/(60*24))-fctlontodouble(VLOOKUP(D47,#REF!,4,FALSE))/360,1)
),1," "),"")</f>
        <v/>
      </c>
      <c r="M47" s="79" t="str">
        <f t="shared" si="5"/>
        <v/>
      </c>
      <c r="N47" s="94"/>
      <c r="O47" s="83"/>
      <c r="P47" s="95"/>
      <c r="Q47" s="96"/>
      <c r="R47" s="97" t="str">
        <f>IF(AND(A47&lt;&gt;0,B47&lt;&gt;0,D47&lt;&gt;0,C47&lt;&gt;0,N47&lt;&gt;0),(vol_de_nuit(B47,D47,A47,C47,N47/24)*24),"")</f>
        <v/>
      </c>
      <c r="S47" s="98"/>
      <c r="T47" s="95"/>
      <c r="U47" s="99"/>
      <c r="V47" s="100"/>
      <c r="W47" s="101"/>
      <c r="X47" s="116" t="str">
        <f>IFERROR(IF(AND(VLOOKUP($F47,'Aircraft list'!$A$4:$G$39,2,FALSE)="YES",VLOOKUP($F47,'Aircraft list'!$A$4:$G$39,4,FALSE)="YES"),T47,""),"")</f>
        <v/>
      </c>
      <c r="Y47" s="115" t="str">
        <f>IFERROR(IF(AND(VLOOKUP($F47,'Aircraft list'!$A$4:$G$39,2,FALSE)="YES",VLOOKUP($F47,'Aircraft list'!$A$4:$G$39,4,FALSE)="YES"),V47,""),"")</f>
        <v/>
      </c>
      <c r="Z47" s="116" t="str">
        <f>IFERROR(IF(AND(VLOOKUP($F47,'Aircraft list'!$A$4:$G$39,3,FALSE)="YES",VLOOKUP($F47,'Aircraft list'!$A$4:$G$39,4,FALSE)="YES"),T47,""),"")</f>
        <v/>
      </c>
      <c r="AA47" s="115" t="str">
        <f>IFERROR(IF(AND(VLOOKUP($F47,'Aircraft list'!$A$4:$G$39,3,FALSE)="YES",VLOOKUP($F47,'Aircraft list'!$A$4:$G$39,4,FALSE)="YES"),V47,""),"")</f>
        <v/>
      </c>
      <c r="AB47" s="116" t="str">
        <f>IFERROR(IF(AND(VLOOKUP($F47,'Aircraft list'!$A$4:$G$39,2,FALSE)="YES",VLOOKUP($F47,'Aircraft list'!$A$4:$G$39,6,FALSE)="YES"),T47,""),"")</f>
        <v/>
      </c>
      <c r="AC47" s="115" t="str">
        <f>IFERROR(IF(AND(VLOOKUP($F47,'Aircraft list'!$A$4:$G$39,2,FALSE)="YES",VLOOKUP($F47,'Aircraft list'!$A$4:$G$39,6,FALSE)="YES"),V47,""),"")</f>
        <v/>
      </c>
      <c r="AD47" s="116" t="str">
        <f>IFERROR(IF(AND(VLOOKUP($F47,'Aircraft list'!$A$4:$G$39,3,FALSE)="YES",VLOOKUP($F47,'Aircraft list'!$A$4:$G$39,6,FALSE)="YES"),T47,""),"")</f>
        <v/>
      </c>
      <c r="AE47" s="117" t="str">
        <f>IFERROR(IF(AND(VLOOKUP($F47,'Aircraft list'!$A$4:$G$39,3,FALSE)="YES",VLOOKUP($F47,'Aircraft list'!$A$4:$G$39,6,FALSE)="YES"),U47,""),"")</f>
        <v/>
      </c>
      <c r="AF47" s="115" t="str">
        <f>IFERROR(IF(AND(VLOOKUP($F47,'Aircraft list'!$A$4:$G$39,3,FALSE)="YES",VLOOKUP($F47,'Aircraft list'!$A$4:$G$39,6,FALSE)="YES"),V47,""),"")</f>
        <v/>
      </c>
      <c r="AG47" s="116" t="str">
        <f>IFERROR(IF(VLOOKUP($F47,'Aircraft list'!$A$4:$G$39,5,FALSE)="YES",T47,""),"")</f>
        <v/>
      </c>
      <c r="AH47" s="117" t="str">
        <f>IFERROR(IF(VLOOKUP($F47,'Aircraft list'!$A$4:$G$39,5,FALSE)="YES",U47,""),"")</f>
        <v/>
      </c>
      <c r="AI47" s="115" t="str">
        <f>IFERROR(IF(VLOOKUP($F47,'Aircraft list'!$A$4:$G$39,5,FALSE)="YES",V47,""),"")</f>
        <v/>
      </c>
      <c r="AJ47" s="101"/>
      <c r="AK47" s="101"/>
      <c r="AL47" s="101"/>
      <c r="AM47" s="102" t="str">
        <f>IFERROR(IF(VLOOKUP($F47,'Aircraft list'!$A$4:$G$39,7,FALSE)="YES",N47,""),"")</f>
        <v/>
      </c>
      <c r="AN47" s="112"/>
      <c r="AO47" s="101"/>
      <c r="AP47" s="101"/>
      <c r="AQ47" s="101"/>
      <c r="AR47" s="111"/>
      <c r="AS47" s="102"/>
      <c r="AT47" s="102"/>
      <c r="AU47" s="49"/>
    </row>
    <row r="48" spans="1:47" s="50" customFormat="1">
      <c r="A48" s="84"/>
      <c r="B48" s="75"/>
      <c r="C48" s="76"/>
      <c r="D48" s="77"/>
      <c r="E48" s="73" t="str">
        <f t="shared" si="3"/>
        <v/>
      </c>
      <c r="F48" s="79"/>
      <c r="G48" s="80"/>
      <c r="H48" s="50" t="str">
        <f>IFERROR(IF(VLOOKUP(F48,'Aircraft list'!$A$4:$T$59, 3,FALSE)="YES", "ME", "SE" )," ")</f>
        <v xml:space="preserve"> </v>
      </c>
      <c r="I48" s="80"/>
      <c r="J48" s="81" t="str">
        <f ca="1">IFERROR(IF(AND(
MOD(C48-fctlontodouble(VLOOKUP(B48,#REF!,4,FALSE))/360,1)&gt;=MOD((((MID((MID((IF(ISERR(A48),"",fctsoleil(A48,fctlattodouble(VLOOKUP(B48,#REF!,3,FALSE)),fctlontodouble(VLOOKUP(B48,#REF!,4,FALSE)),FALSE))),1,4)),1,2))*60+MID((MID((IF(ISERR(A48),"",fctsoleil(A48,fctlattodouble(VLOOKUP(B48,#REF!,3,FALSE)),fctlontodouble(VLOOKUP(B48,#REF!,4,FALSE)),FALSE))),1,4)),3,4))/(60*24))-fctlontodouble(VLOOKUP(B48,#REF!,4,FALSE))/360,1),
MOD(C48-fctlontodouble(VLOOKUP(B48,#REF!,4,FALSE))/360,1)&lt;MOD((((MID((MID((IF(ISERR(A48),"",fctsoleil(A48,fctlattodouble(VLOOKUP(B48,#REF!,3,FALSE)),fctlontodouble(VLOOKUP(B48,#REF!,4,FALSE)),FALSE))),7,4)),1,2))*60+MID((MID((IF(ISERR(A48),"",fctsoleil(A48,fctlattodouble(VLOOKUP(B48,#REF!,3,FALSE)),fctlontodouble(VLOOKUP(B48,#REF!,4,FALSE)),FALSE))),7,4)),3,4))/(60*24))-fctlontodouble(VLOOKUP(B48,#REF!,4,FALSE))/360,1)
),1,""),"")</f>
        <v/>
      </c>
      <c r="K48" s="82" t="str">
        <f t="shared" si="4"/>
        <v/>
      </c>
      <c r="L48" s="79" t="str">
        <f ca="1">IFERROR(IF(AND(
MOD(E48-fctlontodouble(VLOOKUP(D48,#REF!,4,FALSE))/360,1)&gt;=MOD((((MID((MID((IF(ISERR(A48),"",fctsoleil(A48,fctlattodouble(VLOOKUP(D48,#REF!,3,FALSE)),fctlontodouble(VLOOKUP(D48,#REF!,4,FALSE)),FALSE))),1,4)),1,2))*60+MID((MID((IF(ISERR(A48),"",fctsoleil(A48,fctlattodouble(VLOOKUP(D48,#REF!,3,FALSE)),fctlontodouble(VLOOKUP(D48,#REF!,4,FALSE)),FALSE))),1,4)),3,4))/(60*24))-fctlontodouble(VLOOKUP(D48,#REF!,4,FALSE))/360,1),
MOD(E48-fctlontodouble(VLOOKUP(D48,#REF!,4,FALSE))/360,1)&lt;MOD((((MID((MID((IF(ISERR(A48),"",fctsoleil(A48,fctlattodouble(VLOOKUP(D48,#REF!,3,FALSE)),fctlontodouble(VLOOKUP(D48,#REF!,4,FALSE)),FALSE))),7,4)),1,2))*60+MID((MID((IF(ISERR(A48),"",fctsoleil(A48,fctlattodouble(VLOOKUP(D48,#REF!,3,FALSE)),fctlontodouble(VLOOKUP(D48,#REF!,4,FALSE)),FALSE))),7,4)),3,4))/(60*24))-fctlontodouble(VLOOKUP(D48,#REF!,4,FALSE))/360,1)
),1," "),"")</f>
        <v/>
      </c>
      <c r="M48" s="79" t="str">
        <f t="shared" si="5"/>
        <v/>
      </c>
      <c r="N48" s="94"/>
      <c r="O48" s="83"/>
      <c r="P48" s="95"/>
      <c r="Q48" s="96"/>
      <c r="R48" s="97" t="str">
        <f>IF(AND(A48&lt;&gt;0,B48&lt;&gt;0,D48&lt;&gt;0,C48&lt;&gt;0,N48&lt;&gt;0),(vol_de_nuit(B48,D48,A48,C48,N48/24)*24),"")</f>
        <v/>
      </c>
      <c r="S48" s="98"/>
      <c r="T48" s="95"/>
      <c r="U48" s="99"/>
      <c r="V48" s="100"/>
      <c r="W48" s="101"/>
      <c r="X48" s="116" t="str">
        <f>IFERROR(IF(AND(VLOOKUP($F48,'Aircraft list'!$A$4:$G$39,2,FALSE)="YES",VLOOKUP($F48,'Aircraft list'!$A$4:$G$39,4,FALSE)="YES"),T48,""),"")</f>
        <v/>
      </c>
      <c r="Y48" s="115" t="str">
        <f>IFERROR(IF(AND(VLOOKUP($F48,'Aircraft list'!$A$4:$G$39,2,FALSE)="YES",VLOOKUP($F48,'Aircraft list'!$A$4:$G$39,4,FALSE)="YES"),V48,""),"")</f>
        <v/>
      </c>
      <c r="Z48" s="116" t="str">
        <f>IFERROR(IF(AND(VLOOKUP($F48,'Aircraft list'!$A$4:$G$39,3,FALSE)="YES",VLOOKUP($F48,'Aircraft list'!$A$4:$G$39,4,FALSE)="YES"),T48,""),"")</f>
        <v/>
      </c>
      <c r="AA48" s="115" t="str">
        <f>IFERROR(IF(AND(VLOOKUP($F48,'Aircraft list'!$A$4:$G$39,3,FALSE)="YES",VLOOKUP($F48,'Aircraft list'!$A$4:$G$39,4,FALSE)="YES"),V48,""),"")</f>
        <v/>
      </c>
      <c r="AB48" s="116" t="str">
        <f>IFERROR(IF(AND(VLOOKUP($F48,'Aircraft list'!$A$4:$G$39,2,FALSE)="YES",VLOOKUP($F48,'Aircraft list'!$A$4:$G$39,6,FALSE)="YES"),T48,""),"")</f>
        <v/>
      </c>
      <c r="AC48" s="115" t="str">
        <f>IFERROR(IF(AND(VLOOKUP($F48,'Aircraft list'!$A$4:$G$39,2,FALSE)="YES",VLOOKUP($F48,'Aircraft list'!$A$4:$G$39,6,FALSE)="YES"),V48,""),"")</f>
        <v/>
      </c>
      <c r="AD48" s="116" t="str">
        <f>IFERROR(IF(AND(VLOOKUP($F48,'Aircraft list'!$A$4:$G$39,3,FALSE)="YES",VLOOKUP($F48,'Aircraft list'!$A$4:$G$39,6,FALSE)="YES"),T48,""),"")</f>
        <v/>
      </c>
      <c r="AE48" s="117" t="str">
        <f>IFERROR(IF(AND(VLOOKUP($F48,'Aircraft list'!$A$4:$G$39,3,FALSE)="YES",VLOOKUP($F48,'Aircraft list'!$A$4:$G$39,6,FALSE)="YES"),U48,""),"")</f>
        <v/>
      </c>
      <c r="AF48" s="115" t="str">
        <f>IFERROR(IF(AND(VLOOKUP($F48,'Aircraft list'!$A$4:$G$39,3,FALSE)="YES",VLOOKUP($F48,'Aircraft list'!$A$4:$G$39,6,FALSE)="YES"),V48,""),"")</f>
        <v/>
      </c>
      <c r="AG48" s="116" t="str">
        <f>IFERROR(IF(VLOOKUP($F48,'Aircraft list'!$A$4:$G$39,5,FALSE)="YES",T48,""),"")</f>
        <v/>
      </c>
      <c r="AH48" s="117" t="str">
        <f>IFERROR(IF(VLOOKUP($F48,'Aircraft list'!$A$4:$G$39,5,FALSE)="YES",U48,""),"")</f>
        <v/>
      </c>
      <c r="AI48" s="115" t="str">
        <f>IFERROR(IF(VLOOKUP($F48,'Aircraft list'!$A$4:$G$39,5,FALSE)="YES",V48,""),"")</f>
        <v/>
      </c>
      <c r="AJ48" s="101"/>
      <c r="AK48" s="101"/>
      <c r="AL48" s="101"/>
      <c r="AM48" s="102" t="str">
        <f>IFERROR(IF(VLOOKUP($F48,'Aircraft list'!$A$4:$G$39,7,FALSE)="YES",N48,""),"")</f>
        <v/>
      </c>
      <c r="AN48" s="112"/>
      <c r="AO48" s="101"/>
      <c r="AP48" s="101"/>
      <c r="AQ48" s="101"/>
      <c r="AR48" s="111"/>
      <c r="AS48" s="102"/>
      <c r="AT48" s="102"/>
      <c r="AU48" s="49"/>
    </row>
    <row r="49" spans="1:47" s="50" customFormat="1">
      <c r="A49" s="84"/>
      <c r="B49" s="75"/>
      <c r="C49" s="76"/>
      <c r="D49" s="77"/>
      <c r="E49" s="73" t="str">
        <f t="shared" si="3"/>
        <v/>
      </c>
      <c r="F49" s="79"/>
      <c r="G49" s="80"/>
      <c r="H49" s="50" t="str">
        <f>IFERROR(IF(VLOOKUP(F49,'Aircraft list'!$A$4:$T$59, 3,FALSE)="YES", "ME", "SE" )," ")</f>
        <v xml:space="preserve"> </v>
      </c>
      <c r="I49" s="80"/>
      <c r="J49" s="81" t="str">
        <f ca="1">IFERROR(IF(AND(
MOD(C49-fctlontodouble(VLOOKUP(B49,#REF!,4,FALSE))/360,1)&gt;=MOD((((MID((MID((IF(ISERR(A49),"",fctsoleil(A49,fctlattodouble(VLOOKUP(B49,#REF!,3,FALSE)),fctlontodouble(VLOOKUP(B49,#REF!,4,FALSE)),FALSE))),1,4)),1,2))*60+MID((MID((IF(ISERR(A49),"",fctsoleil(A49,fctlattodouble(VLOOKUP(B49,#REF!,3,FALSE)),fctlontodouble(VLOOKUP(B49,#REF!,4,FALSE)),FALSE))),1,4)),3,4))/(60*24))-fctlontodouble(VLOOKUP(B49,#REF!,4,FALSE))/360,1),
MOD(C49-fctlontodouble(VLOOKUP(B49,#REF!,4,FALSE))/360,1)&lt;MOD((((MID((MID((IF(ISERR(A49),"",fctsoleil(A49,fctlattodouble(VLOOKUP(B49,#REF!,3,FALSE)),fctlontodouble(VLOOKUP(B49,#REF!,4,FALSE)),FALSE))),7,4)),1,2))*60+MID((MID((IF(ISERR(A49),"",fctsoleil(A49,fctlattodouble(VLOOKUP(B49,#REF!,3,FALSE)),fctlontodouble(VLOOKUP(B49,#REF!,4,FALSE)),FALSE))),7,4)),3,4))/(60*24))-fctlontodouble(VLOOKUP(B49,#REF!,4,FALSE))/360,1)
),1,""),"")</f>
        <v/>
      </c>
      <c r="K49" s="82" t="str">
        <f t="shared" si="4"/>
        <v/>
      </c>
      <c r="L49" s="79" t="str">
        <f ca="1">IFERROR(IF(AND(
MOD(E49-fctlontodouble(VLOOKUP(D49,#REF!,4,FALSE))/360,1)&gt;=MOD((((MID((MID((IF(ISERR(A49),"",fctsoleil(A49,fctlattodouble(VLOOKUP(D49,#REF!,3,FALSE)),fctlontodouble(VLOOKUP(D49,#REF!,4,FALSE)),FALSE))),1,4)),1,2))*60+MID((MID((IF(ISERR(A49),"",fctsoleil(A49,fctlattodouble(VLOOKUP(D49,#REF!,3,FALSE)),fctlontodouble(VLOOKUP(D49,#REF!,4,FALSE)),FALSE))),1,4)),3,4))/(60*24))-fctlontodouble(VLOOKUP(D49,#REF!,4,FALSE))/360,1),
MOD(E49-fctlontodouble(VLOOKUP(D49,#REF!,4,FALSE))/360,1)&lt;MOD((((MID((MID((IF(ISERR(A49),"",fctsoleil(A49,fctlattodouble(VLOOKUP(D49,#REF!,3,FALSE)),fctlontodouble(VLOOKUP(D49,#REF!,4,FALSE)),FALSE))),7,4)),1,2))*60+MID((MID((IF(ISERR(A49),"",fctsoleil(A49,fctlattodouble(VLOOKUP(D49,#REF!,3,FALSE)),fctlontodouble(VLOOKUP(D49,#REF!,4,FALSE)),FALSE))),7,4)),3,4))/(60*24))-fctlontodouble(VLOOKUP(D49,#REF!,4,FALSE))/360,1)
),1," "),"")</f>
        <v/>
      </c>
      <c r="M49" s="79" t="str">
        <f t="shared" si="5"/>
        <v/>
      </c>
      <c r="N49" s="94"/>
      <c r="O49" s="83"/>
      <c r="P49" s="95"/>
      <c r="Q49" s="96"/>
      <c r="R49" s="97" t="str">
        <f>IF(AND(A49&lt;&gt;0,B49&lt;&gt;0,D49&lt;&gt;0,C49&lt;&gt;0,N49&lt;&gt;0),(vol_de_nuit(B49,D49,A49,C49,N49/24)*24),"")</f>
        <v/>
      </c>
      <c r="S49" s="98"/>
      <c r="T49" s="95"/>
      <c r="U49" s="99"/>
      <c r="V49" s="100"/>
      <c r="W49" s="101"/>
      <c r="X49" s="116" t="str">
        <f>IFERROR(IF(AND(VLOOKUP($F49,'Aircraft list'!$A$4:$G$39,2,FALSE)="YES",VLOOKUP($F49,'Aircraft list'!$A$4:$G$39,4,FALSE)="YES"),T49,""),"")</f>
        <v/>
      </c>
      <c r="Y49" s="115" t="str">
        <f>IFERROR(IF(AND(VLOOKUP($F49,'Aircraft list'!$A$4:$G$39,2,FALSE)="YES",VLOOKUP($F49,'Aircraft list'!$A$4:$G$39,4,FALSE)="YES"),V49,""),"")</f>
        <v/>
      </c>
      <c r="Z49" s="116" t="str">
        <f>IFERROR(IF(AND(VLOOKUP($F49,'Aircraft list'!$A$4:$G$39,3,FALSE)="YES",VLOOKUP($F49,'Aircraft list'!$A$4:$G$39,4,FALSE)="YES"),T49,""),"")</f>
        <v/>
      </c>
      <c r="AA49" s="115" t="str">
        <f>IFERROR(IF(AND(VLOOKUP($F49,'Aircraft list'!$A$4:$G$39,3,FALSE)="YES",VLOOKUP($F49,'Aircraft list'!$A$4:$G$39,4,FALSE)="YES"),V49,""),"")</f>
        <v/>
      </c>
      <c r="AB49" s="116" t="str">
        <f>IFERROR(IF(AND(VLOOKUP($F49,'Aircraft list'!$A$4:$G$39,2,FALSE)="YES",VLOOKUP($F49,'Aircraft list'!$A$4:$G$39,6,FALSE)="YES"),T49,""),"")</f>
        <v/>
      </c>
      <c r="AC49" s="115" t="str">
        <f>IFERROR(IF(AND(VLOOKUP($F49,'Aircraft list'!$A$4:$G$39,2,FALSE)="YES",VLOOKUP($F49,'Aircraft list'!$A$4:$G$39,6,FALSE)="YES"),V49,""),"")</f>
        <v/>
      </c>
      <c r="AD49" s="116" t="str">
        <f>IFERROR(IF(AND(VLOOKUP($F49,'Aircraft list'!$A$4:$G$39,3,FALSE)="YES",VLOOKUP($F49,'Aircraft list'!$A$4:$G$39,6,FALSE)="YES"),T49,""),"")</f>
        <v/>
      </c>
      <c r="AE49" s="117" t="str">
        <f>IFERROR(IF(AND(VLOOKUP($F49,'Aircraft list'!$A$4:$G$39,3,FALSE)="YES",VLOOKUP($F49,'Aircraft list'!$A$4:$G$39,6,FALSE)="YES"),U49,""),"")</f>
        <v/>
      </c>
      <c r="AF49" s="115" t="str">
        <f>IFERROR(IF(AND(VLOOKUP($F49,'Aircraft list'!$A$4:$G$39,3,FALSE)="YES",VLOOKUP($F49,'Aircraft list'!$A$4:$G$39,6,FALSE)="YES"),V49,""),"")</f>
        <v/>
      </c>
      <c r="AG49" s="116" t="str">
        <f>IFERROR(IF(VLOOKUP($F49,'Aircraft list'!$A$4:$G$39,5,FALSE)="YES",T49,""),"")</f>
        <v/>
      </c>
      <c r="AH49" s="117" t="str">
        <f>IFERROR(IF(VLOOKUP($F49,'Aircraft list'!$A$4:$G$39,5,FALSE)="YES",U49,""),"")</f>
        <v/>
      </c>
      <c r="AI49" s="115" t="str">
        <f>IFERROR(IF(VLOOKUP($F49,'Aircraft list'!$A$4:$G$39,5,FALSE)="YES",V49,""),"")</f>
        <v/>
      </c>
      <c r="AJ49" s="101"/>
      <c r="AK49" s="101"/>
      <c r="AL49" s="101"/>
      <c r="AM49" s="102" t="str">
        <f>IFERROR(IF(VLOOKUP($F49,'Aircraft list'!$A$4:$G$39,7,FALSE)="YES",N49,""),"")</f>
        <v/>
      </c>
      <c r="AN49" s="112"/>
      <c r="AO49" s="101"/>
      <c r="AP49" s="101"/>
      <c r="AQ49" s="101"/>
      <c r="AR49" s="111"/>
      <c r="AS49" s="102"/>
      <c r="AT49" s="102"/>
      <c r="AU49" s="49"/>
    </row>
    <row r="50" spans="1:47" s="50" customFormat="1">
      <c r="A50" s="84"/>
      <c r="B50" s="75"/>
      <c r="C50" s="76"/>
      <c r="D50" s="77"/>
      <c r="E50" s="73" t="str">
        <f t="shared" si="3"/>
        <v/>
      </c>
      <c r="F50" s="79"/>
      <c r="G50" s="80"/>
      <c r="H50" s="50" t="str">
        <f>IFERROR(IF(VLOOKUP(F50,'Aircraft list'!$A$4:$T$59, 3,FALSE)="YES", "ME", "SE" )," ")</f>
        <v xml:space="preserve"> </v>
      </c>
      <c r="I50" s="80"/>
      <c r="J50" s="81" t="str">
        <f ca="1">IFERROR(IF(AND(
MOD(C50-fctlontodouble(VLOOKUP(B50,#REF!,4,FALSE))/360,1)&gt;=MOD((((MID((MID((IF(ISERR(A50),"",fctsoleil(A50,fctlattodouble(VLOOKUP(B50,#REF!,3,FALSE)),fctlontodouble(VLOOKUP(B50,#REF!,4,FALSE)),FALSE))),1,4)),1,2))*60+MID((MID((IF(ISERR(A50),"",fctsoleil(A50,fctlattodouble(VLOOKUP(B50,#REF!,3,FALSE)),fctlontodouble(VLOOKUP(B50,#REF!,4,FALSE)),FALSE))),1,4)),3,4))/(60*24))-fctlontodouble(VLOOKUP(B50,#REF!,4,FALSE))/360,1),
MOD(C50-fctlontodouble(VLOOKUP(B50,#REF!,4,FALSE))/360,1)&lt;MOD((((MID((MID((IF(ISERR(A50),"",fctsoleil(A50,fctlattodouble(VLOOKUP(B50,#REF!,3,FALSE)),fctlontodouble(VLOOKUP(B50,#REF!,4,FALSE)),FALSE))),7,4)),1,2))*60+MID((MID((IF(ISERR(A50),"",fctsoleil(A50,fctlattodouble(VLOOKUP(B50,#REF!,3,FALSE)),fctlontodouble(VLOOKUP(B50,#REF!,4,FALSE)),FALSE))),7,4)),3,4))/(60*24))-fctlontodouble(VLOOKUP(B50,#REF!,4,FALSE))/360,1)
),1,""),"")</f>
        <v/>
      </c>
      <c r="K50" s="82" t="str">
        <f t="shared" si="4"/>
        <v/>
      </c>
      <c r="L50" s="79" t="str">
        <f ca="1">IFERROR(IF(AND(
MOD(E50-fctlontodouble(VLOOKUP(D50,#REF!,4,FALSE))/360,1)&gt;=MOD((((MID((MID((IF(ISERR(A50),"",fctsoleil(A50,fctlattodouble(VLOOKUP(D50,#REF!,3,FALSE)),fctlontodouble(VLOOKUP(D50,#REF!,4,FALSE)),FALSE))),1,4)),1,2))*60+MID((MID((IF(ISERR(A50),"",fctsoleil(A50,fctlattodouble(VLOOKUP(D50,#REF!,3,FALSE)),fctlontodouble(VLOOKUP(D50,#REF!,4,FALSE)),FALSE))),1,4)),3,4))/(60*24))-fctlontodouble(VLOOKUP(D50,#REF!,4,FALSE))/360,1),
MOD(E50-fctlontodouble(VLOOKUP(D50,#REF!,4,FALSE))/360,1)&lt;MOD((((MID((MID((IF(ISERR(A50),"",fctsoleil(A50,fctlattodouble(VLOOKUP(D50,#REF!,3,FALSE)),fctlontodouble(VLOOKUP(D50,#REF!,4,FALSE)),FALSE))),7,4)),1,2))*60+MID((MID((IF(ISERR(A50),"",fctsoleil(A50,fctlattodouble(VLOOKUP(D50,#REF!,3,FALSE)),fctlontodouble(VLOOKUP(D50,#REF!,4,FALSE)),FALSE))),7,4)),3,4))/(60*24))-fctlontodouble(VLOOKUP(D50,#REF!,4,FALSE))/360,1)
),1," "),"")</f>
        <v/>
      </c>
      <c r="M50" s="79" t="str">
        <f t="shared" si="5"/>
        <v/>
      </c>
      <c r="N50" s="94"/>
      <c r="O50" s="83"/>
      <c r="P50" s="95"/>
      <c r="Q50" s="96"/>
      <c r="R50" s="97" t="str">
        <f>IF(AND(A50&lt;&gt;0,B50&lt;&gt;0,D50&lt;&gt;0,C50&lt;&gt;0,N50&lt;&gt;0),(vol_de_nuit(B50,D50,A50,C50,N50/24)*24),"")</f>
        <v/>
      </c>
      <c r="S50" s="98"/>
      <c r="T50" s="95"/>
      <c r="U50" s="99"/>
      <c r="V50" s="100"/>
      <c r="W50" s="101"/>
      <c r="X50" s="116" t="str">
        <f>IFERROR(IF(AND(VLOOKUP($F50,'Aircraft list'!$A$4:$G$39,2,FALSE)="YES",VLOOKUP($F50,'Aircraft list'!$A$4:$G$39,4,FALSE)="YES"),T50,""),"")</f>
        <v/>
      </c>
      <c r="Y50" s="115" t="str">
        <f>IFERROR(IF(AND(VLOOKUP($F50,'Aircraft list'!$A$4:$G$39,2,FALSE)="YES",VLOOKUP($F50,'Aircraft list'!$A$4:$G$39,4,FALSE)="YES"),V50,""),"")</f>
        <v/>
      </c>
      <c r="Z50" s="116" t="str">
        <f>IFERROR(IF(AND(VLOOKUP($F50,'Aircraft list'!$A$4:$G$39,3,FALSE)="YES",VLOOKUP($F50,'Aircraft list'!$A$4:$G$39,4,FALSE)="YES"),T50,""),"")</f>
        <v/>
      </c>
      <c r="AA50" s="115" t="str">
        <f>IFERROR(IF(AND(VLOOKUP($F50,'Aircraft list'!$A$4:$G$39,3,FALSE)="YES",VLOOKUP($F50,'Aircraft list'!$A$4:$G$39,4,FALSE)="YES"),V50,""),"")</f>
        <v/>
      </c>
      <c r="AB50" s="116" t="str">
        <f>IFERROR(IF(AND(VLOOKUP($F50,'Aircraft list'!$A$4:$G$39,2,FALSE)="YES",VLOOKUP($F50,'Aircraft list'!$A$4:$G$39,6,FALSE)="YES"),T50,""),"")</f>
        <v/>
      </c>
      <c r="AC50" s="115" t="str">
        <f>IFERROR(IF(AND(VLOOKUP($F50,'Aircraft list'!$A$4:$G$39,2,FALSE)="YES",VLOOKUP($F50,'Aircraft list'!$A$4:$G$39,6,FALSE)="YES"),V50,""),"")</f>
        <v/>
      </c>
      <c r="AD50" s="116" t="str">
        <f>IFERROR(IF(AND(VLOOKUP($F50,'Aircraft list'!$A$4:$G$39,3,FALSE)="YES",VLOOKUP($F50,'Aircraft list'!$A$4:$G$39,6,FALSE)="YES"),T50,""),"")</f>
        <v/>
      </c>
      <c r="AE50" s="117" t="str">
        <f>IFERROR(IF(AND(VLOOKUP($F50,'Aircraft list'!$A$4:$G$39,3,FALSE)="YES",VLOOKUP($F50,'Aircraft list'!$A$4:$G$39,6,FALSE)="YES"),U50,""),"")</f>
        <v/>
      </c>
      <c r="AF50" s="115" t="str">
        <f>IFERROR(IF(AND(VLOOKUP($F50,'Aircraft list'!$A$4:$G$39,3,FALSE)="YES",VLOOKUP($F50,'Aircraft list'!$A$4:$G$39,6,FALSE)="YES"),V50,""),"")</f>
        <v/>
      </c>
      <c r="AG50" s="116" t="str">
        <f>IFERROR(IF(VLOOKUP($F50,'Aircraft list'!$A$4:$G$39,5,FALSE)="YES",T50,""),"")</f>
        <v/>
      </c>
      <c r="AH50" s="117" t="str">
        <f>IFERROR(IF(VLOOKUP($F50,'Aircraft list'!$A$4:$G$39,5,FALSE)="YES",U50,""),"")</f>
        <v/>
      </c>
      <c r="AI50" s="115" t="str">
        <f>IFERROR(IF(VLOOKUP($F50,'Aircraft list'!$A$4:$G$39,5,FALSE)="YES",V50,""),"")</f>
        <v/>
      </c>
      <c r="AJ50" s="101"/>
      <c r="AK50" s="101"/>
      <c r="AL50" s="101"/>
      <c r="AM50" s="102" t="str">
        <f>IFERROR(IF(VLOOKUP($F50,'Aircraft list'!$A$4:$G$39,7,FALSE)="YES",N50,""),"")</f>
        <v/>
      </c>
      <c r="AN50" s="112"/>
      <c r="AO50" s="101"/>
      <c r="AP50" s="101"/>
      <c r="AQ50" s="101"/>
      <c r="AR50" s="111"/>
      <c r="AS50" s="102"/>
      <c r="AT50" s="102"/>
      <c r="AU50" s="49"/>
    </row>
    <row r="51" spans="1:47" s="50" customFormat="1">
      <c r="A51" s="84"/>
      <c r="B51" s="75"/>
      <c r="C51" s="76"/>
      <c r="D51" s="77"/>
      <c r="E51" s="73" t="str">
        <f t="shared" si="3"/>
        <v/>
      </c>
      <c r="F51" s="79"/>
      <c r="G51" s="80"/>
      <c r="H51" s="50" t="str">
        <f>IFERROR(IF(VLOOKUP(F51,'Aircraft list'!$A$4:$T$59, 3,FALSE)="YES", "ME", "SE" )," ")</f>
        <v xml:space="preserve"> </v>
      </c>
      <c r="I51" s="80"/>
      <c r="J51" s="81" t="str">
        <f ca="1">IFERROR(IF(AND(
MOD(C51-fctlontodouble(VLOOKUP(B51,#REF!,4,FALSE))/360,1)&gt;=MOD((((MID((MID((IF(ISERR(A51),"",fctsoleil(A51,fctlattodouble(VLOOKUP(B51,#REF!,3,FALSE)),fctlontodouble(VLOOKUP(B51,#REF!,4,FALSE)),FALSE))),1,4)),1,2))*60+MID((MID((IF(ISERR(A51),"",fctsoleil(A51,fctlattodouble(VLOOKUP(B51,#REF!,3,FALSE)),fctlontodouble(VLOOKUP(B51,#REF!,4,FALSE)),FALSE))),1,4)),3,4))/(60*24))-fctlontodouble(VLOOKUP(B51,#REF!,4,FALSE))/360,1),
MOD(C51-fctlontodouble(VLOOKUP(B51,#REF!,4,FALSE))/360,1)&lt;MOD((((MID((MID((IF(ISERR(A51),"",fctsoleil(A51,fctlattodouble(VLOOKUP(B51,#REF!,3,FALSE)),fctlontodouble(VLOOKUP(B51,#REF!,4,FALSE)),FALSE))),7,4)),1,2))*60+MID((MID((IF(ISERR(A51),"",fctsoleil(A51,fctlattodouble(VLOOKUP(B51,#REF!,3,FALSE)),fctlontodouble(VLOOKUP(B51,#REF!,4,FALSE)),FALSE))),7,4)),3,4))/(60*24))-fctlontodouble(VLOOKUP(B51,#REF!,4,FALSE))/360,1)
),1,""),"")</f>
        <v/>
      </c>
      <c r="K51" s="82" t="str">
        <f t="shared" si="4"/>
        <v/>
      </c>
      <c r="L51" s="79" t="str">
        <f ca="1">IFERROR(IF(AND(
MOD(E51-fctlontodouble(VLOOKUP(D51,#REF!,4,FALSE))/360,1)&gt;=MOD((((MID((MID((IF(ISERR(A51),"",fctsoleil(A51,fctlattodouble(VLOOKUP(D51,#REF!,3,FALSE)),fctlontodouble(VLOOKUP(D51,#REF!,4,FALSE)),FALSE))),1,4)),1,2))*60+MID((MID((IF(ISERR(A51),"",fctsoleil(A51,fctlattodouble(VLOOKUP(D51,#REF!,3,FALSE)),fctlontodouble(VLOOKUP(D51,#REF!,4,FALSE)),FALSE))),1,4)),3,4))/(60*24))-fctlontodouble(VLOOKUP(D51,#REF!,4,FALSE))/360,1),
MOD(E51-fctlontodouble(VLOOKUP(D51,#REF!,4,FALSE))/360,1)&lt;MOD((((MID((MID((IF(ISERR(A51),"",fctsoleil(A51,fctlattodouble(VLOOKUP(D51,#REF!,3,FALSE)),fctlontodouble(VLOOKUP(D51,#REF!,4,FALSE)),FALSE))),7,4)),1,2))*60+MID((MID((IF(ISERR(A51),"",fctsoleil(A51,fctlattodouble(VLOOKUP(D51,#REF!,3,FALSE)),fctlontodouble(VLOOKUP(D51,#REF!,4,FALSE)),FALSE))),7,4)),3,4))/(60*24))-fctlontodouble(VLOOKUP(D51,#REF!,4,FALSE))/360,1)
),1," "),"")</f>
        <v/>
      </c>
      <c r="M51" s="79" t="str">
        <f t="shared" si="5"/>
        <v/>
      </c>
      <c r="N51" s="94"/>
      <c r="O51" s="83"/>
      <c r="P51" s="95"/>
      <c r="Q51" s="96"/>
      <c r="R51" s="97" t="str">
        <f>IF(AND(A51&lt;&gt;0,B51&lt;&gt;0,D51&lt;&gt;0,C51&lt;&gt;0,N51&lt;&gt;0),(vol_de_nuit(B51,D51,A51,C51,N51/24)*24),"")</f>
        <v/>
      </c>
      <c r="S51" s="98"/>
      <c r="T51" s="95"/>
      <c r="U51" s="99"/>
      <c r="V51" s="100"/>
      <c r="W51" s="101"/>
      <c r="X51" s="116" t="str">
        <f>IFERROR(IF(AND(VLOOKUP($F51,'Aircraft list'!$A$4:$G$39,2,FALSE)="YES",VLOOKUP($F51,'Aircraft list'!$A$4:$G$39,4,FALSE)="YES"),T51,""),"")</f>
        <v/>
      </c>
      <c r="Y51" s="115" t="str">
        <f>IFERROR(IF(AND(VLOOKUP($F51,'Aircraft list'!$A$4:$G$39,2,FALSE)="YES",VLOOKUP($F51,'Aircraft list'!$A$4:$G$39,4,FALSE)="YES"),V51,""),"")</f>
        <v/>
      </c>
      <c r="Z51" s="116" t="str">
        <f>IFERROR(IF(AND(VLOOKUP($F51,'Aircraft list'!$A$4:$G$39,3,FALSE)="YES",VLOOKUP($F51,'Aircraft list'!$A$4:$G$39,4,FALSE)="YES"),T51,""),"")</f>
        <v/>
      </c>
      <c r="AA51" s="115" t="str">
        <f>IFERROR(IF(AND(VLOOKUP($F51,'Aircraft list'!$A$4:$G$39,3,FALSE)="YES",VLOOKUP($F51,'Aircraft list'!$A$4:$G$39,4,FALSE)="YES"),V51,""),"")</f>
        <v/>
      </c>
      <c r="AB51" s="116" t="str">
        <f>IFERROR(IF(AND(VLOOKUP($F51,'Aircraft list'!$A$4:$G$39,2,FALSE)="YES",VLOOKUP($F51,'Aircraft list'!$A$4:$G$39,6,FALSE)="YES"),T51,""),"")</f>
        <v/>
      </c>
      <c r="AC51" s="115" t="str">
        <f>IFERROR(IF(AND(VLOOKUP($F51,'Aircraft list'!$A$4:$G$39,2,FALSE)="YES",VLOOKUP($F51,'Aircraft list'!$A$4:$G$39,6,FALSE)="YES"),V51,""),"")</f>
        <v/>
      </c>
      <c r="AD51" s="116" t="str">
        <f>IFERROR(IF(AND(VLOOKUP($F51,'Aircraft list'!$A$4:$G$39,3,FALSE)="YES",VLOOKUP($F51,'Aircraft list'!$A$4:$G$39,6,FALSE)="YES"),T51,""),"")</f>
        <v/>
      </c>
      <c r="AE51" s="117" t="str">
        <f>IFERROR(IF(AND(VLOOKUP($F51,'Aircraft list'!$A$4:$G$39,3,FALSE)="YES",VLOOKUP($F51,'Aircraft list'!$A$4:$G$39,6,FALSE)="YES"),U51,""),"")</f>
        <v/>
      </c>
      <c r="AF51" s="115" t="str">
        <f>IFERROR(IF(AND(VLOOKUP($F51,'Aircraft list'!$A$4:$G$39,3,FALSE)="YES",VLOOKUP($F51,'Aircraft list'!$A$4:$G$39,6,FALSE)="YES"),V51,""),"")</f>
        <v/>
      </c>
      <c r="AG51" s="116" t="str">
        <f>IFERROR(IF(VLOOKUP($F51,'Aircraft list'!$A$4:$G$39,5,FALSE)="YES",T51,""),"")</f>
        <v/>
      </c>
      <c r="AH51" s="117" t="str">
        <f>IFERROR(IF(VLOOKUP($F51,'Aircraft list'!$A$4:$G$39,5,FALSE)="YES",U51,""),"")</f>
        <v/>
      </c>
      <c r="AI51" s="115" t="str">
        <f>IFERROR(IF(VLOOKUP($F51,'Aircraft list'!$A$4:$G$39,5,FALSE)="YES",V51,""),"")</f>
        <v/>
      </c>
      <c r="AJ51" s="101"/>
      <c r="AK51" s="101"/>
      <c r="AL51" s="101"/>
      <c r="AM51" s="102" t="str">
        <f>IFERROR(IF(VLOOKUP($F51,'Aircraft list'!$A$4:$G$39,7,FALSE)="YES",N51,""),"")</f>
        <v/>
      </c>
      <c r="AN51" s="112"/>
      <c r="AO51" s="101"/>
      <c r="AP51" s="101"/>
      <c r="AQ51" s="101"/>
      <c r="AR51" s="111"/>
      <c r="AS51" s="102"/>
      <c r="AT51" s="102"/>
      <c r="AU51" s="49"/>
    </row>
    <row r="52" spans="1:47" s="50" customFormat="1">
      <c r="A52" s="84"/>
      <c r="B52" s="75"/>
      <c r="C52" s="76"/>
      <c r="D52" s="77"/>
      <c r="E52" s="73" t="str">
        <f t="shared" si="3"/>
        <v/>
      </c>
      <c r="F52" s="79"/>
      <c r="G52" s="80"/>
      <c r="H52" s="50" t="str">
        <f>IFERROR(IF(VLOOKUP(F52,'Aircraft list'!$A$4:$T$59, 3,FALSE)="YES", "ME", "SE" )," ")</f>
        <v xml:space="preserve"> </v>
      </c>
      <c r="I52" s="80"/>
      <c r="J52" s="81" t="str">
        <f ca="1">IFERROR(IF(AND(
MOD(C52-fctlontodouble(VLOOKUP(B52,#REF!,4,FALSE))/360,1)&gt;=MOD((((MID((MID((IF(ISERR(A52),"",fctsoleil(A52,fctlattodouble(VLOOKUP(B52,#REF!,3,FALSE)),fctlontodouble(VLOOKUP(B52,#REF!,4,FALSE)),FALSE))),1,4)),1,2))*60+MID((MID((IF(ISERR(A52),"",fctsoleil(A52,fctlattodouble(VLOOKUP(B52,#REF!,3,FALSE)),fctlontodouble(VLOOKUP(B52,#REF!,4,FALSE)),FALSE))),1,4)),3,4))/(60*24))-fctlontodouble(VLOOKUP(B52,#REF!,4,FALSE))/360,1),
MOD(C52-fctlontodouble(VLOOKUP(B52,#REF!,4,FALSE))/360,1)&lt;MOD((((MID((MID((IF(ISERR(A52),"",fctsoleil(A52,fctlattodouble(VLOOKUP(B52,#REF!,3,FALSE)),fctlontodouble(VLOOKUP(B52,#REF!,4,FALSE)),FALSE))),7,4)),1,2))*60+MID((MID((IF(ISERR(A52),"",fctsoleil(A52,fctlattodouble(VLOOKUP(B52,#REF!,3,FALSE)),fctlontodouble(VLOOKUP(B52,#REF!,4,FALSE)),FALSE))),7,4)),3,4))/(60*24))-fctlontodouble(VLOOKUP(B52,#REF!,4,FALSE))/360,1)
),1,""),"")</f>
        <v/>
      </c>
      <c r="K52" s="82" t="str">
        <f t="shared" si="4"/>
        <v/>
      </c>
      <c r="L52" s="79" t="str">
        <f ca="1">IFERROR(IF(AND(
MOD(E52-fctlontodouble(VLOOKUP(D52,#REF!,4,FALSE))/360,1)&gt;=MOD((((MID((MID((IF(ISERR(A52),"",fctsoleil(A52,fctlattodouble(VLOOKUP(D52,#REF!,3,FALSE)),fctlontodouble(VLOOKUP(D52,#REF!,4,FALSE)),FALSE))),1,4)),1,2))*60+MID((MID((IF(ISERR(A52),"",fctsoleil(A52,fctlattodouble(VLOOKUP(D52,#REF!,3,FALSE)),fctlontodouble(VLOOKUP(D52,#REF!,4,FALSE)),FALSE))),1,4)),3,4))/(60*24))-fctlontodouble(VLOOKUP(D52,#REF!,4,FALSE))/360,1),
MOD(E52-fctlontodouble(VLOOKUP(D52,#REF!,4,FALSE))/360,1)&lt;MOD((((MID((MID((IF(ISERR(A52),"",fctsoleil(A52,fctlattodouble(VLOOKUP(D52,#REF!,3,FALSE)),fctlontodouble(VLOOKUP(D52,#REF!,4,FALSE)),FALSE))),7,4)),1,2))*60+MID((MID((IF(ISERR(A52),"",fctsoleil(A52,fctlattodouble(VLOOKUP(D52,#REF!,3,FALSE)),fctlontodouble(VLOOKUP(D52,#REF!,4,FALSE)),FALSE))),7,4)),3,4))/(60*24))-fctlontodouble(VLOOKUP(D52,#REF!,4,FALSE))/360,1)
),1," "),"")</f>
        <v/>
      </c>
      <c r="M52" s="79" t="str">
        <f t="shared" si="5"/>
        <v/>
      </c>
      <c r="N52" s="94"/>
      <c r="O52" s="83"/>
      <c r="P52" s="95"/>
      <c r="Q52" s="96"/>
      <c r="R52" s="97" t="str">
        <f>IF(AND(A52&lt;&gt;0,B52&lt;&gt;0,D52&lt;&gt;0,C52&lt;&gt;0,N52&lt;&gt;0),(vol_de_nuit(B52,D52,A52,C52,N52/24)*24),"")</f>
        <v/>
      </c>
      <c r="S52" s="98"/>
      <c r="T52" s="95"/>
      <c r="U52" s="99"/>
      <c r="V52" s="100"/>
      <c r="W52" s="101"/>
      <c r="X52" s="116" t="str">
        <f>IFERROR(IF(AND(VLOOKUP($F52,'Aircraft list'!$A$4:$G$39,2,FALSE)="YES",VLOOKUP($F52,'Aircraft list'!$A$4:$G$39,4,FALSE)="YES"),T52,""),"")</f>
        <v/>
      </c>
      <c r="Y52" s="115" t="str">
        <f>IFERROR(IF(AND(VLOOKUP($F52,'Aircraft list'!$A$4:$G$39,2,FALSE)="YES",VLOOKUP($F52,'Aircraft list'!$A$4:$G$39,4,FALSE)="YES"),V52,""),"")</f>
        <v/>
      </c>
      <c r="Z52" s="116" t="str">
        <f>IFERROR(IF(AND(VLOOKUP($F52,'Aircraft list'!$A$4:$G$39,3,FALSE)="YES",VLOOKUP($F52,'Aircraft list'!$A$4:$G$39,4,FALSE)="YES"),T52,""),"")</f>
        <v/>
      </c>
      <c r="AA52" s="115" t="str">
        <f>IFERROR(IF(AND(VLOOKUP($F52,'Aircraft list'!$A$4:$G$39,3,FALSE)="YES",VLOOKUP($F52,'Aircraft list'!$A$4:$G$39,4,FALSE)="YES"),V52,""),"")</f>
        <v/>
      </c>
      <c r="AB52" s="116" t="str">
        <f>IFERROR(IF(AND(VLOOKUP($F52,'Aircraft list'!$A$4:$G$39,2,FALSE)="YES",VLOOKUP($F52,'Aircraft list'!$A$4:$G$39,6,FALSE)="YES"),T52,""),"")</f>
        <v/>
      </c>
      <c r="AC52" s="115" t="str">
        <f>IFERROR(IF(AND(VLOOKUP($F52,'Aircraft list'!$A$4:$G$39,2,FALSE)="YES",VLOOKUP($F52,'Aircraft list'!$A$4:$G$39,6,FALSE)="YES"),V52,""),"")</f>
        <v/>
      </c>
      <c r="AD52" s="116" t="str">
        <f>IFERROR(IF(AND(VLOOKUP($F52,'Aircraft list'!$A$4:$G$39,3,FALSE)="YES",VLOOKUP($F52,'Aircraft list'!$A$4:$G$39,6,FALSE)="YES"),T52,""),"")</f>
        <v/>
      </c>
      <c r="AE52" s="117" t="str">
        <f>IFERROR(IF(AND(VLOOKUP($F52,'Aircraft list'!$A$4:$G$39,3,FALSE)="YES",VLOOKUP($F52,'Aircraft list'!$A$4:$G$39,6,FALSE)="YES"),U52,""),"")</f>
        <v/>
      </c>
      <c r="AF52" s="115" t="str">
        <f>IFERROR(IF(AND(VLOOKUP($F52,'Aircraft list'!$A$4:$G$39,3,FALSE)="YES",VLOOKUP($F52,'Aircraft list'!$A$4:$G$39,6,FALSE)="YES"),V52,""),"")</f>
        <v/>
      </c>
      <c r="AG52" s="116" t="str">
        <f>IFERROR(IF(VLOOKUP($F52,'Aircraft list'!$A$4:$G$39,5,FALSE)="YES",T52,""),"")</f>
        <v/>
      </c>
      <c r="AH52" s="117" t="str">
        <f>IFERROR(IF(VLOOKUP($F52,'Aircraft list'!$A$4:$G$39,5,FALSE)="YES",U52,""),"")</f>
        <v/>
      </c>
      <c r="AI52" s="115" t="str">
        <f>IFERROR(IF(VLOOKUP($F52,'Aircraft list'!$A$4:$G$39,5,FALSE)="YES",V52,""),"")</f>
        <v/>
      </c>
      <c r="AJ52" s="101"/>
      <c r="AK52" s="101"/>
      <c r="AL52" s="101"/>
      <c r="AM52" s="102" t="str">
        <f>IFERROR(IF(VLOOKUP($F52,'Aircraft list'!$A$4:$G$39,7,FALSE)="YES",N52,""),"")</f>
        <v/>
      </c>
      <c r="AN52" s="112"/>
      <c r="AO52" s="101"/>
      <c r="AP52" s="101"/>
      <c r="AQ52" s="101"/>
      <c r="AR52" s="111"/>
      <c r="AS52" s="102"/>
      <c r="AT52" s="102"/>
      <c r="AU52" s="49"/>
    </row>
    <row r="53" spans="1:47" s="50" customFormat="1">
      <c r="A53" s="84"/>
      <c r="B53" s="75"/>
      <c r="C53" s="76"/>
      <c r="D53" s="77"/>
      <c r="E53" s="73" t="str">
        <f t="shared" si="3"/>
        <v/>
      </c>
      <c r="F53" s="79"/>
      <c r="G53" s="80"/>
      <c r="H53" s="50" t="str">
        <f>IFERROR(IF(VLOOKUP(F53,'Aircraft list'!$A$4:$T$59, 3,FALSE)="YES", "ME", "SE" )," ")</f>
        <v xml:space="preserve"> </v>
      </c>
      <c r="I53" s="80"/>
      <c r="J53" s="81" t="str">
        <f ca="1">IFERROR(IF(AND(
MOD(C53-fctlontodouble(VLOOKUP(B53,#REF!,4,FALSE))/360,1)&gt;=MOD((((MID((MID((IF(ISERR(A53),"",fctsoleil(A53,fctlattodouble(VLOOKUP(B53,#REF!,3,FALSE)),fctlontodouble(VLOOKUP(B53,#REF!,4,FALSE)),FALSE))),1,4)),1,2))*60+MID((MID((IF(ISERR(A53),"",fctsoleil(A53,fctlattodouble(VLOOKUP(B53,#REF!,3,FALSE)),fctlontodouble(VLOOKUP(B53,#REF!,4,FALSE)),FALSE))),1,4)),3,4))/(60*24))-fctlontodouble(VLOOKUP(B53,#REF!,4,FALSE))/360,1),
MOD(C53-fctlontodouble(VLOOKUP(B53,#REF!,4,FALSE))/360,1)&lt;MOD((((MID((MID((IF(ISERR(A53),"",fctsoleil(A53,fctlattodouble(VLOOKUP(B53,#REF!,3,FALSE)),fctlontodouble(VLOOKUP(B53,#REF!,4,FALSE)),FALSE))),7,4)),1,2))*60+MID((MID((IF(ISERR(A53),"",fctsoleil(A53,fctlattodouble(VLOOKUP(B53,#REF!,3,FALSE)),fctlontodouble(VLOOKUP(B53,#REF!,4,FALSE)),FALSE))),7,4)),3,4))/(60*24))-fctlontodouble(VLOOKUP(B53,#REF!,4,FALSE))/360,1)
),1,""),"")</f>
        <v/>
      </c>
      <c r="K53" s="82" t="str">
        <f t="shared" si="4"/>
        <v/>
      </c>
      <c r="L53" s="79" t="str">
        <f ca="1">IFERROR(IF(AND(
MOD(E53-fctlontodouble(VLOOKUP(D53,#REF!,4,FALSE))/360,1)&gt;=MOD((((MID((MID((IF(ISERR(A53),"",fctsoleil(A53,fctlattodouble(VLOOKUP(D53,#REF!,3,FALSE)),fctlontodouble(VLOOKUP(D53,#REF!,4,FALSE)),FALSE))),1,4)),1,2))*60+MID((MID((IF(ISERR(A53),"",fctsoleil(A53,fctlattodouble(VLOOKUP(D53,#REF!,3,FALSE)),fctlontodouble(VLOOKUP(D53,#REF!,4,FALSE)),FALSE))),1,4)),3,4))/(60*24))-fctlontodouble(VLOOKUP(D53,#REF!,4,FALSE))/360,1),
MOD(E53-fctlontodouble(VLOOKUP(D53,#REF!,4,FALSE))/360,1)&lt;MOD((((MID((MID((IF(ISERR(A53),"",fctsoleil(A53,fctlattodouble(VLOOKUP(D53,#REF!,3,FALSE)),fctlontodouble(VLOOKUP(D53,#REF!,4,FALSE)),FALSE))),7,4)),1,2))*60+MID((MID((IF(ISERR(A53),"",fctsoleil(A53,fctlattodouble(VLOOKUP(D53,#REF!,3,FALSE)),fctlontodouble(VLOOKUP(D53,#REF!,4,FALSE)),FALSE))),7,4)),3,4))/(60*24))-fctlontodouble(VLOOKUP(D53,#REF!,4,FALSE))/360,1)
),1," "),"")</f>
        <v/>
      </c>
      <c r="M53" s="79" t="str">
        <f t="shared" si="5"/>
        <v/>
      </c>
      <c r="N53" s="94"/>
      <c r="O53" s="83"/>
      <c r="P53" s="95"/>
      <c r="Q53" s="96"/>
      <c r="R53" s="97" t="str">
        <f>IF(AND(A53&lt;&gt;0,B53&lt;&gt;0,D53&lt;&gt;0,C53&lt;&gt;0,N53&lt;&gt;0),(vol_de_nuit(B53,D53,A53,C53,N53/24)*24),"")</f>
        <v/>
      </c>
      <c r="S53" s="98"/>
      <c r="T53" s="95"/>
      <c r="U53" s="99"/>
      <c r="V53" s="100"/>
      <c r="W53" s="101"/>
      <c r="X53" s="116" t="str">
        <f>IFERROR(IF(AND(VLOOKUP($F53,'Aircraft list'!$A$4:$G$39,2,FALSE)="YES",VLOOKUP($F53,'Aircraft list'!$A$4:$G$39,4,FALSE)="YES"),T53,""),"")</f>
        <v/>
      </c>
      <c r="Y53" s="115" t="str">
        <f>IFERROR(IF(AND(VLOOKUP($F53,'Aircraft list'!$A$4:$G$39,2,FALSE)="YES",VLOOKUP($F53,'Aircraft list'!$A$4:$G$39,4,FALSE)="YES"),V53,""),"")</f>
        <v/>
      </c>
      <c r="Z53" s="116" t="str">
        <f>IFERROR(IF(AND(VLOOKUP($F53,'Aircraft list'!$A$4:$G$39,3,FALSE)="YES",VLOOKUP($F53,'Aircraft list'!$A$4:$G$39,4,FALSE)="YES"),T53,""),"")</f>
        <v/>
      </c>
      <c r="AA53" s="115" t="str">
        <f>IFERROR(IF(AND(VLOOKUP($F53,'Aircraft list'!$A$4:$G$39,3,FALSE)="YES",VLOOKUP($F53,'Aircraft list'!$A$4:$G$39,4,FALSE)="YES"),V53,""),"")</f>
        <v/>
      </c>
      <c r="AB53" s="116" t="str">
        <f>IFERROR(IF(AND(VLOOKUP($F53,'Aircraft list'!$A$4:$G$39,2,FALSE)="YES",VLOOKUP($F53,'Aircraft list'!$A$4:$G$39,6,FALSE)="YES"),T53,""),"")</f>
        <v/>
      </c>
      <c r="AC53" s="115" t="str">
        <f>IFERROR(IF(AND(VLOOKUP($F53,'Aircraft list'!$A$4:$G$39,2,FALSE)="YES",VLOOKUP($F53,'Aircraft list'!$A$4:$G$39,6,FALSE)="YES"),V53,""),"")</f>
        <v/>
      </c>
      <c r="AD53" s="116" t="str">
        <f>IFERROR(IF(AND(VLOOKUP($F53,'Aircraft list'!$A$4:$G$39,3,FALSE)="YES",VLOOKUP($F53,'Aircraft list'!$A$4:$G$39,6,FALSE)="YES"),T53,""),"")</f>
        <v/>
      </c>
      <c r="AE53" s="117" t="str">
        <f>IFERROR(IF(AND(VLOOKUP($F53,'Aircraft list'!$A$4:$G$39,3,FALSE)="YES",VLOOKUP($F53,'Aircraft list'!$A$4:$G$39,6,FALSE)="YES"),U53,""),"")</f>
        <v/>
      </c>
      <c r="AF53" s="115" t="str">
        <f>IFERROR(IF(AND(VLOOKUP($F53,'Aircraft list'!$A$4:$G$39,3,FALSE)="YES",VLOOKUP($F53,'Aircraft list'!$A$4:$G$39,6,FALSE)="YES"),V53,""),"")</f>
        <v/>
      </c>
      <c r="AG53" s="116" t="str">
        <f>IFERROR(IF(VLOOKUP($F53,'Aircraft list'!$A$4:$G$39,5,FALSE)="YES",T53,""),"")</f>
        <v/>
      </c>
      <c r="AH53" s="117" t="str">
        <f>IFERROR(IF(VLOOKUP($F53,'Aircraft list'!$A$4:$G$39,5,FALSE)="YES",U53,""),"")</f>
        <v/>
      </c>
      <c r="AI53" s="115" t="str">
        <f>IFERROR(IF(VLOOKUP($F53,'Aircraft list'!$A$4:$G$39,5,FALSE)="YES",V53,""),"")</f>
        <v/>
      </c>
      <c r="AJ53" s="101"/>
      <c r="AK53" s="101"/>
      <c r="AL53" s="101"/>
      <c r="AM53" s="102" t="str">
        <f>IFERROR(IF(VLOOKUP($F53,'Aircraft list'!$A$4:$G$39,7,FALSE)="YES",N53,""),"")</f>
        <v/>
      </c>
      <c r="AN53" s="112"/>
      <c r="AO53" s="101"/>
      <c r="AP53" s="101"/>
      <c r="AQ53" s="101"/>
      <c r="AR53" s="111"/>
      <c r="AS53" s="102"/>
      <c r="AT53" s="102"/>
      <c r="AU53" s="49"/>
    </row>
    <row r="54" spans="1:47" s="50" customFormat="1">
      <c r="A54" s="84"/>
      <c r="B54" s="75"/>
      <c r="C54" s="76"/>
      <c r="D54" s="77"/>
      <c r="E54" s="73" t="str">
        <f t="shared" si="3"/>
        <v/>
      </c>
      <c r="F54" s="79"/>
      <c r="G54" s="80"/>
      <c r="H54" s="50" t="str">
        <f>IFERROR(IF(VLOOKUP(F54,'Aircraft list'!$A$4:$T$59, 3,FALSE)="YES", "ME", "SE" )," ")</f>
        <v xml:space="preserve"> </v>
      </c>
      <c r="I54" s="80"/>
      <c r="J54" s="81" t="str">
        <f ca="1">IFERROR(IF(AND(
MOD(C54-fctlontodouble(VLOOKUP(B54,#REF!,4,FALSE))/360,1)&gt;=MOD((((MID((MID((IF(ISERR(A54),"",fctsoleil(A54,fctlattodouble(VLOOKUP(B54,#REF!,3,FALSE)),fctlontodouble(VLOOKUP(B54,#REF!,4,FALSE)),FALSE))),1,4)),1,2))*60+MID((MID((IF(ISERR(A54),"",fctsoleil(A54,fctlattodouble(VLOOKUP(B54,#REF!,3,FALSE)),fctlontodouble(VLOOKUP(B54,#REF!,4,FALSE)),FALSE))),1,4)),3,4))/(60*24))-fctlontodouble(VLOOKUP(B54,#REF!,4,FALSE))/360,1),
MOD(C54-fctlontodouble(VLOOKUP(B54,#REF!,4,FALSE))/360,1)&lt;MOD((((MID((MID((IF(ISERR(A54),"",fctsoleil(A54,fctlattodouble(VLOOKUP(B54,#REF!,3,FALSE)),fctlontodouble(VLOOKUP(B54,#REF!,4,FALSE)),FALSE))),7,4)),1,2))*60+MID((MID((IF(ISERR(A54),"",fctsoleil(A54,fctlattodouble(VLOOKUP(B54,#REF!,3,FALSE)),fctlontodouble(VLOOKUP(B54,#REF!,4,FALSE)),FALSE))),7,4)),3,4))/(60*24))-fctlontodouble(VLOOKUP(B54,#REF!,4,FALSE))/360,1)
),1,""),"")</f>
        <v/>
      </c>
      <c r="K54" s="82" t="str">
        <f t="shared" si="4"/>
        <v/>
      </c>
      <c r="L54" s="79" t="str">
        <f ca="1">IFERROR(IF(AND(
MOD(E54-fctlontodouble(VLOOKUP(D54,#REF!,4,FALSE))/360,1)&gt;=MOD((((MID((MID((IF(ISERR(A54),"",fctsoleil(A54,fctlattodouble(VLOOKUP(D54,#REF!,3,FALSE)),fctlontodouble(VLOOKUP(D54,#REF!,4,FALSE)),FALSE))),1,4)),1,2))*60+MID((MID((IF(ISERR(A54),"",fctsoleil(A54,fctlattodouble(VLOOKUP(D54,#REF!,3,FALSE)),fctlontodouble(VLOOKUP(D54,#REF!,4,FALSE)),FALSE))),1,4)),3,4))/(60*24))-fctlontodouble(VLOOKUP(D54,#REF!,4,FALSE))/360,1),
MOD(E54-fctlontodouble(VLOOKUP(D54,#REF!,4,FALSE))/360,1)&lt;MOD((((MID((MID((IF(ISERR(A54),"",fctsoleil(A54,fctlattodouble(VLOOKUP(D54,#REF!,3,FALSE)),fctlontodouble(VLOOKUP(D54,#REF!,4,FALSE)),FALSE))),7,4)),1,2))*60+MID((MID((IF(ISERR(A54),"",fctsoleil(A54,fctlattodouble(VLOOKUP(D54,#REF!,3,FALSE)),fctlontodouble(VLOOKUP(D54,#REF!,4,FALSE)),FALSE))),7,4)),3,4))/(60*24))-fctlontodouble(VLOOKUP(D54,#REF!,4,FALSE))/360,1)
),1," "),"")</f>
        <v/>
      </c>
      <c r="M54" s="79" t="str">
        <f t="shared" si="5"/>
        <v/>
      </c>
      <c r="N54" s="94"/>
      <c r="O54" s="83"/>
      <c r="P54" s="95"/>
      <c r="Q54" s="96"/>
      <c r="R54" s="97" t="str">
        <f>IF(AND(A54&lt;&gt;0,B54&lt;&gt;0,D54&lt;&gt;0,C54&lt;&gt;0,N54&lt;&gt;0),(vol_de_nuit(B54,D54,A54,C54,N54/24)*24),"")</f>
        <v/>
      </c>
      <c r="S54" s="98"/>
      <c r="T54" s="95"/>
      <c r="U54" s="99"/>
      <c r="V54" s="100"/>
      <c r="W54" s="101"/>
      <c r="X54" s="116" t="str">
        <f>IFERROR(IF(AND(VLOOKUP($F54,'Aircraft list'!$A$4:$G$39,2,FALSE)="YES",VLOOKUP($F54,'Aircraft list'!$A$4:$G$39,4,FALSE)="YES"),T54,""),"")</f>
        <v/>
      </c>
      <c r="Y54" s="115" t="str">
        <f>IFERROR(IF(AND(VLOOKUP($F54,'Aircraft list'!$A$4:$G$39,2,FALSE)="YES",VLOOKUP($F54,'Aircraft list'!$A$4:$G$39,4,FALSE)="YES"),V54,""),"")</f>
        <v/>
      </c>
      <c r="Z54" s="116" t="str">
        <f>IFERROR(IF(AND(VLOOKUP($F54,'Aircraft list'!$A$4:$G$39,3,FALSE)="YES",VLOOKUP($F54,'Aircraft list'!$A$4:$G$39,4,FALSE)="YES"),T54,""),"")</f>
        <v/>
      </c>
      <c r="AA54" s="115" t="str">
        <f>IFERROR(IF(AND(VLOOKUP($F54,'Aircraft list'!$A$4:$G$39,3,FALSE)="YES",VLOOKUP($F54,'Aircraft list'!$A$4:$G$39,4,FALSE)="YES"),V54,""),"")</f>
        <v/>
      </c>
      <c r="AB54" s="116" t="str">
        <f>IFERROR(IF(AND(VLOOKUP($F54,'Aircraft list'!$A$4:$G$39,2,FALSE)="YES",VLOOKUP($F54,'Aircraft list'!$A$4:$G$39,6,FALSE)="YES"),T54,""),"")</f>
        <v/>
      </c>
      <c r="AC54" s="115" t="str">
        <f>IFERROR(IF(AND(VLOOKUP($F54,'Aircraft list'!$A$4:$G$39,2,FALSE)="YES",VLOOKUP($F54,'Aircraft list'!$A$4:$G$39,6,FALSE)="YES"),V54,""),"")</f>
        <v/>
      </c>
      <c r="AD54" s="116" t="str">
        <f>IFERROR(IF(AND(VLOOKUP($F54,'Aircraft list'!$A$4:$G$39,3,FALSE)="YES",VLOOKUP($F54,'Aircraft list'!$A$4:$G$39,6,FALSE)="YES"),T54,""),"")</f>
        <v/>
      </c>
      <c r="AE54" s="117" t="str">
        <f>IFERROR(IF(AND(VLOOKUP($F54,'Aircraft list'!$A$4:$G$39,3,FALSE)="YES",VLOOKUP($F54,'Aircraft list'!$A$4:$G$39,6,FALSE)="YES"),U54,""),"")</f>
        <v/>
      </c>
      <c r="AF54" s="115" t="str">
        <f>IFERROR(IF(AND(VLOOKUP($F54,'Aircraft list'!$A$4:$G$39,3,FALSE)="YES",VLOOKUP($F54,'Aircraft list'!$A$4:$G$39,6,FALSE)="YES"),V54,""),"")</f>
        <v/>
      </c>
      <c r="AG54" s="116" t="str">
        <f>IFERROR(IF(VLOOKUP($F54,'Aircraft list'!$A$4:$G$39,5,FALSE)="YES",T54,""),"")</f>
        <v/>
      </c>
      <c r="AH54" s="117" t="str">
        <f>IFERROR(IF(VLOOKUP($F54,'Aircraft list'!$A$4:$G$39,5,FALSE)="YES",U54,""),"")</f>
        <v/>
      </c>
      <c r="AI54" s="115" t="str">
        <f>IFERROR(IF(VLOOKUP($F54,'Aircraft list'!$A$4:$G$39,5,FALSE)="YES",V54,""),"")</f>
        <v/>
      </c>
      <c r="AJ54" s="101"/>
      <c r="AK54" s="101"/>
      <c r="AL54" s="101"/>
      <c r="AM54" s="102" t="str">
        <f>IFERROR(IF(VLOOKUP($F54,'Aircraft list'!$A$4:$G$39,7,FALSE)="YES",N54,""),"")</f>
        <v/>
      </c>
      <c r="AN54" s="112"/>
      <c r="AO54" s="101"/>
      <c r="AP54" s="101"/>
      <c r="AQ54" s="101"/>
      <c r="AR54" s="111"/>
      <c r="AS54" s="102"/>
      <c r="AT54" s="102"/>
      <c r="AU54" s="49"/>
    </row>
    <row r="55" spans="1:47" s="50" customFormat="1">
      <c r="A55" s="84"/>
      <c r="B55" s="75"/>
      <c r="C55" s="76"/>
      <c r="D55" s="77"/>
      <c r="E55" s="73" t="str">
        <f t="shared" si="3"/>
        <v/>
      </c>
      <c r="F55" s="79"/>
      <c r="G55" s="80"/>
      <c r="H55" s="50" t="str">
        <f>IFERROR(IF(VLOOKUP(F55,'Aircraft list'!$A$4:$T$59, 3,FALSE)="YES", "ME", "SE" )," ")</f>
        <v xml:space="preserve"> </v>
      </c>
      <c r="I55" s="80"/>
      <c r="J55" s="81" t="str">
        <f ca="1">IFERROR(IF(AND(
MOD(C55-fctlontodouble(VLOOKUP(B55,#REF!,4,FALSE))/360,1)&gt;=MOD((((MID((MID((IF(ISERR(A55),"",fctsoleil(A55,fctlattodouble(VLOOKUP(B55,#REF!,3,FALSE)),fctlontodouble(VLOOKUP(B55,#REF!,4,FALSE)),FALSE))),1,4)),1,2))*60+MID((MID((IF(ISERR(A55),"",fctsoleil(A55,fctlattodouble(VLOOKUP(B55,#REF!,3,FALSE)),fctlontodouble(VLOOKUP(B55,#REF!,4,FALSE)),FALSE))),1,4)),3,4))/(60*24))-fctlontodouble(VLOOKUP(B55,#REF!,4,FALSE))/360,1),
MOD(C55-fctlontodouble(VLOOKUP(B55,#REF!,4,FALSE))/360,1)&lt;MOD((((MID((MID((IF(ISERR(A55),"",fctsoleil(A55,fctlattodouble(VLOOKUP(B55,#REF!,3,FALSE)),fctlontodouble(VLOOKUP(B55,#REF!,4,FALSE)),FALSE))),7,4)),1,2))*60+MID((MID((IF(ISERR(A55),"",fctsoleil(A55,fctlattodouble(VLOOKUP(B55,#REF!,3,FALSE)),fctlontodouble(VLOOKUP(B55,#REF!,4,FALSE)),FALSE))),7,4)),3,4))/(60*24))-fctlontodouble(VLOOKUP(B55,#REF!,4,FALSE))/360,1)
),1,""),"")</f>
        <v/>
      </c>
      <c r="K55" s="82" t="str">
        <f t="shared" si="4"/>
        <v/>
      </c>
      <c r="L55" s="79" t="str">
        <f ca="1">IFERROR(IF(AND(
MOD(E55-fctlontodouble(VLOOKUP(D55,#REF!,4,FALSE))/360,1)&gt;=MOD((((MID((MID((IF(ISERR(A55),"",fctsoleil(A55,fctlattodouble(VLOOKUP(D55,#REF!,3,FALSE)),fctlontodouble(VLOOKUP(D55,#REF!,4,FALSE)),FALSE))),1,4)),1,2))*60+MID((MID((IF(ISERR(A55),"",fctsoleil(A55,fctlattodouble(VLOOKUP(D55,#REF!,3,FALSE)),fctlontodouble(VLOOKUP(D55,#REF!,4,FALSE)),FALSE))),1,4)),3,4))/(60*24))-fctlontodouble(VLOOKUP(D55,#REF!,4,FALSE))/360,1),
MOD(E55-fctlontodouble(VLOOKUP(D55,#REF!,4,FALSE))/360,1)&lt;MOD((((MID((MID((IF(ISERR(A55),"",fctsoleil(A55,fctlattodouble(VLOOKUP(D55,#REF!,3,FALSE)),fctlontodouble(VLOOKUP(D55,#REF!,4,FALSE)),FALSE))),7,4)),1,2))*60+MID((MID((IF(ISERR(A55),"",fctsoleil(A55,fctlattodouble(VLOOKUP(D55,#REF!,3,FALSE)),fctlontodouble(VLOOKUP(D55,#REF!,4,FALSE)),FALSE))),7,4)),3,4))/(60*24))-fctlontodouble(VLOOKUP(D55,#REF!,4,FALSE))/360,1)
),1," "),"")</f>
        <v/>
      </c>
      <c r="M55" s="79" t="str">
        <f t="shared" si="5"/>
        <v/>
      </c>
      <c r="N55" s="94"/>
      <c r="O55" s="83"/>
      <c r="P55" s="95"/>
      <c r="Q55" s="96"/>
      <c r="R55" s="97" t="str">
        <f>IF(AND(A55&lt;&gt;0,B55&lt;&gt;0,D55&lt;&gt;0,C55&lt;&gt;0,N55&lt;&gt;0),(vol_de_nuit(B55,D55,A55,C55,N55/24)*24),"")</f>
        <v/>
      </c>
      <c r="S55" s="98"/>
      <c r="T55" s="95"/>
      <c r="U55" s="99"/>
      <c r="V55" s="100"/>
      <c r="W55" s="101"/>
      <c r="X55" s="116" t="str">
        <f>IFERROR(IF(AND(VLOOKUP($F55,'Aircraft list'!$A$4:$G$39,2,FALSE)="YES",VLOOKUP($F55,'Aircraft list'!$A$4:$G$39,4,FALSE)="YES"),T55,""),"")</f>
        <v/>
      </c>
      <c r="Y55" s="115" t="str">
        <f>IFERROR(IF(AND(VLOOKUP($F55,'Aircraft list'!$A$4:$G$39,2,FALSE)="YES",VLOOKUP($F55,'Aircraft list'!$A$4:$G$39,4,FALSE)="YES"),V55,""),"")</f>
        <v/>
      </c>
      <c r="Z55" s="116" t="str">
        <f>IFERROR(IF(AND(VLOOKUP($F55,'Aircraft list'!$A$4:$G$39,3,FALSE)="YES",VLOOKUP($F55,'Aircraft list'!$A$4:$G$39,4,FALSE)="YES"),T55,""),"")</f>
        <v/>
      </c>
      <c r="AA55" s="115" t="str">
        <f>IFERROR(IF(AND(VLOOKUP($F55,'Aircraft list'!$A$4:$G$39,3,FALSE)="YES",VLOOKUP($F55,'Aircraft list'!$A$4:$G$39,4,FALSE)="YES"),V55,""),"")</f>
        <v/>
      </c>
      <c r="AB55" s="116" t="str">
        <f>IFERROR(IF(AND(VLOOKUP($F55,'Aircraft list'!$A$4:$G$39,2,FALSE)="YES",VLOOKUP($F55,'Aircraft list'!$A$4:$G$39,6,FALSE)="YES"),T55,""),"")</f>
        <v/>
      </c>
      <c r="AC55" s="115" t="str">
        <f>IFERROR(IF(AND(VLOOKUP($F55,'Aircraft list'!$A$4:$G$39,2,FALSE)="YES",VLOOKUP($F55,'Aircraft list'!$A$4:$G$39,6,FALSE)="YES"),V55,""),"")</f>
        <v/>
      </c>
      <c r="AD55" s="116" t="str">
        <f>IFERROR(IF(AND(VLOOKUP($F55,'Aircraft list'!$A$4:$G$39,3,FALSE)="YES",VLOOKUP($F55,'Aircraft list'!$A$4:$G$39,6,FALSE)="YES"),T55,""),"")</f>
        <v/>
      </c>
      <c r="AE55" s="117" t="str">
        <f>IFERROR(IF(AND(VLOOKUP($F55,'Aircraft list'!$A$4:$G$39,3,FALSE)="YES",VLOOKUP($F55,'Aircraft list'!$A$4:$G$39,6,FALSE)="YES"),U55,""),"")</f>
        <v/>
      </c>
      <c r="AF55" s="115" t="str">
        <f>IFERROR(IF(AND(VLOOKUP($F55,'Aircraft list'!$A$4:$G$39,3,FALSE)="YES",VLOOKUP($F55,'Aircraft list'!$A$4:$G$39,6,FALSE)="YES"),V55,""),"")</f>
        <v/>
      </c>
      <c r="AG55" s="116" t="str">
        <f>IFERROR(IF(VLOOKUP($F55,'Aircraft list'!$A$4:$G$39,5,FALSE)="YES",T55,""),"")</f>
        <v/>
      </c>
      <c r="AH55" s="117" t="str">
        <f>IFERROR(IF(VLOOKUP($F55,'Aircraft list'!$A$4:$G$39,5,FALSE)="YES",U55,""),"")</f>
        <v/>
      </c>
      <c r="AI55" s="115" t="str">
        <f>IFERROR(IF(VLOOKUP($F55,'Aircraft list'!$A$4:$G$39,5,FALSE)="YES",V55,""),"")</f>
        <v/>
      </c>
      <c r="AJ55" s="101"/>
      <c r="AK55" s="101"/>
      <c r="AL55" s="101"/>
      <c r="AM55" s="102" t="str">
        <f>IFERROR(IF(VLOOKUP($F55,'Aircraft list'!$A$4:$G$39,7,FALSE)="YES",N55,""),"")</f>
        <v/>
      </c>
      <c r="AN55" s="112"/>
      <c r="AO55" s="101"/>
      <c r="AP55" s="101"/>
      <c r="AQ55" s="101"/>
      <c r="AR55" s="111"/>
      <c r="AS55" s="102"/>
      <c r="AT55" s="102"/>
      <c r="AU55" s="49"/>
    </row>
    <row r="56" spans="1:47" s="50" customFormat="1">
      <c r="A56" s="84"/>
      <c r="B56" s="75"/>
      <c r="C56" s="76"/>
      <c r="D56" s="77"/>
      <c r="E56" s="73" t="str">
        <f t="shared" si="3"/>
        <v/>
      </c>
      <c r="F56" s="79"/>
      <c r="G56" s="80"/>
      <c r="H56" s="50" t="str">
        <f>IFERROR(IF(VLOOKUP(F56,'Aircraft list'!$A$4:$T$59, 3,FALSE)="YES", "ME", "SE" )," ")</f>
        <v xml:space="preserve"> </v>
      </c>
      <c r="I56" s="80"/>
      <c r="J56" s="81" t="str">
        <f ca="1">IFERROR(IF(AND(
MOD(C56-fctlontodouble(VLOOKUP(B56,#REF!,4,FALSE))/360,1)&gt;=MOD((((MID((MID((IF(ISERR(A56),"",fctsoleil(A56,fctlattodouble(VLOOKUP(B56,#REF!,3,FALSE)),fctlontodouble(VLOOKUP(B56,#REF!,4,FALSE)),FALSE))),1,4)),1,2))*60+MID((MID((IF(ISERR(A56),"",fctsoleil(A56,fctlattodouble(VLOOKUP(B56,#REF!,3,FALSE)),fctlontodouble(VLOOKUP(B56,#REF!,4,FALSE)),FALSE))),1,4)),3,4))/(60*24))-fctlontodouble(VLOOKUP(B56,#REF!,4,FALSE))/360,1),
MOD(C56-fctlontodouble(VLOOKUP(B56,#REF!,4,FALSE))/360,1)&lt;MOD((((MID((MID((IF(ISERR(A56),"",fctsoleil(A56,fctlattodouble(VLOOKUP(B56,#REF!,3,FALSE)),fctlontodouble(VLOOKUP(B56,#REF!,4,FALSE)),FALSE))),7,4)),1,2))*60+MID((MID((IF(ISERR(A56),"",fctsoleil(A56,fctlattodouble(VLOOKUP(B56,#REF!,3,FALSE)),fctlontodouble(VLOOKUP(B56,#REF!,4,FALSE)),FALSE))),7,4)),3,4))/(60*24))-fctlontodouble(VLOOKUP(B56,#REF!,4,FALSE))/360,1)
),1,""),"")</f>
        <v/>
      </c>
      <c r="K56" s="82" t="str">
        <f t="shared" si="4"/>
        <v/>
      </c>
      <c r="L56" s="79" t="str">
        <f ca="1">IFERROR(IF(AND(
MOD(E56-fctlontodouble(VLOOKUP(D56,#REF!,4,FALSE))/360,1)&gt;=MOD((((MID((MID((IF(ISERR(A56),"",fctsoleil(A56,fctlattodouble(VLOOKUP(D56,#REF!,3,FALSE)),fctlontodouble(VLOOKUP(D56,#REF!,4,FALSE)),FALSE))),1,4)),1,2))*60+MID((MID((IF(ISERR(A56),"",fctsoleil(A56,fctlattodouble(VLOOKUP(D56,#REF!,3,FALSE)),fctlontodouble(VLOOKUP(D56,#REF!,4,FALSE)),FALSE))),1,4)),3,4))/(60*24))-fctlontodouble(VLOOKUP(D56,#REF!,4,FALSE))/360,1),
MOD(E56-fctlontodouble(VLOOKUP(D56,#REF!,4,FALSE))/360,1)&lt;MOD((((MID((MID((IF(ISERR(A56),"",fctsoleil(A56,fctlattodouble(VLOOKUP(D56,#REF!,3,FALSE)),fctlontodouble(VLOOKUP(D56,#REF!,4,FALSE)),FALSE))),7,4)),1,2))*60+MID((MID((IF(ISERR(A56),"",fctsoleil(A56,fctlattodouble(VLOOKUP(D56,#REF!,3,FALSE)),fctlontodouble(VLOOKUP(D56,#REF!,4,FALSE)),FALSE))),7,4)),3,4))/(60*24))-fctlontodouble(VLOOKUP(D56,#REF!,4,FALSE))/360,1)
),1," "),"")</f>
        <v/>
      </c>
      <c r="M56" s="79" t="str">
        <f t="shared" si="5"/>
        <v/>
      </c>
      <c r="N56" s="94"/>
      <c r="O56" s="83"/>
      <c r="P56" s="95"/>
      <c r="Q56" s="96"/>
      <c r="R56" s="97" t="str">
        <f>IF(AND(A56&lt;&gt;0,B56&lt;&gt;0,D56&lt;&gt;0,C56&lt;&gt;0,N56&lt;&gt;0),(vol_de_nuit(B56,D56,A56,C56,N56/24)*24),"")</f>
        <v/>
      </c>
      <c r="S56" s="98"/>
      <c r="T56" s="95"/>
      <c r="U56" s="99"/>
      <c r="V56" s="100"/>
      <c r="W56" s="101"/>
      <c r="X56" s="116" t="str">
        <f>IFERROR(IF(AND(VLOOKUP($F56,'Aircraft list'!$A$4:$G$39,2,FALSE)="YES",VLOOKUP($F56,'Aircraft list'!$A$4:$G$39,4,FALSE)="YES"),T56,""),"")</f>
        <v/>
      </c>
      <c r="Y56" s="115" t="str">
        <f>IFERROR(IF(AND(VLOOKUP($F56,'Aircraft list'!$A$4:$G$39,2,FALSE)="YES",VLOOKUP($F56,'Aircraft list'!$A$4:$G$39,4,FALSE)="YES"),V56,""),"")</f>
        <v/>
      </c>
      <c r="Z56" s="116" t="str">
        <f>IFERROR(IF(AND(VLOOKUP($F56,'Aircraft list'!$A$4:$G$39,3,FALSE)="YES",VLOOKUP($F56,'Aircraft list'!$A$4:$G$39,4,FALSE)="YES"),T56,""),"")</f>
        <v/>
      </c>
      <c r="AA56" s="115" t="str">
        <f>IFERROR(IF(AND(VLOOKUP($F56,'Aircraft list'!$A$4:$G$39,3,FALSE)="YES",VLOOKUP($F56,'Aircraft list'!$A$4:$G$39,4,FALSE)="YES"),V56,""),"")</f>
        <v/>
      </c>
      <c r="AB56" s="116" t="str">
        <f>IFERROR(IF(AND(VLOOKUP($F56,'Aircraft list'!$A$4:$G$39,2,FALSE)="YES",VLOOKUP($F56,'Aircraft list'!$A$4:$G$39,6,FALSE)="YES"),T56,""),"")</f>
        <v/>
      </c>
      <c r="AC56" s="115" t="str">
        <f>IFERROR(IF(AND(VLOOKUP($F56,'Aircraft list'!$A$4:$G$39,2,FALSE)="YES",VLOOKUP($F56,'Aircraft list'!$A$4:$G$39,6,FALSE)="YES"),V56,""),"")</f>
        <v/>
      </c>
      <c r="AD56" s="116" t="str">
        <f>IFERROR(IF(AND(VLOOKUP($F56,'Aircraft list'!$A$4:$G$39,3,FALSE)="YES",VLOOKUP($F56,'Aircraft list'!$A$4:$G$39,6,FALSE)="YES"),T56,""),"")</f>
        <v/>
      </c>
      <c r="AE56" s="117" t="str">
        <f>IFERROR(IF(AND(VLOOKUP($F56,'Aircraft list'!$A$4:$G$39,3,FALSE)="YES",VLOOKUP($F56,'Aircraft list'!$A$4:$G$39,6,FALSE)="YES"),U56,""),"")</f>
        <v/>
      </c>
      <c r="AF56" s="115" t="str">
        <f>IFERROR(IF(AND(VLOOKUP($F56,'Aircraft list'!$A$4:$G$39,3,FALSE)="YES",VLOOKUP($F56,'Aircraft list'!$A$4:$G$39,6,FALSE)="YES"),V56,""),"")</f>
        <v/>
      </c>
      <c r="AG56" s="116" t="str">
        <f>IFERROR(IF(VLOOKUP($F56,'Aircraft list'!$A$4:$G$39,5,FALSE)="YES",T56,""),"")</f>
        <v/>
      </c>
      <c r="AH56" s="117" t="str">
        <f>IFERROR(IF(VLOOKUP($F56,'Aircraft list'!$A$4:$G$39,5,FALSE)="YES",U56,""),"")</f>
        <v/>
      </c>
      <c r="AI56" s="115" t="str">
        <f>IFERROR(IF(VLOOKUP($F56,'Aircraft list'!$A$4:$G$39,5,FALSE)="YES",V56,""),"")</f>
        <v/>
      </c>
      <c r="AJ56" s="101"/>
      <c r="AK56" s="101"/>
      <c r="AL56" s="101"/>
      <c r="AM56" s="102" t="str">
        <f>IFERROR(IF(VLOOKUP($F56,'Aircraft list'!$A$4:$G$39,7,FALSE)="YES",N56,""),"")</f>
        <v/>
      </c>
      <c r="AN56" s="112"/>
      <c r="AO56" s="101"/>
      <c r="AP56" s="101"/>
      <c r="AQ56" s="101"/>
      <c r="AR56" s="111"/>
      <c r="AS56" s="102"/>
      <c r="AT56" s="102"/>
      <c r="AU56" s="49"/>
    </row>
    <row r="57" spans="1:47" s="50" customFormat="1">
      <c r="A57" s="84"/>
      <c r="B57" s="75"/>
      <c r="C57" s="76"/>
      <c r="D57" s="77"/>
      <c r="E57" s="73" t="str">
        <f t="shared" si="3"/>
        <v/>
      </c>
      <c r="F57" s="79"/>
      <c r="G57" s="80"/>
      <c r="H57" s="50" t="str">
        <f>IFERROR(IF(VLOOKUP(F57,'Aircraft list'!$A$4:$T$59, 3,FALSE)="YES", "ME", "SE" )," ")</f>
        <v xml:space="preserve"> </v>
      </c>
      <c r="I57" s="80"/>
      <c r="J57" s="81" t="str">
        <f ca="1">IFERROR(IF(AND(
MOD(C57-fctlontodouble(VLOOKUP(B57,#REF!,4,FALSE))/360,1)&gt;=MOD((((MID((MID((IF(ISERR(A57),"",fctsoleil(A57,fctlattodouble(VLOOKUP(B57,#REF!,3,FALSE)),fctlontodouble(VLOOKUP(B57,#REF!,4,FALSE)),FALSE))),1,4)),1,2))*60+MID((MID((IF(ISERR(A57),"",fctsoleil(A57,fctlattodouble(VLOOKUP(B57,#REF!,3,FALSE)),fctlontodouble(VLOOKUP(B57,#REF!,4,FALSE)),FALSE))),1,4)),3,4))/(60*24))-fctlontodouble(VLOOKUP(B57,#REF!,4,FALSE))/360,1),
MOD(C57-fctlontodouble(VLOOKUP(B57,#REF!,4,FALSE))/360,1)&lt;MOD((((MID((MID((IF(ISERR(A57),"",fctsoleil(A57,fctlattodouble(VLOOKUP(B57,#REF!,3,FALSE)),fctlontodouble(VLOOKUP(B57,#REF!,4,FALSE)),FALSE))),7,4)),1,2))*60+MID((MID((IF(ISERR(A57),"",fctsoleil(A57,fctlattodouble(VLOOKUP(B57,#REF!,3,FALSE)),fctlontodouble(VLOOKUP(B57,#REF!,4,FALSE)),FALSE))),7,4)),3,4))/(60*24))-fctlontodouble(VLOOKUP(B57,#REF!,4,FALSE))/360,1)
),1,""),"")</f>
        <v/>
      </c>
      <c r="K57" s="82" t="str">
        <f t="shared" si="4"/>
        <v/>
      </c>
      <c r="L57" s="79" t="str">
        <f ca="1">IFERROR(IF(AND(
MOD(E57-fctlontodouble(VLOOKUP(D57,#REF!,4,FALSE))/360,1)&gt;=MOD((((MID((MID((IF(ISERR(A57),"",fctsoleil(A57,fctlattodouble(VLOOKUP(D57,#REF!,3,FALSE)),fctlontodouble(VLOOKUP(D57,#REF!,4,FALSE)),FALSE))),1,4)),1,2))*60+MID((MID((IF(ISERR(A57),"",fctsoleil(A57,fctlattodouble(VLOOKUP(D57,#REF!,3,FALSE)),fctlontodouble(VLOOKUP(D57,#REF!,4,FALSE)),FALSE))),1,4)),3,4))/(60*24))-fctlontodouble(VLOOKUP(D57,#REF!,4,FALSE))/360,1),
MOD(E57-fctlontodouble(VLOOKUP(D57,#REF!,4,FALSE))/360,1)&lt;MOD((((MID((MID((IF(ISERR(A57),"",fctsoleil(A57,fctlattodouble(VLOOKUP(D57,#REF!,3,FALSE)),fctlontodouble(VLOOKUP(D57,#REF!,4,FALSE)),FALSE))),7,4)),1,2))*60+MID((MID((IF(ISERR(A57),"",fctsoleil(A57,fctlattodouble(VLOOKUP(D57,#REF!,3,FALSE)),fctlontodouble(VLOOKUP(D57,#REF!,4,FALSE)),FALSE))),7,4)),3,4))/(60*24))-fctlontodouble(VLOOKUP(D57,#REF!,4,FALSE))/360,1)
),1," "),"")</f>
        <v/>
      </c>
      <c r="M57" s="79" t="str">
        <f t="shared" si="5"/>
        <v/>
      </c>
      <c r="N57" s="94"/>
      <c r="O57" s="83"/>
      <c r="P57" s="95"/>
      <c r="Q57" s="96"/>
      <c r="R57" s="97" t="str">
        <f>IF(AND(A57&lt;&gt;0,B57&lt;&gt;0,D57&lt;&gt;0,C57&lt;&gt;0,N57&lt;&gt;0),(vol_de_nuit(B57,D57,A57,C57,N57/24)*24),"")</f>
        <v/>
      </c>
      <c r="S57" s="98"/>
      <c r="T57" s="95"/>
      <c r="U57" s="99"/>
      <c r="V57" s="100"/>
      <c r="W57" s="101"/>
      <c r="X57" s="116" t="str">
        <f>IFERROR(IF(AND(VLOOKUP($F57,'Aircraft list'!$A$4:$G$39,2,FALSE)="YES",VLOOKUP($F57,'Aircraft list'!$A$4:$G$39,4,FALSE)="YES"),T57,""),"")</f>
        <v/>
      </c>
      <c r="Y57" s="115" t="str">
        <f>IFERROR(IF(AND(VLOOKUP($F57,'Aircraft list'!$A$4:$G$39,2,FALSE)="YES",VLOOKUP($F57,'Aircraft list'!$A$4:$G$39,4,FALSE)="YES"),V57,""),"")</f>
        <v/>
      </c>
      <c r="Z57" s="116" t="str">
        <f>IFERROR(IF(AND(VLOOKUP($F57,'Aircraft list'!$A$4:$G$39,3,FALSE)="YES",VLOOKUP($F57,'Aircraft list'!$A$4:$G$39,4,FALSE)="YES"),T57,""),"")</f>
        <v/>
      </c>
      <c r="AA57" s="115" t="str">
        <f>IFERROR(IF(AND(VLOOKUP($F57,'Aircraft list'!$A$4:$G$39,3,FALSE)="YES",VLOOKUP($F57,'Aircraft list'!$A$4:$G$39,4,FALSE)="YES"),V57,""),"")</f>
        <v/>
      </c>
      <c r="AB57" s="116" t="str">
        <f>IFERROR(IF(AND(VLOOKUP($F57,'Aircraft list'!$A$4:$G$39,2,FALSE)="YES",VLOOKUP($F57,'Aircraft list'!$A$4:$G$39,6,FALSE)="YES"),T57,""),"")</f>
        <v/>
      </c>
      <c r="AC57" s="115" t="str">
        <f>IFERROR(IF(AND(VLOOKUP($F57,'Aircraft list'!$A$4:$G$39,2,FALSE)="YES",VLOOKUP($F57,'Aircraft list'!$A$4:$G$39,6,FALSE)="YES"),V57,""),"")</f>
        <v/>
      </c>
      <c r="AD57" s="116" t="str">
        <f>IFERROR(IF(AND(VLOOKUP($F57,'Aircraft list'!$A$4:$G$39,3,FALSE)="YES",VLOOKUP($F57,'Aircraft list'!$A$4:$G$39,6,FALSE)="YES"),T57,""),"")</f>
        <v/>
      </c>
      <c r="AE57" s="117" t="str">
        <f>IFERROR(IF(AND(VLOOKUP($F57,'Aircraft list'!$A$4:$G$39,3,FALSE)="YES",VLOOKUP($F57,'Aircraft list'!$A$4:$G$39,6,FALSE)="YES"),U57,""),"")</f>
        <v/>
      </c>
      <c r="AF57" s="115" t="str">
        <f>IFERROR(IF(AND(VLOOKUP($F57,'Aircraft list'!$A$4:$G$39,3,FALSE)="YES",VLOOKUP($F57,'Aircraft list'!$A$4:$G$39,6,FALSE)="YES"),V57,""),"")</f>
        <v/>
      </c>
      <c r="AG57" s="116" t="str">
        <f>IFERROR(IF(VLOOKUP($F57,'Aircraft list'!$A$4:$G$39,5,FALSE)="YES",T57,""),"")</f>
        <v/>
      </c>
      <c r="AH57" s="117" t="str">
        <f>IFERROR(IF(VLOOKUP($F57,'Aircraft list'!$A$4:$G$39,5,FALSE)="YES",U57,""),"")</f>
        <v/>
      </c>
      <c r="AI57" s="115" t="str">
        <f>IFERROR(IF(VLOOKUP($F57,'Aircraft list'!$A$4:$G$39,5,FALSE)="YES",V57,""),"")</f>
        <v/>
      </c>
      <c r="AJ57" s="101"/>
      <c r="AK57" s="101"/>
      <c r="AL57" s="101"/>
      <c r="AM57" s="102" t="str">
        <f>IFERROR(IF(VLOOKUP($F57,'Aircraft list'!$A$4:$G$39,7,FALSE)="YES",N57,""),"")</f>
        <v/>
      </c>
      <c r="AN57" s="112"/>
      <c r="AO57" s="101"/>
      <c r="AP57" s="101"/>
      <c r="AQ57" s="101"/>
      <c r="AR57" s="111"/>
      <c r="AS57" s="102"/>
      <c r="AT57" s="102"/>
      <c r="AU57" s="49"/>
    </row>
    <row r="58" spans="1:47" s="50" customFormat="1">
      <c r="A58" s="84"/>
      <c r="B58" s="75"/>
      <c r="C58" s="76"/>
      <c r="D58" s="77"/>
      <c r="E58" s="73" t="str">
        <f t="shared" si="3"/>
        <v/>
      </c>
      <c r="F58" s="79"/>
      <c r="G58" s="80"/>
      <c r="H58" s="50" t="str">
        <f>IFERROR(IF(VLOOKUP(F58,'Aircraft list'!$A$4:$T$59, 3,FALSE)="YES", "ME", "SE" )," ")</f>
        <v xml:space="preserve"> </v>
      </c>
      <c r="I58" s="80"/>
      <c r="J58" s="81" t="str">
        <f ca="1">IFERROR(IF(AND(
MOD(C58-fctlontodouble(VLOOKUP(B58,#REF!,4,FALSE))/360,1)&gt;=MOD((((MID((MID((IF(ISERR(A58),"",fctsoleil(A58,fctlattodouble(VLOOKUP(B58,#REF!,3,FALSE)),fctlontodouble(VLOOKUP(B58,#REF!,4,FALSE)),FALSE))),1,4)),1,2))*60+MID((MID((IF(ISERR(A58),"",fctsoleil(A58,fctlattodouble(VLOOKUP(B58,#REF!,3,FALSE)),fctlontodouble(VLOOKUP(B58,#REF!,4,FALSE)),FALSE))),1,4)),3,4))/(60*24))-fctlontodouble(VLOOKUP(B58,#REF!,4,FALSE))/360,1),
MOD(C58-fctlontodouble(VLOOKUP(B58,#REF!,4,FALSE))/360,1)&lt;MOD((((MID((MID((IF(ISERR(A58),"",fctsoleil(A58,fctlattodouble(VLOOKUP(B58,#REF!,3,FALSE)),fctlontodouble(VLOOKUP(B58,#REF!,4,FALSE)),FALSE))),7,4)),1,2))*60+MID((MID((IF(ISERR(A58),"",fctsoleil(A58,fctlattodouble(VLOOKUP(B58,#REF!,3,FALSE)),fctlontodouble(VLOOKUP(B58,#REF!,4,FALSE)),FALSE))),7,4)),3,4))/(60*24))-fctlontodouble(VLOOKUP(B58,#REF!,4,FALSE))/360,1)
),1,""),"")</f>
        <v/>
      </c>
      <c r="K58" s="82" t="str">
        <f t="shared" si="4"/>
        <v/>
      </c>
      <c r="L58" s="79" t="str">
        <f ca="1">IFERROR(IF(AND(
MOD(E58-fctlontodouble(VLOOKUP(D58,#REF!,4,FALSE))/360,1)&gt;=MOD((((MID((MID((IF(ISERR(A58),"",fctsoleil(A58,fctlattodouble(VLOOKUP(D58,#REF!,3,FALSE)),fctlontodouble(VLOOKUP(D58,#REF!,4,FALSE)),FALSE))),1,4)),1,2))*60+MID((MID((IF(ISERR(A58),"",fctsoleil(A58,fctlattodouble(VLOOKUP(D58,#REF!,3,FALSE)),fctlontodouble(VLOOKUP(D58,#REF!,4,FALSE)),FALSE))),1,4)),3,4))/(60*24))-fctlontodouble(VLOOKUP(D58,#REF!,4,FALSE))/360,1),
MOD(E58-fctlontodouble(VLOOKUP(D58,#REF!,4,FALSE))/360,1)&lt;MOD((((MID((MID((IF(ISERR(A58),"",fctsoleil(A58,fctlattodouble(VLOOKUP(D58,#REF!,3,FALSE)),fctlontodouble(VLOOKUP(D58,#REF!,4,FALSE)),FALSE))),7,4)),1,2))*60+MID((MID((IF(ISERR(A58),"",fctsoleil(A58,fctlattodouble(VLOOKUP(D58,#REF!,3,FALSE)),fctlontodouble(VLOOKUP(D58,#REF!,4,FALSE)),FALSE))),7,4)),3,4))/(60*24))-fctlontodouble(VLOOKUP(D58,#REF!,4,FALSE))/360,1)
),1," "),"")</f>
        <v/>
      </c>
      <c r="M58" s="79" t="str">
        <f t="shared" si="5"/>
        <v/>
      </c>
      <c r="N58" s="94"/>
      <c r="O58" s="83"/>
      <c r="P58" s="95"/>
      <c r="Q58" s="96"/>
      <c r="R58" s="97" t="str">
        <f>IF(AND(A58&lt;&gt;0,B58&lt;&gt;0,D58&lt;&gt;0,C58&lt;&gt;0,N58&lt;&gt;0),(vol_de_nuit(B58,D58,A58,C58,N58/24)*24),"")</f>
        <v/>
      </c>
      <c r="S58" s="98"/>
      <c r="T58" s="95"/>
      <c r="U58" s="99"/>
      <c r="V58" s="100"/>
      <c r="W58" s="101"/>
      <c r="X58" s="116" t="str">
        <f>IFERROR(IF(AND(VLOOKUP($F58,'Aircraft list'!$A$4:$G$39,2,FALSE)="YES",VLOOKUP($F58,'Aircraft list'!$A$4:$G$39,4,FALSE)="YES"),T58,""),"")</f>
        <v/>
      </c>
      <c r="Y58" s="115" t="str">
        <f>IFERROR(IF(AND(VLOOKUP($F58,'Aircraft list'!$A$4:$G$39,2,FALSE)="YES",VLOOKUP($F58,'Aircraft list'!$A$4:$G$39,4,FALSE)="YES"),V58,""),"")</f>
        <v/>
      </c>
      <c r="Z58" s="116" t="str">
        <f>IFERROR(IF(AND(VLOOKUP($F58,'Aircraft list'!$A$4:$G$39,3,FALSE)="YES",VLOOKUP($F58,'Aircraft list'!$A$4:$G$39,4,FALSE)="YES"),T58,""),"")</f>
        <v/>
      </c>
      <c r="AA58" s="115" t="str">
        <f>IFERROR(IF(AND(VLOOKUP($F58,'Aircraft list'!$A$4:$G$39,3,FALSE)="YES",VLOOKUP($F58,'Aircraft list'!$A$4:$G$39,4,FALSE)="YES"),V58,""),"")</f>
        <v/>
      </c>
      <c r="AB58" s="116" t="str">
        <f>IFERROR(IF(AND(VLOOKUP($F58,'Aircraft list'!$A$4:$G$39,2,FALSE)="YES",VLOOKUP($F58,'Aircraft list'!$A$4:$G$39,6,FALSE)="YES"),T58,""),"")</f>
        <v/>
      </c>
      <c r="AC58" s="115" t="str">
        <f>IFERROR(IF(AND(VLOOKUP($F58,'Aircraft list'!$A$4:$G$39,2,FALSE)="YES",VLOOKUP($F58,'Aircraft list'!$A$4:$G$39,6,FALSE)="YES"),V58,""),"")</f>
        <v/>
      </c>
      <c r="AD58" s="116" t="str">
        <f>IFERROR(IF(AND(VLOOKUP($F58,'Aircraft list'!$A$4:$G$39,3,FALSE)="YES",VLOOKUP($F58,'Aircraft list'!$A$4:$G$39,6,FALSE)="YES"),T58,""),"")</f>
        <v/>
      </c>
      <c r="AE58" s="117" t="str">
        <f>IFERROR(IF(AND(VLOOKUP($F58,'Aircraft list'!$A$4:$G$39,3,FALSE)="YES",VLOOKUP($F58,'Aircraft list'!$A$4:$G$39,6,FALSE)="YES"),U58,""),"")</f>
        <v/>
      </c>
      <c r="AF58" s="115" t="str">
        <f>IFERROR(IF(AND(VLOOKUP($F58,'Aircraft list'!$A$4:$G$39,3,FALSE)="YES",VLOOKUP($F58,'Aircraft list'!$A$4:$G$39,6,FALSE)="YES"),V58,""),"")</f>
        <v/>
      </c>
      <c r="AG58" s="116" t="str">
        <f>IFERROR(IF(VLOOKUP($F58,'Aircraft list'!$A$4:$G$39,5,FALSE)="YES",T58,""),"")</f>
        <v/>
      </c>
      <c r="AH58" s="117" t="str">
        <f>IFERROR(IF(VLOOKUP($F58,'Aircraft list'!$A$4:$G$39,5,FALSE)="YES",U58,""),"")</f>
        <v/>
      </c>
      <c r="AI58" s="115" t="str">
        <f>IFERROR(IF(VLOOKUP($F58,'Aircraft list'!$A$4:$G$39,5,FALSE)="YES",V58,""),"")</f>
        <v/>
      </c>
      <c r="AJ58" s="101"/>
      <c r="AK58" s="101"/>
      <c r="AL58" s="101"/>
      <c r="AM58" s="102" t="str">
        <f>IFERROR(IF(VLOOKUP($F58,'Aircraft list'!$A$4:$G$39,7,FALSE)="YES",N58,""),"")</f>
        <v/>
      </c>
      <c r="AN58" s="112"/>
      <c r="AO58" s="101"/>
      <c r="AP58" s="101"/>
      <c r="AQ58" s="101"/>
      <c r="AR58" s="111"/>
      <c r="AS58" s="102"/>
      <c r="AT58" s="102"/>
      <c r="AU58" s="49"/>
    </row>
    <row r="59" spans="1:47" s="50" customFormat="1">
      <c r="A59" s="84"/>
      <c r="B59" s="75"/>
      <c r="C59" s="76"/>
      <c r="D59" s="77"/>
      <c r="E59" s="73" t="str">
        <f t="shared" si="3"/>
        <v/>
      </c>
      <c r="F59" s="79"/>
      <c r="G59" s="80"/>
      <c r="H59" s="50" t="str">
        <f>IFERROR(IF(VLOOKUP(F59,'Aircraft list'!$A$4:$T$59, 3,FALSE)="YES", "ME", "SE" )," ")</f>
        <v xml:space="preserve"> </v>
      </c>
      <c r="I59" s="80"/>
      <c r="J59" s="81" t="str">
        <f ca="1">IFERROR(IF(AND(
MOD(C59-fctlontodouble(VLOOKUP(B59,#REF!,4,FALSE))/360,1)&gt;=MOD((((MID((MID((IF(ISERR(A59),"",fctsoleil(A59,fctlattodouble(VLOOKUP(B59,#REF!,3,FALSE)),fctlontodouble(VLOOKUP(B59,#REF!,4,FALSE)),FALSE))),1,4)),1,2))*60+MID((MID((IF(ISERR(A59),"",fctsoleil(A59,fctlattodouble(VLOOKUP(B59,#REF!,3,FALSE)),fctlontodouble(VLOOKUP(B59,#REF!,4,FALSE)),FALSE))),1,4)),3,4))/(60*24))-fctlontodouble(VLOOKUP(B59,#REF!,4,FALSE))/360,1),
MOD(C59-fctlontodouble(VLOOKUP(B59,#REF!,4,FALSE))/360,1)&lt;MOD((((MID((MID((IF(ISERR(A59),"",fctsoleil(A59,fctlattodouble(VLOOKUP(B59,#REF!,3,FALSE)),fctlontodouble(VLOOKUP(B59,#REF!,4,FALSE)),FALSE))),7,4)),1,2))*60+MID((MID((IF(ISERR(A59),"",fctsoleil(A59,fctlattodouble(VLOOKUP(B59,#REF!,3,FALSE)),fctlontodouble(VLOOKUP(B59,#REF!,4,FALSE)),FALSE))),7,4)),3,4))/(60*24))-fctlontodouble(VLOOKUP(B59,#REF!,4,FALSE))/360,1)
),1,""),"")</f>
        <v/>
      </c>
      <c r="K59" s="82" t="str">
        <f t="shared" si="4"/>
        <v/>
      </c>
      <c r="L59" s="79" t="str">
        <f ca="1">IFERROR(IF(AND(
MOD(E59-fctlontodouble(VLOOKUP(D59,#REF!,4,FALSE))/360,1)&gt;=MOD((((MID((MID((IF(ISERR(A59),"",fctsoleil(A59,fctlattodouble(VLOOKUP(D59,#REF!,3,FALSE)),fctlontodouble(VLOOKUP(D59,#REF!,4,FALSE)),FALSE))),1,4)),1,2))*60+MID((MID((IF(ISERR(A59),"",fctsoleil(A59,fctlattodouble(VLOOKUP(D59,#REF!,3,FALSE)),fctlontodouble(VLOOKUP(D59,#REF!,4,FALSE)),FALSE))),1,4)),3,4))/(60*24))-fctlontodouble(VLOOKUP(D59,#REF!,4,FALSE))/360,1),
MOD(E59-fctlontodouble(VLOOKUP(D59,#REF!,4,FALSE))/360,1)&lt;MOD((((MID((MID((IF(ISERR(A59),"",fctsoleil(A59,fctlattodouble(VLOOKUP(D59,#REF!,3,FALSE)),fctlontodouble(VLOOKUP(D59,#REF!,4,FALSE)),FALSE))),7,4)),1,2))*60+MID((MID((IF(ISERR(A59),"",fctsoleil(A59,fctlattodouble(VLOOKUP(D59,#REF!,3,FALSE)),fctlontodouble(VLOOKUP(D59,#REF!,4,FALSE)),FALSE))),7,4)),3,4))/(60*24))-fctlontodouble(VLOOKUP(D59,#REF!,4,FALSE))/360,1)
),1," "),"")</f>
        <v/>
      </c>
      <c r="M59" s="79" t="str">
        <f t="shared" si="5"/>
        <v/>
      </c>
      <c r="N59" s="94"/>
      <c r="O59" s="83"/>
      <c r="P59" s="95"/>
      <c r="Q59" s="96"/>
      <c r="R59" s="97" t="str">
        <f>IF(AND(A59&lt;&gt;0,B59&lt;&gt;0,D59&lt;&gt;0,C59&lt;&gt;0,N59&lt;&gt;0),(vol_de_nuit(B59,D59,A59,C59,N59/24)*24),"")</f>
        <v/>
      </c>
      <c r="S59" s="98"/>
      <c r="T59" s="95"/>
      <c r="U59" s="99"/>
      <c r="V59" s="100"/>
      <c r="W59" s="101"/>
      <c r="X59" s="116" t="str">
        <f>IFERROR(IF(AND(VLOOKUP($F59,'Aircraft list'!$A$4:$G$39,2,FALSE)="YES",VLOOKUP($F59,'Aircraft list'!$A$4:$G$39,4,FALSE)="YES"),T59,""),"")</f>
        <v/>
      </c>
      <c r="Y59" s="115" t="str">
        <f>IFERROR(IF(AND(VLOOKUP($F59,'Aircraft list'!$A$4:$G$39,2,FALSE)="YES",VLOOKUP($F59,'Aircraft list'!$A$4:$G$39,4,FALSE)="YES"),V59,""),"")</f>
        <v/>
      </c>
      <c r="Z59" s="116" t="str">
        <f>IFERROR(IF(AND(VLOOKUP($F59,'Aircraft list'!$A$4:$G$39,3,FALSE)="YES",VLOOKUP($F59,'Aircraft list'!$A$4:$G$39,4,FALSE)="YES"),T59,""),"")</f>
        <v/>
      </c>
      <c r="AA59" s="115" t="str">
        <f>IFERROR(IF(AND(VLOOKUP($F59,'Aircraft list'!$A$4:$G$39,3,FALSE)="YES",VLOOKUP($F59,'Aircraft list'!$A$4:$G$39,4,FALSE)="YES"),V59,""),"")</f>
        <v/>
      </c>
      <c r="AB59" s="116" t="str">
        <f>IFERROR(IF(AND(VLOOKUP($F59,'Aircraft list'!$A$4:$G$39,2,FALSE)="YES",VLOOKUP($F59,'Aircraft list'!$A$4:$G$39,6,FALSE)="YES"),T59,""),"")</f>
        <v/>
      </c>
      <c r="AC59" s="115" t="str">
        <f>IFERROR(IF(AND(VLOOKUP($F59,'Aircraft list'!$A$4:$G$39,2,FALSE)="YES",VLOOKUP($F59,'Aircraft list'!$A$4:$G$39,6,FALSE)="YES"),V59,""),"")</f>
        <v/>
      </c>
      <c r="AD59" s="116" t="str">
        <f>IFERROR(IF(AND(VLOOKUP($F59,'Aircraft list'!$A$4:$G$39,3,FALSE)="YES",VLOOKUP($F59,'Aircraft list'!$A$4:$G$39,6,FALSE)="YES"),T59,""),"")</f>
        <v/>
      </c>
      <c r="AE59" s="117" t="str">
        <f>IFERROR(IF(AND(VLOOKUP($F59,'Aircraft list'!$A$4:$G$39,3,FALSE)="YES",VLOOKUP($F59,'Aircraft list'!$A$4:$G$39,6,FALSE)="YES"),U59,""),"")</f>
        <v/>
      </c>
      <c r="AF59" s="115" t="str">
        <f>IFERROR(IF(AND(VLOOKUP($F59,'Aircraft list'!$A$4:$G$39,3,FALSE)="YES",VLOOKUP($F59,'Aircraft list'!$A$4:$G$39,6,FALSE)="YES"),V59,""),"")</f>
        <v/>
      </c>
      <c r="AG59" s="116" t="str">
        <f>IFERROR(IF(VLOOKUP($F59,'Aircraft list'!$A$4:$G$39,5,FALSE)="YES",T59,""),"")</f>
        <v/>
      </c>
      <c r="AH59" s="117" t="str">
        <f>IFERROR(IF(VLOOKUP($F59,'Aircraft list'!$A$4:$G$39,5,FALSE)="YES",U59,""),"")</f>
        <v/>
      </c>
      <c r="AI59" s="115" t="str">
        <f>IFERROR(IF(VLOOKUP($F59,'Aircraft list'!$A$4:$G$39,5,FALSE)="YES",V59,""),"")</f>
        <v/>
      </c>
      <c r="AJ59" s="101"/>
      <c r="AK59" s="101"/>
      <c r="AL59" s="101"/>
      <c r="AM59" s="102" t="str">
        <f>IFERROR(IF(VLOOKUP($F59,'Aircraft list'!$A$4:$G$39,7,FALSE)="YES",N59,""),"")</f>
        <v/>
      </c>
      <c r="AN59" s="112"/>
      <c r="AO59" s="101"/>
      <c r="AP59" s="101"/>
      <c r="AQ59" s="101"/>
      <c r="AR59" s="111"/>
      <c r="AS59" s="102"/>
      <c r="AT59" s="102"/>
      <c r="AU59" s="49"/>
    </row>
    <row r="60" spans="1:47" s="50" customFormat="1">
      <c r="A60" s="84"/>
      <c r="B60" s="75"/>
      <c r="C60" s="76"/>
      <c r="D60" s="77"/>
      <c r="E60" s="73" t="str">
        <f t="shared" si="3"/>
        <v/>
      </c>
      <c r="F60" s="79"/>
      <c r="G60" s="80"/>
      <c r="H60" s="50" t="str">
        <f>IFERROR(IF(VLOOKUP(F60,'Aircraft list'!$A$4:$T$59, 3,FALSE)="YES", "ME", "SE" )," ")</f>
        <v xml:space="preserve"> </v>
      </c>
      <c r="I60" s="80"/>
      <c r="J60" s="81" t="str">
        <f ca="1">IFERROR(IF(AND(
MOD(C60-fctlontodouble(VLOOKUP(B60,#REF!,4,FALSE))/360,1)&gt;=MOD((((MID((MID((IF(ISERR(A60),"",fctsoleil(A60,fctlattodouble(VLOOKUP(B60,#REF!,3,FALSE)),fctlontodouble(VLOOKUP(B60,#REF!,4,FALSE)),FALSE))),1,4)),1,2))*60+MID((MID((IF(ISERR(A60),"",fctsoleil(A60,fctlattodouble(VLOOKUP(B60,#REF!,3,FALSE)),fctlontodouble(VLOOKUP(B60,#REF!,4,FALSE)),FALSE))),1,4)),3,4))/(60*24))-fctlontodouble(VLOOKUP(B60,#REF!,4,FALSE))/360,1),
MOD(C60-fctlontodouble(VLOOKUP(B60,#REF!,4,FALSE))/360,1)&lt;MOD((((MID((MID((IF(ISERR(A60),"",fctsoleil(A60,fctlattodouble(VLOOKUP(B60,#REF!,3,FALSE)),fctlontodouble(VLOOKUP(B60,#REF!,4,FALSE)),FALSE))),7,4)),1,2))*60+MID((MID((IF(ISERR(A60),"",fctsoleil(A60,fctlattodouble(VLOOKUP(B60,#REF!,3,FALSE)),fctlontodouble(VLOOKUP(B60,#REF!,4,FALSE)),FALSE))),7,4)),3,4))/(60*24))-fctlontodouble(VLOOKUP(B60,#REF!,4,FALSE))/360,1)
),1,""),"")</f>
        <v/>
      </c>
      <c r="K60" s="82" t="str">
        <f t="shared" si="4"/>
        <v/>
      </c>
      <c r="L60" s="79" t="str">
        <f ca="1">IFERROR(IF(AND(
MOD(E60-fctlontodouble(VLOOKUP(D60,#REF!,4,FALSE))/360,1)&gt;=MOD((((MID((MID((IF(ISERR(A60),"",fctsoleil(A60,fctlattodouble(VLOOKUP(D60,#REF!,3,FALSE)),fctlontodouble(VLOOKUP(D60,#REF!,4,FALSE)),FALSE))),1,4)),1,2))*60+MID((MID((IF(ISERR(A60),"",fctsoleil(A60,fctlattodouble(VLOOKUP(D60,#REF!,3,FALSE)),fctlontodouble(VLOOKUP(D60,#REF!,4,FALSE)),FALSE))),1,4)),3,4))/(60*24))-fctlontodouble(VLOOKUP(D60,#REF!,4,FALSE))/360,1),
MOD(E60-fctlontodouble(VLOOKUP(D60,#REF!,4,FALSE))/360,1)&lt;MOD((((MID((MID((IF(ISERR(A60),"",fctsoleil(A60,fctlattodouble(VLOOKUP(D60,#REF!,3,FALSE)),fctlontodouble(VLOOKUP(D60,#REF!,4,FALSE)),FALSE))),7,4)),1,2))*60+MID((MID((IF(ISERR(A60),"",fctsoleil(A60,fctlattodouble(VLOOKUP(D60,#REF!,3,FALSE)),fctlontodouble(VLOOKUP(D60,#REF!,4,FALSE)),FALSE))),7,4)),3,4))/(60*24))-fctlontodouble(VLOOKUP(D60,#REF!,4,FALSE))/360,1)
),1," "),"")</f>
        <v/>
      </c>
      <c r="M60" s="79" t="str">
        <f t="shared" si="5"/>
        <v/>
      </c>
      <c r="N60" s="94"/>
      <c r="O60" s="83"/>
      <c r="P60" s="95"/>
      <c r="Q60" s="96"/>
      <c r="R60" s="97" t="str">
        <f>IF(AND(A60&lt;&gt;0,B60&lt;&gt;0,D60&lt;&gt;0,C60&lt;&gt;0,N60&lt;&gt;0),(vol_de_nuit(B60,D60,A60,C60,N60/24)*24),"")</f>
        <v/>
      </c>
      <c r="S60" s="98"/>
      <c r="T60" s="95"/>
      <c r="U60" s="99"/>
      <c r="V60" s="100"/>
      <c r="W60" s="101"/>
      <c r="X60" s="116" t="str">
        <f>IFERROR(IF(AND(VLOOKUP($F60,'Aircraft list'!$A$4:$G$39,2,FALSE)="YES",VLOOKUP($F60,'Aircraft list'!$A$4:$G$39,4,FALSE)="YES"),T60,""),"")</f>
        <v/>
      </c>
      <c r="Y60" s="115" t="str">
        <f>IFERROR(IF(AND(VLOOKUP($F60,'Aircraft list'!$A$4:$G$39,2,FALSE)="YES",VLOOKUP($F60,'Aircraft list'!$A$4:$G$39,4,FALSE)="YES"),V60,""),"")</f>
        <v/>
      </c>
      <c r="Z60" s="116" t="str">
        <f>IFERROR(IF(AND(VLOOKUP($F60,'Aircraft list'!$A$4:$G$39,3,FALSE)="YES",VLOOKUP($F60,'Aircraft list'!$A$4:$G$39,4,FALSE)="YES"),T60,""),"")</f>
        <v/>
      </c>
      <c r="AA60" s="115" t="str">
        <f>IFERROR(IF(AND(VLOOKUP($F60,'Aircraft list'!$A$4:$G$39,3,FALSE)="YES",VLOOKUP($F60,'Aircraft list'!$A$4:$G$39,4,FALSE)="YES"),V60,""),"")</f>
        <v/>
      </c>
      <c r="AB60" s="116" t="str">
        <f>IFERROR(IF(AND(VLOOKUP($F60,'Aircraft list'!$A$4:$G$39,2,FALSE)="YES",VLOOKUP($F60,'Aircraft list'!$A$4:$G$39,6,FALSE)="YES"),T60,""),"")</f>
        <v/>
      </c>
      <c r="AC60" s="115" t="str">
        <f>IFERROR(IF(AND(VLOOKUP($F60,'Aircraft list'!$A$4:$G$39,2,FALSE)="YES",VLOOKUP($F60,'Aircraft list'!$A$4:$G$39,6,FALSE)="YES"),V60,""),"")</f>
        <v/>
      </c>
      <c r="AD60" s="116" t="str">
        <f>IFERROR(IF(AND(VLOOKUP($F60,'Aircraft list'!$A$4:$G$39,3,FALSE)="YES",VLOOKUP($F60,'Aircraft list'!$A$4:$G$39,6,FALSE)="YES"),T60,""),"")</f>
        <v/>
      </c>
      <c r="AE60" s="117" t="str">
        <f>IFERROR(IF(AND(VLOOKUP($F60,'Aircraft list'!$A$4:$G$39,3,FALSE)="YES",VLOOKUP($F60,'Aircraft list'!$A$4:$G$39,6,FALSE)="YES"),U60,""),"")</f>
        <v/>
      </c>
      <c r="AF60" s="115" t="str">
        <f>IFERROR(IF(AND(VLOOKUP($F60,'Aircraft list'!$A$4:$G$39,3,FALSE)="YES",VLOOKUP($F60,'Aircraft list'!$A$4:$G$39,6,FALSE)="YES"),V60,""),"")</f>
        <v/>
      </c>
      <c r="AG60" s="116" t="str">
        <f>IFERROR(IF(VLOOKUP($F60,'Aircraft list'!$A$4:$G$39,5,FALSE)="YES",T60,""),"")</f>
        <v/>
      </c>
      <c r="AH60" s="117" t="str">
        <f>IFERROR(IF(VLOOKUP($F60,'Aircraft list'!$A$4:$G$39,5,FALSE)="YES",U60,""),"")</f>
        <v/>
      </c>
      <c r="AI60" s="115" t="str">
        <f>IFERROR(IF(VLOOKUP($F60,'Aircraft list'!$A$4:$G$39,5,FALSE)="YES",V60,""),"")</f>
        <v/>
      </c>
      <c r="AJ60" s="101"/>
      <c r="AK60" s="101"/>
      <c r="AL60" s="101"/>
      <c r="AM60" s="102" t="str">
        <f>IFERROR(IF(VLOOKUP($F60,'Aircraft list'!$A$4:$G$39,7,FALSE)="YES",N60,""),"")</f>
        <v/>
      </c>
      <c r="AN60" s="112"/>
      <c r="AO60" s="101"/>
      <c r="AP60" s="101"/>
      <c r="AQ60" s="101"/>
      <c r="AR60" s="111"/>
      <c r="AS60" s="102"/>
      <c r="AT60" s="102"/>
      <c r="AU60" s="49"/>
    </row>
    <row r="61" spans="1:47" s="50" customFormat="1">
      <c r="A61" s="84"/>
      <c r="B61" s="75"/>
      <c r="C61" s="76"/>
      <c r="D61" s="77"/>
      <c r="E61" s="73" t="str">
        <f t="shared" si="3"/>
        <v/>
      </c>
      <c r="F61" s="79"/>
      <c r="G61" s="80"/>
      <c r="H61" s="50" t="str">
        <f>IFERROR(IF(VLOOKUP(F61,'Aircraft list'!$A$4:$T$59, 3,FALSE)="YES", "ME", "SE" )," ")</f>
        <v xml:space="preserve"> </v>
      </c>
      <c r="I61" s="80"/>
      <c r="J61" s="81" t="str">
        <f ca="1">IFERROR(IF(AND(
MOD(C61-fctlontodouble(VLOOKUP(B61,#REF!,4,FALSE))/360,1)&gt;=MOD((((MID((MID((IF(ISERR(A61),"",fctsoleil(A61,fctlattodouble(VLOOKUP(B61,#REF!,3,FALSE)),fctlontodouble(VLOOKUP(B61,#REF!,4,FALSE)),FALSE))),1,4)),1,2))*60+MID((MID((IF(ISERR(A61),"",fctsoleil(A61,fctlattodouble(VLOOKUP(B61,#REF!,3,FALSE)),fctlontodouble(VLOOKUP(B61,#REF!,4,FALSE)),FALSE))),1,4)),3,4))/(60*24))-fctlontodouble(VLOOKUP(B61,#REF!,4,FALSE))/360,1),
MOD(C61-fctlontodouble(VLOOKUP(B61,#REF!,4,FALSE))/360,1)&lt;MOD((((MID((MID((IF(ISERR(A61),"",fctsoleil(A61,fctlattodouble(VLOOKUP(B61,#REF!,3,FALSE)),fctlontodouble(VLOOKUP(B61,#REF!,4,FALSE)),FALSE))),7,4)),1,2))*60+MID((MID((IF(ISERR(A61),"",fctsoleil(A61,fctlattodouble(VLOOKUP(B61,#REF!,3,FALSE)),fctlontodouble(VLOOKUP(B61,#REF!,4,FALSE)),FALSE))),7,4)),3,4))/(60*24))-fctlontodouble(VLOOKUP(B61,#REF!,4,FALSE))/360,1)
),1,""),"")</f>
        <v/>
      </c>
      <c r="K61" s="82" t="str">
        <f t="shared" si="4"/>
        <v/>
      </c>
      <c r="L61" s="79" t="str">
        <f ca="1">IFERROR(IF(AND(
MOD(E61-fctlontodouble(VLOOKUP(D61,#REF!,4,FALSE))/360,1)&gt;=MOD((((MID((MID((IF(ISERR(A61),"",fctsoleil(A61,fctlattodouble(VLOOKUP(D61,#REF!,3,FALSE)),fctlontodouble(VLOOKUP(D61,#REF!,4,FALSE)),FALSE))),1,4)),1,2))*60+MID((MID((IF(ISERR(A61),"",fctsoleil(A61,fctlattodouble(VLOOKUP(D61,#REF!,3,FALSE)),fctlontodouble(VLOOKUP(D61,#REF!,4,FALSE)),FALSE))),1,4)),3,4))/(60*24))-fctlontodouble(VLOOKUP(D61,#REF!,4,FALSE))/360,1),
MOD(E61-fctlontodouble(VLOOKUP(D61,#REF!,4,FALSE))/360,1)&lt;MOD((((MID((MID((IF(ISERR(A61),"",fctsoleil(A61,fctlattodouble(VLOOKUP(D61,#REF!,3,FALSE)),fctlontodouble(VLOOKUP(D61,#REF!,4,FALSE)),FALSE))),7,4)),1,2))*60+MID((MID((IF(ISERR(A61),"",fctsoleil(A61,fctlattodouble(VLOOKUP(D61,#REF!,3,FALSE)),fctlontodouble(VLOOKUP(D61,#REF!,4,FALSE)),FALSE))),7,4)),3,4))/(60*24))-fctlontodouble(VLOOKUP(D61,#REF!,4,FALSE))/360,1)
),1," "),"")</f>
        <v/>
      </c>
      <c r="M61" s="79" t="str">
        <f t="shared" si="5"/>
        <v/>
      </c>
      <c r="N61" s="94"/>
      <c r="O61" s="83"/>
      <c r="P61" s="95"/>
      <c r="Q61" s="96"/>
      <c r="R61" s="97" t="str">
        <f>IF(AND(A61&lt;&gt;0,B61&lt;&gt;0,D61&lt;&gt;0,C61&lt;&gt;0,N61&lt;&gt;0),(vol_de_nuit(B61,D61,A61,C61,N61/24)*24),"")</f>
        <v/>
      </c>
      <c r="S61" s="98"/>
      <c r="T61" s="95"/>
      <c r="U61" s="99"/>
      <c r="V61" s="100"/>
      <c r="W61" s="101"/>
      <c r="X61" s="116" t="str">
        <f>IFERROR(IF(AND(VLOOKUP($F61,'Aircraft list'!$A$4:$G$39,2,FALSE)="YES",VLOOKUP($F61,'Aircraft list'!$A$4:$G$39,4,FALSE)="YES"),T61,""),"")</f>
        <v/>
      </c>
      <c r="Y61" s="115" t="str">
        <f>IFERROR(IF(AND(VLOOKUP($F61,'Aircraft list'!$A$4:$G$39,2,FALSE)="YES",VLOOKUP($F61,'Aircraft list'!$A$4:$G$39,4,FALSE)="YES"),V61,""),"")</f>
        <v/>
      </c>
      <c r="Z61" s="116" t="str">
        <f>IFERROR(IF(AND(VLOOKUP($F61,'Aircraft list'!$A$4:$G$39,3,FALSE)="YES",VLOOKUP($F61,'Aircraft list'!$A$4:$G$39,4,FALSE)="YES"),T61,""),"")</f>
        <v/>
      </c>
      <c r="AA61" s="115" t="str">
        <f>IFERROR(IF(AND(VLOOKUP($F61,'Aircraft list'!$A$4:$G$39,3,FALSE)="YES",VLOOKUP($F61,'Aircraft list'!$A$4:$G$39,4,FALSE)="YES"),V61,""),"")</f>
        <v/>
      </c>
      <c r="AB61" s="116" t="str">
        <f>IFERROR(IF(AND(VLOOKUP($F61,'Aircraft list'!$A$4:$G$39,2,FALSE)="YES",VLOOKUP($F61,'Aircraft list'!$A$4:$G$39,6,FALSE)="YES"),T61,""),"")</f>
        <v/>
      </c>
      <c r="AC61" s="115" t="str">
        <f>IFERROR(IF(AND(VLOOKUP($F61,'Aircraft list'!$A$4:$G$39,2,FALSE)="YES",VLOOKUP($F61,'Aircraft list'!$A$4:$G$39,6,FALSE)="YES"),V61,""),"")</f>
        <v/>
      </c>
      <c r="AD61" s="116" t="str">
        <f>IFERROR(IF(AND(VLOOKUP($F61,'Aircraft list'!$A$4:$G$39,3,FALSE)="YES",VLOOKUP($F61,'Aircraft list'!$A$4:$G$39,6,FALSE)="YES"),T61,""),"")</f>
        <v/>
      </c>
      <c r="AE61" s="117" t="str">
        <f>IFERROR(IF(AND(VLOOKUP($F61,'Aircraft list'!$A$4:$G$39,3,FALSE)="YES",VLOOKUP($F61,'Aircraft list'!$A$4:$G$39,6,FALSE)="YES"),U61,""),"")</f>
        <v/>
      </c>
      <c r="AF61" s="115" t="str">
        <f>IFERROR(IF(AND(VLOOKUP($F61,'Aircraft list'!$A$4:$G$39,3,FALSE)="YES",VLOOKUP($F61,'Aircraft list'!$A$4:$G$39,6,FALSE)="YES"),V61,""),"")</f>
        <v/>
      </c>
      <c r="AG61" s="116" t="str">
        <f>IFERROR(IF(VLOOKUP($F61,'Aircraft list'!$A$4:$G$39,5,FALSE)="YES",T61,""),"")</f>
        <v/>
      </c>
      <c r="AH61" s="117" t="str">
        <f>IFERROR(IF(VLOOKUP($F61,'Aircraft list'!$A$4:$G$39,5,FALSE)="YES",U61,""),"")</f>
        <v/>
      </c>
      <c r="AI61" s="115" t="str">
        <f>IFERROR(IF(VLOOKUP($F61,'Aircraft list'!$A$4:$G$39,5,FALSE)="YES",V61,""),"")</f>
        <v/>
      </c>
      <c r="AJ61" s="101"/>
      <c r="AK61" s="101"/>
      <c r="AL61" s="101"/>
      <c r="AM61" s="102" t="str">
        <f>IFERROR(IF(VLOOKUP($F61,'Aircraft list'!$A$4:$G$39,7,FALSE)="YES",N61,""),"")</f>
        <v/>
      </c>
      <c r="AN61" s="112"/>
      <c r="AO61" s="101"/>
      <c r="AP61" s="101"/>
      <c r="AQ61" s="101"/>
      <c r="AR61" s="111"/>
      <c r="AS61" s="102"/>
      <c r="AT61" s="102"/>
      <c r="AU61" s="49"/>
    </row>
    <row r="62" spans="1:47" s="50" customFormat="1">
      <c r="A62" s="84"/>
      <c r="B62" s="75"/>
      <c r="C62" s="76"/>
      <c r="D62" s="77"/>
      <c r="E62" s="73" t="str">
        <f t="shared" si="3"/>
        <v/>
      </c>
      <c r="F62" s="79"/>
      <c r="G62" s="80"/>
      <c r="H62" s="50" t="str">
        <f>IFERROR(IF(VLOOKUP(F62,'Aircraft list'!$A$4:$T$59, 3,FALSE)="YES", "ME", "SE" )," ")</f>
        <v xml:space="preserve"> </v>
      </c>
      <c r="I62" s="80"/>
      <c r="J62" s="81" t="str">
        <f ca="1">IFERROR(IF(AND(
MOD(C62-fctlontodouble(VLOOKUP(B62,#REF!,4,FALSE))/360,1)&gt;=MOD((((MID((MID((IF(ISERR(A62),"",fctsoleil(A62,fctlattodouble(VLOOKUP(B62,#REF!,3,FALSE)),fctlontodouble(VLOOKUP(B62,#REF!,4,FALSE)),FALSE))),1,4)),1,2))*60+MID((MID((IF(ISERR(A62),"",fctsoleil(A62,fctlattodouble(VLOOKUP(B62,#REF!,3,FALSE)),fctlontodouble(VLOOKUP(B62,#REF!,4,FALSE)),FALSE))),1,4)),3,4))/(60*24))-fctlontodouble(VLOOKUP(B62,#REF!,4,FALSE))/360,1),
MOD(C62-fctlontodouble(VLOOKUP(B62,#REF!,4,FALSE))/360,1)&lt;MOD((((MID((MID((IF(ISERR(A62),"",fctsoleil(A62,fctlattodouble(VLOOKUP(B62,#REF!,3,FALSE)),fctlontodouble(VLOOKUP(B62,#REF!,4,FALSE)),FALSE))),7,4)),1,2))*60+MID((MID((IF(ISERR(A62),"",fctsoleil(A62,fctlattodouble(VLOOKUP(B62,#REF!,3,FALSE)),fctlontodouble(VLOOKUP(B62,#REF!,4,FALSE)),FALSE))),7,4)),3,4))/(60*24))-fctlontodouble(VLOOKUP(B62,#REF!,4,FALSE))/360,1)
),1,""),"")</f>
        <v/>
      </c>
      <c r="K62" s="82" t="str">
        <f t="shared" si="4"/>
        <v/>
      </c>
      <c r="L62" s="79" t="str">
        <f ca="1">IFERROR(IF(AND(
MOD(E62-fctlontodouble(VLOOKUP(D62,#REF!,4,FALSE))/360,1)&gt;=MOD((((MID((MID((IF(ISERR(A62),"",fctsoleil(A62,fctlattodouble(VLOOKUP(D62,#REF!,3,FALSE)),fctlontodouble(VLOOKUP(D62,#REF!,4,FALSE)),FALSE))),1,4)),1,2))*60+MID((MID((IF(ISERR(A62),"",fctsoleil(A62,fctlattodouble(VLOOKUP(D62,#REF!,3,FALSE)),fctlontodouble(VLOOKUP(D62,#REF!,4,FALSE)),FALSE))),1,4)),3,4))/(60*24))-fctlontodouble(VLOOKUP(D62,#REF!,4,FALSE))/360,1),
MOD(E62-fctlontodouble(VLOOKUP(D62,#REF!,4,FALSE))/360,1)&lt;MOD((((MID((MID((IF(ISERR(A62),"",fctsoleil(A62,fctlattodouble(VLOOKUP(D62,#REF!,3,FALSE)),fctlontodouble(VLOOKUP(D62,#REF!,4,FALSE)),FALSE))),7,4)),1,2))*60+MID((MID((IF(ISERR(A62),"",fctsoleil(A62,fctlattodouble(VLOOKUP(D62,#REF!,3,FALSE)),fctlontodouble(VLOOKUP(D62,#REF!,4,FALSE)),FALSE))),7,4)),3,4))/(60*24))-fctlontodouble(VLOOKUP(D62,#REF!,4,FALSE))/360,1)
),1," "),"")</f>
        <v/>
      </c>
      <c r="M62" s="79" t="str">
        <f t="shared" si="5"/>
        <v/>
      </c>
      <c r="N62" s="94"/>
      <c r="O62" s="83"/>
      <c r="P62" s="95"/>
      <c r="Q62" s="96"/>
      <c r="R62" s="97" t="str">
        <f>IF(AND(A62&lt;&gt;0,B62&lt;&gt;0,D62&lt;&gt;0,C62&lt;&gt;0,N62&lt;&gt;0),(vol_de_nuit(B62,D62,A62,C62,N62/24)*24),"")</f>
        <v/>
      </c>
      <c r="S62" s="98"/>
      <c r="T62" s="95"/>
      <c r="U62" s="99"/>
      <c r="V62" s="100"/>
      <c r="W62" s="101"/>
      <c r="X62" s="116" t="str">
        <f>IFERROR(IF(AND(VLOOKUP($F62,'Aircraft list'!$A$4:$G$39,2,FALSE)="YES",VLOOKUP($F62,'Aircraft list'!$A$4:$G$39,4,FALSE)="YES"),T62,""),"")</f>
        <v/>
      </c>
      <c r="Y62" s="115" t="str">
        <f>IFERROR(IF(AND(VLOOKUP($F62,'Aircraft list'!$A$4:$G$39,2,FALSE)="YES",VLOOKUP($F62,'Aircraft list'!$A$4:$G$39,4,FALSE)="YES"),V62,""),"")</f>
        <v/>
      </c>
      <c r="Z62" s="116" t="str">
        <f>IFERROR(IF(AND(VLOOKUP($F62,'Aircraft list'!$A$4:$G$39,3,FALSE)="YES",VLOOKUP($F62,'Aircraft list'!$A$4:$G$39,4,FALSE)="YES"),T62,""),"")</f>
        <v/>
      </c>
      <c r="AA62" s="115" t="str">
        <f>IFERROR(IF(AND(VLOOKUP($F62,'Aircraft list'!$A$4:$G$39,3,FALSE)="YES",VLOOKUP($F62,'Aircraft list'!$A$4:$G$39,4,FALSE)="YES"),V62,""),"")</f>
        <v/>
      </c>
      <c r="AB62" s="116" t="str">
        <f>IFERROR(IF(AND(VLOOKUP($F62,'Aircraft list'!$A$4:$G$39,2,FALSE)="YES",VLOOKUP($F62,'Aircraft list'!$A$4:$G$39,6,FALSE)="YES"),T62,""),"")</f>
        <v/>
      </c>
      <c r="AC62" s="115" t="str">
        <f>IFERROR(IF(AND(VLOOKUP($F62,'Aircraft list'!$A$4:$G$39,2,FALSE)="YES",VLOOKUP($F62,'Aircraft list'!$A$4:$G$39,6,FALSE)="YES"),V62,""),"")</f>
        <v/>
      </c>
      <c r="AD62" s="116" t="str">
        <f>IFERROR(IF(AND(VLOOKUP($F62,'Aircraft list'!$A$4:$G$39,3,FALSE)="YES",VLOOKUP($F62,'Aircraft list'!$A$4:$G$39,6,FALSE)="YES"),T62,""),"")</f>
        <v/>
      </c>
      <c r="AE62" s="117" t="str">
        <f>IFERROR(IF(AND(VLOOKUP($F62,'Aircraft list'!$A$4:$G$39,3,FALSE)="YES",VLOOKUP($F62,'Aircraft list'!$A$4:$G$39,6,FALSE)="YES"),U62,""),"")</f>
        <v/>
      </c>
      <c r="AF62" s="115" t="str">
        <f>IFERROR(IF(AND(VLOOKUP($F62,'Aircraft list'!$A$4:$G$39,3,FALSE)="YES",VLOOKUP($F62,'Aircraft list'!$A$4:$G$39,6,FALSE)="YES"),V62,""),"")</f>
        <v/>
      </c>
      <c r="AG62" s="116" t="str">
        <f>IFERROR(IF(VLOOKUP($F62,'Aircraft list'!$A$4:$G$39,5,FALSE)="YES",T62,""),"")</f>
        <v/>
      </c>
      <c r="AH62" s="117" t="str">
        <f>IFERROR(IF(VLOOKUP($F62,'Aircraft list'!$A$4:$G$39,5,FALSE)="YES",U62,""),"")</f>
        <v/>
      </c>
      <c r="AI62" s="115" t="str">
        <f>IFERROR(IF(VLOOKUP($F62,'Aircraft list'!$A$4:$G$39,5,FALSE)="YES",V62,""),"")</f>
        <v/>
      </c>
      <c r="AJ62" s="101"/>
      <c r="AK62" s="101"/>
      <c r="AL62" s="101"/>
      <c r="AM62" s="102" t="str">
        <f>IFERROR(IF(VLOOKUP($F62,'Aircraft list'!$A$4:$G$39,7,FALSE)="YES",N62,""),"")</f>
        <v/>
      </c>
      <c r="AN62" s="112"/>
      <c r="AO62" s="101"/>
      <c r="AP62" s="101"/>
      <c r="AQ62" s="101"/>
      <c r="AR62" s="111"/>
      <c r="AS62" s="102"/>
      <c r="AT62" s="102"/>
      <c r="AU62" s="49"/>
    </row>
    <row r="63" spans="1:47" s="50" customFormat="1">
      <c r="A63" s="84"/>
      <c r="B63" s="75"/>
      <c r="C63" s="76"/>
      <c r="D63" s="77"/>
      <c r="E63" s="73" t="str">
        <f t="shared" si="3"/>
        <v/>
      </c>
      <c r="F63" s="79"/>
      <c r="G63" s="80"/>
      <c r="H63" s="50" t="str">
        <f>IFERROR(IF(VLOOKUP(F63,'Aircraft list'!$A$4:$T$59, 3,FALSE)="YES", "ME", "SE" )," ")</f>
        <v xml:space="preserve"> </v>
      </c>
      <c r="I63" s="80"/>
      <c r="J63" s="81" t="str">
        <f ca="1">IFERROR(IF(AND(
MOD(C63-fctlontodouble(VLOOKUP(B63,#REF!,4,FALSE))/360,1)&gt;=MOD((((MID((MID((IF(ISERR(A63),"",fctsoleil(A63,fctlattodouble(VLOOKUP(B63,#REF!,3,FALSE)),fctlontodouble(VLOOKUP(B63,#REF!,4,FALSE)),FALSE))),1,4)),1,2))*60+MID((MID((IF(ISERR(A63),"",fctsoleil(A63,fctlattodouble(VLOOKUP(B63,#REF!,3,FALSE)),fctlontodouble(VLOOKUP(B63,#REF!,4,FALSE)),FALSE))),1,4)),3,4))/(60*24))-fctlontodouble(VLOOKUP(B63,#REF!,4,FALSE))/360,1),
MOD(C63-fctlontodouble(VLOOKUP(B63,#REF!,4,FALSE))/360,1)&lt;MOD((((MID((MID((IF(ISERR(A63),"",fctsoleil(A63,fctlattodouble(VLOOKUP(B63,#REF!,3,FALSE)),fctlontodouble(VLOOKUP(B63,#REF!,4,FALSE)),FALSE))),7,4)),1,2))*60+MID((MID((IF(ISERR(A63),"",fctsoleil(A63,fctlattodouble(VLOOKUP(B63,#REF!,3,FALSE)),fctlontodouble(VLOOKUP(B63,#REF!,4,FALSE)),FALSE))),7,4)),3,4))/(60*24))-fctlontodouble(VLOOKUP(B63,#REF!,4,FALSE))/360,1)
),1,""),"")</f>
        <v/>
      </c>
      <c r="K63" s="82" t="str">
        <f t="shared" si="4"/>
        <v/>
      </c>
      <c r="L63" s="79" t="str">
        <f ca="1">IFERROR(IF(AND(
MOD(E63-fctlontodouble(VLOOKUP(D63,#REF!,4,FALSE))/360,1)&gt;=MOD((((MID((MID((IF(ISERR(A63),"",fctsoleil(A63,fctlattodouble(VLOOKUP(D63,#REF!,3,FALSE)),fctlontodouble(VLOOKUP(D63,#REF!,4,FALSE)),FALSE))),1,4)),1,2))*60+MID((MID((IF(ISERR(A63),"",fctsoleil(A63,fctlattodouble(VLOOKUP(D63,#REF!,3,FALSE)),fctlontodouble(VLOOKUP(D63,#REF!,4,FALSE)),FALSE))),1,4)),3,4))/(60*24))-fctlontodouble(VLOOKUP(D63,#REF!,4,FALSE))/360,1),
MOD(E63-fctlontodouble(VLOOKUP(D63,#REF!,4,FALSE))/360,1)&lt;MOD((((MID((MID((IF(ISERR(A63),"",fctsoleil(A63,fctlattodouble(VLOOKUP(D63,#REF!,3,FALSE)),fctlontodouble(VLOOKUP(D63,#REF!,4,FALSE)),FALSE))),7,4)),1,2))*60+MID((MID((IF(ISERR(A63),"",fctsoleil(A63,fctlattodouble(VLOOKUP(D63,#REF!,3,FALSE)),fctlontodouble(VLOOKUP(D63,#REF!,4,FALSE)),FALSE))),7,4)),3,4))/(60*24))-fctlontodouble(VLOOKUP(D63,#REF!,4,FALSE))/360,1)
),1," "),"")</f>
        <v/>
      </c>
      <c r="M63" s="79" t="str">
        <f t="shared" si="5"/>
        <v/>
      </c>
      <c r="N63" s="94"/>
      <c r="O63" s="83"/>
      <c r="P63" s="95"/>
      <c r="Q63" s="96"/>
      <c r="R63" s="97" t="str">
        <f>IF(AND(A63&lt;&gt;0,B63&lt;&gt;0,D63&lt;&gt;0,C63&lt;&gt;0,N63&lt;&gt;0),(vol_de_nuit(B63,D63,A63,C63,N63/24)*24),"")</f>
        <v/>
      </c>
      <c r="S63" s="98"/>
      <c r="T63" s="95"/>
      <c r="U63" s="99"/>
      <c r="V63" s="100"/>
      <c r="W63" s="101"/>
      <c r="X63" s="116" t="str">
        <f>IFERROR(IF(AND(VLOOKUP($F63,'Aircraft list'!$A$4:$G$39,2,FALSE)="YES",VLOOKUP($F63,'Aircraft list'!$A$4:$G$39,4,FALSE)="YES"),T63,""),"")</f>
        <v/>
      </c>
      <c r="Y63" s="115" t="str">
        <f>IFERROR(IF(AND(VLOOKUP($F63,'Aircraft list'!$A$4:$G$39,2,FALSE)="YES",VLOOKUP($F63,'Aircraft list'!$A$4:$G$39,4,FALSE)="YES"),V63,""),"")</f>
        <v/>
      </c>
      <c r="Z63" s="116" t="str">
        <f>IFERROR(IF(AND(VLOOKUP($F63,'Aircraft list'!$A$4:$G$39,3,FALSE)="YES",VLOOKUP($F63,'Aircraft list'!$A$4:$G$39,4,FALSE)="YES"),T63,""),"")</f>
        <v/>
      </c>
      <c r="AA63" s="115" t="str">
        <f>IFERROR(IF(AND(VLOOKUP($F63,'Aircraft list'!$A$4:$G$39,3,FALSE)="YES",VLOOKUP($F63,'Aircraft list'!$A$4:$G$39,4,FALSE)="YES"),V63,""),"")</f>
        <v/>
      </c>
      <c r="AB63" s="116" t="str">
        <f>IFERROR(IF(AND(VLOOKUP($F63,'Aircraft list'!$A$4:$G$39,2,FALSE)="YES",VLOOKUP($F63,'Aircraft list'!$A$4:$G$39,6,FALSE)="YES"),T63,""),"")</f>
        <v/>
      </c>
      <c r="AC63" s="115" t="str">
        <f>IFERROR(IF(AND(VLOOKUP($F63,'Aircraft list'!$A$4:$G$39,2,FALSE)="YES",VLOOKUP($F63,'Aircraft list'!$A$4:$G$39,6,FALSE)="YES"),V63,""),"")</f>
        <v/>
      </c>
      <c r="AD63" s="116" t="str">
        <f>IFERROR(IF(AND(VLOOKUP($F63,'Aircraft list'!$A$4:$G$39,3,FALSE)="YES",VLOOKUP($F63,'Aircraft list'!$A$4:$G$39,6,FALSE)="YES"),T63,""),"")</f>
        <v/>
      </c>
      <c r="AE63" s="117" t="str">
        <f>IFERROR(IF(AND(VLOOKUP($F63,'Aircraft list'!$A$4:$G$39,3,FALSE)="YES",VLOOKUP($F63,'Aircraft list'!$A$4:$G$39,6,FALSE)="YES"),U63,""),"")</f>
        <v/>
      </c>
      <c r="AF63" s="115" t="str">
        <f>IFERROR(IF(AND(VLOOKUP($F63,'Aircraft list'!$A$4:$G$39,3,FALSE)="YES",VLOOKUP($F63,'Aircraft list'!$A$4:$G$39,6,FALSE)="YES"),V63,""),"")</f>
        <v/>
      </c>
      <c r="AG63" s="116" t="str">
        <f>IFERROR(IF(VLOOKUP($F63,'Aircraft list'!$A$4:$G$39,5,FALSE)="YES",T63,""),"")</f>
        <v/>
      </c>
      <c r="AH63" s="117" t="str">
        <f>IFERROR(IF(VLOOKUP($F63,'Aircraft list'!$A$4:$G$39,5,FALSE)="YES",U63,""),"")</f>
        <v/>
      </c>
      <c r="AI63" s="115" t="str">
        <f>IFERROR(IF(VLOOKUP($F63,'Aircraft list'!$A$4:$G$39,5,FALSE)="YES",V63,""),"")</f>
        <v/>
      </c>
      <c r="AJ63" s="101"/>
      <c r="AK63" s="101"/>
      <c r="AL63" s="101"/>
      <c r="AM63" s="102" t="str">
        <f>IFERROR(IF(VLOOKUP($F63,'Aircraft list'!$A$4:$G$39,7,FALSE)="YES",N63,""),"")</f>
        <v/>
      </c>
      <c r="AN63" s="112"/>
      <c r="AO63" s="101"/>
      <c r="AP63" s="101"/>
      <c r="AQ63" s="101"/>
      <c r="AR63" s="111"/>
      <c r="AS63" s="102"/>
      <c r="AT63" s="102"/>
      <c r="AU63" s="49"/>
    </row>
    <row r="64" spans="1:47" s="50" customFormat="1">
      <c r="A64" s="84"/>
      <c r="B64" s="75"/>
      <c r="C64" s="76"/>
      <c r="D64" s="77"/>
      <c r="E64" s="73" t="str">
        <f t="shared" si="3"/>
        <v/>
      </c>
      <c r="F64" s="79"/>
      <c r="G64" s="80"/>
      <c r="H64" s="50" t="str">
        <f>IFERROR(IF(VLOOKUP(F64,'Aircraft list'!$A$4:$T$59, 3,FALSE)="YES", "ME", "SE" )," ")</f>
        <v xml:space="preserve"> </v>
      </c>
      <c r="I64" s="80"/>
      <c r="J64" s="81" t="str">
        <f ca="1">IFERROR(IF(AND(
MOD(C64-fctlontodouble(VLOOKUP(B64,#REF!,4,FALSE))/360,1)&gt;=MOD((((MID((MID((IF(ISERR(A64),"",fctsoleil(A64,fctlattodouble(VLOOKUP(B64,#REF!,3,FALSE)),fctlontodouble(VLOOKUP(B64,#REF!,4,FALSE)),FALSE))),1,4)),1,2))*60+MID((MID((IF(ISERR(A64),"",fctsoleil(A64,fctlattodouble(VLOOKUP(B64,#REF!,3,FALSE)),fctlontodouble(VLOOKUP(B64,#REF!,4,FALSE)),FALSE))),1,4)),3,4))/(60*24))-fctlontodouble(VLOOKUP(B64,#REF!,4,FALSE))/360,1),
MOD(C64-fctlontodouble(VLOOKUP(B64,#REF!,4,FALSE))/360,1)&lt;MOD((((MID((MID((IF(ISERR(A64),"",fctsoleil(A64,fctlattodouble(VLOOKUP(B64,#REF!,3,FALSE)),fctlontodouble(VLOOKUP(B64,#REF!,4,FALSE)),FALSE))),7,4)),1,2))*60+MID((MID((IF(ISERR(A64),"",fctsoleil(A64,fctlattodouble(VLOOKUP(B64,#REF!,3,FALSE)),fctlontodouble(VLOOKUP(B64,#REF!,4,FALSE)),FALSE))),7,4)),3,4))/(60*24))-fctlontodouble(VLOOKUP(B64,#REF!,4,FALSE))/360,1)
),1,""),"")</f>
        <v/>
      </c>
      <c r="K64" s="82" t="str">
        <f t="shared" si="4"/>
        <v/>
      </c>
      <c r="L64" s="79" t="str">
        <f ca="1">IFERROR(IF(AND(
MOD(E64-fctlontodouble(VLOOKUP(D64,#REF!,4,FALSE))/360,1)&gt;=MOD((((MID((MID((IF(ISERR(A64),"",fctsoleil(A64,fctlattodouble(VLOOKUP(D64,#REF!,3,FALSE)),fctlontodouble(VLOOKUP(D64,#REF!,4,FALSE)),FALSE))),1,4)),1,2))*60+MID((MID((IF(ISERR(A64),"",fctsoleil(A64,fctlattodouble(VLOOKUP(D64,#REF!,3,FALSE)),fctlontodouble(VLOOKUP(D64,#REF!,4,FALSE)),FALSE))),1,4)),3,4))/(60*24))-fctlontodouble(VLOOKUP(D64,#REF!,4,FALSE))/360,1),
MOD(E64-fctlontodouble(VLOOKUP(D64,#REF!,4,FALSE))/360,1)&lt;MOD((((MID((MID((IF(ISERR(A64),"",fctsoleil(A64,fctlattodouble(VLOOKUP(D64,#REF!,3,FALSE)),fctlontodouble(VLOOKUP(D64,#REF!,4,FALSE)),FALSE))),7,4)),1,2))*60+MID((MID((IF(ISERR(A64),"",fctsoleil(A64,fctlattodouble(VLOOKUP(D64,#REF!,3,FALSE)),fctlontodouble(VLOOKUP(D64,#REF!,4,FALSE)),FALSE))),7,4)),3,4))/(60*24))-fctlontodouble(VLOOKUP(D64,#REF!,4,FALSE))/360,1)
),1," "),"")</f>
        <v/>
      </c>
      <c r="M64" s="79" t="str">
        <f t="shared" si="5"/>
        <v/>
      </c>
      <c r="N64" s="94"/>
      <c r="O64" s="83"/>
      <c r="P64" s="95"/>
      <c r="Q64" s="96"/>
      <c r="R64" s="97" t="str">
        <f>IF(AND(A64&lt;&gt;0,B64&lt;&gt;0,D64&lt;&gt;0,C64&lt;&gt;0,N64&lt;&gt;0),(vol_de_nuit(B64,D64,A64,C64,N64/24)*24),"")</f>
        <v/>
      </c>
      <c r="S64" s="98"/>
      <c r="T64" s="95"/>
      <c r="U64" s="99"/>
      <c r="V64" s="100"/>
      <c r="W64" s="101"/>
      <c r="X64" s="116" t="str">
        <f>IFERROR(IF(AND(VLOOKUP($F64,'Aircraft list'!$A$4:$G$39,2,FALSE)="YES",VLOOKUP($F64,'Aircraft list'!$A$4:$G$39,4,FALSE)="YES"),T64,""),"")</f>
        <v/>
      </c>
      <c r="Y64" s="115" t="str">
        <f>IFERROR(IF(AND(VLOOKUP($F64,'Aircraft list'!$A$4:$G$39,2,FALSE)="YES",VLOOKUP($F64,'Aircraft list'!$A$4:$G$39,4,FALSE)="YES"),V64,""),"")</f>
        <v/>
      </c>
      <c r="Z64" s="116" t="str">
        <f>IFERROR(IF(AND(VLOOKUP($F64,'Aircraft list'!$A$4:$G$39,3,FALSE)="YES",VLOOKUP($F64,'Aircraft list'!$A$4:$G$39,4,FALSE)="YES"),T64,""),"")</f>
        <v/>
      </c>
      <c r="AA64" s="115" t="str">
        <f>IFERROR(IF(AND(VLOOKUP($F64,'Aircraft list'!$A$4:$G$39,3,FALSE)="YES",VLOOKUP($F64,'Aircraft list'!$A$4:$G$39,4,FALSE)="YES"),V64,""),"")</f>
        <v/>
      </c>
      <c r="AB64" s="116" t="str">
        <f>IFERROR(IF(AND(VLOOKUP($F64,'Aircraft list'!$A$4:$G$39,2,FALSE)="YES",VLOOKUP($F64,'Aircraft list'!$A$4:$G$39,6,FALSE)="YES"),T64,""),"")</f>
        <v/>
      </c>
      <c r="AC64" s="115" t="str">
        <f>IFERROR(IF(AND(VLOOKUP($F64,'Aircraft list'!$A$4:$G$39,2,FALSE)="YES",VLOOKUP($F64,'Aircraft list'!$A$4:$G$39,6,FALSE)="YES"),V64,""),"")</f>
        <v/>
      </c>
      <c r="AD64" s="116" t="str">
        <f>IFERROR(IF(AND(VLOOKUP($F64,'Aircraft list'!$A$4:$G$39,3,FALSE)="YES",VLOOKUP($F64,'Aircraft list'!$A$4:$G$39,6,FALSE)="YES"),T64,""),"")</f>
        <v/>
      </c>
      <c r="AE64" s="117" t="str">
        <f>IFERROR(IF(AND(VLOOKUP($F64,'Aircraft list'!$A$4:$G$39,3,FALSE)="YES",VLOOKUP($F64,'Aircraft list'!$A$4:$G$39,6,FALSE)="YES"),U64,""),"")</f>
        <v/>
      </c>
      <c r="AF64" s="115" t="str">
        <f>IFERROR(IF(AND(VLOOKUP($F64,'Aircraft list'!$A$4:$G$39,3,FALSE)="YES",VLOOKUP($F64,'Aircraft list'!$A$4:$G$39,6,FALSE)="YES"),V64,""),"")</f>
        <v/>
      </c>
      <c r="AG64" s="116" t="str">
        <f>IFERROR(IF(VLOOKUP($F64,'Aircraft list'!$A$4:$G$39,5,FALSE)="YES",T64,""),"")</f>
        <v/>
      </c>
      <c r="AH64" s="117" t="str">
        <f>IFERROR(IF(VLOOKUP($F64,'Aircraft list'!$A$4:$G$39,5,FALSE)="YES",U64,""),"")</f>
        <v/>
      </c>
      <c r="AI64" s="115" t="str">
        <f>IFERROR(IF(VLOOKUP($F64,'Aircraft list'!$A$4:$G$39,5,FALSE)="YES",V64,""),"")</f>
        <v/>
      </c>
      <c r="AJ64" s="101"/>
      <c r="AK64" s="101"/>
      <c r="AL64" s="101"/>
      <c r="AM64" s="102" t="str">
        <f>IFERROR(IF(VLOOKUP($F64,'Aircraft list'!$A$4:$G$39,7,FALSE)="YES",N64,""),"")</f>
        <v/>
      </c>
      <c r="AN64" s="112"/>
      <c r="AO64" s="101"/>
      <c r="AP64" s="101"/>
      <c r="AQ64" s="101"/>
      <c r="AR64" s="111"/>
      <c r="AS64" s="102"/>
      <c r="AT64" s="102"/>
      <c r="AU64" s="49"/>
    </row>
    <row r="65" spans="1:47" s="50" customFormat="1">
      <c r="A65" s="84"/>
      <c r="B65" s="75"/>
      <c r="C65" s="76"/>
      <c r="D65" s="77"/>
      <c r="E65" s="73" t="str">
        <f t="shared" si="3"/>
        <v/>
      </c>
      <c r="F65" s="79"/>
      <c r="G65" s="80"/>
      <c r="H65" s="50" t="str">
        <f>IFERROR(IF(VLOOKUP(F65,'Aircraft list'!$A$4:$T$59, 3,FALSE)="YES", "ME", "SE" )," ")</f>
        <v xml:space="preserve"> </v>
      </c>
      <c r="I65" s="80"/>
      <c r="J65" s="81" t="str">
        <f ca="1">IFERROR(IF(AND(
MOD(C65-fctlontodouble(VLOOKUP(B65,#REF!,4,FALSE))/360,1)&gt;=MOD((((MID((MID((IF(ISERR(A65),"",fctsoleil(A65,fctlattodouble(VLOOKUP(B65,#REF!,3,FALSE)),fctlontodouble(VLOOKUP(B65,#REF!,4,FALSE)),FALSE))),1,4)),1,2))*60+MID((MID((IF(ISERR(A65),"",fctsoleil(A65,fctlattodouble(VLOOKUP(B65,#REF!,3,FALSE)),fctlontodouble(VLOOKUP(B65,#REF!,4,FALSE)),FALSE))),1,4)),3,4))/(60*24))-fctlontodouble(VLOOKUP(B65,#REF!,4,FALSE))/360,1),
MOD(C65-fctlontodouble(VLOOKUP(B65,#REF!,4,FALSE))/360,1)&lt;MOD((((MID((MID((IF(ISERR(A65),"",fctsoleil(A65,fctlattodouble(VLOOKUP(B65,#REF!,3,FALSE)),fctlontodouble(VLOOKUP(B65,#REF!,4,FALSE)),FALSE))),7,4)),1,2))*60+MID((MID((IF(ISERR(A65),"",fctsoleil(A65,fctlattodouble(VLOOKUP(B65,#REF!,3,FALSE)),fctlontodouble(VLOOKUP(B65,#REF!,4,FALSE)),FALSE))),7,4)),3,4))/(60*24))-fctlontodouble(VLOOKUP(B65,#REF!,4,FALSE))/360,1)
),1,""),"")</f>
        <v/>
      </c>
      <c r="K65" s="82" t="str">
        <f t="shared" si="4"/>
        <v/>
      </c>
      <c r="L65" s="79" t="str">
        <f ca="1">IFERROR(IF(AND(
MOD(E65-fctlontodouble(VLOOKUP(D65,#REF!,4,FALSE))/360,1)&gt;=MOD((((MID((MID((IF(ISERR(A65),"",fctsoleil(A65,fctlattodouble(VLOOKUP(D65,#REF!,3,FALSE)),fctlontodouble(VLOOKUP(D65,#REF!,4,FALSE)),FALSE))),1,4)),1,2))*60+MID((MID((IF(ISERR(A65),"",fctsoleil(A65,fctlattodouble(VLOOKUP(D65,#REF!,3,FALSE)),fctlontodouble(VLOOKUP(D65,#REF!,4,FALSE)),FALSE))),1,4)),3,4))/(60*24))-fctlontodouble(VLOOKUP(D65,#REF!,4,FALSE))/360,1),
MOD(E65-fctlontodouble(VLOOKUP(D65,#REF!,4,FALSE))/360,1)&lt;MOD((((MID((MID((IF(ISERR(A65),"",fctsoleil(A65,fctlattodouble(VLOOKUP(D65,#REF!,3,FALSE)),fctlontodouble(VLOOKUP(D65,#REF!,4,FALSE)),FALSE))),7,4)),1,2))*60+MID((MID((IF(ISERR(A65),"",fctsoleil(A65,fctlattodouble(VLOOKUP(D65,#REF!,3,FALSE)),fctlontodouble(VLOOKUP(D65,#REF!,4,FALSE)),FALSE))),7,4)),3,4))/(60*24))-fctlontodouble(VLOOKUP(D65,#REF!,4,FALSE))/360,1)
),1," "),"")</f>
        <v/>
      </c>
      <c r="M65" s="79" t="str">
        <f t="shared" si="5"/>
        <v/>
      </c>
      <c r="N65" s="94"/>
      <c r="O65" s="83"/>
      <c r="P65" s="95"/>
      <c r="Q65" s="96"/>
      <c r="R65" s="97" t="str">
        <f>IF(AND(A65&lt;&gt;0,B65&lt;&gt;0,D65&lt;&gt;0,C65&lt;&gt;0,N65&lt;&gt;0),(vol_de_nuit(B65,D65,A65,C65,N65/24)*24),"")</f>
        <v/>
      </c>
      <c r="S65" s="98"/>
      <c r="T65" s="95"/>
      <c r="U65" s="99"/>
      <c r="V65" s="100"/>
      <c r="W65" s="101"/>
      <c r="X65" s="116" t="str">
        <f>IFERROR(IF(AND(VLOOKUP($F65,'Aircraft list'!$A$4:$G$39,2,FALSE)="YES",VLOOKUP($F65,'Aircraft list'!$A$4:$G$39,4,FALSE)="YES"),T65,""),"")</f>
        <v/>
      </c>
      <c r="Y65" s="115" t="str">
        <f>IFERROR(IF(AND(VLOOKUP($F65,'Aircraft list'!$A$4:$G$39,2,FALSE)="YES",VLOOKUP($F65,'Aircraft list'!$A$4:$G$39,4,FALSE)="YES"),V65,""),"")</f>
        <v/>
      </c>
      <c r="Z65" s="116" t="str">
        <f>IFERROR(IF(AND(VLOOKUP($F65,'Aircraft list'!$A$4:$G$39,3,FALSE)="YES",VLOOKUP($F65,'Aircraft list'!$A$4:$G$39,4,FALSE)="YES"),T65,""),"")</f>
        <v/>
      </c>
      <c r="AA65" s="115" t="str">
        <f>IFERROR(IF(AND(VLOOKUP($F65,'Aircraft list'!$A$4:$G$39,3,FALSE)="YES",VLOOKUP($F65,'Aircraft list'!$A$4:$G$39,4,FALSE)="YES"),V65,""),"")</f>
        <v/>
      </c>
      <c r="AB65" s="116" t="str">
        <f>IFERROR(IF(AND(VLOOKUP($F65,'Aircraft list'!$A$4:$G$39,2,FALSE)="YES",VLOOKUP($F65,'Aircraft list'!$A$4:$G$39,6,FALSE)="YES"),T65,""),"")</f>
        <v/>
      </c>
      <c r="AC65" s="115" t="str">
        <f>IFERROR(IF(AND(VLOOKUP($F65,'Aircraft list'!$A$4:$G$39,2,FALSE)="YES",VLOOKUP($F65,'Aircraft list'!$A$4:$G$39,6,FALSE)="YES"),V65,""),"")</f>
        <v/>
      </c>
      <c r="AD65" s="116" t="str">
        <f>IFERROR(IF(AND(VLOOKUP($F65,'Aircraft list'!$A$4:$G$39,3,FALSE)="YES",VLOOKUP($F65,'Aircraft list'!$A$4:$G$39,6,FALSE)="YES"),T65,""),"")</f>
        <v/>
      </c>
      <c r="AE65" s="117" t="str">
        <f>IFERROR(IF(AND(VLOOKUP($F65,'Aircraft list'!$A$4:$G$39,3,FALSE)="YES",VLOOKUP($F65,'Aircraft list'!$A$4:$G$39,6,FALSE)="YES"),U65,""),"")</f>
        <v/>
      </c>
      <c r="AF65" s="115" t="str">
        <f>IFERROR(IF(AND(VLOOKUP($F65,'Aircraft list'!$A$4:$G$39,3,FALSE)="YES",VLOOKUP($F65,'Aircraft list'!$A$4:$G$39,6,FALSE)="YES"),V65,""),"")</f>
        <v/>
      </c>
      <c r="AG65" s="116" t="str">
        <f>IFERROR(IF(VLOOKUP($F65,'Aircraft list'!$A$4:$G$39,5,FALSE)="YES",T65,""),"")</f>
        <v/>
      </c>
      <c r="AH65" s="117" t="str">
        <f>IFERROR(IF(VLOOKUP($F65,'Aircraft list'!$A$4:$G$39,5,FALSE)="YES",U65,""),"")</f>
        <v/>
      </c>
      <c r="AI65" s="115" t="str">
        <f>IFERROR(IF(VLOOKUP($F65,'Aircraft list'!$A$4:$G$39,5,FALSE)="YES",V65,""),"")</f>
        <v/>
      </c>
      <c r="AJ65" s="101"/>
      <c r="AK65" s="101"/>
      <c r="AL65" s="101"/>
      <c r="AM65" s="102" t="str">
        <f>IFERROR(IF(VLOOKUP($F65,'Aircraft list'!$A$4:$G$39,7,FALSE)="YES",N65,""),"")</f>
        <v/>
      </c>
      <c r="AN65" s="112"/>
      <c r="AO65" s="101"/>
      <c r="AP65" s="101"/>
      <c r="AQ65" s="101"/>
      <c r="AR65" s="111"/>
      <c r="AS65" s="102"/>
      <c r="AT65" s="102"/>
      <c r="AU65" s="49"/>
    </row>
    <row r="66" spans="1:47" s="50" customFormat="1">
      <c r="A66" s="84"/>
      <c r="B66" s="75"/>
      <c r="C66" s="76"/>
      <c r="D66" s="77"/>
      <c r="E66" s="73" t="str">
        <f t="shared" si="3"/>
        <v/>
      </c>
      <c r="F66" s="79"/>
      <c r="G66" s="80"/>
      <c r="H66" s="50" t="str">
        <f>IFERROR(IF(VLOOKUP(F66,'Aircraft list'!$A$4:$T$59, 3,FALSE)="YES", "ME", "SE" )," ")</f>
        <v xml:space="preserve"> </v>
      </c>
      <c r="I66" s="80"/>
      <c r="J66" s="81" t="str">
        <f ca="1">IFERROR(IF(AND(
MOD(C66-fctlontodouble(VLOOKUP(B66,#REF!,4,FALSE))/360,1)&gt;=MOD((((MID((MID((IF(ISERR(A66),"",fctsoleil(A66,fctlattodouble(VLOOKUP(B66,#REF!,3,FALSE)),fctlontodouble(VLOOKUP(B66,#REF!,4,FALSE)),FALSE))),1,4)),1,2))*60+MID((MID((IF(ISERR(A66),"",fctsoleil(A66,fctlattodouble(VLOOKUP(B66,#REF!,3,FALSE)),fctlontodouble(VLOOKUP(B66,#REF!,4,FALSE)),FALSE))),1,4)),3,4))/(60*24))-fctlontodouble(VLOOKUP(B66,#REF!,4,FALSE))/360,1),
MOD(C66-fctlontodouble(VLOOKUP(B66,#REF!,4,FALSE))/360,1)&lt;MOD((((MID((MID((IF(ISERR(A66),"",fctsoleil(A66,fctlattodouble(VLOOKUP(B66,#REF!,3,FALSE)),fctlontodouble(VLOOKUP(B66,#REF!,4,FALSE)),FALSE))),7,4)),1,2))*60+MID((MID((IF(ISERR(A66),"",fctsoleil(A66,fctlattodouble(VLOOKUP(B66,#REF!,3,FALSE)),fctlontodouble(VLOOKUP(B66,#REF!,4,FALSE)),FALSE))),7,4)),3,4))/(60*24))-fctlontodouble(VLOOKUP(B66,#REF!,4,FALSE))/360,1)
),1,""),"")</f>
        <v/>
      </c>
      <c r="K66" s="82" t="str">
        <f t="shared" si="4"/>
        <v/>
      </c>
      <c r="L66" s="79" t="str">
        <f ca="1">IFERROR(IF(AND(
MOD(E66-fctlontodouble(VLOOKUP(D66,#REF!,4,FALSE))/360,1)&gt;=MOD((((MID((MID((IF(ISERR(A66),"",fctsoleil(A66,fctlattodouble(VLOOKUP(D66,#REF!,3,FALSE)),fctlontodouble(VLOOKUP(D66,#REF!,4,FALSE)),FALSE))),1,4)),1,2))*60+MID((MID((IF(ISERR(A66),"",fctsoleil(A66,fctlattodouble(VLOOKUP(D66,#REF!,3,FALSE)),fctlontodouble(VLOOKUP(D66,#REF!,4,FALSE)),FALSE))),1,4)),3,4))/(60*24))-fctlontodouble(VLOOKUP(D66,#REF!,4,FALSE))/360,1),
MOD(E66-fctlontodouble(VLOOKUP(D66,#REF!,4,FALSE))/360,1)&lt;MOD((((MID((MID((IF(ISERR(A66),"",fctsoleil(A66,fctlattodouble(VLOOKUP(D66,#REF!,3,FALSE)),fctlontodouble(VLOOKUP(D66,#REF!,4,FALSE)),FALSE))),7,4)),1,2))*60+MID((MID((IF(ISERR(A66),"",fctsoleil(A66,fctlattodouble(VLOOKUP(D66,#REF!,3,FALSE)),fctlontodouble(VLOOKUP(D66,#REF!,4,FALSE)),FALSE))),7,4)),3,4))/(60*24))-fctlontodouble(VLOOKUP(D66,#REF!,4,FALSE))/360,1)
),1," "),"")</f>
        <v/>
      </c>
      <c r="M66" s="79" t="str">
        <f t="shared" si="5"/>
        <v/>
      </c>
      <c r="N66" s="94"/>
      <c r="O66" s="83"/>
      <c r="P66" s="95"/>
      <c r="Q66" s="96"/>
      <c r="R66" s="97" t="str">
        <f>IF(AND(A66&lt;&gt;0,B66&lt;&gt;0,D66&lt;&gt;0,C66&lt;&gt;0,N66&lt;&gt;0),(vol_de_nuit(B66,D66,A66,C66,N66/24)*24),"")</f>
        <v/>
      </c>
      <c r="S66" s="98"/>
      <c r="T66" s="95"/>
      <c r="U66" s="99"/>
      <c r="V66" s="100"/>
      <c r="W66" s="101"/>
      <c r="X66" s="116" t="str">
        <f>IFERROR(IF(AND(VLOOKUP($F66,'Aircraft list'!$A$4:$G$39,2,FALSE)="YES",VLOOKUP($F66,'Aircraft list'!$A$4:$G$39,4,FALSE)="YES"),T66,""),"")</f>
        <v/>
      </c>
      <c r="Y66" s="115" t="str">
        <f>IFERROR(IF(AND(VLOOKUP($F66,'Aircraft list'!$A$4:$G$39,2,FALSE)="YES",VLOOKUP($F66,'Aircraft list'!$A$4:$G$39,4,FALSE)="YES"),V66,""),"")</f>
        <v/>
      </c>
      <c r="Z66" s="116" t="str">
        <f>IFERROR(IF(AND(VLOOKUP($F66,'Aircraft list'!$A$4:$G$39,3,FALSE)="YES",VLOOKUP($F66,'Aircraft list'!$A$4:$G$39,4,FALSE)="YES"),T66,""),"")</f>
        <v/>
      </c>
      <c r="AA66" s="115" t="str">
        <f>IFERROR(IF(AND(VLOOKUP($F66,'Aircraft list'!$A$4:$G$39,3,FALSE)="YES",VLOOKUP($F66,'Aircraft list'!$A$4:$G$39,4,FALSE)="YES"),V66,""),"")</f>
        <v/>
      </c>
      <c r="AB66" s="116" t="str">
        <f>IFERROR(IF(AND(VLOOKUP($F66,'Aircraft list'!$A$4:$G$39,2,FALSE)="YES",VLOOKUP($F66,'Aircraft list'!$A$4:$G$39,6,FALSE)="YES"),T66,""),"")</f>
        <v/>
      </c>
      <c r="AC66" s="115" t="str">
        <f>IFERROR(IF(AND(VLOOKUP($F66,'Aircraft list'!$A$4:$G$39,2,FALSE)="YES",VLOOKUP($F66,'Aircraft list'!$A$4:$G$39,6,FALSE)="YES"),V66,""),"")</f>
        <v/>
      </c>
      <c r="AD66" s="116" t="str">
        <f>IFERROR(IF(AND(VLOOKUP($F66,'Aircraft list'!$A$4:$G$39,3,FALSE)="YES",VLOOKUP($F66,'Aircraft list'!$A$4:$G$39,6,FALSE)="YES"),T66,""),"")</f>
        <v/>
      </c>
      <c r="AE66" s="117" t="str">
        <f>IFERROR(IF(AND(VLOOKUP($F66,'Aircraft list'!$A$4:$G$39,3,FALSE)="YES",VLOOKUP($F66,'Aircraft list'!$A$4:$G$39,6,FALSE)="YES"),U66,""),"")</f>
        <v/>
      </c>
      <c r="AF66" s="115" t="str">
        <f>IFERROR(IF(AND(VLOOKUP($F66,'Aircraft list'!$A$4:$G$39,3,FALSE)="YES",VLOOKUP($F66,'Aircraft list'!$A$4:$G$39,6,FALSE)="YES"),V66,""),"")</f>
        <v/>
      </c>
      <c r="AG66" s="116" t="str">
        <f>IFERROR(IF(VLOOKUP($F66,'Aircraft list'!$A$4:$G$39,5,FALSE)="YES",T66,""),"")</f>
        <v/>
      </c>
      <c r="AH66" s="117" t="str">
        <f>IFERROR(IF(VLOOKUP($F66,'Aircraft list'!$A$4:$G$39,5,FALSE)="YES",U66,""),"")</f>
        <v/>
      </c>
      <c r="AI66" s="115" t="str">
        <f>IFERROR(IF(VLOOKUP($F66,'Aircraft list'!$A$4:$G$39,5,FALSE)="YES",V66,""),"")</f>
        <v/>
      </c>
      <c r="AJ66" s="101"/>
      <c r="AK66" s="101"/>
      <c r="AL66" s="101"/>
      <c r="AM66" s="102" t="str">
        <f>IFERROR(IF(VLOOKUP($F66,'Aircraft list'!$A$4:$G$39,7,FALSE)="YES",N66,""),"")</f>
        <v/>
      </c>
      <c r="AN66" s="112"/>
      <c r="AO66" s="101"/>
      <c r="AP66" s="101"/>
      <c r="AQ66" s="101"/>
      <c r="AR66" s="111"/>
      <c r="AS66" s="102"/>
      <c r="AT66" s="102"/>
      <c r="AU66" s="49"/>
    </row>
    <row r="67" spans="1:47" s="50" customFormat="1">
      <c r="A67" s="84"/>
      <c r="B67" s="75"/>
      <c r="C67" s="76"/>
      <c r="D67" s="77"/>
      <c r="E67" s="73" t="str">
        <f t="shared" si="3"/>
        <v/>
      </c>
      <c r="F67" s="79"/>
      <c r="G67" s="80"/>
      <c r="H67" s="50" t="str">
        <f>IFERROR(IF(VLOOKUP(F67,'Aircraft list'!$A$4:$T$59, 3,FALSE)="YES", "ME", "SE" )," ")</f>
        <v xml:space="preserve"> </v>
      </c>
      <c r="I67" s="80"/>
      <c r="J67" s="81" t="str">
        <f ca="1">IFERROR(IF(AND(
MOD(C67-fctlontodouble(VLOOKUP(B67,#REF!,4,FALSE))/360,1)&gt;=MOD((((MID((MID((IF(ISERR(A67),"",fctsoleil(A67,fctlattodouble(VLOOKUP(B67,#REF!,3,FALSE)),fctlontodouble(VLOOKUP(B67,#REF!,4,FALSE)),FALSE))),1,4)),1,2))*60+MID((MID((IF(ISERR(A67),"",fctsoleil(A67,fctlattodouble(VLOOKUP(B67,#REF!,3,FALSE)),fctlontodouble(VLOOKUP(B67,#REF!,4,FALSE)),FALSE))),1,4)),3,4))/(60*24))-fctlontodouble(VLOOKUP(B67,#REF!,4,FALSE))/360,1),
MOD(C67-fctlontodouble(VLOOKUP(B67,#REF!,4,FALSE))/360,1)&lt;MOD((((MID((MID((IF(ISERR(A67),"",fctsoleil(A67,fctlattodouble(VLOOKUP(B67,#REF!,3,FALSE)),fctlontodouble(VLOOKUP(B67,#REF!,4,FALSE)),FALSE))),7,4)),1,2))*60+MID((MID((IF(ISERR(A67),"",fctsoleil(A67,fctlattodouble(VLOOKUP(B67,#REF!,3,FALSE)),fctlontodouble(VLOOKUP(B67,#REF!,4,FALSE)),FALSE))),7,4)),3,4))/(60*24))-fctlontodouble(VLOOKUP(B67,#REF!,4,FALSE))/360,1)
),1,""),"")</f>
        <v/>
      </c>
      <c r="K67" s="82" t="str">
        <f t="shared" si="4"/>
        <v/>
      </c>
      <c r="L67" s="79" t="str">
        <f ca="1">IFERROR(IF(AND(
MOD(E67-fctlontodouble(VLOOKUP(D67,#REF!,4,FALSE))/360,1)&gt;=MOD((((MID((MID((IF(ISERR(A67),"",fctsoleil(A67,fctlattodouble(VLOOKUP(D67,#REF!,3,FALSE)),fctlontodouble(VLOOKUP(D67,#REF!,4,FALSE)),FALSE))),1,4)),1,2))*60+MID((MID((IF(ISERR(A67),"",fctsoleil(A67,fctlattodouble(VLOOKUP(D67,#REF!,3,FALSE)),fctlontodouble(VLOOKUP(D67,#REF!,4,FALSE)),FALSE))),1,4)),3,4))/(60*24))-fctlontodouble(VLOOKUP(D67,#REF!,4,FALSE))/360,1),
MOD(E67-fctlontodouble(VLOOKUP(D67,#REF!,4,FALSE))/360,1)&lt;MOD((((MID((MID((IF(ISERR(A67),"",fctsoleil(A67,fctlattodouble(VLOOKUP(D67,#REF!,3,FALSE)),fctlontodouble(VLOOKUP(D67,#REF!,4,FALSE)),FALSE))),7,4)),1,2))*60+MID((MID((IF(ISERR(A67),"",fctsoleil(A67,fctlattodouble(VLOOKUP(D67,#REF!,3,FALSE)),fctlontodouble(VLOOKUP(D67,#REF!,4,FALSE)),FALSE))),7,4)),3,4))/(60*24))-fctlontodouble(VLOOKUP(D67,#REF!,4,FALSE))/360,1)
),1," "),"")</f>
        <v/>
      </c>
      <c r="M67" s="79" t="str">
        <f t="shared" si="5"/>
        <v/>
      </c>
      <c r="N67" s="94"/>
      <c r="O67" s="83"/>
      <c r="P67" s="95"/>
      <c r="Q67" s="96"/>
      <c r="R67" s="97" t="str">
        <f>IF(AND(A67&lt;&gt;0,B67&lt;&gt;0,D67&lt;&gt;0,C67&lt;&gt;0,N67&lt;&gt;0),(vol_de_nuit(B67,D67,A67,C67,N67/24)*24),"")</f>
        <v/>
      </c>
      <c r="S67" s="98"/>
      <c r="T67" s="95"/>
      <c r="U67" s="99"/>
      <c r="V67" s="100"/>
      <c r="W67" s="101"/>
      <c r="X67" s="116" t="str">
        <f>IFERROR(IF(AND(VLOOKUP($F67,'Aircraft list'!$A$4:$G$39,2,FALSE)="YES",VLOOKUP($F67,'Aircraft list'!$A$4:$G$39,4,FALSE)="YES"),T67,""),"")</f>
        <v/>
      </c>
      <c r="Y67" s="115" t="str">
        <f>IFERROR(IF(AND(VLOOKUP($F67,'Aircraft list'!$A$4:$G$39,2,FALSE)="YES",VLOOKUP($F67,'Aircraft list'!$A$4:$G$39,4,FALSE)="YES"),V67,""),"")</f>
        <v/>
      </c>
      <c r="Z67" s="116" t="str">
        <f>IFERROR(IF(AND(VLOOKUP($F67,'Aircraft list'!$A$4:$G$39,3,FALSE)="YES",VLOOKUP($F67,'Aircraft list'!$A$4:$G$39,4,FALSE)="YES"),T67,""),"")</f>
        <v/>
      </c>
      <c r="AA67" s="115" t="str">
        <f>IFERROR(IF(AND(VLOOKUP($F67,'Aircraft list'!$A$4:$G$39,3,FALSE)="YES",VLOOKUP($F67,'Aircraft list'!$A$4:$G$39,4,FALSE)="YES"),V67,""),"")</f>
        <v/>
      </c>
      <c r="AB67" s="116" t="str">
        <f>IFERROR(IF(AND(VLOOKUP($F67,'Aircraft list'!$A$4:$G$39,2,FALSE)="YES",VLOOKUP($F67,'Aircraft list'!$A$4:$G$39,6,FALSE)="YES"),T67,""),"")</f>
        <v/>
      </c>
      <c r="AC67" s="115" t="str">
        <f>IFERROR(IF(AND(VLOOKUP($F67,'Aircraft list'!$A$4:$G$39,2,FALSE)="YES",VLOOKUP($F67,'Aircraft list'!$A$4:$G$39,6,FALSE)="YES"),V67,""),"")</f>
        <v/>
      </c>
      <c r="AD67" s="116" t="str">
        <f>IFERROR(IF(AND(VLOOKUP($F67,'Aircraft list'!$A$4:$G$39,3,FALSE)="YES",VLOOKUP($F67,'Aircraft list'!$A$4:$G$39,6,FALSE)="YES"),T67,""),"")</f>
        <v/>
      </c>
      <c r="AE67" s="117" t="str">
        <f>IFERROR(IF(AND(VLOOKUP($F67,'Aircraft list'!$A$4:$G$39,3,FALSE)="YES",VLOOKUP($F67,'Aircraft list'!$A$4:$G$39,6,FALSE)="YES"),U67,""),"")</f>
        <v/>
      </c>
      <c r="AF67" s="115" t="str">
        <f>IFERROR(IF(AND(VLOOKUP($F67,'Aircraft list'!$A$4:$G$39,3,FALSE)="YES",VLOOKUP($F67,'Aircraft list'!$A$4:$G$39,6,FALSE)="YES"),V67,""),"")</f>
        <v/>
      </c>
      <c r="AG67" s="116" t="str">
        <f>IFERROR(IF(VLOOKUP($F67,'Aircraft list'!$A$4:$G$39,5,FALSE)="YES",T67,""),"")</f>
        <v/>
      </c>
      <c r="AH67" s="117" t="str">
        <f>IFERROR(IF(VLOOKUP($F67,'Aircraft list'!$A$4:$G$39,5,FALSE)="YES",U67,""),"")</f>
        <v/>
      </c>
      <c r="AI67" s="115" t="str">
        <f>IFERROR(IF(VLOOKUP($F67,'Aircraft list'!$A$4:$G$39,5,FALSE)="YES",V67,""),"")</f>
        <v/>
      </c>
      <c r="AJ67" s="101"/>
      <c r="AK67" s="101"/>
      <c r="AL67" s="101"/>
      <c r="AM67" s="102" t="str">
        <f>IFERROR(IF(VLOOKUP($F67,'Aircraft list'!$A$4:$G$39,7,FALSE)="YES",N67,""),"")</f>
        <v/>
      </c>
      <c r="AN67" s="112"/>
      <c r="AO67" s="101"/>
      <c r="AP67" s="101"/>
      <c r="AQ67" s="101"/>
      <c r="AR67" s="111"/>
      <c r="AS67" s="102"/>
      <c r="AT67" s="102"/>
      <c r="AU67" s="49"/>
    </row>
    <row r="68" spans="1:47" s="50" customFormat="1">
      <c r="A68" s="84"/>
      <c r="B68" s="75"/>
      <c r="C68" s="76"/>
      <c r="D68" s="77"/>
      <c r="E68" s="73" t="str">
        <f t="shared" si="3"/>
        <v/>
      </c>
      <c r="F68" s="79"/>
      <c r="G68" s="80"/>
      <c r="H68" s="50" t="str">
        <f>IFERROR(IF(VLOOKUP(F68,'Aircraft list'!$A$4:$T$59, 3,FALSE)="YES", "ME", "SE" )," ")</f>
        <v xml:space="preserve"> </v>
      </c>
      <c r="I68" s="80"/>
      <c r="J68" s="81" t="str">
        <f ca="1">IFERROR(IF(AND(
MOD(C68-fctlontodouble(VLOOKUP(B68,#REF!,4,FALSE))/360,1)&gt;=MOD((((MID((MID((IF(ISERR(A68),"",fctsoleil(A68,fctlattodouble(VLOOKUP(B68,#REF!,3,FALSE)),fctlontodouble(VLOOKUP(B68,#REF!,4,FALSE)),FALSE))),1,4)),1,2))*60+MID((MID((IF(ISERR(A68),"",fctsoleil(A68,fctlattodouble(VLOOKUP(B68,#REF!,3,FALSE)),fctlontodouble(VLOOKUP(B68,#REF!,4,FALSE)),FALSE))),1,4)),3,4))/(60*24))-fctlontodouble(VLOOKUP(B68,#REF!,4,FALSE))/360,1),
MOD(C68-fctlontodouble(VLOOKUP(B68,#REF!,4,FALSE))/360,1)&lt;MOD((((MID((MID((IF(ISERR(A68),"",fctsoleil(A68,fctlattodouble(VLOOKUP(B68,#REF!,3,FALSE)),fctlontodouble(VLOOKUP(B68,#REF!,4,FALSE)),FALSE))),7,4)),1,2))*60+MID((MID((IF(ISERR(A68),"",fctsoleil(A68,fctlattodouble(VLOOKUP(B68,#REF!,3,FALSE)),fctlontodouble(VLOOKUP(B68,#REF!,4,FALSE)),FALSE))),7,4)),3,4))/(60*24))-fctlontodouble(VLOOKUP(B68,#REF!,4,FALSE))/360,1)
),1,""),"")</f>
        <v/>
      </c>
      <c r="K68" s="82" t="str">
        <f t="shared" si="4"/>
        <v/>
      </c>
      <c r="L68" s="79" t="str">
        <f ca="1">IFERROR(IF(AND(
MOD(E68-fctlontodouble(VLOOKUP(D68,#REF!,4,FALSE))/360,1)&gt;=MOD((((MID((MID((IF(ISERR(A68),"",fctsoleil(A68,fctlattodouble(VLOOKUP(D68,#REF!,3,FALSE)),fctlontodouble(VLOOKUP(D68,#REF!,4,FALSE)),FALSE))),1,4)),1,2))*60+MID((MID((IF(ISERR(A68),"",fctsoleil(A68,fctlattodouble(VLOOKUP(D68,#REF!,3,FALSE)),fctlontodouble(VLOOKUP(D68,#REF!,4,FALSE)),FALSE))),1,4)),3,4))/(60*24))-fctlontodouble(VLOOKUP(D68,#REF!,4,FALSE))/360,1),
MOD(E68-fctlontodouble(VLOOKUP(D68,#REF!,4,FALSE))/360,1)&lt;MOD((((MID((MID((IF(ISERR(A68),"",fctsoleil(A68,fctlattodouble(VLOOKUP(D68,#REF!,3,FALSE)),fctlontodouble(VLOOKUP(D68,#REF!,4,FALSE)),FALSE))),7,4)),1,2))*60+MID((MID((IF(ISERR(A68),"",fctsoleil(A68,fctlattodouble(VLOOKUP(D68,#REF!,3,FALSE)),fctlontodouble(VLOOKUP(D68,#REF!,4,FALSE)),FALSE))),7,4)),3,4))/(60*24))-fctlontodouble(VLOOKUP(D68,#REF!,4,FALSE))/360,1)
),1," "),"")</f>
        <v/>
      </c>
      <c r="M68" s="79" t="str">
        <f t="shared" si="5"/>
        <v/>
      </c>
      <c r="N68" s="94"/>
      <c r="O68" s="83"/>
      <c r="P68" s="95"/>
      <c r="Q68" s="96"/>
      <c r="R68" s="97" t="str">
        <f>IF(AND(A68&lt;&gt;0,B68&lt;&gt;0,D68&lt;&gt;0,C68&lt;&gt;0,N68&lt;&gt;0),(vol_de_nuit(B68,D68,A68,C68,N68/24)*24),"")</f>
        <v/>
      </c>
      <c r="S68" s="98"/>
      <c r="T68" s="95"/>
      <c r="U68" s="99"/>
      <c r="V68" s="100"/>
      <c r="W68" s="101"/>
      <c r="X68" s="116" t="str">
        <f>IFERROR(IF(AND(VLOOKUP($F68,'Aircraft list'!$A$4:$G$39,2,FALSE)="YES",VLOOKUP($F68,'Aircraft list'!$A$4:$G$39,4,FALSE)="YES"),T68,""),"")</f>
        <v/>
      </c>
      <c r="Y68" s="115" t="str">
        <f>IFERROR(IF(AND(VLOOKUP($F68,'Aircraft list'!$A$4:$G$39,2,FALSE)="YES",VLOOKUP($F68,'Aircraft list'!$A$4:$G$39,4,FALSE)="YES"),V68,""),"")</f>
        <v/>
      </c>
      <c r="Z68" s="116" t="str">
        <f>IFERROR(IF(AND(VLOOKUP($F68,'Aircraft list'!$A$4:$G$39,3,FALSE)="YES",VLOOKUP($F68,'Aircraft list'!$A$4:$G$39,4,FALSE)="YES"),T68,""),"")</f>
        <v/>
      </c>
      <c r="AA68" s="115" t="str">
        <f>IFERROR(IF(AND(VLOOKUP($F68,'Aircraft list'!$A$4:$G$39,3,FALSE)="YES",VLOOKUP($F68,'Aircraft list'!$A$4:$G$39,4,FALSE)="YES"),V68,""),"")</f>
        <v/>
      </c>
      <c r="AB68" s="116" t="str">
        <f>IFERROR(IF(AND(VLOOKUP($F68,'Aircraft list'!$A$4:$G$39,2,FALSE)="YES",VLOOKUP($F68,'Aircraft list'!$A$4:$G$39,6,FALSE)="YES"),T68,""),"")</f>
        <v/>
      </c>
      <c r="AC68" s="115" t="str">
        <f>IFERROR(IF(AND(VLOOKUP($F68,'Aircraft list'!$A$4:$G$39,2,FALSE)="YES",VLOOKUP($F68,'Aircraft list'!$A$4:$G$39,6,FALSE)="YES"),V68,""),"")</f>
        <v/>
      </c>
      <c r="AD68" s="116" t="str">
        <f>IFERROR(IF(AND(VLOOKUP($F68,'Aircraft list'!$A$4:$G$39,3,FALSE)="YES",VLOOKUP($F68,'Aircraft list'!$A$4:$G$39,6,FALSE)="YES"),T68,""),"")</f>
        <v/>
      </c>
      <c r="AE68" s="117" t="str">
        <f>IFERROR(IF(AND(VLOOKUP($F68,'Aircraft list'!$A$4:$G$39,3,FALSE)="YES",VLOOKUP($F68,'Aircraft list'!$A$4:$G$39,6,FALSE)="YES"),U68,""),"")</f>
        <v/>
      </c>
      <c r="AF68" s="115" t="str">
        <f>IFERROR(IF(AND(VLOOKUP($F68,'Aircraft list'!$A$4:$G$39,3,FALSE)="YES",VLOOKUP($F68,'Aircraft list'!$A$4:$G$39,6,FALSE)="YES"),V68,""),"")</f>
        <v/>
      </c>
      <c r="AG68" s="116" t="str">
        <f>IFERROR(IF(VLOOKUP($F68,'Aircraft list'!$A$4:$G$39,5,FALSE)="YES",T68,""),"")</f>
        <v/>
      </c>
      <c r="AH68" s="117" t="str">
        <f>IFERROR(IF(VLOOKUP($F68,'Aircraft list'!$A$4:$G$39,5,FALSE)="YES",U68,""),"")</f>
        <v/>
      </c>
      <c r="AI68" s="115" t="str">
        <f>IFERROR(IF(VLOOKUP($F68,'Aircraft list'!$A$4:$G$39,5,FALSE)="YES",V68,""),"")</f>
        <v/>
      </c>
      <c r="AJ68" s="101"/>
      <c r="AK68" s="101"/>
      <c r="AL68" s="101"/>
      <c r="AM68" s="102" t="str">
        <f>IFERROR(IF(VLOOKUP($F68,'Aircraft list'!$A$4:$G$39,7,FALSE)="YES",N68,""),"")</f>
        <v/>
      </c>
      <c r="AN68" s="112"/>
      <c r="AO68" s="101"/>
      <c r="AP68" s="101"/>
      <c r="AQ68" s="101"/>
      <c r="AR68" s="111"/>
      <c r="AS68" s="102"/>
      <c r="AT68" s="102"/>
      <c r="AU68" s="49"/>
    </row>
    <row r="69" spans="1:47" s="50" customFormat="1">
      <c r="A69" s="84"/>
      <c r="B69" s="75"/>
      <c r="C69" s="76"/>
      <c r="D69" s="77"/>
      <c r="E69" s="73" t="str">
        <f t="shared" si="3"/>
        <v/>
      </c>
      <c r="F69" s="79"/>
      <c r="G69" s="80"/>
      <c r="H69" s="50" t="str">
        <f>IFERROR(IF(VLOOKUP(F69,'Aircraft list'!$A$4:$T$59, 3,FALSE)="YES", "ME", "SE" )," ")</f>
        <v xml:space="preserve"> </v>
      </c>
      <c r="I69" s="80"/>
      <c r="J69" s="81" t="str">
        <f ca="1">IFERROR(IF(AND(
MOD(C69-fctlontodouble(VLOOKUP(B69,#REF!,4,FALSE))/360,1)&gt;=MOD((((MID((MID((IF(ISERR(A69),"",fctsoleil(A69,fctlattodouble(VLOOKUP(B69,#REF!,3,FALSE)),fctlontodouble(VLOOKUP(B69,#REF!,4,FALSE)),FALSE))),1,4)),1,2))*60+MID((MID((IF(ISERR(A69),"",fctsoleil(A69,fctlattodouble(VLOOKUP(B69,#REF!,3,FALSE)),fctlontodouble(VLOOKUP(B69,#REF!,4,FALSE)),FALSE))),1,4)),3,4))/(60*24))-fctlontodouble(VLOOKUP(B69,#REF!,4,FALSE))/360,1),
MOD(C69-fctlontodouble(VLOOKUP(B69,#REF!,4,FALSE))/360,1)&lt;MOD((((MID((MID((IF(ISERR(A69),"",fctsoleil(A69,fctlattodouble(VLOOKUP(B69,#REF!,3,FALSE)),fctlontodouble(VLOOKUP(B69,#REF!,4,FALSE)),FALSE))),7,4)),1,2))*60+MID((MID((IF(ISERR(A69),"",fctsoleil(A69,fctlattodouble(VLOOKUP(B69,#REF!,3,FALSE)),fctlontodouble(VLOOKUP(B69,#REF!,4,FALSE)),FALSE))),7,4)),3,4))/(60*24))-fctlontodouble(VLOOKUP(B69,#REF!,4,FALSE))/360,1)
),1,""),"")</f>
        <v/>
      </c>
      <c r="K69" s="82" t="str">
        <f t="shared" si="4"/>
        <v/>
      </c>
      <c r="L69" s="79" t="str">
        <f ca="1">IFERROR(IF(AND(
MOD(E69-fctlontodouble(VLOOKUP(D69,#REF!,4,FALSE))/360,1)&gt;=MOD((((MID((MID((IF(ISERR(A69),"",fctsoleil(A69,fctlattodouble(VLOOKUP(D69,#REF!,3,FALSE)),fctlontodouble(VLOOKUP(D69,#REF!,4,FALSE)),FALSE))),1,4)),1,2))*60+MID((MID((IF(ISERR(A69),"",fctsoleil(A69,fctlattodouble(VLOOKUP(D69,#REF!,3,FALSE)),fctlontodouble(VLOOKUP(D69,#REF!,4,FALSE)),FALSE))),1,4)),3,4))/(60*24))-fctlontodouble(VLOOKUP(D69,#REF!,4,FALSE))/360,1),
MOD(E69-fctlontodouble(VLOOKUP(D69,#REF!,4,FALSE))/360,1)&lt;MOD((((MID((MID((IF(ISERR(A69),"",fctsoleil(A69,fctlattodouble(VLOOKUP(D69,#REF!,3,FALSE)),fctlontodouble(VLOOKUP(D69,#REF!,4,FALSE)),FALSE))),7,4)),1,2))*60+MID((MID((IF(ISERR(A69),"",fctsoleil(A69,fctlattodouble(VLOOKUP(D69,#REF!,3,FALSE)),fctlontodouble(VLOOKUP(D69,#REF!,4,FALSE)),FALSE))),7,4)),3,4))/(60*24))-fctlontodouble(VLOOKUP(D69,#REF!,4,FALSE))/360,1)
),1," "),"")</f>
        <v/>
      </c>
      <c r="M69" s="79" t="str">
        <f t="shared" si="5"/>
        <v/>
      </c>
      <c r="N69" s="94"/>
      <c r="O69" s="83"/>
      <c r="P69" s="95"/>
      <c r="Q69" s="96"/>
      <c r="R69" s="97" t="str">
        <f>IF(AND(A69&lt;&gt;0,B69&lt;&gt;0,D69&lt;&gt;0,C69&lt;&gt;0,N69&lt;&gt;0),(vol_de_nuit(B69,D69,A69,C69,N69/24)*24),"")</f>
        <v/>
      </c>
      <c r="S69" s="98"/>
      <c r="T69" s="95"/>
      <c r="U69" s="99"/>
      <c r="V69" s="100"/>
      <c r="W69" s="101"/>
      <c r="X69" s="116" t="str">
        <f>IFERROR(IF(AND(VLOOKUP($F69,'Aircraft list'!$A$4:$G$39,2,FALSE)="YES",VLOOKUP($F69,'Aircraft list'!$A$4:$G$39,4,FALSE)="YES"),T69,""),"")</f>
        <v/>
      </c>
      <c r="Y69" s="115" t="str">
        <f>IFERROR(IF(AND(VLOOKUP($F69,'Aircraft list'!$A$4:$G$39,2,FALSE)="YES",VLOOKUP($F69,'Aircraft list'!$A$4:$G$39,4,FALSE)="YES"),V69,""),"")</f>
        <v/>
      </c>
      <c r="Z69" s="116" t="str">
        <f>IFERROR(IF(AND(VLOOKUP($F69,'Aircraft list'!$A$4:$G$39,3,FALSE)="YES",VLOOKUP($F69,'Aircraft list'!$A$4:$G$39,4,FALSE)="YES"),T69,""),"")</f>
        <v/>
      </c>
      <c r="AA69" s="115" t="str">
        <f>IFERROR(IF(AND(VLOOKUP($F69,'Aircraft list'!$A$4:$G$39,3,FALSE)="YES",VLOOKUP($F69,'Aircraft list'!$A$4:$G$39,4,FALSE)="YES"),V69,""),"")</f>
        <v/>
      </c>
      <c r="AB69" s="116" t="str">
        <f>IFERROR(IF(AND(VLOOKUP($F69,'Aircraft list'!$A$4:$G$39,2,FALSE)="YES",VLOOKUP($F69,'Aircraft list'!$A$4:$G$39,6,FALSE)="YES"),T69,""),"")</f>
        <v/>
      </c>
      <c r="AC69" s="115" t="str">
        <f>IFERROR(IF(AND(VLOOKUP($F69,'Aircraft list'!$A$4:$G$39,2,FALSE)="YES",VLOOKUP($F69,'Aircraft list'!$A$4:$G$39,6,FALSE)="YES"),V69,""),"")</f>
        <v/>
      </c>
      <c r="AD69" s="116" t="str">
        <f>IFERROR(IF(AND(VLOOKUP($F69,'Aircraft list'!$A$4:$G$39,3,FALSE)="YES",VLOOKUP($F69,'Aircraft list'!$A$4:$G$39,6,FALSE)="YES"),T69,""),"")</f>
        <v/>
      </c>
      <c r="AE69" s="117" t="str">
        <f>IFERROR(IF(AND(VLOOKUP($F69,'Aircraft list'!$A$4:$G$39,3,FALSE)="YES",VLOOKUP($F69,'Aircraft list'!$A$4:$G$39,6,FALSE)="YES"),U69,""),"")</f>
        <v/>
      </c>
      <c r="AF69" s="115" t="str">
        <f>IFERROR(IF(AND(VLOOKUP($F69,'Aircraft list'!$A$4:$G$39,3,FALSE)="YES",VLOOKUP($F69,'Aircraft list'!$A$4:$G$39,6,FALSE)="YES"),V69,""),"")</f>
        <v/>
      </c>
      <c r="AG69" s="116" t="str">
        <f>IFERROR(IF(VLOOKUP($F69,'Aircraft list'!$A$4:$G$39,5,FALSE)="YES",T69,""),"")</f>
        <v/>
      </c>
      <c r="AH69" s="117" t="str">
        <f>IFERROR(IF(VLOOKUP($F69,'Aircraft list'!$A$4:$G$39,5,FALSE)="YES",U69,""),"")</f>
        <v/>
      </c>
      <c r="AI69" s="115" t="str">
        <f>IFERROR(IF(VLOOKUP($F69,'Aircraft list'!$A$4:$G$39,5,FALSE)="YES",V69,""),"")</f>
        <v/>
      </c>
      <c r="AJ69" s="101"/>
      <c r="AK69" s="101"/>
      <c r="AL69" s="101"/>
      <c r="AM69" s="102" t="str">
        <f>IFERROR(IF(VLOOKUP($F69,'Aircraft list'!$A$4:$G$39,7,FALSE)="YES",N69,""),"")</f>
        <v/>
      </c>
      <c r="AN69" s="112"/>
      <c r="AO69" s="101"/>
      <c r="AP69" s="101"/>
      <c r="AQ69" s="101"/>
      <c r="AR69" s="111"/>
      <c r="AS69" s="102"/>
      <c r="AT69" s="102"/>
      <c r="AU69" s="49"/>
    </row>
    <row r="70" spans="1:47" s="50" customFormat="1">
      <c r="A70" s="84"/>
      <c r="B70" s="75"/>
      <c r="C70" s="76"/>
      <c r="D70" s="77"/>
      <c r="E70" s="73" t="str">
        <f t="shared" si="3"/>
        <v/>
      </c>
      <c r="F70" s="79"/>
      <c r="G70" s="80"/>
      <c r="H70" s="50" t="str">
        <f>IFERROR(IF(VLOOKUP(F70,'Aircraft list'!$A$4:$T$59, 3,FALSE)="YES", "ME", "SE" )," ")</f>
        <v xml:space="preserve"> </v>
      </c>
      <c r="I70" s="80"/>
      <c r="J70" s="81" t="str">
        <f ca="1">IFERROR(IF(AND(
MOD(C70-fctlontodouble(VLOOKUP(B70,#REF!,4,FALSE))/360,1)&gt;=MOD((((MID((MID((IF(ISERR(A70),"",fctsoleil(A70,fctlattodouble(VLOOKUP(B70,#REF!,3,FALSE)),fctlontodouble(VLOOKUP(B70,#REF!,4,FALSE)),FALSE))),1,4)),1,2))*60+MID((MID((IF(ISERR(A70),"",fctsoleil(A70,fctlattodouble(VLOOKUP(B70,#REF!,3,FALSE)),fctlontodouble(VLOOKUP(B70,#REF!,4,FALSE)),FALSE))),1,4)),3,4))/(60*24))-fctlontodouble(VLOOKUP(B70,#REF!,4,FALSE))/360,1),
MOD(C70-fctlontodouble(VLOOKUP(B70,#REF!,4,FALSE))/360,1)&lt;MOD((((MID((MID((IF(ISERR(A70),"",fctsoleil(A70,fctlattodouble(VLOOKUP(B70,#REF!,3,FALSE)),fctlontodouble(VLOOKUP(B70,#REF!,4,FALSE)),FALSE))),7,4)),1,2))*60+MID((MID((IF(ISERR(A70),"",fctsoleil(A70,fctlattodouble(VLOOKUP(B70,#REF!,3,FALSE)),fctlontodouble(VLOOKUP(B70,#REF!,4,FALSE)),FALSE))),7,4)),3,4))/(60*24))-fctlontodouble(VLOOKUP(B70,#REF!,4,FALSE))/360,1)
),1,""),"")</f>
        <v/>
      </c>
      <c r="K70" s="82" t="str">
        <f t="shared" si="4"/>
        <v/>
      </c>
      <c r="L70" s="79" t="str">
        <f ca="1">IFERROR(IF(AND(
MOD(E70-fctlontodouble(VLOOKUP(D70,#REF!,4,FALSE))/360,1)&gt;=MOD((((MID((MID((IF(ISERR(A70),"",fctsoleil(A70,fctlattodouble(VLOOKUP(D70,#REF!,3,FALSE)),fctlontodouble(VLOOKUP(D70,#REF!,4,FALSE)),FALSE))),1,4)),1,2))*60+MID((MID((IF(ISERR(A70),"",fctsoleil(A70,fctlattodouble(VLOOKUP(D70,#REF!,3,FALSE)),fctlontodouble(VLOOKUP(D70,#REF!,4,FALSE)),FALSE))),1,4)),3,4))/(60*24))-fctlontodouble(VLOOKUP(D70,#REF!,4,FALSE))/360,1),
MOD(E70-fctlontodouble(VLOOKUP(D70,#REF!,4,FALSE))/360,1)&lt;MOD((((MID((MID((IF(ISERR(A70),"",fctsoleil(A70,fctlattodouble(VLOOKUP(D70,#REF!,3,FALSE)),fctlontodouble(VLOOKUP(D70,#REF!,4,FALSE)),FALSE))),7,4)),1,2))*60+MID((MID((IF(ISERR(A70),"",fctsoleil(A70,fctlattodouble(VLOOKUP(D70,#REF!,3,FALSE)),fctlontodouble(VLOOKUP(D70,#REF!,4,FALSE)),FALSE))),7,4)),3,4))/(60*24))-fctlontodouble(VLOOKUP(D70,#REF!,4,FALSE))/360,1)
),1," "),"")</f>
        <v/>
      </c>
      <c r="M70" s="79" t="str">
        <f t="shared" si="5"/>
        <v/>
      </c>
      <c r="N70" s="94"/>
      <c r="O70" s="83"/>
      <c r="P70" s="95"/>
      <c r="Q70" s="96"/>
      <c r="R70" s="97" t="str">
        <f>IF(AND(A70&lt;&gt;0,B70&lt;&gt;0,D70&lt;&gt;0,C70&lt;&gt;0,N70&lt;&gt;0),(vol_de_nuit(B70,D70,A70,C70,N70/24)*24),"")</f>
        <v/>
      </c>
      <c r="S70" s="98"/>
      <c r="T70" s="95"/>
      <c r="U70" s="99"/>
      <c r="V70" s="100"/>
      <c r="W70" s="101"/>
      <c r="X70" s="116" t="str">
        <f>IFERROR(IF(AND(VLOOKUP($F70,'Aircraft list'!$A$4:$G$39,2,FALSE)="YES",VLOOKUP($F70,'Aircraft list'!$A$4:$G$39,4,FALSE)="YES"),T70,""),"")</f>
        <v/>
      </c>
      <c r="Y70" s="115" t="str">
        <f>IFERROR(IF(AND(VLOOKUP($F70,'Aircraft list'!$A$4:$G$39,2,FALSE)="YES",VLOOKUP($F70,'Aircraft list'!$A$4:$G$39,4,FALSE)="YES"),V70,""),"")</f>
        <v/>
      </c>
      <c r="Z70" s="116" t="str">
        <f>IFERROR(IF(AND(VLOOKUP($F70,'Aircraft list'!$A$4:$G$39,3,FALSE)="YES",VLOOKUP($F70,'Aircraft list'!$A$4:$G$39,4,FALSE)="YES"),T70,""),"")</f>
        <v/>
      </c>
      <c r="AA70" s="115" t="str">
        <f>IFERROR(IF(AND(VLOOKUP($F70,'Aircraft list'!$A$4:$G$39,3,FALSE)="YES",VLOOKUP($F70,'Aircraft list'!$A$4:$G$39,4,FALSE)="YES"),V70,""),"")</f>
        <v/>
      </c>
      <c r="AB70" s="116" t="str">
        <f>IFERROR(IF(AND(VLOOKUP($F70,'Aircraft list'!$A$4:$G$39,2,FALSE)="YES",VLOOKUP($F70,'Aircraft list'!$A$4:$G$39,6,FALSE)="YES"),T70,""),"")</f>
        <v/>
      </c>
      <c r="AC70" s="115" t="str">
        <f>IFERROR(IF(AND(VLOOKUP($F70,'Aircraft list'!$A$4:$G$39,2,FALSE)="YES",VLOOKUP($F70,'Aircraft list'!$A$4:$G$39,6,FALSE)="YES"),V70,""),"")</f>
        <v/>
      </c>
      <c r="AD70" s="116" t="str">
        <f>IFERROR(IF(AND(VLOOKUP($F70,'Aircraft list'!$A$4:$G$39,3,FALSE)="YES",VLOOKUP($F70,'Aircraft list'!$A$4:$G$39,6,FALSE)="YES"),T70,""),"")</f>
        <v/>
      </c>
      <c r="AE70" s="117" t="str">
        <f>IFERROR(IF(AND(VLOOKUP($F70,'Aircraft list'!$A$4:$G$39,3,FALSE)="YES",VLOOKUP($F70,'Aircraft list'!$A$4:$G$39,6,FALSE)="YES"),U70,""),"")</f>
        <v/>
      </c>
      <c r="AF70" s="115" t="str">
        <f>IFERROR(IF(AND(VLOOKUP($F70,'Aircraft list'!$A$4:$G$39,3,FALSE)="YES",VLOOKUP($F70,'Aircraft list'!$A$4:$G$39,6,FALSE)="YES"),V70,""),"")</f>
        <v/>
      </c>
      <c r="AG70" s="116" t="str">
        <f>IFERROR(IF(VLOOKUP($F70,'Aircraft list'!$A$4:$G$39,5,FALSE)="YES",T70,""),"")</f>
        <v/>
      </c>
      <c r="AH70" s="117" t="str">
        <f>IFERROR(IF(VLOOKUP($F70,'Aircraft list'!$A$4:$G$39,5,FALSE)="YES",U70,""),"")</f>
        <v/>
      </c>
      <c r="AI70" s="115" t="str">
        <f>IFERROR(IF(VLOOKUP($F70,'Aircraft list'!$A$4:$G$39,5,FALSE)="YES",V70,""),"")</f>
        <v/>
      </c>
      <c r="AJ70" s="101"/>
      <c r="AK70" s="101"/>
      <c r="AL70" s="101"/>
      <c r="AM70" s="102" t="str">
        <f>IFERROR(IF(VLOOKUP($F70,'Aircraft list'!$A$4:$G$39,7,FALSE)="YES",N70,""),"")</f>
        <v/>
      </c>
      <c r="AN70" s="112"/>
      <c r="AO70" s="101"/>
      <c r="AP70" s="101"/>
      <c r="AQ70" s="101"/>
      <c r="AR70" s="111"/>
      <c r="AS70" s="102"/>
      <c r="AT70" s="102"/>
      <c r="AU70" s="49"/>
    </row>
    <row r="71" spans="1:47" s="50" customFormat="1">
      <c r="A71" s="84"/>
      <c r="B71" s="75"/>
      <c r="C71" s="76"/>
      <c r="D71" s="77"/>
      <c r="E71" s="73" t="str">
        <f t="shared" ref="E71:E134" si="6">IFERROR(IF(N71="","",C71+TEXT(N71/24,"h:mm")),"")</f>
        <v/>
      </c>
      <c r="F71" s="79"/>
      <c r="G71" s="80"/>
      <c r="H71" s="50" t="str">
        <f>IFERROR(IF(VLOOKUP(F71,'Aircraft list'!$A$4:$T$59, 3,FALSE)="YES", "ME", "SE" )," ")</f>
        <v xml:space="preserve"> </v>
      </c>
      <c r="I71" s="80"/>
      <c r="J71" s="81" t="str">
        <f ca="1">IFERROR(IF(AND(
MOD(C71-fctlontodouble(VLOOKUP(B71,#REF!,4,FALSE))/360,1)&gt;=MOD((((MID((MID((IF(ISERR(A71),"",fctsoleil(A71,fctlattodouble(VLOOKUP(B71,#REF!,3,FALSE)),fctlontodouble(VLOOKUP(B71,#REF!,4,FALSE)),FALSE))),1,4)),1,2))*60+MID((MID((IF(ISERR(A71),"",fctsoleil(A71,fctlattodouble(VLOOKUP(B71,#REF!,3,FALSE)),fctlontodouble(VLOOKUP(B71,#REF!,4,FALSE)),FALSE))),1,4)),3,4))/(60*24))-fctlontodouble(VLOOKUP(B71,#REF!,4,FALSE))/360,1),
MOD(C71-fctlontodouble(VLOOKUP(B71,#REF!,4,FALSE))/360,1)&lt;MOD((((MID((MID((IF(ISERR(A71),"",fctsoleil(A71,fctlattodouble(VLOOKUP(B71,#REF!,3,FALSE)),fctlontodouble(VLOOKUP(B71,#REF!,4,FALSE)),FALSE))),7,4)),1,2))*60+MID((MID((IF(ISERR(A71),"",fctsoleil(A71,fctlattodouble(VLOOKUP(B71,#REF!,3,FALSE)),fctlontodouble(VLOOKUP(B71,#REF!,4,FALSE)),FALSE))),7,4)),3,4))/(60*24))-fctlontodouble(VLOOKUP(B71,#REF!,4,FALSE))/360,1)
),1,""),"")</f>
        <v/>
      </c>
      <c r="K71" s="82" t="str">
        <f t="shared" ref="K71:K134" si="7">IF(C71&lt;&gt;"",IF(J71=1,"",1),"")</f>
        <v/>
      </c>
      <c r="L71" s="79" t="str">
        <f ca="1">IFERROR(IF(AND(
MOD(E71-fctlontodouble(VLOOKUP(D71,#REF!,4,FALSE))/360,1)&gt;=MOD((((MID((MID((IF(ISERR(A71),"",fctsoleil(A71,fctlattodouble(VLOOKUP(D71,#REF!,3,FALSE)),fctlontodouble(VLOOKUP(D71,#REF!,4,FALSE)),FALSE))),1,4)),1,2))*60+MID((MID((IF(ISERR(A71),"",fctsoleil(A71,fctlattodouble(VLOOKUP(D71,#REF!,3,FALSE)),fctlontodouble(VLOOKUP(D71,#REF!,4,FALSE)),FALSE))),1,4)),3,4))/(60*24))-fctlontodouble(VLOOKUP(D71,#REF!,4,FALSE))/360,1),
MOD(E71-fctlontodouble(VLOOKUP(D71,#REF!,4,FALSE))/360,1)&lt;MOD((((MID((MID((IF(ISERR(A71),"",fctsoleil(A71,fctlattodouble(VLOOKUP(D71,#REF!,3,FALSE)),fctlontodouble(VLOOKUP(D71,#REF!,4,FALSE)),FALSE))),7,4)),1,2))*60+MID((MID((IF(ISERR(A71),"",fctsoleil(A71,fctlattodouble(VLOOKUP(D71,#REF!,3,FALSE)),fctlontodouble(VLOOKUP(D71,#REF!,4,FALSE)),FALSE))),7,4)),3,4))/(60*24))-fctlontodouble(VLOOKUP(D71,#REF!,4,FALSE))/360,1)
),1," "),"")</f>
        <v/>
      </c>
      <c r="M71" s="79" t="str">
        <f t="shared" ref="M71:M134" si="8">IF(C71&lt;&gt;"",IF(L71=1,"",1),"")</f>
        <v/>
      </c>
      <c r="N71" s="94"/>
      <c r="O71" s="83"/>
      <c r="P71" s="95"/>
      <c r="Q71" s="96"/>
      <c r="R71" s="97" t="str">
        <f>IF(AND(A71&lt;&gt;0,B71&lt;&gt;0,D71&lt;&gt;0,C71&lt;&gt;0,N71&lt;&gt;0),(vol_de_nuit(B71,D71,A71,C71,N71/24)*24),"")</f>
        <v/>
      </c>
      <c r="S71" s="98"/>
      <c r="T71" s="95"/>
      <c r="U71" s="99"/>
      <c r="V71" s="100"/>
      <c r="W71" s="101"/>
      <c r="X71" s="116" t="str">
        <f>IFERROR(IF(AND(VLOOKUP($F71,'Aircraft list'!$A$4:$G$39,2,FALSE)="YES",VLOOKUP($F71,'Aircraft list'!$A$4:$G$39,4,FALSE)="YES"),T71,""),"")</f>
        <v/>
      </c>
      <c r="Y71" s="115" t="str">
        <f>IFERROR(IF(AND(VLOOKUP($F71,'Aircraft list'!$A$4:$G$39,2,FALSE)="YES",VLOOKUP($F71,'Aircraft list'!$A$4:$G$39,4,FALSE)="YES"),V71,""),"")</f>
        <v/>
      </c>
      <c r="Z71" s="116" t="str">
        <f>IFERROR(IF(AND(VLOOKUP($F71,'Aircraft list'!$A$4:$G$39,3,FALSE)="YES",VLOOKUP($F71,'Aircraft list'!$A$4:$G$39,4,FALSE)="YES"),T71,""),"")</f>
        <v/>
      </c>
      <c r="AA71" s="115" t="str">
        <f>IFERROR(IF(AND(VLOOKUP($F71,'Aircraft list'!$A$4:$G$39,3,FALSE)="YES",VLOOKUP($F71,'Aircraft list'!$A$4:$G$39,4,FALSE)="YES"),V71,""),"")</f>
        <v/>
      </c>
      <c r="AB71" s="116" t="str">
        <f>IFERROR(IF(AND(VLOOKUP($F71,'Aircraft list'!$A$4:$G$39,2,FALSE)="YES",VLOOKUP($F71,'Aircraft list'!$A$4:$G$39,6,FALSE)="YES"),T71,""),"")</f>
        <v/>
      </c>
      <c r="AC71" s="115" t="str">
        <f>IFERROR(IF(AND(VLOOKUP($F71,'Aircraft list'!$A$4:$G$39,2,FALSE)="YES",VLOOKUP($F71,'Aircraft list'!$A$4:$G$39,6,FALSE)="YES"),V71,""),"")</f>
        <v/>
      </c>
      <c r="AD71" s="116" t="str">
        <f>IFERROR(IF(AND(VLOOKUP($F71,'Aircraft list'!$A$4:$G$39,3,FALSE)="YES",VLOOKUP($F71,'Aircraft list'!$A$4:$G$39,6,FALSE)="YES"),T71,""),"")</f>
        <v/>
      </c>
      <c r="AE71" s="117" t="str">
        <f>IFERROR(IF(AND(VLOOKUP($F71,'Aircraft list'!$A$4:$G$39,3,FALSE)="YES",VLOOKUP($F71,'Aircraft list'!$A$4:$G$39,6,FALSE)="YES"),U71,""),"")</f>
        <v/>
      </c>
      <c r="AF71" s="115" t="str">
        <f>IFERROR(IF(AND(VLOOKUP($F71,'Aircraft list'!$A$4:$G$39,3,FALSE)="YES",VLOOKUP($F71,'Aircraft list'!$A$4:$G$39,6,FALSE)="YES"),V71,""),"")</f>
        <v/>
      </c>
      <c r="AG71" s="116" t="str">
        <f>IFERROR(IF(VLOOKUP($F71,'Aircraft list'!$A$4:$G$39,5,FALSE)="YES",T71,""),"")</f>
        <v/>
      </c>
      <c r="AH71" s="117" t="str">
        <f>IFERROR(IF(VLOOKUP($F71,'Aircraft list'!$A$4:$G$39,5,FALSE)="YES",U71,""),"")</f>
        <v/>
      </c>
      <c r="AI71" s="115" t="str">
        <f>IFERROR(IF(VLOOKUP($F71,'Aircraft list'!$A$4:$G$39,5,FALSE)="YES",V71,""),"")</f>
        <v/>
      </c>
      <c r="AJ71" s="101"/>
      <c r="AK71" s="101"/>
      <c r="AL71" s="101"/>
      <c r="AM71" s="102" t="str">
        <f>IFERROR(IF(VLOOKUP($F71,'Aircraft list'!$A$4:$G$39,7,FALSE)="YES",N71,""),"")</f>
        <v/>
      </c>
      <c r="AN71" s="112"/>
      <c r="AO71" s="101"/>
      <c r="AP71" s="101"/>
      <c r="AQ71" s="101"/>
      <c r="AR71" s="111"/>
      <c r="AS71" s="102"/>
      <c r="AT71" s="102"/>
      <c r="AU71" s="49"/>
    </row>
    <row r="72" spans="1:47" s="50" customFormat="1">
      <c r="A72" s="84"/>
      <c r="B72" s="75"/>
      <c r="C72" s="76"/>
      <c r="D72" s="77"/>
      <c r="E72" s="73" t="str">
        <f t="shared" si="6"/>
        <v/>
      </c>
      <c r="F72" s="79"/>
      <c r="G72" s="80"/>
      <c r="H72" s="50" t="str">
        <f>IFERROR(IF(VLOOKUP(F72,'Aircraft list'!$A$4:$T$59, 3,FALSE)="YES", "ME", "SE" )," ")</f>
        <v xml:space="preserve"> </v>
      </c>
      <c r="I72" s="80"/>
      <c r="J72" s="81" t="str">
        <f ca="1">IFERROR(IF(AND(
MOD(C72-fctlontodouble(VLOOKUP(B72,#REF!,4,FALSE))/360,1)&gt;=MOD((((MID((MID((IF(ISERR(A72),"",fctsoleil(A72,fctlattodouble(VLOOKUP(B72,#REF!,3,FALSE)),fctlontodouble(VLOOKUP(B72,#REF!,4,FALSE)),FALSE))),1,4)),1,2))*60+MID((MID((IF(ISERR(A72),"",fctsoleil(A72,fctlattodouble(VLOOKUP(B72,#REF!,3,FALSE)),fctlontodouble(VLOOKUP(B72,#REF!,4,FALSE)),FALSE))),1,4)),3,4))/(60*24))-fctlontodouble(VLOOKUP(B72,#REF!,4,FALSE))/360,1),
MOD(C72-fctlontodouble(VLOOKUP(B72,#REF!,4,FALSE))/360,1)&lt;MOD((((MID((MID((IF(ISERR(A72),"",fctsoleil(A72,fctlattodouble(VLOOKUP(B72,#REF!,3,FALSE)),fctlontodouble(VLOOKUP(B72,#REF!,4,FALSE)),FALSE))),7,4)),1,2))*60+MID((MID((IF(ISERR(A72),"",fctsoleil(A72,fctlattodouble(VLOOKUP(B72,#REF!,3,FALSE)),fctlontodouble(VLOOKUP(B72,#REF!,4,FALSE)),FALSE))),7,4)),3,4))/(60*24))-fctlontodouble(VLOOKUP(B72,#REF!,4,FALSE))/360,1)
),1,""),"")</f>
        <v/>
      </c>
      <c r="K72" s="82" t="str">
        <f t="shared" si="7"/>
        <v/>
      </c>
      <c r="L72" s="79" t="str">
        <f ca="1">IFERROR(IF(AND(
MOD(E72-fctlontodouble(VLOOKUP(D72,#REF!,4,FALSE))/360,1)&gt;=MOD((((MID((MID((IF(ISERR(A72),"",fctsoleil(A72,fctlattodouble(VLOOKUP(D72,#REF!,3,FALSE)),fctlontodouble(VLOOKUP(D72,#REF!,4,FALSE)),FALSE))),1,4)),1,2))*60+MID((MID((IF(ISERR(A72),"",fctsoleil(A72,fctlattodouble(VLOOKUP(D72,#REF!,3,FALSE)),fctlontodouble(VLOOKUP(D72,#REF!,4,FALSE)),FALSE))),1,4)),3,4))/(60*24))-fctlontodouble(VLOOKUP(D72,#REF!,4,FALSE))/360,1),
MOD(E72-fctlontodouble(VLOOKUP(D72,#REF!,4,FALSE))/360,1)&lt;MOD((((MID((MID((IF(ISERR(A72),"",fctsoleil(A72,fctlattodouble(VLOOKUP(D72,#REF!,3,FALSE)),fctlontodouble(VLOOKUP(D72,#REF!,4,FALSE)),FALSE))),7,4)),1,2))*60+MID((MID((IF(ISERR(A72),"",fctsoleil(A72,fctlattodouble(VLOOKUP(D72,#REF!,3,FALSE)),fctlontodouble(VLOOKUP(D72,#REF!,4,FALSE)),FALSE))),7,4)),3,4))/(60*24))-fctlontodouble(VLOOKUP(D72,#REF!,4,FALSE))/360,1)
),1," "),"")</f>
        <v/>
      </c>
      <c r="M72" s="79" t="str">
        <f t="shared" si="8"/>
        <v/>
      </c>
      <c r="N72" s="94"/>
      <c r="O72" s="83"/>
      <c r="P72" s="95"/>
      <c r="Q72" s="96"/>
      <c r="R72" s="97" t="str">
        <f>IF(AND(A72&lt;&gt;0,B72&lt;&gt;0,D72&lt;&gt;0,C72&lt;&gt;0,N72&lt;&gt;0),(vol_de_nuit(B72,D72,A72,C72,N72/24)*24),"")</f>
        <v/>
      </c>
      <c r="S72" s="98"/>
      <c r="T72" s="95"/>
      <c r="U72" s="99"/>
      <c r="V72" s="100"/>
      <c r="W72" s="101"/>
      <c r="X72" s="116" t="str">
        <f>IFERROR(IF(AND(VLOOKUP($F72,'Aircraft list'!$A$4:$G$39,2,FALSE)="YES",VLOOKUP($F72,'Aircraft list'!$A$4:$G$39,4,FALSE)="YES"),T72,""),"")</f>
        <v/>
      </c>
      <c r="Y72" s="115" t="str">
        <f>IFERROR(IF(AND(VLOOKUP($F72,'Aircraft list'!$A$4:$G$39,2,FALSE)="YES",VLOOKUP($F72,'Aircraft list'!$A$4:$G$39,4,FALSE)="YES"),V72,""),"")</f>
        <v/>
      </c>
      <c r="Z72" s="116" t="str">
        <f>IFERROR(IF(AND(VLOOKUP($F72,'Aircraft list'!$A$4:$G$39,3,FALSE)="YES",VLOOKUP($F72,'Aircraft list'!$A$4:$G$39,4,FALSE)="YES"),T72,""),"")</f>
        <v/>
      </c>
      <c r="AA72" s="115" t="str">
        <f>IFERROR(IF(AND(VLOOKUP($F72,'Aircraft list'!$A$4:$G$39,3,FALSE)="YES",VLOOKUP($F72,'Aircraft list'!$A$4:$G$39,4,FALSE)="YES"),V72,""),"")</f>
        <v/>
      </c>
      <c r="AB72" s="116" t="str">
        <f>IFERROR(IF(AND(VLOOKUP($F72,'Aircraft list'!$A$4:$G$39,2,FALSE)="YES",VLOOKUP($F72,'Aircraft list'!$A$4:$G$39,6,FALSE)="YES"),T72,""),"")</f>
        <v/>
      </c>
      <c r="AC72" s="115" t="str">
        <f>IFERROR(IF(AND(VLOOKUP($F72,'Aircraft list'!$A$4:$G$39,2,FALSE)="YES",VLOOKUP($F72,'Aircraft list'!$A$4:$G$39,6,FALSE)="YES"),V72,""),"")</f>
        <v/>
      </c>
      <c r="AD72" s="116" t="str">
        <f>IFERROR(IF(AND(VLOOKUP($F72,'Aircraft list'!$A$4:$G$39,3,FALSE)="YES",VLOOKUP($F72,'Aircraft list'!$A$4:$G$39,6,FALSE)="YES"),T72,""),"")</f>
        <v/>
      </c>
      <c r="AE72" s="117" t="str">
        <f>IFERROR(IF(AND(VLOOKUP($F72,'Aircraft list'!$A$4:$G$39,3,FALSE)="YES",VLOOKUP($F72,'Aircraft list'!$A$4:$G$39,6,FALSE)="YES"),U72,""),"")</f>
        <v/>
      </c>
      <c r="AF72" s="115" t="str">
        <f>IFERROR(IF(AND(VLOOKUP($F72,'Aircraft list'!$A$4:$G$39,3,FALSE)="YES",VLOOKUP($F72,'Aircraft list'!$A$4:$G$39,6,FALSE)="YES"),V72,""),"")</f>
        <v/>
      </c>
      <c r="AG72" s="116" t="str">
        <f>IFERROR(IF(VLOOKUP($F72,'Aircraft list'!$A$4:$G$39,5,FALSE)="YES",T72,""),"")</f>
        <v/>
      </c>
      <c r="AH72" s="117" t="str">
        <f>IFERROR(IF(VLOOKUP($F72,'Aircraft list'!$A$4:$G$39,5,FALSE)="YES",U72,""),"")</f>
        <v/>
      </c>
      <c r="AI72" s="115" t="str">
        <f>IFERROR(IF(VLOOKUP($F72,'Aircraft list'!$A$4:$G$39,5,FALSE)="YES",V72,""),"")</f>
        <v/>
      </c>
      <c r="AJ72" s="101"/>
      <c r="AK72" s="101"/>
      <c r="AL72" s="101"/>
      <c r="AM72" s="102" t="str">
        <f>IFERROR(IF(VLOOKUP($F72,'Aircraft list'!$A$4:$G$39,7,FALSE)="YES",N72,""),"")</f>
        <v/>
      </c>
      <c r="AN72" s="112"/>
      <c r="AO72" s="101"/>
      <c r="AP72" s="101"/>
      <c r="AQ72" s="101"/>
      <c r="AR72" s="111"/>
      <c r="AS72" s="102"/>
      <c r="AT72" s="102"/>
      <c r="AU72" s="49"/>
    </row>
    <row r="73" spans="1:47" s="50" customFormat="1">
      <c r="A73" s="84"/>
      <c r="B73" s="75"/>
      <c r="C73" s="76"/>
      <c r="D73" s="77"/>
      <c r="E73" s="73" t="str">
        <f t="shared" si="6"/>
        <v/>
      </c>
      <c r="F73" s="79"/>
      <c r="G73" s="80"/>
      <c r="H73" s="50" t="str">
        <f>IFERROR(IF(VLOOKUP(F73,'Aircraft list'!$A$4:$T$59, 3,FALSE)="YES", "ME", "SE" )," ")</f>
        <v xml:space="preserve"> </v>
      </c>
      <c r="I73" s="80"/>
      <c r="J73" s="81" t="str">
        <f ca="1">IFERROR(IF(AND(
MOD(C73-fctlontodouble(VLOOKUP(B73,#REF!,4,FALSE))/360,1)&gt;=MOD((((MID((MID((IF(ISERR(A73),"",fctsoleil(A73,fctlattodouble(VLOOKUP(B73,#REF!,3,FALSE)),fctlontodouble(VLOOKUP(B73,#REF!,4,FALSE)),FALSE))),1,4)),1,2))*60+MID((MID((IF(ISERR(A73),"",fctsoleil(A73,fctlattodouble(VLOOKUP(B73,#REF!,3,FALSE)),fctlontodouble(VLOOKUP(B73,#REF!,4,FALSE)),FALSE))),1,4)),3,4))/(60*24))-fctlontodouble(VLOOKUP(B73,#REF!,4,FALSE))/360,1),
MOD(C73-fctlontodouble(VLOOKUP(B73,#REF!,4,FALSE))/360,1)&lt;MOD((((MID((MID((IF(ISERR(A73),"",fctsoleil(A73,fctlattodouble(VLOOKUP(B73,#REF!,3,FALSE)),fctlontodouble(VLOOKUP(B73,#REF!,4,FALSE)),FALSE))),7,4)),1,2))*60+MID((MID((IF(ISERR(A73),"",fctsoleil(A73,fctlattodouble(VLOOKUP(B73,#REF!,3,FALSE)),fctlontodouble(VLOOKUP(B73,#REF!,4,FALSE)),FALSE))),7,4)),3,4))/(60*24))-fctlontodouble(VLOOKUP(B73,#REF!,4,FALSE))/360,1)
),1,""),"")</f>
        <v/>
      </c>
      <c r="K73" s="82" t="str">
        <f t="shared" si="7"/>
        <v/>
      </c>
      <c r="L73" s="79" t="str">
        <f ca="1">IFERROR(IF(AND(
MOD(E73-fctlontodouble(VLOOKUP(D73,#REF!,4,FALSE))/360,1)&gt;=MOD((((MID((MID((IF(ISERR(A73),"",fctsoleil(A73,fctlattodouble(VLOOKUP(D73,#REF!,3,FALSE)),fctlontodouble(VLOOKUP(D73,#REF!,4,FALSE)),FALSE))),1,4)),1,2))*60+MID((MID((IF(ISERR(A73),"",fctsoleil(A73,fctlattodouble(VLOOKUP(D73,#REF!,3,FALSE)),fctlontodouble(VLOOKUP(D73,#REF!,4,FALSE)),FALSE))),1,4)),3,4))/(60*24))-fctlontodouble(VLOOKUP(D73,#REF!,4,FALSE))/360,1),
MOD(E73-fctlontodouble(VLOOKUP(D73,#REF!,4,FALSE))/360,1)&lt;MOD((((MID((MID((IF(ISERR(A73),"",fctsoleil(A73,fctlattodouble(VLOOKUP(D73,#REF!,3,FALSE)),fctlontodouble(VLOOKUP(D73,#REF!,4,FALSE)),FALSE))),7,4)),1,2))*60+MID((MID((IF(ISERR(A73),"",fctsoleil(A73,fctlattodouble(VLOOKUP(D73,#REF!,3,FALSE)),fctlontodouble(VLOOKUP(D73,#REF!,4,FALSE)),FALSE))),7,4)),3,4))/(60*24))-fctlontodouble(VLOOKUP(D73,#REF!,4,FALSE))/360,1)
),1," "),"")</f>
        <v/>
      </c>
      <c r="M73" s="79" t="str">
        <f t="shared" si="8"/>
        <v/>
      </c>
      <c r="N73" s="94"/>
      <c r="O73" s="83"/>
      <c r="P73" s="95"/>
      <c r="Q73" s="96"/>
      <c r="R73" s="97" t="str">
        <f>IF(AND(A73&lt;&gt;0,B73&lt;&gt;0,D73&lt;&gt;0,C73&lt;&gt;0,N73&lt;&gt;0),(vol_de_nuit(B73,D73,A73,C73,N73/24)*24),"")</f>
        <v/>
      </c>
      <c r="S73" s="98"/>
      <c r="T73" s="95"/>
      <c r="U73" s="99"/>
      <c r="V73" s="100"/>
      <c r="W73" s="101"/>
      <c r="X73" s="116" t="str">
        <f>IFERROR(IF(AND(VLOOKUP($F73,'Aircraft list'!$A$4:$G$39,2,FALSE)="YES",VLOOKUP($F73,'Aircraft list'!$A$4:$G$39,4,FALSE)="YES"),T73,""),"")</f>
        <v/>
      </c>
      <c r="Y73" s="115" t="str">
        <f>IFERROR(IF(AND(VLOOKUP($F73,'Aircraft list'!$A$4:$G$39,2,FALSE)="YES",VLOOKUP($F73,'Aircraft list'!$A$4:$G$39,4,FALSE)="YES"),V73,""),"")</f>
        <v/>
      </c>
      <c r="Z73" s="116" t="str">
        <f>IFERROR(IF(AND(VLOOKUP($F73,'Aircraft list'!$A$4:$G$39,3,FALSE)="YES",VLOOKUP($F73,'Aircraft list'!$A$4:$G$39,4,FALSE)="YES"),T73,""),"")</f>
        <v/>
      </c>
      <c r="AA73" s="115" t="str">
        <f>IFERROR(IF(AND(VLOOKUP($F73,'Aircraft list'!$A$4:$G$39,3,FALSE)="YES",VLOOKUP($F73,'Aircraft list'!$A$4:$G$39,4,FALSE)="YES"),V73,""),"")</f>
        <v/>
      </c>
      <c r="AB73" s="116" t="str">
        <f>IFERROR(IF(AND(VLOOKUP($F73,'Aircraft list'!$A$4:$G$39,2,FALSE)="YES",VLOOKUP($F73,'Aircraft list'!$A$4:$G$39,6,FALSE)="YES"),T73,""),"")</f>
        <v/>
      </c>
      <c r="AC73" s="115" t="str">
        <f>IFERROR(IF(AND(VLOOKUP($F73,'Aircraft list'!$A$4:$G$39,2,FALSE)="YES",VLOOKUP($F73,'Aircraft list'!$A$4:$G$39,6,FALSE)="YES"),V73,""),"")</f>
        <v/>
      </c>
      <c r="AD73" s="116" t="str">
        <f>IFERROR(IF(AND(VLOOKUP($F73,'Aircraft list'!$A$4:$G$39,3,FALSE)="YES",VLOOKUP($F73,'Aircraft list'!$A$4:$G$39,6,FALSE)="YES"),T73,""),"")</f>
        <v/>
      </c>
      <c r="AE73" s="117" t="str">
        <f>IFERROR(IF(AND(VLOOKUP($F73,'Aircraft list'!$A$4:$G$39,3,FALSE)="YES",VLOOKUP($F73,'Aircraft list'!$A$4:$G$39,6,FALSE)="YES"),U73,""),"")</f>
        <v/>
      </c>
      <c r="AF73" s="115" t="str">
        <f>IFERROR(IF(AND(VLOOKUP($F73,'Aircraft list'!$A$4:$G$39,3,FALSE)="YES",VLOOKUP($F73,'Aircraft list'!$A$4:$G$39,6,FALSE)="YES"),V73,""),"")</f>
        <v/>
      </c>
      <c r="AG73" s="116" t="str">
        <f>IFERROR(IF(VLOOKUP($F73,'Aircraft list'!$A$4:$G$39,5,FALSE)="YES",T73,""),"")</f>
        <v/>
      </c>
      <c r="AH73" s="117" t="str">
        <f>IFERROR(IF(VLOOKUP($F73,'Aircraft list'!$A$4:$G$39,5,FALSE)="YES",U73,""),"")</f>
        <v/>
      </c>
      <c r="AI73" s="115" t="str">
        <f>IFERROR(IF(VLOOKUP($F73,'Aircraft list'!$A$4:$G$39,5,FALSE)="YES",V73,""),"")</f>
        <v/>
      </c>
      <c r="AJ73" s="101"/>
      <c r="AK73" s="101"/>
      <c r="AL73" s="101"/>
      <c r="AM73" s="102" t="str">
        <f>IFERROR(IF(VLOOKUP($F73,'Aircraft list'!$A$4:$G$39,7,FALSE)="YES",N73,""),"")</f>
        <v/>
      </c>
      <c r="AN73" s="112"/>
      <c r="AO73" s="101"/>
      <c r="AP73" s="101"/>
      <c r="AQ73" s="101"/>
      <c r="AR73" s="111"/>
      <c r="AS73" s="102"/>
      <c r="AT73" s="102"/>
      <c r="AU73" s="49"/>
    </row>
    <row r="74" spans="1:47" s="50" customFormat="1">
      <c r="A74" s="84"/>
      <c r="B74" s="75"/>
      <c r="C74" s="76"/>
      <c r="D74" s="77"/>
      <c r="E74" s="73" t="str">
        <f t="shared" si="6"/>
        <v/>
      </c>
      <c r="F74" s="79"/>
      <c r="G74" s="80"/>
      <c r="H74" s="50" t="str">
        <f>IFERROR(IF(VLOOKUP(F74,'Aircraft list'!$A$4:$T$59, 3,FALSE)="YES", "ME", "SE" )," ")</f>
        <v xml:space="preserve"> </v>
      </c>
      <c r="I74" s="80"/>
      <c r="J74" s="81" t="str">
        <f ca="1">IFERROR(IF(AND(
MOD(C74-fctlontodouble(VLOOKUP(B74,#REF!,4,FALSE))/360,1)&gt;=MOD((((MID((MID((IF(ISERR(A74),"",fctsoleil(A74,fctlattodouble(VLOOKUP(B74,#REF!,3,FALSE)),fctlontodouble(VLOOKUP(B74,#REF!,4,FALSE)),FALSE))),1,4)),1,2))*60+MID((MID((IF(ISERR(A74),"",fctsoleil(A74,fctlattodouble(VLOOKUP(B74,#REF!,3,FALSE)),fctlontodouble(VLOOKUP(B74,#REF!,4,FALSE)),FALSE))),1,4)),3,4))/(60*24))-fctlontodouble(VLOOKUP(B74,#REF!,4,FALSE))/360,1),
MOD(C74-fctlontodouble(VLOOKUP(B74,#REF!,4,FALSE))/360,1)&lt;MOD((((MID((MID((IF(ISERR(A74),"",fctsoleil(A74,fctlattodouble(VLOOKUP(B74,#REF!,3,FALSE)),fctlontodouble(VLOOKUP(B74,#REF!,4,FALSE)),FALSE))),7,4)),1,2))*60+MID((MID((IF(ISERR(A74),"",fctsoleil(A74,fctlattodouble(VLOOKUP(B74,#REF!,3,FALSE)),fctlontodouble(VLOOKUP(B74,#REF!,4,FALSE)),FALSE))),7,4)),3,4))/(60*24))-fctlontodouble(VLOOKUP(B74,#REF!,4,FALSE))/360,1)
),1,""),"")</f>
        <v/>
      </c>
      <c r="K74" s="82" t="str">
        <f t="shared" si="7"/>
        <v/>
      </c>
      <c r="L74" s="79" t="str">
        <f ca="1">IFERROR(IF(AND(
MOD(E74-fctlontodouble(VLOOKUP(D74,#REF!,4,FALSE))/360,1)&gt;=MOD((((MID((MID((IF(ISERR(A74),"",fctsoleil(A74,fctlattodouble(VLOOKUP(D74,#REF!,3,FALSE)),fctlontodouble(VLOOKUP(D74,#REF!,4,FALSE)),FALSE))),1,4)),1,2))*60+MID((MID((IF(ISERR(A74),"",fctsoleil(A74,fctlattodouble(VLOOKUP(D74,#REF!,3,FALSE)),fctlontodouble(VLOOKUP(D74,#REF!,4,FALSE)),FALSE))),1,4)),3,4))/(60*24))-fctlontodouble(VLOOKUP(D74,#REF!,4,FALSE))/360,1),
MOD(E74-fctlontodouble(VLOOKUP(D74,#REF!,4,FALSE))/360,1)&lt;MOD((((MID((MID((IF(ISERR(A74),"",fctsoleil(A74,fctlattodouble(VLOOKUP(D74,#REF!,3,FALSE)),fctlontodouble(VLOOKUP(D74,#REF!,4,FALSE)),FALSE))),7,4)),1,2))*60+MID((MID((IF(ISERR(A74),"",fctsoleil(A74,fctlattodouble(VLOOKUP(D74,#REF!,3,FALSE)),fctlontodouble(VLOOKUP(D74,#REF!,4,FALSE)),FALSE))),7,4)),3,4))/(60*24))-fctlontodouble(VLOOKUP(D74,#REF!,4,FALSE))/360,1)
),1," "),"")</f>
        <v/>
      </c>
      <c r="M74" s="79" t="str">
        <f t="shared" si="8"/>
        <v/>
      </c>
      <c r="N74" s="94"/>
      <c r="O74" s="83"/>
      <c r="P74" s="95"/>
      <c r="Q74" s="96"/>
      <c r="R74" s="97" t="str">
        <f>IF(AND(A74&lt;&gt;0,B74&lt;&gt;0,D74&lt;&gt;0,C74&lt;&gt;0,N74&lt;&gt;0),(vol_de_nuit(B74,D74,A74,C74,N74/24)*24),"")</f>
        <v/>
      </c>
      <c r="S74" s="98"/>
      <c r="T74" s="95"/>
      <c r="U74" s="99"/>
      <c r="V74" s="100"/>
      <c r="W74" s="101"/>
      <c r="X74" s="116" t="str">
        <f>IFERROR(IF(AND(VLOOKUP($F74,'Aircraft list'!$A$4:$G$39,2,FALSE)="YES",VLOOKUP($F74,'Aircraft list'!$A$4:$G$39,4,FALSE)="YES"),T74,""),"")</f>
        <v/>
      </c>
      <c r="Y74" s="115" t="str">
        <f>IFERROR(IF(AND(VLOOKUP($F74,'Aircraft list'!$A$4:$G$39,2,FALSE)="YES",VLOOKUP($F74,'Aircraft list'!$A$4:$G$39,4,FALSE)="YES"),V74,""),"")</f>
        <v/>
      </c>
      <c r="Z74" s="116" t="str">
        <f>IFERROR(IF(AND(VLOOKUP($F74,'Aircraft list'!$A$4:$G$39,3,FALSE)="YES",VLOOKUP($F74,'Aircraft list'!$A$4:$G$39,4,FALSE)="YES"),T74,""),"")</f>
        <v/>
      </c>
      <c r="AA74" s="115" t="str">
        <f>IFERROR(IF(AND(VLOOKUP($F74,'Aircraft list'!$A$4:$G$39,3,FALSE)="YES",VLOOKUP($F74,'Aircraft list'!$A$4:$G$39,4,FALSE)="YES"),V74,""),"")</f>
        <v/>
      </c>
      <c r="AB74" s="116" t="str">
        <f>IFERROR(IF(AND(VLOOKUP($F74,'Aircraft list'!$A$4:$G$39,2,FALSE)="YES",VLOOKUP($F74,'Aircraft list'!$A$4:$G$39,6,FALSE)="YES"),T74,""),"")</f>
        <v/>
      </c>
      <c r="AC74" s="115" t="str">
        <f>IFERROR(IF(AND(VLOOKUP($F74,'Aircraft list'!$A$4:$G$39,2,FALSE)="YES",VLOOKUP($F74,'Aircraft list'!$A$4:$G$39,6,FALSE)="YES"),V74,""),"")</f>
        <v/>
      </c>
      <c r="AD74" s="116" t="str">
        <f>IFERROR(IF(AND(VLOOKUP($F74,'Aircraft list'!$A$4:$G$39,3,FALSE)="YES",VLOOKUP($F74,'Aircraft list'!$A$4:$G$39,6,FALSE)="YES"),T74,""),"")</f>
        <v/>
      </c>
      <c r="AE74" s="117" t="str">
        <f>IFERROR(IF(AND(VLOOKUP($F74,'Aircraft list'!$A$4:$G$39,3,FALSE)="YES",VLOOKUP($F74,'Aircraft list'!$A$4:$G$39,6,FALSE)="YES"),U74,""),"")</f>
        <v/>
      </c>
      <c r="AF74" s="115" t="str">
        <f>IFERROR(IF(AND(VLOOKUP($F74,'Aircraft list'!$A$4:$G$39,3,FALSE)="YES",VLOOKUP($F74,'Aircraft list'!$A$4:$G$39,6,FALSE)="YES"),V74,""),"")</f>
        <v/>
      </c>
      <c r="AG74" s="116" t="str">
        <f>IFERROR(IF(VLOOKUP($F74,'Aircraft list'!$A$4:$G$39,5,FALSE)="YES",T74,""),"")</f>
        <v/>
      </c>
      <c r="AH74" s="117" t="str">
        <f>IFERROR(IF(VLOOKUP($F74,'Aircraft list'!$A$4:$G$39,5,FALSE)="YES",U74,""),"")</f>
        <v/>
      </c>
      <c r="AI74" s="115" t="str">
        <f>IFERROR(IF(VLOOKUP($F74,'Aircraft list'!$A$4:$G$39,5,FALSE)="YES",V74,""),"")</f>
        <v/>
      </c>
      <c r="AJ74" s="101"/>
      <c r="AK74" s="101"/>
      <c r="AL74" s="101"/>
      <c r="AM74" s="102" t="str">
        <f>IFERROR(IF(VLOOKUP($F74,'Aircraft list'!$A$4:$G$39,7,FALSE)="YES",N74,""),"")</f>
        <v/>
      </c>
      <c r="AN74" s="112"/>
      <c r="AO74" s="101"/>
      <c r="AP74" s="101"/>
      <c r="AQ74" s="101"/>
      <c r="AR74" s="111"/>
      <c r="AS74" s="102"/>
      <c r="AT74" s="102"/>
      <c r="AU74" s="49"/>
    </row>
    <row r="75" spans="1:47" s="50" customFormat="1">
      <c r="A75" s="84"/>
      <c r="B75" s="75"/>
      <c r="C75" s="76"/>
      <c r="D75" s="77"/>
      <c r="E75" s="73" t="str">
        <f t="shared" si="6"/>
        <v/>
      </c>
      <c r="F75" s="79"/>
      <c r="G75" s="80"/>
      <c r="H75" s="50" t="str">
        <f>IFERROR(IF(VLOOKUP(F75,'Aircraft list'!$A$4:$T$59, 3,FALSE)="YES", "ME", "SE" )," ")</f>
        <v xml:space="preserve"> </v>
      </c>
      <c r="I75" s="80"/>
      <c r="J75" s="81" t="str">
        <f ca="1">IFERROR(IF(AND(
MOD(C75-fctlontodouble(VLOOKUP(B75,#REF!,4,FALSE))/360,1)&gt;=MOD((((MID((MID((IF(ISERR(A75),"",fctsoleil(A75,fctlattodouble(VLOOKUP(B75,#REF!,3,FALSE)),fctlontodouble(VLOOKUP(B75,#REF!,4,FALSE)),FALSE))),1,4)),1,2))*60+MID((MID((IF(ISERR(A75),"",fctsoleil(A75,fctlattodouble(VLOOKUP(B75,#REF!,3,FALSE)),fctlontodouble(VLOOKUP(B75,#REF!,4,FALSE)),FALSE))),1,4)),3,4))/(60*24))-fctlontodouble(VLOOKUP(B75,#REF!,4,FALSE))/360,1),
MOD(C75-fctlontodouble(VLOOKUP(B75,#REF!,4,FALSE))/360,1)&lt;MOD((((MID((MID((IF(ISERR(A75),"",fctsoleil(A75,fctlattodouble(VLOOKUP(B75,#REF!,3,FALSE)),fctlontodouble(VLOOKUP(B75,#REF!,4,FALSE)),FALSE))),7,4)),1,2))*60+MID((MID((IF(ISERR(A75),"",fctsoleil(A75,fctlattodouble(VLOOKUP(B75,#REF!,3,FALSE)),fctlontodouble(VLOOKUP(B75,#REF!,4,FALSE)),FALSE))),7,4)),3,4))/(60*24))-fctlontodouble(VLOOKUP(B75,#REF!,4,FALSE))/360,1)
),1,""),"")</f>
        <v/>
      </c>
      <c r="K75" s="82" t="str">
        <f t="shared" si="7"/>
        <v/>
      </c>
      <c r="L75" s="79" t="str">
        <f ca="1">IFERROR(IF(AND(
MOD(E75-fctlontodouble(VLOOKUP(D75,#REF!,4,FALSE))/360,1)&gt;=MOD((((MID((MID((IF(ISERR(A75),"",fctsoleil(A75,fctlattodouble(VLOOKUP(D75,#REF!,3,FALSE)),fctlontodouble(VLOOKUP(D75,#REF!,4,FALSE)),FALSE))),1,4)),1,2))*60+MID((MID((IF(ISERR(A75),"",fctsoleil(A75,fctlattodouble(VLOOKUP(D75,#REF!,3,FALSE)),fctlontodouble(VLOOKUP(D75,#REF!,4,FALSE)),FALSE))),1,4)),3,4))/(60*24))-fctlontodouble(VLOOKUP(D75,#REF!,4,FALSE))/360,1),
MOD(E75-fctlontodouble(VLOOKUP(D75,#REF!,4,FALSE))/360,1)&lt;MOD((((MID((MID((IF(ISERR(A75),"",fctsoleil(A75,fctlattodouble(VLOOKUP(D75,#REF!,3,FALSE)),fctlontodouble(VLOOKUP(D75,#REF!,4,FALSE)),FALSE))),7,4)),1,2))*60+MID((MID((IF(ISERR(A75),"",fctsoleil(A75,fctlattodouble(VLOOKUP(D75,#REF!,3,FALSE)),fctlontodouble(VLOOKUP(D75,#REF!,4,FALSE)),FALSE))),7,4)),3,4))/(60*24))-fctlontodouble(VLOOKUP(D75,#REF!,4,FALSE))/360,1)
),1," "),"")</f>
        <v/>
      </c>
      <c r="M75" s="79" t="str">
        <f t="shared" si="8"/>
        <v/>
      </c>
      <c r="N75" s="94"/>
      <c r="O75" s="83"/>
      <c r="P75" s="95"/>
      <c r="Q75" s="96"/>
      <c r="R75" s="97" t="str">
        <f>IF(AND(A75&lt;&gt;0,B75&lt;&gt;0,D75&lt;&gt;0,C75&lt;&gt;0,N75&lt;&gt;0),(vol_de_nuit(B75,D75,A75,C75,N75/24)*24),"")</f>
        <v/>
      </c>
      <c r="S75" s="98"/>
      <c r="T75" s="95"/>
      <c r="U75" s="99"/>
      <c r="V75" s="100"/>
      <c r="W75" s="101"/>
      <c r="X75" s="116" t="str">
        <f>IFERROR(IF(AND(VLOOKUP($F75,'Aircraft list'!$A$4:$G$39,2,FALSE)="YES",VLOOKUP($F75,'Aircraft list'!$A$4:$G$39,4,FALSE)="YES"),T75,""),"")</f>
        <v/>
      </c>
      <c r="Y75" s="115" t="str">
        <f>IFERROR(IF(AND(VLOOKUP($F75,'Aircraft list'!$A$4:$G$39,2,FALSE)="YES",VLOOKUP($F75,'Aircraft list'!$A$4:$G$39,4,FALSE)="YES"),V75,""),"")</f>
        <v/>
      </c>
      <c r="Z75" s="116" t="str">
        <f>IFERROR(IF(AND(VLOOKUP($F75,'Aircraft list'!$A$4:$G$39,3,FALSE)="YES",VLOOKUP($F75,'Aircraft list'!$A$4:$G$39,4,FALSE)="YES"),T75,""),"")</f>
        <v/>
      </c>
      <c r="AA75" s="115" t="str">
        <f>IFERROR(IF(AND(VLOOKUP($F75,'Aircraft list'!$A$4:$G$39,3,FALSE)="YES",VLOOKUP($F75,'Aircraft list'!$A$4:$G$39,4,FALSE)="YES"),V75,""),"")</f>
        <v/>
      </c>
      <c r="AB75" s="116" t="str">
        <f>IFERROR(IF(AND(VLOOKUP($F75,'Aircraft list'!$A$4:$G$39,2,FALSE)="YES",VLOOKUP($F75,'Aircraft list'!$A$4:$G$39,6,FALSE)="YES"),T75,""),"")</f>
        <v/>
      </c>
      <c r="AC75" s="115" t="str">
        <f>IFERROR(IF(AND(VLOOKUP($F75,'Aircraft list'!$A$4:$G$39,2,FALSE)="YES",VLOOKUP($F75,'Aircraft list'!$A$4:$G$39,6,FALSE)="YES"),V75,""),"")</f>
        <v/>
      </c>
      <c r="AD75" s="116" t="str">
        <f>IFERROR(IF(AND(VLOOKUP($F75,'Aircraft list'!$A$4:$G$39,3,FALSE)="YES",VLOOKUP($F75,'Aircraft list'!$A$4:$G$39,6,FALSE)="YES"),T75,""),"")</f>
        <v/>
      </c>
      <c r="AE75" s="117" t="str">
        <f>IFERROR(IF(AND(VLOOKUP($F75,'Aircraft list'!$A$4:$G$39,3,FALSE)="YES",VLOOKUP($F75,'Aircraft list'!$A$4:$G$39,6,FALSE)="YES"),U75,""),"")</f>
        <v/>
      </c>
      <c r="AF75" s="115" t="str">
        <f>IFERROR(IF(AND(VLOOKUP($F75,'Aircraft list'!$A$4:$G$39,3,FALSE)="YES",VLOOKUP($F75,'Aircraft list'!$A$4:$G$39,6,FALSE)="YES"),V75,""),"")</f>
        <v/>
      </c>
      <c r="AG75" s="116" t="str">
        <f>IFERROR(IF(VLOOKUP($F75,'Aircraft list'!$A$4:$G$39,5,FALSE)="YES",T75,""),"")</f>
        <v/>
      </c>
      <c r="AH75" s="117" t="str">
        <f>IFERROR(IF(VLOOKUP($F75,'Aircraft list'!$A$4:$G$39,5,FALSE)="YES",U75,""),"")</f>
        <v/>
      </c>
      <c r="AI75" s="115" t="str">
        <f>IFERROR(IF(VLOOKUP($F75,'Aircraft list'!$A$4:$G$39,5,FALSE)="YES",V75,""),"")</f>
        <v/>
      </c>
      <c r="AJ75" s="101"/>
      <c r="AK75" s="101"/>
      <c r="AL75" s="101"/>
      <c r="AM75" s="102" t="str">
        <f>IFERROR(IF(VLOOKUP($F75,'Aircraft list'!$A$4:$G$39,7,FALSE)="YES",N75,""),"")</f>
        <v/>
      </c>
      <c r="AN75" s="112"/>
      <c r="AO75" s="101"/>
      <c r="AP75" s="101"/>
      <c r="AQ75" s="101"/>
      <c r="AR75" s="111"/>
      <c r="AS75" s="102"/>
      <c r="AT75" s="102"/>
      <c r="AU75" s="49"/>
    </row>
    <row r="76" spans="1:47" s="50" customFormat="1">
      <c r="A76" s="84"/>
      <c r="B76" s="75"/>
      <c r="C76" s="76"/>
      <c r="D76" s="77"/>
      <c r="E76" s="73" t="str">
        <f t="shared" si="6"/>
        <v/>
      </c>
      <c r="F76" s="79"/>
      <c r="G76" s="80"/>
      <c r="H76" s="50" t="str">
        <f>IFERROR(IF(VLOOKUP(F76,'Aircraft list'!$A$4:$T$59, 3,FALSE)="YES", "ME", "SE" )," ")</f>
        <v xml:space="preserve"> </v>
      </c>
      <c r="I76" s="80"/>
      <c r="J76" s="81" t="str">
        <f ca="1">IFERROR(IF(AND(
MOD(C76-fctlontodouble(VLOOKUP(B76,#REF!,4,FALSE))/360,1)&gt;=MOD((((MID((MID((IF(ISERR(A76),"",fctsoleil(A76,fctlattodouble(VLOOKUP(B76,#REF!,3,FALSE)),fctlontodouble(VLOOKUP(B76,#REF!,4,FALSE)),FALSE))),1,4)),1,2))*60+MID((MID((IF(ISERR(A76),"",fctsoleil(A76,fctlattodouble(VLOOKUP(B76,#REF!,3,FALSE)),fctlontodouble(VLOOKUP(B76,#REF!,4,FALSE)),FALSE))),1,4)),3,4))/(60*24))-fctlontodouble(VLOOKUP(B76,#REF!,4,FALSE))/360,1),
MOD(C76-fctlontodouble(VLOOKUP(B76,#REF!,4,FALSE))/360,1)&lt;MOD((((MID((MID((IF(ISERR(A76),"",fctsoleil(A76,fctlattodouble(VLOOKUP(B76,#REF!,3,FALSE)),fctlontodouble(VLOOKUP(B76,#REF!,4,FALSE)),FALSE))),7,4)),1,2))*60+MID((MID((IF(ISERR(A76),"",fctsoleil(A76,fctlattodouble(VLOOKUP(B76,#REF!,3,FALSE)),fctlontodouble(VLOOKUP(B76,#REF!,4,FALSE)),FALSE))),7,4)),3,4))/(60*24))-fctlontodouble(VLOOKUP(B76,#REF!,4,FALSE))/360,1)
),1,""),"")</f>
        <v/>
      </c>
      <c r="K76" s="82" t="str">
        <f t="shared" si="7"/>
        <v/>
      </c>
      <c r="L76" s="79" t="str">
        <f ca="1">IFERROR(IF(AND(
MOD(E76-fctlontodouble(VLOOKUP(D76,#REF!,4,FALSE))/360,1)&gt;=MOD((((MID((MID((IF(ISERR(A76),"",fctsoleil(A76,fctlattodouble(VLOOKUP(D76,#REF!,3,FALSE)),fctlontodouble(VLOOKUP(D76,#REF!,4,FALSE)),FALSE))),1,4)),1,2))*60+MID((MID((IF(ISERR(A76),"",fctsoleil(A76,fctlattodouble(VLOOKUP(D76,#REF!,3,FALSE)),fctlontodouble(VLOOKUP(D76,#REF!,4,FALSE)),FALSE))),1,4)),3,4))/(60*24))-fctlontodouble(VLOOKUP(D76,#REF!,4,FALSE))/360,1),
MOD(E76-fctlontodouble(VLOOKUP(D76,#REF!,4,FALSE))/360,1)&lt;MOD((((MID((MID((IF(ISERR(A76),"",fctsoleil(A76,fctlattodouble(VLOOKUP(D76,#REF!,3,FALSE)),fctlontodouble(VLOOKUP(D76,#REF!,4,FALSE)),FALSE))),7,4)),1,2))*60+MID((MID((IF(ISERR(A76),"",fctsoleil(A76,fctlattodouble(VLOOKUP(D76,#REF!,3,FALSE)),fctlontodouble(VLOOKUP(D76,#REF!,4,FALSE)),FALSE))),7,4)),3,4))/(60*24))-fctlontodouble(VLOOKUP(D76,#REF!,4,FALSE))/360,1)
),1," "),"")</f>
        <v/>
      </c>
      <c r="M76" s="79" t="str">
        <f t="shared" si="8"/>
        <v/>
      </c>
      <c r="N76" s="94"/>
      <c r="O76" s="83"/>
      <c r="P76" s="95"/>
      <c r="Q76" s="96"/>
      <c r="R76" s="97" t="str">
        <f>IF(AND(A76&lt;&gt;0,B76&lt;&gt;0,D76&lt;&gt;0,C76&lt;&gt;0,N76&lt;&gt;0),(vol_de_nuit(B76,D76,A76,C76,N76/24)*24),"")</f>
        <v/>
      </c>
      <c r="S76" s="98"/>
      <c r="T76" s="95"/>
      <c r="U76" s="99"/>
      <c r="V76" s="100"/>
      <c r="W76" s="101"/>
      <c r="X76" s="116" t="str">
        <f>IFERROR(IF(AND(VLOOKUP($F76,'Aircraft list'!$A$4:$G$39,2,FALSE)="YES",VLOOKUP($F76,'Aircraft list'!$A$4:$G$39,4,FALSE)="YES"),T76,""),"")</f>
        <v/>
      </c>
      <c r="Y76" s="115" t="str">
        <f>IFERROR(IF(AND(VLOOKUP($F76,'Aircraft list'!$A$4:$G$39,2,FALSE)="YES",VLOOKUP($F76,'Aircraft list'!$A$4:$G$39,4,FALSE)="YES"),V76,""),"")</f>
        <v/>
      </c>
      <c r="Z76" s="116" t="str">
        <f>IFERROR(IF(AND(VLOOKUP($F76,'Aircraft list'!$A$4:$G$39,3,FALSE)="YES",VLOOKUP($F76,'Aircraft list'!$A$4:$G$39,4,FALSE)="YES"),T76,""),"")</f>
        <v/>
      </c>
      <c r="AA76" s="115" t="str">
        <f>IFERROR(IF(AND(VLOOKUP($F76,'Aircraft list'!$A$4:$G$39,3,FALSE)="YES",VLOOKUP($F76,'Aircraft list'!$A$4:$G$39,4,FALSE)="YES"),V76,""),"")</f>
        <v/>
      </c>
      <c r="AB76" s="116" t="str">
        <f>IFERROR(IF(AND(VLOOKUP($F76,'Aircraft list'!$A$4:$G$39,2,FALSE)="YES",VLOOKUP($F76,'Aircraft list'!$A$4:$G$39,6,FALSE)="YES"),T76,""),"")</f>
        <v/>
      </c>
      <c r="AC76" s="115" t="str">
        <f>IFERROR(IF(AND(VLOOKUP($F76,'Aircraft list'!$A$4:$G$39,2,FALSE)="YES",VLOOKUP($F76,'Aircraft list'!$A$4:$G$39,6,FALSE)="YES"),V76,""),"")</f>
        <v/>
      </c>
      <c r="AD76" s="116" t="str">
        <f>IFERROR(IF(AND(VLOOKUP($F76,'Aircraft list'!$A$4:$G$39,3,FALSE)="YES",VLOOKUP($F76,'Aircraft list'!$A$4:$G$39,6,FALSE)="YES"),T76,""),"")</f>
        <v/>
      </c>
      <c r="AE76" s="117" t="str">
        <f>IFERROR(IF(AND(VLOOKUP($F76,'Aircraft list'!$A$4:$G$39,3,FALSE)="YES",VLOOKUP($F76,'Aircraft list'!$A$4:$G$39,6,FALSE)="YES"),U76,""),"")</f>
        <v/>
      </c>
      <c r="AF76" s="115" t="str">
        <f>IFERROR(IF(AND(VLOOKUP($F76,'Aircraft list'!$A$4:$G$39,3,FALSE)="YES",VLOOKUP($F76,'Aircraft list'!$A$4:$G$39,6,FALSE)="YES"),V76,""),"")</f>
        <v/>
      </c>
      <c r="AG76" s="116" t="str">
        <f>IFERROR(IF(VLOOKUP($F76,'Aircraft list'!$A$4:$G$39,5,FALSE)="YES",T76,""),"")</f>
        <v/>
      </c>
      <c r="AH76" s="117" t="str">
        <f>IFERROR(IF(VLOOKUP($F76,'Aircraft list'!$A$4:$G$39,5,FALSE)="YES",U76,""),"")</f>
        <v/>
      </c>
      <c r="AI76" s="115" t="str">
        <f>IFERROR(IF(VLOOKUP($F76,'Aircraft list'!$A$4:$G$39,5,FALSE)="YES",V76,""),"")</f>
        <v/>
      </c>
      <c r="AJ76" s="101"/>
      <c r="AK76" s="101"/>
      <c r="AL76" s="101"/>
      <c r="AM76" s="102" t="str">
        <f>IFERROR(IF(VLOOKUP($F76,'Aircraft list'!$A$4:$G$39,7,FALSE)="YES",N76,""),"")</f>
        <v/>
      </c>
      <c r="AN76" s="112"/>
      <c r="AO76" s="101"/>
      <c r="AP76" s="101"/>
      <c r="AQ76" s="101"/>
      <c r="AR76" s="111"/>
      <c r="AS76" s="102"/>
      <c r="AT76" s="102"/>
      <c r="AU76" s="49"/>
    </row>
    <row r="77" spans="1:47" s="50" customFormat="1">
      <c r="A77" s="84"/>
      <c r="B77" s="75"/>
      <c r="C77" s="76"/>
      <c r="D77" s="77"/>
      <c r="E77" s="73" t="str">
        <f t="shared" si="6"/>
        <v/>
      </c>
      <c r="F77" s="79"/>
      <c r="G77" s="80"/>
      <c r="H77" s="50" t="str">
        <f>IFERROR(IF(VLOOKUP(F77,'Aircraft list'!$A$4:$T$59, 3,FALSE)="YES", "ME", "SE" )," ")</f>
        <v xml:space="preserve"> </v>
      </c>
      <c r="I77" s="80"/>
      <c r="J77" s="81" t="str">
        <f ca="1">IFERROR(IF(AND(
MOD(C77-fctlontodouble(VLOOKUP(B77,#REF!,4,FALSE))/360,1)&gt;=MOD((((MID((MID((IF(ISERR(A77),"",fctsoleil(A77,fctlattodouble(VLOOKUP(B77,#REF!,3,FALSE)),fctlontodouble(VLOOKUP(B77,#REF!,4,FALSE)),FALSE))),1,4)),1,2))*60+MID((MID((IF(ISERR(A77),"",fctsoleil(A77,fctlattodouble(VLOOKUP(B77,#REF!,3,FALSE)),fctlontodouble(VLOOKUP(B77,#REF!,4,FALSE)),FALSE))),1,4)),3,4))/(60*24))-fctlontodouble(VLOOKUP(B77,#REF!,4,FALSE))/360,1),
MOD(C77-fctlontodouble(VLOOKUP(B77,#REF!,4,FALSE))/360,1)&lt;MOD((((MID((MID((IF(ISERR(A77),"",fctsoleil(A77,fctlattodouble(VLOOKUP(B77,#REF!,3,FALSE)),fctlontodouble(VLOOKUP(B77,#REF!,4,FALSE)),FALSE))),7,4)),1,2))*60+MID((MID((IF(ISERR(A77),"",fctsoleil(A77,fctlattodouble(VLOOKUP(B77,#REF!,3,FALSE)),fctlontodouble(VLOOKUP(B77,#REF!,4,FALSE)),FALSE))),7,4)),3,4))/(60*24))-fctlontodouble(VLOOKUP(B77,#REF!,4,FALSE))/360,1)
),1,""),"")</f>
        <v/>
      </c>
      <c r="K77" s="82" t="str">
        <f t="shared" si="7"/>
        <v/>
      </c>
      <c r="L77" s="79" t="str">
        <f ca="1">IFERROR(IF(AND(
MOD(E77-fctlontodouble(VLOOKUP(D77,#REF!,4,FALSE))/360,1)&gt;=MOD((((MID((MID((IF(ISERR(A77),"",fctsoleil(A77,fctlattodouble(VLOOKUP(D77,#REF!,3,FALSE)),fctlontodouble(VLOOKUP(D77,#REF!,4,FALSE)),FALSE))),1,4)),1,2))*60+MID((MID((IF(ISERR(A77),"",fctsoleil(A77,fctlattodouble(VLOOKUP(D77,#REF!,3,FALSE)),fctlontodouble(VLOOKUP(D77,#REF!,4,FALSE)),FALSE))),1,4)),3,4))/(60*24))-fctlontodouble(VLOOKUP(D77,#REF!,4,FALSE))/360,1),
MOD(E77-fctlontodouble(VLOOKUP(D77,#REF!,4,FALSE))/360,1)&lt;MOD((((MID((MID((IF(ISERR(A77),"",fctsoleil(A77,fctlattodouble(VLOOKUP(D77,#REF!,3,FALSE)),fctlontodouble(VLOOKUP(D77,#REF!,4,FALSE)),FALSE))),7,4)),1,2))*60+MID((MID((IF(ISERR(A77),"",fctsoleil(A77,fctlattodouble(VLOOKUP(D77,#REF!,3,FALSE)),fctlontodouble(VLOOKUP(D77,#REF!,4,FALSE)),FALSE))),7,4)),3,4))/(60*24))-fctlontodouble(VLOOKUP(D77,#REF!,4,FALSE))/360,1)
),1," "),"")</f>
        <v/>
      </c>
      <c r="M77" s="79" t="str">
        <f t="shared" si="8"/>
        <v/>
      </c>
      <c r="N77" s="94"/>
      <c r="O77" s="83"/>
      <c r="P77" s="95"/>
      <c r="Q77" s="96"/>
      <c r="R77" s="97" t="str">
        <f>IF(AND(A77&lt;&gt;0,B77&lt;&gt;0,D77&lt;&gt;0,C77&lt;&gt;0,N77&lt;&gt;0),(vol_de_nuit(B77,D77,A77,C77,N77/24)*24),"")</f>
        <v/>
      </c>
      <c r="S77" s="98"/>
      <c r="T77" s="95"/>
      <c r="U77" s="99"/>
      <c r="V77" s="100"/>
      <c r="W77" s="101"/>
      <c r="X77" s="116" t="str">
        <f>IFERROR(IF(AND(VLOOKUP($F77,'Aircraft list'!$A$4:$G$39,2,FALSE)="YES",VLOOKUP($F77,'Aircraft list'!$A$4:$G$39,4,FALSE)="YES"),T77,""),"")</f>
        <v/>
      </c>
      <c r="Y77" s="115" t="str">
        <f>IFERROR(IF(AND(VLOOKUP($F77,'Aircraft list'!$A$4:$G$39,2,FALSE)="YES",VLOOKUP($F77,'Aircraft list'!$A$4:$G$39,4,FALSE)="YES"),V77,""),"")</f>
        <v/>
      </c>
      <c r="Z77" s="116" t="str">
        <f>IFERROR(IF(AND(VLOOKUP($F77,'Aircraft list'!$A$4:$G$39,3,FALSE)="YES",VLOOKUP($F77,'Aircraft list'!$A$4:$G$39,4,FALSE)="YES"),T77,""),"")</f>
        <v/>
      </c>
      <c r="AA77" s="115" t="str">
        <f>IFERROR(IF(AND(VLOOKUP($F77,'Aircraft list'!$A$4:$G$39,3,FALSE)="YES",VLOOKUP($F77,'Aircraft list'!$A$4:$G$39,4,FALSE)="YES"),V77,""),"")</f>
        <v/>
      </c>
      <c r="AB77" s="116" t="str">
        <f>IFERROR(IF(AND(VLOOKUP($F77,'Aircraft list'!$A$4:$G$39,2,FALSE)="YES",VLOOKUP($F77,'Aircraft list'!$A$4:$G$39,6,FALSE)="YES"),T77,""),"")</f>
        <v/>
      </c>
      <c r="AC77" s="115" t="str">
        <f>IFERROR(IF(AND(VLOOKUP($F77,'Aircraft list'!$A$4:$G$39,2,FALSE)="YES",VLOOKUP($F77,'Aircraft list'!$A$4:$G$39,6,FALSE)="YES"),V77,""),"")</f>
        <v/>
      </c>
      <c r="AD77" s="116" t="str">
        <f>IFERROR(IF(AND(VLOOKUP($F77,'Aircraft list'!$A$4:$G$39,3,FALSE)="YES",VLOOKUP($F77,'Aircraft list'!$A$4:$G$39,6,FALSE)="YES"),T77,""),"")</f>
        <v/>
      </c>
      <c r="AE77" s="117" t="str">
        <f>IFERROR(IF(AND(VLOOKUP($F77,'Aircraft list'!$A$4:$G$39,3,FALSE)="YES",VLOOKUP($F77,'Aircraft list'!$A$4:$G$39,6,FALSE)="YES"),U77,""),"")</f>
        <v/>
      </c>
      <c r="AF77" s="115" t="str">
        <f>IFERROR(IF(AND(VLOOKUP($F77,'Aircraft list'!$A$4:$G$39,3,FALSE)="YES",VLOOKUP($F77,'Aircraft list'!$A$4:$G$39,6,FALSE)="YES"),V77,""),"")</f>
        <v/>
      </c>
      <c r="AG77" s="116" t="str">
        <f>IFERROR(IF(VLOOKUP($F77,'Aircraft list'!$A$4:$G$39,5,FALSE)="YES",T77,""),"")</f>
        <v/>
      </c>
      <c r="AH77" s="117" t="str">
        <f>IFERROR(IF(VLOOKUP($F77,'Aircraft list'!$A$4:$G$39,5,FALSE)="YES",U77,""),"")</f>
        <v/>
      </c>
      <c r="AI77" s="115" t="str">
        <f>IFERROR(IF(VLOOKUP($F77,'Aircraft list'!$A$4:$G$39,5,FALSE)="YES",V77,""),"")</f>
        <v/>
      </c>
      <c r="AJ77" s="101"/>
      <c r="AK77" s="101"/>
      <c r="AL77" s="101"/>
      <c r="AM77" s="102" t="str">
        <f>IFERROR(IF(VLOOKUP($F77,'Aircraft list'!$A$4:$G$39,7,FALSE)="YES",N77,""),"")</f>
        <v/>
      </c>
      <c r="AN77" s="112"/>
      <c r="AO77" s="101"/>
      <c r="AP77" s="101"/>
      <c r="AQ77" s="101"/>
      <c r="AR77" s="111"/>
      <c r="AS77" s="102"/>
      <c r="AT77" s="102"/>
      <c r="AU77" s="49"/>
    </row>
    <row r="78" spans="1:47" s="50" customFormat="1">
      <c r="A78" s="84"/>
      <c r="B78" s="75"/>
      <c r="C78" s="76"/>
      <c r="D78" s="77"/>
      <c r="E78" s="73" t="str">
        <f t="shared" si="6"/>
        <v/>
      </c>
      <c r="F78" s="79"/>
      <c r="G78" s="80"/>
      <c r="H78" s="50" t="str">
        <f>IFERROR(IF(VLOOKUP(F78,'Aircraft list'!$A$4:$T$59, 3,FALSE)="YES", "ME", "SE" )," ")</f>
        <v xml:space="preserve"> </v>
      </c>
      <c r="I78" s="80"/>
      <c r="J78" s="81" t="str">
        <f ca="1">IFERROR(IF(AND(
MOD(C78-fctlontodouble(VLOOKUP(B78,#REF!,4,FALSE))/360,1)&gt;=MOD((((MID((MID((IF(ISERR(A78),"",fctsoleil(A78,fctlattodouble(VLOOKUP(B78,#REF!,3,FALSE)),fctlontodouble(VLOOKUP(B78,#REF!,4,FALSE)),FALSE))),1,4)),1,2))*60+MID((MID((IF(ISERR(A78),"",fctsoleil(A78,fctlattodouble(VLOOKUP(B78,#REF!,3,FALSE)),fctlontodouble(VLOOKUP(B78,#REF!,4,FALSE)),FALSE))),1,4)),3,4))/(60*24))-fctlontodouble(VLOOKUP(B78,#REF!,4,FALSE))/360,1),
MOD(C78-fctlontodouble(VLOOKUP(B78,#REF!,4,FALSE))/360,1)&lt;MOD((((MID((MID((IF(ISERR(A78),"",fctsoleil(A78,fctlattodouble(VLOOKUP(B78,#REF!,3,FALSE)),fctlontodouble(VLOOKUP(B78,#REF!,4,FALSE)),FALSE))),7,4)),1,2))*60+MID((MID((IF(ISERR(A78),"",fctsoleil(A78,fctlattodouble(VLOOKUP(B78,#REF!,3,FALSE)),fctlontodouble(VLOOKUP(B78,#REF!,4,FALSE)),FALSE))),7,4)),3,4))/(60*24))-fctlontodouble(VLOOKUP(B78,#REF!,4,FALSE))/360,1)
),1,""),"")</f>
        <v/>
      </c>
      <c r="K78" s="82" t="str">
        <f t="shared" si="7"/>
        <v/>
      </c>
      <c r="L78" s="79" t="str">
        <f ca="1">IFERROR(IF(AND(
MOD(E78-fctlontodouble(VLOOKUP(D78,#REF!,4,FALSE))/360,1)&gt;=MOD((((MID((MID((IF(ISERR(A78),"",fctsoleil(A78,fctlattodouble(VLOOKUP(D78,#REF!,3,FALSE)),fctlontodouble(VLOOKUP(D78,#REF!,4,FALSE)),FALSE))),1,4)),1,2))*60+MID((MID((IF(ISERR(A78),"",fctsoleil(A78,fctlattodouble(VLOOKUP(D78,#REF!,3,FALSE)),fctlontodouble(VLOOKUP(D78,#REF!,4,FALSE)),FALSE))),1,4)),3,4))/(60*24))-fctlontodouble(VLOOKUP(D78,#REF!,4,FALSE))/360,1),
MOD(E78-fctlontodouble(VLOOKUP(D78,#REF!,4,FALSE))/360,1)&lt;MOD((((MID((MID((IF(ISERR(A78),"",fctsoleil(A78,fctlattodouble(VLOOKUP(D78,#REF!,3,FALSE)),fctlontodouble(VLOOKUP(D78,#REF!,4,FALSE)),FALSE))),7,4)),1,2))*60+MID((MID((IF(ISERR(A78),"",fctsoleil(A78,fctlattodouble(VLOOKUP(D78,#REF!,3,FALSE)),fctlontodouble(VLOOKUP(D78,#REF!,4,FALSE)),FALSE))),7,4)),3,4))/(60*24))-fctlontodouble(VLOOKUP(D78,#REF!,4,FALSE))/360,1)
),1," "),"")</f>
        <v/>
      </c>
      <c r="M78" s="79" t="str">
        <f t="shared" si="8"/>
        <v/>
      </c>
      <c r="N78" s="94"/>
      <c r="O78" s="83"/>
      <c r="P78" s="95"/>
      <c r="Q78" s="96"/>
      <c r="R78" s="97" t="str">
        <f>IF(AND(A78&lt;&gt;0,B78&lt;&gt;0,D78&lt;&gt;0,C78&lt;&gt;0,N78&lt;&gt;0),(vol_de_nuit(B78,D78,A78,C78,N78/24)*24),"")</f>
        <v/>
      </c>
      <c r="S78" s="98"/>
      <c r="T78" s="95"/>
      <c r="U78" s="99"/>
      <c r="V78" s="100"/>
      <c r="W78" s="101"/>
      <c r="X78" s="116" t="str">
        <f>IFERROR(IF(AND(VLOOKUP($F78,'Aircraft list'!$A$4:$G$39,2,FALSE)="YES",VLOOKUP($F78,'Aircraft list'!$A$4:$G$39,4,FALSE)="YES"),T78,""),"")</f>
        <v/>
      </c>
      <c r="Y78" s="115" t="str">
        <f>IFERROR(IF(AND(VLOOKUP($F78,'Aircraft list'!$A$4:$G$39,2,FALSE)="YES",VLOOKUP($F78,'Aircraft list'!$A$4:$G$39,4,FALSE)="YES"),V78,""),"")</f>
        <v/>
      </c>
      <c r="Z78" s="116" t="str">
        <f>IFERROR(IF(AND(VLOOKUP($F78,'Aircraft list'!$A$4:$G$39,3,FALSE)="YES",VLOOKUP($F78,'Aircraft list'!$A$4:$G$39,4,FALSE)="YES"),T78,""),"")</f>
        <v/>
      </c>
      <c r="AA78" s="115" t="str">
        <f>IFERROR(IF(AND(VLOOKUP($F78,'Aircraft list'!$A$4:$G$39,3,FALSE)="YES",VLOOKUP($F78,'Aircraft list'!$A$4:$G$39,4,FALSE)="YES"),V78,""),"")</f>
        <v/>
      </c>
      <c r="AB78" s="116" t="str">
        <f>IFERROR(IF(AND(VLOOKUP($F78,'Aircraft list'!$A$4:$G$39,2,FALSE)="YES",VLOOKUP($F78,'Aircraft list'!$A$4:$G$39,6,FALSE)="YES"),T78,""),"")</f>
        <v/>
      </c>
      <c r="AC78" s="115" t="str">
        <f>IFERROR(IF(AND(VLOOKUP($F78,'Aircraft list'!$A$4:$G$39,2,FALSE)="YES",VLOOKUP($F78,'Aircraft list'!$A$4:$G$39,6,FALSE)="YES"),V78,""),"")</f>
        <v/>
      </c>
      <c r="AD78" s="116" t="str">
        <f>IFERROR(IF(AND(VLOOKUP($F78,'Aircraft list'!$A$4:$G$39,3,FALSE)="YES",VLOOKUP($F78,'Aircraft list'!$A$4:$G$39,6,FALSE)="YES"),T78,""),"")</f>
        <v/>
      </c>
      <c r="AE78" s="117" t="str">
        <f>IFERROR(IF(AND(VLOOKUP($F78,'Aircraft list'!$A$4:$G$39,3,FALSE)="YES",VLOOKUP($F78,'Aircraft list'!$A$4:$G$39,6,FALSE)="YES"),U78,""),"")</f>
        <v/>
      </c>
      <c r="AF78" s="115" t="str">
        <f>IFERROR(IF(AND(VLOOKUP($F78,'Aircraft list'!$A$4:$G$39,3,FALSE)="YES",VLOOKUP($F78,'Aircraft list'!$A$4:$G$39,6,FALSE)="YES"),V78,""),"")</f>
        <v/>
      </c>
      <c r="AG78" s="116" t="str">
        <f>IFERROR(IF(VLOOKUP($F78,'Aircraft list'!$A$4:$G$39,5,FALSE)="YES",T78,""),"")</f>
        <v/>
      </c>
      <c r="AH78" s="117" t="str">
        <f>IFERROR(IF(VLOOKUP($F78,'Aircraft list'!$A$4:$G$39,5,FALSE)="YES",U78,""),"")</f>
        <v/>
      </c>
      <c r="AI78" s="115" t="str">
        <f>IFERROR(IF(VLOOKUP($F78,'Aircraft list'!$A$4:$G$39,5,FALSE)="YES",V78,""),"")</f>
        <v/>
      </c>
      <c r="AJ78" s="101"/>
      <c r="AK78" s="101"/>
      <c r="AL78" s="101"/>
      <c r="AM78" s="102" t="str">
        <f>IFERROR(IF(VLOOKUP($F78,'Aircraft list'!$A$4:$G$39,7,FALSE)="YES",N78,""),"")</f>
        <v/>
      </c>
      <c r="AN78" s="112"/>
      <c r="AO78" s="101"/>
      <c r="AP78" s="101"/>
      <c r="AQ78" s="101"/>
      <c r="AR78" s="111"/>
      <c r="AS78" s="102"/>
      <c r="AT78" s="102"/>
      <c r="AU78" s="49"/>
    </row>
    <row r="79" spans="1:47" s="50" customFormat="1">
      <c r="A79" s="84"/>
      <c r="B79" s="75"/>
      <c r="C79" s="76"/>
      <c r="D79" s="77"/>
      <c r="E79" s="73" t="str">
        <f t="shared" si="6"/>
        <v/>
      </c>
      <c r="F79" s="79"/>
      <c r="G79" s="80"/>
      <c r="H79" s="50" t="str">
        <f>IFERROR(IF(VLOOKUP(F79,'Aircraft list'!$A$4:$T$59, 3,FALSE)="YES", "ME", "SE" )," ")</f>
        <v xml:space="preserve"> </v>
      </c>
      <c r="I79" s="80"/>
      <c r="J79" s="81" t="str">
        <f ca="1">IFERROR(IF(AND(
MOD(C79-fctlontodouble(VLOOKUP(B79,#REF!,4,FALSE))/360,1)&gt;=MOD((((MID((MID((IF(ISERR(A79),"",fctsoleil(A79,fctlattodouble(VLOOKUP(B79,#REF!,3,FALSE)),fctlontodouble(VLOOKUP(B79,#REF!,4,FALSE)),FALSE))),1,4)),1,2))*60+MID((MID((IF(ISERR(A79),"",fctsoleil(A79,fctlattodouble(VLOOKUP(B79,#REF!,3,FALSE)),fctlontodouble(VLOOKUP(B79,#REF!,4,FALSE)),FALSE))),1,4)),3,4))/(60*24))-fctlontodouble(VLOOKUP(B79,#REF!,4,FALSE))/360,1),
MOD(C79-fctlontodouble(VLOOKUP(B79,#REF!,4,FALSE))/360,1)&lt;MOD((((MID((MID((IF(ISERR(A79),"",fctsoleil(A79,fctlattodouble(VLOOKUP(B79,#REF!,3,FALSE)),fctlontodouble(VLOOKUP(B79,#REF!,4,FALSE)),FALSE))),7,4)),1,2))*60+MID((MID((IF(ISERR(A79),"",fctsoleil(A79,fctlattodouble(VLOOKUP(B79,#REF!,3,FALSE)),fctlontodouble(VLOOKUP(B79,#REF!,4,FALSE)),FALSE))),7,4)),3,4))/(60*24))-fctlontodouble(VLOOKUP(B79,#REF!,4,FALSE))/360,1)
),1,""),"")</f>
        <v/>
      </c>
      <c r="K79" s="82" t="str">
        <f t="shared" si="7"/>
        <v/>
      </c>
      <c r="L79" s="79" t="str">
        <f ca="1">IFERROR(IF(AND(
MOD(E79-fctlontodouble(VLOOKUP(D79,#REF!,4,FALSE))/360,1)&gt;=MOD((((MID((MID((IF(ISERR(A79),"",fctsoleil(A79,fctlattodouble(VLOOKUP(D79,#REF!,3,FALSE)),fctlontodouble(VLOOKUP(D79,#REF!,4,FALSE)),FALSE))),1,4)),1,2))*60+MID((MID((IF(ISERR(A79),"",fctsoleil(A79,fctlattodouble(VLOOKUP(D79,#REF!,3,FALSE)),fctlontodouble(VLOOKUP(D79,#REF!,4,FALSE)),FALSE))),1,4)),3,4))/(60*24))-fctlontodouble(VLOOKUP(D79,#REF!,4,FALSE))/360,1),
MOD(E79-fctlontodouble(VLOOKUP(D79,#REF!,4,FALSE))/360,1)&lt;MOD((((MID((MID((IF(ISERR(A79),"",fctsoleil(A79,fctlattodouble(VLOOKUP(D79,#REF!,3,FALSE)),fctlontodouble(VLOOKUP(D79,#REF!,4,FALSE)),FALSE))),7,4)),1,2))*60+MID((MID((IF(ISERR(A79),"",fctsoleil(A79,fctlattodouble(VLOOKUP(D79,#REF!,3,FALSE)),fctlontodouble(VLOOKUP(D79,#REF!,4,FALSE)),FALSE))),7,4)),3,4))/(60*24))-fctlontodouble(VLOOKUP(D79,#REF!,4,FALSE))/360,1)
),1," "),"")</f>
        <v/>
      </c>
      <c r="M79" s="79" t="str">
        <f t="shared" si="8"/>
        <v/>
      </c>
      <c r="N79" s="94"/>
      <c r="O79" s="83"/>
      <c r="P79" s="95"/>
      <c r="Q79" s="96"/>
      <c r="R79" s="97" t="str">
        <f>IF(AND(A79&lt;&gt;0,B79&lt;&gt;0,D79&lt;&gt;0,C79&lt;&gt;0,N79&lt;&gt;0),(vol_de_nuit(B79,D79,A79,C79,N79/24)*24),"")</f>
        <v/>
      </c>
      <c r="S79" s="98"/>
      <c r="T79" s="95"/>
      <c r="U79" s="99"/>
      <c r="V79" s="100"/>
      <c r="W79" s="101"/>
      <c r="X79" s="116" t="str">
        <f>IFERROR(IF(AND(VLOOKUP($F79,'Aircraft list'!$A$4:$G$39,2,FALSE)="YES",VLOOKUP($F79,'Aircraft list'!$A$4:$G$39,4,FALSE)="YES"),T79,""),"")</f>
        <v/>
      </c>
      <c r="Y79" s="115" t="str">
        <f>IFERROR(IF(AND(VLOOKUP($F79,'Aircraft list'!$A$4:$G$39,2,FALSE)="YES",VLOOKUP($F79,'Aircraft list'!$A$4:$G$39,4,FALSE)="YES"),V79,""),"")</f>
        <v/>
      </c>
      <c r="Z79" s="116" t="str">
        <f>IFERROR(IF(AND(VLOOKUP($F79,'Aircraft list'!$A$4:$G$39,3,FALSE)="YES",VLOOKUP($F79,'Aircraft list'!$A$4:$G$39,4,FALSE)="YES"),T79,""),"")</f>
        <v/>
      </c>
      <c r="AA79" s="115" t="str">
        <f>IFERROR(IF(AND(VLOOKUP($F79,'Aircraft list'!$A$4:$G$39,3,FALSE)="YES",VLOOKUP($F79,'Aircraft list'!$A$4:$G$39,4,FALSE)="YES"),V79,""),"")</f>
        <v/>
      </c>
      <c r="AB79" s="116" t="str">
        <f>IFERROR(IF(AND(VLOOKUP($F79,'Aircraft list'!$A$4:$G$39,2,FALSE)="YES",VLOOKUP($F79,'Aircraft list'!$A$4:$G$39,6,FALSE)="YES"),T79,""),"")</f>
        <v/>
      </c>
      <c r="AC79" s="115" t="str">
        <f>IFERROR(IF(AND(VLOOKUP($F79,'Aircraft list'!$A$4:$G$39,2,FALSE)="YES",VLOOKUP($F79,'Aircraft list'!$A$4:$G$39,6,FALSE)="YES"),V79,""),"")</f>
        <v/>
      </c>
      <c r="AD79" s="116" t="str">
        <f>IFERROR(IF(AND(VLOOKUP($F79,'Aircraft list'!$A$4:$G$39,3,FALSE)="YES",VLOOKUP($F79,'Aircraft list'!$A$4:$G$39,6,FALSE)="YES"),T79,""),"")</f>
        <v/>
      </c>
      <c r="AE79" s="117" t="str">
        <f>IFERROR(IF(AND(VLOOKUP($F79,'Aircraft list'!$A$4:$G$39,3,FALSE)="YES",VLOOKUP($F79,'Aircraft list'!$A$4:$G$39,6,FALSE)="YES"),U79,""),"")</f>
        <v/>
      </c>
      <c r="AF79" s="115" t="str">
        <f>IFERROR(IF(AND(VLOOKUP($F79,'Aircraft list'!$A$4:$G$39,3,FALSE)="YES",VLOOKUP($F79,'Aircraft list'!$A$4:$G$39,6,FALSE)="YES"),V79,""),"")</f>
        <v/>
      </c>
      <c r="AG79" s="116" t="str">
        <f>IFERROR(IF(VLOOKUP($F79,'Aircraft list'!$A$4:$G$39,5,FALSE)="YES",T79,""),"")</f>
        <v/>
      </c>
      <c r="AH79" s="117" t="str">
        <f>IFERROR(IF(VLOOKUP($F79,'Aircraft list'!$A$4:$G$39,5,FALSE)="YES",U79,""),"")</f>
        <v/>
      </c>
      <c r="AI79" s="115" t="str">
        <f>IFERROR(IF(VLOOKUP($F79,'Aircraft list'!$A$4:$G$39,5,FALSE)="YES",V79,""),"")</f>
        <v/>
      </c>
      <c r="AJ79" s="101"/>
      <c r="AK79" s="101"/>
      <c r="AL79" s="101"/>
      <c r="AM79" s="102" t="str">
        <f>IFERROR(IF(VLOOKUP($F79,'Aircraft list'!$A$4:$G$39,7,FALSE)="YES",N79,""),"")</f>
        <v/>
      </c>
      <c r="AN79" s="112"/>
      <c r="AO79" s="101"/>
      <c r="AP79" s="101"/>
      <c r="AQ79" s="101"/>
      <c r="AR79" s="111"/>
      <c r="AS79" s="102"/>
      <c r="AT79" s="102"/>
      <c r="AU79" s="49"/>
    </row>
    <row r="80" spans="1:47" s="50" customFormat="1">
      <c r="A80" s="84"/>
      <c r="B80" s="75"/>
      <c r="C80" s="76"/>
      <c r="D80" s="77"/>
      <c r="E80" s="73" t="str">
        <f t="shared" si="6"/>
        <v/>
      </c>
      <c r="F80" s="79"/>
      <c r="G80" s="80"/>
      <c r="H80" s="50" t="str">
        <f>IFERROR(IF(VLOOKUP(F80,'Aircraft list'!$A$4:$T$59, 3,FALSE)="YES", "ME", "SE" )," ")</f>
        <v xml:space="preserve"> </v>
      </c>
      <c r="I80" s="80"/>
      <c r="J80" s="81" t="str">
        <f ca="1">IFERROR(IF(AND(
MOD(C80-fctlontodouble(VLOOKUP(B80,#REF!,4,FALSE))/360,1)&gt;=MOD((((MID((MID((IF(ISERR(A80),"",fctsoleil(A80,fctlattodouble(VLOOKUP(B80,#REF!,3,FALSE)),fctlontodouble(VLOOKUP(B80,#REF!,4,FALSE)),FALSE))),1,4)),1,2))*60+MID((MID((IF(ISERR(A80),"",fctsoleil(A80,fctlattodouble(VLOOKUP(B80,#REF!,3,FALSE)),fctlontodouble(VLOOKUP(B80,#REF!,4,FALSE)),FALSE))),1,4)),3,4))/(60*24))-fctlontodouble(VLOOKUP(B80,#REF!,4,FALSE))/360,1),
MOD(C80-fctlontodouble(VLOOKUP(B80,#REF!,4,FALSE))/360,1)&lt;MOD((((MID((MID((IF(ISERR(A80),"",fctsoleil(A80,fctlattodouble(VLOOKUP(B80,#REF!,3,FALSE)),fctlontodouble(VLOOKUP(B80,#REF!,4,FALSE)),FALSE))),7,4)),1,2))*60+MID((MID((IF(ISERR(A80),"",fctsoleil(A80,fctlattodouble(VLOOKUP(B80,#REF!,3,FALSE)),fctlontodouble(VLOOKUP(B80,#REF!,4,FALSE)),FALSE))),7,4)),3,4))/(60*24))-fctlontodouble(VLOOKUP(B80,#REF!,4,FALSE))/360,1)
),1,""),"")</f>
        <v/>
      </c>
      <c r="K80" s="82" t="str">
        <f t="shared" si="7"/>
        <v/>
      </c>
      <c r="L80" s="79" t="str">
        <f ca="1">IFERROR(IF(AND(
MOD(E80-fctlontodouble(VLOOKUP(D80,#REF!,4,FALSE))/360,1)&gt;=MOD((((MID((MID((IF(ISERR(A80),"",fctsoleil(A80,fctlattodouble(VLOOKUP(D80,#REF!,3,FALSE)),fctlontodouble(VLOOKUP(D80,#REF!,4,FALSE)),FALSE))),1,4)),1,2))*60+MID((MID((IF(ISERR(A80),"",fctsoleil(A80,fctlattodouble(VLOOKUP(D80,#REF!,3,FALSE)),fctlontodouble(VLOOKUP(D80,#REF!,4,FALSE)),FALSE))),1,4)),3,4))/(60*24))-fctlontodouble(VLOOKUP(D80,#REF!,4,FALSE))/360,1),
MOD(E80-fctlontodouble(VLOOKUP(D80,#REF!,4,FALSE))/360,1)&lt;MOD((((MID((MID((IF(ISERR(A80),"",fctsoleil(A80,fctlattodouble(VLOOKUP(D80,#REF!,3,FALSE)),fctlontodouble(VLOOKUP(D80,#REF!,4,FALSE)),FALSE))),7,4)),1,2))*60+MID((MID((IF(ISERR(A80),"",fctsoleil(A80,fctlattodouble(VLOOKUP(D80,#REF!,3,FALSE)),fctlontodouble(VLOOKUP(D80,#REF!,4,FALSE)),FALSE))),7,4)),3,4))/(60*24))-fctlontodouble(VLOOKUP(D80,#REF!,4,FALSE))/360,1)
),1," "),"")</f>
        <v/>
      </c>
      <c r="M80" s="79" t="str">
        <f t="shared" si="8"/>
        <v/>
      </c>
      <c r="N80" s="94"/>
      <c r="O80" s="83"/>
      <c r="P80" s="95"/>
      <c r="Q80" s="96"/>
      <c r="R80" s="97" t="str">
        <f>IF(AND(A80&lt;&gt;0,B80&lt;&gt;0,D80&lt;&gt;0,C80&lt;&gt;0,N80&lt;&gt;0),(vol_de_nuit(B80,D80,A80,C80,N80/24)*24),"")</f>
        <v/>
      </c>
      <c r="S80" s="98"/>
      <c r="T80" s="95"/>
      <c r="U80" s="99"/>
      <c r="V80" s="100"/>
      <c r="W80" s="101"/>
      <c r="X80" s="116" t="str">
        <f>IFERROR(IF(AND(VLOOKUP($F80,'Aircraft list'!$A$4:$G$39,2,FALSE)="YES",VLOOKUP($F80,'Aircraft list'!$A$4:$G$39,4,FALSE)="YES"),T80,""),"")</f>
        <v/>
      </c>
      <c r="Y80" s="115" t="str">
        <f>IFERROR(IF(AND(VLOOKUP($F80,'Aircraft list'!$A$4:$G$39,2,FALSE)="YES",VLOOKUP($F80,'Aircraft list'!$A$4:$G$39,4,FALSE)="YES"),V80,""),"")</f>
        <v/>
      </c>
      <c r="Z80" s="116" t="str">
        <f>IFERROR(IF(AND(VLOOKUP($F80,'Aircraft list'!$A$4:$G$39,3,FALSE)="YES",VLOOKUP($F80,'Aircraft list'!$A$4:$G$39,4,FALSE)="YES"),T80,""),"")</f>
        <v/>
      </c>
      <c r="AA80" s="115" t="str">
        <f>IFERROR(IF(AND(VLOOKUP($F80,'Aircraft list'!$A$4:$G$39,3,FALSE)="YES",VLOOKUP($F80,'Aircraft list'!$A$4:$G$39,4,FALSE)="YES"),V80,""),"")</f>
        <v/>
      </c>
      <c r="AB80" s="116" t="str">
        <f>IFERROR(IF(AND(VLOOKUP($F80,'Aircraft list'!$A$4:$G$39,2,FALSE)="YES",VLOOKUP($F80,'Aircraft list'!$A$4:$G$39,6,FALSE)="YES"),T80,""),"")</f>
        <v/>
      </c>
      <c r="AC80" s="115" t="str">
        <f>IFERROR(IF(AND(VLOOKUP($F80,'Aircraft list'!$A$4:$G$39,2,FALSE)="YES",VLOOKUP($F80,'Aircraft list'!$A$4:$G$39,6,FALSE)="YES"),V80,""),"")</f>
        <v/>
      </c>
      <c r="AD80" s="116" t="str">
        <f>IFERROR(IF(AND(VLOOKUP($F80,'Aircraft list'!$A$4:$G$39,3,FALSE)="YES",VLOOKUP($F80,'Aircraft list'!$A$4:$G$39,6,FALSE)="YES"),T80,""),"")</f>
        <v/>
      </c>
      <c r="AE80" s="117" t="str">
        <f>IFERROR(IF(AND(VLOOKUP($F80,'Aircraft list'!$A$4:$G$39,3,FALSE)="YES",VLOOKUP($F80,'Aircraft list'!$A$4:$G$39,6,FALSE)="YES"),U80,""),"")</f>
        <v/>
      </c>
      <c r="AF80" s="115" t="str">
        <f>IFERROR(IF(AND(VLOOKUP($F80,'Aircraft list'!$A$4:$G$39,3,FALSE)="YES",VLOOKUP($F80,'Aircraft list'!$A$4:$G$39,6,FALSE)="YES"),V80,""),"")</f>
        <v/>
      </c>
      <c r="AG80" s="116" t="str">
        <f>IFERROR(IF(VLOOKUP($F80,'Aircraft list'!$A$4:$G$39,5,FALSE)="YES",T80,""),"")</f>
        <v/>
      </c>
      <c r="AH80" s="117" t="str">
        <f>IFERROR(IF(VLOOKUP($F80,'Aircraft list'!$A$4:$G$39,5,FALSE)="YES",U80,""),"")</f>
        <v/>
      </c>
      <c r="AI80" s="115" t="str">
        <f>IFERROR(IF(VLOOKUP($F80,'Aircraft list'!$A$4:$G$39,5,FALSE)="YES",V80,""),"")</f>
        <v/>
      </c>
      <c r="AJ80" s="101"/>
      <c r="AK80" s="101"/>
      <c r="AL80" s="101"/>
      <c r="AM80" s="102" t="str">
        <f>IFERROR(IF(VLOOKUP($F80,'Aircraft list'!$A$4:$G$39,7,FALSE)="YES",N80,""),"")</f>
        <v/>
      </c>
      <c r="AN80" s="112"/>
      <c r="AO80" s="101"/>
      <c r="AP80" s="101"/>
      <c r="AQ80" s="101"/>
      <c r="AR80" s="111"/>
      <c r="AS80" s="102"/>
      <c r="AT80" s="102"/>
      <c r="AU80" s="49"/>
    </row>
    <row r="81" spans="1:47" s="50" customFormat="1">
      <c r="A81" s="84"/>
      <c r="B81" s="75"/>
      <c r="C81" s="76"/>
      <c r="D81" s="77"/>
      <c r="E81" s="73" t="str">
        <f t="shared" si="6"/>
        <v/>
      </c>
      <c r="F81" s="79"/>
      <c r="G81" s="80"/>
      <c r="H81" s="50" t="str">
        <f>IFERROR(IF(VLOOKUP(F81,'Aircraft list'!$A$4:$T$59, 3,FALSE)="YES", "ME", "SE" )," ")</f>
        <v xml:space="preserve"> </v>
      </c>
      <c r="I81" s="80"/>
      <c r="J81" s="81" t="str">
        <f ca="1">IFERROR(IF(AND(
MOD(C81-fctlontodouble(VLOOKUP(B81,#REF!,4,FALSE))/360,1)&gt;=MOD((((MID((MID((IF(ISERR(A81),"",fctsoleil(A81,fctlattodouble(VLOOKUP(B81,#REF!,3,FALSE)),fctlontodouble(VLOOKUP(B81,#REF!,4,FALSE)),FALSE))),1,4)),1,2))*60+MID((MID((IF(ISERR(A81),"",fctsoleil(A81,fctlattodouble(VLOOKUP(B81,#REF!,3,FALSE)),fctlontodouble(VLOOKUP(B81,#REF!,4,FALSE)),FALSE))),1,4)),3,4))/(60*24))-fctlontodouble(VLOOKUP(B81,#REF!,4,FALSE))/360,1),
MOD(C81-fctlontodouble(VLOOKUP(B81,#REF!,4,FALSE))/360,1)&lt;MOD((((MID((MID((IF(ISERR(A81),"",fctsoleil(A81,fctlattodouble(VLOOKUP(B81,#REF!,3,FALSE)),fctlontodouble(VLOOKUP(B81,#REF!,4,FALSE)),FALSE))),7,4)),1,2))*60+MID((MID((IF(ISERR(A81),"",fctsoleil(A81,fctlattodouble(VLOOKUP(B81,#REF!,3,FALSE)),fctlontodouble(VLOOKUP(B81,#REF!,4,FALSE)),FALSE))),7,4)),3,4))/(60*24))-fctlontodouble(VLOOKUP(B81,#REF!,4,FALSE))/360,1)
),1,""),"")</f>
        <v/>
      </c>
      <c r="K81" s="82" t="str">
        <f t="shared" si="7"/>
        <v/>
      </c>
      <c r="L81" s="79" t="str">
        <f ca="1">IFERROR(IF(AND(
MOD(E81-fctlontodouble(VLOOKUP(D81,#REF!,4,FALSE))/360,1)&gt;=MOD((((MID((MID((IF(ISERR(A81),"",fctsoleil(A81,fctlattodouble(VLOOKUP(D81,#REF!,3,FALSE)),fctlontodouble(VLOOKUP(D81,#REF!,4,FALSE)),FALSE))),1,4)),1,2))*60+MID((MID((IF(ISERR(A81),"",fctsoleil(A81,fctlattodouble(VLOOKUP(D81,#REF!,3,FALSE)),fctlontodouble(VLOOKUP(D81,#REF!,4,FALSE)),FALSE))),1,4)),3,4))/(60*24))-fctlontodouble(VLOOKUP(D81,#REF!,4,FALSE))/360,1),
MOD(E81-fctlontodouble(VLOOKUP(D81,#REF!,4,FALSE))/360,1)&lt;MOD((((MID((MID((IF(ISERR(A81),"",fctsoleil(A81,fctlattodouble(VLOOKUP(D81,#REF!,3,FALSE)),fctlontodouble(VLOOKUP(D81,#REF!,4,FALSE)),FALSE))),7,4)),1,2))*60+MID((MID((IF(ISERR(A81),"",fctsoleil(A81,fctlattodouble(VLOOKUP(D81,#REF!,3,FALSE)),fctlontodouble(VLOOKUP(D81,#REF!,4,FALSE)),FALSE))),7,4)),3,4))/(60*24))-fctlontodouble(VLOOKUP(D81,#REF!,4,FALSE))/360,1)
),1," "),"")</f>
        <v/>
      </c>
      <c r="M81" s="79" t="str">
        <f t="shared" si="8"/>
        <v/>
      </c>
      <c r="N81" s="94"/>
      <c r="O81" s="83"/>
      <c r="P81" s="95"/>
      <c r="Q81" s="96"/>
      <c r="R81" s="97" t="str">
        <f>IF(AND(A81&lt;&gt;0,B81&lt;&gt;0,D81&lt;&gt;0,C81&lt;&gt;0,N81&lt;&gt;0),(vol_de_nuit(B81,D81,A81,C81,N81/24)*24),"")</f>
        <v/>
      </c>
      <c r="S81" s="98"/>
      <c r="T81" s="95"/>
      <c r="U81" s="99"/>
      <c r="V81" s="100"/>
      <c r="W81" s="101"/>
      <c r="X81" s="116" t="str">
        <f>IFERROR(IF(AND(VLOOKUP($F81,'Aircraft list'!$A$4:$G$39,2,FALSE)="YES",VLOOKUP($F81,'Aircraft list'!$A$4:$G$39,4,FALSE)="YES"),T81,""),"")</f>
        <v/>
      </c>
      <c r="Y81" s="115" t="str">
        <f>IFERROR(IF(AND(VLOOKUP($F81,'Aircraft list'!$A$4:$G$39,2,FALSE)="YES",VLOOKUP($F81,'Aircraft list'!$A$4:$G$39,4,FALSE)="YES"),V81,""),"")</f>
        <v/>
      </c>
      <c r="Z81" s="116" t="str">
        <f>IFERROR(IF(AND(VLOOKUP($F81,'Aircraft list'!$A$4:$G$39,3,FALSE)="YES",VLOOKUP($F81,'Aircraft list'!$A$4:$G$39,4,FALSE)="YES"),T81,""),"")</f>
        <v/>
      </c>
      <c r="AA81" s="115" t="str">
        <f>IFERROR(IF(AND(VLOOKUP($F81,'Aircraft list'!$A$4:$G$39,3,FALSE)="YES",VLOOKUP($F81,'Aircraft list'!$A$4:$G$39,4,FALSE)="YES"),V81,""),"")</f>
        <v/>
      </c>
      <c r="AB81" s="116" t="str">
        <f>IFERROR(IF(AND(VLOOKUP($F81,'Aircraft list'!$A$4:$G$39,2,FALSE)="YES",VLOOKUP($F81,'Aircraft list'!$A$4:$G$39,6,FALSE)="YES"),T81,""),"")</f>
        <v/>
      </c>
      <c r="AC81" s="115" t="str">
        <f>IFERROR(IF(AND(VLOOKUP($F81,'Aircraft list'!$A$4:$G$39,2,FALSE)="YES",VLOOKUP($F81,'Aircraft list'!$A$4:$G$39,6,FALSE)="YES"),V81,""),"")</f>
        <v/>
      </c>
      <c r="AD81" s="116" t="str">
        <f>IFERROR(IF(AND(VLOOKUP($F81,'Aircraft list'!$A$4:$G$39,3,FALSE)="YES",VLOOKUP($F81,'Aircraft list'!$A$4:$G$39,6,FALSE)="YES"),T81,""),"")</f>
        <v/>
      </c>
      <c r="AE81" s="117" t="str">
        <f>IFERROR(IF(AND(VLOOKUP($F81,'Aircraft list'!$A$4:$G$39,3,FALSE)="YES",VLOOKUP($F81,'Aircraft list'!$A$4:$G$39,6,FALSE)="YES"),U81,""),"")</f>
        <v/>
      </c>
      <c r="AF81" s="115" t="str">
        <f>IFERROR(IF(AND(VLOOKUP($F81,'Aircraft list'!$A$4:$G$39,3,FALSE)="YES",VLOOKUP($F81,'Aircraft list'!$A$4:$G$39,6,FALSE)="YES"),V81,""),"")</f>
        <v/>
      </c>
      <c r="AG81" s="116" t="str">
        <f>IFERROR(IF(VLOOKUP($F81,'Aircraft list'!$A$4:$G$39,5,FALSE)="YES",T81,""),"")</f>
        <v/>
      </c>
      <c r="AH81" s="117" t="str">
        <f>IFERROR(IF(VLOOKUP($F81,'Aircraft list'!$A$4:$G$39,5,FALSE)="YES",U81,""),"")</f>
        <v/>
      </c>
      <c r="AI81" s="115" t="str">
        <f>IFERROR(IF(VLOOKUP($F81,'Aircraft list'!$A$4:$G$39,5,FALSE)="YES",V81,""),"")</f>
        <v/>
      </c>
      <c r="AJ81" s="101"/>
      <c r="AK81" s="101"/>
      <c r="AL81" s="101"/>
      <c r="AM81" s="102" t="str">
        <f>IFERROR(IF(VLOOKUP($F81,'Aircraft list'!$A$4:$G$39,7,FALSE)="YES",N81,""),"")</f>
        <v/>
      </c>
      <c r="AN81" s="112"/>
      <c r="AO81" s="101"/>
      <c r="AP81" s="101"/>
      <c r="AQ81" s="101"/>
      <c r="AR81" s="111"/>
      <c r="AS81" s="102"/>
      <c r="AT81" s="102"/>
      <c r="AU81" s="49"/>
    </row>
    <row r="82" spans="1:47" s="50" customFormat="1">
      <c r="A82" s="84"/>
      <c r="B82" s="75"/>
      <c r="C82" s="76"/>
      <c r="D82" s="77"/>
      <c r="E82" s="73" t="str">
        <f t="shared" si="6"/>
        <v/>
      </c>
      <c r="F82" s="79"/>
      <c r="G82" s="80"/>
      <c r="H82" s="50" t="str">
        <f>IFERROR(IF(VLOOKUP(F82,'Aircraft list'!$A$4:$T$59, 3,FALSE)="YES", "ME", "SE" )," ")</f>
        <v xml:space="preserve"> </v>
      </c>
      <c r="I82" s="80"/>
      <c r="J82" s="81" t="str">
        <f ca="1">IFERROR(IF(AND(
MOD(C82-fctlontodouble(VLOOKUP(B82,#REF!,4,FALSE))/360,1)&gt;=MOD((((MID((MID((IF(ISERR(A82),"",fctsoleil(A82,fctlattodouble(VLOOKUP(B82,#REF!,3,FALSE)),fctlontodouble(VLOOKUP(B82,#REF!,4,FALSE)),FALSE))),1,4)),1,2))*60+MID((MID((IF(ISERR(A82),"",fctsoleil(A82,fctlattodouble(VLOOKUP(B82,#REF!,3,FALSE)),fctlontodouble(VLOOKUP(B82,#REF!,4,FALSE)),FALSE))),1,4)),3,4))/(60*24))-fctlontodouble(VLOOKUP(B82,#REF!,4,FALSE))/360,1),
MOD(C82-fctlontodouble(VLOOKUP(B82,#REF!,4,FALSE))/360,1)&lt;MOD((((MID((MID((IF(ISERR(A82),"",fctsoleil(A82,fctlattodouble(VLOOKUP(B82,#REF!,3,FALSE)),fctlontodouble(VLOOKUP(B82,#REF!,4,FALSE)),FALSE))),7,4)),1,2))*60+MID((MID((IF(ISERR(A82),"",fctsoleil(A82,fctlattodouble(VLOOKUP(B82,#REF!,3,FALSE)),fctlontodouble(VLOOKUP(B82,#REF!,4,FALSE)),FALSE))),7,4)),3,4))/(60*24))-fctlontodouble(VLOOKUP(B82,#REF!,4,FALSE))/360,1)
),1,""),"")</f>
        <v/>
      </c>
      <c r="K82" s="82" t="str">
        <f t="shared" si="7"/>
        <v/>
      </c>
      <c r="L82" s="79" t="str">
        <f ca="1">IFERROR(IF(AND(
MOD(E82-fctlontodouble(VLOOKUP(D82,#REF!,4,FALSE))/360,1)&gt;=MOD((((MID((MID((IF(ISERR(A82),"",fctsoleil(A82,fctlattodouble(VLOOKUP(D82,#REF!,3,FALSE)),fctlontodouble(VLOOKUP(D82,#REF!,4,FALSE)),FALSE))),1,4)),1,2))*60+MID((MID((IF(ISERR(A82),"",fctsoleil(A82,fctlattodouble(VLOOKUP(D82,#REF!,3,FALSE)),fctlontodouble(VLOOKUP(D82,#REF!,4,FALSE)),FALSE))),1,4)),3,4))/(60*24))-fctlontodouble(VLOOKUP(D82,#REF!,4,FALSE))/360,1),
MOD(E82-fctlontodouble(VLOOKUP(D82,#REF!,4,FALSE))/360,1)&lt;MOD((((MID((MID((IF(ISERR(A82),"",fctsoleil(A82,fctlattodouble(VLOOKUP(D82,#REF!,3,FALSE)),fctlontodouble(VLOOKUP(D82,#REF!,4,FALSE)),FALSE))),7,4)),1,2))*60+MID((MID((IF(ISERR(A82),"",fctsoleil(A82,fctlattodouble(VLOOKUP(D82,#REF!,3,FALSE)),fctlontodouble(VLOOKUP(D82,#REF!,4,FALSE)),FALSE))),7,4)),3,4))/(60*24))-fctlontodouble(VLOOKUP(D82,#REF!,4,FALSE))/360,1)
),1," "),"")</f>
        <v/>
      </c>
      <c r="M82" s="79" t="str">
        <f t="shared" si="8"/>
        <v/>
      </c>
      <c r="N82" s="94"/>
      <c r="O82" s="83"/>
      <c r="P82" s="95"/>
      <c r="Q82" s="96"/>
      <c r="R82" s="97" t="str">
        <f>IF(AND(A82&lt;&gt;0,B82&lt;&gt;0,D82&lt;&gt;0,C82&lt;&gt;0,N82&lt;&gt;0),(vol_de_nuit(B82,D82,A82,C82,N82/24)*24),"")</f>
        <v/>
      </c>
      <c r="S82" s="98"/>
      <c r="T82" s="95"/>
      <c r="U82" s="99"/>
      <c r="V82" s="100"/>
      <c r="W82" s="101"/>
      <c r="X82" s="116" t="str">
        <f>IFERROR(IF(AND(VLOOKUP($F82,'Aircraft list'!$A$4:$G$39,2,FALSE)="YES",VLOOKUP($F82,'Aircraft list'!$A$4:$G$39,4,FALSE)="YES"),T82,""),"")</f>
        <v/>
      </c>
      <c r="Y82" s="115" t="str">
        <f>IFERROR(IF(AND(VLOOKUP($F82,'Aircraft list'!$A$4:$G$39,2,FALSE)="YES",VLOOKUP($F82,'Aircraft list'!$A$4:$G$39,4,FALSE)="YES"),V82,""),"")</f>
        <v/>
      </c>
      <c r="Z82" s="116" t="str">
        <f>IFERROR(IF(AND(VLOOKUP($F82,'Aircraft list'!$A$4:$G$39,3,FALSE)="YES",VLOOKUP($F82,'Aircraft list'!$A$4:$G$39,4,FALSE)="YES"),T82,""),"")</f>
        <v/>
      </c>
      <c r="AA82" s="115" t="str">
        <f>IFERROR(IF(AND(VLOOKUP($F82,'Aircraft list'!$A$4:$G$39,3,FALSE)="YES",VLOOKUP($F82,'Aircraft list'!$A$4:$G$39,4,FALSE)="YES"),V82,""),"")</f>
        <v/>
      </c>
      <c r="AB82" s="116" t="str">
        <f>IFERROR(IF(AND(VLOOKUP($F82,'Aircraft list'!$A$4:$G$39,2,FALSE)="YES",VLOOKUP($F82,'Aircraft list'!$A$4:$G$39,6,FALSE)="YES"),T82,""),"")</f>
        <v/>
      </c>
      <c r="AC82" s="115" t="str">
        <f>IFERROR(IF(AND(VLOOKUP($F82,'Aircraft list'!$A$4:$G$39,2,FALSE)="YES",VLOOKUP($F82,'Aircraft list'!$A$4:$G$39,6,FALSE)="YES"),V82,""),"")</f>
        <v/>
      </c>
      <c r="AD82" s="116" t="str">
        <f>IFERROR(IF(AND(VLOOKUP($F82,'Aircraft list'!$A$4:$G$39,3,FALSE)="YES",VLOOKUP($F82,'Aircraft list'!$A$4:$G$39,6,FALSE)="YES"),T82,""),"")</f>
        <v/>
      </c>
      <c r="AE82" s="117" t="str">
        <f>IFERROR(IF(AND(VLOOKUP($F82,'Aircraft list'!$A$4:$G$39,3,FALSE)="YES",VLOOKUP($F82,'Aircraft list'!$A$4:$G$39,6,FALSE)="YES"),U82,""),"")</f>
        <v/>
      </c>
      <c r="AF82" s="115" t="str">
        <f>IFERROR(IF(AND(VLOOKUP($F82,'Aircraft list'!$A$4:$G$39,3,FALSE)="YES",VLOOKUP($F82,'Aircraft list'!$A$4:$G$39,6,FALSE)="YES"),V82,""),"")</f>
        <v/>
      </c>
      <c r="AG82" s="116" t="str">
        <f>IFERROR(IF(VLOOKUP($F82,'Aircraft list'!$A$4:$G$39,5,FALSE)="YES",T82,""),"")</f>
        <v/>
      </c>
      <c r="AH82" s="117" t="str">
        <f>IFERROR(IF(VLOOKUP($F82,'Aircraft list'!$A$4:$G$39,5,FALSE)="YES",U82,""),"")</f>
        <v/>
      </c>
      <c r="AI82" s="115" t="str">
        <f>IFERROR(IF(VLOOKUP($F82,'Aircraft list'!$A$4:$G$39,5,FALSE)="YES",V82,""),"")</f>
        <v/>
      </c>
      <c r="AJ82" s="101"/>
      <c r="AK82" s="101"/>
      <c r="AL82" s="101"/>
      <c r="AM82" s="102" t="str">
        <f>IFERROR(IF(VLOOKUP($F82,'Aircraft list'!$A$4:$G$39,7,FALSE)="YES",N82,""),"")</f>
        <v/>
      </c>
      <c r="AN82" s="112"/>
      <c r="AO82" s="101"/>
      <c r="AP82" s="101"/>
      <c r="AQ82" s="101"/>
      <c r="AR82" s="111"/>
      <c r="AS82" s="102"/>
      <c r="AT82" s="102"/>
      <c r="AU82" s="49"/>
    </row>
    <row r="83" spans="1:47" s="50" customFormat="1">
      <c r="A83" s="84"/>
      <c r="B83" s="75"/>
      <c r="C83" s="76"/>
      <c r="D83" s="77"/>
      <c r="E83" s="73" t="str">
        <f t="shared" si="6"/>
        <v/>
      </c>
      <c r="F83" s="79"/>
      <c r="G83" s="80"/>
      <c r="H83" s="50" t="str">
        <f>IFERROR(IF(VLOOKUP(F83,'Aircraft list'!$A$4:$T$59, 3,FALSE)="YES", "ME", "SE" )," ")</f>
        <v xml:space="preserve"> </v>
      </c>
      <c r="I83" s="80"/>
      <c r="J83" s="81" t="str">
        <f ca="1">IFERROR(IF(AND(
MOD(C83-fctlontodouble(VLOOKUP(B83,#REF!,4,FALSE))/360,1)&gt;=MOD((((MID((MID((IF(ISERR(A83),"",fctsoleil(A83,fctlattodouble(VLOOKUP(B83,#REF!,3,FALSE)),fctlontodouble(VLOOKUP(B83,#REF!,4,FALSE)),FALSE))),1,4)),1,2))*60+MID((MID((IF(ISERR(A83),"",fctsoleil(A83,fctlattodouble(VLOOKUP(B83,#REF!,3,FALSE)),fctlontodouble(VLOOKUP(B83,#REF!,4,FALSE)),FALSE))),1,4)),3,4))/(60*24))-fctlontodouble(VLOOKUP(B83,#REF!,4,FALSE))/360,1),
MOD(C83-fctlontodouble(VLOOKUP(B83,#REF!,4,FALSE))/360,1)&lt;MOD((((MID((MID((IF(ISERR(A83),"",fctsoleil(A83,fctlattodouble(VLOOKUP(B83,#REF!,3,FALSE)),fctlontodouble(VLOOKUP(B83,#REF!,4,FALSE)),FALSE))),7,4)),1,2))*60+MID((MID((IF(ISERR(A83),"",fctsoleil(A83,fctlattodouble(VLOOKUP(B83,#REF!,3,FALSE)),fctlontodouble(VLOOKUP(B83,#REF!,4,FALSE)),FALSE))),7,4)),3,4))/(60*24))-fctlontodouble(VLOOKUP(B83,#REF!,4,FALSE))/360,1)
),1,""),"")</f>
        <v/>
      </c>
      <c r="K83" s="82" t="str">
        <f t="shared" si="7"/>
        <v/>
      </c>
      <c r="L83" s="79" t="str">
        <f ca="1">IFERROR(IF(AND(
MOD(E83-fctlontodouble(VLOOKUP(D83,#REF!,4,FALSE))/360,1)&gt;=MOD((((MID((MID((IF(ISERR(A83),"",fctsoleil(A83,fctlattodouble(VLOOKUP(D83,#REF!,3,FALSE)),fctlontodouble(VLOOKUP(D83,#REF!,4,FALSE)),FALSE))),1,4)),1,2))*60+MID((MID((IF(ISERR(A83),"",fctsoleil(A83,fctlattodouble(VLOOKUP(D83,#REF!,3,FALSE)),fctlontodouble(VLOOKUP(D83,#REF!,4,FALSE)),FALSE))),1,4)),3,4))/(60*24))-fctlontodouble(VLOOKUP(D83,#REF!,4,FALSE))/360,1),
MOD(E83-fctlontodouble(VLOOKUP(D83,#REF!,4,FALSE))/360,1)&lt;MOD((((MID((MID((IF(ISERR(A83),"",fctsoleil(A83,fctlattodouble(VLOOKUP(D83,#REF!,3,FALSE)),fctlontodouble(VLOOKUP(D83,#REF!,4,FALSE)),FALSE))),7,4)),1,2))*60+MID((MID((IF(ISERR(A83),"",fctsoleil(A83,fctlattodouble(VLOOKUP(D83,#REF!,3,FALSE)),fctlontodouble(VLOOKUP(D83,#REF!,4,FALSE)),FALSE))),7,4)),3,4))/(60*24))-fctlontodouble(VLOOKUP(D83,#REF!,4,FALSE))/360,1)
),1," "),"")</f>
        <v/>
      </c>
      <c r="M83" s="79" t="str">
        <f t="shared" si="8"/>
        <v/>
      </c>
      <c r="N83" s="94"/>
      <c r="O83" s="83"/>
      <c r="P83" s="95"/>
      <c r="Q83" s="96"/>
      <c r="R83" s="97" t="str">
        <f>IF(AND(A83&lt;&gt;0,B83&lt;&gt;0,D83&lt;&gt;0,C83&lt;&gt;0,N83&lt;&gt;0),(vol_de_nuit(B83,D83,A83,C83,N83/24)*24),"")</f>
        <v/>
      </c>
      <c r="S83" s="98"/>
      <c r="T83" s="95"/>
      <c r="U83" s="99"/>
      <c r="V83" s="100"/>
      <c r="W83" s="101"/>
      <c r="X83" s="116" t="str">
        <f>IFERROR(IF(AND(VLOOKUP($F83,'Aircraft list'!$A$4:$G$39,2,FALSE)="YES",VLOOKUP($F83,'Aircraft list'!$A$4:$G$39,4,FALSE)="YES"),T83,""),"")</f>
        <v/>
      </c>
      <c r="Y83" s="115" t="str">
        <f>IFERROR(IF(AND(VLOOKUP($F83,'Aircraft list'!$A$4:$G$39,2,FALSE)="YES",VLOOKUP($F83,'Aircraft list'!$A$4:$G$39,4,FALSE)="YES"),V83,""),"")</f>
        <v/>
      </c>
      <c r="Z83" s="116" t="str">
        <f>IFERROR(IF(AND(VLOOKUP($F83,'Aircraft list'!$A$4:$G$39,3,FALSE)="YES",VLOOKUP($F83,'Aircraft list'!$A$4:$G$39,4,FALSE)="YES"),T83,""),"")</f>
        <v/>
      </c>
      <c r="AA83" s="115" t="str">
        <f>IFERROR(IF(AND(VLOOKUP($F83,'Aircraft list'!$A$4:$G$39,3,FALSE)="YES",VLOOKUP($F83,'Aircraft list'!$A$4:$G$39,4,FALSE)="YES"),V83,""),"")</f>
        <v/>
      </c>
      <c r="AB83" s="116" t="str">
        <f>IFERROR(IF(AND(VLOOKUP($F83,'Aircraft list'!$A$4:$G$39,2,FALSE)="YES",VLOOKUP($F83,'Aircraft list'!$A$4:$G$39,6,FALSE)="YES"),T83,""),"")</f>
        <v/>
      </c>
      <c r="AC83" s="115" t="str">
        <f>IFERROR(IF(AND(VLOOKUP($F83,'Aircraft list'!$A$4:$G$39,2,FALSE)="YES",VLOOKUP($F83,'Aircraft list'!$A$4:$G$39,6,FALSE)="YES"),V83,""),"")</f>
        <v/>
      </c>
      <c r="AD83" s="116" t="str">
        <f>IFERROR(IF(AND(VLOOKUP($F83,'Aircraft list'!$A$4:$G$39,3,FALSE)="YES",VLOOKUP($F83,'Aircraft list'!$A$4:$G$39,6,FALSE)="YES"),T83,""),"")</f>
        <v/>
      </c>
      <c r="AE83" s="117" t="str">
        <f>IFERROR(IF(AND(VLOOKUP($F83,'Aircraft list'!$A$4:$G$39,3,FALSE)="YES",VLOOKUP($F83,'Aircraft list'!$A$4:$G$39,6,FALSE)="YES"),U83,""),"")</f>
        <v/>
      </c>
      <c r="AF83" s="115" t="str">
        <f>IFERROR(IF(AND(VLOOKUP($F83,'Aircraft list'!$A$4:$G$39,3,FALSE)="YES",VLOOKUP($F83,'Aircraft list'!$A$4:$G$39,6,FALSE)="YES"),V83,""),"")</f>
        <v/>
      </c>
      <c r="AG83" s="116" t="str">
        <f>IFERROR(IF(VLOOKUP($F83,'Aircraft list'!$A$4:$G$39,5,FALSE)="YES",T83,""),"")</f>
        <v/>
      </c>
      <c r="AH83" s="117" t="str">
        <f>IFERROR(IF(VLOOKUP($F83,'Aircraft list'!$A$4:$G$39,5,FALSE)="YES",U83,""),"")</f>
        <v/>
      </c>
      <c r="AI83" s="115" t="str">
        <f>IFERROR(IF(VLOOKUP($F83,'Aircraft list'!$A$4:$G$39,5,FALSE)="YES",V83,""),"")</f>
        <v/>
      </c>
      <c r="AJ83" s="101"/>
      <c r="AK83" s="101"/>
      <c r="AL83" s="101"/>
      <c r="AM83" s="102" t="str">
        <f>IFERROR(IF(VLOOKUP($F83,'Aircraft list'!$A$4:$G$39,7,FALSE)="YES",N83,""),"")</f>
        <v/>
      </c>
      <c r="AN83" s="112"/>
      <c r="AO83" s="101"/>
      <c r="AP83" s="101"/>
      <c r="AQ83" s="101"/>
      <c r="AR83" s="111"/>
      <c r="AS83" s="102"/>
      <c r="AT83" s="102"/>
      <c r="AU83" s="49"/>
    </row>
    <row r="84" spans="1:47" s="50" customFormat="1">
      <c r="A84" s="84"/>
      <c r="B84" s="75"/>
      <c r="C84" s="76"/>
      <c r="D84" s="77"/>
      <c r="E84" s="73" t="str">
        <f t="shared" si="6"/>
        <v/>
      </c>
      <c r="F84" s="79"/>
      <c r="G84" s="80"/>
      <c r="H84" s="50" t="str">
        <f>IFERROR(IF(VLOOKUP(F84,'Aircraft list'!$A$4:$T$59, 3,FALSE)="YES", "ME", "SE" )," ")</f>
        <v xml:space="preserve"> </v>
      </c>
      <c r="I84" s="80"/>
      <c r="J84" s="81" t="str">
        <f ca="1">IFERROR(IF(AND(
MOD(C84-fctlontodouble(VLOOKUP(B84,#REF!,4,FALSE))/360,1)&gt;=MOD((((MID((MID((IF(ISERR(A84),"",fctsoleil(A84,fctlattodouble(VLOOKUP(B84,#REF!,3,FALSE)),fctlontodouble(VLOOKUP(B84,#REF!,4,FALSE)),FALSE))),1,4)),1,2))*60+MID((MID((IF(ISERR(A84),"",fctsoleil(A84,fctlattodouble(VLOOKUP(B84,#REF!,3,FALSE)),fctlontodouble(VLOOKUP(B84,#REF!,4,FALSE)),FALSE))),1,4)),3,4))/(60*24))-fctlontodouble(VLOOKUP(B84,#REF!,4,FALSE))/360,1),
MOD(C84-fctlontodouble(VLOOKUP(B84,#REF!,4,FALSE))/360,1)&lt;MOD((((MID((MID((IF(ISERR(A84),"",fctsoleil(A84,fctlattodouble(VLOOKUP(B84,#REF!,3,FALSE)),fctlontodouble(VLOOKUP(B84,#REF!,4,FALSE)),FALSE))),7,4)),1,2))*60+MID((MID((IF(ISERR(A84),"",fctsoleil(A84,fctlattodouble(VLOOKUP(B84,#REF!,3,FALSE)),fctlontodouble(VLOOKUP(B84,#REF!,4,FALSE)),FALSE))),7,4)),3,4))/(60*24))-fctlontodouble(VLOOKUP(B84,#REF!,4,FALSE))/360,1)
),1,""),"")</f>
        <v/>
      </c>
      <c r="K84" s="82" t="str">
        <f t="shared" si="7"/>
        <v/>
      </c>
      <c r="L84" s="79" t="str">
        <f ca="1">IFERROR(IF(AND(
MOD(E84-fctlontodouble(VLOOKUP(D84,#REF!,4,FALSE))/360,1)&gt;=MOD((((MID((MID((IF(ISERR(A84),"",fctsoleil(A84,fctlattodouble(VLOOKUP(D84,#REF!,3,FALSE)),fctlontodouble(VLOOKUP(D84,#REF!,4,FALSE)),FALSE))),1,4)),1,2))*60+MID((MID((IF(ISERR(A84),"",fctsoleil(A84,fctlattodouble(VLOOKUP(D84,#REF!,3,FALSE)),fctlontodouble(VLOOKUP(D84,#REF!,4,FALSE)),FALSE))),1,4)),3,4))/(60*24))-fctlontodouble(VLOOKUP(D84,#REF!,4,FALSE))/360,1),
MOD(E84-fctlontodouble(VLOOKUP(D84,#REF!,4,FALSE))/360,1)&lt;MOD((((MID((MID((IF(ISERR(A84),"",fctsoleil(A84,fctlattodouble(VLOOKUP(D84,#REF!,3,FALSE)),fctlontodouble(VLOOKUP(D84,#REF!,4,FALSE)),FALSE))),7,4)),1,2))*60+MID((MID((IF(ISERR(A84),"",fctsoleil(A84,fctlattodouble(VLOOKUP(D84,#REF!,3,FALSE)),fctlontodouble(VLOOKUP(D84,#REF!,4,FALSE)),FALSE))),7,4)),3,4))/(60*24))-fctlontodouble(VLOOKUP(D84,#REF!,4,FALSE))/360,1)
),1," "),"")</f>
        <v/>
      </c>
      <c r="M84" s="79" t="str">
        <f t="shared" si="8"/>
        <v/>
      </c>
      <c r="N84" s="94"/>
      <c r="O84" s="83"/>
      <c r="P84" s="95"/>
      <c r="Q84" s="96"/>
      <c r="R84" s="97" t="str">
        <f>IF(AND(A84&lt;&gt;0,B84&lt;&gt;0,D84&lt;&gt;0,C84&lt;&gt;0,N84&lt;&gt;0),(vol_de_nuit(B84,D84,A84,C84,N84/24)*24),"")</f>
        <v/>
      </c>
      <c r="S84" s="98"/>
      <c r="T84" s="95"/>
      <c r="U84" s="99"/>
      <c r="V84" s="100"/>
      <c r="W84" s="101"/>
      <c r="X84" s="116" t="str">
        <f>IFERROR(IF(AND(VLOOKUP($F84,'Aircraft list'!$A$4:$G$39,2,FALSE)="YES",VLOOKUP($F84,'Aircraft list'!$A$4:$G$39,4,FALSE)="YES"),T84,""),"")</f>
        <v/>
      </c>
      <c r="Y84" s="115" t="str">
        <f>IFERROR(IF(AND(VLOOKUP($F84,'Aircraft list'!$A$4:$G$39,2,FALSE)="YES",VLOOKUP($F84,'Aircraft list'!$A$4:$G$39,4,FALSE)="YES"),V84,""),"")</f>
        <v/>
      </c>
      <c r="Z84" s="116" t="str">
        <f>IFERROR(IF(AND(VLOOKUP($F84,'Aircraft list'!$A$4:$G$39,3,FALSE)="YES",VLOOKUP($F84,'Aircraft list'!$A$4:$G$39,4,FALSE)="YES"),T84,""),"")</f>
        <v/>
      </c>
      <c r="AA84" s="115" t="str">
        <f>IFERROR(IF(AND(VLOOKUP($F84,'Aircraft list'!$A$4:$G$39,3,FALSE)="YES",VLOOKUP($F84,'Aircraft list'!$A$4:$G$39,4,FALSE)="YES"),V84,""),"")</f>
        <v/>
      </c>
      <c r="AB84" s="116" t="str">
        <f>IFERROR(IF(AND(VLOOKUP($F84,'Aircraft list'!$A$4:$G$39,2,FALSE)="YES",VLOOKUP($F84,'Aircraft list'!$A$4:$G$39,6,FALSE)="YES"),T84,""),"")</f>
        <v/>
      </c>
      <c r="AC84" s="115" t="str">
        <f>IFERROR(IF(AND(VLOOKUP($F84,'Aircraft list'!$A$4:$G$39,2,FALSE)="YES",VLOOKUP($F84,'Aircraft list'!$A$4:$G$39,6,FALSE)="YES"),V84,""),"")</f>
        <v/>
      </c>
      <c r="AD84" s="116" t="str">
        <f>IFERROR(IF(AND(VLOOKUP($F84,'Aircraft list'!$A$4:$G$39,3,FALSE)="YES",VLOOKUP($F84,'Aircraft list'!$A$4:$G$39,6,FALSE)="YES"),T84,""),"")</f>
        <v/>
      </c>
      <c r="AE84" s="117" t="str">
        <f>IFERROR(IF(AND(VLOOKUP($F84,'Aircraft list'!$A$4:$G$39,3,FALSE)="YES",VLOOKUP($F84,'Aircraft list'!$A$4:$G$39,6,FALSE)="YES"),U84,""),"")</f>
        <v/>
      </c>
      <c r="AF84" s="115" t="str">
        <f>IFERROR(IF(AND(VLOOKUP($F84,'Aircraft list'!$A$4:$G$39,3,FALSE)="YES",VLOOKUP($F84,'Aircraft list'!$A$4:$G$39,6,FALSE)="YES"),V84,""),"")</f>
        <v/>
      </c>
      <c r="AG84" s="116" t="str">
        <f>IFERROR(IF(VLOOKUP($F84,'Aircraft list'!$A$4:$G$39,5,FALSE)="YES",T84,""),"")</f>
        <v/>
      </c>
      <c r="AH84" s="117" t="str">
        <f>IFERROR(IF(VLOOKUP($F84,'Aircraft list'!$A$4:$G$39,5,FALSE)="YES",U84,""),"")</f>
        <v/>
      </c>
      <c r="AI84" s="115" t="str">
        <f>IFERROR(IF(VLOOKUP($F84,'Aircraft list'!$A$4:$G$39,5,FALSE)="YES",V84,""),"")</f>
        <v/>
      </c>
      <c r="AJ84" s="101"/>
      <c r="AK84" s="101"/>
      <c r="AL84" s="101"/>
      <c r="AM84" s="102" t="str">
        <f>IFERROR(IF(VLOOKUP($F84,'Aircraft list'!$A$4:$G$39,7,FALSE)="YES",N84,""),"")</f>
        <v/>
      </c>
      <c r="AN84" s="112"/>
      <c r="AO84" s="101"/>
      <c r="AP84" s="101"/>
      <c r="AQ84" s="101"/>
      <c r="AR84" s="111"/>
      <c r="AS84" s="102"/>
      <c r="AT84" s="102"/>
      <c r="AU84" s="49"/>
    </row>
    <row r="85" spans="1:47" s="50" customFormat="1">
      <c r="A85" s="84"/>
      <c r="B85" s="75"/>
      <c r="C85" s="76"/>
      <c r="D85" s="77"/>
      <c r="E85" s="73" t="str">
        <f t="shared" si="6"/>
        <v/>
      </c>
      <c r="F85" s="79"/>
      <c r="G85" s="80"/>
      <c r="H85" s="50" t="str">
        <f>IFERROR(IF(VLOOKUP(F85,'Aircraft list'!$A$4:$T$59, 3,FALSE)="YES", "ME", "SE" )," ")</f>
        <v xml:space="preserve"> </v>
      </c>
      <c r="I85" s="80"/>
      <c r="J85" s="81" t="str">
        <f ca="1">IFERROR(IF(AND(
MOD(C85-fctlontodouble(VLOOKUP(B85,#REF!,4,FALSE))/360,1)&gt;=MOD((((MID((MID((IF(ISERR(A85),"",fctsoleil(A85,fctlattodouble(VLOOKUP(B85,#REF!,3,FALSE)),fctlontodouble(VLOOKUP(B85,#REF!,4,FALSE)),FALSE))),1,4)),1,2))*60+MID((MID((IF(ISERR(A85),"",fctsoleil(A85,fctlattodouble(VLOOKUP(B85,#REF!,3,FALSE)),fctlontodouble(VLOOKUP(B85,#REF!,4,FALSE)),FALSE))),1,4)),3,4))/(60*24))-fctlontodouble(VLOOKUP(B85,#REF!,4,FALSE))/360,1),
MOD(C85-fctlontodouble(VLOOKUP(B85,#REF!,4,FALSE))/360,1)&lt;MOD((((MID((MID((IF(ISERR(A85),"",fctsoleil(A85,fctlattodouble(VLOOKUP(B85,#REF!,3,FALSE)),fctlontodouble(VLOOKUP(B85,#REF!,4,FALSE)),FALSE))),7,4)),1,2))*60+MID((MID((IF(ISERR(A85),"",fctsoleil(A85,fctlattodouble(VLOOKUP(B85,#REF!,3,FALSE)),fctlontodouble(VLOOKUP(B85,#REF!,4,FALSE)),FALSE))),7,4)),3,4))/(60*24))-fctlontodouble(VLOOKUP(B85,#REF!,4,FALSE))/360,1)
),1,""),"")</f>
        <v/>
      </c>
      <c r="K85" s="82" t="str">
        <f t="shared" si="7"/>
        <v/>
      </c>
      <c r="L85" s="79" t="str">
        <f ca="1">IFERROR(IF(AND(
MOD(E85-fctlontodouble(VLOOKUP(D85,#REF!,4,FALSE))/360,1)&gt;=MOD((((MID((MID((IF(ISERR(A85),"",fctsoleil(A85,fctlattodouble(VLOOKUP(D85,#REF!,3,FALSE)),fctlontodouble(VLOOKUP(D85,#REF!,4,FALSE)),FALSE))),1,4)),1,2))*60+MID((MID((IF(ISERR(A85),"",fctsoleil(A85,fctlattodouble(VLOOKUP(D85,#REF!,3,FALSE)),fctlontodouble(VLOOKUP(D85,#REF!,4,FALSE)),FALSE))),1,4)),3,4))/(60*24))-fctlontodouble(VLOOKUP(D85,#REF!,4,FALSE))/360,1),
MOD(E85-fctlontodouble(VLOOKUP(D85,#REF!,4,FALSE))/360,1)&lt;MOD((((MID((MID((IF(ISERR(A85),"",fctsoleil(A85,fctlattodouble(VLOOKUP(D85,#REF!,3,FALSE)),fctlontodouble(VLOOKUP(D85,#REF!,4,FALSE)),FALSE))),7,4)),1,2))*60+MID((MID((IF(ISERR(A85),"",fctsoleil(A85,fctlattodouble(VLOOKUP(D85,#REF!,3,FALSE)),fctlontodouble(VLOOKUP(D85,#REF!,4,FALSE)),FALSE))),7,4)),3,4))/(60*24))-fctlontodouble(VLOOKUP(D85,#REF!,4,FALSE))/360,1)
),1," "),"")</f>
        <v/>
      </c>
      <c r="M85" s="79" t="str">
        <f t="shared" si="8"/>
        <v/>
      </c>
      <c r="N85" s="94"/>
      <c r="O85" s="83"/>
      <c r="P85" s="95"/>
      <c r="Q85" s="96"/>
      <c r="R85" s="97" t="str">
        <f>IF(AND(A85&lt;&gt;0,B85&lt;&gt;0,D85&lt;&gt;0,C85&lt;&gt;0,N85&lt;&gt;0),(vol_de_nuit(B85,D85,A85,C85,N85/24)*24),"")</f>
        <v/>
      </c>
      <c r="S85" s="98"/>
      <c r="T85" s="95"/>
      <c r="U85" s="99"/>
      <c r="V85" s="100"/>
      <c r="W85" s="101"/>
      <c r="X85" s="116" t="str">
        <f>IFERROR(IF(AND(VLOOKUP($F85,'Aircraft list'!$A$4:$G$39,2,FALSE)="YES",VLOOKUP($F85,'Aircraft list'!$A$4:$G$39,4,FALSE)="YES"),T85,""),"")</f>
        <v/>
      </c>
      <c r="Y85" s="115" t="str">
        <f>IFERROR(IF(AND(VLOOKUP($F85,'Aircraft list'!$A$4:$G$39,2,FALSE)="YES",VLOOKUP($F85,'Aircraft list'!$A$4:$G$39,4,FALSE)="YES"),V85,""),"")</f>
        <v/>
      </c>
      <c r="Z85" s="116" t="str">
        <f>IFERROR(IF(AND(VLOOKUP($F85,'Aircraft list'!$A$4:$G$39,3,FALSE)="YES",VLOOKUP($F85,'Aircraft list'!$A$4:$G$39,4,FALSE)="YES"),T85,""),"")</f>
        <v/>
      </c>
      <c r="AA85" s="115" t="str">
        <f>IFERROR(IF(AND(VLOOKUP($F85,'Aircraft list'!$A$4:$G$39,3,FALSE)="YES",VLOOKUP($F85,'Aircraft list'!$A$4:$G$39,4,FALSE)="YES"),V85,""),"")</f>
        <v/>
      </c>
      <c r="AB85" s="116" t="str">
        <f>IFERROR(IF(AND(VLOOKUP($F85,'Aircraft list'!$A$4:$G$39,2,FALSE)="YES",VLOOKUP($F85,'Aircraft list'!$A$4:$G$39,6,FALSE)="YES"),T85,""),"")</f>
        <v/>
      </c>
      <c r="AC85" s="115" t="str">
        <f>IFERROR(IF(AND(VLOOKUP($F85,'Aircraft list'!$A$4:$G$39,2,FALSE)="YES",VLOOKUP($F85,'Aircraft list'!$A$4:$G$39,6,FALSE)="YES"),V85,""),"")</f>
        <v/>
      </c>
      <c r="AD85" s="116" t="str">
        <f>IFERROR(IF(AND(VLOOKUP($F85,'Aircraft list'!$A$4:$G$39,3,FALSE)="YES",VLOOKUP($F85,'Aircraft list'!$A$4:$G$39,6,FALSE)="YES"),T85,""),"")</f>
        <v/>
      </c>
      <c r="AE85" s="117" t="str">
        <f>IFERROR(IF(AND(VLOOKUP($F85,'Aircraft list'!$A$4:$G$39,3,FALSE)="YES",VLOOKUP($F85,'Aircraft list'!$A$4:$G$39,6,FALSE)="YES"),U85,""),"")</f>
        <v/>
      </c>
      <c r="AF85" s="115" t="str">
        <f>IFERROR(IF(AND(VLOOKUP($F85,'Aircraft list'!$A$4:$G$39,3,FALSE)="YES",VLOOKUP($F85,'Aircraft list'!$A$4:$G$39,6,FALSE)="YES"),V85,""),"")</f>
        <v/>
      </c>
      <c r="AG85" s="116" t="str">
        <f>IFERROR(IF(VLOOKUP($F85,'Aircraft list'!$A$4:$G$39,5,FALSE)="YES",T85,""),"")</f>
        <v/>
      </c>
      <c r="AH85" s="117" t="str">
        <f>IFERROR(IF(VLOOKUP($F85,'Aircraft list'!$A$4:$G$39,5,FALSE)="YES",U85,""),"")</f>
        <v/>
      </c>
      <c r="AI85" s="115" t="str">
        <f>IFERROR(IF(VLOOKUP($F85,'Aircraft list'!$A$4:$G$39,5,FALSE)="YES",V85,""),"")</f>
        <v/>
      </c>
      <c r="AJ85" s="101"/>
      <c r="AK85" s="101"/>
      <c r="AL85" s="101"/>
      <c r="AM85" s="102" t="str">
        <f>IFERROR(IF(VLOOKUP($F85,'Aircraft list'!$A$4:$G$39,7,FALSE)="YES",N85,""),"")</f>
        <v/>
      </c>
      <c r="AN85" s="112"/>
      <c r="AO85" s="101"/>
      <c r="AP85" s="101"/>
      <c r="AQ85" s="101"/>
      <c r="AR85" s="111"/>
      <c r="AS85" s="102"/>
      <c r="AT85" s="102"/>
      <c r="AU85" s="49"/>
    </row>
    <row r="86" spans="1:47" s="50" customFormat="1">
      <c r="A86" s="84"/>
      <c r="B86" s="75"/>
      <c r="C86" s="76"/>
      <c r="D86" s="77"/>
      <c r="E86" s="73" t="str">
        <f t="shared" si="6"/>
        <v/>
      </c>
      <c r="F86" s="79"/>
      <c r="G86" s="80"/>
      <c r="H86" s="50" t="str">
        <f>IFERROR(IF(VLOOKUP(F86,'Aircraft list'!$A$4:$T$59, 3,FALSE)="YES", "ME", "SE" )," ")</f>
        <v xml:space="preserve"> </v>
      </c>
      <c r="I86" s="80"/>
      <c r="J86" s="81" t="str">
        <f ca="1">IFERROR(IF(AND(
MOD(C86-fctlontodouble(VLOOKUP(B86,#REF!,4,FALSE))/360,1)&gt;=MOD((((MID((MID((IF(ISERR(A86),"",fctsoleil(A86,fctlattodouble(VLOOKUP(B86,#REF!,3,FALSE)),fctlontodouble(VLOOKUP(B86,#REF!,4,FALSE)),FALSE))),1,4)),1,2))*60+MID((MID((IF(ISERR(A86),"",fctsoleil(A86,fctlattodouble(VLOOKUP(B86,#REF!,3,FALSE)),fctlontodouble(VLOOKUP(B86,#REF!,4,FALSE)),FALSE))),1,4)),3,4))/(60*24))-fctlontodouble(VLOOKUP(B86,#REF!,4,FALSE))/360,1),
MOD(C86-fctlontodouble(VLOOKUP(B86,#REF!,4,FALSE))/360,1)&lt;MOD((((MID((MID((IF(ISERR(A86),"",fctsoleil(A86,fctlattodouble(VLOOKUP(B86,#REF!,3,FALSE)),fctlontodouble(VLOOKUP(B86,#REF!,4,FALSE)),FALSE))),7,4)),1,2))*60+MID((MID((IF(ISERR(A86),"",fctsoleil(A86,fctlattodouble(VLOOKUP(B86,#REF!,3,FALSE)),fctlontodouble(VLOOKUP(B86,#REF!,4,FALSE)),FALSE))),7,4)),3,4))/(60*24))-fctlontodouble(VLOOKUP(B86,#REF!,4,FALSE))/360,1)
),1,""),"")</f>
        <v/>
      </c>
      <c r="K86" s="82" t="str">
        <f t="shared" si="7"/>
        <v/>
      </c>
      <c r="L86" s="79" t="str">
        <f ca="1">IFERROR(IF(AND(
MOD(E86-fctlontodouble(VLOOKUP(D86,#REF!,4,FALSE))/360,1)&gt;=MOD((((MID((MID((IF(ISERR(A86),"",fctsoleil(A86,fctlattodouble(VLOOKUP(D86,#REF!,3,FALSE)),fctlontodouble(VLOOKUP(D86,#REF!,4,FALSE)),FALSE))),1,4)),1,2))*60+MID((MID((IF(ISERR(A86),"",fctsoleil(A86,fctlattodouble(VLOOKUP(D86,#REF!,3,FALSE)),fctlontodouble(VLOOKUP(D86,#REF!,4,FALSE)),FALSE))),1,4)),3,4))/(60*24))-fctlontodouble(VLOOKUP(D86,#REF!,4,FALSE))/360,1),
MOD(E86-fctlontodouble(VLOOKUP(D86,#REF!,4,FALSE))/360,1)&lt;MOD((((MID((MID((IF(ISERR(A86),"",fctsoleil(A86,fctlattodouble(VLOOKUP(D86,#REF!,3,FALSE)),fctlontodouble(VLOOKUP(D86,#REF!,4,FALSE)),FALSE))),7,4)),1,2))*60+MID((MID((IF(ISERR(A86),"",fctsoleil(A86,fctlattodouble(VLOOKUP(D86,#REF!,3,FALSE)),fctlontodouble(VLOOKUP(D86,#REF!,4,FALSE)),FALSE))),7,4)),3,4))/(60*24))-fctlontodouble(VLOOKUP(D86,#REF!,4,FALSE))/360,1)
),1," "),"")</f>
        <v/>
      </c>
      <c r="M86" s="79" t="str">
        <f t="shared" si="8"/>
        <v/>
      </c>
      <c r="N86" s="94"/>
      <c r="O86" s="83"/>
      <c r="P86" s="95"/>
      <c r="Q86" s="96"/>
      <c r="R86" s="97" t="str">
        <f>IF(AND(A86&lt;&gt;0,B86&lt;&gt;0,D86&lt;&gt;0,C86&lt;&gt;0,N86&lt;&gt;0),(vol_de_nuit(B86,D86,A86,C86,N86/24)*24),"")</f>
        <v/>
      </c>
      <c r="S86" s="98"/>
      <c r="T86" s="95"/>
      <c r="U86" s="99"/>
      <c r="V86" s="100"/>
      <c r="W86" s="101"/>
      <c r="X86" s="116" t="str">
        <f>IFERROR(IF(AND(VLOOKUP($F86,'Aircraft list'!$A$4:$G$39,2,FALSE)="YES",VLOOKUP($F86,'Aircraft list'!$A$4:$G$39,4,FALSE)="YES"),T86,""),"")</f>
        <v/>
      </c>
      <c r="Y86" s="115" t="str">
        <f>IFERROR(IF(AND(VLOOKUP($F86,'Aircraft list'!$A$4:$G$39,2,FALSE)="YES",VLOOKUP($F86,'Aircraft list'!$A$4:$G$39,4,FALSE)="YES"),V86,""),"")</f>
        <v/>
      </c>
      <c r="Z86" s="116" t="str">
        <f>IFERROR(IF(AND(VLOOKUP($F86,'Aircraft list'!$A$4:$G$39,3,FALSE)="YES",VLOOKUP($F86,'Aircraft list'!$A$4:$G$39,4,FALSE)="YES"),T86,""),"")</f>
        <v/>
      </c>
      <c r="AA86" s="115" t="str">
        <f>IFERROR(IF(AND(VLOOKUP($F86,'Aircraft list'!$A$4:$G$39,3,FALSE)="YES",VLOOKUP($F86,'Aircraft list'!$A$4:$G$39,4,FALSE)="YES"),V86,""),"")</f>
        <v/>
      </c>
      <c r="AB86" s="116" t="str">
        <f>IFERROR(IF(AND(VLOOKUP($F86,'Aircraft list'!$A$4:$G$39,2,FALSE)="YES",VLOOKUP($F86,'Aircraft list'!$A$4:$G$39,6,FALSE)="YES"),T86,""),"")</f>
        <v/>
      </c>
      <c r="AC86" s="115" t="str">
        <f>IFERROR(IF(AND(VLOOKUP($F86,'Aircraft list'!$A$4:$G$39,2,FALSE)="YES",VLOOKUP($F86,'Aircraft list'!$A$4:$G$39,6,FALSE)="YES"),V86,""),"")</f>
        <v/>
      </c>
      <c r="AD86" s="116" t="str">
        <f>IFERROR(IF(AND(VLOOKUP($F86,'Aircraft list'!$A$4:$G$39,3,FALSE)="YES",VLOOKUP($F86,'Aircraft list'!$A$4:$G$39,6,FALSE)="YES"),T86,""),"")</f>
        <v/>
      </c>
      <c r="AE86" s="117" t="str">
        <f>IFERROR(IF(AND(VLOOKUP($F86,'Aircraft list'!$A$4:$G$39,3,FALSE)="YES",VLOOKUP($F86,'Aircraft list'!$A$4:$G$39,6,FALSE)="YES"),U86,""),"")</f>
        <v/>
      </c>
      <c r="AF86" s="115" t="str">
        <f>IFERROR(IF(AND(VLOOKUP($F86,'Aircraft list'!$A$4:$G$39,3,FALSE)="YES",VLOOKUP($F86,'Aircraft list'!$A$4:$G$39,6,FALSE)="YES"),V86,""),"")</f>
        <v/>
      </c>
      <c r="AG86" s="116" t="str">
        <f>IFERROR(IF(VLOOKUP($F86,'Aircraft list'!$A$4:$G$39,5,FALSE)="YES",T86,""),"")</f>
        <v/>
      </c>
      <c r="AH86" s="117" t="str">
        <f>IFERROR(IF(VLOOKUP($F86,'Aircraft list'!$A$4:$G$39,5,FALSE)="YES",U86,""),"")</f>
        <v/>
      </c>
      <c r="AI86" s="115" t="str">
        <f>IFERROR(IF(VLOOKUP($F86,'Aircraft list'!$A$4:$G$39,5,FALSE)="YES",V86,""),"")</f>
        <v/>
      </c>
      <c r="AJ86" s="101"/>
      <c r="AK86" s="101"/>
      <c r="AL86" s="101"/>
      <c r="AM86" s="102" t="str">
        <f>IFERROR(IF(VLOOKUP($F86,'Aircraft list'!$A$4:$G$39,7,FALSE)="YES",N86,""),"")</f>
        <v/>
      </c>
      <c r="AN86" s="112"/>
      <c r="AO86" s="101"/>
      <c r="AP86" s="101"/>
      <c r="AQ86" s="101"/>
      <c r="AR86" s="111"/>
      <c r="AS86" s="102"/>
      <c r="AT86" s="102"/>
      <c r="AU86" s="49"/>
    </row>
    <row r="87" spans="1:47" s="50" customFormat="1">
      <c r="A87" s="84"/>
      <c r="B87" s="75"/>
      <c r="C87" s="76"/>
      <c r="D87" s="77"/>
      <c r="E87" s="73" t="str">
        <f t="shared" si="6"/>
        <v/>
      </c>
      <c r="F87" s="79"/>
      <c r="G87" s="80"/>
      <c r="H87" s="50" t="str">
        <f>IFERROR(IF(VLOOKUP(F87,'Aircraft list'!$A$4:$T$59, 3,FALSE)="YES", "ME", "SE" )," ")</f>
        <v xml:space="preserve"> </v>
      </c>
      <c r="I87" s="80"/>
      <c r="J87" s="81" t="str">
        <f ca="1">IFERROR(IF(AND(
MOD(C87-fctlontodouble(VLOOKUP(B87,#REF!,4,FALSE))/360,1)&gt;=MOD((((MID((MID((IF(ISERR(A87),"",fctsoleil(A87,fctlattodouble(VLOOKUP(B87,#REF!,3,FALSE)),fctlontodouble(VLOOKUP(B87,#REF!,4,FALSE)),FALSE))),1,4)),1,2))*60+MID((MID((IF(ISERR(A87),"",fctsoleil(A87,fctlattodouble(VLOOKUP(B87,#REF!,3,FALSE)),fctlontodouble(VLOOKUP(B87,#REF!,4,FALSE)),FALSE))),1,4)),3,4))/(60*24))-fctlontodouble(VLOOKUP(B87,#REF!,4,FALSE))/360,1),
MOD(C87-fctlontodouble(VLOOKUP(B87,#REF!,4,FALSE))/360,1)&lt;MOD((((MID((MID((IF(ISERR(A87),"",fctsoleil(A87,fctlattodouble(VLOOKUP(B87,#REF!,3,FALSE)),fctlontodouble(VLOOKUP(B87,#REF!,4,FALSE)),FALSE))),7,4)),1,2))*60+MID((MID((IF(ISERR(A87),"",fctsoleil(A87,fctlattodouble(VLOOKUP(B87,#REF!,3,FALSE)),fctlontodouble(VLOOKUP(B87,#REF!,4,FALSE)),FALSE))),7,4)),3,4))/(60*24))-fctlontodouble(VLOOKUP(B87,#REF!,4,FALSE))/360,1)
),1,""),"")</f>
        <v/>
      </c>
      <c r="K87" s="82" t="str">
        <f t="shared" si="7"/>
        <v/>
      </c>
      <c r="L87" s="79" t="str">
        <f ca="1">IFERROR(IF(AND(
MOD(E87-fctlontodouble(VLOOKUP(D87,#REF!,4,FALSE))/360,1)&gt;=MOD((((MID((MID((IF(ISERR(A87),"",fctsoleil(A87,fctlattodouble(VLOOKUP(D87,#REF!,3,FALSE)),fctlontodouble(VLOOKUP(D87,#REF!,4,FALSE)),FALSE))),1,4)),1,2))*60+MID((MID((IF(ISERR(A87),"",fctsoleil(A87,fctlattodouble(VLOOKUP(D87,#REF!,3,FALSE)),fctlontodouble(VLOOKUP(D87,#REF!,4,FALSE)),FALSE))),1,4)),3,4))/(60*24))-fctlontodouble(VLOOKUP(D87,#REF!,4,FALSE))/360,1),
MOD(E87-fctlontodouble(VLOOKUP(D87,#REF!,4,FALSE))/360,1)&lt;MOD((((MID((MID((IF(ISERR(A87),"",fctsoleil(A87,fctlattodouble(VLOOKUP(D87,#REF!,3,FALSE)),fctlontodouble(VLOOKUP(D87,#REF!,4,FALSE)),FALSE))),7,4)),1,2))*60+MID((MID((IF(ISERR(A87),"",fctsoleil(A87,fctlattodouble(VLOOKUP(D87,#REF!,3,FALSE)),fctlontodouble(VLOOKUP(D87,#REF!,4,FALSE)),FALSE))),7,4)),3,4))/(60*24))-fctlontodouble(VLOOKUP(D87,#REF!,4,FALSE))/360,1)
),1," "),"")</f>
        <v/>
      </c>
      <c r="M87" s="79" t="str">
        <f t="shared" si="8"/>
        <v/>
      </c>
      <c r="N87" s="94"/>
      <c r="O87" s="83"/>
      <c r="P87" s="95"/>
      <c r="Q87" s="96"/>
      <c r="R87" s="97" t="str">
        <f>IF(AND(A87&lt;&gt;0,B87&lt;&gt;0,D87&lt;&gt;0,C87&lt;&gt;0,N87&lt;&gt;0),(vol_de_nuit(B87,D87,A87,C87,N87/24)*24),"")</f>
        <v/>
      </c>
      <c r="S87" s="98"/>
      <c r="T87" s="95"/>
      <c r="U87" s="99"/>
      <c r="V87" s="100"/>
      <c r="W87" s="101"/>
      <c r="X87" s="116" t="str">
        <f>IFERROR(IF(AND(VLOOKUP($F87,'Aircraft list'!$A$4:$G$39,2,FALSE)="YES",VLOOKUP($F87,'Aircraft list'!$A$4:$G$39,4,FALSE)="YES"),T87,""),"")</f>
        <v/>
      </c>
      <c r="Y87" s="115" t="str">
        <f>IFERROR(IF(AND(VLOOKUP($F87,'Aircraft list'!$A$4:$G$39,2,FALSE)="YES",VLOOKUP($F87,'Aircraft list'!$A$4:$G$39,4,FALSE)="YES"),V87,""),"")</f>
        <v/>
      </c>
      <c r="Z87" s="116" t="str">
        <f>IFERROR(IF(AND(VLOOKUP($F87,'Aircraft list'!$A$4:$G$39,3,FALSE)="YES",VLOOKUP($F87,'Aircraft list'!$A$4:$G$39,4,FALSE)="YES"),T87,""),"")</f>
        <v/>
      </c>
      <c r="AA87" s="115" t="str">
        <f>IFERROR(IF(AND(VLOOKUP($F87,'Aircraft list'!$A$4:$G$39,3,FALSE)="YES",VLOOKUP($F87,'Aircraft list'!$A$4:$G$39,4,FALSE)="YES"),V87,""),"")</f>
        <v/>
      </c>
      <c r="AB87" s="116" t="str">
        <f>IFERROR(IF(AND(VLOOKUP($F87,'Aircraft list'!$A$4:$G$39,2,FALSE)="YES",VLOOKUP($F87,'Aircraft list'!$A$4:$G$39,6,FALSE)="YES"),T87,""),"")</f>
        <v/>
      </c>
      <c r="AC87" s="115" t="str">
        <f>IFERROR(IF(AND(VLOOKUP($F87,'Aircraft list'!$A$4:$G$39,2,FALSE)="YES",VLOOKUP($F87,'Aircraft list'!$A$4:$G$39,6,FALSE)="YES"),V87,""),"")</f>
        <v/>
      </c>
      <c r="AD87" s="116" t="str">
        <f>IFERROR(IF(AND(VLOOKUP($F87,'Aircraft list'!$A$4:$G$39,3,FALSE)="YES",VLOOKUP($F87,'Aircraft list'!$A$4:$G$39,6,FALSE)="YES"),T87,""),"")</f>
        <v/>
      </c>
      <c r="AE87" s="117" t="str">
        <f>IFERROR(IF(AND(VLOOKUP($F87,'Aircraft list'!$A$4:$G$39,3,FALSE)="YES",VLOOKUP($F87,'Aircraft list'!$A$4:$G$39,6,FALSE)="YES"),U87,""),"")</f>
        <v/>
      </c>
      <c r="AF87" s="115" t="str">
        <f>IFERROR(IF(AND(VLOOKUP($F87,'Aircraft list'!$A$4:$G$39,3,FALSE)="YES",VLOOKUP($F87,'Aircraft list'!$A$4:$G$39,6,FALSE)="YES"),V87,""),"")</f>
        <v/>
      </c>
      <c r="AG87" s="116" t="str">
        <f>IFERROR(IF(VLOOKUP($F87,'Aircraft list'!$A$4:$G$39,5,FALSE)="YES",T87,""),"")</f>
        <v/>
      </c>
      <c r="AH87" s="117" t="str">
        <f>IFERROR(IF(VLOOKUP($F87,'Aircraft list'!$A$4:$G$39,5,FALSE)="YES",U87,""),"")</f>
        <v/>
      </c>
      <c r="AI87" s="115" t="str">
        <f>IFERROR(IF(VLOOKUP($F87,'Aircraft list'!$A$4:$G$39,5,FALSE)="YES",V87,""),"")</f>
        <v/>
      </c>
      <c r="AJ87" s="101"/>
      <c r="AK87" s="101"/>
      <c r="AL87" s="101"/>
      <c r="AM87" s="102" t="str">
        <f>IFERROR(IF(VLOOKUP($F87,'Aircraft list'!$A$4:$G$39,7,FALSE)="YES",N87,""),"")</f>
        <v/>
      </c>
      <c r="AN87" s="112"/>
      <c r="AO87" s="101"/>
      <c r="AP87" s="101"/>
      <c r="AQ87" s="101"/>
      <c r="AR87" s="111"/>
      <c r="AS87" s="102"/>
      <c r="AT87" s="102"/>
      <c r="AU87" s="49"/>
    </row>
    <row r="88" spans="1:47" s="50" customFormat="1">
      <c r="A88" s="84"/>
      <c r="B88" s="75"/>
      <c r="C88" s="76"/>
      <c r="D88" s="77"/>
      <c r="E88" s="73" t="str">
        <f t="shared" si="6"/>
        <v/>
      </c>
      <c r="F88" s="79"/>
      <c r="G88" s="80"/>
      <c r="H88" s="50" t="str">
        <f>IFERROR(IF(VLOOKUP(F88,'Aircraft list'!$A$4:$T$59, 3,FALSE)="YES", "ME", "SE" )," ")</f>
        <v xml:space="preserve"> </v>
      </c>
      <c r="I88" s="80"/>
      <c r="J88" s="81" t="str">
        <f ca="1">IFERROR(IF(AND(
MOD(C88-fctlontodouble(VLOOKUP(B88,#REF!,4,FALSE))/360,1)&gt;=MOD((((MID((MID((IF(ISERR(A88),"",fctsoleil(A88,fctlattodouble(VLOOKUP(B88,#REF!,3,FALSE)),fctlontodouble(VLOOKUP(B88,#REF!,4,FALSE)),FALSE))),1,4)),1,2))*60+MID((MID((IF(ISERR(A88),"",fctsoleil(A88,fctlattodouble(VLOOKUP(B88,#REF!,3,FALSE)),fctlontodouble(VLOOKUP(B88,#REF!,4,FALSE)),FALSE))),1,4)),3,4))/(60*24))-fctlontodouble(VLOOKUP(B88,#REF!,4,FALSE))/360,1),
MOD(C88-fctlontodouble(VLOOKUP(B88,#REF!,4,FALSE))/360,1)&lt;MOD((((MID((MID((IF(ISERR(A88),"",fctsoleil(A88,fctlattodouble(VLOOKUP(B88,#REF!,3,FALSE)),fctlontodouble(VLOOKUP(B88,#REF!,4,FALSE)),FALSE))),7,4)),1,2))*60+MID((MID((IF(ISERR(A88),"",fctsoleil(A88,fctlattodouble(VLOOKUP(B88,#REF!,3,FALSE)),fctlontodouble(VLOOKUP(B88,#REF!,4,FALSE)),FALSE))),7,4)),3,4))/(60*24))-fctlontodouble(VLOOKUP(B88,#REF!,4,FALSE))/360,1)
),1,""),"")</f>
        <v/>
      </c>
      <c r="K88" s="82" t="str">
        <f t="shared" si="7"/>
        <v/>
      </c>
      <c r="L88" s="79" t="str">
        <f ca="1">IFERROR(IF(AND(
MOD(E88-fctlontodouble(VLOOKUP(D88,#REF!,4,FALSE))/360,1)&gt;=MOD((((MID((MID((IF(ISERR(A88),"",fctsoleil(A88,fctlattodouble(VLOOKUP(D88,#REF!,3,FALSE)),fctlontodouble(VLOOKUP(D88,#REF!,4,FALSE)),FALSE))),1,4)),1,2))*60+MID((MID((IF(ISERR(A88),"",fctsoleil(A88,fctlattodouble(VLOOKUP(D88,#REF!,3,FALSE)),fctlontodouble(VLOOKUP(D88,#REF!,4,FALSE)),FALSE))),1,4)),3,4))/(60*24))-fctlontodouble(VLOOKUP(D88,#REF!,4,FALSE))/360,1),
MOD(E88-fctlontodouble(VLOOKUP(D88,#REF!,4,FALSE))/360,1)&lt;MOD((((MID((MID((IF(ISERR(A88),"",fctsoleil(A88,fctlattodouble(VLOOKUP(D88,#REF!,3,FALSE)),fctlontodouble(VLOOKUP(D88,#REF!,4,FALSE)),FALSE))),7,4)),1,2))*60+MID((MID((IF(ISERR(A88),"",fctsoleil(A88,fctlattodouble(VLOOKUP(D88,#REF!,3,FALSE)),fctlontodouble(VLOOKUP(D88,#REF!,4,FALSE)),FALSE))),7,4)),3,4))/(60*24))-fctlontodouble(VLOOKUP(D88,#REF!,4,FALSE))/360,1)
),1," "),"")</f>
        <v/>
      </c>
      <c r="M88" s="79" t="str">
        <f t="shared" si="8"/>
        <v/>
      </c>
      <c r="N88" s="94"/>
      <c r="O88" s="83"/>
      <c r="P88" s="95"/>
      <c r="Q88" s="96"/>
      <c r="R88" s="97" t="str">
        <f>IF(AND(A88&lt;&gt;0,B88&lt;&gt;0,D88&lt;&gt;0,C88&lt;&gt;0,N88&lt;&gt;0),(vol_de_nuit(B88,D88,A88,C88,N88/24)*24),"")</f>
        <v/>
      </c>
      <c r="S88" s="98"/>
      <c r="T88" s="95"/>
      <c r="U88" s="99"/>
      <c r="V88" s="100"/>
      <c r="W88" s="101"/>
      <c r="X88" s="116" t="str">
        <f>IFERROR(IF(AND(VLOOKUP($F88,'Aircraft list'!$A$4:$G$39,2,FALSE)="YES",VLOOKUP($F88,'Aircraft list'!$A$4:$G$39,4,FALSE)="YES"),T88,""),"")</f>
        <v/>
      </c>
      <c r="Y88" s="115" t="str">
        <f>IFERROR(IF(AND(VLOOKUP($F88,'Aircraft list'!$A$4:$G$39,2,FALSE)="YES",VLOOKUP($F88,'Aircraft list'!$A$4:$G$39,4,FALSE)="YES"),V88,""),"")</f>
        <v/>
      </c>
      <c r="Z88" s="116" t="str">
        <f>IFERROR(IF(AND(VLOOKUP($F88,'Aircraft list'!$A$4:$G$39,3,FALSE)="YES",VLOOKUP($F88,'Aircraft list'!$A$4:$G$39,4,FALSE)="YES"),T88,""),"")</f>
        <v/>
      </c>
      <c r="AA88" s="115" t="str">
        <f>IFERROR(IF(AND(VLOOKUP($F88,'Aircraft list'!$A$4:$G$39,3,FALSE)="YES",VLOOKUP($F88,'Aircraft list'!$A$4:$G$39,4,FALSE)="YES"),V88,""),"")</f>
        <v/>
      </c>
      <c r="AB88" s="116" t="str">
        <f>IFERROR(IF(AND(VLOOKUP($F88,'Aircraft list'!$A$4:$G$39,2,FALSE)="YES",VLOOKUP($F88,'Aircraft list'!$A$4:$G$39,6,FALSE)="YES"),T88,""),"")</f>
        <v/>
      </c>
      <c r="AC88" s="115" t="str">
        <f>IFERROR(IF(AND(VLOOKUP($F88,'Aircraft list'!$A$4:$G$39,2,FALSE)="YES",VLOOKUP($F88,'Aircraft list'!$A$4:$G$39,6,FALSE)="YES"),V88,""),"")</f>
        <v/>
      </c>
      <c r="AD88" s="116" t="str">
        <f>IFERROR(IF(AND(VLOOKUP($F88,'Aircraft list'!$A$4:$G$39,3,FALSE)="YES",VLOOKUP($F88,'Aircraft list'!$A$4:$G$39,6,FALSE)="YES"),T88,""),"")</f>
        <v/>
      </c>
      <c r="AE88" s="117" t="str">
        <f>IFERROR(IF(AND(VLOOKUP($F88,'Aircraft list'!$A$4:$G$39,3,FALSE)="YES",VLOOKUP($F88,'Aircraft list'!$A$4:$G$39,6,FALSE)="YES"),U88,""),"")</f>
        <v/>
      </c>
      <c r="AF88" s="115" t="str">
        <f>IFERROR(IF(AND(VLOOKUP($F88,'Aircraft list'!$A$4:$G$39,3,FALSE)="YES",VLOOKUP($F88,'Aircraft list'!$A$4:$G$39,6,FALSE)="YES"),V88,""),"")</f>
        <v/>
      </c>
      <c r="AG88" s="116" t="str">
        <f>IFERROR(IF(VLOOKUP($F88,'Aircraft list'!$A$4:$G$39,5,FALSE)="YES",T88,""),"")</f>
        <v/>
      </c>
      <c r="AH88" s="117" t="str">
        <f>IFERROR(IF(VLOOKUP($F88,'Aircraft list'!$A$4:$G$39,5,FALSE)="YES",U88,""),"")</f>
        <v/>
      </c>
      <c r="AI88" s="115" t="str">
        <f>IFERROR(IF(VLOOKUP($F88,'Aircraft list'!$A$4:$G$39,5,FALSE)="YES",V88,""),"")</f>
        <v/>
      </c>
      <c r="AJ88" s="101"/>
      <c r="AK88" s="101"/>
      <c r="AL88" s="101"/>
      <c r="AM88" s="102" t="str">
        <f>IFERROR(IF(VLOOKUP($F88,'Aircraft list'!$A$4:$G$39,7,FALSE)="YES",N88,""),"")</f>
        <v/>
      </c>
      <c r="AN88" s="112"/>
      <c r="AO88" s="101"/>
      <c r="AP88" s="101"/>
      <c r="AQ88" s="101"/>
      <c r="AR88" s="111"/>
      <c r="AS88" s="102"/>
      <c r="AT88" s="102"/>
      <c r="AU88" s="49"/>
    </row>
    <row r="89" spans="1:47" s="50" customFormat="1">
      <c r="A89" s="84"/>
      <c r="B89" s="75"/>
      <c r="C89" s="76"/>
      <c r="D89" s="77"/>
      <c r="E89" s="73" t="str">
        <f t="shared" si="6"/>
        <v/>
      </c>
      <c r="F89" s="79"/>
      <c r="G89" s="80"/>
      <c r="H89" s="50" t="str">
        <f>IFERROR(IF(VLOOKUP(F89,'Aircraft list'!$A$4:$T$59, 3,FALSE)="YES", "ME", "SE" )," ")</f>
        <v xml:space="preserve"> </v>
      </c>
      <c r="I89" s="80"/>
      <c r="J89" s="81" t="str">
        <f ca="1">IFERROR(IF(AND(
MOD(C89-fctlontodouble(VLOOKUP(B89,#REF!,4,FALSE))/360,1)&gt;=MOD((((MID((MID((IF(ISERR(A89),"",fctsoleil(A89,fctlattodouble(VLOOKUP(B89,#REF!,3,FALSE)),fctlontodouble(VLOOKUP(B89,#REF!,4,FALSE)),FALSE))),1,4)),1,2))*60+MID((MID((IF(ISERR(A89),"",fctsoleil(A89,fctlattodouble(VLOOKUP(B89,#REF!,3,FALSE)),fctlontodouble(VLOOKUP(B89,#REF!,4,FALSE)),FALSE))),1,4)),3,4))/(60*24))-fctlontodouble(VLOOKUP(B89,#REF!,4,FALSE))/360,1),
MOD(C89-fctlontodouble(VLOOKUP(B89,#REF!,4,FALSE))/360,1)&lt;MOD((((MID((MID((IF(ISERR(A89),"",fctsoleil(A89,fctlattodouble(VLOOKUP(B89,#REF!,3,FALSE)),fctlontodouble(VLOOKUP(B89,#REF!,4,FALSE)),FALSE))),7,4)),1,2))*60+MID((MID((IF(ISERR(A89),"",fctsoleil(A89,fctlattodouble(VLOOKUP(B89,#REF!,3,FALSE)),fctlontodouble(VLOOKUP(B89,#REF!,4,FALSE)),FALSE))),7,4)),3,4))/(60*24))-fctlontodouble(VLOOKUP(B89,#REF!,4,FALSE))/360,1)
),1,""),"")</f>
        <v/>
      </c>
      <c r="K89" s="82" t="str">
        <f t="shared" si="7"/>
        <v/>
      </c>
      <c r="L89" s="79" t="str">
        <f ca="1">IFERROR(IF(AND(
MOD(E89-fctlontodouble(VLOOKUP(D89,#REF!,4,FALSE))/360,1)&gt;=MOD((((MID((MID((IF(ISERR(A89),"",fctsoleil(A89,fctlattodouble(VLOOKUP(D89,#REF!,3,FALSE)),fctlontodouble(VLOOKUP(D89,#REF!,4,FALSE)),FALSE))),1,4)),1,2))*60+MID((MID((IF(ISERR(A89),"",fctsoleil(A89,fctlattodouble(VLOOKUP(D89,#REF!,3,FALSE)),fctlontodouble(VLOOKUP(D89,#REF!,4,FALSE)),FALSE))),1,4)),3,4))/(60*24))-fctlontodouble(VLOOKUP(D89,#REF!,4,FALSE))/360,1),
MOD(E89-fctlontodouble(VLOOKUP(D89,#REF!,4,FALSE))/360,1)&lt;MOD((((MID((MID((IF(ISERR(A89),"",fctsoleil(A89,fctlattodouble(VLOOKUP(D89,#REF!,3,FALSE)),fctlontodouble(VLOOKUP(D89,#REF!,4,FALSE)),FALSE))),7,4)),1,2))*60+MID((MID((IF(ISERR(A89),"",fctsoleil(A89,fctlattodouble(VLOOKUP(D89,#REF!,3,FALSE)),fctlontodouble(VLOOKUP(D89,#REF!,4,FALSE)),FALSE))),7,4)),3,4))/(60*24))-fctlontodouble(VLOOKUP(D89,#REF!,4,FALSE))/360,1)
),1," "),"")</f>
        <v/>
      </c>
      <c r="M89" s="79" t="str">
        <f t="shared" si="8"/>
        <v/>
      </c>
      <c r="N89" s="94"/>
      <c r="O89" s="83"/>
      <c r="P89" s="95"/>
      <c r="Q89" s="96"/>
      <c r="R89" s="97" t="str">
        <f>IF(AND(A89&lt;&gt;0,B89&lt;&gt;0,D89&lt;&gt;0,C89&lt;&gt;0,N89&lt;&gt;0),(vol_de_nuit(B89,D89,A89,C89,N89/24)*24),"")</f>
        <v/>
      </c>
      <c r="S89" s="98"/>
      <c r="T89" s="95"/>
      <c r="U89" s="99"/>
      <c r="V89" s="100"/>
      <c r="W89" s="101"/>
      <c r="X89" s="116" t="str">
        <f>IFERROR(IF(AND(VLOOKUP($F89,'Aircraft list'!$A$4:$G$39,2,FALSE)="YES",VLOOKUP($F89,'Aircraft list'!$A$4:$G$39,4,FALSE)="YES"),T89,""),"")</f>
        <v/>
      </c>
      <c r="Y89" s="115" t="str">
        <f>IFERROR(IF(AND(VLOOKUP($F89,'Aircraft list'!$A$4:$G$39,2,FALSE)="YES",VLOOKUP($F89,'Aircraft list'!$A$4:$G$39,4,FALSE)="YES"),V89,""),"")</f>
        <v/>
      </c>
      <c r="Z89" s="116" t="str">
        <f>IFERROR(IF(AND(VLOOKUP($F89,'Aircraft list'!$A$4:$G$39,3,FALSE)="YES",VLOOKUP($F89,'Aircraft list'!$A$4:$G$39,4,FALSE)="YES"),T89,""),"")</f>
        <v/>
      </c>
      <c r="AA89" s="115" t="str">
        <f>IFERROR(IF(AND(VLOOKUP($F89,'Aircraft list'!$A$4:$G$39,3,FALSE)="YES",VLOOKUP($F89,'Aircraft list'!$A$4:$G$39,4,FALSE)="YES"),V89,""),"")</f>
        <v/>
      </c>
      <c r="AB89" s="116" t="str">
        <f>IFERROR(IF(AND(VLOOKUP($F89,'Aircraft list'!$A$4:$G$39,2,FALSE)="YES",VLOOKUP($F89,'Aircraft list'!$A$4:$G$39,6,FALSE)="YES"),T89,""),"")</f>
        <v/>
      </c>
      <c r="AC89" s="115" t="str">
        <f>IFERROR(IF(AND(VLOOKUP($F89,'Aircraft list'!$A$4:$G$39,2,FALSE)="YES",VLOOKUP($F89,'Aircraft list'!$A$4:$G$39,6,FALSE)="YES"),V89,""),"")</f>
        <v/>
      </c>
      <c r="AD89" s="116" t="str">
        <f>IFERROR(IF(AND(VLOOKUP($F89,'Aircraft list'!$A$4:$G$39,3,FALSE)="YES",VLOOKUP($F89,'Aircraft list'!$A$4:$G$39,6,FALSE)="YES"),T89,""),"")</f>
        <v/>
      </c>
      <c r="AE89" s="117" t="str">
        <f>IFERROR(IF(AND(VLOOKUP($F89,'Aircraft list'!$A$4:$G$39,3,FALSE)="YES",VLOOKUP($F89,'Aircraft list'!$A$4:$G$39,6,FALSE)="YES"),U89,""),"")</f>
        <v/>
      </c>
      <c r="AF89" s="115" t="str">
        <f>IFERROR(IF(AND(VLOOKUP($F89,'Aircraft list'!$A$4:$G$39,3,FALSE)="YES",VLOOKUP($F89,'Aircraft list'!$A$4:$G$39,6,FALSE)="YES"),V89,""),"")</f>
        <v/>
      </c>
      <c r="AG89" s="116" t="str">
        <f>IFERROR(IF(VLOOKUP($F89,'Aircraft list'!$A$4:$G$39,5,FALSE)="YES",T89,""),"")</f>
        <v/>
      </c>
      <c r="AH89" s="117" t="str">
        <f>IFERROR(IF(VLOOKUP($F89,'Aircraft list'!$A$4:$G$39,5,FALSE)="YES",U89,""),"")</f>
        <v/>
      </c>
      <c r="AI89" s="115" t="str">
        <f>IFERROR(IF(VLOOKUP($F89,'Aircraft list'!$A$4:$G$39,5,FALSE)="YES",V89,""),"")</f>
        <v/>
      </c>
      <c r="AJ89" s="101"/>
      <c r="AK89" s="101"/>
      <c r="AL89" s="101"/>
      <c r="AM89" s="102" t="str">
        <f>IFERROR(IF(VLOOKUP($F89,'Aircraft list'!$A$4:$G$39,7,FALSE)="YES",N89,""),"")</f>
        <v/>
      </c>
      <c r="AN89" s="112"/>
      <c r="AO89" s="101"/>
      <c r="AP89" s="101"/>
      <c r="AQ89" s="101"/>
      <c r="AR89" s="111"/>
      <c r="AS89" s="102"/>
      <c r="AT89" s="102"/>
      <c r="AU89" s="49"/>
    </row>
    <row r="90" spans="1:47" s="50" customFormat="1">
      <c r="A90" s="84"/>
      <c r="B90" s="75"/>
      <c r="C90" s="76"/>
      <c r="D90" s="77"/>
      <c r="E90" s="73" t="str">
        <f t="shared" si="6"/>
        <v/>
      </c>
      <c r="F90" s="79"/>
      <c r="G90" s="80"/>
      <c r="H90" s="50" t="str">
        <f>IFERROR(IF(VLOOKUP(F90,'Aircraft list'!$A$4:$T$59, 3,FALSE)="YES", "ME", "SE" )," ")</f>
        <v xml:space="preserve"> </v>
      </c>
      <c r="I90" s="80"/>
      <c r="J90" s="81" t="str">
        <f ca="1">IFERROR(IF(AND(
MOD(C90-fctlontodouble(VLOOKUP(B90,#REF!,4,FALSE))/360,1)&gt;=MOD((((MID((MID((IF(ISERR(A90),"",fctsoleil(A90,fctlattodouble(VLOOKUP(B90,#REF!,3,FALSE)),fctlontodouble(VLOOKUP(B90,#REF!,4,FALSE)),FALSE))),1,4)),1,2))*60+MID((MID((IF(ISERR(A90),"",fctsoleil(A90,fctlattodouble(VLOOKUP(B90,#REF!,3,FALSE)),fctlontodouble(VLOOKUP(B90,#REF!,4,FALSE)),FALSE))),1,4)),3,4))/(60*24))-fctlontodouble(VLOOKUP(B90,#REF!,4,FALSE))/360,1),
MOD(C90-fctlontodouble(VLOOKUP(B90,#REF!,4,FALSE))/360,1)&lt;MOD((((MID((MID((IF(ISERR(A90),"",fctsoleil(A90,fctlattodouble(VLOOKUP(B90,#REF!,3,FALSE)),fctlontodouble(VLOOKUP(B90,#REF!,4,FALSE)),FALSE))),7,4)),1,2))*60+MID((MID((IF(ISERR(A90),"",fctsoleil(A90,fctlattodouble(VLOOKUP(B90,#REF!,3,FALSE)),fctlontodouble(VLOOKUP(B90,#REF!,4,FALSE)),FALSE))),7,4)),3,4))/(60*24))-fctlontodouble(VLOOKUP(B90,#REF!,4,FALSE))/360,1)
),1,""),"")</f>
        <v/>
      </c>
      <c r="K90" s="82" t="str">
        <f t="shared" si="7"/>
        <v/>
      </c>
      <c r="L90" s="79" t="str">
        <f ca="1">IFERROR(IF(AND(
MOD(E90-fctlontodouble(VLOOKUP(D90,#REF!,4,FALSE))/360,1)&gt;=MOD((((MID((MID((IF(ISERR(A90),"",fctsoleil(A90,fctlattodouble(VLOOKUP(D90,#REF!,3,FALSE)),fctlontodouble(VLOOKUP(D90,#REF!,4,FALSE)),FALSE))),1,4)),1,2))*60+MID((MID((IF(ISERR(A90),"",fctsoleil(A90,fctlattodouble(VLOOKUP(D90,#REF!,3,FALSE)),fctlontodouble(VLOOKUP(D90,#REF!,4,FALSE)),FALSE))),1,4)),3,4))/(60*24))-fctlontodouble(VLOOKUP(D90,#REF!,4,FALSE))/360,1),
MOD(E90-fctlontodouble(VLOOKUP(D90,#REF!,4,FALSE))/360,1)&lt;MOD((((MID((MID((IF(ISERR(A90),"",fctsoleil(A90,fctlattodouble(VLOOKUP(D90,#REF!,3,FALSE)),fctlontodouble(VLOOKUP(D90,#REF!,4,FALSE)),FALSE))),7,4)),1,2))*60+MID((MID((IF(ISERR(A90),"",fctsoleil(A90,fctlattodouble(VLOOKUP(D90,#REF!,3,FALSE)),fctlontodouble(VLOOKUP(D90,#REF!,4,FALSE)),FALSE))),7,4)),3,4))/(60*24))-fctlontodouble(VLOOKUP(D90,#REF!,4,FALSE))/360,1)
),1," "),"")</f>
        <v/>
      </c>
      <c r="M90" s="79" t="str">
        <f t="shared" si="8"/>
        <v/>
      </c>
      <c r="N90" s="94"/>
      <c r="O90" s="83"/>
      <c r="P90" s="95"/>
      <c r="Q90" s="96"/>
      <c r="R90" s="97" t="str">
        <f>IF(AND(A90&lt;&gt;0,B90&lt;&gt;0,D90&lt;&gt;0,C90&lt;&gt;0,N90&lt;&gt;0),(vol_de_nuit(B90,D90,A90,C90,N90/24)*24),"")</f>
        <v/>
      </c>
      <c r="S90" s="98"/>
      <c r="T90" s="95"/>
      <c r="U90" s="99"/>
      <c r="V90" s="100"/>
      <c r="W90" s="101"/>
      <c r="X90" s="116" t="str">
        <f>IFERROR(IF(AND(VLOOKUP($F90,'Aircraft list'!$A$4:$G$39,2,FALSE)="YES",VLOOKUP($F90,'Aircraft list'!$A$4:$G$39,4,FALSE)="YES"),T90,""),"")</f>
        <v/>
      </c>
      <c r="Y90" s="115" t="str">
        <f>IFERROR(IF(AND(VLOOKUP($F90,'Aircraft list'!$A$4:$G$39,2,FALSE)="YES",VLOOKUP($F90,'Aircraft list'!$A$4:$G$39,4,FALSE)="YES"),V90,""),"")</f>
        <v/>
      </c>
      <c r="Z90" s="116" t="str">
        <f>IFERROR(IF(AND(VLOOKUP($F90,'Aircraft list'!$A$4:$G$39,3,FALSE)="YES",VLOOKUP($F90,'Aircraft list'!$A$4:$G$39,4,FALSE)="YES"),T90,""),"")</f>
        <v/>
      </c>
      <c r="AA90" s="115" t="str">
        <f>IFERROR(IF(AND(VLOOKUP($F90,'Aircraft list'!$A$4:$G$39,3,FALSE)="YES",VLOOKUP($F90,'Aircraft list'!$A$4:$G$39,4,FALSE)="YES"),V90,""),"")</f>
        <v/>
      </c>
      <c r="AB90" s="116" t="str">
        <f>IFERROR(IF(AND(VLOOKUP($F90,'Aircraft list'!$A$4:$G$39,2,FALSE)="YES",VLOOKUP($F90,'Aircraft list'!$A$4:$G$39,6,FALSE)="YES"),T90,""),"")</f>
        <v/>
      </c>
      <c r="AC90" s="115" t="str">
        <f>IFERROR(IF(AND(VLOOKUP($F90,'Aircraft list'!$A$4:$G$39,2,FALSE)="YES",VLOOKUP($F90,'Aircraft list'!$A$4:$G$39,6,FALSE)="YES"),V90,""),"")</f>
        <v/>
      </c>
      <c r="AD90" s="116" t="str">
        <f>IFERROR(IF(AND(VLOOKUP($F90,'Aircraft list'!$A$4:$G$39,3,FALSE)="YES",VLOOKUP($F90,'Aircraft list'!$A$4:$G$39,6,FALSE)="YES"),T90,""),"")</f>
        <v/>
      </c>
      <c r="AE90" s="117" t="str">
        <f>IFERROR(IF(AND(VLOOKUP($F90,'Aircraft list'!$A$4:$G$39,3,FALSE)="YES",VLOOKUP($F90,'Aircraft list'!$A$4:$G$39,6,FALSE)="YES"),U90,""),"")</f>
        <v/>
      </c>
      <c r="AF90" s="115" t="str">
        <f>IFERROR(IF(AND(VLOOKUP($F90,'Aircraft list'!$A$4:$G$39,3,FALSE)="YES",VLOOKUP($F90,'Aircraft list'!$A$4:$G$39,6,FALSE)="YES"),V90,""),"")</f>
        <v/>
      </c>
      <c r="AG90" s="116" t="str">
        <f>IFERROR(IF(VLOOKUP($F90,'Aircraft list'!$A$4:$G$39,5,FALSE)="YES",T90,""),"")</f>
        <v/>
      </c>
      <c r="AH90" s="117" t="str">
        <f>IFERROR(IF(VLOOKUP($F90,'Aircraft list'!$A$4:$G$39,5,FALSE)="YES",U90,""),"")</f>
        <v/>
      </c>
      <c r="AI90" s="115" t="str">
        <f>IFERROR(IF(VLOOKUP($F90,'Aircraft list'!$A$4:$G$39,5,FALSE)="YES",V90,""),"")</f>
        <v/>
      </c>
      <c r="AJ90" s="101"/>
      <c r="AK90" s="101"/>
      <c r="AL90" s="101"/>
      <c r="AM90" s="102" t="str">
        <f>IFERROR(IF(VLOOKUP($F90,'Aircraft list'!$A$4:$G$39,7,FALSE)="YES",N90,""),"")</f>
        <v/>
      </c>
      <c r="AN90" s="112"/>
      <c r="AO90" s="101"/>
      <c r="AP90" s="101"/>
      <c r="AQ90" s="101"/>
      <c r="AR90" s="111"/>
      <c r="AS90" s="102"/>
      <c r="AT90" s="102"/>
      <c r="AU90" s="49"/>
    </row>
    <row r="91" spans="1:47" s="50" customFormat="1">
      <c r="A91" s="84"/>
      <c r="B91" s="75"/>
      <c r="C91" s="76"/>
      <c r="D91" s="77"/>
      <c r="E91" s="73" t="str">
        <f t="shared" si="6"/>
        <v/>
      </c>
      <c r="F91" s="79"/>
      <c r="G91" s="80"/>
      <c r="H91" s="50" t="str">
        <f>IFERROR(IF(VLOOKUP(F91,'Aircraft list'!$A$4:$T$59, 3,FALSE)="YES", "ME", "SE" )," ")</f>
        <v xml:space="preserve"> </v>
      </c>
      <c r="I91" s="80"/>
      <c r="J91" s="81" t="str">
        <f ca="1">IFERROR(IF(AND(
MOD(C91-fctlontodouble(VLOOKUP(B91,#REF!,4,FALSE))/360,1)&gt;=MOD((((MID((MID((IF(ISERR(A91),"",fctsoleil(A91,fctlattodouble(VLOOKUP(B91,#REF!,3,FALSE)),fctlontodouble(VLOOKUP(B91,#REF!,4,FALSE)),FALSE))),1,4)),1,2))*60+MID((MID((IF(ISERR(A91),"",fctsoleil(A91,fctlattodouble(VLOOKUP(B91,#REF!,3,FALSE)),fctlontodouble(VLOOKUP(B91,#REF!,4,FALSE)),FALSE))),1,4)),3,4))/(60*24))-fctlontodouble(VLOOKUP(B91,#REF!,4,FALSE))/360,1),
MOD(C91-fctlontodouble(VLOOKUP(B91,#REF!,4,FALSE))/360,1)&lt;MOD((((MID((MID((IF(ISERR(A91),"",fctsoleil(A91,fctlattodouble(VLOOKUP(B91,#REF!,3,FALSE)),fctlontodouble(VLOOKUP(B91,#REF!,4,FALSE)),FALSE))),7,4)),1,2))*60+MID((MID((IF(ISERR(A91),"",fctsoleil(A91,fctlattodouble(VLOOKUP(B91,#REF!,3,FALSE)),fctlontodouble(VLOOKUP(B91,#REF!,4,FALSE)),FALSE))),7,4)),3,4))/(60*24))-fctlontodouble(VLOOKUP(B91,#REF!,4,FALSE))/360,1)
),1,""),"")</f>
        <v/>
      </c>
      <c r="K91" s="82" t="str">
        <f t="shared" si="7"/>
        <v/>
      </c>
      <c r="L91" s="79" t="str">
        <f ca="1">IFERROR(IF(AND(
MOD(E91-fctlontodouble(VLOOKUP(D91,#REF!,4,FALSE))/360,1)&gt;=MOD((((MID((MID((IF(ISERR(A91),"",fctsoleil(A91,fctlattodouble(VLOOKUP(D91,#REF!,3,FALSE)),fctlontodouble(VLOOKUP(D91,#REF!,4,FALSE)),FALSE))),1,4)),1,2))*60+MID((MID((IF(ISERR(A91),"",fctsoleil(A91,fctlattodouble(VLOOKUP(D91,#REF!,3,FALSE)),fctlontodouble(VLOOKUP(D91,#REF!,4,FALSE)),FALSE))),1,4)),3,4))/(60*24))-fctlontodouble(VLOOKUP(D91,#REF!,4,FALSE))/360,1),
MOD(E91-fctlontodouble(VLOOKUP(D91,#REF!,4,FALSE))/360,1)&lt;MOD((((MID((MID((IF(ISERR(A91),"",fctsoleil(A91,fctlattodouble(VLOOKUP(D91,#REF!,3,FALSE)),fctlontodouble(VLOOKUP(D91,#REF!,4,FALSE)),FALSE))),7,4)),1,2))*60+MID((MID((IF(ISERR(A91),"",fctsoleil(A91,fctlattodouble(VLOOKUP(D91,#REF!,3,FALSE)),fctlontodouble(VLOOKUP(D91,#REF!,4,FALSE)),FALSE))),7,4)),3,4))/(60*24))-fctlontodouble(VLOOKUP(D91,#REF!,4,FALSE))/360,1)
),1," "),"")</f>
        <v/>
      </c>
      <c r="M91" s="79" t="str">
        <f t="shared" si="8"/>
        <v/>
      </c>
      <c r="N91" s="94"/>
      <c r="O91" s="83"/>
      <c r="P91" s="95"/>
      <c r="Q91" s="96"/>
      <c r="R91" s="97" t="str">
        <f>IF(AND(A91&lt;&gt;0,B91&lt;&gt;0,D91&lt;&gt;0,C91&lt;&gt;0,N91&lt;&gt;0),(vol_de_nuit(B91,D91,A91,C91,N91/24)*24),"")</f>
        <v/>
      </c>
      <c r="S91" s="98"/>
      <c r="T91" s="95"/>
      <c r="U91" s="99"/>
      <c r="V91" s="100"/>
      <c r="W91" s="101"/>
      <c r="X91" s="116" t="str">
        <f>IFERROR(IF(AND(VLOOKUP($F91,'Aircraft list'!$A$4:$G$39,2,FALSE)="YES",VLOOKUP($F91,'Aircraft list'!$A$4:$G$39,4,FALSE)="YES"),T91,""),"")</f>
        <v/>
      </c>
      <c r="Y91" s="115" t="str">
        <f>IFERROR(IF(AND(VLOOKUP($F91,'Aircraft list'!$A$4:$G$39,2,FALSE)="YES",VLOOKUP($F91,'Aircraft list'!$A$4:$G$39,4,FALSE)="YES"),V91,""),"")</f>
        <v/>
      </c>
      <c r="Z91" s="116" t="str">
        <f>IFERROR(IF(AND(VLOOKUP($F91,'Aircraft list'!$A$4:$G$39,3,FALSE)="YES",VLOOKUP($F91,'Aircraft list'!$A$4:$G$39,4,FALSE)="YES"),T91,""),"")</f>
        <v/>
      </c>
      <c r="AA91" s="115" t="str">
        <f>IFERROR(IF(AND(VLOOKUP($F91,'Aircraft list'!$A$4:$G$39,3,FALSE)="YES",VLOOKUP($F91,'Aircraft list'!$A$4:$G$39,4,FALSE)="YES"),V91,""),"")</f>
        <v/>
      </c>
      <c r="AB91" s="116" t="str">
        <f>IFERROR(IF(AND(VLOOKUP($F91,'Aircraft list'!$A$4:$G$39,2,FALSE)="YES",VLOOKUP($F91,'Aircraft list'!$A$4:$G$39,6,FALSE)="YES"),T91,""),"")</f>
        <v/>
      </c>
      <c r="AC91" s="115" t="str">
        <f>IFERROR(IF(AND(VLOOKUP($F91,'Aircraft list'!$A$4:$G$39,2,FALSE)="YES",VLOOKUP($F91,'Aircraft list'!$A$4:$G$39,6,FALSE)="YES"),V91,""),"")</f>
        <v/>
      </c>
      <c r="AD91" s="116" t="str">
        <f>IFERROR(IF(AND(VLOOKUP($F91,'Aircraft list'!$A$4:$G$39,3,FALSE)="YES",VLOOKUP($F91,'Aircraft list'!$A$4:$G$39,6,FALSE)="YES"),T91,""),"")</f>
        <v/>
      </c>
      <c r="AE91" s="117" t="str">
        <f>IFERROR(IF(AND(VLOOKUP($F91,'Aircraft list'!$A$4:$G$39,3,FALSE)="YES",VLOOKUP($F91,'Aircraft list'!$A$4:$G$39,6,FALSE)="YES"),U91,""),"")</f>
        <v/>
      </c>
      <c r="AF91" s="115" t="str">
        <f>IFERROR(IF(AND(VLOOKUP($F91,'Aircraft list'!$A$4:$G$39,3,FALSE)="YES",VLOOKUP($F91,'Aircraft list'!$A$4:$G$39,6,FALSE)="YES"),V91,""),"")</f>
        <v/>
      </c>
      <c r="AG91" s="116" t="str">
        <f>IFERROR(IF(VLOOKUP($F91,'Aircraft list'!$A$4:$G$39,5,FALSE)="YES",T91,""),"")</f>
        <v/>
      </c>
      <c r="AH91" s="117" t="str">
        <f>IFERROR(IF(VLOOKUP($F91,'Aircraft list'!$A$4:$G$39,5,FALSE)="YES",U91,""),"")</f>
        <v/>
      </c>
      <c r="AI91" s="115" t="str">
        <f>IFERROR(IF(VLOOKUP($F91,'Aircraft list'!$A$4:$G$39,5,FALSE)="YES",V91,""),"")</f>
        <v/>
      </c>
      <c r="AJ91" s="101"/>
      <c r="AK91" s="101"/>
      <c r="AL91" s="101"/>
      <c r="AM91" s="102" t="str">
        <f>IFERROR(IF(VLOOKUP($F91,'Aircraft list'!$A$4:$G$39,7,FALSE)="YES",N91,""),"")</f>
        <v/>
      </c>
      <c r="AN91" s="112"/>
      <c r="AO91" s="101"/>
      <c r="AP91" s="101"/>
      <c r="AQ91" s="101"/>
      <c r="AR91" s="111"/>
      <c r="AS91" s="102"/>
      <c r="AT91" s="102"/>
      <c r="AU91" s="49"/>
    </row>
    <row r="92" spans="1:47" s="50" customFormat="1">
      <c r="A92" s="84"/>
      <c r="B92" s="75"/>
      <c r="C92" s="76"/>
      <c r="D92" s="77"/>
      <c r="E92" s="73" t="str">
        <f t="shared" si="6"/>
        <v/>
      </c>
      <c r="F92" s="79"/>
      <c r="G92" s="80"/>
      <c r="H92" s="50" t="str">
        <f>IFERROR(IF(VLOOKUP(F92,'Aircraft list'!$A$4:$T$59, 3,FALSE)="YES", "ME", "SE" )," ")</f>
        <v xml:space="preserve"> </v>
      </c>
      <c r="I92" s="80"/>
      <c r="J92" s="81" t="str">
        <f ca="1">IFERROR(IF(AND(
MOD(C92-fctlontodouble(VLOOKUP(B92,#REF!,4,FALSE))/360,1)&gt;=MOD((((MID((MID((IF(ISERR(A92),"",fctsoleil(A92,fctlattodouble(VLOOKUP(B92,#REF!,3,FALSE)),fctlontodouble(VLOOKUP(B92,#REF!,4,FALSE)),FALSE))),1,4)),1,2))*60+MID((MID((IF(ISERR(A92),"",fctsoleil(A92,fctlattodouble(VLOOKUP(B92,#REF!,3,FALSE)),fctlontodouble(VLOOKUP(B92,#REF!,4,FALSE)),FALSE))),1,4)),3,4))/(60*24))-fctlontodouble(VLOOKUP(B92,#REF!,4,FALSE))/360,1),
MOD(C92-fctlontodouble(VLOOKUP(B92,#REF!,4,FALSE))/360,1)&lt;MOD((((MID((MID((IF(ISERR(A92),"",fctsoleil(A92,fctlattodouble(VLOOKUP(B92,#REF!,3,FALSE)),fctlontodouble(VLOOKUP(B92,#REF!,4,FALSE)),FALSE))),7,4)),1,2))*60+MID((MID((IF(ISERR(A92),"",fctsoleil(A92,fctlattodouble(VLOOKUP(B92,#REF!,3,FALSE)),fctlontodouble(VLOOKUP(B92,#REF!,4,FALSE)),FALSE))),7,4)),3,4))/(60*24))-fctlontodouble(VLOOKUP(B92,#REF!,4,FALSE))/360,1)
),1,""),"")</f>
        <v/>
      </c>
      <c r="K92" s="82" t="str">
        <f t="shared" si="7"/>
        <v/>
      </c>
      <c r="L92" s="79" t="str">
        <f ca="1">IFERROR(IF(AND(
MOD(E92-fctlontodouble(VLOOKUP(D92,#REF!,4,FALSE))/360,1)&gt;=MOD((((MID((MID((IF(ISERR(A92),"",fctsoleil(A92,fctlattodouble(VLOOKUP(D92,#REF!,3,FALSE)),fctlontodouble(VLOOKUP(D92,#REF!,4,FALSE)),FALSE))),1,4)),1,2))*60+MID((MID((IF(ISERR(A92),"",fctsoleil(A92,fctlattodouble(VLOOKUP(D92,#REF!,3,FALSE)),fctlontodouble(VLOOKUP(D92,#REF!,4,FALSE)),FALSE))),1,4)),3,4))/(60*24))-fctlontodouble(VLOOKUP(D92,#REF!,4,FALSE))/360,1),
MOD(E92-fctlontodouble(VLOOKUP(D92,#REF!,4,FALSE))/360,1)&lt;MOD((((MID((MID((IF(ISERR(A92),"",fctsoleil(A92,fctlattodouble(VLOOKUP(D92,#REF!,3,FALSE)),fctlontodouble(VLOOKUP(D92,#REF!,4,FALSE)),FALSE))),7,4)),1,2))*60+MID((MID((IF(ISERR(A92),"",fctsoleil(A92,fctlattodouble(VLOOKUP(D92,#REF!,3,FALSE)),fctlontodouble(VLOOKUP(D92,#REF!,4,FALSE)),FALSE))),7,4)),3,4))/(60*24))-fctlontodouble(VLOOKUP(D92,#REF!,4,FALSE))/360,1)
),1," "),"")</f>
        <v/>
      </c>
      <c r="M92" s="79" t="str">
        <f t="shared" si="8"/>
        <v/>
      </c>
      <c r="N92" s="94"/>
      <c r="O92" s="83"/>
      <c r="P92" s="95"/>
      <c r="Q92" s="96"/>
      <c r="R92" s="97" t="str">
        <f>IF(AND(A92&lt;&gt;0,B92&lt;&gt;0,D92&lt;&gt;0,C92&lt;&gt;0,N92&lt;&gt;0),(vol_de_nuit(B92,D92,A92,C92,N92/24)*24),"")</f>
        <v/>
      </c>
      <c r="S92" s="98"/>
      <c r="T92" s="95"/>
      <c r="U92" s="99"/>
      <c r="V92" s="100"/>
      <c r="W92" s="101"/>
      <c r="X92" s="116" t="str">
        <f>IFERROR(IF(AND(VLOOKUP($F92,'Aircraft list'!$A$4:$G$39,2,FALSE)="YES",VLOOKUP($F92,'Aircraft list'!$A$4:$G$39,4,FALSE)="YES"),T92,""),"")</f>
        <v/>
      </c>
      <c r="Y92" s="115" t="str">
        <f>IFERROR(IF(AND(VLOOKUP($F92,'Aircraft list'!$A$4:$G$39,2,FALSE)="YES",VLOOKUP($F92,'Aircraft list'!$A$4:$G$39,4,FALSE)="YES"),V92,""),"")</f>
        <v/>
      </c>
      <c r="Z92" s="116" t="str">
        <f>IFERROR(IF(AND(VLOOKUP($F92,'Aircraft list'!$A$4:$G$39,3,FALSE)="YES",VLOOKUP($F92,'Aircraft list'!$A$4:$G$39,4,FALSE)="YES"),T92,""),"")</f>
        <v/>
      </c>
      <c r="AA92" s="115" t="str">
        <f>IFERROR(IF(AND(VLOOKUP($F92,'Aircraft list'!$A$4:$G$39,3,FALSE)="YES",VLOOKUP($F92,'Aircraft list'!$A$4:$G$39,4,FALSE)="YES"),V92,""),"")</f>
        <v/>
      </c>
      <c r="AB92" s="116" t="str">
        <f>IFERROR(IF(AND(VLOOKUP($F92,'Aircraft list'!$A$4:$G$39,2,FALSE)="YES",VLOOKUP($F92,'Aircraft list'!$A$4:$G$39,6,FALSE)="YES"),T92,""),"")</f>
        <v/>
      </c>
      <c r="AC92" s="115" t="str">
        <f>IFERROR(IF(AND(VLOOKUP($F92,'Aircraft list'!$A$4:$G$39,2,FALSE)="YES",VLOOKUP($F92,'Aircraft list'!$A$4:$G$39,6,FALSE)="YES"),V92,""),"")</f>
        <v/>
      </c>
      <c r="AD92" s="116" t="str">
        <f>IFERROR(IF(AND(VLOOKUP($F92,'Aircraft list'!$A$4:$G$39,3,FALSE)="YES",VLOOKUP($F92,'Aircraft list'!$A$4:$G$39,6,FALSE)="YES"),T92,""),"")</f>
        <v/>
      </c>
      <c r="AE92" s="117" t="str">
        <f>IFERROR(IF(AND(VLOOKUP($F92,'Aircraft list'!$A$4:$G$39,3,FALSE)="YES",VLOOKUP($F92,'Aircraft list'!$A$4:$G$39,6,FALSE)="YES"),U92,""),"")</f>
        <v/>
      </c>
      <c r="AF92" s="115" t="str">
        <f>IFERROR(IF(AND(VLOOKUP($F92,'Aircraft list'!$A$4:$G$39,3,FALSE)="YES",VLOOKUP($F92,'Aircraft list'!$A$4:$G$39,6,FALSE)="YES"),V92,""),"")</f>
        <v/>
      </c>
      <c r="AG92" s="116" t="str">
        <f>IFERROR(IF(VLOOKUP($F92,'Aircraft list'!$A$4:$G$39,5,FALSE)="YES",T92,""),"")</f>
        <v/>
      </c>
      <c r="AH92" s="117" t="str">
        <f>IFERROR(IF(VLOOKUP($F92,'Aircraft list'!$A$4:$G$39,5,FALSE)="YES",U92,""),"")</f>
        <v/>
      </c>
      <c r="AI92" s="115" t="str">
        <f>IFERROR(IF(VLOOKUP($F92,'Aircraft list'!$A$4:$G$39,5,FALSE)="YES",V92,""),"")</f>
        <v/>
      </c>
      <c r="AJ92" s="101"/>
      <c r="AK92" s="101"/>
      <c r="AL92" s="101"/>
      <c r="AM92" s="102" t="str">
        <f>IFERROR(IF(VLOOKUP($F92,'Aircraft list'!$A$4:$G$39,7,FALSE)="YES",N92,""),"")</f>
        <v/>
      </c>
      <c r="AN92" s="112"/>
      <c r="AO92" s="101"/>
      <c r="AP92" s="101"/>
      <c r="AQ92" s="101"/>
      <c r="AR92" s="111"/>
      <c r="AS92" s="102"/>
      <c r="AT92" s="102"/>
      <c r="AU92" s="49"/>
    </row>
    <row r="93" spans="1:47" s="50" customFormat="1">
      <c r="A93" s="84"/>
      <c r="B93" s="75"/>
      <c r="C93" s="76"/>
      <c r="D93" s="77"/>
      <c r="E93" s="73" t="str">
        <f t="shared" si="6"/>
        <v/>
      </c>
      <c r="F93" s="79"/>
      <c r="G93" s="80"/>
      <c r="H93" s="50" t="str">
        <f>IFERROR(IF(VLOOKUP(F93,'Aircraft list'!$A$4:$T$59, 3,FALSE)="YES", "ME", "SE" )," ")</f>
        <v xml:space="preserve"> </v>
      </c>
      <c r="I93" s="80"/>
      <c r="J93" s="81" t="str">
        <f ca="1">IFERROR(IF(AND(
MOD(C93-fctlontodouble(VLOOKUP(B93,#REF!,4,FALSE))/360,1)&gt;=MOD((((MID((MID((IF(ISERR(A93),"",fctsoleil(A93,fctlattodouble(VLOOKUP(B93,#REF!,3,FALSE)),fctlontodouble(VLOOKUP(B93,#REF!,4,FALSE)),FALSE))),1,4)),1,2))*60+MID((MID((IF(ISERR(A93),"",fctsoleil(A93,fctlattodouble(VLOOKUP(B93,#REF!,3,FALSE)),fctlontodouble(VLOOKUP(B93,#REF!,4,FALSE)),FALSE))),1,4)),3,4))/(60*24))-fctlontodouble(VLOOKUP(B93,#REF!,4,FALSE))/360,1),
MOD(C93-fctlontodouble(VLOOKUP(B93,#REF!,4,FALSE))/360,1)&lt;MOD((((MID((MID((IF(ISERR(A93),"",fctsoleil(A93,fctlattodouble(VLOOKUP(B93,#REF!,3,FALSE)),fctlontodouble(VLOOKUP(B93,#REF!,4,FALSE)),FALSE))),7,4)),1,2))*60+MID((MID((IF(ISERR(A93),"",fctsoleil(A93,fctlattodouble(VLOOKUP(B93,#REF!,3,FALSE)),fctlontodouble(VLOOKUP(B93,#REF!,4,FALSE)),FALSE))),7,4)),3,4))/(60*24))-fctlontodouble(VLOOKUP(B93,#REF!,4,FALSE))/360,1)
),1,""),"")</f>
        <v/>
      </c>
      <c r="K93" s="82" t="str">
        <f t="shared" si="7"/>
        <v/>
      </c>
      <c r="L93" s="79" t="str">
        <f ca="1">IFERROR(IF(AND(
MOD(E93-fctlontodouble(VLOOKUP(D93,#REF!,4,FALSE))/360,1)&gt;=MOD((((MID((MID((IF(ISERR(A93),"",fctsoleil(A93,fctlattodouble(VLOOKUP(D93,#REF!,3,FALSE)),fctlontodouble(VLOOKUP(D93,#REF!,4,FALSE)),FALSE))),1,4)),1,2))*60+MID((MID((IF(ISERR(A93),"",fctsoleil(A93,fctlattodouble(VLOOKUP(D93,#REF!,3,FALSE)),fctlontodouble(VLOOKUP(D93,#REF!,4,FALSE)),FALSE))),1,4)),3,4))/(60*24))-fctlontodouble(VLOOKUP(D93,#REF!,4,FALSE))/360,1),
MOD(E93-fctlontodouble(VLOOKUP(D93,#REF!,4,FALSE))/360,1)&lt;MOD((((MID((MID((IF(ISERR(A93),"",fctsoleil(A93,fctlattodouble(VLOOKUP(D93,#REF!,3,FALSE)),fctlontodouble(VLOOKUP(D93,#REF!,4,FALSE)),FALSE))),7,4)),1,2))*60+MID((MID((IF(ISERR(A93),"",fctsoleil(A93,fctlattodouble(VLOOKUP(D93,#REF!,3,FALSE)),fctlontodouble(VLOOKUP(D93,#REF!,4,FALSE)),FALSE))),7,4)),3,4))/(60*24))-fctlontodouble(VLOOKUP(D93,#REF!,4,FALSE))/360,1)
),1," "),"")</f>
        <v/>
      </c>
      <c r="M93" s="79" t="str">
        <f t="shared" si="8"/>
        <v/>
      </c>
      <c r="N93" s="94"/>
      <c r="O93" s="83"/>
      <c r="P93" s="95"/>
      <c r="Q93" s="96"/>
      <c r="R93" s="97" t="str">
        <f>IF(AND(A93&lt;&gt;0,B93&lt;&gt;0,D93&lt;&gt;0,C93&lt;&gt;0,N93&lt;&gt;0),(vol_de_nuit(B93,D93,A93,C93,N93/24)*24),"")</f>
        <v/>
      </c>
      <c r="S93" s="98"/>
      <c r="T93" s="95"/>
      <c r="U93" s="99"/>
      <c r="V93" s="100"/>
      <c r="W93" s="101"/>
      <c r="X93" s="116" t="str">
        <f>IFERROR(IF(AND(VLOOKUP($F93,'Aircraft list'!$A$4:$G$39,2,FALSE)="YES",VLOOKUP($F93,'Aircraft list'!$A$4:$G$39,4,FALSE)="YES"),T93,""),"")</f>
        <v/>
      </c>
      <c r="Y93" s="115" t="str">
        <f>IFERROR(IF(AND(VLOOKUP($F93,'Aircraft list'!$A$4:$G$39,2,FALSE)="YES",VLOOKUP($F93,'Aircraft list'!$A$4:$G$39,4,FALSE)="YES"),V93,""),"")</f>
        <v/>
      </c>
      <c r="Z93" s="116" t="str">
        <f>IFERROR(IF(AND(VLOOKUP($F93,'Aircraft list'!$A$4:$G$39,3,FALSE)="YES",VLOOKUP($F93,'Aircraft list'!$A$4:$G$39,4,FALSE)="YES"),T93,""),"")</f>
        <v/>
      </c>
      <c r="AA93" s="115" t="str">
        <f>IFERROR(IF(AND(VLOOKUP($F93,'Aircraft list'!$A$4:$G$39,3,FALSE)="YES",VLOOKUP($F93,'Aircraft list'!$A$4:$G$39,4,FALSE)="YES"),V93,""),"")</f>
        <v/>
      </c>
      <c r="AB93" s="116" t="str">
        <f>IFERROR(IF(AND(VLOOKUP($F93,'Aircraft list'!$A$4:$G$39,2,FALSE)="YES",VLOOKUP($F93,'Aircraft list'!$A$4:$G$39,6,FALSE)="YES"),T93,""),"")</f>
        <v/>
      </c>
      <c r="AC93" s="115" t="str">
        <f>IFERROR(IF(AND(VLOOKUP($F93,'Aircraft list'!$A$4:$G$39,2,FALSE)="YES",VLOOKUP($F93,'Aircraft list'!$A$4:$G$39,6,FALSE)="YES"),V93,""),"")</f>
        <v/>
      </c>
      <c r="AD93" s="116" t="str">
        <f>IFERROR(IF(AND(VLOOKUP($F93,'Aircraft list'!$A$4:$G$39,3,FALSE)="YES",VLOOKUP($F93,'Aircraft list'!$A$4:$G$39,6,FALSE)="YES"),T93,""),"")</f>
        <v/>
      </c>
      <c r="AE93" s="117" t="str">
        <f>IFERROR(IF(AND(VLOOKUP($F93,'Aircraft list'!$A$4:$G$39,3,FALSE)="YES",VLOOKUP($F93,'Aircraft list'!$A$4:$G$39,6,FALSE)="YES"),U93,""),"")</f>
        <v/>
      </c>
      <c r="AF93" s="115" t="str">
        <f>IFERROR(IF(AND(VLOOKUP($F93,'Aircraft list'!$A$4:$G$39,3,FALSE)="YES",VLOOKUP($F93,'Aircraft list'!$A$4:$G$39,6,FALSE)="YES"),V93,""),"")</f>
        <v/>
      </c>
      <c r="AG93" s="116" t="str">
        <f>IFERROR(IF(VLOOKUP($F93,'Aircraft list'!$A$4:$G$39,5,FALSE)="YES",T93,""),"")</f>
        <v/>
      </c>
      <c r="AH93" s="117" t="str">
        <f>IFERROR(IF(VLOOKUP($F93,'Aircraft list'!$A$4:$G$39,5,FALSE)="YES",U93,""),"")</f>
        <v/>
      </c>
      <c r="AI93" s="115" t="str">
        <f>IFERROR(IF(VLOOKUP($F93,'Aircraft list'!$A$4:$G$39,5,FALSE)="YES",V93,""),"")</f>
        <v/>
      </c>
      <c r="AJ93" s="101"/>
      <c r="AK93" s="101"/>
      <c r="AL93" s="101"/>
      <c r="AM93" s="102" t="str">
        <f>IFERROR(IF(VLOOKUP($F93,'Aircraft list'!$A$4:$G$39,7,FALSE)="YES",N93,""),"")</f>
        <v/>
      </c>
      <c r="AN93" s="112"/>
      <c r="AO93" s="101"/>
      <c r="AP93" s="101"/>
      <c r="AQ93" s="101"/>
      <c r="AR93" s="111"/>
      <c r="AS93" s="102"/>
      <c r="AT93" s="102"/>
      <c r="AU93" s="49"/>
    </row>
    <row r="94" spans="1:47" s="50" customFormat="1">
      <c r="A94" s="84"/>
      <c r="B94" s="75"/>
      <c r="C94" s="76"/>
      <c r="D94" s="77"/>
      <c r="E94" s="73" t="str">
        <f t="shared" si="6"/>
        <v/>
      </c>
      <c r="F94" s="79"/>
      <c r="G94" s="80"/>
      <c r="H94" s="50" t="str">
        <f>IFERROR(IF(VLOOKUP(F94,'Aircraft list'!$A$4:$T$59, 3,FALSE)="YES", "ME", "SE" )," ")</f>
        <v xml:space="preserve"> </v>
      </c>
      <c r="I94" s="80"/>
      <c r="J94" s="81" t="str">
        <f ca="1">IFERROR(IF(AND(
MOD(C94-fctlontodouble(VLOOKUP(B94,#REF!,4,FALSE))/360,1)&gt;=MOD((((MID((MID((IF(ISERR(A94),"",fctsoleil(A94,fctlattodouble(VLOOKUP(B94,#REF!,3,FALSE)),fctlontodouble(VLOOKUP(B94,#REF!,4,FALSE)),FALSE))),1,4)),1,2))*60+MID((MID((IF(ISERR(A94),"",fctsoleil(A94,fctlattodouble(VLOOKUP(B94,#REF!,3,FALSE)),fctlontodouble(VLOOKUP(B94,#REF!,4,FALSE)),FALSE))),1,4)),3,4))/(60*24))-fctlontodouble(VLOOKUP(B94,#REF!,4,FALSE))/360,1),
MOD(C94-fctlontodouble(VLOOKUP(B94,#REF!,4,FALSE))/360,1)&lt;MOD((((MID((MID((IF(ISERR(A94),"",fctsoleil(A94,fctlattodouble(VLOOKUP(B94,#REF!,3,FALSE)),fctlontodouble(VLOOKUP(B94,#REF!,4,FALSE)),FALSE))),7,4)),1,2))*60+MID((MID((IF(ISERR(A94),"",fctsoleil(A94,fctlattodouble(VLOOKUP(B94,#REF!,3,FALSE)),fctlontodouble(VLOOKUP(B94,#REF!,4,FALSE)),FALSE))),7,4)),3,4))/(60*24))-fctlontodouble(VLOOKUP(B94,#REF!,4,FALSE))/360,1)
),1,""),"")</f>
        <v/>
      </c>
      <c r="K94" s="82" t="str">
        <f t="shared" si="7"/>
        <v/>
      </c>
      <c r="L94" s="79" t="str">
        <f ca="1">IFERROR(IF(AND(
MOD(E94-fctlontodouble(VLOOKUP(D94,#REF!,4,FALSE))/360,1)&gt;=MOD((((MID((MID((IF(ISERR(A94),"",fctsoleil(A94,fctlattodouble(VLOOKUP(D94,#REF!,3,FALSE)),fctlontodouble(VLOOKUP(D94,#REF!,4,FALSE)),FALSE))),1,4)),1,2))*60+MID((MID((IF(ISERR(A94),"",fctsoleil(A94,fctlattodouble(VLOOKUP(D94,#REF!,3,FALSE)),fctlontodouble(VLOOKUP(D94,#REF!,4,FALSE)),FALSE))),1,4)),3,4))/(60*24))-fctlontodouble(VLOOKUP(D94,#REF!,4,FALSE))/360,1),
MOD(E94-fctlontodouble(VLOOKUP(D94,#REF!,4,FALSE))/360,1)&lt;MOD((((MID((MID((IF(ISERR(A94),"",fctsoleil(A94,fctlattodouble(VLOOKUP(D94,#REF!,3,FALSE)),fctlontodouble(VLOOKUP(D94,#REF!,4,FALSE)),FALSE))),7,4)),1,2))*60+MID((MID((IF(ISERR(A94),"",fctsoleil(A94,fctlattodouble(VLOOKUP(D94,#REF!,3,FALSE)),fctlontodouble(VLOOKUP(D94,#REF!,4,FALSE)),FALSE))),7,4)),3,4))/(60*24))-fctlontodouble(VLOOKUP(D94,#REF!,4,FALSE))/360,1)
),1," "),"")</f>
        <v/>
      </c>
      <c r="M94" s="79" t="str">
        <f t="shared" si="8"/>
        <v/>
      </c>
      <c r="N94" s="94"/>
      <c r="O94" s="83"/>
      <c r="P94" s="95"/>
      <c r="Q94" s="96"/>
      <c r="R94" s="97" t="str">
        <f>IF(AND(A94&lt;&gt;0,B94&lt;&gt;0,D94&lt;&gt;0,C94&lt;&gt;0,N94&lt;&gt;0),(vol_de_nuit(B94,D94,A94,C94,N94/24)*24),"")</f>
        <v/>
      </c>
      <c r="S94" s="98"/>
      <c r="T94" s="95"/>
      <c r="U94" s="99"/>
      <c r="V94" s="100"/>
      <c r="W94" s="101"/>
      <c r="X94" s="116" t="str">
        <f>IFERROR(IF(AND(VLOOKUP($F94,'Aircraft list'!$A$4:$G$39,2,FALSE)="YES",VLOOKUP($F94,'Aircraft list'!$A$4:$G$39,4,FALSE)="YES"),T94,""),"")</f>
        <v/>
      </c>
      <c r="Y94" s="115" t="str">
        <f>IFERROR(IF(AND(VLOOKUP($F94,'Aircraft list'!$A$4:$G$39,2,FALSE)="YES",VLOOKUP($F94,'Aircraft list'!$A$4:$G$39,4,FALSE)="YES"),V94,""),"")</f>
        <v/>
      </c>
      <c r="Z94" s="116" t="str">
        <f>IFERROR(IF(AND(VLOOKUP($F94,'Aircraft list'!$A$4:$G$39,3,FALSE)="YES",VLOOKUP($F94,'Aircraft list'!$A$4:$G$39,4,FALSE)="YES"),T94,""),"")</f>
        <v/>
      </c>
      <c r="AA94" s="115" t="str">
        <f>IFERROR(IF(AND(VLOOKUP($F94,'Aircraft list'!$A$4:$G$39,3,FALSE)="YES",VLOOKUP($F94,'Aircraft list'!$A$4:$G$39,4,FALSE)="YES"),V94,""),"")</f>
        <v/>
      </c>
      <c r="AB94" s="116" t="str">
        <f>IFERROR(IF(AND(VLOOKUP($F94,'Aircraft list'!$A$4:$G$39,2,FALSE)="YES",VLOOKUP($F94,'Aircraft list'!$A$4:$G$39,6,FALSE)="YES"),T94,""),"")</f>
        <v/>
      </c>
      <c r="AC94" s="115" t="str">
        <f>IFERROR(IF(AND(VLOOKUP($F94,'Aircraft list'!$A$4:$G$39,2,FALSE)="YES",VLOOKUP($F94,'Aircraft list'!$A$4:$G$39,6,FALSE)="YES"),V94,""),"")</f>
        <v/>
      </c>
      <c r="AD94" s="116" t="str">
        <f>IFERROR(IF(AND(VLOOKUP($F94,'Aircraft list'!$A$4:$G$39,3,FALSE)="YES",VLOOKUP($F94,'Aircraft list'!$A$4:$G$39,6,FALSE)="YES"),T94,""),"")</f>
        <v/>
      </c>
      <c r="AE94" s="117" t="str">
        <f>IFERROR(IF(AND(VLOOKUP($F94,'Aircraft list'!$A$4:$G$39,3,FALSE)="YES",VLOOKUP($F94,'Aircraft list'!$A$4:$G$39,6,FALSE)="YES"),U94,""),"")</f>
        <v/>
      </c>
      <c r="AF94" s="115" t="str">
        <f>IFERROR(IF(AND(VLOOKUP($F94,'Aircraft list'!$A$4:$G$39,3,FALSE)="YES",VLOOKUP($F94,'Aircraft list'!$A$4:$G$39,6,FALSE)="YES"),V94,""),"")</f>
        <v/>
      </c>
      <c r="AG94" s="116" t="str">
        <f>IFERROR(IF(VLOOKUP($F94,'Aircraft list'!$A$4:$G$39,5,FALSE)="YES",T94,""),"")</f>
        <v/>
      </c>
      <c r="AH94" s="117" t="str">
        <f>IFERROR(IF(VLOOKUP($F94,'Aircraft list'!$A$4:$G$39,5,FALSE)="YES",U94,""),"")</f>
        <v/>
      </c>
      <c r="AI94" s="115" t="str">
        <f>IFERROR(IF(VLOOKUP($F94,'Aircraft list'!$A$4:$G$39,5,FALSE)="YES",V94,""),"")</f>
        <v/>
      </c>
      <c r="AJ94" s="101"/>
      <c r="AK94" s="101"/>
      <c r="AL94" s="101"/>
      <c r="AM94" s="102" t="str">
        <f>IFERROR(IF(VLOOKUP($F94,'Aircraft list'!$A$4:$G$39,7,FALSE)="YES",N94,""),"")</f>
        <v/>
      </c>
      <c r="AN94" s="112"/>
      <c r="AO94" s="101"/>
      <c r="AP94" s="101"/>
      <c r="AQ94" s="101"/>
      <c r="AR94" s="111"/>
      <c r="AS94" s="102"/>
      <c r="AT94" s="102"/>
      <c r="AU94" s="49"/>
    </row>
    <row r="95" spans="1:47" s="50" customFormat="1">
      <c r="A95" s="84"/>
      <c r="B95" s="75"/>
      <c r="C95" s="76"/>
      <c r="D95" s="77"/>
      <c r="E95" s="73" t="str">
        <f t="shared" si="6"/>
        <v/>
      </c>
      <c r="F95" s="79"/>
      <c r="G95" s="80"/>
      <c r="H95" s="50" t="str">
        <f>IFERROR(IF(VLOOKUP(F95,'Aircraft list'!$A$4:$T$59, 3,FALSE)="YES", "ME", "SE" )," ")</f>
        <v xml:space="preserve"> </v>
      </c>
      <c r="I95" s="80"/>
      <c r="J95" s="81" t="str">
        <f ca="1">IFERROR(IF(AND(
MOD(C95-fctlontodouble(VLOOKUP(B95,#REF!,4,FALSE))/360,1)&gt;=MOD((((MID((MID((IF(ISERR(A95),"",fctsoleil(A95,fctlattodouble(VLOOKUP(B95,#REF!,3,FALSE)),fctlontodouble(VLOOKUP(B95,#REF!,4,FALSE)),FALSE))),1,4)),1,2))*60+MID((MID((IF(ISERR(A95),"",fctsoleil(A95,fctlattodouble(VLOOKUP(B95,#REF!,3,FALSE)),fctlontodouble(VLOOKUP(B95,#REF!,4,FALSE)),FALSE))),1,4)),3,4))/(60*24))-fctlontodouble(VLOOKUP(B95,#REF!,4,FALSE))/360,1),
MOD(C95-fctlontodouble(VLOOKUP(B95,#REF!,4,FALSE))/360,1)&lt;MOD((((MID((MID((IF(ISERR(A95),"",fctsoleil(A95,fctlattodouble(VLOOKUP(B95,#REF!,3,FALSE)),fctlontodouble(VLOOKUP(B95,#REF!,4,FALSE)),FALSE))),7,4)),1,2))*60+MID((MID((IF(ISERR(A95),"",fctsoleil(A95,fctlattodouble(VLOOKUP(B95,#REF!,3,FALSE)),fctlontodouble(VLOOKUP(B95,#REF!,4,FALSE)),FALSE))),7,4)),3,4))/(60*24))-fctlontodouble(VLOOKUP(B95,#REF!,4,FALSE))/360,1)
),1,""),"")</f>
        <v/>
      </c>
      <c r="K95" s="82" t="str">
        <f t="shared" si="7"/>
        <v/>
      </c>
      <c r="L95" s="79" t="str">
        <f ca="1">IFERROR(IF(AND(
MOD(E95-fctlontodouble(VLOOKUP(D95,#REF!,4,FALSE))/360,1)&gt;=MOD((((MID((MID((IF(ISERR(A95),"",fctsoleil(A95,fctlattodouble(VLOOKUP(D95,#REF!,3,FALSE)),fctlontodouble(VLOOKUP(D95,#REF!,4,FALSE)),FALSE))),1,4)),1,2))*60+MID((MID((IF(ISERR(A95),"",fctsoleil(A95,fctlattodouble(VLOOKUP(D95,#REF!,3,FALSE)),fctlontodouble(VLOOKUP(D95,#REF!,4,FALSE)),FALSE))),1,4)),3,4))/(60*24))-fctlontodouble(VLOOKUP(D95,#REF!,4,FALSE))/360,1),
MOD(E95-fctlontodouble(VLOOKUP(D95,#REF!,4,FALSE))/360,1)&lt;MOD((((MID((MID((IF(ISERR(A95),"",fctsoleil(A95,fctlattodouble(VLOOKUP(D95,#REF!,3,FALSE)),fctlontodouble(VLOOKUP(D95,#REF!,4,FALSE)),FALSE))),7,4)),1,2))*60+MID((MID((IF(ISERR(A95),"",fctsoleil(A95,fctlattodouble(VLOOKUP(D95,#REF!,3,FALSE)),fctlontodouble(VLOOKUP(D95,#REF!,4,FALSE)),FALSE))),7,4)),3,4))/(60*24))-fctlontodouble(VLOOKUP(D95,#REF!,4,FALSE))/360,1)
),1," "),"")</f>
        <v/>
      </c>
      <c r="M95" s="79" t="str">
        <f t="shared" si="8"/>
        <v/>
      </c>
      <c r="N95" s="94"/>
      <c r="O95" s="83"/>
      <c r="P95" s="95"/>
      <c r="Q95" s="96"/>
      <c r="R95" s="97" t="str">
        <f>IF(AND(A95&lt;&gt;0,B95&lt;&gt;0,D95&lt;&gt;0,C95&lt;&gt;0,N95&lt;&gt;0),(vol_de_nuit(B95,D95,A95,C95,N95/24)*24),"")</f>
        <v/>
      </c>
      <c r="S95" s="98"/>
      <c r="T95" s="95"/>
      <c r="U95" s="99"/>
      <c r="V95" s="100"/>
      <c r="W95" s="101"/>
      <c r="X95" s="116" t="str">
        <f>IFERROR(IF(AND(VLOOKUP($F95,'Aircraft list'!$A$4:$G$39,2,FALSE)="YES",VLOOKUP($F95,'Aircraft list'!$A$4:$G$39,4,FALSE)="YES"),T95,""),"")</f>
        <v/>
      </c>
      <c r="Y95" s="115" t="str">
        <f>IFERROR(IF(AND(VLOOKUP($F95,'Aircraft list'!$A$4:$G$39,2,FALSE)="YES",VLOOKUP($F95,'Aircraft list'!$A$4:$G$39,4,FALSE)="YES"),V95,""),"")</f>
        <v/>
      </c>
      <c r="Z95" s="116" t="str">
        <f>IFERROR(IF(AND(VLOOKUP($F95,'Aircraft list'!$A$4:$G$39,3,FALSE)="YES",VLOOKUP($F95,'Aircraft list'!$A$4:$G$39,4,FALSE)="YES"),T95,""),"")</f>
        <v/>
      </c>
      <c r="AA95" s="115" t="str">
        <f>IFERROR(IF(AND(VLOOKUP($F95,'Aircraft list'!$A$4:$G$39,3,FALSE)="YES",VLOOKUP($F95,'Aircraft list'!$A$4:$G$39,4,FALSE)="YES"),V95,""),"")</f>
        <v/>
      </c>
      <c r="AB95" s="116" t="str">
        <f>IFERROR(IF(AND(VLOOKUP($F95,'Aircraft list'!$A$4:$G$39,2,FALSE)="YES",VLOOKUP($F95,'Aircraft list'!$A$4:$G$39,6,FALSE)="YES"),T95,""),"")</f>
        <v/>
      </c>
      <c r="AC95" s="115" t="str">
        <f>IFERROR(IF(AND(VLOOKUP($F95,'Aircraft list'!$A$4:$G$39,2,FALSE)="YES",VLOOKUP($F95,'Aircraft list'!$A$4:$G$39,6,FALSE)="YES"),V95,""),"")</f>
        <v/>
      </c>
      <c r="AD95" s="116" t="str">
        <f>IFERROR(IF(AND(VLOOKUP($F95,'Aircraft list'!$A$4:$G$39,3,FALSE)="YES",VLOOKUP($F95,'Aircraft list'!$A$4:$G$39,6,FALSE)="YES"),T95,""),"")</f>
        <v/>
      </c>
      <c r="AE95" s="117" t="str">
        <f>IFERROR(IF(AND(VLOOKUP($F95,'Aircraft list'!$A$4:$G$39,3,FALSE)="YES",VLOOKUP($F95,'Aircraft list'!$A$4:$G$39,6,FALSE)="YES"),U95,""),"")</f>
        <v/>
      </c>
      <c r="AF95" s="115" t="str">
        <f>IFERROR(IF(AND(VLOOKUP($F95,'Aircraft list'!$A$4:$G$39,3,FALSE)="YES",VLOOKUP($F95,'Aircraft list'!$A$4:$G$39,6,FALSE)="YES"),V95,""),"")</f>
        <v/>
      </c>
      <c r="AG95" s="116" t="str">
        <f>IFERROR(IF(VLOOKUP($F95,'Aircraft list'!$A$4:$G$39,5,FALSE)="YES",T95,""),"")</f>
        <v/>
      </c>
      <c r="AH95" s="117" t="str">
        <f>IFERROR(IF(VLOOKUP($F95,'Aircraft list'!$A$4:$G$39,5,FALSE)="YES",U95,""),"")</f>
        <v/>
      </c>
      <c r="AI95" s="115" t="str">
        <f>IFERROR(IF(VLOOKUP($F95,'Aircraft list'!$A$4:$G$39,5,FALSE)="YES",V95,""),"")</f>
        <v/>
      </c>
      <c r="AJ95" s="101"/>
      <c r="AK95" s="101"/>
      <c r="AL95" s="101"/>
      <c r="AM95" s="102" t="str">
        <f>IFERROR(IF(VLOOKUP($F95,'Aircraft list'!$A$4:$G$39,7,FALSE)="YES",N95,""),"")</f>
        <v/>
      </c>
      <c r="AN95" s="112"/>
      <c r="AO95" s="101"/>
      <c r="AP95" s="101"/>
      <c r="AQ95" s="101"/>
      <c r="AR95" s="111"/>
      <c r="AS95" s="102"/>
      <c r="AT95" s="102"/>
      <c r="AU95" s="49"/>
    </row>
    <row r="96" spans="1:47" s="50" customFormat="1">
      <c r="A96" s="84"/>
      <c r="B96" s="75"/>
      <c r="C96" s="76"/>
      <c r="D96" s="77"/>
      <c r="E96" s="73" t="str">
        <f t="shared" si="6"/>
        <v/>
      </c>
      <c r="F96" s="79"/>
      <c r="G96" s="80"/>
      <c r="H96" s="50" t="str">
        <f>IFERROR(IF(VLOOKUP(F96,'Aircraft list'!$A$4:$T$59, 3,FALSE)="YES", "ME", "SE" )," ")</f>
        <v xml:space="preserve"> </v>
      </c>
      <c r="I96" s="80"/>
      <c r="J96" s="81" t="str">
        <f ca="1">IFERROR(IF(AND(
MOD(C96-fctlontodouble(VLOOKUP(B96,#REF!,4,FALSE))/360,1)&gt;=MOD((((MID((MID((IF(ISERR(A96),"",fctsoleil(A96,fctlattodouble(VLOOKUP(B96,#REF!,3,FALSE)),fctlontodouble(VLOOKUP(B96,#REF!,4,FALSE)),FALSE))),1,4)),1,2))*60+MID((MID((IF(ISERR(A96),"",fctsoleil(A96,fctlattodouble(VLOOKUP(B96,#REF!,3,FALSE)),fctlontodouble(VLOOKUP(B96,#REF!,4,FALSE)),FALSE))),1,4)),3,4))/(60*24))-fctlontodouble(VLOOKUP(B96,#REF!,4,FALSE))/360,1),
MOD(C96-fctlontodouble(VLOOKUP(B96,#REF!,4,FALSE))/360,1)&lt;MOD((((MID((MID((IF(ISERR(A96),"",fctsoleil(A96,fctlattodouble(VLOOKUP(B96,#REF!,3,FALSE)),fctlontodouble(VLOOKUP(B96,#REF!,4,FALSE)),FALSE))),7,4)),1,2))*60+MID((MID((IF(ISERR(A96),"",fctsoleil(A96,fctlattodouble(VLOOKUP(B96,#REF!,3,FALSE)),fctlontodouble(VLOOKUP(B96,#REF!,4,FALSE)),FALSE))),7,4)),3,4))/(60*24))-fctlontodouble(VLOOKUP(B96,#REF!,4,FALSE))/360,1)
),1,""),"")</f>
        <v/>
      </c>
      <c r="K96" s="82" t="str">
        <f t="shared" si="7"/>
        <v/>
      </c>
      <c r="L96" s="79" t="str">
        <f ca="1">IFERROR(IF(AND(
MOD(E96-fctlontodouble(VLOOKUP(D96,#REF!,4,FALSE))/360,1)&gt;=MOD((((MID((MID((IF(ISERR(A96),"",fctsoleil(A96,fctlattodouble(VLOOKUP(D96,#REF!,3,FALSE)),fctlontodouble(VLOOKUP(D96,#REF!,4,FALSE)),FALSE))),1,4)),1,2))*60+MID((MID((IF(ISERR(A96),"",fctsoleil(A96,fctlattodouble(VLOOKUP(D96,#REF!,3,FALSE)),fctlontodouble(VLOOKUP(D96,#REF!,4,FALSE)),FALSE))),1,4)),3,4))/(60*24))-fctlontodouble(VLOOKUP(D96,#REF!,4,FALSE))/360,1),
MOD(E96-fctlontodouble(VLOOKUP(D96,#REF!,4,FALSE))/360,1)&lt;MOD((((MID((MID((IF(ISERR(A96),"",fctsoleil(A96,fctlattodouble(VLOOKUP(D96,#REF!,3,FALSE)),fctlontodouble(VLOOKUP(D96,#REF!,4,FALSE)),FALSE))),7,4)),1,2))*60+MID((MID((IF(ISERR(A96),"",fctsoleil(A96,fctlattodouble(VLOOKUP(D96,#REF!,3,FALSE)),fctlontodouble(VLOOKUP(D96,#REF!,4,FALSE)),FALSE))),7,4)),3,4))/(60*24))-fctlontodouble(VLOOKUP(D96,#REF!,4,FALSE))/360,1)
),1," "),"")</f>
        <v/>
      </c>
      <c r="M96" s="79" t="str">
        <f t="shared" si="8"/>
        <v/>
      </c>
      <c r="N96" s="94"/>
      <c r="O96" s="83"/>
      <c r="P96" s="95"/>
      <c r="Q96" s="96"/>
      <c r="R96" s="97" t="str">
        <f>IF(AND(A96&lt;&gt;0,B96&lt;&gt;0,D96&lt;&gt;0,C96&lt;&gt;0,N96&lt;&gt;0),(vol_de_nuit(B96,D96,A96,C96,N96/24)*24),"")</f>
        <v/>
      </c>
      <c r="S96" s="98"/>
      <c r="T96" s="95"/>
      <c r="U96" s="99"/>
      <c r="V96" s="100"/>
      <c r="W96" s="101"/>
      <c r="X96" s="116" t="str">
        <f>IFERROR(IF(AND(VLOOKUP($F96,'Aircraft list'!$A$4:$G$39,2,FALSE)="YES",VLOOKUP($F96,'Aircraft list'!$A$4:$G$39,4,FALSE)="YES"),T96,""),"")</f>
        <v/>
      </c>
      <c r="Y96" s="115" t="str">
        <f>IFERROR(IF(AND(VLOOKUP($F96,'Aircraft list'!$A$4:$G$39,2,FALSE)="YES",VLOOKUP($F96,'Aircraft list'!$A$4:$G$39,4,FALSE)="YES"),V96,""),"")</f>
        <v/>
      </c>
      <c r="Z96" s="116" t="str">
        <f>IFERROR(IF(AND(VLOOKUP($F96,'Aircraft list'!$A$4:$G$39,3,FALSE)="YES",VLOOKUP($F96,'Aircraft list'!$A$4:$G$39,4,FALSE)="YES"),T96,""),"")</f>
        <v/>
      </c>
      <c r="AA96" s="115" t="str">
        <f>IFERROR(IF(AND(VLOOKUP($F96,'Aircraft list'!$A$4:$G$39,3,FALSE)="YES",VLOOKUP($F96,'Aircraft list'!$A$4:$G$39,4,FALSE)="YES"),V96,""),"")</f>
        <v/>
      </c>
      <c r="AB96" s="116" t="str">
        <f>IFERROR(IF(AND(VLOOKUP($F96,'Aircraft list'!$A$4:$G$39,2,FALSE)="YES",VLOOKUP($F96,'Aircraft list'!$A$4:$G$39,6,FALSE)="YES"),T96,""),"")</f>
        <v/>
      </c>
      <c r="AC96" s="115" t="str">
        <f>IFERROR(IF(AND(VLOOKUP($F96,'Aircraft list'!$A$4:$G$39,2,FALSE)="YES",VLOOKUP($F96,'Aircraft list'!$A$4:$G$39,6,FALSE)="YES"),V96,""),"")</f>
        <v/>
      </c>
      <c r="AD96" s="116" t="str">
        <f>IFERROR(IF(AND(VLOOKUP($F96,'Aircraft list'!$A$4:$G$39,3,FALSE)="YES",VLOOKUP($F96,'Aircraft list'!$A$4:$G$39,6,FALSE)="YES"),T96,""),"")</f>
        <v/>
      </c>
      <c r="AE96" s="117" t="str">
        <f>IFERROR(IF(AND(VLOOKUP($F96,'Aircraft list'!$A$4:$G$39,3,FALSE)="YES",VLOOKUP($F96,'Aircraft list'!$A$4:$G$39,6,FALSE)="YES"),U96,""),"")</f>
        <v/>
      </c>
      <c r="AF96" s="115" t="str">
        <f>IFERROR(IF(AND(VLOOKUP($F96,'Aircraft list'!$A$4:$G$39,3,FALSE)="YES",VLOOKUP($F96,'Aircraft list'!$A$4:$G$39,6,FALSE)="YES"),V96,""),"")</f>
        <v/>
      </c>
      <c r="AG96" s="116" t="str">
        <f>IFERROR(IF(VLOOKUP($F96,'Aircraft list'!$A$4:$G$39,5,FALSE)="YES",T96,""),"")</f>
        <v/>
      </c>
      <c r="AH96" s="117" t="str">
        <f>IFERROR(IF(VLOOKUP($F96,'Aircraft list'!$A$4:$G$39,5,FALSE)="YES",U96,""),"")</f>
        <v/>
      </c>
      <c r="AI96" s="115" t="str">
        <f>IFERROR(IF(VLOOKUP($F96,'Aircraft list'!$A$4:$G$39,5,FALSE)="YES",V96,""),"")</f>
        <v/>
      </c>
      <c r="AJ96" s="101"/>
      <c r="AK96" s="101"/>
      <c r="AL96" s="101"/>
      <c r="AM96" s="102" t="str">
        <f>IFERROR(IF(VLOOKUP($F96,'Aircraft list'!$A$4:$G$39,7,FALSE)="YES",N96,""),"")</f>
        <v/>
      </c>
      <c r="AN96" s="112"/>
      <c r="AO96" s="101"/>
      <c r="AP96" s="101"/>
      <c r="AQ96" s="101"/>
      <c r="AR96" s="111"/>
      <c r="AS96" s="102"/>
      <c r="AT96" s="102"/>
      <c r="AU96" s="49"/>
    </row>
    <row r="97" spans="1:47" s="50" customFormat="1">
      <c r="A97" s="84"/>
      <c r="B97" s="75"/>
      <c r="C97" s="76"/>
      <c r="D97" s="77"/>
      <c r="E97" s="73" t="str">
        <f t="shared" si="6"/>
        <v/>
      </c>
      <c r="F97" s="79"/>
      <c r="G97" s="80"/>
      <c r="H97" s="50" t="str">
        <f>IFERROR(IF(VLOOKUP(F97,'Aircraft list'!$A$4:$T$59, 3,FALSE)="YES", "ME", "SE" )," ")</f>
        <v xml:space="preserve"> </v>
      </c>
      <c r="I97" s="80"/>
      <c r="J97" s="81" t="str">
        <f ca="1">IFERROR(IF(AND(
MOD(C97-fctlontodouble(VLOOKUP(B97,#REF!,4,FALSE))/360,1)&gt;=MOD((((MID((MID((IF(ISERR(A97),"",fctsoleil(A97,fctlattodouble(VLOOKUP(B97,#REF!,3,FALSE)),fctlontodouble(VLOOKUP(B97,#REF!,4,FALSE)),FALSE))),1,4)),1,2))*60+MID((MID((IF(ISERR(A97),"",fctsoleil(A97,fctlattodouble(VLOOKUP(B97,#REF!,3,FALSE)),fctlontodouble(VLOOKUP(B97,#REF!,4,FALSE)),FALSE))),1,4)),3,4))/(60*24))-fctlontodouble(VLOOKUP(B97,#REF!,4,FALSE))/360,1),
MOD(C97-fctlontodouble(VLOOKUP(B97,#REF!,4,FALSE))/360,1)&lt;MOD((((MID((MID((IF(ISERR(A97),"",fctsoleil(A97,fctlattodouble(VLOOKUP(B97,#REF!,3,FALSE)),fctlontodouble(VLOOKUP(B97,#REF!,4,FALSE)),FALSE))),7,4)),1,2))*60+MID((MID((IF(ISERR(A97),"",fctsoleil(A97,fctlattodouble(VLOOKUP(B97,#REF!,3,FALSE)),fctlontodouble(VLOOKUP(B97,#REF!,4,FALSE)),FALSE))),7,4)),3,4))/(60*24))-fctlontodouble(VLOOKUP(B97,#REF!,4,FALSE))/360,1)
),1,""),"")</f>
        <v/>
      </c>
      <c r="K97" s="82" t="str">
        <f t="shared" si="7"/>
        <v/>
      </c>
      <c r="L97" s="79" t="str">
        <f ca="1">IFERROR(IF(AND(
MOD(E97-fctlontodouble(VLOOKUP(D97,#REF!,4,FALSE))/360,1)&gt;=MOD((((MID((MID((IF(ISERR(A97),"",fctsoleil(A97,fctlattodouble(VLOOKUP(D97,#REF!,3,FALSE)),fctlontodouble(VLOOKUP(D97,#REF!,4,FALSE)),FALSE))),1,4)),1,2))*60+MID((MID((IF(ISERR(A97),"",fctsoleil(A97,fctlattodouble(VLOOKUP(D97,#REF!,3,FALSE)),fctlontodouble(VLOOKUP(D97,#REF!,4,FALSE)),FALSE))),1,4)),3,4))/(60*24))-fctlontodouble(VLOOKUP(D97,#REF!,4,FALSE))/360,1),
MOD(E97-fctlontodouble(VLOOKUP(D97,#REF!,4,FALSE))/360,1)&lt;MOD((((MID((MID((IF(ISERR(A97),"",fctsoleil(A97,fctlattodouble(VLOOKUP(D97,#REF!,3,FALSE)),fctlontodouble(VLOOKUP(D97,#REF!,4,FALSE)),FALSE))),7,4)),1,2))*60+MID((MID((IF(ISERR(A97),"",fctsoleil(A97,fctlattodouble(VLOOKUP(D97,#REF!,3,FALSE)),fctlontodouble(VLOOKUP(D97,#REF!,4,FALSE)),FALSE))),7,4)),3,4))/(60*24))-fctlontodouble(VLOOKUP(D97,#REF!,4,FALSE))/360,1)
),1," "),"")</f>
        <v/>
      </c>
      <c r="M97" s="79" t="str">
        <f t="shared" si="8"/>
        <v/>
      </c>
      <c r="N97" s="94"/>
      <c r="O97" s="83"/>
      <c r="P97" s="95"/>
      <c r="Q97" s="96"/>
      <c r="R97" s="97" t="str">
        <f>IF(AND(A97&lt;&gt;0,B97&lt;&gt;0,D97&lt;&gt;0,C97&lt;&gt;0,N97&lt;&gt;0),(vol_de_nuit(B97,D97,A97,C97,N97/24)*24),"")</f>
        <v/>
      </c>
      <c r="S97" s="98"/>
      <c r="T97" s="95"/>
      <c r="U97" s="99"/>
      <c r="V97" s="100"/>
      <c r="W97" s="101"/>
      <c r="X97" s="116" t="str">
        <f>IFERROR(IF(AND(VLOOKUP($F97,'Aircraft list'!$A$4:$G$39,2,FALSE)="YES",VLOOKUP($F97,'Aircraft list'!$A$4:$G$39,4,FALSE)="YES"),T97,""),"")</f>
        <v/>
      </c>
      <c r="Y97" s="115" t="str">
        <f>IFERROR(IF(AND(VLOOKUP($F97,'Aircraft list'!$A$4:$G$39,2,FALSE)="YES",VLOOKUP($F97,'Aircraft list'!$A$4:$G$39,4,FALSE)="YES"),V97,""),"")</f>
        <v/>
      </c>
      <c r="Z97" s="116" t="str">
        <f>IFERROR(IF(AND(VLOOKUP($F97,'Aircraft list'!$A$4:$G$39,3,FALSE)="YES",VLOOKUP($F97,'Aircraft list'!$A$4:$G$39,4,FALSE)="YES"),T97,""),"")</f>
        <v/>
      </c>
      <c r="AA97" s="115" t="str">
        <f>IFERROR(IF(AND(VLOOKUP($F97,'Aircraft list'!$A$4:$G$39,3,FALSE)="YES",VLOOKUP($F97,'Aircraft list'!$A$4:$G$39,4,FALSE)="YES"),V97,""),"")</f>
        <v/>
      </c>
      <c r="AB97" s="116" t="str">
        <f>IFERROR(IF(AND(VLOOKUP($F97,'Aircraft list'!$A$4:$G$39,2,FALSE)="YES",VLOOKUP($F97,'Aircraft list'!$A$4:$G$39,6,FALSE)="YES"),T97,""),"")</f>
        <v/>
      </c>
      <c r="AC97" s="115" t="str">
        <f>IFERROR(IF(AND(VLOOKUP($F97,'Aircraft list'!$A$4:$G$39,2,FALSE)="YES",VLOOKUP($F97,'Aircraft list'!$A$4:$G$39,6,FALSE)="YES"),V97,""),"")</f>
        <v/>
      </c>
      <c r="AD97" s="116" t="str">
        <f>IFERROR(IF(AND(VLOOKUP($F97,'Aircraft list'!$A$4:$G$39,3,FALSE)="YES",VLOOKUP($F97,'Aircraft list'!$A$4:$G$39,6,FALSE)="YES"),T97,""),"")</f>
        <v/>
      </c>
      <c r="AE97" s="117" t="str">
        <f>IFERROR(IF(AND(VLOOKUP($F97,'Aircraft list'!$A$4:$G$39,3,FALSE)="YES",VLOOKUP($F97,'Aircraft list'!$A$4:$G$39,6,FALSE)="YES"),U97,""),"")</f>
        <v/>
      </c>
      <c r="AF97" s="115" t="str">
        <f>IFERROR(IF(AND(VLOOKUP($F97,'Aircraft list'!$A$4:$G$39,3,FALSE)="YES",VLOOKUP($F97,'Aircraft list'!$A$4:$G$39,6,FALSE)="YES"),V97,""),"")</f>
        <v/>
      </c>
      <c r="AG97" s="116" t="str">
        <f>IFERROR(IF(VLOOKUP($F97,'Aircraft list'!$A$4:$G$39,5,FALSE)="YES",T97,""),"")</f>
        <v/>
      </c>
      <c r="AH97" s="117" t="str">
        <f>IFERROR(IF(VLOOKUP($F97,'Aircraft list'!$A$4:$G$39,5,FALSE)="YES",U97,""),"")</f>
        <v/>
      </c>
      <c r="AI97" s="115" t="str">
        <f>IFERROR(IF(VLOOKUP($F97,'Aircraft list'!$A$4:$G$39,5,FALSE)="YES",V97,""),"")</f>
        <v/>
      </c>
      <c r="AJ97" s="101"/>
      <c r="AK97" s="101"/>
      <c r="AL97" s="101"/>
      <c r="AM97" s="102" t="str">
        <f>IFERROR(IF(VLOOKUP($F97,'Aircraft list'!$A$4:$G$39,7,FALSE)="YES",N97,""),"")</f>
        <v/>
      </c>
      <c r="AN97" s="112"/>
      <c r="AO97" s="101"/>
      <c r="AP97" s="101"/>
      <c r="AQ97" s="101"/>
      <c r="AR97" s="111"/>
      <c r="AS97" s="102"/>
      <c r="AT97" s="102"/>
      <c r="AU97" s="49"/>
    </row>
    <row r="98" spans="1:47" s="50" customFormat="1">
      <c r="A98" s="84"/>
      <c r="B98" s="75"/>
      <c r="C98" s="76"/>
      <c r="D98" s="77"/>
      <c r="E98" s="73" t="str">
        <f t="shared" si="6"/>
        <v/>
      </c>
      <c r="F98" s="79"/>
      <c r="G98" s="80"/>
      <c r="H98" s="50" t="str">
        <f>IFERROR(IF(VLOOKUP(F98,'Aircraft list'!$A$4:$T$59, 3,FALSE)="YES", "ME", "SE" )," ")</f>
        <v xml:space="preserve"> </v>
      </c>
      <c r="I98" s="80"/>
      <c r="J98" s="81" t="str">
        <f ca="1">IFERROR(IF(AND(
MOD(C98-fctlontodouble(VLOOKUP(B98,#REF!,4,FALSE))/360,1)&gt;=MOD((((MID((MID((IF(ISERR(A98),"",fctsoleil(A98,fctlattodouble(VLOOKUP(B98,#REF!,3,FALSE)),fctlontodouble(VLOOKUP(B98,#REF!,4,FALSE)),FALSE))),1,4)),1,2))*60+MID((MID((IF(ISERR(A98),"",fctsoleil(A98,fctlattodouble(VLOOKUP(B98,#REF!,3,FALSE)),fctlontodouble(VLOOKUP(B98,#REF!,4,FALSE)),FALSE))),1,4)),3,4))/(60*24))-fctlontodouble(VLOOKUP(B98,#REF!,4,FALSE))/360,1),
MOD(C98-fctlontodouble(VLOOKUP(B98,#REF!,4,FALSE))/360,1)&lt;MOD((((MID((MID((IF(ISERR(A98),"",fctsoleil(A98,fctlattodouble(VLOOKUP(B98,#REF!,3,FALSE)),fctlontodouble(VLOOKUP(B98,#REF!,4,FALSE)),FALSE))),7,4)),1,2))*60+MID((MID((IF(ISERR(A98),"",fctsoleil(A98,fctlattodouble(VLOOKUP(B98,#REF!,3,FALSE)),fctlontodouble(VLOOKUP(B98,#REF!,4,FALSE)),FALSE))),7,4)),3,4))/(60*24))-fctlontodouble(VLOOKUP(B98,#REF!,4,FALSE))/360,1)
),1,""),"")</f>
        <v/>
      </c>
      <c r="K98" s="82" t="str">
        <f t="shared" si="7"/>
        <v/>
      </c>
      <c r="L98" s="79" t="str">
        <f ca="1">IFERROR(IF(AND(
MOD(E98-fctlontodouble(VLOOKUP(D98,#REF!,4,FALSE))/360,1)&gt;=MOD((((MID((MID((IF(ISERR(A98),"",fctsoleil(A98,fctlattodouble(VLOOKUP(D98,#REF!,3,FALSE)),fctlontodouble(VLOOKUP(D98,#REF!,4,FALSE)),FALSE))),1,4)),1,2))*60+MID((MID((IF(ISERR(A98),"",fctsoleil(A98,fctlattodouble(VLOOKUP(D98,#REF!,3,FALSE)),fctlontodouble(VLOOKUP(D98,#REF!,4,FALSE)),FALSE))),1,4)),3,4))/(60*24))-fctlontodouble(VLOOKUP(D98,#REF!,4,FALSE))/360,1),
MOD(E98-fctlontodouble(VLOOKUP(D98,#REF!,4,FALSE))/360,1)&lt;MOD((((MID((MID((IF(ISERR(A98),"",fctsoleil(A98,fctlattodouble(VLOOKUP(D98,#REF!,3,FALSE)),fctlontodouble(VLOOKUP(D98,#REF!,4,FALSE)),FALSE))),7,4)),1,2))*60+MID((MID((IF(ISERR(A98),"",fctsoleil(A98,fctlattodouble(VLOOKUP(D98,#REF!,3,FALSE)),fctlontodouble(VLOOKUP(D98,#REF!,4,FALSE)),FALSE))),7,4)),3,4))/(60*24))-fctlontodouble(VLOOKUP(D98,#REF!,4,FALSE))/360,1)
),1," "),"")</f>
        <v/>
      </c>
      <c r="M98" s="79" t="str">
        <f t="shared" si="8"/>
        <v/>
      </c>
      <c r="N98" s="94"/>
      <c r="O98" s="83"/>
      <c r="P98" s="95"/>
      <c r="Q98" s="96"/>
      <c r="R98" s="97" t="str">
        <f>IF(AND(A98&lt;&gt;0,B98&lt;&gt;0,D98&lt;&gt;0,C98&lt;&gt;0,N98&lt;&gt;0),(vol_de_nuit(B98,D98,A98,C98,N98/24)*24),"")</f>
        <v/>
      </c>
      <c r="S98" s="98"/>
      <c r="T98" s="95"/>
      <c r="U98" s="99"/>
      <c r="V98" s="100"/>
      <c r="W98" s="101"/>
      <c r="X98" s="116" t="str">
        <f>IFERROR(IF(AND(VLOOKUP($F98,'Aircraft list'!$A$4:$G$39,2,FALSE)="YES",VLOOKUP($F98,'Aircraft list'!$A$4:$G$39,4,FALSE)="YES"),T98,""),"")</f>
        <v/>
      </c>
      <c r="Y98" s="115" t="str">
        <f>IFERROR(IF(AND(VLOOKUP($F98,'Aircraft list'!$A$4:$G$39,2,FALSE)="YES",VLOOKUP($F98,'Aircraft list'!$A$4:$G$39,4,FALSE)="YES"),V98,""),"")</f>
        <v/>
      </c>
      <c r="Z98" s="116" t="str">
        <f>IFERROR(IF(AND(VLOOKUP($F98,'Aircraft list'!$A$4:$G$39,3,FALSE)="YES",VLOOKUP($F98,'Aircraft list'!$A$4:$G$39,4,FALSE)="YES"),T98,""),"")</f>
        <v/>
      </c>
      <c r="AA98" s="115" t="str">
        <f>IFERROR(IF(AND(VLOOKUP($F98,'Aircraft list'!$A$4:$G$39,3,FALSE)="YES",VLOOKUP($F98,'Aircraft list'!$A$4:$G$39,4,FALSE)="YES"),V98,""),"")</f>
        <v/>
      </c>
      <c r="AB98" s="116" t="str">
        <f>IFERROR(IF(AND(VLOOKUP($F98,'Aircraft list'!$A$4:$G$39,2,FALSE)="YES",VLOOKUP($F98,'Aircraft list'!$A$4:$G$39,6,FALSE)="YES"),T98,""),"")</f>
        <v/>
      </c>
      <c r="AC98" s="115" t="str">
        <f>IFERROR(IF(AND(VLOOKUP($F98,'Aircraft list'!$A$4:$G$39,2,FALSE)="YES",VLOOKUP($F98,'Aircraft list'!$A$4:$G$39,6,FALSE)="YES"),V98,""),"")</f>
        <v/>
      </c>
      <c r="AD98" s="116" t="str">
        <f>IFERROR(IF(AND(VLOOKUP($F98,'Aircraft list'!$A$4:$G$39,3,FALSE)="YES",VLOOKUP($F98,'Aircraft list'!$A$4:$G$39,6,FALSE)="YES"),T98,""),"")</f>
        <v/>
      </c>
      <c r="AE98" s="117" t="str">
        <f>IFERROR(IF(AND(VLOOKUP($F98,'Aircraft list'!$A$4:$G$39,3,FALSE)="YES",VLOOKUP($F98,'Aircraft list'!$A$4:$G$39,6,FALSE)="YES"),U98,""),"")</f>
        <v/>
      </c>
      <c r="AF98" s="115" t="str">
        <f>IFERROR(IF(AND(VLOOKUP($F98,'Aircraft list'!$A$4:$G$39,3,FALSE)="YES",VLOOKUP($F98,'Aircraft list'!$A$4:$G$39,6,FALSE)="YES"),V98,""),"")</f>
        <v/>
      </c>
      <c r="AG98" s="116" t="str">
        <f>IFERROR(IF(VLOOKUP($F98,'Aircraft list'!$A$4:$G$39,5,FALSE)="YES",T98,""),"")</f>
        <v/>
      </c>
      <c r="AH98" s="117" t="str">
        <f>IFERROR(IF(VLOOKUP($F98,'Aircraft list'!$A$4:$G$39,5,FALSE)="YES",U98,""),"")</f>
        <v/>
      </c>
      <c r="AI98" s="115" t="str">
        <f>IFERROR(IF(VLOOKUP($F98,'Aircraft list'!$A$4:$G$39,5,FALSE)="YES",V98,""),"")</f>
        <v/>
      </c>
      <c r="AJ98" s="101"/>
      <c r="AK98" s="101"/>
      <c r="AL98" s="101"/>
      <c r="AM98" s="102" t="str">
        <f>IFERROR(IF(VLOOKUP($F98,'Aircraft list'!$A$4:$G$39,7,FALSE)="YES",N98,""),"")</f>
        <v/>
      </c>
      <c r="AN98" s="112"/>
      <c r="AO98" s="101"/>
      <c r="AP98" s="101"/>
      <c r="AQ98" s="101"/>
      <c r="AR98" s="111"/>
      <c r="AS98" s="102"/>
      <c r="AT98" s="102"/>
      <c r="AU98" s="49"/>
    </row>
    <row r="99" spans="1:47" s="50" customFormat="1">
      <c r="A99" s="84"/>
      <c r="B99" s="75"/>
      <c r="C99" s="76"/>
      <c r="D99" s="77"/>
      <c r="E99" s="73" t="str">
        <f t="shared" si="6"/>
        <v/>
      </c>
      <c r="F99" s="79"/>
      <c r="G99" s="80"/>
      <c r="H99" s="50" t="str">
        <f>IFERROR(IF(VLOOKUP(F99,'Aircraft list'!$A$4:$T$59, 3,FALSE)="YES", "ME", "SE" )," ")</f>
        <v xml:space="preserve"> </v>
      </c>
      <c r="I99" s="80"/>
      <c r="J99" s="81" t="str">
        <f ca="1">IFERROR(IF(AND(
MOD(C99-fctlontodouble(VLOOKUP(B99,#REF!,4,FALSE))/360,1)&gt;=MOD((((MID((MID((IF(ISERR(A99),"",fctsoleil(A99,fctlattodouble(VLOOKUP(B99,#REF!,3,FALSE)),fctlontodouble(VLOOKUP(B99,#REF!,4,FALSE)),FALSE))),1,4)),1,2))*60+MID((MID((IF(ISERR(A99),"",fctsoleil(A99,fctlattodouble(VLOOKUP(B99,#REF!,3,FALSE)),fctlontodouble(VLOOKUP(B99,#REF!,4,FALSE)),FALSE))),1,4)),3,4))/(60*24))-fctlontodouble(VLOOKUP(B99,#REF!,4,FALSE))/360,1),
MOD(C99-fctlontodouble(VLOOKUP(B99,#REF!,4,FALSE))/360,1)&lt;MOD((((MID((MID((IF(ISERR(A99),"",fctsoleil(A99,fctlattodouble(VLOOKUP(B99,#REF!,3,FALSE)),fctlontodouble(VLOOKUP(B99,#REF!,4,FALSE)),FALSE))),7,4)),1,2))*60+MID((MID((IF(ISERR(A99),"",fctsoleil(A99,fctlattodouble(VLOOKUP(B99,#REF!,3,FALSE)),fctlontodouble(VLOOKUP(B99,#REF!,4,FALSE)),FALSE))),7,4)),3,4))/(60*24))-fctlontodouble(VLOOKUP(B99,#REF!,4,FALSE))/360,1)
),1,""),"")</f>
        <v/>
      </c>
      <c r="K99" s="82" t="str">
        <f t="shared" si="7"/>
        <v/>
      </c>
      <c r="L99" s="79" t="str">
        <f ca="1">IFERROR(IF(AND(
MOD(E99-fctlontodouble(VLOOKUP(D99,#REF!,4,FALSE))/360,1)&gt;=MOD((((MID((MID((IF(ISERR(A99),"",fctsoleil(A99,fctlattodouble(VLOOKUP(D99,#REF!,3,FALSE)),fctlontodouble(VLOOKUP(D99,#REF!,4,FALSE)),FALSE))),1,4)),1,2))*60+MID((MID((IF(ISERR(A99),"",fctsoleil(A99,fctlattodouble(VLOOKUP(D99,#REF!,3,FALSE)),fctlontodouble(VLOOKUP(D99,#REF!,4,FALSE)),FALSE))),1,4)),3,4))/(60*24))-fctlontodouble(VLOOKUP(D99,#REF!,4,FALSE))/360,1),
MOD(E99-fctlontodouble(VLOOKUP(D99,#REF!,4,FALSE))/360,1)&lt;MOD((((MID((MID((IF(ISERR(A99),"",fctsoleil(A99,fctlattodouble(VLOOKUP(D99,#REF!,3,FALSE)),fctlontodouble(VLOOKUP(D99,#REF!,4,FALSE)),FALSE))),7,4)),1,2))*60+MID((MID((IF(ISERR(A99),"",fctsoleil(A99,fctlattodouble(VLOOKUP(D99,#REF!,3,FALSE)),fctlontodouble(VLOOKUP(D99,#REF!,4,FALSE)),FALSE))),7,4)),3,4))/(60*24))-fctlontodouble(VLOOKUP(D99,#REF!,4,FALSE))/360,1)
),1," "),"")</f>
        <v/>
      </c>
      <c r="M99" s="79" t="str">
        <f t="shared" si="8"/>
        <v/>
      </c>
      <c r="N99" s="94"/>
      <c r="O99" s="83"/>
      <c r="P99" s="95"/>
      <c r="Q99" s="96"/>
      <c r="R99" s="97" t="str">
        <f>IF(AND(A99&lt;&gt;0,B99&lt;&gt;0,D99&lt;&gt;0,C99&lt;&gt;0,N99&lt;&gt;0),(vol_de_nuit(B99,D99,A99,C99,N99/24)*24),"")</f>
        <v/>
      </c>
      <c r="S99" s="98"/>
      <c r="T99" s="95"/>
      <c r="U99" s="99"/>
      <c r="V99" s="100"/>
      <c r="W99" s="101"/>
      <c r="X99" s="116" t="str">
        <f>IFERROR(IF(AND(VLOOKUP($F99,'Aircraft list'!$A$4:$G$39,2,FALSE)="YES",VLOOKUP($F99,'Aircraft list'!$A$4:$G$39,4,FALSE)="YES"),T99,""),"")</f>
        <v/>
      </c>
      <c r="Y99" s="115" t="str">
        <f>IFERROR(IF(AND(VLOOKUP($F99,'Aircraft list'!$A$4:$G$39,2,FALSE)="YES",VLOOKUP($F99,'Aircraft list'!$A$4:$G$39,4,FALSE)="YES"),V99,""),"")</f>
        <v/>
      </c>
      <c r="Z99" s="116" t="str">
        <f>IFERROR(IF(AND(VLOOKUP($F99,'Aircraft list'!$A$4:$G$39,3,FALSE)="YES",VLOOKUP($F99,'Aircraft list'!$A$4:$G$39,4,FALSE)="YES"),T99,""),"")</f>
        <v/>
      </c>
      <c r="AA99" s="115" t="str">
        <f>IFERROR(IF(AND(VLOOKUP($F99,'Aircraft list'!$A$4:$G$39,3,FALSE)="YES",VLOOKUP($F99,'Aircraft list'!$A$4:$G$39,4,FALSE)="YES"),V99,""),"")</f>
        <v/>
      </c>
      <c r="AB99" s="116" t="str">
        <f>IFERROR(IF(AND(VLOOKUP($F99,'Aircraft list'!$A$4:$G$39,2,FALSE)="YES",VLOOKUP($F99,'Aircraft list'!$A$4:$G$39,6,FALSE)="YES"),T99,""),"")</f>
        <v/>
      </c>
      <c r="AC99" s="115" t="str">
        <f>IFERROR(IF(AND(VLOOKUP($F99,'Aircraft list'!$A$4:$G$39,2,FALSE)="YES",VLOOKUP($F99,'Aircraft list'!$A$4:$G$39,6,FALSE)="YES"),V99,""),"")</f>
        <v/>
      </c>
      <c r="AD99" s="116" t="str">
        <f>IFERROR(IF(AND(VLOOKUP($F99,'Aircraft list'!$A$4:$G$39,3,FALSE)="YES",VLOOKUP($F99,'Aircraft list'!$A$4:$G$39,6,FALSE)="YES"),T99,""),"")</f>
        <v/>
      </c>
      <c r="AE99" s="117" t="str">
        <f>IFERROR(IF(AND(VLOOKUP($F99,'Aircraft list'!$A$4:$G$39,3,FALSE)="YES",VLOOKUP($F99,'Aircraft list'!$A$4:$G$39,6,FALSE)="YES"),U99,""),"")</f>
        <v/>
      </c>
      <c r="AF99" s="115" t="str">
        <f>IFERROR(IF(AND(VLOOKUP($F99,'Aircraft list'!$A$4:$G$39,3,FALSE)="YES",VLOOKUP($F99,'Aircraft list'!$A$4:$G$39,6,FALSE)="YES"),V99,""),"")</f>
        <v/>
      </c>
      <c r="AG99" s="116" t="str">
        <f>IFERROR(IF(VLOOKUP($F99,'Aircraft list'!$A$4:$G$39,5,FALSE)="YES",T99,""),"")</f>
        <v/>
      </c>
      <c r="AH99" s="117" t="str">
        <f>IFERROR(IF(VLOOKUP($F99,'Aircraft list'!$A$4:$G$39,5,FALSE)="YES",U99,""),"")</f>
        <v/>
      </c>
      <c r="AI99" s="115" t="str">
        <f>IFERROR(IF(VLOOKUP($F99,'Aircraft list'!$A$4:$G$39,5,FALSE)="YES",V99,""),"")</f>
        <v/>
      </c>
      <c r="AJ99" s="101"/>
      <c r="AK99" s="101"/>
      <c r="AL99" s="101"/>
      <c r="AM99" s="102" t="str">
        <f>IFERROR(IF(VLOOKUP($F99,'Aircraft list'!$A$4:$G$39,7,FALSE)="YES",N99,""),"")</f>
        <v/>
      </c>
      <c r="AN99" s="112"/>
      <c r="AO99" s="101"/>
      <c r="AP99" s="101"/>
      <c r="AQ99" s="101"/>
      <c r="AR99" s="111"/>
      <c r="AS99" s="102"/>
      <c r="AT99" s="102"/>
      <c r="AU99" s="49"/>
    </row>
    <row r="100" spans="1:47" s="50" customFormat="1">
      <c r="A100" s="84"/>
      <c r="B100" s="75"/>
      <c r="C100" s="76"/>
      <c r="D100" s="77"/>
      <c r="E100" s="73" t="str">
        <f t="shared" si="6"/>
        <v/>
      </c>
      <c r="F100" s="79"/>
      <c r="G100" s="80"/>
      <c r="H100" s="50" t="str">
        <f>IFERROR(IF(VLOOKUP(F100,'Aircraft list'!$A$4:$T$59, 3,FALSE)="YES", "ME", "SE" )," ")</f>
        <v xml:space="preserve"> </v>
      </c>
      <c r="I100" s="80"/>
      <c r="J100" s="81" t="str">
        <f ca="1">IFERROR(IF(AND(
MOD(C100-fctlontodouble(VLOOKUP(B100,#REF!,4,FALSE))/360,1)&gt;=MOD((((MID((MID((IF(ISERR(A100),"",fctsoleil(A100,fctlattodouble(VLOOKUP(B100,#REF!,3,FALSE)),fctlontodouble(VLOOKUP(B100,#REF!,4,FALSE)),FALSE))),1,4)),1,2))*60+MID((MID((IF(ISERR(A100),"",fctsoleil(A100,fctlattodouble(VLOOKUP(B100,#REF!,3,FALSE)),fctlontodouble(VLOOKUP(B100,#REF!,4,FALSE)),FALSE))),1,4)),3,4))/(60*24))-fctlontodouble(VLOOKUP(B100,#REF!,4,FALSE))/360,1),
MOD(C100-fctlontodouble(VLOOKUP(B100,#REF!,4,FALSE))/360,1)&lt;MOD((((MID((MID((IF(ISERR(A100),"",fctsoleil(A100,fctlattodouble(VLOOKUP(B100,#REF!,3,FALSE)),fctlontodouble(VLOOKUP(B100,#REF!,4,FALSE)),FALSE))),7,4)),1,2))*60+MID((MID((IF(ISERR(A100),"",fctsoleil(A100,fctlattodouble(VLOOKUP(B100,#REF!,3,FALSE)),fctlontodouble(VLOOKUP(B100,#REF!,4,FALSE)),FALSE))),7,4)),3,4))/(60*24))-fctlontodouble(VLOOKUP(B100,#REF!,4,FALSE))/360,1)
),1,""),"")</f>
        <v/>
      </c>
      <c r="K100" s="82" t="str">
        <f t="shared" si="7"/>
        <v/>
      </c>
      <c r="L100" s="79" t="str">
        <f ca="1">IFERROR(IF(AND(
MOD(E100-fctlontodouble(VLOOKUP(D100,#REF!,4,FALSE))/360,1)&gt;=MOD((((MID((MID((IF(ISERR(A100),"",fctsoleil(A100,fctlattodouble(VLOOKUP(D100,#REF!,3,FALSE)),fctlontodouble(VLOOKUP(D100,#REF!,4,FALSE)),FALSE))),1,4)),1,2))*60+MID((MID((IF(ISERR(A100),"",fctsoleil(A100,fctlattodouble(VLOOKUP(D100,#REF!,3,FALSE)),fctlontodouble(VLOOKUP(D100,#REF!,4,FALSE)),FALSE))),1,4)),3,4))/(60*24))-fctlontodouble(VLOOKUP(D100,#REF!,4,FALSE))/360,1),
MOD(E100-fctlontodouble(VLOOKUP(D100,#REF!,4,FALSE))/360,1)&lt;MOD((((MID((MID((IF(ISERR(A100),"",fctsoleil(A100,fctlattodouble(VLOOKUP(D100,#REF!,3,FALSE)),fctlontodouble(VLOOKUP(D100,#REF!,4,FALSE)),FALSE))),7,4)),1,2))*60+MID((MID((IF(ISERR(A100),"",fctsoleil(A100,fctlattodouble(VLOOKUP(D100,#REF!,3,FALSE)),fctlontodouble(VLOOKUP(D100,#REF!,4,FALSE)),FALSE))),7,4)),3,4))/(60*24))-fctlontodouble(VLOOKUP(D100,#REF!,4,FALSE))/360,1)
),1," "),"")</f>
        <v/>
      </c>
      <c r="M100" s="79" t="str">
        <f t="shared" si="8"/>
        <v/>
      </c>
      <c r="N100" s="94"/>
      <c r="O100" s="83"/>
      <c r="P100" s="95"/>
      <c r="Q100" s="96"/>
      <c r="R100" s="97" t="str">
        <f>IF(AND(A100&lt;&gt;0,B100&lt;&gt;0,D100&lt;&gt;0,C100&lt;&gt;0,N100&lt;&gt;0),(vol_de_nuit(B100,D100,A100,C100,N100/24)*24),"")</f>
        <v/>
      </c>
      <c r="S100" s="98"/>
      <c r="T100" s="95"/>
      <c r="U100" s="99"/>
      <c r="V100" s="100"/>
      <c r="W100" s="101"/>
      <c r="X100" s="116" t="str">
        <f>IFERROR(IF(AND(VLOOKUP($F100,'Aircraft list'!$A$4:$G$39,2,FALSE)="YES",VLOOKUP($F100,'Aircraft list'!$A$4:$G$39,4,FALSE)="YES"),T100,""),"")</f>
        <v/>
      </c>
      <c r="Y100" s="115" t="str">
        <f>IFERROR(IF(AND(VLOOKUP($F100,'Aircraft list'!$A$4:$G$39,2,FALSE)="YES",VLOOKUP($F100,'Aircraft list'!$A$4:$G$39,4,FALSE)="YES"),V100,""),"")</f>
        <v/>
      </c>
      <c r="Z100" s="116" t="str">
        <f>IFERROR(IF(AND(VLOOKUP($F100,'Aircraft list'!$A$4:$G$39,3,FALSE)="YES",VLOOKUP($F100,'Aircraft list'!$A$4:$G$39,4,FALSE)="YES"),T100,""),"")</f>
        <v/>
      </c>
      <c r="AA100" s="115" t="str">
        <f>IFERROR(IF(AND(VLOOKUP($F100,'Aircraft list'!$A$4:$G$39,3,FALSE)="YES",VLOOKUP($F100,'Aircraft list'!$A$4:$G$39,4,FALSE)="YES"),V100,""),"")</f>
        <v/>
      </c>
      <c r="AB100" s="116" t="str">
        <f>IFERROR(IF(AND(VLOOKUP($F100,'Aircraft list'!$A$4:$G$39,2,FALSE)="YES",VLOOKUP($F100,'Aircraft list'!$A$4:$G$39,6,FALSE)="YES"),T100,""),"")</f>
        <v/>
      </c>
      <c r="AC100" s="115" t="str">
        <f>IFERROR(IF(AND(VLOOKUP($F100,'Aircraft list'!$A$4:$G$39,2,FALSE)="YES",VLOOKUP($F100,'Aircraft list'!$A$4:$G$39,6,FALSE)="YES"),V100,""),"")</f>
        <v/>
      </c>
      <c r="AD100" s="116" t="str">
        <f>IFERROR(IF(AND(VLOOKUP($F100,'Aircraft list'!$A$4:$G$39,3,FALSE)="YES",VLOOKUP($F100,'Aircraft list'!$A$4:$G$39,6,FALSE)="YES"),T100,""),"")</f>
        <v/>
      </c>
      <c r="AE100" s="117" t="str">
        <f>IFERROR(IF(AND(VLOOKUP($F100,'Aircraft list'!$A$4:$G$39,3,FALSE)="YES",VLOOKUP($F100,'Aircraft list'!$A$4:$G$39,6,FALSE)="YES"),U100,""),"")</f>
        <v/>
      </c>
      <c r="AF100" s="115" t="str">
        <f>IFERROR(IF(AND(VLOOKUP($F100,'Aircraft list'!$A$4:$G$39,3,FALSE)="YES",VLOOKUP($F100,'Aircraft list'!$A$4:$G$39,6,FALSE)="YES"),V100,""),"")</f>
        <v/>
      </c>
      <c r="AG100" s="116" t="str">
        <f>IFERROR(IF(VLOOKUP($F100,'Aircraft list'!$A$4:$G$39,5,FALSE)="YES",T100,""),"")</f>
        <v/>
      </c>
      <c r="AH100" s="117" t="str">
        <f>IFERROR(IF(VLOOKUP($F100,'Aircraft list'!$A$4:$G$39,5,FALSE)="YES",U100,""),"")</f>
        <v/>
      </c>
      <c r="AI100" s="115" t="str">
        <f>IFERROR(IF(VLOOKUP($F100,'Aircraft list'!$A$4:$G$39,5,FALSE)="YES",V100,""),"")</f>
        <v/>
      </c>
      <c r="AJ100" s="101"/>
      <c r="AK100" s="101"/>
      <c r="AL100" s="101"/>
      <c r="AM100" s="102" t="str">
        <f>IFERROR(IF(VLOOKUP($F100,'Aircraft list'!$A$4:$G$39,7,FALSE)="YES",N100,""),"")</f>
        <v/>
      </c>
      <c r="AN100" s="112"/>
      <c r="AO100" s="101"/>
      <c r="AP100" s="101"/>
      <c r="AQ100" s="101"/>
      <c r="AR100" s="111"/>
      <c r="AS100" s="102"/>
      <c r="AT100" s="102"/>
      <c r="AU100" s="49"/>
    </row>
    <row r="101" spans="1:47" s="50" customFormat="1">
      <c r="A101" s="84"/>
      <c r="B101" s="75"/>
      <c r="C101" s="76"/>
      <c r="D101" s="77"/>
      <c r="E101" s="73" t="str">
        <f t="shared" si="6"/>
        <v/>
      </c>
      <c r="F101" s="79"/>
      <c r="G101" s="80"/>
      <c r="H101" s="50" t="str">
        <f>IFERROR(IF(VLOOKUP(F101,'Aircraft list'!$A$4:$T$59, 3,FALSE)="YES", "ME", "SE" )," ")</f>
        <v xml:space="preserve"> </v>
      </c>
      <c r="I101" s="80"/>
      <c r="J101" s="81" t="str">
        <f ca="1">IFERROR(IF(AND(
MOD(C101-fctlontodouble(VLOOKUP(B101,#REF!,4,FALSE))/360,1)&gt;=MOD((((MID((MID((IF(ISERR(A101),"",fctsoleil(A101,fctlattodouble(VLOOKUP(B101,#REF!,3,FALSE)),fctlontodouble(VLOOKUP(B101,#REF!,4,FALSE)),FALSE))),1,4)),1,2))*60+MID((MID((IF(ISERR(A101),"",fctsoleil(A101,fctlattodouble(VLOOKUP(B101,#REF!,3,FALSE)),fctlontodouble(VLOOKUP(B101,#REF!,4,FALSE)),FALSE))),1,4)),3,4))/(60*24))-fctlontodouble(VLOOKUP(B101,#REF!,4,FALSE))/360,1),
MOD(C101-fctlontodouble(VLOOKUP(B101,#REF!,4,FALSE))/360,1)&lt;MOD((((MID((MID((IF(ISERR(A101),"",fctsoleil(A101,fctlattodouble(VLOOKUP(B101,#REF!,3,FALSE)),fctlontodouble(VLOOKUP(B101,#REF!,4,FALSE)),FALSE))),7,4)),1,2))*60+MID((MID((IF(ISERR(A101),"",fctsoleil(A101,fctlattodouble(VLOOKUP(B101,#REF!,3,FALSE)),fctlontodouble(VLOOKUP(B101,#REF!,4,FALSE)),FALSE))),7,4)),3,4))/(60*24))-fctlontodouble(VLOOKUP(B101,#REF!,4,FALSE))/360,1)
),1,""),"")</f>
        <v/>
      </c>
      <c r="K101" s="82" t="str">
        <f t="shared" si="7"/>
        <v/>
      </c>
      <c r="L101" s="79" t="str">
        <f ca="1">IFERROR(IF(AND(
MOD(E101-fctlontodouble(VLOOKUP(D101,#REF!,4,FALSE))/360,1)&gt;=MOD((((MID((MID((IF(ISERR(A101),"",fctsoleil(A101,fctlattodouble(VLOOKUP(D101,#REF!,3,FALSE)),fctlontodouble(VLOOKUP(D101,#REF!,4,FALSE)),FALSE))),1,4)),1,2))*60+MID((MID((IF(ISERR(A101),"",fctsoleil(A101,fctlattodouble(VLOOKUP(D101,#REF!,3,FALSE)),fctlontodouble(VLOOKUP(D101,#REF!,4,FALSE)),FALSE))),1,4)),3,4))/(60*24))-fctlontodouble(VLOOKUP(D101,#REF!,4,FALSE))/360,1),
MOD(E101-fctlontodouble(VLOOKUP(D101,#REF!,4,FALSE))/360,1)&lt;MOD((((MID((MID((IF(ISERR(A101),"",fctsoleil(A101,fctlattodouble(VLOOKUP(D101,#REF!,3,FALSE)),fctlontodouble(VLOOKUP(D101,#REF!,4,FALSE)),FALSE))),7,4)),1,2))*60+MID((MID((IF(ISERR(A101),"",fctsoleil(A101,fctlattodouble(VLOOKUP(D101,#REF!,3,FALSE)),fctlontodouble(VLOOKUP(D101,#REF!,4,FALSE)),FALSE))),7,4)),3,4))/(60*24))-fctlontodouble(VLOOKUP(D101,#REF!,4,FALSE))/360,1)
),1," "),"")</f>
        <v/>
      </c>
      <c r="M101" s="79" t="str">
        <f t="shared" si="8"/>
        <v/>
      </c>
      <c r="N101" s="94"/>
      <c r="O101" s="83"/>
      <c r="P101" s="95"/>
      <c r="Q101" s="96"/>
      <c r="R101" s="97" t="str">
        <f>IF(AND(A101&lt;&gt;0,B101&lt;&gt;0,D101&lt;&gt;0,C101&lt;&gt;0,N101&lt;&gt;0),(vol_de_nuit(B101,D101,A101,C101,N101/24)*24),"")</f>
        <v/>
      </c>
      <c r="S101" s="98"/>
      <c r="T101" s="95"/>
      <c r="U101" s="99"/>
      <c r="V101" s="100"/>
      <c r="W101" s="101"/>
      <c r="X101" s="116" t="str">
        <f>IFERROR(IF(AND(VLOOKUP($F101,'Aircraft list'!$A$4:$G$39,2,FALSE)="YES",VLOOKUP($F101,'Aircraft list'!$A$4:$G$39,4,FALSE)="YES"),T101,""),"")</f>
        <v/>
      </c>
      <c r="Y101" s="115" t="str">
        <f>IFERROR(IF(AND(VLOOKUP($F101,'Aircraft list'!$A$4:$G$39,2,FALSE)="YES",VLOOKUP($F101,'Aircraft list'!$A$4:$G$39,4,FALSE)="YES"),V101,""),"")</f>
        <v/>
      </c>
      <c r="Z101" s="116" t="str">
        <f>IFERROR(IF(AND(VLOOKUP($F101,'Aircraft list'!$A$4:$G$39,3,FALSE)="YES",VLOOKUP($F101,'Aircraft list'!$A$4:$G$39,4,FALSE)="YES"),T101,""),"")</f>
        <v/>
      </c>
      <c r="AA101" s="115" t="str">
        <f>IFERROR(IF(AND(VLOOKUP($F101,'Aircraft list'!$A$4:$G$39,3,FALSE)="YES",VLOOKUP($F101,'Aircraft list'!$A$4:$G$39,4,FALSE)="YES"),V101,""),"")</f>
        <v/>
      </c>
      <c r="AB101" s="116" t="str">
        <f>IFERROR(IF(AND(VLOOKUP($F101,'Aircraft list'!$A$4:$G$39,2,FALSE)="YES",VLOOKUP($F101,'Aircraft list'!$A$4:$G$39,6,FALSE)="YES"),T101,""),"")</f>
        <v/>
      </c>
      <c r="AC101" s="115" t="str">
        <f>IFERROR(IF(AND(VLOOKUP($F101,'Aircraft list'!$A$4:$G$39,2,FALSE)="YES",VLOOKUP($F101,'Aircraft list'!$A$4:$G$39,6,FALSE)="YES"),V101,""),"")</f>
        <v/>
      </c>
      <c r="AD101" s="116" t="str">
        <f>IFERROR(IF(AND(VLOOKUP($F101,'Aircraft list'!$A$4:$G$39,3,FALSE)="YES",VLOOKUP($F101,'Aircraft list'!$A$4:$G$39,6,FALSE)="YES"),T101,""),"")</f>
        <v/>
      </c>
      <c r="AE101" s="117" t="str">
        <f>IFERROR(IF(AND(VLOOKUP($F101,'Aircraft list'!$A$4:$G$39,3,FALSE)="YES",VLOOKUP($F101,'Aircraft list'!$A$4:$G$39,6,FALSE)="YES"),U101,""),"")</f>
        <v/>
      </c>
      <c r="AF101" s="115" t="str">
        <f>IFERROR(IF(AND(VLOOKUP($F101,'Aircraft list'!$A$4:$G$39,3,FALSE)="YES",VLOOKUP($F101,'Aircraft list'!$A$4:$G$39,6,FALSE)="YES"),V101,""),"")</f>
        <v/>
      </c>
      <c r="AG101" s="116" t="str">
        <f>IFERROR(IF(VLOOKUP($F101,'Aircraft list'!$A$4:$G$39,5,FALSE)="YES",T101,""),"")</f>
        <v/>
      </c>
      <c r="AH101" s="117" t="str">
        <f>IFERROR(IF(VLOOKUP($F101,'Aircraft list'!$A$4:$G$39,5,FALSE)="YES",U101,""),"")</f>
        <v/>
      </c>
      <c r="AI101" s="115" t="str">
        <f>IFERROR(IF(VLOOKUP($F101,'Aircraft list'!$A$4:$G$39,5,FALSE)="YES",V101,""),"")</f>
        <v/>
      </c>
      <c r="AJ101" s="101"/>
      <c r="AK101" s="101"/>
      <c r="AL101" s="101"/>
      <c r="AM101" s="102" t="str">
        <f>IFERROR(IF(VLOOKUP($F101,'Aircraft list'!$A$4:$G$39,7,FALSE)="YES",N101,""),"")</f>
        <v/>
      </c>
      <c r="AN101" s="112"/>
      <c r="AO101" s="101"/>
      <c r="AP101" s="101"/>
      <c r="AQ101" s="101"/>
      <c r="AR101" s="111"/>
      <c r="AS101" s="102"/>
      <c r="AT101" s="102"/>
      <c r="AU101" s="49"/>
    </row>
    <row r="102" spans="1:47" s="50" customFormat="1">
      <c r="A102" s="84"/>
      <c r="B102" s="75"/>
      <c r="C102" s="76"/>
      <c r="D102" s="77"/>
      <c r="E102" s="73" t="str">
        <f t="shared" si="6"/>
        <v/>
      </c>
      <c r="F102" s="79"/>
      <c r="G102" s="80"/>
      <c r="H102" s="50" t="str">
        <f>IFERROR(IF(VLOOKUP(F102,'Aircraft list'!$A$4:$T$59, 3,FALSE)="YES", "ME", "SE" )," ")</f>
        <v xml:space="preserve"> </v>
      </c>
      <c r="I102" s="80"/>
      <c r="J102" s="81" t="str">
        <f ca="1">IFERROR(IF(AND(
MOD(C102-fctlontodouble(VLOOKUP(B102,#REF!,4,FALSE))/360,1)&gt;=MOD((((MID((MID((IF(ISERR(A102),"",fctsoleil(A102,fctlattodouble(VLOOKUP(B102,#REF!,3,FALSE)),fctlontodouble(VLOOKUP(B102,#REF!,4,FALSE)),FALSE))),1,4)),1,2))*60+MID((MID((IF(ISERR(A102),"",fctsoleil(A102,fctlattodouble(VLOOKUP(B102,#REF!,3,FALSE)),fctlontodouble(VLOOKUP(B102,#REF!,4,FALSE)),FALSE))),1,4)),3,4))/(60*24))-fctlontodouble(VLOOKUP(B102,#REF!,4,FALSE))/360,1),
MOD(C102-fctlontodouble(VLOOKUP(B102,#REF!,4,FALSE))/360,1)&lt;MOD((((MID((MID((IF(ISERR(A102),"",fctsoleil(A102,fctlattodouble(VLOOKUP(B102,#REF!,3,FALSE)),fctlontodouble(VLOOKUP(B102,#REF!,4,FALSE)),FALSE))),7,4)),1,2))*60+MID((MID((IF(ISERR(A102),"",fctsoleil(A102,fctlattodouble(VLOOKUP(B102,#REF!,3,FALSE)),fctlontodouble(VLOOKUP(B102,#REF!,4,FALSE)),FALSE))),7,4)),3,4))/(60*24))-fctlontodouble(VLOOKUP(B102,#REF!,4,FALSE))/360,1)
),1,""),"")</f>
        <v/>
      </c>
      <c r="K102" s="82" t="str">
        <f t="shared" si="7"/>
        <v/>
      </c>
      <c r="L102" s="79" t="str">
        <f ca="1">IFERROR(IF(AND(
MOD(E102-fctlontodouble(VLOOKUP(D102,#REF!,4,FALSE))/360,1)&gt;=MOD((((MID((MID((IF(ISERR(A102),"",fctsoleil(A102,fctlattodouble(VLOOKUP(D102,#REF!,3,FALSE)),fctlontodouble(VLOOKUP(D102,#REF!,4,FALSE)),FALSE))),1,4)),1,2))*60+MID((MID((IF(ISERR(A102),"",fctsoleil(A102,fctlattodouble(VLOOKUP(D102,#REF!,3,FALSE)),fctlontodouble(VLOOKUP(D102,#REF!,4,FALSE)),FALSE))),1,4)),3,4))/(60*24))-fctlontodouble(VLOOKUP(D102,#REF!,4,FALSE))/360,1),
MOD(E102-fctlontodouble(VLOOKUP(D102,#REF!,4,FALSE))/360,1)&lt;MOD((((MID((MID((IF(ISERR(A102),"",fctsoleil(A102,fctlattodouble(VLOOKUP(D102,#REF!,3,FALSE)),fctlontodouble(VLOOKUP(D102,#REF!,4,FALSE)),FALSE))),7,4)),1,2))*60+MID((MID((IF(ISERR(A102),"",fctsoleil(A102,fctlattodouble(VLOOKUP(D102,#REF!,3,FALSE)),fctlontodouble(VLOOKUP(D102,#REF!,4,FALSE)),FALSE))),7,4)),3,4))/(60*24))-fctlontodouble(VLOOKUP(D102,#REF!,4,FALSE))/360,1)
),1," "),"")</f>
        <v/>
      </c>
      <c r="M102" s="79" t="str">
        <f t="shared" si="8"/>
        <v/>
      </c>
      <c r="N102" s="94"/>
      <c r="O102" s="83"/>
      <c r="P102" s="95"/>
      <c r="Q102" s="96"/>
      <c r="R102" s="97" t="str">
        <f>IF(AND(A102&lt;&gt;0,B102&lt;&gt;0,D102&lt;&gt;0,C102&lt;&gt;0,N102&lt;&gt;0),(vol_de_nuit(B102,D102,A102,C102,N102/24)*24),"")</f>
        <v/>
      </c>
      <c r="S102" s="98"/>
      <c r="T102" s="95"/>
      <c r="U102" s="99"/>
      <c r="V102" s="100"/>
      <c r="W102" s="101"/>
      <c r="X102" s="116" t="str">
        <f>IFERROR(IF(AND(VLOOKUP($F102,'Aircraft list'!$A$4:$G$39,2,FALSE)="YES",VLOOKUP($F102,'Aircraft list'!$A$4:$G$39,4,FALSE)="YES"),T102,""),"")</f>
        <v/>
      </c>
      <c r="Y102" s="115" t="str">
        <f>IFERROR(IF(AND(VLOOKUP($F102,'Aircraft list'!$A$4:$G$39,2,FALSE)="YES",VLOOKUP($F102,'Aircraft list'!$A$4:$G$39,4,FALSE)="YES"),V102,""),"")</f>
        <v/>
      </c>
      <c r="Z102" s="116" t="str">
        <f>IFERROR(IF(AND(VLOOKUP($F102,'Aircraft list'!$A$4:$G$39,3,FALSE)="YES",VLOOKUP($F102,'Aircraft list'!$A$4:$G$39,4,FALSE)="YES"),T102,""),"")</f>
        <v/>
      </c>
      <c r="AA102" s="115" t="str">
        <f>IFERROR(IF(AND(VLOOKUP($F102,'Aircraft list'!$A$4:$G$39,3,FALSE)="YES",VLOOKUP($F102,'Aircraft list'!$A$4:$G$39,4,FALSE)="YES"),V102,""),"")</f>
        <v/>
      </c>
      <c r="AB102" s="116" t="str">
        <f>IFERROR(IF(AND(VLOOKUP($F102,'Aircraft list'!$A$4:$G$39,2,FALSE)="YES",VLOOKUP($F102,'Aircraft list'!$A$4:$G$39,6,FALSE)="YES"),T102,""),"")</f>
        <v/>
      </c>
      <c r="AC102" s="115" t="str">
        <f>IFERROR(IF(AND(VLOOKUP($F102,'Aircraft list'!$A$4:$G$39,2,FALSE)="YES",VLOOKUP($F102,'Aircraft list'!$A$4:$G$39,6,FALSE)="YES"),V102,""),"")</f>
        <v/>
      </c>
      <c r="AD102" s="116" t="str">
        <f>IFERROR(IF(AND(VLOOKUP($F102,'Aircraft list'!$A$4:$G$39,3,FALSE)="YES",VLOOKUP($F102,'Aircraft list'!$A$4:$G$39,6,FALSE)="YES"),T102,""),"")</f>
        <v/>
      </c>
      <c r="AE102" s="117" t="str">
        <f>IFERROR(IF(AND(VLOOKUP($F102,'Aircraft list'!$A$4:$G$39,3,FALSE)="YES",VLOOKUP($F102,'Aircraft list'!$A$4:$G$39,6,FALSE)="YES"),U102,""),"")</f>
        <v/>
      </c>
      <c r="AF102" s="115" t="str">
        <f>IFERROR(IF(AND(VLOOKUP($F102,'Aircraft list'!$A$4:$G$39,3,FALSE)="YES",VLOOKUP($F102,'Aircraft list'!$A$4:$G$39,6,FALSE)="YES"),V102,""),"")</f>
        <v/>
      </c>
      <c r="AG102" s="116" t="str">
        <f>IFERROR(IF(VLOOKUP($F102,'Aircraft list'!$A$4:$G$39,5,FALSE)="YES",T102,""),"")</f>
        <v/>
      </c>
      <c r="AH102" s="117" t="str">
        <f>IFERROR(IF(VLOOKUP($F102,'Aircraft list'!$A$4:$G$39,5,FALSE)="YES",U102,""),"")</f>
        <v/>
      </c>
      <c r="AI102" s="115" t="str">
        <f>IFERROR(IF(VLOOKUP($F102,'Aircraft list'!$A$4:$G$39,5,FALSE)="YES",V102,""),"")</f>
        <v/>
      </c>
      <c r="AJ102" s="101"/>
      <c r="AK102" s="101"/>
      <c r="AL102" s="101"/>
      <c r="AM102" s="102" t="str">
        <f>IFERROR(IF(VLOOKUP($F102,'Aircraft list'!$A$4:$G$39,7,FALSE)="YES",N102,""),"")</f>
        <v/>
      </c>
      <c r="AN102" s="112"/>
      <c r="AO102" s="101"/>
      <c r="AP102" s="101"/>
      <c r="AQ102" s="101"/>
      <c r="AR102" s="111"/>
      <c r="AS102" s="102"/>
      <c r="AT102" s="102"/>
      <c r="AU102" s="49"/>
    </row>
    <row r="103" spans="1:47" s="50" customFormat="1">
      <c r="A103" s="84"/>
      <c r="B103" s="75"/>
      <c r="C103" s="76"/>
      <c r="D103" s="77"/>
      <c r="E103" s="73" t="str">
        <f t="shared" si="6"/>
        <v/>
      </c>
      <c r="F103" s="79"/>
      <c r="G103" s="80"/>
      <c r="H103" s="50" t="str">
        <f>IFERROR(IF(VLOOKUP(F103,'Aircraft list'!$A$4:$T$59, 3,FALSE)="YES", "ME", "SE" )," ")</f>
        <v xml:space="preserve"> </v>
      </c>
      <c r="I103" s="80"/>
      <c r="J103" s="81" t="str">
        <f ca="1">IFERROR(IF(AND(
MOD(C103-fctlontodouble(VLOOKUP(B103,#REF!,4,FALSE))/360,1)&gt;=MOD((((MID((MID((IF(ISERR(A103),"",fctsoleil(A103,fctlattodouble(VLOOKUP(B103,#REF!,3,FALSE)),fctlontodouble(VLOOKUP(B103,#REF!,4,FALSE)),FALSE))),1,4)),1,2))*60+MID((MID((IF(ISERR(A103),"",fctsoleil(A103,fctlattodouble(VLOOKUP(B103,#REF!,3,FALSE)),fctlontodouble(VLOOKUP(B103,#REF!,4,FALSE)),FALSE))),1,4)),3,4))/(60*24))-fctlontodouble(VLOOKUP(B103,#REF!,4,FALSE))/360,1),
MOD(C103-fctlontodouble(VLOOKUP(B103,#REF!,4,FALSE))/360,1)&lt;MOD((((MID((MID((IF(ISERR(A103),"",fctsoleil(A103,fctlattodouble(VLOOKUP(B103,#REF!,3,FALSE)),fctlontodouble(VLOOKUP(B103,#REF!,4,FALSE)),FALSE))),7,4)),1,2))*60+MID((MID((IF(ISERR(A103),"",fctsoleil(A103,fctlattodouble(VLOOKUP(B103,#REF!,3,FALSE)),fctlontodouble(VLOOKUP(B103,#REF!,4,FALSE)),FALSE))),7,4)),3,4))/(60*24))-fctlontodouble(VLOOKUP(B103,#REF!,4,FALSE))/360,1)
),1,""),"")</f>
        <v/>
      </c>
      <c r="K103" s="82" t="str">
        <f t="shared" si="7"/>
        <v/>
      </c>
      <c r="L103" s="79" t="str">
        <f ca="1">IFERROR(IF(AND(
MOD(E103-fctlontodouble(VLOOKUP(D103,#REF!,4,FALSE))/360,1)&gt;=MOD((((MID((MID((IF(ISERR(A103),"",fctsoleil(A103,fctlattodouble(VLOOKUP(D103,#REF!,3,FALSE)),fctlontodouble(VLOOKUP(D103,#REF!,4,FALSE)),FALSE))),1,4)),1,2))*60+MID((MID((IF(ISERR(A103),"",fctsoleil(A103,fctlattodouble(VLOOKUP(D103,#REF!,3,FALSE)),fctlontodouble(VLOOKUP(D103,#REF!,4,FALSE)),FALSE))),1,4)),3,4))/(60*24))-fctlontodouble(VLOOKUP(D103,#REF!,4,FALSE))/360,1),
MOD(E103-fctlontodouble(VLOOKUP(D103,#REF!,4,FALSE))/360,1)&lt;MOD((((MID((MID((IF(ISERR(A103),"",fctsoleil(A103,fctlattodouble(VLOOKUP(D103,#REF!,3,FALSE)),fctlontodouble(VLOOKUP(D103,#REF!,4,FALSE)),FALSE))),7,4)),1,2))*60+MID((MID((IF(ISERR(A103),"",fctsoleil(A103,fctlattodouble(VLOOKUP(D103,#REF!,3,FALSE)),fctlontodouble(VLOOKUP(D103,#REF!,4,FALSE)),FALSE))),7,4)),3,4))/(60*24))-fctlontodouble(VLOOKUP(D103,#REF!,4,FALSE))/360,1)
),1," "),"")</f>
        <v/>
      </c>
      <c r="M103" s="79" t="str">
        <f t="shared" si="8"/>
        <v/>
      </c>
      <c r="N103" s="94"/>
      <c r="O103" s="83"/>
      <c r="P103" s="95"/>
      <c r="Q103" s="96"/>
      <c r="R103" s="97" t="str">
        <f>IF(AND(A103&lt;&gt;0,B103&lt;&gt;0,D103&lt;&gt;0,C103&lt;&gt;0,N103&lt;&gt;0),(vol_de_nuit(B103,D103,A103,C103,N103/24)*24),"")</f>
        <v/>
      </c>
      <c r="S103" s="98"/>
      <c r="T103" s="95"/>
      <c r="U103" s="99"/>
      <c r="V103" s="100"/>
      <c r="W103" s="101"/>
      <c r="X103" s="116" t="str">
        <f>IFERROR(IF(AND(VLOOKUP($F103,'Aircraft list'!$A$4:$G$39,2,FALSE)="YES",VLOOKUP($F103,'Aircraft list'!$A$4:$G$39,4,FALSE)="YES"),T103,""),"")</f>
        <v/>
      </c>
      <c r="Y103" s="115" t="str">
        <f>IFERROR(IF(AND(VLOOKUP($F103,'Aircraft list'!$A$4:$G$39,2,FALSE)="YES",VLOOKUP($F103,'Aircraft list'!$A$4:$G$39,4,FALSE)="YES"),V103,""),"")</f>
        <v/>
      </c>
      <c r="Z103" s="116" t="str">
        <f>IFERROR(IF(AND(VLOOKUP($F103,'Aircraft list'!$A$4:$G$39,3,FALSE)="YES",VLOOKUP($F103,'Aircraft list'!$A$4:$G$39,4,FALSE)="YES"),T103,""),"")</f>
        <v/>
      </c>
      <c r="AA103" s="115" t="str">
        <f>IFERROR(IF(AND(VLOOKUP($F103,'Aircraft list'!$A$4:$G$39,3,FALSE)="YES",VLOOKUP($F103,'Aircraft list'!$A$4:$G$39,4,FALSE)="YES"),V103,""),"")</f>
        <v/>
      </c>
      <c r="AB103" s="116" t="str">
        <f>IFERROR(IF(AND(VLOOKUP($F103,'Aircraft list'!$A$4:$G$39,2,FALSE)="YES",VLOOKUP($F103,'Aircraft list'!$A$4:$G$39,6,FALSE)="YES"),T103,""),"")</f>
        <v/>
      </c>
      <c r="AC103" s="115" t="str">
        <f>IFERROR(IF(AND(VLOOKUP($F103,'Aircraft list'!$A$4:$G$39,2,FALSE)="YES",VLOOKUP($F103,'Aircraft list'!$A$4:$G$39,6,FALSE)="YES"),V103,""),"")</f>
        <v/>
      </c>
      <c r="AD103" s="116" t="str">
        <f>IFERROR(IF(AND(VLOOKUP($F103,'Aircraft list'!$A$4:$G$39,3,FALSE)="YES",VLOOKUP($F103,'Aircraft list'!$A$4:$G$39,6,FALSE)="YES"),T103,""),"")</f>
        <v/>
      </c>
      <c r="AE103" s="117" t="str">
        <f>IFERROR(IF(AND(VLOOKUP($F103,'Aircraft list'!$A$4:$G$39,3,FALSE)="YES",VLOOKUP($F103,'Aircraft list'!$A$4:$G$39,6,FALSE)="YES"),U103,""),"")</f>
        <v/>
      </c>
      <c r="AF103" s="115" t="str">
        <f>IFERROR(IF(AND(VLOOKUP($F103,'Aircraft list'!$A$4:$G$39,3,FALSE)="YES",VLOOKUP($F103,'Aircraft list'!$A$4:$G$39,6,FALSE)="YES"),V103,""),"")</f>
        <v/>
      </c>
      <c r="AG103" s="116" t="str">
        <f>IFERROR(IF(VLOOKUP($F103,'Aircraft list'!$A$4:$G$39,5,FALSE)="YES",T103,""),"")</f>
        <v/>
      </c>
      <c r="AH103" s="117" t="str">
        <f>IFERROR(IF(VLOOKUP($F103,'Aircraft list'!$A$4:$G$39,5,FALSE)="YES",U103,""),"")</f>
        <v/>
      </c>
      <c r="AI103" s="115" t="str">
        <f>IFERROR(IF(VLOOKUP($F103,'Aircraft list'!$A$4:$G$39,5,FALSE)="YES",V103,""),"")</f>
        <v/>
      </c>
      <c r="AJ103" s="101"/>
      <c r="AK103" s="101"/>
      <c r="AL103" s="101"/>
      <c r="AM103" s="102" t="str">
        <f>IFERROR(IF(VLOOKUP($F103,'Aircraft list'!$A$4:$G$39,7,FALSE)="YES",N103,""),"")</f>
        <v/>
      </c>
      <c r="AN103" s="112"/>
      <c r="AO103" s="101"/>
      <c r="AP103" s="101"/>
      <c r="AQ103" s="101"/>
      <c r="AR103" s="111"/>
      <c r="AS103" s="102"/>
      <c r="AT103" s="102"/>
      <c r="AU103" s="49"/>
    </row>
    <row r="104" spans="1:47" s="50" customFormat="1">
      <c r="A104" s="84"/>
      <c r="B104" s="75"/>
      <c r="C104" s="76"/>
      <c r="D104" s="77"/>
      <c r="E104" s="73" t="str">
        <f t="shared" si="6"/>
        <v/>
      </c>
      <c r="F104" s="79"/>
      <c r="G104" s="80"/>
      <c r="H104" s="50" t="str">
        <f>IFERROR(IF(VLOOKUP(F104,'Aircraft list'!$A$4:$T$59, 3,FALSE)="YES", "ME", "SE" )," ")</f>
        <v xml:space="preserve"> </v>
      </c>
      <c r="I104" s="80"/>
      <c r="J104" s="81" t="str">
        <f ca="1">IFERROR(IF(AND(
MOD(C104-fctlontodouble(VLOOKUP(B104,#REF!,4,FALSE))/360,1)&gt;=MOD((((MID((MID((IF(ISERR(A104),"",fctsoleil(A104,fctlattodouble(VLOOKUP(B104,#REF!,3,FALSE)),fctlontodouble(VLOOKUP(B104,#REF!,4,FALSE)),FALSE))),1,4)),1,2))*60+MID((MID((IF(ISERR(A104),"",fctsoleil(A104,fctlattodouble(VLOOKUP(B104,#REF!,3,FALSE)),fctlontodouble(VLOOKUP(B104,#REF!,4,FALSE)),FALSE))),1,4)),3,4))/(60*24))-fctlontodouble(VLOOKUP(B104,#REF!,4,FALSE))/360,1),
MOD(C104-fctlontodouble(VLOOKUP(B104,#REF!,4,FALSE))/360,1)&lt;MOD((((MID((MID((IF(ISERR(A104),"",fctsoleil(A104,fctlattodouble(VLOOKUP(B104,#REF!,3,FALSE)),fctlontodouble(VLOOKUP(B104,#REF!,4,FALSE)),FALSE))),7,4)),1,2))*60+MID((MID((IF(ISERR(A104),"",fctsoleil(A104,fctlattodouble(VLOOKUP(B104,#REF!,3,FALSE)),fctlontodouble(VLOOKUP(B104,#REF!,4,FALSE)),FALSE))),7,4)),3,4))/(60*24))-fctlontodouble(VLOOKUP(B104,#REF!,4,FALSE))/360,1)
),1,""),"")</f>
        <v/>
      </c>
      <c r="K104" s="82" t="str">
        <f t="shared" si="7"/>
        <v/>
      </c>
      <c r="L104" s="79" t="str">
        <f ca="1">IFERROR(IF(AND(
MOD(E104-fctlontodouble(VLOOKUP(D104,#REF!,4,FALSE))/360,1)&gt;=MOD((((MID((MID((IF(ISERR(A104),"",fctsoleil(A104,fctlattodouble(VLOOKUP(D104,#REF!,3,FALSE)),fctlontodouble(VLOOKUP(D104,#REF!,4,FALSE)),FALSE))),1,4)),1,2))*60+MID((MID((IF(ISERR(A104),"",fctsoleil(A104,fctlattodouble(VLOOKUP(D104,#REF!,3,FALSE)),fctlontodouble(VLOOKUP(D104,#REF!,4,FALSE)),FALSE))),1,4)),3,4))/(60*24))-fctlontodouble(VLOOKUP(D104,#REF!,4,FALSE))/360,1),
MOD(E104-fctlontodouble(VLOOKUP(D104,#REF!,4,FALSE))/360,1)&lt;MOD((((MID((MID((IF(ISERR(A104),"",fctsoleil(A104,fctlattodouble(VLOOKUP(D104,#REF!,3,FALSE)),fctlontodouble(VLOOKUP(D104,#REF!,4,FALSE)),FALSE))),7,4)),1,2))*60+MID((MID((IF(ISERR(A104),"",fctsoleil(A104,fctlattodouble(VLOOKUP(D104,#REF!,3,FALSE)),fctlontodouble(VLOOKUP(D104,#REF!,4,FALSE)),FALSE))),7,4)),3,4))/(60*24))-fctlontodouble(VLOOKUP(D104,#REF!,4,FALSE))/360,1)
),1," "),"")</f>
        <v/>
      </c>
      <c r="M104" s="79" t="str">
        <f t="shared" si="8"/>
        <v/>
      </c>
      <c r="N104" s="94"/>
      <c r="O104" s="83"/>
      <c r="P104" s="95"/>
      <c r="Q104" s="96"/>
      <c r="R104" s="97" t="str">
        <f>IF(AND(A104&lt;&gt;0,B104&lt;&gt;0,D104&lt;&gt;0,C104&lt;&gt;0,N104&lt;&gt;0),(vol_de_nuit(B104,D104,A104,C104,N104/24)*24),"")</f>
        <v/>
      </c>
      <c r="S104" s="98"/>
      <c r="T104" s="95"/>
      <c r="U104" s="99"/>
      <c r="V104" s="100"/>
      <c r="W104" s="101"/>
      <c r="X104" s="116" t="str">
        <f>IFERROR(IF(AND(VLOOKUP($F104,'Aircraft list'!$A$4:$G$39,2,FALSE)="YES",VLOOKUP($F104,'Aircraft list'!$A$4:$G$39,4,FALSE)="YES"),T104,""),"")</f>
        <v/>
      </c>
      <c r="Y104" s="115" t="str">
        <f>IFERROR(IF(AND(VLOOKUP($F104,'Aircraft list'!$A$4:$G$39,2,FALSE)="YES",VLOOKUP($F104,'Aircraft list'!$A$4:$G$39,4,FALSE)="YES"),V104,""),"")</f>
        <v/>
      </c>
      <c r="Z104" s="116" t="str">
        <f>IFERROR(IF(AND(VLOOKUP($F104,'Aircraft list'!$A$4:$G$39,3,FALSE)="YES",VLOOKUP($F104,'Aircraft list'!$A$4:$G$39,4,FALSE)="YES"),T104,""),"")</f>
        <v/>
      </c>
      <c r="AA104" s="115" t="str">
        <f>IFERROR(IF(AND(VLOOKUP($F104,'Aircraft list'!$A$4:$G$39,3,FALSE)="YES",VLOOKUP($F104,'Aircraft list'!$A$4:$G$39,4,FALSE)="YES"),V104,""),"")</f>
        <v/>
      </c>
      <c r="AB104" s="116" t="str">
        <f>IFERROR(IF(AND(VLOOKUP($F104,'Aircraft list'!$A$4:$G$39,2,FALSE)="YES",VLOOKUP($F104,'Aircraft list'!$A$4:$G$39,6,FALSE)="YES"),T104,""),"")</f>
        <v/>
      </c>
      <c r="AC104" s="115" t="str">
        <f>IFERROR(IF(AND(VLOOKUP($F104,'Aircraft list'!$A$4:$G$39,2,FALSE)="YES",VLOOKUP($F104,'Aircraft list'!$A$4:$G$39,6,FALSE)="YES"),V104,""),"")</f>
        <v/>
      </c>
      <c r="AD104" s="116" t="str">
        <f>IFERROR(IF(AND(VLOOKUP($F104,'Aircraft list'!$A$4:$G$39,3,FALSE)="YES",VLOOKUP($F104,'Aircraft list'!$A$4:$G$39,6,FALSE)="YES"),T104,""),"")</f>
        <v/>
      </c>
      <c r="AE104" s="117" t="str">
        <f>IFERROR(IF(AND(VLOOKUP($F104,'Aircraft list'!$A$4:$G$39,3,FALSE)="YES",VLOOKUP($F104,'Aircraft list'!$A$4:$G$39,6,FALSE)="YES"),U104,""),"")</f>
        <v/>
      </c>
      <c r="AF104" s="115" t="str">
        <f>IFERROR(IF(AND(VLOOKUP($F104,'Aircraft list'!$A$4:$G$39,3,FALSE)="YES",VLOOKUP($F104,'Aircraft list'!$A$4:$G$39,6,FALSE)="YES"),V104,""),"")</f>
        <v/>
      </c>
      <c r="AG104" s="116" t="str">
        <f>IFERROR(IF(VLOOKUP($F104,'Aircraft list'!$A$4:$G$39,5,FALSE)="YES",T104,""),"")</f>
        <v/>
      </c>
      <c r="AH104" s="117" t="str">
        <f>IFERROR(IF(VLOOKUP($F104,'Aircraft list'!$A$4:$G$39,5,FALSE)="YES",U104,""),"")</f>
        <v/>
      </c>
      <c r="AI104" s="115" t="str">
        <f>IFERROR(IF(VLOOKUP($F104,'Aircraft list'!$A$4:$G$39,5,FALSE)="YES",V104,""),"")</f>
        <v/>
      </c>
      <c r="AJ104" s="101"/>
      <c r="AK104" s="101"/>
      <c r="AL104" s="101"/>
      <c r="AM104" s="102" t="str">
        <f>IFERROR(IF(VLOOKUP($F104,'Aircraft list'!$A$4:$G$39,7,FALSE)="YES",N104,""),"")</f>
        <v/>
      </c>
      <c r="AN104" s="112"/>
      <c r="AO104" s="101"/>
      <c r="AP104" s="101"/>
      <c r="AQ104" s="101"/>
      <c r="AR104" s="111"/>
      <c r="AS104" s="102"/>
      <c r="AT104" s="102"/>
      <c r="AU104" s="49"/>
    </row>
    <row r="105" spans="1:47" s="50" customFormat="1">
      <c r="A105" s="84"/>
      <c r="B105" s="75"/>
      <c r="C105" s="76"/>
      <c r="D105" s="77"/>
      <c r="E105" s="73" t="str">
        <f t="shared" si="6"/>
        <v/>
      </c>
      <c r="F105" s="79"/>
      <c r="G105" s="80"/>
      <c r="H105" s="50" t="str">
        <f>IFERROR(IF(VLOOKUP(F105,'Aircraft list'!$A$4:$T$59, 3,FALSE)="YES", "ME", "SE" )," ")</f>
        <v xml:space="preserve"> </v>
      </c>
      <c r="I105" s="80"/>
      <c r="J105" s="81" t="str">
        <f ca="1">IFERROR(IF(AND(
MOD(C105-fctlontodouble(VLOOKUP(B105,#REF!,4,FALSE))/360,1)&gt;=MOD((((MID((MID((IF(ISERR(A105),"",fctsoleil(A105,fctlattodouble(VLOOKUP(B105,#REF!,3,FALSE)),fctlontodouble(VLOOKUP(B105,#REF!,4,FALSE)),FALSE))),1,4)),1,2))*60+MID((MID((IF(ISERR(A105),"",fctsoleil(A105,fctlattodouble(VLOOKUP(B105,#REF!,3,FALSE)),fctlontodouble(VLOOKUP(B105,#REF!,4,FALSE)),FALSE))),1,4)),3,4))/(60*24))-fctlontodouble(VLOOKUP(B105,#REF!,4,FALSE))/360,1),
MOD(C105-fctlontodouble(VLOOKUP(B105,#REF!,4,FALSE))/360,1)&lt;MOD((((MID((MID((IF(ISERR(A105),"",fctsoleil(A105,fctlattodouble(VLOOKUP(B105,#REF!,3,FALSE)),fctlontodouble(VLOOKUP(B105,#REF!,4,FALSE)),FALSE))),7,4)),1,2))*60+MID((MID((IF(ISERR(A105),"",fctsoleil(A105,fctlattodouble(VLOOKUP(B105,#REF!,3,FALSE)),fctlontodouble(VLOOKUP(B105,#REF!,4,FALSE)),FALSE))),7,4)),3,4))/(60*24))-fctlontodouble(VLOOKUP(B105,#REF!,4,FALSE))/360,1)
),1,""),"")</f>
        <v/>
      </c>
      <c r="K105" s="82" t="str">
        <f t="shared" si="7"/>
        <v/>
      </c>
      <c r="L105" s="79" t="str">
        <f ca="1">IFERROR(IF(AND(
MOD(E105-fctlontodouble(VLOOKUP(D105,#REF!,4,FALSE))/360,1)&gt;=MOD((((MID((MID((IF(ISERR(A105),"",fctsoleil(A105,fctlattodouble(VLOOKUP(D105,#REF!,3,FALSE)),fctlontodouble(VLOOKUP(D105,#REF!,4,FALSE)),FALSE))),1,4)),1,2))*60+MID((MID((IF(ISERR(A105),"",fctsoleil(A105,fctlattodouble(VLOOKUP(D105,#REF!,3,FALSE)),fctlontodouble(VLOOKUP(D105,#REF!,4,FALSE)),FALSE))),1,4)),3,4))/(60*24))-fctlontodouble(VLOOKUP(D105,#REF!,4,FALSE))/360,1),
MOD(E105-fctlontodouble(VLOOKUP(D105,#REF!,4,FALSE))/360,1)&lt;MOD((((MID((MID((IF(ISERR(A105),"",fctsoleil(A105,fctlattodouble(VLOOKUP(D105,#REF!,3,FALSE)),fctlontodouble(VLOOKUP(D105,#REF!,4,FALSE)),FALSE))),7,4)),1,2))*60+MID((MID((IF(ISERR(A105),"",fctsoleil(A105,fctlattodouble(VLOOKUP(D105,#REF!,3,FALSE)),fctlontodouble(VLOOKUP(D105,#REF!,4,FALSE)),FALSE))),7,4)),3,4))/(60*24))-fctlontodouble(VLOOKUP(D105,#REF!,4,FALSE))/360,1)
),1," "),"")</f>
        <v/>
      </c>
      <c r="M105" s="79" t="str">
        <f t="shared" si="8"/>
        <v/>
      </c>
      <c r="N105" s="94"/>
      <c r="O105" s="83"/>
      <c r="P105" s="95"/>
      <c r="Q105" s="96"/>
      <c r="R105" s="97" t="str">
        <f>IF(AND(A105&lt;&gt;0,B105&lt;&gt;0,D105&lt;&gt;0,C105&lt;&gt;0,N105&lt;&gt;0),(vol_de_nuit(B105,D105,A105,C105,N105/24)*24),"")</f>
        <v/>
      </c>
      <c r="S105" s="98"/>
      <c r="T105" s="95"/>
      <c r="U105" s="99"/>
      <c r="V105" s="100"/>
      <c r="W105" s="101"/>
      <c r="X105" s="116" t="str">
        <f>IFERROR(IF(AND(VLOOKUP($F105,'Aircraft list'!$A$4:$G$39,2,FALSE)="YES",VLOOKUP($F105,'Aircraft list'!$A$4:$G$39,4,FALSE)="YES"),T105,""),"")</f>
        <v/>
      </c>
      <c r="Y105" s="115" t="str">
        <f>IFERROR(IF(AND(VLOOKUP($F105,'Aircraft list'!$A$4:$G$39,2,FALSE)="YES",VLOOKUP($F105,'Aircraft list'!$A$4:$G$39,4,FALSE)="YES"),V105,""),"")</f>
        <v/>
      </c>
      <c r="Z105" s="116" t="str">
        <f>IFERROR(IF(AND(VLOOKUP($F105,'Aircraft list'!$A$4:$G$39,3,FALSE)="YES",VLOOKUP($F105,'Aircraft list'!$A$4:$G$39,4,FALSE)="YES"),T105,""),"")</f>
        <v/>
      </c>
      <c r="AA105" s="115" t="str">
        <f>IFERROR(IF(AND(VLOOKUP($F105,'Aircraft list'!$A$4:$G$39,3,FALSE)="YES",VLOOKUP($F105,'Aircraft list'!$A$4:$G$39,4,FALSE)="YES"),V105,""),"")</f>
        <v/>
      </c>
      <c r="AB105" s="116" t="str">
        <f>IFERROR(IF(AND(VLOOKUP($F105,'Aircraft list'!$A$4:$G$39,2,FALSE)="YES",VLOOKUP($F105,'Aircraft list'!$A$4:$G$39,6,FALSE)="YES"),T105,""),"")</f>
        <v/>
      </c>
      <c r="AC105" s="115" t="str">
        <f>IFERROR(IF(AND(VLOOKUP($F105,'Aircraft list'!$A$4:$G$39,2,FALSE)="YES",VLOOKUP($F105,'Aircraft list'!$A$4:$G$39,6,FALSE)="YES"),V105,""),"")</f>
        <v/>
      </c>
      <c r="AD105" s="116" t="str">
        <f>IFERROR(IF(AND(VLOOKUP($F105,'Aircraft list'!$A$4:$G$39,3,FALSE)="YES",VLOOKUP($F105,'Aircraft list'!$A$4:$G$39,6,FALSE)="YES"),T105,""),"")</f>
        <v/>
      </c>
      <c r="AE105" s="117" t="str">
        <f>IFERROR(IF(AND(VLOOKUP($F105,'Aircraft list'!$A$4:$G$39,3,FALSE)="YES",VLOOKUP($F105,'Aircraft list'!$A$4:$G$39,6,FALSE)="YES"),U105,""),"")</f>
        <v/>
      </c>
      <c r="AF105" s="115" t="str">
        <f>IFERROR(IF(AND(VLOOKUP($F105,'Aircraft list'!$A$4:$G$39,3,FALSE)="YES",VLOOKUP($F105,'Aircraft list'!$A$4:$G$39,6,FALSE)="YES"),V105,""),"")</f>
        <v/>
      </c>
      <c r="AG105" s="116" t="str">
        <f>IFERROR(IF(VLOOKUP($F105,'Aircraft list'!$A$4:$G$39,5,FALSE)="YES",T105,""),"")</f>
        <v/>
      </c>
      <c r="AH105" s="117" t="str">
        <f>IFERROR(IF(VLOOKUP($F105,'Aircraft list'!$A$4:$G$39,5,FALSE)="YES",U105,""),"")</f>
        <v/>
      </c>
      <c r="AI105" s="115" t="str">
        <f>IFERROR(IF(VLOOKUP($F105,'Aircraft list'!$A$4:$G$39,5,FALSE)="YES",V105,""),"")</f>
        <v/>
      </c>
      <c r="AJ105" s="101"/>
      <c r="AK105" s="101"/>
      <c r="AL105" s="101"/>
      <c r="AM105" s="102" t="str">
        <f>IFERROR(IF(VLOOKUP($F105,'Aircraft list'!$A$4:$G$39,7,FALSE)="YES",N105,""),"")</f>
        <v/>
      </c>
      <c r="AN105" s="112"/>
      <c r="AO105" s="101"/>
      <c r="AP105" s="101"/>
      <c r="AQ105" s="101"/>
      <c r="AR105" s="111"/>
      <c r="AS105" s="102"/>
      <c r="AT105" s="102"/>
      <c r="AU105" s="49"/>
    </row>
    <row r="106" spans="1:47" s="50" customFormat="1">
      <c r="A106" s="84"/>
      <c r="B106" s="75"/>
      <c r="C106" s="76"/>
      <c r="D106" s="77"/>
      <c r="E106" s="73" t="str">
        <f t="shared" si="6"/>
        <v/>
      </c>
      <c r="F106" s="79"/>
      <c r="G106" s="80"/>
      <c r="H106" s="50" t="str">
        <f>IFERROR(IF(VLOOKUP(F106,'Aircraft list'!$A$4:$T$59, 3,FALSE)="YES", "ME", "SE" )," ")</f>
        <v xml:space="preserve"> </v>
      </c>
      <c r="I106" s="80"/>
      <c r="J106" s="81" t="str">
        <f ca="1">IFERROR(IF(AND(
MOD(C106-fctlontodouble(VLOOKUP(B106,#REF!,4,FALSE))/360,1)&gt;=MOD((((MID((MID((IF(ISERR(A106),"",fctsoleil(A106,fctlattodouble(VLOOKUP(B106,#REF!,3,FALSE)),fctlontodouble(VLOOKUP(B106,#REF!,4,FALSE)),FALSE))),1,4)),1,2))*60+MID((MID((IF(ISERR(A106),"",fctsoleil(A106,fctlattodouble(VLOOKUP(B106,#REF!,3,FALSE)),fctlontodouble(VLOOKUP(B106,#REF!,4,FALSE)),FALSE))),1,4)),3,4))/(60*24))-fctlontodouble(VLOOKUP(B106,#REF!,4,FALSE))/360,1),
MOD(C106-fctlontodouble(VLOOKUP(B106,#REF!,4,FALSE))/360,1)&lt;MOD((((MID((MID((IF(ISERR(A106),"",fctsoleil(A106,fctlattodouble(VLOOKUP(B106,#REF!,3,FALSE)),fctlontodouble(VLOOKUP(B106,#REF!,4,FALSE)),FALSE))),7,4)),1,2))*60+MID((MID((IF(ISERR(A106),"",fctsoleil(A106,fctlattodouble(VLOOKUP(B106,#REF!,3,FALSE)),fctlontodouble(VLOOKUP(B106,#REF!,4,FALSE)),FALSE))),7,4)),3,4))/(60*24))-fctlontodouble(VLOOKUP(B106,#REF!,4,FALSE))/360,1)
),1,""),"")</f>
        <v/>
      </c>
      <c r="K106" s="82" t="str">
        <f t="shared" si="7"/>
        <v/>
      </c>
      <c r="L106" s="79" t="str">
        <f ca="1">IFERROR(IF(AND(
MOD(E106-fctlontodouble(VLOOKUP(D106,#REF!,4,FALSE))/360,1)&gt;=MOD((((MID((MID((IF(ISERR(A106),"",fctsoleil(A106,fctlattodouble(VLOOKUP(D106,#REF!,3,FALSE)),fctlontodouble(VLOOKUP(D106,#REF!,4,FALSE)),FALSE))),1,4)),1,2))*60+MID((MID((IF(ISERR(A106),"",fctsoleil(A106,fctlattodouble(VLOOKUP(D106,#REF!,3,FALSE)),fctlontodouble(VLOOKUP(D106,#REF!,4,FALSE)),FALSE))),1,4)),3,4))/(60*24))-fctlontodouble(VLOOKUP(D106,#REF!,4,FALSE))/360,1),
MOD(E106-fctlontodouble(VLOOKUP(D106,#REF!,4,FALSE))/360,1)&lt;MOD((((MID((MID((IF(ISERR(A106),"",fctsoleil(A106,fctlattodouble(VLOOKUP(D106,#REF!,3,FALSE)),fctlontodouble(VLOOKUP(D106,#REF!,4,FALSE)),FALSE))),7,4)),1,2))*60+MID((MID((IF(ISERR(A106),"",fctsoleil(A106,fctlattodouble(VLOOKUP(D106,#REF!,3,FALSE)),fctlontodouble(VLOOKUP(D106,#REF!,4,FALSE)),FALSE))),7,4)),3,4))/(60*24))-fctlontodouble(VLOOKUP(D106,#REF!,4,FALSE))/360,1)
),1," "),"")</f>
        <v/>
      </c>
      <c r="M106" s="79" t="str">
        <f t="shared" si="8"/>
        <v/>
      </c>
      <c r="N106" s="94"/>
      <c r="O106" s="83"/>
      <c r="P106" s="95"/>
      <c r="Q106" s="96"/>
      <c r="R106" s="97" t="str">
        <f>IF(AND(A106&lt;&gt;0,B106&lt;&gt;0,D106&lt;&gt;0,C106&lt;&gt;0,N106&lt;&gt;0),(vol_de_nuit(B106,D106,A106,C106,N106/24)*24),"")</f>
        <v/>
      </c>
      <c r="S106" s="98"/>
      <c r="T106" s="95"/>
      <c r="U106" s="99"/>
      <c r="V106" s="100"/>
      <c r="W106" s="101"/>
      <c r="X106" s="116" t="str">
        <f>IFERROR(IF(AND(VLOOKUP($F106,'Aircraft list'!$A$4:$G$39,2,FALSE)="YES",VLOOKUP($F106,'Aircraft list'!$A$4:$G$39,4,FALSE)="YES"),T106,""),"")</f>
        <v/>
      </c>
      <c r="Y106" s="115" t="str">
        <f>IFERROR(IF(AND(VLOOKUP($F106,'Aircraft list'!$A$4:$G$39,2,FALSE)="YES",VLOOKUP($F106,'Aircraft list'!$A$4:$G$39,4,FALSE)="YES"),V106,""),"")</f>
        <v/>
      </c>
      <c r="Z106" s="116" t="str">
        <f>IFERROR(IF(AND(VLOOKUP($F106,'Aircraft list'!$A$4:$G$39,3,FALSE)="YES",VLOOKUP($F106,'Aircraft list'!$A$4:$G$39,4,FALSE)="YES"),T106,""),"")</f>
        <v/>
      </c>
      <c r="AA106" s="115" t="str">
        <f>IFERROR(IF(AND(VLOOKUP($F106,'Aircraft list'!$A$4:$G$39,3,FALSE)="YES",VLOOKUP($F106,'Aircraft list'!$A$4:$G$39,4,FALSE)="YES"),V106,""),"")</f>
        <v/>
      </c>
      <c r="AB106" s="116" t="str">
        <f>IFERROR(IF(AND(VLOOKUP($F106,'Aircraft list'!$A$4:$G$39,2,FALSE)="YES",VLOOKUP($F106,'Aircraft list'!$A$4:$G$39,6,FALSE)="YES"),T106,""),"")</f>
        <v/>
      </c>
      <c r="AC106" s="115" t="str">
        <f>IFERROR(IF(AND(VLOOKUP($F106,'Aircraft list'!$A$4:$G$39,2,FALSE)="YES",VLOOKUP($F106,'Aircraft list'!$A$4:$G$39,6,FALSE)="YES"),V106,""),"")</f>
        <v/>
      </c>
      <c r="AD106" s="116" t="str">
        <f>IFERROR(IF(AND(VLOOKUP($F106,'Aircraft list'!$A$4:$G$39,3,FALSE)="YES",VLOOKUP($F106,'Aircraft list'!$A$4:$G$39,6,FALSE)="YES"),T106,""),"")</f>
        <v/>
      </c>
      <c r="AE106" s="117" t="str">
        <f>IFERROR(IF(AND(VLOOKUP($F106,'Aircraft list'!$A$4:$G$39,3,FALSE)="YES",VLOOKUP($F106,'Aircraft list'!$A$4:$G$39,6,FALSE)="YES"),U106,""),"")</f>
        <v/>
      </c>
      <c r="AF106" s="115" t="str">
        <f>IFERROR(IF(AND(VLOOKUP($F106,'Aircraft list'!$A$4:$G$39,3,FALSE)="YES",VLOOKUP($F106,'Aircraft list'!$A$4:$G$39,6,FALSE)="YES"),V106,""),"")</f>
        <v/>
      </c>
      <c r="AG106" s="116" t="str">
        <f>IFERROR(IF(VLOOKUP($F106,'Aircraft list'!$A$4:$G$39,5,FALSE)="YES",T106,""),"")</f>
        <v/>
      </c>
      <c r="AH106" s="117" t="str">
        <f>IFERROR(IF(VLOOKUP($F106,'Aircraft list'!$A$4:$G$39,5,FALSE)="YES",U106,""),"")</f>
        <v/>
      </c>
      <c r="AI106" s="115" t="str">
        <f>IFERROR(IF(VLOOKUP($F106,'Aircraft list'!$A$4:$G$39,5,FALSE)="YES",V106,""),"")</f>
        <v/>
      </c>
      <c r="AJ106" s="101"/>
      <c r="AK106" s="101"/>
      <c r="AL106" s="101"/>
      <c r="AM106" s="102" t="str">
        <f>IFERROR(IF(VLOOKUP($F106,'Aircraft list'!$A$4:$G$39,7,FALSE)="YES",N106,""),"")</f>
        <v/>
      </c>
      <c r="AN106" s="112"/>
      <c r="AO106" s="101"/>
      <c r="AP106" s="101"/>
      <c r="AQ106" s="101"/>
      <c r="AR106" s="111"/>
      <c r="AS106" s="102"/>
      <c r="AT106" s="102"/>
      <c r="AU106" s="49"/>
    </row>
    <row r="107" spans="1:47" s="50" customFormat="1">
      <c r="A107" s="84"/>
      <c r="B107" s="75"/>
      <c r="C107" s="76"/>
      <c r="D107" s="77"/>
      <c r="E107" s="73" t="str">
        <f t="shared" si="6"/>
        <v/>
      </c>
      <c r="F107" s="79"/>
      <c r="G107" s="80"/>
      <c r="H107" s="50" t="str">
        <f>IFERROR(IF(VLOOKUP(F107,'Aircraft list'!$A$4:$T$59, 3,FALSE)="YES", "ME", "SE" )," ")</f>
        <v xml:space="preserve"> </v>
      </c>
      <c r="I107" s="80"/>
      <c r="J107" s="81" t="str">
        <f ca="1">IFERROR(IF(AND(
MOD(C107-fctlontodouble(VLOOKUP(B107,#REF!,4,FALSE))/360,1)&gt;=MOD((((MID((MID((IF(ISERR(A107),"",fctsoleil(A107,fctlattodouble(VLOOKUP(B107,#REF!,3,FALSE)),fctlontodouble(VLOOKUP(B107,#REF!,4,FALSE)),FALSE))),1,4)),1,2))*60+MID((MID((IF(ISERR(A107),"",fctsoleil(A107,fctlattodouble(VLOOKUP(B107,#REF!,3,FALSE)),fctlontodouble(VLOOKUP(B107,#REF!,4,FALSE)),FALSE))),1,4)),3,4))/(60*24))-fctlontodouble(VLOOKUP(B107,#REF!,4,FALSE))/360,1),
MOD(C107-fctlontodouble(VLOOKUP(B107,#REF!,4,FALSE))/360,1)&lt;MOD((((MID((MID((IF(ISERR(A107),"",fctsoleil(A107,fctlattodouble(VLOOKUP(B107,#REF!,3,FALSE)),fctlontodouble(VLOOKUP(B107,#REF!,4,FALSE)),FALSE))),7,4)),1,2))*60+MID((MID((IF(ISERR(A107),"",fctsoleil(A107,fctlattodouble(VLOOKUP(B107,#REF!,3,FALSE)),fctlontodouble(VLOOKUP(B107,#REF!,4,FALSE)),FALSE))),7,4)),3,4))/(60*24))-fctlontodouble(VLOOKUP(B107,#REF!,4,FALSE))/360,1)
),1,""),"")</f>
        <v/>
      </c>
      <c r="K107" s="82" t="str">
        <f t="shared" si="7"/>
        <v/>
      </c>
      <c r="L107" s="79" t="str">
        <f ca="1">IFERROR(IF(AND(
MOD(E107-fctlontodouble(VLOOKUP(D107,#REF!,4,FALSE))/360,1)&gt;=MOD((((MID((MID((IF(ISERR(A107),"",fctsoleil(A107,fctlattodouble(VLOOKUP(D107,#REF!,3,FALSE)),fctlontodouble(VLOOKUP(D107,#REF!,4,FALSE)),FALSE))),1,4)),1,2))*60+MID((MID((IF(ISERR(A107),"",fctsoleil(A107,fctlattodouble(VLOOKUP(D107,#REF!,3,FALSE)),fctlontodouble(VLOOKUP(D107,#REF!,4,FALSE)),FALSE))),1,4)),3,4))/(60*24))-fctlontodouble(VLOOKUP(D107,#REF!,4,FALSE))/360,1),
MOD(E107-fctlontodouble(VLOOKUP(D107,#REF!,4,FALSE))/360,1)&lt;MOD((((MID((MID((IF(ISERR(A107),"",fctsoleil(A107,fctlattodouble(VLOOKUP(D107,#REF!,3,FALSE)),fctlontodouble(VLOOKUP(D107,#REF!,4,FALSE)),FALSE))),7,4)),1,2))*60+MID((MID((IF(ISERR(A107),"",fctsoleil(A107,fctlattodouble(VLOOKUP(D107,#REF!,3,FALSE)),fctlontodouble(VLOOKUP(D107,#REF!,4,FALSE)),FALSE))),7,4)),3,4))/(60*24))-fctlontodouble(VLOOKUP(D107,#REF!,4,FALSE))/360,1)
),1," "),"")</f>
        <v/>
      </c>
      <c r="M107" s="79" t="str">
        <f t="shared" si="8"/>
        <v/>
      </c>
      <c r="N107" s="94"/>
      <c r="O107" s="83"/>
      <c r="P107" s="95"/>
      <c r="Q107" s="96"/>
      <c r="R107" s="97" t="str">
        <f>IF(AND(A107&lt;&gt;0,B107&lt;&gt;0,D107&lt;&gt;0,C107&lt;&gt;0,N107&lt;&gt;0),(vol_de_nuit(B107,D107,A107,C107,N107/24)*24),"")</f>
        <v/>
      </c>
      <c r="S107" s="98"/>
      <c r="T107" s="95"/>
      <c r="U107" s="99"/>
      <c r="V107" s="100"/>
      <c r="W107" s="101"/>
      <c r="X107" s="116" t="str">
        <f>IFERROR(IF(AND(VLOOKUP($F107,'Aircraft list'!$A$4:$G$39,2,FALSE)="YES",VLOOKUP($F107,'Aircraft list'!$A$4:$G$39,4,FALSE)="YES"),T107,""),"")</f>
        <v/>
      </c>
      <c r="Y107" s="115" t="str">
        <f>IFERROR(IF(AND(VLOOKUP($F107,'Aircraft list'!$A$4:$G$39,2,FALSE)="YES",VLOOKUP($F107,'Aircraft list'!$A$4:$G$39,4,FALSE)="YES"),V107,""),"")</f>
        <v/>
      </c>
      <c r="Z107" s="116" t="str">
        <f>IFERROR(IF(AND(VLOOKUP($F107,'Aircraft list'!$A$4:$G$39,3,FALSE)="YES",VLOOKUP($F107,'Aircraft list'!$A$4:$G$39,4,FALSE)="YES"),T107,""),"")</f>
        <v/>
      </c>
      <c r="AA107" s="115" t="str">
        <f>IFERROR(IF(AND(VLOOKUP($F107,'Aircraft list'!$A$4:$G$39,3,FALSE)="YES",VLOOKUP($F107,'Aircraft list'!$A$4:$G$39,4,FALSE)="YES"),V107,""),"")</f>
        <v/>
      </c>
      <c r="AB107" s="116" t="str">
        <f>IFERROR(IF(AND(VLOOKUP($F107,'Aircraft list'!$A$4:$G$39,2,FALSE)="YES",VLOOKUP($F107,'Aircraft list'!$A$4:$G$39,6,FALSE)="YES"),T107,""),"")</f>
        <v/>
      </c>
      <c r="AC107" s="115" t="str">
        <f>IFERROR(IF(AND(VLOOKUP($F107,'Aircraft list'!$A$4:$G$39,2,FALSE)="YES",VLOOKUP($F107,'Aircraft list'!$A$4:$G$39,6,FALSE)="YES"),V107,""),"")</f>
        <v/>
      </c>
      <c r="AD107" s="116" t="str">
        <f>IFERROR(IF(AND(VLOOKUP($F107,'Aircraft list'!$A$4:$G$39,3,FALSE)="YES",VLOOKUP($F107,'Aircraft list'!$A$4:$G$39,6,FALSE)="YES"),T107,""),"")</f>
        <v/>
      </c>
      <c r="AE107" s="117" t="str">
        <f>IFERROR(IF(AND(VLOOKUP($F107,'Aircraft list'!$A$4:$G$39,3,FALSE)="YES",VLOOKUP($F107,'Aircraft list'!$A$4:$G$39,6,FALSE)="YES"),U107,""),"")</f>
        <v/>
      </c>
      <c r="AF107" s="115" t="str">
        <f>IFERROR(IF(AND(VLOOKUP($F107,'Aircraft list'!$A$4:$G$39,3,FALSE)="YES",VLOOKUP($F107,'Aircraft list'!$A$4:$G$39,6,FALSE)="YES"),V107,""),"")</f>
        <v/>
      </c>
      <c r="AG107" s="116" t="str">
        <f>IFERROR(IF(VLOOKUP($F107,'Aircraft list'!$A$4:$G$39,5,FALSE)="YES",T107,""),"")</f>
        <v/>
      </c>
      <c r="AH107" s="117" t="str">
        <f>IFERROR(IF(VLOOKUP($F107,'Aircraft list'!$A$4:$G$39,5,FALSE)="YES",U107,""),"")</f>
        <v/>
      </c>
      <c r="AI107" s="115" t="str">
        <f>IFERROR(IF(VLOOKUP($F107,'Aircraft list'!$A$4:$G$39,5,FALSE)="YES",V107,""),"")</f>
        <v/>
      </c>
      <c r="AJ107" s="101"/>
      <c r="AK107" s="101"/>
      <c r="AL107" s="101"/>
      <c r="AM107" s="102" t="str">
        <f>IFERROR(IF(VLOOKUP($F107,'Aircraft list'!$A$4:$G$39,7,FALSE)="YES",N107,""),"")</f>
        <v/>
      </c>
      <c r="AN107" s="112"/>
      <c r="AO107" s="101"/>
      <c r="AP107" s="101"/>
      <c r="AQ107" s="101"/>
      <c r="AR107" s="111"/>
      <c r="AS107" s="102"/>
      <c r="AT107" s="102"/>
      <c r="AU107" s="49"/>
    </row>
    <row r="108" spans="1:47" s="50" customFormat="1">
      <c r="A108" s="84"/>
      <c r="B108" s="75"/>
      <c r="C108" s="76"/>
      <c r="D108" s="77"/>
      <c r="E108" s="73" t="str">
        <f t="shared" si="6"/>
        <v/>
      </c>
      <c r="F108" s="79"/>
      <c r="G108" s="80"/>
      <c r="H108" s="50" t="str">
        <f>IFERROR(IF(VLOOKUP(F108,'Aircraft list'!$A$4:$T$59, 3,FALSE)="YES", "ME", "SE" )," ")</f>
        <v xml:space="preserve"> </v>
      </c>
      <c r="I108" s="80"/>
      <c r="J108" s="81" t="str">
        <f ca="1">IFERROR(IF(AND(
MOD(C108-fctlontodouble(VLOOKUP(B108,#REF!,4,FALSE))/360,1)&gt;=MOD((((MID((MID((IF(ISERR(A108),"",fctsoleil(A108,fctlattodouble(VLOOKUP(B108,#REF!,3,FALSE)),fctlontodouble(VLOOKUP(B108,#REF!,4,FALSE)),FALSE))),1,4)),1,2))*60+MID((MID((IF(ISERR(A108),"",fctsoleil(A108,fctlattodouble(VLOOKUP(B108,#REF!,3,FALSE)),fctlontodouble(VLOOKUP(B108,#REF!,4,FALSE)),FALSE))),1,4)),3,4))/(60*24))-fctlontodouble(VLOOKUP(B108,#REF!,4,FALSE))/360,1),
MOD(C108-fctlontodouble(VLOOKUP(B108,#REF!,4,FALSE))/360,1)&lt;MOD((((MID((MID((IF(ISERR(A108),"",fctsoleil(A108,fctlattodouble(VLOOKUP(B108,#REF!,3,FALSE)),fctlontodouble(VLOOKUP(B108,#REF!,4,FALSE)),FALSE))),7,4)),1,2))*60+MID((MID((IF(ISERR(A108),"",fctsoleil(A108,fctlattodouble(VLOOKUP(B108,#REF!,3,FALSE)),fctlontodouble(VLOOKUP(B108,#REF!,4,FALSE)),FALSE))),7,4)),3,4))/(60*24))-fctlontodouble(VLOOKUP(B108,#REF!,4,FALSE))/360,1)
),1,""),"")</f>
        <v/>
      </c>
      <c r="K108" s="82" t="str">
        <f t="shared" si="7"/>
        <v/>
      </c>
      <c r="L108" s="79" t="str">
        <f ca="1">IFERROR(IF(AND(
MOD(E108-fctlontodouble(VLOOKUP(D108,#REF!,4,FALSE))/360,1)&gt;=MOD((((MID((MID((IF(ISERR(A108),"",fctsoleil(A108,fctlattodouble(VLOOKUP(D108,#REF!,3,FALSE)),fctlontodouble(VLOOKUP(D108,#REF!,4,FALSE)),FALSE))),1,4)),1,2))*60+MID((MID((IF(ISERR(A108),"",fctsoleil(A108,fctlattodouble(VLOOKUP(D108,#REF!,3,FALSE)),fctlontodouble(VLOOKUP(D108,#REF!,4,FALSE)),FALSE))),1,4)),3,4))/(60*24))-fctlontodouble(VLOOKUP(D108,#REF!,4,FALSE))/360,1),
MOD(E108-fctlontodouble(VLOOKUP(D108,#REF!,4,FALSE))/360,1)&lt;MOD((((MID((MID((IF(ISERR(A108),"",fctsoleil(A108,fctlattodouble(VLOOKUP(D108,#REF!,3,FALSE)),fctlontodouble(VLOOKUP(D108,#REF!,4,FALSE)),FALSE))),7,4)),1,2))*60+MID((MID((IF(ISERR(A108),"",fctsoleil(A108,fctlattodouble(VLOOKUP(D108,#REF!,3,FALSE)),fctlontodouble(VLOOKUP(D108,#REF!,4,FALSE)),FALSE))),7,4)),3,4))/(60*24))-fctlontodouble(VLOOKUP(D108,#REF!,4,FALSE))/360,1)
),1," "),"")</f>
        <v/>
      </c>
      <c r="M108" s="79" t="str">
        <f t="shared" si="8"/>
        <v/>
      </c>
      <c r="N108" s="94"/>
      <c r="O108" s="83"/>
      <c r="P108" s="95"/>
      <c r="Q108" s="96"/>
      <c r="R108" s="97" t="str">
        <f>IF(AND(A108&lt;&gt;0,B108&lt;&gt;0,D108&lt;&gt;0,C108&lt;&gt;0,N108&lt;&gt;0),(vol_de_nuit(B108,D108,A108,C108,N108/24)*24),"")</f>
        <v/>
      </c>
      <c r="S108" s="98"/>
      <c r="T108" s="95"/>
      <c r="U108" s="99"/>
      <c r="V108" s="100"/>
      <c r="W108" s="101"/>
      <c r="X108" s="116" t="str">
        <f>IFERROR(IF(AND(VLOOKUP($F108,'Aircraft list'!$A$4:$G$39,2,FALSE)="YES",VLOOKUP($F108,'Aircraft list'!$A$4:$G$39,4,FALSE)="YES"),T108,""),"")</f>
        <v/>
      </c>
      <c r="Y108" s="115" t="str">
        <f>IFERROR(IF(AND(VLOOKUP($F108,'Aircraft list'!$A$4:$G$39,2,FALSE)="YES",VLOOKUP($F108,'Aircraft list'!$A$4:$G$39,4,FALSE)="YES"),V108,""),"")</f>
        <v/>
      </c>
      <c r="Z108" s="116" t="str">
        <f>IFERROR(IF(AND(VLOOKUP($F108,'Aircraft list'!$A$4:$G$39,3,FALSE)="YES",VLOOKUP($F108,'Aircraft list'!$A$4:$G$39,4,FALSE)="YES"),T108,""),"")</f>
        <v/>
      </c>
      <c r="AA108" s="115" t="str">
        <f>IFERROR(IF(AND(VLOOKUP($F108,'Aircraft list'!$A$4:$G$39,3,FALSE)="YES",VLOOKUP($F108,'Aircraft list'!$A$4:$G$39,4,FALSE)="YES"),V108,""),"")</f>
        <v/>
      </c>
      <c r="AB108" s="116" t="str">
        <f>IFERROR(IF(AND(VLOOKUP($F108,'Aircraft list'!$A$4:$G$39,2,FALSE)="YES",VLOOKUP($F108,'Aircraft list'!$A$4:$G$39,6,FALSE)="YES"),T108,""),"")</f>
        <v/>
      </c>
      <c r="AC108" s="115" t="str">
        <f>IFERROR(IF(AND(VLOOKUP($F108,'Aircraft list'!$A$4:$G$39,2,FALSE)="YES",VLOOKUP($F108,'Aircraft list'!$A$4:$G$39,6,FALSE)="YES"),V108,""),"")</f>
        <v/>
      </c>
      <c r="AD108" s="116" t="str">
        <f>IFERROR(IF(AND(VLOOKUP($F108,'Aircraft list'!$A$4:$G$39,3,FALSE)="YES",VLOOKUP($F108,'Aircraft list'!$A$4:$G$39,6,FALSE)="YES"),T108,""),"")</f>
        <v/>
      </c>
      <c r="AE108" s="117" t="str">
        <f>IFERROR(IF(AND(VLOOKUP($F108,'Aircraft list'!$A$4:$G$39,3,FALSE)="YES",VLOOKUP($F108,'Aircraft list'!$A$4:$G$39,6,FALSE)="YES"),U108,""),"")</f>
        <v/>
      </c>
      <c r="AF108" s="115" t="str">
        <f>IFERROR(IF(AND(VLOOKUP($F108,'Aircraft list'!$A$4:$G$39,3,FALSE)="YES",VLOOKUP($F108,'Aircraft list'!$A$4:$G$39,6,FALSE)="YES"),V108,""),"")</f>
        <v/>
      </c>
      <c r="AG108" s="116" t="str">
        <f>IFERROR(IF(VLOOKUP($F108,'Aircraft list'!$A$4:$G$39,5,FALSE)="YES",T108,""),"")</f>
        <v/>
      </c>
      <c r="AH108" s="117" t="str">
        <f>IFERROR(IF(VLOOKUP($F108,'Aircraft list'!$A$4:$G$39,5,FALSE)="YES",U108,""),"")</f>
        <v/>
      </c>
      <c r="AI108" s="115" t="str">
        <f>IFERROR(IF(VLOOKUP($F108,'Aircraft list'!$A$4:$G$39,5,FALSE)="YES",V108,""),"")</f>
        <v/>
      </c>
      <c r="AJ108" s="101"/>
      <c r="AK108" s="101"/>
      <c r="AL108" s="101"/>
      <c r="AM108" s="102" t="str">
        <f>IFERROR(IF(VLOOKUP($F108,'Aircraft list'!$A$4:$G$39,7,FALSE)="YES",N108,""),"")</f>
        <v/>
      </c>
      <c r="AN108" s="112"/>
      <c r="AO108" s="101"/>
      <c r="AP108" s="101"/>
      <c r="AQ108" s="101"/>
      <c r="AR108" s="111"/>
      <c r="AS108" s="102"/>
      <c r="AT108" s="102"/>
      <c r="AU108" s="49"/>
    </row>
    <row r="109" spans="1:47" s="50" customFormat="1">
      <c r="A109" s="84"/>
      <c r="B109" s="75"/>
      <c r="C109" s="76"/>
      <c r="D109" s="77"/>
      <c r="E109" s="73" t="str">
        <f t="shared" si="6"/>
        <v/>
      </c>
      <c r="F109" s="79"/>
      <c r="G109" s="80"/>
      <c r="H109" s="50" t="str">
        <f>IFERROR(IF(VLOOKUP(F109,'Aircraft list'!$A$4:$T$59, 3,FALSE)="YES", "ME", "SE" )," ")</f>
        <v xml:space="preserve"> </v>
      </c>
      <c r="I109" s="80"/>
      <c r="J109" s="81" t="str">
        <f ca="1">IFERROR(IF(AND(
MOD(C109-fctlontodouble(VLOOKUP(B109,#REF!,4,FALSE))/360,1)&gt;=MOD((((MID((MID((IF(ISERR(A109),"",fctsoleil(A109,fctlattodouble(VLOOKUP(B109,#REF!,3,FALSE)),fctlontodouble(VLOOKUP(B109,#REF!,4,FALSE)),FALSE))),1,4)),1,2))*60+MID((MID((IF(ISERR(A109),"",fctsoleil(A109,fctlattodouble(VLOOKUP(B109,#REF!,3,FALSE)),fctlontodouble(VLOOKUP(B109,#REF!,4,FALSE)),FALSE))),1,4)),3,4))/(60*24))-fctlontodouble(VLOOKUP(B109,#REF!,4,FALSE))/360,1),
MOD(C109-fctlontodouble(VLOOKUP(B109,#REF!,4,FALSE))/360,1)&lt;MOD((((MID((MID((IF(ISERR(A109),"",fctsoleil(A109,fctlattodouble(VLOOKUP(B109,#REF!,3,FALSE)),fctlontodouble(VLOOKUP(B109,#REF!,4,FALSE)),FALSE))),7,4)),1,2))*60+MID((MID((IF(ISERR(A109),"",fctsoleil(A109,fctlattodouble(VLOOKUP(B109,#REF!,3,FALSE)),fctlontodouble(VLOOKUP(B109,#REF!,4,FALSE)),FALSE))),7,4)),3,4))/(60*24))-fctlontodouble(VLOOKUP(B109,#REF!,4,FALSE))/360,1)
),1,""),"")</f>
        <v/>
      </c>
      <c r="K109" s="82" t="str">
        <f t="shared" si="7"/>
        <v/>
      </c>
      <c r="L109" s="79" t="str">
        <f ca="1">IFERROR(IF(AND(
MOD(E109-fctlontodouble(VLOOKUP(D109,#REF!,4,FALSE))/360,1)&gt;=MOD((((MID((MID((IF(ISERR(A109),"",fctsoleil(A109,fctlattodouble(VLOOKUP(D109,#REF!,3,FALSE)),fctlontodouble(VLOOKUP(D109,#REF!,4,FALSE)),FALSE))),1,4)),1,2))*60+MID((MID((IF(ISERR(A109),"",fctsoleil(A109,fctlattodouble(VLOOKUP(D109,#REF!,3,FALSE)),fctlontodouble(VLOOKUP(D109,#REF!,4,FALSE)),FALSE))),1,4)),3,4))/(60*24))-fctlontodouble(VLOOKUP(D109,#REF!,4,FALSE))/360,1),
MOD(E109-fctlontodouble(VLOOKUP(D109,#REF!,4,FALSE))/360,1)&lt;MOD((((MID((MID((IF(ISERR(A109),"",fctsoleil(A109,fctlattodouble(VLOOKUP(D109,#REF!,3,FALSE)),fctlontodouble(VLOOKUP(D109,#REF!,4,FALSE)),FALSE))),7,4)),1,2))*60+MID((MID((IF(ISERR(A109),"",fctsoleil(A109,fctlattodouble(VLOOKUP(D109,#REF!,3,FALSE)),fctlontodouble(VLOOKUP(D109,#REF!,4,FALSE)),FALSE))),7,4)),3,4))/(60*24))-fctlontodouble(VLOOKUP(D109,#REF!,4,FALSE))/360,1)
),1," "),"")</f>
        <v/>
      </c>
      <c r="M109" s="79" t="str">
        <f t="shared" si="8"/>
        <v/>
      </c>
      <c r="N109" s="94"/>
      <c r="O109" s="83"/>
      <c r="P109" s="95"/>
      <c r="Q109" s="96"/>
      <c r="R109" s="97" t="str">
        <f>IF(AND(A109&lt;&gt;0,B109&lt;&gt;0,D109&lt;&gt;0,C109&lt;&gt;0,N109&lt;&gt;0),(vol_de_nuit(B109,D109,A109,C109,N109/24)*24),"")</f>
        <v/>
      </c>
      <c r="S109" s="98"/>
      <c r="T109" s="95"/>
      <c r="U109" s="99"/>
      <c r="V109" s="100"/>
      <c r="W109" s="101"/>
      <c r="X109" s="116" t="str">
        <f>IFERROR(IF(AND(VLOOKUP($F109,'Aircraft list'!$A$4:$G$39,2,FALSE)="YES",VLOOKUP($F109,'Aircraft list'!$A$4:$G$39,4,FALSE)="YES"),T109,""),"")</f>
        <v/>
      </c>
      <c r="Y109" s="115" t="str">
        <f>IFERROR(IF(AND(VLOOKUP($F109,'Aircraft list'!$A$4:$G$39,2,FALSE)="YES",VLOOKUP($F109,'Aircraft list'!$A$4:$G$39,4,FALSE)="YES"),V109,""),"")</f>
        <v/>
      </c>
      <c r="Z109" s="116" t="str">
        <f>IFERROR(IF(AND(VLOOKUP($F109,'Aircraft list'!$A$4:$G$39,3,FALSE)="YES",VLOOKUP($F109,'Aircraft list'!$A$4:$G$39,4,FALSE)="YES"),T109,""),"")</f>
        <v/>
      </c>
      <c r="AA109" s="115" t="str">
        <f>IFERROR(IF(AND(VLOOKUP($F109,'Aircraft list'!$A$4:$G$39,3,FALSE)="YES",VLOOKUP($F109,'Aircraft list'!$A$4:$G$39,4,FALSE)="YES"),V109,""),"")</f>
        <v/>
      </c>
      <c r="AB109" s="116" t="str">
        <f>IFERROR(IF(AND(VLOOKUP($F109,'Aircraft list'!$A$4:$G$39,2,FALSE)="YES",VLOOKUP($F109,'Aircraft list'!$A$4:$G$39,6,FALSE)="YES"),T109,""),"")</f>
        <v/>
      </c>
      <c r="AC109" s="115" t="str">
        <f>IFERROR(IF(AND(VLOOKUP($F109,'Aircraft list'!$A$4:$G$39,2,FALSE)="YES",VLOOKUP($F109,'Aircraft list'!$A$4:$G$39,6,FALSE)="YES"),V109,""),"")</f>
        <v/>
      </c>
      <c r="AD109" s="116" t="str">
        <f>IFERROR(IF(AND(VLOOKUP($F109,'Aircraft list'!$A$4:$G$39,3,FALSE)="YES",VLOOKUP($F109,'Aircraft list'!$A$4:$G$39,6,FALSE)="YES"),T109,""),"")</f>
        <v/>
      </c>
      <c r="AE109" s="117" t="str">
        <f>IFERROR(IF(AND(VLOOKUP($F109,'Aircraft list'!$A$4:$G$39,3,FALSE)="YES",VLOOKUP($F109,'Aircraft list'!$A$4:$G$39,6,FALSE)="YES"),U109,""),"")</f>
        <v/>
      </c>
      <c r="AF109" s="115" t="str">
        <f>IFERROR(IF(AND(VLOOKUP($F109,'Aircraft list'!$A$4:$G$39,3,FALSE)="YES",VLOOKUP($F109,'Aircraft list'!$A$4:$G$39,6,FALSE)="YES"),V109,""),"")</f>
        <v/>
      </c>
      <c r="AG109" s="116" t="str">
        <f>IFERROR(IF(VLOOKUP($F109,'Aircraft list'!$A$4:$G$39,5,FALSE)="YES",T109,""),"")</f>
        <v/>
      </c>
      <c r="AH109" s="117" t="str">
        <f>IFERROR(IF(VLOOKUP($F109,'Aircraft list'!$A$4:$G$39,5,FALSE)="YES",U109,""),"")</f>
        <v/>
      </c>
      <c r="AI109" s="115" t="str">
        <f>IFERROR(IF(VLOOKUP($F109,'Aircraft list'!$A$4:$G$39,5,FALSE)="YES",V109,""),"")</f>
        <v/>
      </c>
      <c r="AJ109" s="101"/>
      <c r="AK109" s="101"/>
      <c r="AL109" s="101"/>
      <c r="AM109" s="102" t="str">
        <f>IFERROR(IF(VLOOKUP($F109,'Aircraft list'!$A$4:$G$39,7,FALSE)="YES",N109,""),"")</f>
        <v/>
      </c>
      <c r="AN109" s="112"/>
      <c r="AO109" s="101"/>
      <c r="AP109" s="101"/>
      <c r="AQ109" s="101"/>
      <c r="AR109" s="111"/>
      <c r="AS109" s="102"/>
      <c r="AT109" s="102"/>
      <c r="AU109" s="49"/>
    </row>
    <row r="110" spans="1:47" s="50" customFormat="1">
      <c r="A110" s="84"/>
      <c r="B110" s="75"/>
      <c r="C110" s="76"/>
      <c r="D110" s="77"/>
      <c r="E110" s="73" t="str">
        <f t="shared" si="6"/>
        <v/>
      </c>
      <c r="F110" s="79"/>
      <c r="G110" s="80"/>
      <c r="H110" s="50" t="str">
        <f>IFERROR(IF(VLOOKUP(F110,'Aircraft list'!$A$4:$T$59, 3,FALSE)="YES", "ME", "SE" )," ")</f>
        <v xml:space="preserve"> </v>
      </c>
      <c r="I110" s="80"/>
      <c r="J110" s="81" t="str">
        <f ca="1">IFERROR(IF(AND(
MOD(C110-fctlontodouble(VLOOKUP(B110,#REF!,4,FALSE))/360,1)&gt;=MOD((((MID((MID((IF(ISERR(A110),"",fctsoleil(A110,fctlattodouble(VLOOKUP(B110,#REF!,3,FALSE)),fctlontodouble(VLOOKUP(B110,#REF!,4,FALSE)),FALSE))),1,4)),1,2))*60+MID((MID((IF(ISERR(A110),"",fctsoleil(A110,fctlattodouble(VLOOKUP(B110,#REF!,3,FALSE)),fctlontodouble(VLOOKUP(B110,#REF!,4,FALSE)),FALSE))),1,4)),3,4))/(60*24))-fctlontodouble(VLOOKUP(B110,#REF!,4,FALSE))/360,1),
MOD(C110-fctlontodouble(VLOOKUP(B110,#REF!,4,FALSE))/360,1)&lt;MOD((((MID((MID((IF(ISERR(A110),"",fctsoleil(A110,fctlattodouble(VLOOKUP(B110,#REF!,3,FALSE)),fctlontodouble(VLOOKUP(B110,#REF!,4,FALSE)),FALSE))),7,4)),1,2))*60+MID((MID((IF(ISERR(A110),"",fctsoleil(A110,fctlattodouble(VLOOKUP(B110,#REF!,3,FALSE)),fctlontodouble(VLOOKUP(B110,#REF!,4,FALSE)),FALSE))),7,4)),3,4))/(60*24))-fctlontodouble(VLOOKUP(B110,#REF!,4,FALSE))/360,1)
),1,""),"")</f>
        <v/>
      </c>
      <c r="K110" s="82" t="str">
        <f t="shared" si="7"/>
        <v/>
      </c>
      <c r="L110" s="79" t="str">
        <f ca="1">IFERROR(IF(AND(
MOD(E110-fctlontodouble(VLOOKUP(D110,#REF!,4,FALSE))/360,1)&gt;=MOD((((MID((MID((IF(ISERR(A110),"",fctsoleil(A110,fctlattodouble(VLOOKUP(D110,#REF!,3,FALSE)),fctlontodouble(VLOOKUP(D110,#REF!,4,FALSE)),FALSE))),1,4)),1,2))*60+MID((MID((IF(ISERR(A110),"",fctsoleil(A110,fctlattodouble(VLOOKUP(D110,#REF!,3,FALSE)),fctlontodouble(VLOOKUP(D110,#REF!,4,FALSE)),FALSE))),1,4)),3,4))/(60*24))-fctlontodouble(VLOOKUP(D110,#REF!,4,FALSE))/360,1),
MOD(E110-fctlontodouble(VLOOKUP(D110,#REF!,4,FALSE))/360,1)&lt;MOD((((MID((MID((IF(ISERR(A110),"",fctsoleil(A110,fctlattodouble(VLOOKUP(D110,#REF!,3,FALSE)),fctlontodouble(VLOOKUP(D110,#REF!,4,FALSE)),FALSE))),7,4)),1,2))*60+MID((MID((IF(ISERR(A110),"",fctsoleil(A110,fctlattodouble(VLOOKUP(D110,#REF!,3,FALSE)),fctlontodouble(VLOOKUP(D110,#REF!,4,FALSE)),FALSE))),7,4)),3,4))/(60*24))-fctlontodouble(VLOOKUP(D110,#REF!,4,FALSE))/360,1)
),1," "),"")</f>
        <v/>
      </c>
      <c r="M110" s="79" t="str">
        <f t="shared" si="8"/>
        <v/>
      </c>
      <c r="N110" s="94"/>
      <c r="O110" s="83"/>
      <c r="P110" s="95"/>
      <c r="Q110" s="96"/>
      <c r="R110" s="97" t="str">
        <f>IF(AND(A110&lt;&gt;0,B110&lt;&gt;0,D110&lt;&gt;0,C110&lt;&gt;0,N110&lt;&gt;0),(vol_de_nuit(B110,D110,A110,C110,N110/24)*24),"")</f>
        <v/>
      </c>
      <c r="S110" s="98"/>
      <c r="T110" s="95"/>
      <c r="U110" s="99"/>
      <c r="V110" s="100"/>
      <c r="W110" s="101"/>
      <c r="X110" s="116" t="str">
        <f>IFERROR(IF(AND(VLOOKUP($F110,'Aircraft list'!$A$4:$G$39,2,FALSE)="YES",VLOOKUP($F110,'Aircraft list'!$A$4:$G$39,4,FALSE)="YES"),T110,""),"")</f>
        <v/>
      </c>
      <c r="Y110" s="115" t="str">
        <f>IFERROR(IF(AND(VLOOKUP($F110,'Aircraft list'!$A$4:$G$39,2,FALSE)="YES",VLOOKUP($F110,'Aircraft list'!$A$4:$G$39,4,FALSE)="YES"),V110,""),"")</f>
        <v/>
      </c>
      <c r="Z110" s="116" t="str">
        <f>IFERROR(IF(AND(VLOOKUP($F110,'Aircraft list'!$A$4:$G$39,3,FALSE)="YES",VLOOKUP($F110,'Aircraft list'!$A$4:$G$39,4,FALSE)="YES"),T110,""),"")</f>
        <v/>
      </c>
      <c r="AA110" s="115" t="str">
        <f>IFERROR(IF(AND(VLOOKUP($F110,'Aircraft list'!$A$4:$G$39,3,FALSE)="YES",VLOOKUP($F110,'Aircraft list'!$A$4:$G$39,4,FALSE)="YES"),V110,""),"")</f>
        <v/>
      </c>
      <c r="AB110" s="116" t="str">
        <f>IFERROR(IF(AND(VLOOKUP($F110,'Aircraft list'!$A$4:$G$39,2,FALSE)="YES",VLOOKUP($F110,'Aircraft list'!$A$4:$G$39,6,FALSE)="YES"),T110,""),"")</f>
        <v/>
      </c>
      <c r="AC110" s="115" t="str">
        <f>IFERROR(IF(AND(VLOOKUP($F110,'Aircraft list'!$A$4:$G$39,2,FALSE)="YES",VLOOKUP($F110,'Aircraft list'!$A$4:$G$39,6,FALSE)="YES"),V110,""),"")</f>
        <v/>
      </c>
      <c r="AD110" s="116" t="str">
        <f>IFERROR(IF(AND(VLOOKUP($F110,'Aircraft list'!$A$4:$G$39,3,FALSE)="YES",VLOOKUP($F110,'Aircraft list'!$A$4:$G$39,6,FALSE)="YES"),T110,""),"")</f>
        <v/>
      </c>
      <c r="AE110" s="117" t="str">
        <f>IFERROR(IF(AND(VLOOKUP($F110,'Aircraft list'!$A$4:$G$39,3,FALSE)="YES",VLOOKUP($F110,'Aircraft list'!$A$4:$G$39,6,FALSE)="YES"),U110,""),"")</f>
        <v/>
      </c>
      <c r="AF110" s="115" t="str">
        <f>IFERROR(IF(AND(VLOOKUP($F110,'Aircraft list'!$A$4:$G$39,3,FALSE)="YES",VLOOKUP($F110,'Aircraft list'!$A$4:$G$39,6,FALSE)="YES"),V110,""),"")</f>
        <v/>
      </c>
      <c r="AG110" s="116" t="str">
        <f>IFERROR(IF(VLOOKUP($F110,'Aircraft list'!$A$4:$G$39,5,FALSE)="YES",T110,""),"")</f>
        <v/>
      </c>
      <c r="AH110" s="117" t="str">
        <f>IFERROR(IF(VLOOKUP($F110,'Aircraft list'!$A$4:$G$39,5,FALSE)="YES",U110,""),"")</f>
        <v/>
      </c>
      <c r="AI110" s="115" t="str">
        <f>IFERROR(IF(VLOOKUP($F110,'Aircraft list'!$A$4:$G$39,5,FALSE)="YES",V110,""),"")</f>
        <v/>
      </c>
      <c r="AJ110" s="101"/>
      <c r="AK110" s="101"/>
      <c r="AL110" s="101"/>
      <c r="AM110" s="102" t="str">
        <f>IFERROR(IF(VLOOKUP($F110,'Aircraft list'!$A$4:$G$39,7,FALSE)="YES",N110,""),"")</f>
        <v/>
      </c>
      <c r="AN110" s="112"/>
      <c r="AO110" s="101"/>
      <c r="AP110" s="101"/>
      <c r="AQ110" s="101"/>
      <c r="AR110" s="111"/>
      <c r="AS110" s="102"/>
      <c r="AT110" s="102"/>
      <c r="AU110" s="49"/>
    </row>
    <row r="111" spans="1:47" s="50" customFormat="1">
      <c r="A111" s="84"/>
      <c r="B111" s="75"/>
      <c r="C111" s="76"/>
      <c r="D111" s="77"/>
      <c r="E111" s="73" t="str">
        <f t="shared" si="6"/>
        <v/>
      </c>
      <c r="F111" s="79"/>
      <c r="G111" s="80"/>
      <c r="H111" s="50" t="str">
        <f>IFERROR(IF(VLOOKUP(F111,'Aircraft list'!$A$4:$T$59, 3,FALSE)="YES", "ME", "SE" )," ")</f>
        <v xml:space="preserve"> </v>
      </c>
      <c r="I111" s="80"/>
      <c r="J111" s="81" t="str">
        <f ca="1">IFERROR(IF(AND(
MOD(C111-fctlontodouble(VLOOKUP(B111,#REF!,4,FALSE))/360,1)&gt;=MOD((((MID((MID((IF(ISERR(A111),"",fctsoleil(A111,fctlattodouble(VLOOKUP(B111,#REF!,3,FALSE)),fctlontodouble(VLOOKUP(B111,#REF!,4,FALSE)),FALSE))),1,4)),1,2))*60+MID((MID((IF(ISERR(A111),"",fctsoleil(A111,fctlattodouble(VLOOKUP(B111,#REF!,3,FALSE)),fctlontodouble(VLOOKUP(B111,#REF!,4,FALSE)),FALSE))),1,4)),3,4))/(60*24))-fctlontodouble(VLOOKUP(B111,#REF!,4,FALSE))/360,1),
MOD(C111-fctlontodouble(VLOOKUP(B111,#REF!,4,FALSE))/360,1)&lt;MOD((((MID((MID((IF(ISERR(A111),"",fctsoleil(A111,fctlattodouble(VLOOKUP(B111,#REF!,3,FALSE)),fctlontodouble(VLOOKUP(B111,#REF!,4,FALSE)),FALSE))),7,4)),1,2))*60+MID((MID((IF(ISERR(A111),"",fctsoleil(A111,fctlattodouble(VLOOKUP(B111,#REF!,3,FALSE)),fctlontodouble(VLOOKUP(B111,#REF!,4,FALSE)),FALSE))),7,4)),3,4))/(60*24))-fctlontodouble(VLOOKUP(B111,#REF!,4,FALSE))/360,1)
),1,""),"")</f>
        <v/>
      </c>
      <c r="K111" s="82" t="str">
        <f t="shared" si="7"/>
        <v/>
      </c>
      <c r="L111" s="79" t="str">
        <f ca="1">IFERROR(IF(AND(
MOD(E111-fctlontodouble(VLOOKUP(D111,#REF!,4,FALSE))/360,1)&gt;=MOD((((MID((MID((IF(ISERR(A111),"",fctsoleil(A111,fctlattodouble(VLOOKUP(D111,#REF!,3,FALSE)),fctlontodouble(VLOOKUP(D111,#REF!,4,FALSE)),FALSE))),1,4)),1,2))*60+MID((MID((IF(ISERR(A111),"",fctsoleil(A111,fctlattodouble(VLOOKUP(D111,#REF!,3,FALSE)),fctlontodouble(VLOOKUP(D111,#REF!,4,FALSE)),FALSE))),1,4)),3,4))/(60*24))-fctlontodouble(VLOOKUP(D111,#REF!,4,FALSE))/360,1),
MOD(E111-fctlontodouble(VLOOKUP(D111,#REF!,4,FALSE))/360,1)&lt;MOD((((MID((MID((IF(ISERR(A111),"",fctsoleil(A111,fctlattodouble(VLOOKUP(D111,#REF!,3,FALSE)),fctlontodouble(VLOOKUP(D111,#REF!,4,FALSE)),FALSE))),7,4)),1,2))*60+MID((MID((IF(ISERR(A111),"",fctsoleil(A111,fctlattodouble(VLOOKUP(D111,#REF!,3,FALSE)),fctlontodouble(VLOOKUP(D111,#REF!,4,FALSE)),FALSE))),7,4)),3,4))/(60*24))-fctlontodouble(VLOOKUP(D111,#REF!,4,FALSE))/360,1)
),1," "),"")</f>
        <v/>
      </c>
      <c r="M111" s="79" t="str">
        <f t="shared" si="8"/>
        <v/>
      </c>
      <c r="N111" s="94"/>
      <c r="O111" s="83"/>
      <c r="P111" s="95"/>
      <c r="Q111" s="96"/>
      <c r="R111" s="97" t="str">
        <f>IF(AND(A111&lt;&gt;0,B111&lt;&gt;0,D111&lt;&gt;0,C111&lt;&gt;0,N111&lt;&gt;0),(vol_de_nuit(B111,D111,A111,C111,N111/24)*24),"")</f>
        <v/>
      </c>
      <c r="S111" s="98"/>
      <c r="T111" s="95"/>
      <c r="U111" s="99"/>
      <c r="V111" s="100"/>
      <c r="W111" s="101"/>
      <c r="X111" s="116" t="str">
        <f>IFERROR(IF(AND(VLOOKUP($F111,'Aircraft list'!$A$4:$G$39,2,FALSE)="YES",VLOOKUP($F111,'Aircraft list'!$A$4:$G$39,4,FALSE)="YES"),T111,""),"")</f>
        <v/>
      </c>
      <c r="Y111" s="115" t="str">
        <f>IFERROR(IF(AND(VLOOKUP($F111,'Aircraft list'!$A$4:$G$39,2,FALSE)="YES",VLOOKUP($F111,'Aircraft list'!$A$4:$G$39,4,FALSE)="YES"),V111,""),"")</f>
        <v/>
      </c>
      <c r="Z111" s="116" t="str">
        <f>IFERROR(IF(AND(VLOOKUP($F111,'Aircraft list'!$A$4:$G$39,3,FALSE)="YES",VLOOKUP($F111,'Aircraft list'!$A$4:$G$39,4,FALSE)="YES"),T111,""),"")</f>
        <v/>
      </c>
      <c r="AA111" s="115" t="str">
        <f>IFERROR(IF(AND(VLOOKUP($F111,'Aircraft list'!$A$4:$G$39,3,FALSE)="YES",VLOOKUP($F111,'Aircraft list'!$A$4:$G$39,4,FALSE)="YES"),V111,""),"")</f>
        <v/>
      </c>
      <c r="AB111" s="116" t="str">
        <f>IFERROR(IF(AND(VLOOKUP($F111,'Aircraft list'!$A$4:$G$39,2,FALSE)="YES",VLOOKUP($F111,'Aircraft list'!$A$4:$G$39,6,FALSE)="YES"),T111,""),"")</f>
        <v/>
      </c>
      <c r="AC111" s="115" t="str">
        <f>IFERROR(IF(AND(VLOOKUP($F111,'Aircraft list'!$A$4:$G$39,2,FALSE)="YES",VLOOKUP($F111,'Aircraft list'!$A$4:$G$39,6,FALSE)="YES"),V111,""),"")</f>
        <v/>
      </c>
      <c r="AD111" s="116" t="str">
        <f>IFERROR(IF(AND(VLOOKUP($F111,'Aircraft list'!$A$4:$G$39,3,FALSE)="YES",VLOOKUP($F111,'Aircraft list'!$A$4:$G$39,6,FALSE)="YES"),T111,""),"")</f>
        <v/>
      </c>
      <c r="AE111" s="117" t="str">
        <f>IFERROR(IF(AND(VLOOKUP($F111,'Aircraft list'!$A$4:$G$39,3,FALSE)="YES",VLOOKUP($F111,'Aircraft list'!$A$4:$G$39,6,FALSE)="YES"),U111,""),"")</f>
        <v/>
      </c>
      <c r="AF111" s="115" t="str">
        <f>IFERROR(IF(AND(VLOOKUP($F111,'Aircraft list'!$A$4:$G$39,3,FALSE)="YES",VLOOKUP($F111,'Aircraft list'!$A$4:$G$39,6,FALSE)="YES"),V111,""),"")</f>
        <v/>
      </c>
      <c r="AG111" s="116" t="str">
        <f>IFERROR(IF(VLOOKUP($F111,'Aircraft list'!$A$4:$G$39,5,FALSE)="YES",T111,""),"")</f>
        <v/>
      </c>
      <c r="AH111" s="117" t="str">
        <f>IFERROR(IF(VLOOKUP($F111,'Aircraft list'!$A$4:$G$39,5,FALSE)="YES",U111,""),"")</f>
        <v/>
      </c>
      <c r="AI111" s="115" t="str">
        <f>IFERROR(IF(VLOOKUP($F111,'Aircraft list'!$A$4:$G$39,5,FALSE)="YES",V111,""),"")</f>
        <v/>
      </c>
      <c r="AJ111" s="101"/>
      <c r="AK111" s="101"/>
      <c r="AL111" s="101"/>
      <c r="AM111" s="102" t="str">
        <f>IFERROR(IF(VLOOKUP($F111,'Aircraft list'!$A$4:$G$39,7,FALSE)="YES",N111,""),"")</f>
        <v/>
      </c>
      <c r="AN111" s="112"/>
      <c r="AO111" s="101"/>
      <c r="AP111" s="101"/>
      <c r="AQ111" s="101"/>
      <c r="AR111" s="111"/>
      <c r="AS111" s="102"/>
      <c r="AT111" s="102"/>
      <c r="AU111" s="49"/>
    </row>
    <row r="112" spans="1:47" s="50" customFormat="1">
      <c r="A112" s="84"/>
      <c r="B112" s="75"/>
      <c r="C112" s="76"/>
      <c r="D112" s="77"/>
      <c r="E112" s="73" t="str">
        <f t="shared" si="6"/>
        <v/>
      </c>
      <c r="F112" s="79"/>
      <c r="G112" s="80"/>
      <c r="H112" s="50" t="str">
        <f>IFERROR(IF(VLOOKUP(F112,'Aircraft list'!$A$4:$T$59, 3,FALSE)="YES", "ME", "SE" )," ")</f>
        <v xml:space="preserve"> </v>
      </c>
      <c r="I112" s="80"/>
      <c r="J112" s="81" t="str">
        <f ca="1">IFERROR(IF(AND(
MOD(C112-fctlontodouble(VLOOKUP(B112,#REF!,4,FALSE))/360,1)&gt;=MOD((((MID((MID((IF(ISERR(A112),"",fctsoleil(A112,fctlattodouble(VLOOKUP(B112,#REF!,3,FALSE)),fctlontodouble(VLOOKUP(B112,#REF!,4,FALSE)),FALSE))),1,4)),1,2))*60+MID((MID((IF(ISERR(A112),"",fctsoleil(A112,fctlattodouble(VLOOKUP(B112,#REF!,3,FALSE)),fctlontodouble(VLOOKUP(B112,#REF!,4,FALSE)),FALSE))),1,4)),3,4))/(60*24))-fctlontodouble(VLOOKUP(B112,#REF!,4,FALSE))/360,1),
MOD(C112-fctlontodouble(VLOOKUP(B112,#REF!,4,FALSE))/360,1)&lt;MOD((((MID((MID((IF(ISERR(A112),"",fctsoleil(A112,fctlattodouble(VLOOKUP(B112,#REF!,3,FALSE)),fctlontodouble(VLOOKUP(B112,#REF!,4,FALSE)),FALSE))),7,4)),1,2))*60+MID((MID((IF(ISERR(A112),"",fctsoleil(A112,fctlattodouble(VLOOKUP(B112,#REF!,3,FALSE)),fctlontodouble(VLOOKUP(B112,#REF!,4,FALSE)),FALSE))),7,4)),3,4))/(60*24))-fctlontodouble(VLOOKUP(B112,#REF!,4,FALSE))/360,1)
),1,""),"")</f>
        <v/>
      </c>
      <c r="K112" s="82" t="str">
        <f t="shared" si="7"/>
        <v/>
      </c>
      <c r="L112" s="79" t="str">
        <f ca="1">IFERROR(IF(AND(
MOD(E112-fctlontodouble(VLOOKUP(D112,#REF!,4,FALSE))/360,1)&gt;=MOD((((MID((MID((IF(ISERR(A112),"",fctsoleil(A112,fctlattodouble(VLOOKUP(D112,#REF!,3,FALSE)),fctlontodouble(VLOOKUP(D112,#REF!,4,FALSE)),FALSE))),1,4)),1,2))*60+MID((MID((IF(ISERR(A112),"",fctsoleil(A112,fctlattodouble(VLOOKUP(D112,#REF!,3,FALSE)),fctlontodouble(VLOOKUP(D112,#REF!,4,FALSE)),FALSE))),1,4)),3,4))/(60*24))-fctlontodouble(VLOOKUP(D112,#REF!,4,FALSE))/360,1),
MOD(E112-fctlontodouble(VLOOKUP(D112,#REF!,4,FALSE))/360,1)&lt;MOD((((MID((MID((IF(ISERR(A112),"",fctsoleil(A112,fctlattodouble(VLOOKUP(D112,#REF!,3,FALSE)),fctlontodouble(VLOOKUP(D112,#REF!,4,FALSE)),FALSE))),7,4)),1,2))*60+MID((MID((IF(ISERR(A112),"",fctsoleil(A112,fctlattodouble(VLOOKUP(D112,#REF!,3,FALSE)),fctlontodouble(VLOOKUP(D112,#REF!,4,FALSE)),FALSE))),7,4)),3,4))/(60*24))-fctlontodouble(VLOOKUP(D112,#REF!,4,FALSE))/360,1)
),1," "),"")</f>
        <v/>
      </c>
      <c r="M112" s="79" t="str">
        <f t="shared" si="8"/>
        <v/>
      </c>
      <c r="N112" s="94"/>
      <c r="O112" s="83"/>
      <c r="P112" s="95"/>
      <c r="Q112" s="96"/>
      <c r="R112" s="97" t="str">
        <f>IF(AND(A112&lt;&gt;0,B112&lt;&gt;0,D112&lt;&gt;0,C112&lt;&gt;0,N112&lt;&gt;0),(vol_de_nuit(B112,D112,A112,C112,N112/24)*24),"")</f>
        <v/>
      </c>
      <c r="S112" s="98"/>
      <c r="T112" s="95"/>
      <c r="U112" s="99"/>
      <c r="V112" s="100"/>
      <c r="W112" s="101"/>
      <c r="X112" s="116" t="str">
        <f>IFERROR(IF(AND(VLOOKUP($F112,'Aircraft list'!$A$4:$G$39,2,FALSE)="YES",VLOOKUP($F112,'Aircraft list'!$A$4:$G$39,4,FALSE)="YES"),T112,""),"")</f>
        <v/>
      </c>
      <c r="Y112" s="115" t="str">
        <f>IFERROR(IF(AND(VLOOKUP($F112,'Aircraft list'!$A$4:$G$39,2,FALSE)="YES",VLOOKUP($F112,'Aircraft list'!$A$4:$G$39,4,FALSE)="YES"),V112,""),"")</f>
        <v/>
      </c>
      <c r="Z112" s="116" t="str">
        <f>IFERROR(IF(AND(VLOOKUP($F112,'Aircraft list'!$A$4:$G$39,3,FALSE)="YES",VLOOKUP($F112,'Aircraft list'!$A$4:$G$39,4,FALSE)="YES"),T112,""),"")</f>
        <v/>
      </c>
      <c r="AA112" s="115" t="str">
        <f>IFERROR(IF(AND(VLOOKUP($F112,'Aircraft list'!$A$4:$G$39,3,FALSE)="YES",VLOOKUP($F112,'Aircraft list'!$A$4:$G$39,4,FALSE)="YES"),V112,""),"")</f>
        <v/>
      </c>
      <c r="AB112" s="116" t="str">
        <f>IFERROR(IF(AND(VLOOKUP($F112,'Aircraft list'!$A$4:$G$39,2,FALSE)="YES",VLOOKUP($F112,'Aircraft list'!$A$4:$G$39,6,FALSE)="YES"),T112,""),"")</f>
        <v/>
      </c>
      <c r="AC112" s="115" t="str">
        <f>IFERROR(IF(AND(VLOOKUP($F112,'Aircraft list'!$A$4:$G$39,2,FALSE)="YES",VLOOKUP($F112,'Aircraft list'!$A$4:$G$39,6,FALSE)="YES"),V112,""),"")</f>
        <v/>
      </c>
      <c r="AD112" s="116" t="str">
        <f>IFERROR(IF(AND(VLOOKUP($F112,'Aircraft list'!$A$4:$G$39,3,FALSE)="YES",VLOOKUP($F112,'Aircraft list'!$A$4:$G$39,6,FALSE)="YES"),T112,""),"")</f>
        <v/>
      </c>
      <c r="AE112" s="117" t="str">
        <f>IFERROR(IF(AND(VLOOKUP($F112,'Aircraft list'!$A$4:$G$39,3,FALSE)="YES",VLOOKUP($F112,'Aircraft list'!$A$4:$G$39,6,FALSE)="YES"),U112,""),"")</f>
        <v/>
      </c>
      <c r="AF112" s="115" t="str">
        <f>IFERROR(IF(AND(VLOOKUP($F112,'Aircraft list'!$A$4:$G$39,3,FALSE)="YES",VLOOKUP($F112,'Aircraft list'!$A$4:$G$39,6,FALSE)="YES"),V112,""),"")</f>
        <v/>
      </c>
      <c r="AG112" s="116" t="str">
        <f>IFERROR(IF(VLOOKUP($F112,'Aircraft list'!$A$4:$G$39,5,FALSE)="YES",T112,""),"")</f>
        <v/>
      </c>
      <c r="AH112" s="117" t="str">
        <f>IFERROR(IF(VLOOKUP($F112,'Aircraft list'!$A$4:$G$39,5,FALSE)="YES",U112,""),"")</f>
        <v/>
      </c>
      <c r="AI112" s="115" t="str">
        <f>IFERROR(IF(VLOOKUP($F112,'Aircraft list'!$A$4:$G$39,5,FALSE)="YES",V112,""),"")</f>
        <v/>
      </c>
      <c r="AJ112" s="101"/>
      <c r="AK112" s="101"/>
      <c r="AL112" s="101"/>
      <c r="AM112" s="102" t="str">
        <f>IFERROR(IF(VLOOKUP($F112,'Aircraft list'!$A$4:$G$39,7,FALSE)="YES",N112,""),"")</f>
        <v/>
      </c>
      <c r="AN112" s="112"/>
      <c r="AO112" s="101"/>
      <c r="AP112" s="101"/>
      <c r="AQ112" s="101"/>
      <c r="AR112" s="111"/>
      <c r="AS112" s="102"/>
      <c r="AT112" s="102"/>
      <c r="AU112" s="49"/>
    </row>
    <row r="113" spans="1:47" s="50" customFormat="1">
      <c r="A113" s="84"/>
      <c r="B113" s="75"/>
      <c r="C113" s="76"/>
      <c r="D113" s="77"/>
      <c r="E113" s="73" t="str">
        <f t="shared" si="6"/>
        <v/>
      </c>
      <c r="F113" s="79"/>
      <c r="G113" s="80"/>
      <c r="H113" s="50" t="str">
        <f>IFERROR(IF(VLOOKUP(F113,'Aircraft list'!$A$4:$T$59, 3,FALSE)="YES", "ME", "SE" )," ")</f>
        <v xml:space="preserve"> </v>
      </c>
      <c r="I113" s="80"/>
      <c r="J113" s="81" t="str">
        <f ca="1">IFERROR(IF(AND(
MOD(C113-fctlontodouble(VLOOKUP(B113,#REF!,4,FALSE))/360,1)&gt;=MOD((((MID((MID((IF(ISERR(A113),"",fctsoleil(A113,fctlattodouble(VLOOKUP(B113,#REF!,3,FALSE)),fctlontodouble(VLOOKUP(B113,#REF!,4,FALSE)),FALSE))),1,4)),1,2))*60+MID((MID((IF(ISERR(A113),"",fctsoleil(A113,fctlattodouble(VLOOKUP(B113,#REF!,3,FALSE)),fctlontodouble(VLOOKUP(B113,#REF!,4,FALSE)),FALSE))),1,4)),3,4))/(60*24))-fctlontodouble(VLOOKUP(B113,#REF!,4,FALSE))/360,1),
MOD(C113-fctlontodouble(VLOOKUP(B113,#REF!,4,FALSE))/360,1)&lt;MOD((((MID((MID((IF(ISERR(A113),"",fctsoleil(A113,fctlattodouble(VLOOKUP(B113,#REF!,3,FALSE)),fctlontodouble(VLOOKUP(B113,#REF!,4,FALSE)),FALSE))),7,4)),1,2))*60+MID((MID((IF(ISERR(A113),"",fctsoleil(A113,fctlattodouble(VLOOKUP(B113,#REF!,3,FALSE)),fctlontodouble(VLOOKUP(B113,#REF!,4,FALSE)),FALSE))),7,4)),3,4))/(60*24))-fctlontodouble(VLOOKUP(B113,#REF!,4,FALSE))/360,1)
),1,""),"")</f>
        <v/>
      </c>
      <c r="K113" s="82" t="str">
        <f t="shared" si="7"/>
        <v/>
      </c>
      <c r="L113" s="79" t="str">
        <f ca="1">IFERROR(IF(AND(
MOD(E113-fctlontodouble(VLOOKUP(D113,#REF!,4,FALSE))/360,1)&gt;=MOD((((MID((MID((IF(ISERR(A113),"",fctsoleil(A113,fctlattodouble(VLOOKUP(D113,#REF!,3,FALSE)),fctlontodouble(VLOOKUP(D113,#REF!,4,FALSE)),FALSE))),1,4)),1,2))*60+MID((MID((IF(ISERR(A113),"",fctsoleil(A113,fctlattodouble(VLOOKUP(D113,#REF!,3,FALSE)),fctlontodouble(VLOOKUP(D113,#REF!,4,FALSE)),FALSE))),1,4)),3,4))/(60*24))-fctlontodouble(VLOOKUP(D113,#REF!,4,FALSE))/360,1),
MOD(E113-fctlontodouble(VLOOKUP(D113,#REF!,4,FALSE))/360,1)&lt;MOD((((MID((MID((IF(ISERR(A113),"",fctsoleil(A113,fctlattodouble(VLOOKUP(D113,#REF!,3,FALSE)),fctlontodouble(VLOOKUP(D113,#REF!,4,FALSE)),FALSE))),7,4)),1,2))*60+MID((MID((IF(ISERR(A113),"",fctsoleil(A113,fctlattodouble(VLOOKUP(D113,#REF!,3,FALSE)),fctlontodouble(VLOOKUP(D113,#REF!,4,FALSE)),FALSE))),7,4)),3,4))/(60*24))-fctlontodouble(VLOOKUP(D113,#REF!,4,FALSE))/360,1)
),1," "),"")</f>
        <v/>
      </c>
      <c r="M113" s="79" t="str">
        <f t="shared" si="8"/>
        <v/>
      </c>
      <c r="N113" s="94"/>
      <c r="O113" s="83"/>
      <c r="P113" s="95"/>
      <c r="Q113" s="96"/>
      <c r="R113" s="97" t="str">
        <f>IF(AND(A113&lt;&gt;0,B113&lt;&gt;0,D113&lt;&gt;0,C113&lt;&gt;0,N113&lt;&gt;0),(vol_de_nuit(B113,D113,A113,C113,N113/24)*24),"")</f>
        <v/>
      </c>
      <c r="S113" s="98"/>
      <c r="T113" s="95"/>
      <c r="U113" s="99"/>
      <c r="V113" s="100"/>
      <c r="W113" s="101"/>
      <c r="X113" s="116" t="str">
        <f>IFERROR(IF(AND(VLOOKUP($F113,'Aircraft list'!$A$4:$G$39,2,FALSE)="YES",VLOOKUP($F113,'Aircraft list'!$A$4:$G$39,4,FALSE)="YES"),T113,""),"")</f>
        <v/>
      </c>
      <c r="Y113" s="115" t="str">
        <f>IFERROR(IF(AND(VLOOKUP($F113,'Aircraft list'!$A$4:$G$39,2,FALSE)="YES",VLOOKUP($F113,'Aircraft list'!$A$4:$G$39,4,FALSE)="YES"),V113,""),"")</f>
        <v/>
      </c>
      <c r="Z113" s="116" t="str">
        <f>IFERROR(IF(AND(VLOOKUP($F113,'Aircraft list'!$A$4:$G$39,3,FALSE)="YES",VLOOKUP($F113,'Aircraft list'!$A$4:$G$39,4,FALSE)="YES"),T113,""),"")</f>
        <v/>
      </c>
      <c r="AA113" s="115" t="str">
        <f>IFERROR(IF(AND(VLOOKUP($F113,'Aircraft list'!$A$4:$G$39,3,FALSE)="YES",VLOOKUP($F113,'Aircraft list'!$A$4:$G$39,4,FALSE)="YES"),V113,""),"")</f>
        <v/>
      </c>
      <c r="AB113" s="116" t="str">
        <f>IFERROR(IF(AND(VLOOKUP($F113,'Aircraft list'!$A$4:$G$39,2,FALSE)="YES",VLOOKUP($F113,'Aircraft list'!$A$4:$G$39,6,FALSE)="YES"),T113,""),"")</f>
        <v/>
      </c>
      <c r="AC113" s="115" t="str">
        <f>IFERROR(IF(AND(VLOOKUP($F113,'Aircraft list'!$A$4:$G$39,2,FALSE)="YES",VLOOKUP($F113,'Aircraft list'!$A$4:$G$39,6,FALSE)="YES"),V113,""),"")</f>
        <v/>
      </c>
      <c r="AD113" s="116" t="str">
        <f>IFERROR(IF(AND(VLOOKUP($F113,'Aircraft list'!$A$4:$G$39,3,FALSE)="YES",VLOOKUP($F113,'Aircraft list'!$A$4:$G$39,6,FALSE)="YES"),T113,""),"")</f>
        <v/>
      </c>
      <c r="AE113" s="117" t="str">
        <f>IFERROR(IF(AND(VLOOKUP($F113,'Aircraft list'!$A$4:$G$39,3,FALSE)="YES",VLOOKUP($F113,'Aircraft list'!$A$4:$G$39,6,FALSE)="YES"),U113,""),"")</f>
        <v/>
      </c>
      <c r="AF113" s="115" t="str">
        <f>IFERROR(IF(AND(VLOOKUP($F113,'Aircraft list'!$A$4:$G$39,3,FALSE)="YES",VLOOKUP($F113,'Aircraft list'!$A$4:$G$39,6,FALSE)="YES"),V113,""),"")</f>
        <v/>
      </c>
      <c r="AG113" s="116" t="str">
        <f>IFERROR(IF(VLOOKUP($F113,'Aircraft list'!$A$4:$G$39,5,FALSE)="YES",T113,""),"")</f>
        <v/>
      </c>
      <c r="AH113" s="117" t="str">
        <f>IFERROR(IF(VLOOKUP($F113,'Aircraft list'!$A$4:$G$39,5,FALSE)="YES",U113,""),"")</f>
        <v/>
      </c>
      <c r="AI113" s="115" t="str">
        <f>IFERROR(IF(VLOOKUP($F113,'Aircraft list'!$A$4:$G$39,5,FALSE)="YES",V113,""),"")</f>
        <v/>
      </c>
      <c r="AJ113" s="101"/>
      <c r="AK113" s="101"/>
      <c r="AL113" s="101"/>
      <c r="AM113" s="102" t="str">
        <f>IFERROR(IF(VLOOKUP($F113,'Aircraft list'!$A$4:$G$39,7,FALSE)="YES",N113,""),"")</f>
        <v/>
      </c>
      <c r="AN113" s="112"/>
      <c r="AO113" s="101"/>
      <c r="AP113" s="101"/>
      <c r="AQ113" s="101"/>
      <c r="AR113" s="111"/>
      <c r="AS113" s="102"/>
      <c r="AT113" s="102"/>
      <c r="AU113" s="49"/>
    </row>
    <row r="114" spans="1:47" s="50" customFormat="1">
      <c r="A114" s="84"/>
      <c r="B114" s="75"/>
      <c r="C114" s="76"/>
      <c r="D114" s="77"/>
      <c r="E114" s="73" t="str">
        <f t="shared" si="6"/>
        <v/>
      </c>
      <c r="F114" s="79"/>
      <c r="G114" s="80"/>
      <c r="H114" s="50" t="str">
        <f>IFERROR(IF(VLOOKUP(F114,'Aircraft list'!$A$4:$T$59, 3,FALSE)="YES", "ME", "SE" )," ")</f>
        <v xml:space="preserve"> </v>
      </c>
      <c r="I114" s="80"/>
      <c r="J114" s="81" t="str">
        <f ca="1">IFERROR(IF(AND(
MOD(C114-fctlontodouble(VLOOKUP(B114,#REF!,4,FALSE))/360,1)&gt;=MOD((((MID((MID((IF(ISERR(A114),"",fctsoleil(A114,fctlattodouble(VLOOKUP(B114,#REF!,3,FALSE)),fctlontodouble(VLOOKUP(B114,#REF!,4,FALSE)),FALSE))),1,4)),1,2))*60+MID((MID((IF(ISERR(A114),"",fctsoleil(A114,fctlattodouble(VLOOKUP(B114,#REF!,3,FALSE)),fctlontodouble(VLOOKUP(B114,#REF!,4,FALSE)),FALSE))),1,4)),3,4))/(60*24))-fctlontodouble(VLOOKUP(B114,#REF!,4,FALSE))/360,1),
MOD(C114-fctlontodouble(VLOOKUP(B114,#REF!,4,FALSE))/360,1)&lt;MOD((((MID((MID((IF(ISERR(A114),"",fctsoleil(A114,fctlattodouble(VLOOKUP(B114,#REF!,3,FALSE)),fctlontodouble(VLOOKUP(B114,#REF!,4,FALSE)),FALSE))),7,4)),1,2))*60+MID((MID((IF(ISERR(A114),"",fctsoleil(A114,fctlattodouble(VLOOKUP(B114,#REF!,3,FALSE)),fctlontodouble(VLOOKUP(B114,#REF!,4,FALSE)),FALSE))),7,4)),3,4))/(60*24))-fctlontodouble(VLOOKUP(B114,#REF!,4,FALSE))/360,1)
),1,""),"")</f>
        <v/>
      </c>
      <c r="K114" s="82" t="str">
        <f t="shared" si="7"/>
        <v/>
      </c>
      <c r="L114" s="79" t="str">
        <f ca="1">IFERROR(IF(AND(
MOD(E114-fctlontodouble(VLOOKUP(D114,#REF!,4,FALSE))/360,1)&gt;=MOD((((MID((MID((IF(ISERR(A114),"",fctsoleil(A114,fctlattodouble(VLOOKUP(D114,#REF!,3,FALSE)),fctlontodouble(VLOOKUP(D114,#REF!,4,FALSE)),FALSE))),1,4)),1,2))*60+MID((MID((IF(ISERR(A114),"",fctsoleil(A114,fctlattodouble(VLOOKUP(D114,#REF!,3,FALSE)),fctlontodouble(VLOOKUP(D114,#REF!,4,FALSE)),FALSE))),1,4)),3,4))/(60*24))-fctlontodouble(VLOOKUP(D114,#REF!,4,FALSE))/360,1),
MOD(E114-fctlontodouble(VLOOKUP(D114,#REF!,4,FALSE))/360,1)&lt;MOD((((MID((MID((IF(ISERR(A114),"",fctsoleil(A114,fctlattodouble(VLOOKUP(D114,#REF!,3,FALSE)),fctlontodouble(VLOOKUP(D114,#REF!,4,FALSE)),FALSE))),7,4)),1,2))*60+MID((MID((IF(ISERR(A114),"",fctsoleil(A114,fctlattodouble(VLOOKUP(D114,#REF!,3,FALSE)),fctlontodouble(VLOOKUP(D114,#REF!,4,FALSE)),FALSE))),7,4)),3,4))/(60*24))-fctlontodouble(VLOOKUP(D114,#REF!,4,FALSE))/360,1)
),1," "),"")</f>
        <v/>
      </c>
      <c r="M114" s="79" t="str">
        <f t="shared" si="8"/>
        <v/>
      </c>
      <c r="N114" s="94"/>
      <c r="O114" s="83"/>
      <c r="P114" s="95"/>
      <c r="Q114" s="96"/>
      <c r="R114" s="97" t="str">
        <f>IF(AND(A114&lt;&gt;0,B114&lt;&gt;0,D114&lt;&gt;0,C114&lt;&gt;0,N114&lt;&gt;0),(vol_de_nuit(B114,D114,A114,C114,N114/24)*24),"")</f>
        <v/>
      </c>
      <c r="S114" s="98"/>
      <c r="T114" s="95"/>
      <c r="U114" s="99"/>
      <c r="V114" s="100"/>
      <c r="W114" s="101"/>
      <c r="X114" s="116" t="str">
        <f>IFERROR(IF(AND(VLOOKUP($F114,'Aircraft list'!$A$4:$G$39,2,FALSE)="YES",VLOOKUP($F114,'Aircraft list'!$A$4:$G$39,4,FALSE)="YES"),T114,""),"")</f>
        <v/>
      </c>
      <c r="Y114" s="115" t="str">
        <f>IFERROR(IF(AND(VLOOKUP($F114,'Aircraft list'!$A$4:$G$39,2,FALSE)="YES",VLOOKUP($F114,'Aircraft list'!$A$4:$G$39,4,FALSE)="YES"),V114,""),"")</f>
        <v/>
      </c>
      <c r="Z114" s="116" t="str">
        <f>IFERROR(IF(AND(VLOOKUP($F114,'Aircraft list'!$A$4:$G$39,3,FALSE)="YES",VLOOKUP($F114,'Aircraft list'!$A$4:$G$39,4,FALSE)="YES"),T114,""),"")</f>
        <v/>
      </c>
      <c r="AA114" s="115" t="str">
        <f>IFERROR(IF(AND(VLOOKUP($F114,'Aircraft list'!$A$4:$G$39,3,FALSE)="YES",VLOOKUP($F114,'Aircraft list'!$A$4:$G$39,4,FALSE)="YES"),V114,""),"")</f>
        <v/>
      </c>
      <c r="AB114" s="116" t="str">
        <f>IFERROR(IF(AND(VLOOKUP($F114,'Aircraft list'!$A$4:$G$39,2,FALSE)="YES",VLOOKUP($F114,'Aircraft list'!$A$4:$G$39,6,FALSE)="YES"),T114,""),"")</f>
        <v/>
      </c>
      <c r="AC114" s="115" t="str">
        <f>IFERROR(IF(AND(VLOOKUP($F114,'Aircraft list'!$A$4:$G$39,2,FALSE)="YES",VLOOKUP($F114,'Aircraft list'!$A$4:$G$39,6,FALSE)="YES"),V114,""),"")</f>
        <v/>
      </c>
      <c r="AD114" s="116" t="str">
        <f>IFERROR(IF(AND(VLOOKUP($F114,'Aircraft list'!$A$4:$G$39,3,FALSE)="YES",VLOOKUP($F114,'Aircraft list'!$A$4:$G$39,6,FALSE)="YES"),T114,""),"")</f>
        <v/>
      </c>
      <c r="AE114" s="117" t="str">
        <f>IFERROR(IF(AND(VLOOKUP($F114,'Aircraft list'!$A$4:$G$39,3,FALSE)="YES",VLOOKUP($F114,'Aircraft list'!$A$4:$G$39,6,FALSE)="YES"),U114,""),"")</f>
        <v/>
      </c>
      <c r="AF114" s="115" t="str">
        <f>IFERROR(IF(AND(VLOOKUP($F114,'Aircraft list'!$A$4:$G$39,3,FALSE)="YES",VLOOKUP($F114,'Aircraft list'!$A$4:$G$39,6,FALSE)="YES"),V114,""),"")</f>
        <v/>
      </c>
      <c r="AG114" s="116" t="str">
        <f>IFERROR(IF(VLOOKUP($F114,'Aircraft list'!$A$4:$G$39,5,FALSE)="YES",T114,""),"")</f>
        <v/>
      </c>
      <c r="AH114" s="117" t="str">
        <f>IFERROR(IF(VLOOKUP($F114,'Aircraft list'!$A$4:$G$39,5,FALSE)="YES",U114,""),"")</f>
        <v/>
      </c>
      <c r="AI114" s="115" t="str">
        <f>IFERROR(IF(VLOOKUP($F114,'Aircraft list'!$A$4:$G$39,5,FALSE)="YES",V114,""),"")</f>
        <v/>
      </c>
      <c r="AJ114" s="101"/>
      <c r="AK114" s="101"/>
      <c r="AL114" s="101"/>
      <c r="AM114" s="102" t="str">
        <f>IFERROR(IF(VLOOKUP($F114,'Aircraft list'!$A$4:$G$39,7,FALSE)="YES",N114,""),"")</f>
        <v/>
      </c>
      <c r="AN114" s="112"/>
      <c r="AO114" s="101"/>
      <c r="AP114" s="101"/>
      <c r="AQ114" s="101"/>
      <c r="AR114" s="111"/>
      <c r="AS114" s="102"/>
      <c r="AT114" s="102"/>
      <c r="AU114" s="49"/>
    </row>
    <row r="115" spans="1:47" s="50" customFormat="1">
      <c r="A115" s="84"/>
      <c r="B115" s="75"/>
      <c r="C115" s="76"/>
      <c r="D115" s="77"/>
      <c r="E115" s="73" t="str">
        <f t="shared" si="6"/>
        <v/>
      </c>
      <c r="F115" s="79"/>
      <c r="G115" s="80"/>
      <c r="H115" s="50" t="str">
        <f>IFERROR(IF(VLOOKUP(F115,'Aircraft list'!$A$4:$T$59, 3,FALSE)="YES", "ME", "SE" )," ")</f>
        <v xml:space="preserve"> </v>
      </c>
      <c r="I115" s="80"/>
      <c r="J115" s="81" t="str">
        <f ca="1">IFERROR(IF(AND(
MOD(C115-fctlontodouble(VLOOKUP(B115,#REF!,4,FALSE))/360,1)&gt;=MOD((((MID((MID((IF(ISERR(A115),"",fctsoleil(A115,fctlattodouble(VLOOKUP(B115,#REF!,3,FALSE)),fctlontodouble(VLOOKUP(B115,#REF!,4,FALSE)),FALSE))),1,4)),1,2))*60+MID((MID((IF(ISERR(A115),"",fctsoleil(A115,fctlattodouble(VLOOKUP(B115,#REF!,3,FALSE)),fctlontodouble(VLOOKUP(B115,#REF!,4,FALSE)),FALSE))),1,4)),3,4))/(60*24))-fctlontodouble(VLOOKUP(B115,#REF!,4,FALSE))/360,1),
MOD(C115-fctlontodouble(VLOOKUP(B115,#REF!,4,FALSE))/360,1)&lt;MOD((((MID((MID((IF(ISERR(A115),"",fctsoleil(A115,fctlattodouble(VLOOKUP(B115,#REF!,3,FALSE)),fctlontodouble(VLOOKUP(B115,#REF!,4,FALSE)),FALSE))),7,4)),1,2))*60+MID((MID((IF(ISERR(A115),"",fctsoleil(A115,fctlattodouble(VLOOKUP(B115,#REF!,3,FALSE)),fctlontodouble(VLOOKUP(B115,#REF!,4,FALSE)),FALSE))),7,4)),3,4))/(60*24))-fctlontodouble(VLOOKUP(B115,#REF!,4,FALSE))/360,1)
),1,""),"")</f>
        <v/>
      </c>
      <c r="K115" s="82" t="str">
        <f t="shared" si="7"/>
        <v/>
      </c>
      <c r="L115" s="79" t="str">
        <f ca="1">IFERROR(IF(AND(
MOD(E115-fctlontodouble(VLOOKUP(D115,#REF!,4,FALSE))/360,1)&gt;=MOD((((MID((MID((IF(ISERR(A115),"",fctsoleil(A115,fctlattodouble(VLOOKUP(D115,#REF!,3,FALSE)),fctlontodouble(VLOOKUP(D115,#REF!,4,FALSE)),FALSE))),1,4)),1,2))*60+MID((MID((IF(ISERR(A115),"",fctsoleil(A115,fctlattodouble(VLOOKUP(D115,#REF!,3,FALSE)),fctlontodouble(VLOOKUP(D115,#REF!,4,FALSE)),FALSE))),1,4)),3,4))/(60*24))-fctlontodouble(VLOOKUP(D115,#REF!,4,FALSE))/360,1),
MOD(E115-fctlontodouble(VLOOKUP(D115,#REF!,4,FALSE))/360,1)&lt;MOD((((MID((MID((IF(ISERR(A115),"",fctsoleil(A115,fctlattodouble(VLOOKUP(D115,#REF!,3,FALSE)),fctlontodouble(VLOOKUP(D115,#REF!,4,FALSE)),FALSE))),7,4)),1,2))*60+MID((MID((IF(ISERR(A115),"",fctsoleil(A115,fctlattodouble(VLOOKUP(D115,#REF!,3,FALSE)),fctlontodouble(VLOOKUP(D115,#REF!,4,FALSE)),FALSE))),7,4)),3,4))/(60*24))-fctlontodouble(VLOOKUP(D115,#REF!,4,FALSE))/360,1)
),1," "),"")</f>
        <v/>
      </c>
      <c r="M115" s="79" t="str">
        <f t="shared" si="8"/>
        <v/>
      </c>
      <c r="N115" s="94"/>
      <c r="O115" s="83"/>
      <c r="P115" s="95"/>
      <c r="Q115" s="96"/>
      <c r="R115" s="97" t="str">
        <f>IF(AND(A115&lt;&gt;0,B115&lt;&gt;0,D115&lt;&gt;0,C115&lt;&gt;0,N115&lt;&gt;0),(vol_de_nuit(B115,D115,A115,C115,N115/24)*24),"")</f>
        <v/>
      </c>
      <c r="S115" s="98"/>
      <c r="T115" s="95"/>
      <c r="U115" s="99"/>
      <c r="V115" s="100"/>
      <c r="W115" s="101"/>
      <c r="X115" s="116" t="str">
        <f>IFERROR(IF(AND(VLOOKUP($F115,'Aircraft list'!$A$4:$G$39,2,FALSE)="YES",VLOOKUP($F115,'Aircraft list'!$A$4:$G$39,4,FALSE)="YES"),T115,""),"")</f>
        <v/>
      </c>
      <c r="Y115" s="115" t="str">
        <f>IFERROR(IF(AND(VLOOKUP($F115,'Aircraft list'!$A$4:$G$39,2,FALSE)="YES",VLOOKUP($F115,'Aircraft list'!$A$4:$G$39,4,FALSE)="YES"),V115,""),"")</f>
        <v/>
      </c>
      <c r="Z115" s="116" t="str">
        <f>IFERROR(IF(AND(VLOOKUP($F115,'Aircraft list'!$A$4:$G$39,3,FALSE)="YES",VLOOKUP($F115,'Aircraft list'!$A$4:$G$39,4,FALSE)="YES"),T115,""),"")</f>
        <v/>
      </c>
      <c r="AA115" s="115" t="str">
        <f>IFERROR(IF(AND(VLOOKUP($F115,'Aircraft list'!$A$4:$G$39,3,FALSE)="YES",VLOOKUP($F115,'Aircraft list'!$A$4:$G$39,4,FALSE)="YES"),V115,""),"")</f>
        <v/>
      </c>
      <c r="AB115" s="116" t="str">
        <f>IFERROR(IF(AND(VLOOKUP($F115,'Aircraft list'!$A$4:$G$39,2,FALSE)="YES",VLOOKUP($F115,'Aircraft list'!$A$4:$G$39,6,FALSE)="YES"),T115,""),"")</f>
        <v/>
      </c>
      <c r="AC115" s="115" t="str">
        <f>IFERROR(IF(AND(VLOOKUP($F115,'Aircraft list'!$A$4:$G$39,2,FALSE)="YES",VLOOKUP($F115,'Aircraft list'!$A$4:$G$39,6,FALSE)="YES"),V115,""),"")</f>
        <v/>
      </c>
      <c r="AD115" s="116" t="str">
        <f>IFERROR(IF(AND(VLOOKUP($F115,'Aircraft list'!$A$4:$G$39,3,FALSE)="YES",VLOOKUP($F115,'Aircraft list'!$A$4:$G$39,6,FALSE)="YES"),T115,""),"")</f>
        <v/>
      </c>
      <c r="AE115" s="117" t="str">
        <f>IFERROR(IF(AND(VLOOKUP($F115,'Aircraft list'!$A$4:$G$39,3,FALSE)="YES",VLOOKUP($F115,'Aircraft list'!$A$4:$G$39,6,FALSE)="YES"),U115,""),"")</f>
        <v/>
      </c>
      <c r="AF115" s="115" t="str">
        <f>IFERROR(IF(AND(VLOOKUP($F115,'Aircraft list'!$A$4:$G$39,3,FALSE)="YES",VLOOKUP($F115,'Aircraft list'!$A$4:$G$39,6,FALSE)="YES"),V115,""),"")</f>
        <v/>
      </c>
      <c r="AG115" s="116" t="str">
        <f>IFERROR(IF(VLOOKUP($F115,'Aircraft list'!$A$4:$G$39,5,FALSE)="YES",T115,""),"")</f>
        <v/>
      </c>
      <c r="AH115" s="117" t="str">
        <f>IFERROR(IF(VLOOKUP($F115,'Aircraft list'!$A$4:$G$39,5,FALSE)="YES",U115,""),"")</f>
        <v/>
      </c>
      <c r="AI115" s="115" t="str">
        <f>IFERROR(IF(VLOOKUP($F115,'Aircraft list'!$A$4:$G$39,5,FALSE)="YES",V115,""),"")</f>
        <v/>
      </c>
      <c r="AJ115" s="101"/>
      <c r="AK115" s="101"/>
      <c r="AL115" s="101"/>
      <c r="AM115" s="102" t="str">
        <f>IFERROR(IF(VLOOKUP($F115,'Aircraft list'!$A$4:$G$39,7,FALSE)="YES",N115,""),"")</f>
        <v/>
      </c>
      <c r="AN115" s="112"/>
      <c r="AO115" s="101"/>
      <c r="AP115" s="101"/>
      <c r="AQ115" s="101"/>
      <c r="AR115" s="111"/>
      <c r="AS115" s="102"/>
      <c r="AT115" s="102"/>
      <c r="AU115" s="49"/>
    </row>
    <row r="116" spans="1:47" s="50" customFormat="1">
      <c r="A116" s="84"/>
      <c r="B116" s="75"/>
      <c r="C116" s="76"/>
      <c r="D116" s="77"/>
      <c r="E116" s="73" t="str">
        <f t="shared" si="6"/>
        <v/>
      </c>
      <c r="F116" s="79"/>
      <c r="G116" s="80"/>
      <c r="H116" s="50" t="str">
        <f>IFERROR(IF(VLOOKUP(F116,'Aircraft list'!$A$4:$T$59, 3,FALSE)="YES", "ME", "SE" )," ")</f>
        <v xml:space="preserve"> </v>
      </c>
      <c r="I116" s="80"/>
      <c r="J116" s="81" t="str">
        <f ca="1">IFERROR(IF(AND(
MOD(C116-fctlontodouble(VLOOKUP(B116,#REF!,4,FALSE))/360,1)&gt;=MOD((((MID((MID((IF(ISERR(A116),"",fctsoleil(A116,fctlattodouble(VLOOKUP(B116,#REF!,3,FALSE)),fctlontodouble(VLOOKUP(B116,#REF!,4,FALSE)),FALSE))),1,4)),1,2))*60+MID((MID((IF(ISERR(A116),"",fctsoleil(A116,fctlattodouble(VLOOKUP(B116,#REF!,3,FALSE)),fctlontodouble(VLOOKUP(B116,#REF!,4,FALSE)),FALSE))),1,4)),3,4))/(60*24))-fctlontodouble(VLOOKUP(B116,#REF!,4,FALSE))/360,1),
MOD(C116-fctlontodouble(VLOOKUP(B116,#REF!,4,FALSE))/360,1)&lt;MOD((((MID((MID((IF(ISERR(A116),"",fctsoleil(A116,fctlattodouble(VLOOKUP(B116,#REF!,3,FALSE)),fctlontodouble(VLOOKUP(B116,#REF!,4,FALSE)),FALSE))),7,4)),1,2))*60+MID((MID((IF(ISERR(A116),"",fctsoleil(A116,fctlattodouble(VLOOKUP(B116,#REF!,3,FALSE)),fctlontodouble(VLOOKUP(B116,#REF!,4,FALSE)),FALSE))),7,4)),3,4))/(60*24))-fctlontodouble(VLOOKUP(B116,#REF!,4,FALSE))/360,1)
),1,""),"")</f>
        <v/>
      </c>
      <c r="K116" s="82" t="str">
        <f t="shared" si="7"/>
        <v/>
      </c>
      <c r="L116" s="79" t="str">
        <f ca="1">IFERROR(IF(AND(
MOD(E116-fctlontodouble(VLOOKUP(D116,#REF!,4,FALSE))/360,1)&gt;=MOD((((MID((MID((IF(ISERR(A116),"",fctsoleil(A116,fctlattodouble(VLOOKUP(D116,#REF!,3,FALSE)),fctlontodouble(VLOOKUP(D116,#REF!,4,FALSE)),FALSE))),1,4)),1,2))*60+MID((MID((IF(ISERR(A116),"",fctsoleil(A116,fctlattodouble(VLOOKUP(D116,#REF!,3,FALSE)),fctlontodouble(VLOOKUP(D116,#REF!,4,FALSE)),FALSE))),1,4)),3,4))/(60*24))-fctlontodouble(VLOOKUP(D116,#REF!,4,FALSE))/360,1),
MOD(E116-fctlontodouble(VLOOKUP(D116,#REF!,4,FALSE))/360,1)&lt;MOD((((MID((MID((IF(ISERR(A116),"",fctsoleil(A116,fctlattodouble(VLOOKUP(D116,#REF!,3,FALSE)),fctlontodouble(VLOOKUP(D116,#REF!,4,FALSE)),FALSE))),7,4)),1,2))*60+MID((MID((IF(ISERR(A116),"",fctsoleil(A116,fctlattodouble(VLOOKUP(D116,#REF!,3,FALSE)),fctlontodouble(VLOOKUP(D116,#REF!,4,FALSE)),FALSE))),7,4)),3,4))/(60*24))-fctlontodouble(VLOOKUP(D116,#REF!,4,FALSE))/360,1)
),1," "),"")</f>
        <v/>
      </c>
      <c r="M116" s="79" t="str">
        <f t="shared" si="8"/>
        <v/>
      </c>
      <c r="N116" s="94"/>
      <c r="O116" s="83"/>
      <c r="P116" s="95"/>
      <c r="Q116" s="96"/>
      <c r="R116" s="97" t="str">
        <f>IF(AND(A116&lt;&gt;0,B116&lt;&gt;0,D116&lt;&gt;0,C116&lt;&gt;0,N116&lt;&gt;0),(vol_de_nuit(B116,D116,A116,C116,N116/24)*24),"")</f>
        <v/>
      </c>
      <c r="S116" s="98"/>
      <c r="T116" s="95"/>
      <c r="U116" s="99"/>
      <c r="V116" s="100"/>
      <c r="W116" s="101"/>
      <c r="X116" s="116" t="str">
        <f>IFERROR(IF(AND(VLOOKUP($F116,'Aircraft list'!$A$4:$G$39,2,FALSE)="YES",VLOOKUP($F116,'Aircraft list'!$A$4:$G$39,4,FALSE)="YES"),T116,""),"")</f>
        <v/>
      </c>
      <c r="Y116" s="115" t="str">
        <f>IFERROR(IF(AND(VLOOKUP($F116,'Aircraft list'!$A$4:$G$39,2,FALSE)="YES",VLOOKUP($F116,'Aircraft list'!$A$4:$G$39,4,FALSE)="YES"),V116,""),"")</f>
        <v/>
      </c>
      <c r="Z116" s="116" t="str">
        <f>IFERROR(IF(AND(VLOOKUP($F116,'Aircraft list'!$A$4:$G$39,3,FALSE)="YES",VLOOKUP($F116,'Aircraft list'!$A$4:$G$39,4,FALSE)="YES"),T116,""),"")</f>
        <v/>
      </c>
      <c r="AA116" s="115" t="str">
        <f>IFERROR(IF(AND(VLOOKUP($F116,'Aircraft list'!$A$4:$G$39,3,FALSE)="YES",VLOOKUP($F116,'Aircraft list'!$A$4:$G$39,4,FALSE)="YES"),V116,""),"")</f>
        <v/>
      </c>
      <c r="AB116" s="116" t="str">
        <f>IFERROR(IF(AND(VLOOKUP($F116,'Aircraft list'!$A$4:$G$39,2,FALSE)="YES",VLOOKUP($F116,'Aircraft list'!$A$4:$G$39,6,FALSE)="YES"),T116,""),"")</f>
        <v/>
      </c>
      <c r="AC116" s="115" t="str">
        <f>IFERROR(IF(AND(VLOOKUP($F116,'Aircraft list'!$A$4:$G$39,2,FALSE)="YES",VLOOKUP($F116,'Aircraft list'!$A$4:$G$39,6,FALSE)="YES"),V116,""),"")</f>
        <v/>
      </c>
      <c r="AD116" s="116" t="str">
        <f>IFERROR(IF(AND(VLOOKUP($F116,'Aircraft list'!$A$4:$G$39,3,FALSE)="YES",VLOOKUP($F116,'Aircraft list'!$A$4:$G$39,6,FALSE)="YES"),T116,""),"")</f>
        <v/>
      </c>
      <c r="AE116" s="117" t="str">
        <f>IFERROR(IF(AND(VLOOKUP($F116,'Aircraft list'!$A$4:$G$39,3,FALSE)="YES",VLOOKUP($F116,'Aircraft list'!$A$4:$G$39,6,FALSE)="YES"),U116,""),"")</f>
        <v/>
      </c>
      <c r="AF116" s="115" t="str">
        <f>IFERROR(IF(AND(VLOOKUP($F116,'Aircraft list'!$A$4:$G$39,3,FALSE)="YES",VLOOKUP($F116,'Aircraft list'!$A$4:$G$39,6,FALSE)="YES"),V116,""),"")</f>
        <v/>
      </c>
      <c r="AG116" s="116" t="str">
        <f>IFERROR(IF(VLOOKUP($F116,'Aircraft list'!$A$4:$G$39,5,FALSE)="YES",T116,""),"")</f>
        <v/>
      </c>
      <c r="AH116" s="117" t="str">
        <f>IFERROR(IF(VLOOKUP($F116,'Aircraft list'!$A$4:$G$39,5,FALSE)="YES",U116,""),"")</f>
        <v/>
      </c>
      <c r="AI116" s="115" t="str">
        <f>IFERROR(IF(VLOOKUP($F116,'Aircraft list'!$A$4:$G$39,5,FALSE)="YES",V116,""),"")</f>
        <v/>
      </c>
      <c r="AJ116" s="101"/>
      <c r="AK116" s="101"/>
      <c r="AL116" s="101"/>
      <c r="AM116" s="102" t="str">
        <f>IFERROR(IF(VLOOKUP($F116,'Aircraft list'!$A$4:$G$39,7,FALSE)="YES",N116,""),"")</f>
        <v/>
      </c>
      <c r="AN116" s="112"/>
      <c r="AO116" s="101"/>
      <c r="AP116" s="101"/>
      <c r="AQ116" s="101"/>
      <c r="AR116" s="111"/>
      <c r="AS116" s="102"/>
      <c r="AT116" s="102"/>
      <c r="AU116" s="49"/>
    </row>
    <row r="117" spans="1:47" s="50" customFormat="1">
      <c r="A117" s="84"/>
      <c r="B117" s="75"/>
      <c r="C117" s="76"/>
      <c r="D117" s="77"/>
      <c r="E117" s="73" t="str">
        <f t="shared" si="6"/>
        <v/>
      </c>
      <c r="F117" s="79"/>
      <c r="G117" s="80"/>
      <c r="H117" s="50" t="str">
        <f>IFERROR(IF(VLOOKUP(F117,'Aircraft list'!$A$4:$T$59, 3,FALSE)="YES", "ME", "SE" )," ")</f>
        <v xml:space="preserve"> </v>
      </c>
      <c r="I117" s="80"/>
      <c r="J117" s="81" t="str">
        <f ca="1">IFERROR(IF(AND(
MOD(C117-fctlontodouble(VLOOKUP(B117,#REF!,4,FALSE))/360,1)&gt;=MOD((((MID((MID((IF(ISERR(A117),"",fctsoleil(A117,fctlattodouble(VLOOKUP(B117,#REF!,3,FALSE)),fctlontodouble(VLOOKUP(B117,#REF!,4,FALSE)),FALSE))),1,4)),1,2))*60+MID((MID((IF(ISERR(A117),"",fctsoleil(A117,fctlattodouble(VLOOKUP(B117,#REF!,3,FALSE)),fctlontodouble(VLOOKUP(B117,#REF!,4,FALSE)),FALSE))),1,4)),3,4))/(60*24))-fctlontodouble(VLOOKUP(B117,#REF!,4,FALSE))/360,1),
MOD(C117-fctlontodouble(VLOOKUP(B117,#REF!,4,FALSE))/360,1)&lt;MOD((((MID((MID((IF(ISERR(A117),"",fctsoleil(A117,fctlattodouble(VLOOKUP(B117,#REF!,3,FALSE)),fctlontodouble(VLOOKUP(B117,#REF!,4,FALSE)),FALSE))),7,4)),1,2))*60+MID((MID((IF(ISERR(A117),"",fctsoleil(A117,fctlattodouble(VLOOKUP(B117,#REF!,3,FALSE)),fctlontodouble(VLOOKUP(B117,#REF!,4,FALSE)),FALSE))),7,4)),3,4))/(60*24))-fctlontodouble(VLOOKUP(B117,#REF!,4,FALSE))/360,1)
),1,""),"")</f>
        <v/>
      </c>
      <c r="K117" s="82" t="str">
        <f t="shared" si="7"/>
        <v/>
      </c>
      <c r="L117" s="79" t="str">
        <f ca="1">IFERROR(IF(AND(
MOD(E117-fctlontodouble(VLOOKUP(D117,#REF!,4,FALSE))/360,1)&gt;=MOD((((MID((MID((IF(ISERR(A117),"",fctsoleil(A117,fctlattodouble(VLOOKUP(D117,#REF!,3,FALSE)),fctlontodouble(VLOOKUP(D117,#REF!,4,FALSE)),FALSE))),1,4)),1,2))*60+MID((MID((IF(ISERR(A117),"",fctsoleil(A117,fctlattodouble(VLOOKUP(D117,#REF!,3,FALSE)),fctlontodouble(VLOOKUP(D117,#REF!,4,FALSE)),FALSE))),1,4)),3,4))/(60*24))-fctlontodouble(VLOOKUP(D117,#REF!,4,FALSE))/360,1),
MOD(E117-fctlontodouble(VLOOKUP(D117,#REF!,4,FALSE))/360,1)&lt;MOD((((MID((MID((IF(ISERR(A117),"",fctsoleil(A117,fctlattodouble(VLOOKUP(D117,#REF!,3,FALSE)),fctlontodouble(VLOOKUP(D117,#REF!,4,FALSE)),FALSE))),7,4)),1,2))*60+MID((MID((IF(ISERR(A117),"",fctsoleil(A117,fctlattodouble(VLOOKUP(D117,#REF!,3,FALSE)),fctlontodouble(VLOOKUP(D117,#REF!,4,FALSE)),FALSE))),7,4)),3,4))/(60*24))-fctlontodouble(VLOOKUP(D117,#REF!,4,FALSE))/360,1)
),1," "),"")</f>
        <v/>
      </c>
      <c r="M117" s="79" t="str">
        <f t="shared" si="8"/>
        <v/>
      </c>
      <c r="N117" s="94"/>
      <c r="O117" s="83"/>
      <c r="P117" s="95"/>
      <c r="Q117" s="96"/>
      <c r="R117" s="97" t="str">
        <f>IF(AND(A117&lt;&gt;0,B117&lt;&gt;0,D117&lt;&gt;0,C117&lt;&gt;0,N117&lt;&gt;0),(vol_de_nuit(B117,D117,A117,C117,N117/24)*24),"")</f>
        <v/>
      </c>
      <c r="S117" s="98"/>
      <c r="T117" s="95"/>
      <c r="U117" s="99"/>
      <c r="V117" s="100"/>
      <c r="W117" s="101"/>
      <c r="X117" s="116" t="str">
        <f>IFERROR(IF(AND(VLOOKUP($F117,'Aircraft list'!$A$4:$G$39,2,FALSE)="YES",VLOOKUP($F117,'Aircraft list'!$A$4:$G$39,4,FALSE)="YES"),T117,""),"")</f>
        <v/>
      </c>
      <c r="Y117" s="115" t="str">
        <f>IFERROR(IF(AND(VLOOKUP($F117,'Aircraft list'!$A$4:$G$39,2,FALSE)="YES",VLOOKUP($F117,'Aircraft list'!$A$4:$G$39,4,FALSE)="YES"),V117,""),"")</f>
        <v/>
      </c>
      <c r="Z117" s="116" t="str">
        <f>IFERROR(IF(AND(VLOOKUP($F117,'Aircraft list'!$A$4:$G$39,3,FALSE)="YES",VLOOKUP($F117,'Aircraft list'!$A$4:$G$39,4,FALSE)="YES"),T117,""),"")</f>
        <v/>
      </c>
      <c r="AA117" s="115" t="str">
        <f>IFERROR(IF(AND(VLOOKUP($F117,'Aircraft list'!$A$4:$G$39,3,FALSE)="YES",VLOOKUP($F117,'Aircraft list'!$A$4:$G$39,4,FALSE)="YES"),V117,""),"")</f>
        <v/>
      </c>
      <c r="AB117" s="116" t="str">
        <f>IFERROR(IF(AND(VLOOKUP($F117,'Aircraft list'!$A$4:$G$39,2,FALSE)="YES",VLOOKUP($F117,'Aircraft list'!$A$4:$G$39,6,FALSE)="YES"),T117,""),"")</f>
        <v/>
      </c>
      <c r="AC117" s="115" t="str">
        <f>IFERROR(IF(AND(VLOOKUP($F117,'Aircraft list'!$A$4:$G$39,2,FALSE)="YES",VLOOKUP($F117,'Aircraft list'!$A$4:$G$39,6,FALSE)="YES"),V117,""),"")</f>
        <v/>
      </c>
      <c r="AD117" s="116" t="str">
        <f>IFERROR(IF(AND(VLOOKUP($F117,'Aircraft list'!$A$4:$G$39,3,FALSE)="YES",VLOOKUP($F117,'Aircraft list'!$A$4:$G$39,6,FALSE)="YES"),T117,""),"")</f>
        <v/>
      </c>
      <c r="AE117" s="117" t="str">
        <f>IFERROR(IF(AND(VLOOKUP($F117,'Aircraft list'!$A$4:$G$39,3,FALSE)="YES",VLOOKUP($F117,'Aircraft list'!$A$4:$G$39,6,FALSE)="YES"),U117,""),"")</f>
        <v/>
      </c>
      <c r="AF117" s="115" t="str">
        <f>IFERROR(IF(AND(VLOOKUP($F117,'Aircraft list'!$A$4:$G$39,3,FALSE)="YES",VLOOKUP($F117,'Aircraft list'!$A$4:$G$39,6,FALSE)="YES"),V117,""),"")</f>
        <v/>
      </c>
      <c r="AG117" s="116" t="str">
        <f>IFERROR(IF(VLOOKUP($F117,'Aircraft list'!$A$4:$G$39,5,FALSE)="YES",T117,""),"")</f>
        <v/>
      </c>
      <c r="AH117" s="117" t="str">
        <f>IFERROR(IF(VLOOKUP($F117,'Aircraft list'!$A$4:$G$39,5,FALSE)="YES",U117,""),"")</f>
        <v/>
      </c>
      <c r="AI117" s="115" t="str">
        <f>IFERROR(IF(VLOOKUP($F117,'Aircraft list'!$A$4:$G$39,5,FALSE)="YES",V117,""),"")</f>
        <v/>
      </c>
      <c r="AJ117" s="101"/>
      <c r="AK117" s="101"/>
      <c r="AL117" s="101"/>
      <c r="AM117" s="102" t="str">
        <f>IFERROR(IF(VLOOKUP($F117,'Aircraft list'!$A$4:$G$39,7,FALSE)="YES",N117,""),"")</f>
        <v/>
      </c>
      <c r="AN117" s="112"/>
      <c r="AO117" s="101"/>
      <c r="AP117" s="101"/>
      <c r="AQ117" s="101"/>
      <c r="AR117" s="111"/>
      <c r="AS117" s="102"/>
      <c r="AT117" s="102"/>
      <c r="AU117" s="49"/>
    </row>
    <row r="118" spans="1:47" s="50" customFormat="1">
      <c r="A118" s="84"/>
      <c r="B118" s="75"/>
      <c r="C118" s="76"/>
      <c r="D118" s="77"/>
      <c r="E118" s="73" t="str">
        <f t="shared" si="6"/>
        <v/>
      </c>
      <c r="F118" s="79"/>
      <c r="G118" s="80"/>
      <c r="H118" s="50" t="str">
        <f>IFERROR(IF(VLOOKUP(F118,'Aircraft list'!$A$4:$T$59, 3,FALSE)="YES", "ME", "SE" )," ")</f>
        <v xml:space="preserve"> </v>
      </c>
      <c r="I118" s="80"/>
      <c r="J118" s="81" t="str">
        <f ca="1">IFERROR(IF(AND(
MOD(C118-fctlontodouble(VLOOKUP(B118,#REF!,4,FALSE))/360,1)&gt;=MOD((((MID((MID((IF(ISERR(A118),"",fctsoleil(A118,fctlattodouble(VLOOKUP(B118,#REF!,3,FALSE)),fctlontodouble(VLOOKUP(B118,#REF!,4,FALSE)),FALSE))),1,4)),1,2))*60+MID((MID((IF(ISERR(A118),"",fctsoleil(A118,fctlattodouble(VLOOKUP(B118,#REF!,3,FALSE)),fctlontodouble(VLOOKUP(B118,#REF!,4,FALSE)),FALSE))),1,4)),3,4))/(60*24))-fctlontodouble(VLOOKUP(B118,#REF!,4,FALSE))/360,1),
MOD(C118-fctlontodouble(VLOOKUP(B118,#REF!,4,FALSE))/360,1)&lt;MOD((((MID((MID((IF(ISERR(A118),"",fctsoleil(A118,fctlattodouble(VLOOKUP(B118,#REF!,3,FALSE)),fctlontodouble(VLOOKUP(B118,#REF!,4,FALSE)),FALSE))),7,4)),1,2))*60+MID((MID((IF(ISERR(A118),"",fctsoleil(A118,fctlattodouble(VLOOKUP(B118,#REF!,3,FALSE)),fctlontodouble(VLOOKUP(B118,#REF!,4,FALSE)),FALSE))),7,4)),3,4))/(60*24))-fctlontodouble(VLOOKUP(B118,#REF!,4,FALSE))/360,1)
),1,""),"")</f>
        <v/>
      </c>
      <c r="K118" s="82" t="str">
        <f t="shared" si="7"/>
        <v/>
      </c>
      <c r="L118" s="79" t="str">
        <f ca="1">IFERROR(IF(AND(
MOD(E118-fctlontodouble(VLOOKUP(D118,#REF!,4,FALSE))/360,1)&gt;=MOD((((MID((MID((IF(ISERR(A118),"",fctsoleil(A118,fctlattodouble(VLOOKUP(D118,#REF!,3,FALSE)),fctlontodouble(VLOOKUP(D118,#REF!,4,FALSE)),FALSE))),1,4)),1,2))*60+MID((MID((IF(ISERR(A118),"",fctsoleil(A118,fctlattodouble(VLOOKUP(D118,#REF!,3,FALSE)),fctlontodouble(VLOOKUP(D118,#REF!,4,FALSE)),FALSE))),1,4)),3,4))/(60*24))-fctlontodouble(VLOOKUP(D118,#REF!,4,FALSE))/360,1),
MOD(E118-fctlontodouble(VLOOKUP(D118,#REF!,4,FALSE))/360,1)&lt;MOD((((MID((MID((IF(ISERR(A118),"",fctsoleil(A118,fctlattodouble(VLOOKUP(D118,#REF!,3,FALSE)),fctlontodouble(VLOOKUP(D118,#REF!,4,FALSE)),FALSE))),7,4)),1,2))*60+MID((MID((IF(ISERR(A118),"",fctsoleil(A118,fctlattodouble(VLOOKUP(D118,#REF!,3,FALSE)),fctlontodouble(VLOOKUP(D118,#REF!,4,FALSE)),FALSE))),7,4)),3,4))/(60*24))-fctlontodouble(VLOOKUP(D118,#REF!,4,FALSE))/360,1)
),1," "),"")</f>
        <v/>
      </c>
      <c r="M118" s="79" t="str">
        <f t="shared" si="8"/>
        <v/>
      </c>
      <c r="N118" s="94"/>
      <c r="O118" s="83"/>
      <c r="P118" s="95"/>
      <c r="Q118" s="96"/>
      <c r="R118" s="97" t="str">
        <f>IF(AND(A118&lt;&gt;0,B118&lt;&gt;0,D118&lt;&gt;0,C118&lt;&gt;0,N118&lt;&gt;0),(vol_de_nuit(B118,D118,A118,C118,N118/24)*24),"")</f>
        <v/>
      </c>
      <c r="S118" s="98"/>
      <c r="T118" s="95"/>
      <c r="U118" s="99"/>
      <c r="V118" s="100"/>
      <c r="W118" s="101"/>
      <c r="X118" s="116" t="str">
        <f>IFERROR(IF(AND(VLOOKUP($F118,'Aircraft list'!$A$4:$G$39,2,FALSE)="YES",VLOOKUP($F118,'Aircraft list'!$A$4:$G$39,4,FALSE)="YES"),T118,""),"")</f>
        <v/>
      </c>
      <c r="Y118" s="115" t="str">
        <f>IFERROR(IF(AND(VLOOKUP($F118,'Aircraft list'!$A$4:$G$39,2,FALSE)="YES",VLOOKUP($F118,'Aircraft list'!$A$4:$G$39,4,FALSE)="YES"),V118,""),"")</f>
        <v/>
      </c>
      <c r="Z118" s="116" t="str">
        <f>IFERROR(IF(AND(VLOOKUP($F118,'Aircraft list'!$A$4:$G$39,3,FALSE)="YES",VLOOKUP($F118,'Aircraft list'!$A$4:$G$39,4,FALSE)="YES"),T118,""),"")</f>
        <v/>
      </c>
      <c r="AA118" s="115" t="str">
        <f>IFERROR(IF(AND(VLOOKUP($F118,'Aircraft list'!$A$4:$G$39,3,FALSE)="YES",VLOOKUP($F118,'Aircraft list'!$A$4:$G$39,4,FALSE)="YES"),V118,""),"")</f>
        <v/>
      </c>
      <c r="AB118" s="116" t="str">
        <f>IFERROR(IF(AND(VLOOKUP($F118,'Aircraft list'!$A$4:$G$39,2,FALSE)="YES",VLOOKUP($F118,'Aircraft list'!$A$4:$G$39,6,FALSE)="YES"),T118,""),"")</f>
        <v/>
      </c>
      <c r="AC118" s="115" t="str">
        <f>IFERROR(IF(AND(VLOOKUP($F118,'Aircraft list'!$A$4:$G$39,2,FALSE)="YES",VLOOKUP($F118,'Aircraft list'!$A$4:$G$39,6,FALSE)="YES"),V118,""),"")</f>
        <v/>
      </c>
      <c r="AD118" s="116" t="str">
        <f>IFERROR(IF(AND(VLOOKUP($F118,'Aircraft list'!$A$4:$G$39,3,FALSE)="YES",VLOOKUP($F118,'Aircraft list'!$A$4:$G$39,6,FALSE)="YES"),T118,""),"")</f>
        <v/>
      </c>
      <c r="AE118" s="117" t="str">
        <f>IFERROR(IF(AND(VLOOKUP($F118,'Aircraft list'!$A$4:$G$39,3,FALSE)="YES",VLOOKUP($F118,'Aircraft list'!$A$4:$G$39,6,FALSE)="YES"),U118,""),"")</f>
        <v/>
      </c>
      <c r="AF118" s="115" t="str">
        <f>IFERROR(IF(AND(VLOOKUP($F118,'Aircraft list'!$A$4:$G$39,3,FALSE)="YES",VLOOKUP($F118,'Aircraft list'!$A$4:$G$39,6,FALSE)="YES"),V118,""),"")</f>
        <v/>
      </c>
      <c r="AG118" s="116" t="str">
        <f>IFERROR(IF(VLOOKUP($F118,'Aircraft list'!$A$4:$G$39,5,FALSE)="YES",T118,""),"")</f>
        <v/>
      </c>
      <c r="AH118" s="117" t="str">
        <f>IFERROR(IF(VLOOKUP($F118,'Aircraft list'!$A$4:$G$39,5,FALSE)="YES",U118,""),"")</f>
        <v/>
      </c>
      <c r="AI118" s="115" t="str">
        <f>IFERROR(IF(VLOOKUP($F118,'Aircraft list'!$A$4:$G$39,5,FALSE)="YES",V118,""),"")</f>
        <v/>
      </c>
      <c r="AJ118" s="101"/>
      <c r="AK118" s="101"/>
      <c r="AL118" s="101"/>
      <c r="AM118" s="102" t="str">
        <f>IFERROR(IF(VLOOKUP($F118,'Aircraft list'!$A$4:$G$39,7,FALSE)="YES",N118,""),"")</f>
        <v/>
      </c>
      <c r="AN118" s="112"/>
      <c r="AO118" s="101"/>
      <c r="AP118" s="101"/>
      <c r="AQ118" s="101"/>
      <c r="AR118" s="111"/>
      <c r="AS118" s="102"/>
      <c r="AT118" s="102"/>
      <c r="AU118" s="49"/>
    </row>
    <row r="119" spans="1:47" s="50" customFormat="1">
      <c r="A119" s="84"/>
      <c r="B119" s="75"/>
      <c r="C119" s="76"/>
      <c r="D119" s="77"/>
      <c r="E119" s="73" t="str">
        <f t="shared" si="6"/>
        <v/>
      </c>
      <c r="F119" s="79"/>
      <c r="G119" s="80"/>
      <c r="H119" s="50" t="str">
        <f>IFERROR(IF(VLOOKUP(F119,'Aircraft list'!$A$4:$T$59, 3,FALSE)="YES", "ME", "SE" )," ")</f>
        <v xml:space="preserve"> </v>
      </c>
      <c r="I119" s="80"/>
      <c r="J119" s="81" t="str">
        <f ca="1">IFERROR(IF(AND(
MOD(C119-fctlontodouble(VLOOKUP(B119,#REF!,4,FALSE))/360,1)&gt;=MOD((((MID((MID((IF(ISERR(A119),"",fctsoleil(A119,fctlattodouble(VLOOKUP(B119,#REF!,3,FALSE)),fctlontodouble(VLOOKUP(B119,#REF!,4,FALSE)),FALSE))),1,4)),1,2))*60+MID((MID((IF(ISERR(A119),"",fctsoleil(A119,fctlattodouble(VLOOKUP(B119,#REF!,3,FALSE)),fctlontodouble(VLOOKUP(B119,#REF!,4,FALSE)),FALSE))),1,4)),3,4))/(60*24))-fctlontodouble(VLOOKUP(B119,#REF!,4,FALSE))/360,1),
MOD(C119-fctlontodouble(VLOOKUP(B119,#REF!,4,FALSE))/360,1)&lt;MOD((((MID((MID((IF(ISERR(A119),"",fctsoleil(A119,fctlattodouble(VLOOKUP(B119,#REF!,3,FALSE)),fctlontodouble(VLOOKUP(B119,#REF!,4,FALSE)),FALSE))),7,4)),1,2))*60+MID((MID((IF(ISERR(A119),"",fctsoleil(A119,fctlattodouble(VLOOKUP(B119,#REF!,3,FALSE)),fctlontodouble(VLOOKUP(B119,#REF!,4,FALSE)),FALSE))),7,4)),3,4))/(60*24))-fctlontodouble(VLOOKUP(B119,#REF!,4,FALSE))/360,1)
),1,""),"")</f>
        <v/>
      </c>
      <c r="K119" s="82" t="str">
        <f t="shared" si="7"/>
        <v/>
      </c>
      <c r="L119" s="79" t="str">
        <f ca="1">IFERROR(IF(AND(
MOD(E119-fctlontodouble(VLOOKUP(D119,#REF!,4,FALSE))/360,1)&gt;=MOD((((MID((MID((IF(ISERR(A119),"",fctsoleil(A119,fctlattodouble(VLOOKUP(D119,#REF!,3,FALSE)),fctlontodouble(VLOOKUP(D119,#REF!,4,FALSE)),FALSE))),1,4)),1,2))*60+MID((MID((IF(ISERR(A119),"",fctsoleil(A119,fctlattodouble(VLOOKUP(D119,#REF!,3,FALSE)),fctlontodouble(VLOOKUP(D119,#REF!,4,FALSE)),FALSE))),1,4)),3,4))/(60*24))-fctlontodouble(VLOOKUP(D119,#REF!,4,FALSE))/360,1),
MOD(E119-fctlontodouble(VLOOKUP(D119,#REF!,4,FALSE))/360,1)&lt;MOD((((MID((MID((IF(ISERR(A119),"",fctsoleil(A119,fctlattodouble(VLOOKUP(D119,#REF!,3,FALSE)),fctlontodouble(VLOOKUP(D119,#REF!,4,FALSE)),FALSE))),7,4)),1,2))*60+MID((MID((IF(ISERR(A119),"",fctsoleil(A119,fctlattodouble(VLOOKUP(D119,#REF!,3,FALSE)),fctlontodouble(VLOOKUP(D119,#REF!,4,FALSE)),FALSE))),7,4)),3,4))/(60*24))-fctlontodouble(VLOOKUP(D119,#REF!,4,FALSE))/360,1)
),1," "),"")</f>
        <v/>
      </c>
      <c r="M119" s="79" t="str">
        <f t="shared" si="8"/>
        <v/>
      </c>
      <c r="N119" s="94"/>
      <c r="O119" s="83"/>
      <c r="P119" s="95"/>
      <c r="Q119" s="96"/>
      <c r="R119" s="97" t="str">
        <f>IF(AND(A119&lt;&gt;0,B119&lt;&gt;0,D119&lt;&gt;0,C119&lt;&gt;0,N119&lt;&gt;0),(vol_de_nuit(B119,D119,A119,C119,N119/24)*24),"")</f>
        <v/>
      </c>
      <c r="S119" s="98"/>
      <c r="T119" s="95"/>
      <c r="U119" s="99"/>
      <c r="V119" s="100"/>
      <c r="W119" s="101"/>
      <c r="X119" s="116" t="str">
        <f>IFERROR(IF(AND(VLOOKUP($F119,'Aircraft list'!$A$4:$G$39,2,FALSE)="YES",VLOOKUP($F119,'Aircraft list'!$A$4:$G$39,4,FALSE)="YES"),T119,""),"")</f>
        <v/>
      </c>
      <c r="Y119" s="115" t="str">
        <f>IFERROR(IF(AND(VLOOKUP($F119,'Aircraft list'!$A$4:$G$39,2,FALSE)="YES",VLOOKUP($F119,'Aircraft list'!$A$4:$G$39,4,FALSE)="YES"),V119,""),"")</f>
        <v/>
      </c>
      <c r="Z119" s="116" t="str">
        <f>IFERROR(IF(AND(VLOOKUP($F119,'Aircraft list'!$A$4:$G$39,3,FALSE)="YES",VLOOKUP($F119,'Aircraft list'!$A$4:$G$39,4,FALSE)="YES"),T119,""),"")</f>
        <v/>
      </c>
      <c r="AA119" s="115" t="str">
        <f>IFERROR(IF(AND(VLOOKUP($F119,'Aircraft list'!$A$4:$G$39,3,FALSE)="YES",VLOOKUP($F119,'Aircraft list'!$A$4:$G$39,4,FALSE)="YES"),V119,""),"")</f>
        <v/>
      </c>
      <c r="AB119" s="116" t="str">
        <f>IFERROR(IF(AND(VLOOKUP($F119,'Aircraft list'!$A$4:$G$39,2,FALSE)="YES",VLOOKUP($F119,'Aircraft list'!$A$4:$G$39,6,FALSE)="YES"),T119,""),"")</f>
        <v/>
      </c>
      <c r="AC119" s="115" t="str">
        <f>IFERROR(IF(AND(VLOOKUP($F119,'Aircraft list'!$A$4:$G$39,2,FALSE)="YES",VLOOKUP($F119,'Aircraft list'!$A$4:$G$39,6,FALSE)="YES"),V119,""),"")</f>
        <v/>
      </c>
      <c r="AD119" s="116" t="str">
        <f>IFERROR(IF(AND(VLOOKUP($F119,'Aircraft list'!$A$4:$G$39,3,FALSE)="YES",VLOOKUP($F119,'Aircraft list'!$A$4:$G$39,6,FALSE)="YES"),T119,""),"")</f>
        <v/>
      </c>
      <c r="AE119" s="117" t="str">
        <f>IFERROR(IF(AND(VLOOKUP($F119,'Aircraft list'!$A$4:$G$39,3,FALSE)="YES",VLOOKUP($F119,'Aircraft list'!$A$4:$G$39,6,FALSE)="YES"),U119,""),"")</f>
        <v/>
      </c>
      <c r="AF119" s="115" t="str">
        <f>IFERROR(IF(AND(VLOOKUP($F119,'Aircraft list'!$A$4:$G$39,3,FALSE)="YES",VLOOKUP($F119,'Aircraft list'!$A$4:$G$39,6,FALSE)="YES"),V119,""),"")</f>
        <v/>
      </c>
      <c r="AG119" s="116" t="str">
        <f>IFERROR(IF(VLOOKUP($F119,'Aircraft list'!$A$4:$G$39,5,FALSE)="YES",T119,""),"")</f>
        <v/>
      </c>
      <c r="AH119" s="117" t="str">
        <f>IFERROR(IF(VLOOKUP($F119,'Aircraft list'!$A$4:$G$39,5,FALSE)="YES",U119,""),"")</f>
        <v/>
      </c>
      <c r="AI119" s="115" t="str">
        <f>IFERROR(IF(VLOOKUP($F119,'Aircraft list'!$A$4:$G$39,5,FALSE)="YES",V119,""),"")</f>
        <v/>
      </c>
      <c r="AJ119" s="101"/>
      <c r="AK119" s="101"/>
      <c r="AL119" s="101"/>
      <c r="AM119" s="102" t="str">
        <f>IFERROR(IF(VLOOKUP($F119,'Aircraft list'!$A$4:$G$39,7,FALSE)="YES",N119,""),"")</f>
        <v/>
      </c>
      <c r="AN119" s="112"/>
      <c r="AO119" s="101"/>
      <c r="AP119" s="101"/>
      <c r="AQ119" s="101"/>
      <c r="AR119" s="111"/>
      <c r="AS119" s="102"/>
      <c r="AT119" s="102"/>
      <c r="AU119" s="49"/>
    </row>
    <row r="120" spans="1:47" s="50" customFormat="1">
      <c r="A120" s="84"/>
      <c r="B120" s="75"/>
      <c r="C120" s="76"/>
      <c r="D120" s="77"/>
      <c r="E120" s="73" t="str">
        <f t="shared" si="6"/>
        <v/>
      </c>
      <c r="F120" s="79"/>
      <c r="G120" s="80"/>
      <c r="H120" s="50" t="str">
        <f>IFERROR(IF(VLOOKUP(F120,'Aircraft list'!$A$4:$T$59, 3,FALSE)="YES", "ME", "SE" )," ")</f>
        <v xml:space="preserve"> </v>
      </c>
      <c r="I120" s="80"/>
      <c r="J120" s="81" t="str">
        <f ca="1">IFERROR(IF(AND(
MOD(C120-fctlontodouble(VLOOKUP(B120,#REF!,4,FALSE))/360,1)&gt;=MOD((((MID((MID((IF(ISERR(A120),"",fctsoleil(A120,fctlattodouble(VLOOKUP(B120,#REF!,3,FALSE)),fctlontodouble(VLOOKUP(B120,#REF!,4,FALSE)),FALSE))),1,4)),1,2))*60+MID((MID((IF(ISERR(A120),"",fctsoleil(A120,fctlattodouble(VLOOKUP(B120,#REF!,3,FALSE)),fctlontodouble(VLOOKUP(B120,#REF!,4,FALSE)),FALSE))),1,4)),3,4))/(60*24))-fctlontodouble(VLOOKUP(B120,#REF!,4,FALSE))/360,1),
MOD(C120-fctlontodouble(VLOOKUP(B120,#REF!,4,FALSE))/360,1)&lt;MOD((((MID((MID((IF(ISERR(A120),"",fctsoleil(A120,fctlattodouble(VLOOKUP(B120,#REF!,3,FALSE)),fctlontodouble(VLOOKUP(B120,#REF!,4,FALSE)),FALSE))),7,4)),1,2))*60+MID((MID((IF(ISERR(A120),"",fctsoleil(A120,fctlattodouble(VLOOKUP(B120,#REF!,3,FALSE)),fctlontodouble(VLOOKUP(B120,#REF!,4,FALSE)),FALSE))),7,4)),3,4))/(60*24))-fctlontodouble(VLOOKUP(B120,#REF!,4,FALSE))/360,1)
),1,""),"")</f>
        <v/>
      </c>
      <c r="K120" s="82" t="str">
        <f t="shared" si="7"/>
        <v/>
      </c>
      <c r="L120" s="79" t="str">
        <f ca="1">IFERROR(IF(AND(
MOD(E120-fctlontodouble(VLOOKUP(D120,#REF!,4,FALSE))/360,1)&gt;=MOD((((MID((MID((IF(ISERR(A120),"",fctsoleil(A120,fctlattodouble(VLOOKUP(D120,#REF!,3,FALSE)),fctlontodouble(VLOOKUP(D120,#REF!,4,FALSE)),FALSE))),1,4)),1,2))*60+MID((MID((IF(ISERR(A120),"",fctsoleil(A120,fctlattodouble(VLOOKUP(D120,#REF!,3,FALSE)),fctlontodouble(VLOOKUP(D120,#REF!,4,FALSE)),FALSE))),1,4)),3,4))/(60*24))-fctlontodouble(VLOOKUP(D120,#REF!,4,FALSE))/360,1),
MOD(E120-fctlontodouble(VLOOKUP(D120,#REF!,4,FALSE))/360,1)&lt;MOD((((MID((MID((IF(ISERR(A120),"",fctsoleil(A120,fctlattodouble(VLOOKUP(D120,#REF!,3,FALSE)),fctlontodouble(VLOOKUP(D120,#REF!,4,FALSE)),FALSE))),7,4)),1,2))*60+MID((MID((IF(ISERR(A120),"",fctsoleil(A120,fctlattodouble(VLOOKUP(D120,#REF!,3,FALSE)),fctlontodouble(VLOOKUP(D120,#REF!,4,FALSE)),FALSE))),7,4)),3,4))/(60*24))-fctlontodouble(VLOOKUP(D120,#REF!,4,FALSE))/360,1)
),1," "),"")</f>
        <v/>
      </c>
      <c r="M120" s="79" t="str">
        <f t="shared" si="8"/>
        <v/>
      </c>
      <c r="N120" s="94"/>
      <c r="O120" s="83"/>
      <c r="P120" s="95"/>
      <c r="Q120" s="96"/>
      <c r="R120" s="97" t="str">
        <f>IF(AND(A120&lt;&gt;0,B120&lt;&gt;0,D120&lt;&gt;0,C120&lt;&gt;0,N120&lt;&gt;0),(vol_de_nuit(B120,D120,A120,C120,N120/24)*24),"")</f>
        <v/>
      </c>
      <c r="S120" s="98"/>
      <c r="T120" s="95"/>
      <c r="U120" s="99"/>
      <c r="V120" s="100"/>
      <c r="W120" s="101"/>
      <c r="X120" s="116" t="str">
        <f>IFERROR(IF(AND(VLOOKUP($F120,'Aircraft list'!$A$4:$G$39,2,FALSE)="YES",VLOOKUP($F120,'Aircraft list'!$A$4:$G$39,4,FALSE)="YES"),T120,""),"")</f>
        <v/>
      </c>
      <c r="Y120" s="115" t="str">
        <f>IFERROR(IF(AND(VLOOKUP($F120,'Aircraft list'!$A$4:$G$39,2,FALSE)="YES",VLOOKUP($F120,'Aircraft list'!$A$4:$G$39,4,FALSE)="YES"),V120,""),"")</f>
        <v/>
      </c>
      <c r="Z120" s="116" t="str">
        <f>IFERROR(IF(AND(VLOOKUP($F120,'Aircraft list'!$A$4:$G$39,3,FALSE)="YES",VLOOKUP($F120,'Aircraft list'!$A$4:$G$39,4,FALSE)="YES"),T120,""),"")</f>
        <v/>
      </c>
      <c r="AA120" s="115" t="str">
        <f>IFERROR(IF(AND(VLOOKUP($F120,'Aircraft list'!$A$4:$G$39,3,FALSE)="YES",VLOOKUP($F120,'Aircraft list'!$A$4:$G$39,4,FALSE)="YES"),V120,""),"")</f>
        <v/>
      </c>
      <c r="AB120" s="116" t="str">
        <f>IFERROR(IF(AND(VLOOKUP($F120,'Aircraft list'!$A$4:$G$39,2,FALSE)="YES",VLOOKUP($F120,'Aircraft list'!$A$4:$G$39,6,FALSE)="YES"),T120,""),"")</f>
        <v/>
      </c>
      <c r="AC120" s="115" t="str">
        <f>IFERROR(IF(AND(VLOOKUP($F120,'Aircraft list'!$A$4:$G$39,2,FALSE)="YES",VLOOKUP($F120,'Aircraft list'!$A$4:$G$39,6,FALSE)="YES"),V120,""),"")</f>
        <v/>
      </c>
      <c r="AD120" s="116" t="str">
        <f>IFERROR(IF(AND(VLOOKUP($F120,'Aircraft list'!$A$4:$G$39,3,FALSE)="YES",VLOOKUP($F120,'Aircraft list'!$A$4:$G$39,6,FALSE)="YES"),T120,""),"")</f>
        <v/>
      </c>
      <c r="AE120" s="117" t="str">
        <f>IFERROR(IF(AND(VLOOKUP($F120,'Aircraft list'!$A$4:$G$39,3,FALSE)="YES",VLOOKUP($F120,'Aircraft list'!$A$4:$G$39,6,FALSE)="YES"),U120,""),"")</f>
        <v/>
      </c>
      <c r="AF120" s="115" t="str">
        <f>IFERROR(IF(AND(VLOOKUP($F120,'Aircraft list'!$A$4:$G$39,3,FALSE)="YES",VLOOKUP($F120,'Aircraft list'!$A$4:$G$39,6,FALSE)="YES"),V120,""),"")</f>
        <v/>
      </c>
      <c r="AG120" s="116" t="str">
        <f>IFERROR(IF(VLOOKUP($F120,'Aircraft list'!$A$4:$G$39,5,FALSE)="YES",T120,""),"")</f>
        <v/>
      </c>
      <c r="AH120" s="117" t="str">
        <f>IFERROR(IF(VLOOKUP($F120,'Aircraft list'!$A$4:$G$39,5,FALSE)="YES",U120,""),"")</f>
        <v/>
      </c>
      <c r="AI120" s="115" t="str">
        <f>IFERROR(IF(VLOOKUP($F120,'Aircraft list'!$A$4:$G$39,5,FALSE)="YES",V120,""),"")</f>
        <v/>
      </c>
      <c r="AJ120" s="101"/>
      <c r="AK120" s="101"/>
      <c r="AL120" s="101"/>
      <c r="AM120" s="102" t="str">
        <f>IFERROR(IF(VLOOKUP($F120,'Aircraft list'!$A$4:$G$39,7,FALSE)="YES",N120,""),"")</f>
        <v/>
      </c>
      <c r="AN120" s="112"/>
      <c r="AO120" s="101"/>
      <c r="AP120" s="101"/>
      <c r="AQ120" s="101"/>
      <c r="AR120" s="111"/>
      <c r="AS120" s="102"/>
      <c r="AT120" s="102"/>
      <c r="AU120" s="49"/>
    </row>
    <row r="121" spans="1:47" s="50" customFormat="1">
      <c r="A121" s="84"/>
      <c r="B121" s="75"/>
      <c r="C121" s="76"/>
      <c r="D121" s="77"/>
      <c r="E121" s="73" t="str">
        <f t="shared" si="6"/>
        <v/>
      </c>
      <c r="F121" s="79"/>
      <c r="G121" s="80"/>
      <c r="H121" s="50" t="str">
        <f>IFERROR(IF(VLOOKUP(F121,'Aircraft list'!$A$4:$T$59, 3,FALSE)="YES", "ME", "SE" )," ")</f>
        <v xml:space="preserve"> </v>
      </c>
      <c r="I121" s="80"/>
      <c r="J121" s="81" t="str">
        <f ca="1">IFERROR(IF(AND(
MOD(C121-fctlontodouble(VLOOKUP(B121,#REF!,4,FALSE))/360,1)&gt;=MOD((((MID((MID((IF(ISERR(A121),"",fctsoleil(A121,fctlattodouble(VLOOKUP(B121,#REF!,3,FALSE)),fctlontodouble(VLOOKUP(B121,#REF!,4,FALSE)),FALSE))),1,4)),1,2))*60+MID((MID((IF(ISERR(A121),"",fctsoleil(A121,fctlattodouble(VLOOKUP(B121,#REF!,3,FALSE)),fctlontodouble(VLOOKUP(B121,#REF!,4,FALSE)),FALSE))),1,4)),3,4))/(60*24))-fctlontodouble(VLOOKUP(B121,#REF!,4,FALSE))/360,1),
MOD(C121-fctlontodouble(VLOOKUP(B121,#REF!,4,FALSE))/360,1)&lt;MOD((((MID((MID((IF(ISERR(A121),"",fctsoleil(A121,fctlattodouble(VLOOKUP(B121,#REF!,3,FALSE)),fctlontodouble(VLOOKUP(B121,#REF!,4,FALSE)),FALSE))),7,4)),1,2))*60+MID((MID((IF(ISERR(A121),"",fctsoleil(A121,fctlattodouble(VLOOKUP(B121,#REF!,3,FALSE)),fctlontodouble(VLOOKUP(B121,#REF!,4,FALSE)),FALSE))),7,4)),3,4))/(60*24))-fctlontodouble(VLOOKUP(B121,#REF!,4,FALSE))/360,1)
),1,""),"")</f>
        <v/>
      </c>
      <c r="K121" s="82" t="str">
        <f t="shared" si="7"/>
        <v/>
      </c>
      <c r="L121" s="79" t="str">
        <f ca="1">IFERROR(IF(AND(
MOD(E121-fctlontodouble(VLOOKUP(D121,#REF!,4,FALSE))/360,1)&gt;=MOD((((MID((MID((IF(ISERR(A121),"",fctsoleil(A121,fctlattodouble(VLOOKUP(D121,#REF!,3,FALSE)),fctlontodouble(VLOOKUP(D121,#REF!,4,FALSE)),FALSE))),1,4)),1,2))*60+MID((MID((IF(ISERR(A121),"",fctsoleil(A121,fctlattodouble(VLOOKUP(D121,#REF!,3,FALSE)),fctlontodouble(VLOOKUP(D121,#REF!,4,FALSE)),FALSE))),1,4)),3,4))/(60*24))-fctlontodouble(VLOOKUP(D121,#REF!,4,FALSE))/360,1),
MOD(E121-fctlontodouble(VLOOKUP(D121,#REF!,4,FALSE))/360,1)&lt;MOD((((MID((MID((IF(ISERR(A121),"",fctsoleil(A121,fctlattodouble(VLOOKUP(D121,#REF!,3,FALSE)),fctlontodouble(VLOOKUP(D121,#REF!,4,FALSE)),FALSE))),7,4)),1,2))*60+MID((MID((IF(ISERR(A121),"",fctsoleil(A121,fctlattodouble(VLOOKUP(D121,#REF!,3,FALSE)),fctlontodouble(VLOOKUP(D121,#REF!,4,FALSE)),FALSE))),7,4)),3,4))/(60*24))-fctlontodouble(VLOOKUP(D121,#REF!,4,FALSE))/360,1)
),1," "),"")</f>
        <v/>
      </c>
      <c r="M121" s="79" t="str">
        <f t="shared" si="8"/>
        <v/>
      </c>
      <c r="N121" s="94"/>
      <c r="O121" s="83"/>
      <c r="P121" s="95"/>
      <c r="Q121" s="96"/>
      <c r="R121" s="97" t="str">
        <f>IF(AND(A121&lt;&gt;0,B121&lt;&gt;0,D121&lt;&gt;0,C121&lt;&gt;0,N121&lt;&gt;0),(vol_de_nuit(B121,D121,A121,C121,N121/24)*24),"")</f>
        <v/>
      </c>
      <c r="S121" s="98"/>
      <c r="T121" s="95"/>
      <c r="U121" s="99"/>
      <c r="V121" s="100"/>
      <c r="W121" s="101"/>
      <c r="X121" s="116" t="str">
        <f>IFERROR(IF(AND(VLOOKUP($F121,'Aircraft list'!$A$4:$G$39,2,FALSE)="YES",VLOOKUP($F121,'Aircraft list'!$A$4:$G$39,4,FALSE)="YES"),T121,""),"")</f>
        <v/>
      </c>
      <c r="Y121" s="115" t="str">
        <f>IFERROR(IF(AND(VLOOKUP($F121,'Aircraft list'!$A$4:$G$39,2,FALSE)="YES",VLOOKUP($F121,'Aircraft list'!$A$4:$G$39,4,FALSE)="YES"),V121,""),"")</f>
        <v/>
      </c>
      <c r="Z121" s="116" t="str">
        <f>IFERROR(IF(AND(VLOOKUP($F121,'Aircraft list'!$A$4:$G$39,3,FALSE)="YES",VLOOKUP($F121,'Aircraft list'!$A$4:$G$39,4,FALSE)="YES"),T121,""),"")</f>
        <v/>
      </c>
      <c r="AA121" s="115" t="str">
        <f>IFERROR(IF(AND(VLOOKUP($F121,'Aircraft list'!$A$4:$G$39,3,FALSE)="YES",VLOOKUP($F121,'Aircraft list'!$A$4:$G$39,4,FALSE)="YES"),V121,""),"")</f>
        <v/>
      </c>
      <c r="AB121" s="116" t="str">
        <f>IFERROR(IF(AND(VLOOKUP($F121,'Aircraft list'!$A$4:$G$39,2,FALSE)="YES",VLOOKUP($F121,'Aircraft list'!$A$4:$G$39,6,FALSE)="YES"),T121,""),"")</f>
        <v/>
      </c>
      <c r="AC121" s="115" t="str">
        <f>IFERROR(IF(AND(VLOOKUP($F121,'Aircraft list'!$A$4:$G$39,2,FALSE)="YES",VLOOKUP($F121,'Aircraft list'!$A$4:$G$39,6,FALSE)="YES"),V121,""),"")</f>
        <v/>
      </c>
      <c r="AD121" s="116" t="str">
        <f>IFERROR(IF(AND(VLOOKUP($F121,'Aircraft list'!$A$4:$G$39,3,FALSE)="YES",VLOOKUP($F121,'Aircraft list'!$A$4:$G$39,6,FALSE)="YES"),T121,""),"")</f>
        <v/>
      </c>
      <c r="AE121" s="117" t="str">
        <f>IFERROR(IF(AND(VLOOKUP($F121,'Aircraft list'!$A$4:$G$39,3,FALSE)="YES",VLOOKUP($F121,'Aircraft list'!$A$4:$G$39,6,FALSE)="YES"),U121,""),"")</f>
        <v/>
      </c>
      <c r="AF121" s="115" t="str">
        <f>IFERROR(IF(AND(VLOOKUP($F121,'Aircraft list'!$A$4:$G$39,3,FALSE)="YES",VLOOKUP($F121,'Aircraft list'!$A$4:$G$39,6,FALSE)="YES"),V121,""),"")</f>
        <v/>
      </c>
      <c r="AG121" s="116" t="str">
        <f>IFERROR(IF(VLOOKUP($F121,'Aircraft list'!$A$4:$G$39,5,FALSE)="YES",T121,""),"")</f>
        <v/>
      </c>
      <c r="AH121" s="117" t="str">
        <f>IFERROR(IF(VLOOKUP($F121,'Aircraft list'!$A$4:$G$39,5,FALSE)="YES",U121,""),"")</f>
        <v/>
      </c>
      <c r="AI121" s="115" t="str">
        <f>IFERROR(IF(VLOOKUP($F121,'Aircraft list'!$A$4:$G$39,5,FALSE)="YES",V121,""),"")</f>
        <v/>
      </c>
      <c r="AJ121" s="101"/>
      <c r="AK121" s="101"/>
      <c r="AL121" s="101"/>
      <c r="AM121" s="102" t="str">
        <f>IFERROR(IF(VLOOKUP($F121,'Aircraft list'!$A$4:$G$39,7,FALSE)="YES",N121,""),"")</f>
        <v/>
      </c>
      <c r="AN121" s="112"/>
      <c r="AO121" s="101"/>
      <c r="AP121" s="101"/>
      <c r="AQ121" s="101"/>
      <c r="AR121" s="111"/>
      <c r="AS121" s="102"/>
      <c r="AT121" s="102"/>
      <c r="AU121" s="49"/>
    </row>
    <row r="122" spans="1:47" s="50" customFormat="1">
      <c r="A122" s="84"/>
      <c r="B122" s="75"/>
      <c r="C122" s="76"/>
      <c r="D122" s="77"/>
      <c r="E122" s="73" t="str">
        <f t="shared" si="6"/>
        <v/>
      </c>
      <c r="F122" s="79"/>
      <c r="G122" s="80"/>
      <c r="H122" s="50" t="str">
        <f>IFERROR(IF(VLOOKUP(F122,'Aircraft list'!$A$4:$T$59, 3,FALSE)="YES", "ME", "SE" )," ")</f>
        <v xml:space="preserve"> </v>
      </c>
      <c r="I122" s="80"/>
      <c r="J122" s="81" t="str">
        <f ca="1">IFERROR(IF(AND(
MOD(C122-fctlontodouble(VLOOKUP(B122,#REF!,4,FALSE))/360,1)&gt;=MOD((((MID((MID((IF(ISERR(A122),"",fctsoleil(A122,fctlattodouble(VLOOKUP(B122,#REF!,3,FALSE)),fctlontodouble(VLOOKUP(B122,#REF!,4,FALSE)),FALSE))),1,4)),1,2))*60+MID((MID((IF(ISERR(A122),"",fctsoleil(A122,fctlattodouble(VLOOKUP(B122,#REF!,3,FALSE)),fctlontodouble(VLOOKUP(B122,#REF!,4,FALSE)),FALSE))),1,4)),3,4))/(60*24))-fctlontodouble(VLOOKUP(B122,#REF!,4,FALSE))/360,1),
MOD(C122-fctlontodouble(VLOOKUP(B122,#REF!,4,FALSE))/360,1)&lt;MOD((((MID((MID((IF(ISERR(A122),"",fctsoleil(A122,fctlattodouble(VLOOKUP(B122,#REF!,3,FALSE)),fctlontodouble(VLOOKUP(B122,#REF!,4,FALSE)),FALSE))),7,4)),1,2))*60+MID((MID((IF(ISERR(A122),"",fctsoleil(A122,fctlattodouble(VLOOKUP(B122,#REF!,3,FALSE)),fctlontodouble(VLOOKUP(B122,#REF!,4,FALSE)),FALSE))),7,4)),3,4))/(60*24))-fctlontodouble(VLOOKUP(B122,#REF!,4,FALSE))/360,1)
),1,""),"")</f>
        <v/>
      </c>
      <c r="K122" s="82" t="str">
        <f t="shared" si="7"/>
        <v/>
      </c>
      <c r="L122" s="79" t="str">
        <f ca="1">IFERROR(IF(AND(
MOD(E122-fctlontodouble(VLOOKUP(D122,#REF!,4,FALSE))/360,1)&gt;=MOD((((MID((MID((IF(ISERR(A122),"",fctsoleil(A122,fctlattodouble(VLOOKUP(D122,#REF!,3,FALSE)),fctlontodouble(VLOOKUP(D122,#REF!,4,FALSE)),FALSE))),1,4)),1,2))*60+MID((MID((IF(ISERR(A122),"",fctsoleil(A122,fctlattodouble(VLOOKUP(D122,#REF!,3,FALSE)),fctlontodouble(VLOOKUP(D122,#REF!,4,FALSE)),FALSE))),1,4)),3,4))/(60*24))-fctlontodouble(VLOOKUP(D122,#REF!,4,FALSE))/360,1),
MOD(E122-fctlontodouble(VLOOKUP(D122,#REF!,4,FALSE))/360,1)&lt;MOD((((MID((MID((IF(ISERR(A122),"",fctsoleil(A122,fctlattodouble(VLOOKUP(D122,#REF!,3,FALSE)),fctlontodouble(VLOOKUP(D122,#REF!,4,FALSE)),FALSE))),7,4)),1,2))*60+MID((MID((IF(ISERR(A122),"",fctsoleil(A122,fctlattodouble(VLOOKUP(D122,#REF!,3,FALSE)),fctlontodouble(VLOOKUP(D122,#REF!,4,FALSE)),FALSE))),7,4)),3,4))/(60*24))-fctlontodouble(VLOOKUP(D122,#REF!,4,FALSE))/360,1)
),1," "),"")</f>
        <v/>
      </c>
      <c r="M122" s="79" t="str">
        <f t="shared" si="8"/>
        <v/>
      </c>
      <c r="N122" s="94"/>
      <c r="O122" s="83"/>
      <c r="P122" s="95"/>
      <c r="Q122" s="96"/>
      <c r="R122" s="97" t="str">
        <f>IF(AND(A122&lt;&gt;0,B122&lt;&gt;0,D122&lt;&gt;0,C122&lt;&gt;0,N122&lt;&gt;0),(vol_de_nuit(B122,D122,A122,C122,N122/24)*24),"")</f>
        <v/>
      </c>
      <c r="S122" s="98"/>
      <c r="T122" s="95"/>
      <c r="U122" s="99"/>
      <c r="V122" s="100"/>
      <c r="W122" s="101"/>
      <c r="X122" s="116" t="str">
        <f>IFERROR(IF(AND(VLOOKUP($F122,'Aircraft list'!$A$4:$G$39,2,FALSE)="YES",VLOOKUP($F122,'Aircraft list'!$A$4:$G$39,4,FALSE)="YES"),T122,""),"")</f>
        <v/>
      </c>
      <c r="Y122" s="115" t="str">
        <f>IFERROR(IF(AND(VLOOKUP($F122,'Aircraft list'!$A$4:$G$39,2,FALSE)="YES",VLOOKUP($F122,'Aircraft list'!$A$4:$G$39,4,FALSE)="YES"),V122,""),"")</f>
        <v/>
      </c>
      <c r="Z122" s="116" t="str">
        <f>IFERROR(IF(AND(VLOOKUP($F122,'Aircraft list'!$A$4:$G$39,3,FALSE)="YES",VLOOKUP($F122,'Aircraft list'!$A$4:$G$39,4,FALSE)="YES"),T122,""),"")</f>
        <v/>
      </c>
      <c r="AA122" s="115" t="str">
        <f>IFERROR(IF(AND(VLOOKUP($F122,'Aircraft list'!$A$4:$G$39,3,FALSE)="YES",VLOOKUP($F122,'Aircraft list'!$A$4:$G$39,4,FALSE)="YES"),V122,""),"")</f>
        <v/>
      </c>
      <c r="AB122" s="116" t="str">
        <f>IFERROR(IF(AND(VLOOKUP($F122,'Aircraft list'!$A$4:$G$39,2,FALSE)="YES",VLOOKUP($F122,'Aircraft list'!$A$4:$G$39,6,FALSE)="YES"),T122,""),"")</f>
        <v/>
      </c>
      <c r="AC122" s="115" t="str">
        <f>IFERROR(IF(AND(VLOOKUP($F122,'Aircraft list'!$A$4:$G$39,2,FALSE)="YES",VLOOKUP($F122,'Aircraft list'!$A$4:$G$39,6,FALSE)="YES"),V122,""),"")</f>
        <v/>
      </c>
      <c r="AD122" s="116" t="str">
        <f>IFERROR(IF(AND(VLOOKUP($F122,'Aircraft list'!$A$4:$G$39,3,FALSE)="YES",VLOOKUP($F122,'Aircraft list'!$A$4:$G$39,6,FALSE)="YES"),T122,""),"")</f>
        <v/>
      </c>
      <c r="AE122" s="117" t="str">
        <f>IFERROR(IF(AND(VLOOKUP($F122,'Aircraft list'!$A$4:$G$39,3,FALSE)="YES",VLOOKUP($F122,'Aircraft list'!$A$4:$G$39,6,FALSE)="YES"),U122,""),"")</f>
        <v/>
      </c>
      <c r="AF122" s="115" t="str">
        <f>IFERROR(IF(AND(VLOOKUP($F122,'Aircraft list'!$A$4:$G$39,3,FALSE)="YES",VLOOKUP($F122,'Aircraft list'!$A$4:$G$39,6,FALSE)="YES"),V122,""),"")</f>
        <v/>
      </c>
      <c r="AG122" s="116" t="str">
        <f>IFERROR(IF(VLOOKUP($F122,'Aircraft list'!$A$4:$G$39,5,FALSE)="YES",T122,""),"")</f>
        <v/>
      </c>
      <c r="AH122" s="117" t="str">
        <f>IFERROR(IF(VLOOKUP($F122,'Aircraft list'!$A$4:$G$39,5,FALSE)="YES",U122,""),"")</f>
        <v/>
      </c>
      <c r="AI122" s="115" t="str">
        <f>IFERROR(IF(VLOOKUP($F122,'Aircraft list'!$A$4:$G$39,5,FALSE)="YES",V122,""),"")</f>
        <v/>
      </c>
      <c r="AJ122" s="101"/>
      <c r="AK122" s="101"/>
      <c r="AL122" s="101"/>
      <c r="AM122" s="102" t="str">
        <f>IFERROR(IF(VLOOKUP($F122,'Aircraft list'!$A$4:$G$39,7,FALSE)="YES",N122,""),"")</f>
        <v/>
      </c>
      <c r="AN122" s="112"/>
      <c r="AO122" s="101"/>
      <c r="AP122" s="101"/>
      <c r="AQ122" s="101"/>
      <c r="AR122" s="111"/>
      <c r="AS122" s="102"/>
      <c r="AT122" s="102"/>
      <c r="AU122" s="49"/>
    </row>
    <row r="123" spans="1:47" s="50" customFormat="1">
      <c r="A123" s="84"/>
      <c r="B123" s="75"/>
      <c r="C123" s="76"/>
      <c r="D123" s="77"/>
      <c r="E123" s="73" t="str">
        <f t="shared" si="6"/>
        <v/>
      </c>
      <c r="F123" s="79"/>
      <c r="G123" s="80"/>
      <c r="H123" s="50" t="str">
        <f>IFERROR(IF(VLOOKUP(F123,'Aircraft list'!$A$4:$T$59, 3,FALSE)="YES", "ME", "SE" )," ")</f>
        <v xml:space="preserve"> </v>
      </c>
      <c r="I123" s="80"/>
      <c r="J123" s="81" t="str">
        <f ca="1">IFERROR(IF(AND(
MOD(C123-fctlontodouble(VLOOKUP(B123,#REF!,4,FALSE))/360,1)&gt;=MOD((((MID((MID((IF(ISERR(A123),"",fctsoleil(A123,fctlattodouble(VLOOKUP(B123,#REF!,3,FALSE)),fctlontodouble(VLOOKUP(B123,#REF!,4,FALSE)),FALSE))),1,4)),1,2))*60+MID((MID((IF(ISERR(A123),"",fctsoleil(A123,fctlattodouble(VLOOKUP(B123,#REF!,3,FALSE)),fctlontodouble(VLOOKUP(B123,#REF!,4,FALSE)),FALSE))),1,4)),3,4))/(60*24))-fctlontodouble(VLOOKUP(B123,#REF!,4,FALSE))/360,1),
MOD(C123-fctlontodouble(VLOOKUP(B123,#REF!,4,FALSE))/360,1)&lt;MOD((((MID((MID((IF(ISERR(A123),"",fctsoleil(A123,fctlattodouble(VLOOKUP(B123,#REF!,3,FALSE)),fctlontodouble(VLOOKUP(B123,#REF!,4,FALSE)),FALSE))),7,4)),1,2))*60+MID((MID((IF(ISERR(A123),"",fctsoleil(A123,fctlattodouble(VLOOKUP(B123,#REF!,3,FALSE)),fctlontodouble(VLOOKUP(B123,#REF!,4,FALSE)),FALSE))),7,4)),3,4))/(60*24))-fctlontodouble(VLOOKUP(B123,#REF!,4,FALSE))/360,1)
),1,""),"")</f>
        <v/>
      </c>
      <c r="K123" s="82" t="str">
        <f t="shared" si="7"/>
        <v/>
      </c>
      <c r="L123" s="79" t="str">
        <f ca="1">IFERROR(IF(AND(
MOD(E123-fctlontodouble(VLOOKUP(D123,#REF!,4,FALSE))/360,1)&gt;=MOD((((MID((MID((IF(ISERR(A123),"",fctsoleil(A123,fctlattodouble(VLOOKUP(D123,#REF!,3,FALSE)),fctlontodouble(VLOOKUP(D123,#REF!,4,FALSE)),FALSE))),1,4)),1,2))*60+MID((MID((IF(ISERR(A123),"",fctsoleil(A123,fctlattodouble(VLOOKUP(D123,#REF!,3,FALSE)),fctlontodouble(VLOOKUP(D123,#REF!,4,FALSE)),FALSE))),1,4)),3,4))/(60*24))-fctlontodouble(VLOOKUP(D123,#REF!,4,FALSE))/360,1),
MOD(E123-fctlontodouble(VLOOKUP(D123,#REF!,4,FALSE))/360,1)&lt;MOD((((MID((MID((IF(ISERR(A123),"",fctsoleil(A123,fctlattodouble(VLOOKUP(D123,#REF!,3,FALSE)),fctlontodouble(VLOOKUP(D123,#REF!,4,FALSE)),FALSE))),7,4)),1,2))*60+MID((MID((IF(ISERR(A123),"",fctsoleil(A123,fctlattodouble(VLOOKUP(D123,#REF!,3,FALSE)),fctlontodouble(VLOOKUP(D123,#REF!,4,FALSE)),FALSE))),7,4)),3,4))/(60*24))-fctlontodouble(VLOOKUP(D123,#REF!,4,FALSE))/360,1)
),1," "),"")</f>
        <v/>
      </c>
      <c r="M123" s="79" t="str">
        <f t="shared" si="8"/>
        <v/>
      </c>
      <c r="N123" s="94"/>
      <c r="O123" s="83"/>
      <c r="P123" s="95"/>
      <c r="Q123" s="96"/>
      <c r="R123" s="97" t="str">
        <f>IF(AND(A123&lt;&gt;0,B123&lt;&gt;0,D123&lt;&gt;0,C123&lt;&gt;0,N123&lt;&gt;0),(vol_de_nuit(B123,D123,A123,C123,N123/24)*24),"")</f>
        <v/>
      </c>
      <c r="S123" s="98"/>
      <c r="T123" s="95"/>
      <c r="U123" s="99"/>
      <c r="V123" s="100"/>
      <c r="W123" s="101"/>
      <c r="X123" s="116" t="str">
        <f>IFERROR(IF(AND(VLOOKUP($F123,'Aircraft list'!$A$4:$G$39,2,FALSE)="YES",VLOOKUP($F123,'Aircraft list'!$A$4:$G$39,4,FALSE)="YES"),T123,""),"")</f>
        <v/>
      </c>
      <c r="Y123" s="115" t="str">
        <f>IFERROR(IF(AND(VLOOKUP($F123,'Aircraft list'!$A$4:$G$39,2,FALSE)="YES",VLOOKUP($F123,'Aircraft list'!$A$4:$G$39,4,FALSE)="YES"),V123,""),"")</f>
        <v/>
      </c>
      <c r="Z123" s="116" t="str">
        <f>IFERROR(IF(AND(VLOOKUP($F123,'Aircraft list'!$A$4:$G$39,3,FALSE)="YES",VLOOKUP($F123,'Aircraft list'!$A$4:$G$39,4,FALSE)="YES"),T123,""),"")</f>
        <v/>
      </c>
      <c r="AA123" s="115" t="str">
        <f>IFERROR(IF(AND(VLOOKUP($F123,'Aircraft list'!$A$4:$G$39,3,FALSE)="YES",VLOOKUP($F123,'Aircraft list'!$A$4:$G$39,4,FALSE)="YES"),V123,""),"")</f>
        <v/>
      </c>
      <c r="AB123" s="116" t="str">
        <f>IFERROR(IF(AND(VLOOKUP($F123,'Aircraft list'!$A$4:$G$39,2,FALSE)="YES",VLOOKUP($F123,'Aircraft list'!$A$4:$G$39,6,FALSE)="YES"),T123,""),"")</f>
        <v/>
      </c>
      <c r="AC123" s="115" t="str">
        <f>IFERROR(IF(AND(VLOOKUP($F123,'Aircraft list'!$A$4:$G$39,2,FALSE)="YES",VLOOKUP($F123,'Aircraft list'!$A$4:$G$39,6,FALSE)="YES"),V123,""),"")</f>
        <v/>
      </c>
      <c r="AD123" s="116" t="str">
        <f>IFERROR(IF(AND(VLOOKUP($F123,'Aircraft list'!$A$4:$G$39,3,FALSE)="YES",VLOOKUP($F123,'Aircraft list'!$A$4:$G$39,6,FALSE)="YES"),T123,""),"")</f>
        <v/>
      </c>
      <c r="AE123" s="117" t="str">
        <f>IFERROR(IF(AND(VLOOKUP($F123,'Aircraft list'!$A$4:$G$39,3,FALSE)="YES",VLOOKUP($F123,'Aircraft list'!$A$4:$G$39,6,FALSE)="YES"),U123,""),"")</f>
        <v/>
      </c>
      <c r="AF123" s="115" t="str">
        <f>IFERROR(IF(AND(VLOOKUP($F123,'Aircraft list'!$A$4:$G$39,3,FALSE)="YES",VLOOKUP($F123,'Aircraft list'!$A$4:$G$39,6,FALSE)="YES"),V123,""),"")</f>
        <v/>
      </c>
      <c r="AG123" s="116" t="str">
        <f>IFERROR(IF(VLOOKUP($F123,'Aircraft list'!$A$4:$G$39,5,FALSE)="YES",T123,""),"")</f>
        <v/>
      </c>
      <c r="AH123" s="117" t="str">
        <f>IFERROR(IF(VLOOKUP($F123,'Aircraft list'!$A$4:$G$39,5,FALSE)="YES",U123,""),"")</f>
        <v/>
      </c>
      <c r="AI123" s="115" t="str">
        <f>IFERROR(IF(VLOOKUP($F123,'Aircraft list'!$A$4:$G$39,5,FALSE)="YES",V123,""),"")</f>
        <v/>
      </c>
      <c r="AJ123" s="101"/>
      <c r="AK123" s="101"/>
      <c r="AL123" s="101"/>
      <c r="AM123" s="102" t="str">
        <f>IFERROR(IF(VLOOKUP($F123,'Aircraft list'!$A$4:$G$39,7,FALSE)="YES",N123,""),"")</f>
        <v/>
      </c>
      <c r="AN123" s="112"/>
      <c r="AO123" s="101"/>
      <c r="AP123" s="101"/>
      <c r="AQ123" s="101"/>
      <c r="AR123" s="111"/>
      <c r="AS123" s="102"/>
      <c r="AT123" s="102"/>
      <c r="AU123" s="49"/>
    </row>
    <row r="124" spans="1:47" s="50" customFormat="1">
      <c r="A124" s="84"/>
      <c r="B124" s="75"/>
      <c r="C124" s="76"/>
      <c r="D124" s="77"/>
      <c r="E124" s="73" t="str">
        <f t="shared" si="6"/>
        <v/>
      </c>
      <c r="F124" s="79"/>
      <c r="G124" s="80"/>
      <c r="H124" s="50" t="str">
        <f>IFERROR(IF(VLOOKUP(F124,'Aircraft list'!$A$4:$T$59, 3,FALSE)="YES", "ME", "SE" )," ")</f>
        <v xml:space="preserve"> </v>
      </c>
      <c r="I124" s="80"/>
      <c r="J124" s="81" t="str">
        <f ca="1">IFERROR(IF(AND(
MOD(C124-fctlontodouble(VLOOKUP(B124,#REF!,4,FALSE))/360,1)&gt;=MOD((((MID((MID((IF(ISERR(A124),"",fctsoleil(A124,fctlattodouble(VLOOKUP(B124,#REF!,3,FALSE)),fctlontodouble(VLOOKUP(B124,#REF!,4,FALSE)),FALSE))),1,4)),1,2))*60+MID((MID((IF(ISERR(A124),"",fctsoleil(A124,fctlattodouble(VLOOKUP(B124,#REF!,3,FALSE)),fctlontodouble(VLOOKUP(B124,#REF!,4,FALSE)),FALSE))),1,4)),3,4))/(60*24))-fctlontodouble(VLOOKUP(B124,#REF!,4,FALSE))/360,1),
MOD(C124-fctlontodouble(VLOOKUP(B124,#REF!,4,FALSE))/360,1)&lt;MOD((((MID((MID((IF(ISERR(A124),"",fctsoleil(A124,fctlattodouble(VLOOKUP(B124,#REF!,3,FALSE)),fctlontodouble(VLOOKUP(B124,#REF!,4,FALSE)),FALSE))),7,4)),1,2))*60+MID((MID((IF(ISERR(A124),"",fctsoleil(A124,fctlattodouble(VLOOKUP(B124,#REF!,3,FALSE)),fctlontodouble(VLOOKUP(B124,#REF!,4,FALSE)),FALSE))),7,4)),3,4))/(60*24))-fctlontodouble(VLOOKUP(B124,#REF!,4,FALSE))/360,1)
),1,""),"")</f>
        <v/>
      </c>
      <c r="K124" s="82" t="str">
        <f t="shared" si="7"/>
        <v/>
      </c>
      <c r="L124" s="79" t="str">
        <f ca="1">IFERROR(IF(AND(
MOD(E124-fctlontodouble(VLOOKUP(D124,#REF!,4,FALSE))/360,1)&gt;=MOD((((MID((MID((IF(ISERR(A124),"",fctsoleil(A124,fctlattodouble(VLOOKUP(D124,#REF!,3,FALSE)),fctlontodouble(VLOOKUP(D124,#REF!,4,FALSE)),FALSE))),1,4)),1,2))*60+MID((MID((IF(ISERR(A124),"",fctsoleil(A124,fctlattodouble(VLOOKUP(D124,#REF!,3,FALSE)),fctlontodouble(VLOOKUP(D124,#REF!,4,FALSE)),FALSE))),1,4)),3,4))/(60*24))-fctlontodouble(VLOOKUP(D124,#REF!,4,FALSE))/360,1),
MOD(E124-fctlontodouble(VLOOKUP(D124,#REF!,4,FALSE))/360,1)&lt;MOD((((MID((MID((IF(ISERR(A124),"",fctsoleil(A124,fctlattodouble(VLOOKUP(D124,#REF!,3,FALSE)),fctlontodouble(VLOOKUP(D124,#REF!,4,FALSE)),FALSE))),7,4)),1,2))*60+MID((MID((IF(ISERR(A124),"",fctsoleil(A124,fctlattodouble(VLOOKUP(D124,#REF!,3,FALSE)),fctlontodouble(VLOOKUP(D124,#REF!,4,FALSE)),FALSE))),7,4)),3,4))/(60*24))-fctlontodouble(VLOOKUP(D124,#REF!,4,FALSE))/360,1)
),1," "),"")</f>
        <v/>
      </c>
      <c r="M124" s="79" t="str">
        <f t="shared" si="8"/>
        <v/>
      </c>
      <c r="N124" s="94"/>
      <c r="O124" s="83"/>
      <c r="P124" s="95"/>
      <c r="Q124" s="96"/>
      <c r="R124" s="97" t="str">
        <f>IF(AND(A124&lt;&gt;0,B124&lt;&gt;0,D124&lt;&gt;0,C124&lt;&gt;0,N124&lt;&gt;0),(vol_de_nuit(B124,D124,A124,C124,N124/24)*24),"")</f>
        <v/>
      </c>
      <c r="S124" s="98"/>
      <c r="T124" s="95"/>
      <c r="U124" s="99"/>
      <c r="V124" s="100"/>
      <c r="W124" s="101"/>
      <c r="X124" s="116" t="str">
        <f>IFERROR(IF(AND(VLOOKUP($F124,'Aircraft list'!$A$4:$G$39,2,FALSE)="YES",VLOOKUP($F124,'Aircraft list'!$A$4:$G$39,4,FALSE)="YES"),T124,""),"")</f>
        <v/>
      </c>
      <c r="Y124" s="115" t="str">
        <f>IFERROR(IF(AND(VLOOKUP($F124,'Aircraft list'!$A$4:$G$39,2,FALSE)="YES",VLOOKUP($F124,'Aircraft list'!$A$4:$G$39,4,FALSE)="YES"),V124,""),"")</f>
        <v/>
      </c>
      <c r="Z124" s="116" t="str">
        <f>IFERROR(IF(AND(VLOOKUP($F124,'Aircraft list'!$A$4:$G$39,3,FALSE)="YES",VLOOKUP($F124,'Aircraft list'!$A$4:$G$39,4,FALSE)="YES"),T124,""),"")</f>
        <v/>
      </c>
      <c r="AA124" s="115" t="str">
        <f>IFERROR(IF(AND(VLOOKUP($F124,'Aircraft list'!$A$4:$G$39,3,FALSE)="YES",VLOOKUP($F124,'Aircraft list'!$A$4:$G$39,4,FALSE)="YES"),V124,""),"")</f>
        <v/>
      </c>
      <c r="AB124" s="116" t="str">
        <f>IFERROR(IF(AND(VLOOKUP($F124,'Aircraft list'!$A$4:$G$39,2,FALSE)="YES",VLOOKUP($F124,'Aircraft list'!$A$4:$G$39,6,FALSE)="YES"),T124,""),"")</f>
        <v/>
      </c>
      <c r="AC124" s="115" t="str">
        <f>IFERROR(IF(AND(VLOOKUP($F124,'Aircraft list'!$A$4:$G$39,2,FALSE)="YES",VLOOKUP($F124,'Aircraft list'!$A$4:$G$39,6,FALSE)="YES"),V124,""),"")</f>
        <v/>
      </c>
      <c r="AD124" s="116" t="str">
        <f>IFERROR(IF(AND(VLOOKUP($F124,'Aircraft list'!$A$4:$G$39,3,FALSE)="YES",VLOOKUP($F124,'Aircraft list'!$A$4:$G$39,6,FALSE)="YES"),T124,""),"")</f>
        <v/>
      </c>
      <c r="AE124" s="117" t="str">
        <f>IFERROR(IF(AND(VLOOKUP($F124,'Aircraft list'!$A$4:$G$39,3,FALSE)="YES",VLOOKUP($F124,'Aircraft list'!$A$4:$G$39,6,FALSE)="YES"),U124,""),"")</f>
        <v/>
      </c>
      <c r="AF124" s="115" t="str">
        <f>IFERROR(IF(AND(VLOOKUP($F124,'Aircraft list'!$A$4:$G$39,3,FALSE)="YES",VLOOKUP($F124,'Aircraft list'!$A$4:$G$39,6,FALSE)="YES"),V124,""),"")</f>
        <v/>
      </c>
      <c r="AG124" s="116" t="str">
        <f>IFERROR(IF(VLOOKUP($F124,'Aircraft list'!$A$4:$G$39,5,FALSE)="YES",T124,""),"")</f>
        <v/>
      </c>
      <c r="AH124" s="117" t="str">
        <f>IFERROR(IF(VLOOKUP($F124,'Aircraft list'!$A$4:$G$39,5,FALSE)="YES",U124,""),"")</f>
        <v/>
      </c>
      <c r="AI124" s="115" t="str">
        <f>IFERROR(IF(VLOOKUP($F124,'Aircraft list'!$A$4:$G$39,5,FALSE)="YES",V124,""),"")</f>
        <v/>
      </c>
      <c r="AJ124" s="101"/>
      <c r="AK124" s="101"/>
      <c r="AL124" s="101"/>
      <c r="AM124" s="102" t="str">
        <f>IFERROR(IF(VLOOKUP($F124,'Aircraft list'!$A$4:$G$39,7,FALSE)="YES",N124,""),"")</f>
        <v/>
      </c>
      <c r="AN124" s="112"/>
      <c r="AO124" s="101"/>
      <c r="AP124" s="101"/>
      <c r="AQ124" s="101"/>
      <c r="AR124" s="111"/>
      <c r="AS124" s="102"/>
      <c r="AT124" s="102"/>
      <c r="AU124" s="49"/>
    </row>
    <row r="125" spans="1:47" s="50" customFormat="1">
      <c r="A125" s="84"/>
      <c r="B125" s="75"/>
      <c r="C125" s="76"/>
      <c r="D125" s="77"/>
      <c r="E125" s="73" t="str">
        <f t="shared" si="6"/>
        <v/>
      </c>
      <c r="F125" s="79"/>
      <c r="G125" s="80"/>
      <c r="H125" s="50" t="str">
        <f>IFERROR(IF(VLOOKUP(F125,'Aircraft list'!$A$4:$T$59, 3,FALSE)="YES", "ME", "SE" )," ")</f>
        <v xml:space="preserve"> </v>
      </c>
      <c r="I125" s="80"/>
      <c r="J125" s="81" t="str">
        <f ca="1">IFERROR(IF(AND(
MOD(C125-fctlontodouble(VLOOKUP(B125,#REF!,4,FALSE))/360,1)&gt;=MOD((((MID((MID((IF(ISERR(A125),"",fctsoleil(A125,fctlattodouble(VLOOKUP(B125,#REF!,3,FALSE)),fctlontodouble(VLOOKUP(B125,#REF!,4,FALSE)),FALSE))),1,4)),1,2))*60+MID((MID((IF(ISERR(A125),"",fctsoleil(A125,fctlattodouble(VLOOKUP(B125,#REF!,3,FALSE)),fctlontodouble(VLOOKUP(B125,#REF!,4,FALSE)),FALSE))),1,4)),3,4))/(60*24))-fctlontodouble(VLOOKUP(B125,#REF!,4,FALSE))/360,1),
MOD(C125-fctlontodouble(VLOOKUP(B125,#REF!,4,FALSE))/360,1)&lt;MOD((((MID((MID((IF(ISERR(A125),"",fctsoleil(A125,fctlattodouble(VLOOKUP(B125,#REF!,3,FALSE)),fctlontodouble(VLOOKUP(B125,#REF!,4,FALSE)),FALSE))),7,4)),1,2))*60+MID((MID((IF(ISERR(A125),"",fctsoleil(A125,fctlattodouble(VLOOKUP(B125,#REF!,3,FALSE)),fctlontodouble(VLOOKUP(B125,#REF!,4,FALSE)),FALSE))),7,4)),3,4))/(60*24))-fctlontodouble(VLOOKUP(B125,#REF!,4,FALSE))/360,1)
),1,""),"")</f>
        <v/>
      </c>
      <c r="K125" s="82" t="str">
        <f t="shared" si="7"/>
        <v/>
      </c>
      <c r="L125" s="79" t="str">
        <f ca="1">IFERROR(IF(AND(
MOD(E125-fctlontodouble(VLOOKUP(D125,#REF!,4,FALSE))/360,1)&gt;=MOD((((MID((MID((IF(ISERR(A125),"",fctsoleil(A125,fctlattodouble(VLOOKUP(D125,#REF!,3,FALSE)),fctlontodouble(VLOOKUP(D125,#REF!,4,FALSE)),FALSE))),1,4)),1,2))*60+MID((MID((IF(ISERR(A125),"",fctsoleil(A125,fctlattodouble(VLOOKUP(D125,#REF!,3,FALSE)),fctlontodouble(VLOOKUP(D125,#REF!,4,FALSE)),FALSE))),1,4)),3,4))/(60*24))-fctlontodouble(VLOOKUP(D125,#REF!,4,FALSE))/360,1),
MOD(E125-fctlontodouble(VLOOKUP(D125,#REF!,4,FALSE))/360,1)&lt;MOD((((MID((MID((IF(ISERR(A125),"",fctsoleil(A125,fctlattodouble(VLOOKUP(D125,#REF!,3,FALSE)),fctlontodouble(VLOOKUP(D125,#REF!,4,FALSE)),FALSE))),7,4)),1,2))*60+MID((MID((IF(ISERR(A125),"",fctsoleil(A125,fctlattodouble(VLOOKUP(D125,#REF!,3,FALSE)),fctlontodouble(VLOOKUP(D125,#REF!,4,FALSE)),FALSE))),7,4)),3,4))/(60*24))-fctlontodouble(VLOOKUP(D125,#REF!,4,FALSE))/360,1)
),1," "),"")</f>
        <v/>
      </c>
      <c r="M125" s="79" t="str">
        <f t="shared" si="8"/>
        <v/>
      </c>
      <c r="N125" s="94"/>
      <c r="O125" s="83"/>
      <c r="P125" s="95"/>
      <c r="Q125" s="96"/>
      <c r="R125" s="97" t="str">
        <f>IF(AND(A125&lt;&gt;0,B125&lt;&gt;0,D125&lt;&gt;0,C125&lt;&gt;0,N125&lt;&gt;0),(vol_de_nuit(B125,D125,A125,C125,N125/24)*24),"")</f>
        <v/>
      </c>
      <c r="S125" s="98"/>
      <c r="T125" s="95"/>
      <c r="U125" s="99"/>
      <c r="V125" s="100"/>
      <c r="W125" s="101"/>
      <c r="X125" s="116" t="str">
        <f>IFERROR(IF(AND(VLOOKUP($F125,'Aircraft list'!$A$4:$G$39,2,FALSE)="YES",VLOOKUP($F125,'Aircraft list'!$A$4:$G$39,4,FALSE)="YES"),T125,""),"")</f>
        <v/>
      </c>
      <c r="Y125" s="115" t="str">
        <f>IFERROR(IF(AND(VLOOKUP($F125,'Aircraft list'!$A$4:$G$39,2,FALSE)="YES",VLOOKUP($F125,'Aircraft list'!$A$4:$G$39,4,FALSE)="YES"),V125,""),"")</f>
        <v/>
      </c>
      <c r="Z125" s="116" t="str">
        <f>IFERROR(IF(AND(VLOOKUP($F125,'Aircraft list'!$A$4:$G$39,3,FALSE)="YES",VLOOKUP($F125,'Aircraft list'!$A$4:$G$39,4,FALSE)="YES"),T125,""),"")</f>
        <v/>
      </c>
      <c r="AA125" s="115" t="str">
        <f>IFERROR(IF(AND(VLOOKUP($F125,'Aircraft list'!$A$4:$G$39,3,FALSE)="YES",VLOOKUP($F125,'Aircraft list'!$A$4:$G$39,4,FALSE)="YES"),V125,""),"")</f>
        <v/>
      </c>
      <c r="AB125" s="116" t="str">
        <f>IFERROR(IF(AND(VLOOKUP($F125,'Aircraft list'!$A$4:$G$39,2,FALSE)="YES",VLOOKUP($F125,'Aircraft list'!$A$4:$G$39,6,FALSE)="YES"),T125,""),"")</f>
        <v/>
      </c>
      <c r="AC125" s="115" t="str">
        <f>IFERROR(IF(AND(VLOOKUP($F125,'Aircraft list'!$A$4:$G$39,2,FALSE)="YES",VLOOKUP($F125,'Aircraft list'!$A$4:$G$39,6,FALSE)="YES"),V125,""),"")</f>
        <v/>
      </c>
      <c r="AD125" s="116" t="str">
        <f>IFERROR(IF(AND(VLOOKUP($F125,'Aircraft list'!$A$4:$G$39,3,FALSE)="YES",VLOOKUP($F125,'Aircraft list'!$A$4:$G$39,6,FALSE)="YES"),T125,""),"")</f>
        <v/>
      </c>
      <c r="AE125" s="117" t="str">
        <f>IFERROR(IF(AND(VLOOKUP($F125,'Aircraft list'!$A$4:$G$39,3,FALSE)="YES",VLOOKUP($F125,'Aircraft list'!$A$4:$G$39,6,FALSE)="YES"),U125,""),"")</f>
        <v/>
      </c>
      <c r="AF125" s="115" t="str">
        <f>IFERROR(IF(AND(VLOOKUP($F125,'Aircraft list'!$A$4:$G$39,3,FALSE)="YES",VLOOKUP($F125,'Aircraft list'!$A$4:$G$39,6,FALSE)="YES"),V125,""),"")</f>
        <v/>
      </c>
      <c r="AG125" s="116" t="str">
        <f>IFERROR(IF(VLOOKUP($F125,'Aircraft list'!$A$4:$G$39,5,FALSE)="YES",T125,""),"")</f>
        <v/>
      </c>
      <c r="AH125" s="117" t="str">
        <f>IFERROR(IF(VLOOKUP($F125,'Aircraft list'!$A$4:$G$39,5,FALSE)="YES",U125,""),"")</f>
        <v/>
      </c>
      <c r="AI125" s="115" t="str">
        <f>IFERROR(IF(VLOOKUP($F125,'Aircraft list'!$A$4:$G$39,5,FALSE)="YES",V125,""),"")</f>
        <v/>
      </c>
      <c r="AJ125" s="101"/>
      <c r="AK125" s="101"/>
      <c r="AL125" s="101"/>
      <c r="AM125" s="102" t="str">
        <f>IFERROR(IF(VLOOKUP($F125,'Aircraft list'!$A$4:$G$39,7,FALSE)="YES",N125,""),"")</f>
        <v/>
      </c>
      <c r="AN125" s="112"/>
      <c r="AO125" s="101"/>
      <c r="AP125" s="101"/>
      <c r="AQ125" s="101"/>
      <c r="AR125" s="111"/>
      <c r="AS125" s="102"/>
      <c r="AT125" s="102"/>
      <c r="AU125" s="49"/>
    </row>
    <row r="126" spans="1:47" s="50" customFormat="1">
      <c r="A126" s="84"/>
      <c r="B126" s="75"/>
      <c r="C126" s="76"/>
      <c r="D126" s="77"/>
      <c r="E126" s="73" t="str">
        <f t="shared" si="6"/>
        <v/>
      </c>
      <c r="F126" s="79"/>
      <c r="G126" s="80"/>
      <c r="H126" s="50" t="str">
        <f>IFERROR(IF(VLOOKUP(F126,'Aircraft list'!$A$4:$T$59, 3,FALSE)="YES", "ME", "SE" )," ")</f>
        <v xml:space="preserve"> </v>
      </c>
      <c r="I126" s="80"/>
      <c r="J126" s="81" t="str">
        <f ca="1">IFERROR(IF(AND(
MOD(C126-fctlontodouble(VLOOKUP(B126,#REF!,4,FALSE))/360,1)&gt;=MOD((((MID((MID((IF(ISERR(A126),"",fctsoleil(A126,fctlattodouble(VLOOKUP(B126,#REF!,3,FALSE)),fctlontodouble(VLOOKUP(B126,#REF!,4,FALSE)),FALSE))),1,4)),1,2))*60+MID((MID((IF(ISERR(A126),"",fctsoleil(A126,fctlattodouble(VLOOKUP(B126,#REF!,3,FALSE)),fctlontodouble(VLOOKUP(B126,#REF!,4,FALSE)),FALSE))),1,4)),3,4))/(60*24))-fctlontodouble(VLOOKUP(B126,#REF!,4,FALSE))/360,1),
MOD(C126-fctlontodouble(VLOOKUP(B126,#REF!,4,FALSE))/360,1)&lt;MOD((((MID((MID((IF(ISERR(A126),"",fctsoleil(A126,fctlattodouble(VLOOKUP(B126,#REF!,3,FALSE)),fctlontodouble(VLOOKUP(B126,#REF!,4,FALSE)),FALSE))),7,4)),1,2))*60+MID((MID((IF(ISERR(A126),"",fctsoleil(A126,fctlattodouble(VLOOKUP(B126,#REF!,3,FALSE)),fctlontodouble(VLOOKUP(B126,#REF!,4,FALSE)),FALSE))),7,4)),3,4))/(60*24))-fctlontodouble(VLOOKUP(B126,#REF!,4,FALSE))/360,1)
),1,""),"")</f>
        <v/>
      </c>
      <c r="K126" s="82" t="str">
        <f t="shared" si="7"/>
        <v/>
      </c>
      <c r="L126" s="79" t="str">
        <f ca="1">IFERROR(IF(AND(
MOD(E126-fctlontodouble(VLOOKUP(D126,#REF!,4,FALSE))/360,1)&gt;=MOD((((MID((MID((IF(ISERR(A126),"",fctsoleil(A126,fctlattodouble(VLOOKUP(D126,#REF!,3,FALSE)),fctlontodouble(VLOOKUP(D126,#REF!,4,FALSE)),FALSE))),1,4)),1,2))*60+MID((MID((IF(ISERR(A126),"",fctsoleil(A126,fctlattodouble(VLOOKUP(D126,#REF!,3,FALSE)),fctlontodouble(VLOOKUP(D126,#REF!,4,FALSE)),FALSE))),1,4)),3,4))/(60*24))-fctlontodouble(VLOOKUP(D126,#REF!,4,FALSE))/360,1),
MOD(E126-fctlontodouble(VLOOKUP(D126,#REF!,4,FALSE))/360,1)&lt;MOD((((MID((MID((IF(ISERR(A126),"",fctsoleil(A126,fctlattodouble(VLOOKUP(D126,#REF!,3,FALSE)),fctlontodouble(VLOOKUP(D126,#REF!,4,FALSE)),FALSE))),7,4)),1,2))*60+MID((MID((IF(ISERR(A126),"",fctsoleil(A126,fctlattodouble(VLOOKUP(D126,#REF!,3,FALSE)),fctlontodouble(VLOOKUP(D126,#REF!,4,FALSE)),FALSE))),7,4)),3,4))/(60*24))-fctlontodouble(VLOOKUP(D126,#REF!,4,FALSE))/360,1)
),1," "),"")</f>
        <v/>
      </c>
      <c r="M126" s="79" t="str">
        <f t="shared" si="8"/>
        <v/>
      </c>
      <c r="N126" s="94"/>
      <c r="O126" s="83"/>
      <c r="P126" s="95"/>
      <c r="Q126" s="96"/>
      <c r="R126" s="97" t="str">
        <f>IF(AND(A126&lt;&gt;0,B126&lt;&gt;0,D126&lt;&gt;0,C126&lt;&gt;0,N126&lt;&gt;0),(vol_de_nuit(B126,D126,A126,C126,N126/24)*24),"")</f>
        <v/>
      </c>
      <c r="S126" s="98"/>
      <c r="T126" s="95"/>
      <c r="U126" s="99"/>
      <c r="V126" s="100"/>
      <c r="W126" s="101"/>
      <c r="X126" s="116" t="str">
        <f>IFERROR(IF(AND(VLOOKUP($F126,'Aircraft list'!$A$4:$G$39,2,FALSE)="YES",VLOOKUP($F126,'Aircraft list'!$A$4:$G$39,4,FALSE)="YES"),T126,""),"")</f>
        <v/>
      </c>
      <c r="Y126" s="115" t="str">
        <f>IFERROR(IF(AND(VLOOKUP($F126,'Aircraft list'!$A$4:$G$39,2,FALSE)="YES",VLOOKUP($F126,'Aircraft list'!$A$4:$G$39,4,FALSE)="YES"),V126,""),"")</f>
        <v/>
      </c>
      <c r="Z126" s="116" t="str">
        <f>IFERROR(IF(AND(VLOOKUP($F126,'Aircraft list'!$A$4:$G$39,3,FALSE)="YES",VLOOKUP($F126,'Aircraft list'!$A$4:$G$39,4,FALSE)="YES"),T126,""),"")</f>
        <v/>
      </c>
      <c r="AA126" s="115" t="str">
        <f>IFERROR(IF(AND(VLOOKUP($F126,'Aircraft list'!$A$4:$G$39,3,FALSE)="YES",VLOOKUP($F126,'Aircraft list'!$A$4:$G$39,4,FALSE)="YES"),V126,""),"")</f>
        <v/>
      </c>
      <c r="AB126" s="116" t="str">
        <f>IFERROR(IF(AND(VLOOKUP($F126,'Aircraft list'!$A$4:$G$39,2,FALSE)="YES",VLOOKUP($F126,'Aircraft list'!$A$4:$G$39,6,FALSE)="YES"),T126,""),"")</f>
        <v/>
      </c>
      <c r="AC126" s="115" t="str">
        <f>IFERROR(IF(AND(VLOOKUP($F126,'Aircraft list'!$A$4:$G$39,2,FALSE)="YES",VLOOKUP($F126,'Aircraft list'!$A$4:$G$39,6,FALSE)="YES"),V126,""),"")</f>
        <v/>
      </c>
      <c r="AD126" s="116" t="str">
        <f>IFERROR(IF(AND(VLOOKUP($F126,'Aircraft list'!$A$4:$G$39,3,FALSE)="YES",VLOOKUP($F126,'Aircraft list'!$A$4:$G$39,6,FALSE)="YES"),T126,""),"")</f>
        <v/>
      </c>
      <c r="AE126" s="117" t="str">
        <f>IFERROR(IF(AND(VLOOKUP($F126,'Aircraft list'!$A$4:$G$39,3,FALSE)="YES",VLOOKUP($F126,'Aircraft list'!$A$4:$G$39,6,FALSE)="YES"),U126,""),"")</f>
        <v/>
      </c>
      <c r="AF126" s="115" t="str">
        <f>IFERROR(IF(AND(VLOOKUP($F126,'Aircraft list'!$A$4:$G$39,3,FALSE)="YES",VLOOKUP($F126,'Aircraft list'!$A$4:$G$39,6,FALSE)="YES"),V126,""),"")</f>
        <v/>
      </c>
      <c r="AG126" s="116" t="str">
        <f>IFERROR(IF(VLOOKUP($F126,'Aircraft list'!$A$4:$G$39,5,FALSE)="YES",T126,""),"")</f>
        <v/>
      </c>
      <c r="AH126" s="117" t="str">
        <f>IFERROR(IF(VLOOKUP($F126,'Aircraft list'!$A$4:$G$39,5,FALSE)="YES",U126,""),"")</f>
        <v/>
      </c>
      <c r="AI126" s="115" t="str">
        <f>IFERROR(IF(VLOOKUP($F126,'Aircraft list'!$A$4:$G$39,5,FALSE)="YES",V126,""),"")</f>
        <v/>
      </c>
      <c r="AJ126" s="101"/>
      <c r="AK126" s="101"/>
      <c r="AL126" s="101"/>
      <c r="AM126" s="102" t="str">
        <f>IFERROR(IF(VLOOKUP($F126,'Aircraft list'!$A$4:$G$39,7,FALSE)="YES",N126,""),"")</f>
        <v/>
      </c>
      <c r="AN126" s="112"/>
      <c r="AO126" s="101"/>
      <c r="AP126" s="101"/>
      <c r="AQ126" s="101"/>
      <c r="AR126" s="111"/>
      <c r="AS126" s="102"/>
      <c r="AT126" s="102"/>
      <c r="AU126" s="49"/>
    </row>
    <row r="127" spans="1:47" s="50" customFormat="1">
      <c r="A127" s="84"/>
      <c r="B127" s="75"/>
      <c r="C127" s="76"/>
      <c r="D127" s="77"/>
      <c r="E127" s="73" t="str">
        <f t="shared" si="6"/>
        <v/>
      </c>
      <c r="F127" s="79"/>
      <c r="G127" s="80"/>
      <c r="H127" s="50" t="str">
        <f>IFERROR(IF(VLOOKUP(F127,'Aircraft list'!$A$4:$T$59, 3,FALSE)="YES", "ME", "SE" )," ")</f>
        <v xml:space="preserve"> </v>
      </c>
      <c r="I127" s="80"/>
      <c r="J127" s="81" t="str">
        <f ca="1">IFERROR(IF(AND(
MOD(C127-fctlontodouble(VLOOKUP(B127,#REF!,4,FALSE))/360,1)&gt;=MOD((((MID((MID((IF(ISERR(A127),"",fctsoleil(A127,fctlattodouble(VLOOKUP(B127,#REF!,3,FALSE)),fctlontodouble(VLOOKUP(B127,#REF!,4,FALSE)),FALSE))),1,4)),1,2))*60+MID((MID((IF(ISERR(A127),"",fctsoleil(A127,fctlattodouble(VLOOKUP(B127,#REF!,3,FALSE)),fctlontodouble(VLOOKUP(B127,#REF!,4,FALSE)),FALSE))),1,4)),3,4))/(60*24))-fctlontodouble(VLOOKUP(B127,#REF!,4,FALSE))/360,1),
MOD(C127-fctlontodouble(VLOOKUP(B127,#REF!,4,FALSE))/360,1)&lt;MOD((((MID((MID((IF(ISERR(A127),"",fctsoleil(A127,fctlattodouble(VLOOKUP(B127,#REF!,3,FALSE)),fctlontodouble(VLOOKUP(B127,#REF!,4,FALSE)),FALSE))),7,4)),1,2))*60+MID((MID((IF(ISERR(A127),"",fctsoleil(A127,fctlattodouble(VLOOKUP(B127,#REF!,3,FALSE)),fctlontodouble(VLOOKUP(B127,#REF!,4,FALSE)),FALSE))),7,4)),3,4))/(60*24))-fctlontodouble(VLOOKUP(B127,#REF!,4,FALSE))/360,1)
),1,""),"")</f>
        <v/>
      </c>
      <c r="K127" s="82" t="str">
        <f t="shared" si="7"/>
        <v/>
      </c>
      <c r="L127" s="79" t="str">
        <f ca="1">IFERROR(IF(AND(
MOD(E127-fctlontodouble(VLOOKUP(D127,#REF!,4,FALSE))/360,1)&gt;=MOD((((MID((MID((IF(ISERR(A127),"",fctsoleil(A127,fctlattodouble(VLOOKUP(D127,#REF!,3,FALSE)),fctlontodouble(VLOOKUP(D127,#REF!,4,FALSE)),FALSE))),1,4)),1,2))*60+MID((MID((IF(ISERR(A127),"",fctsoleil(A127,fctlattodouble(VLOOKUP(D127,#REF!,3,FALSE)),fctlontodouble(VLOOKUP(D127,#REF!,4,FALSE)),FALSE))),1,4)),3,4))/(60*24))-fctlontodouble(VLOOKUP(D127,#REF!,4,FALSE))/360,1),
MOD(E127-fctlontodouble(VLOOKUP(D127,#REF!,4,FALSE))/360,1)&lt;MOD((((MID((MID((IF(ISERR(A127),"",fctsoleil(A127,fctlattodouble(VLOOKUP(D127,#REF!,3,FALSE)),fctlontodouble(VLOOKUP(D127,#REF!,4,FALSE)),FALSE))),7,4)),1,2))*60+MID((MID((IF(ISERR(A127),"",fctsoleil(A127,fctlattodouble(VLOOKUP(D127,#REF!,3,FALSE)),fctlontodouble(VLOOKUP(D127,#REF!,4,FALSE)),FALSE))),7,4)),3,4))/(60*24))-fctlontodouble(VLOOKUP(D127,#REF!,4,FALSE))/360,1)
),1," "),"")</f>
        <v/>
      </c>
      <c r="M127" s="79" t="str">
        <f t="shared" si="8"/>
        <v/>
      </c>
      <c r="N127" s="94"/>
      <c r="O127" s="83"/>
      <c r="P127" s="95"/>
      <c r="Q127" s="96"/>
      <c r="R127" s="97" t="str">
        <f>IF(AND(A127&lt;&gt;0,B127&lt;&gt;0,D127&lt;&gt;0,C127&lt;&gt;0,N127&lt;&gt;0),(vol_de_nuit(B127,D127,A127,C127,N127/24)*24),"")</f>
        <v/>
      </c>
      <c r="S127" s="98"/>
      <c r="T127" s="95"/>
      <c r="U127" s="99"/>
      <c r="V127" s="100"/>
      <c r="W127" s="101"/>
      <c r="X127" s="116" t="str">
        <f>IFERROR(IF(AND(VLOOKUP($F127,'Aircraft list'!$A$4:$G$39,2,FALSE)="YES",VLOOKUP($F127,'Aircraft list'!$A$4:$G$39,4,FALSE)="YES"),T127,""),"")</f>
        <v/>
      </c>
      <c r="Y127" s="115" t="str">
        <f>IFERROR(IF(AND(VLOOKUP($F127,'Aircraft list'!$A$4:$G$39,2,FALSE)="YES",VLOOKUP($F127,'Aircraft list'!$A$4:$G$39,4,FALSE)="YES"),V127,""),"")</f>
        <v/>
      </c>
      <c r="Z127" s="116" t="str">
        <f>IFERROR(IF(AND(VLOOKUP($F127,'Aircraft list'!$A$4:$G$39,3,FALSE)="YES",VLOOKUP($F127,'Aircraft list'!$A$4:$G$39,4,FALSE)="YES"),T127,""),"")</f>
        <v/>
      </c>
      <c r="AA127" s="115" t="str">
        <f>IFERROR(IF(AND(VLOOKUP($F127,'Aircraft list'!$A$4:$G$39,3,FALSE)="YES",VLOOKUP($F127,'Aircraft list'!$A$4:$G$39,4,FALSE)="YES"),V127,""),"")</f>
        <v/>
      </c>
      <c r="AB127" s="116" t="str">
        <f>IFERROR(IF(AND(VLOOKUP($F127,'Aircraft list'!$A$4:$G$39,2,FALSE)="YES",VLOOKUP($F127,'Aircraft list'!$A$4:$G$39,6,FALSE)="YES"),T127,""),"")</f>
        <v/>
      </c>
      <c r="AC127" s="115" t="str">
        <f>IFERROR(IF(AND(VLOOKUP($F127,'Aircraft list'!$A$4:$G$39,2,FALSE)="YES",VLOOKUP($F127,'Aircraft list'!$A$4:$G$39,6,FALSE)="YES"),V127,""),"")</f>
        <v/>
      </c>
      <c r="AD127" s="116" t="str">
        <f>IFERROR(IF(AND(VLOOKUP($F127,'Aircraft list'!$A$4:$G$39,3,FALSE)="YES",VLOOKUP($F127,'Aircraft list'!$A$4:$G$39,6,FALSE)="YES"),T127,""),"")</f>
        <v/>
      </c>
      <c r="AE127" s="117" t="str">
        <f>IFERROR(IF(AND(VLOOKUP($F127,'Aircraft list'!$A$4:$G$39,3,FALSE)="YES",VLOOKUP($F127,'Aircraft list'!$A$4:$G$39,6,FALSE)="YES"),U127,""),"")</f>
        <v/>
      </c>
      <c r="AF127" s="115" t="str">
        <f>IFERROR(IF(AND(VLOOKUP($F127,'Aircraft list'!$A$4:$G$39,3,FALSE)="YES",VLOOKUP($F127,'Aircraft list'!$A$4:$G$39,6,FALSE)="YES"),V127,""),"")</f>
        <v/>
      </c>
      <c r="AG127" s="116" t="str">
        <f>IFERROR(IF(VLOOKUP($F127,'Aircraft list'!$A$4:$G$39,5,FALSE)="YES",T127,""),"")</f>
        <v/>
      </c>
      <c r="AH127" s="117" t="str">
        <f>IFERROR(IF(VLOOKUP($F127,'Aircraft list'!$A$4:$G$39,5,FALSE)="YES",U127,""),"")</f>
        <v/>
      </c>
      <c r="AI127" s="115" t="str">
        <f>IFERROR(IF(VLOOKUP($F127,'Aircraft list'!$A$4:$G$39,5,FALSE)="YES",V127,""),"")</f>
        <v/>
      </c>
      <c r="AJ127" s="101"/>
      <c r="AK127" s="101"/>
      <c r="AL127" s="101"/>
      <c r="AM127" s="102" t="str">
        <f>IFERROR(IF(VLOOKUP($F127,'Aircraft list'!$A$4:$G$39,7,FALSE)="YES",N127,""),"")</f>
        <v/>
      </c>
      <c r="AN127" s="112"/>
      <c r="AO127" s="101"/>
      <c r="AP127" s="101"/>
      <c r="AQ127" s="101"/>
      <c r="AR127" s="111"/>
      <c r="AS127" s="102"/>
      <c r="AT127" s="102"/>
      <c r="AU127" s="49"/>
    </row>
    <row r="128" spans="1:47" s="50" customFormat="1">
      <c r="A128" s="84"/>
      <c r="B128" s="75"/>
      <c r="C128" s="76"/>
      <c r="D128" s="77"/>
      <c r="E128" s="73" t="str">
        <f t="shared" si="6"/>
        <v/>
      </c>
      <c r="F128" s="79"/>
      <c r="G128" s="80"/>
      <c r="H128" s="50" t="str">
        <f>IFERROR(IF(VLOOKUP(F128,'Aircraft list'!$A$4:$T$59, 3,FALSE)="YES", "ME", "SE" )," ")</f>
        <v xml:space="preserve"> </v>
      </c>
      <c r="I128" s="80"/>
      <c r="J128" s="81" t="str">
        <f ca="1">IFERROR(IF(AND(
MOD(C128-fctlontodouble(VLOOKUP(B128,#REF!,4,FALSE))/360,1)&gt;=MOD((((MID((MID((IF(ISERR(A128),"",fctsoleil(A128,fctlattodouble(VLOOKUP(B128,#REF!,3,FALSE)),fctlontodouble(VLOOKUP(B128,#REF!,4,FALSE)),FALSE))),1,4)),1,2))*60+MID((MID((IF(ISERR(A128),"",fctsoleil(A128,fctlattodouble(VLOOKUP(B128,#REF!,3,FALSE)),fctlontodouble(VLOOKUP(B128,#REF!,4,FALSE)),FALSE))),1,4)),3,4))/(60*24))-fctlontodouble(VLOOKUP(B128,#REF!,4,FALSE))/360,1),
MOD(C128-fctlontodouble(VLOOKUP(B128,#REF!,4,FALSE))/360,1)&lt;MOD((((MID((MID((IF(ISERR(A128),"",fctsoleil(A128,fctlattodouble(VLOOKUP(B128,#REF!,3,FALSE)),fctlontodouble(VLOOKUP(B128,#REF!,4,FALSE)),FALSE))),7,4)),1,2))*60+MID((MID((IF(ISERR(A128),"",fctsoleil(A128,fctlattodouble(VLOOKUP(B128,#REF!,3,FALSE)),fctlontodouble(VLOOKUP(B128,#REF!,4,FALSE)),FALSE))),7,4)),3,4))/(60*24))-fctlontodouble(VLOOKUP(B128,#REF!,4,FALSE))/360,1)
),1,""),"")</f>
        <v/>
      </c>
      <c r="K128" s="82" t="str">
        <f t="shared" si="7"/>
        <v/>
      </c>
      <c r="L128" s="79" t="str">
        <f ca="1">IFERROR(IF(AND(
MOD(E128-fctlontodouble(VLOOKUP(D128,#REF!,4,FALSE))/360,1)&gt;=MOD((((MID((MID((IF(ISERR(A128),"",fctsoleil(A128,fctlattodouble(VLOOKUP(D128,#REF!,3,FALSE)),fctlontodouble(VLOOKUP(D128,#REF!,4,FALSE)),FALSE))),1,4)),1,2))*60+MID((MID((IF(ISERR(A128),"",fctsoleil(A128,fctlattodouble(VLOOKUP(D128,#REF!,3,FALSE)),fctlontodouble(VLOOKUP(D128,#REF!,4,FALSE)),FALSE))),1,4)),3,4))/(60*24))-fctlontodouble(VLOOKUP(D128,#REF!,4,FALSE))/360,1),
MOD(E128-fctlontodouble(VLOOKUP(D128,#REF!,4,FALSE))/360,1)&lt;MOD((((MID((MID((IF(ISERR(A128),"",fctsoleil(A128,fctlattodouble(VLOOKUP(D128,#REF!,3,FALSE)),fctlontodouble(VLOOKUP(D128,#REF!,4,FALSE)),FALSE))),7,4)),1,2))*60+MID((MID((IF(ISERR(A128),"",fctsoleil(A128,fctlattodouble(VLOOKUP(D128,#REF!,3,FALSE)),fctlontodouble(VLOOKUP(D128,#REF!,4,FALSE)),FALSE))),7,4)),3,4))/(60*24))-fctlontodouble(VLOOKUP(D128,#REF!,4,FALSE))/360,1)
),1," "),"")</f>
        <v/>
      </c>
      <c r="M128" s="79" t="str">
        <f t="shared" si="8"/>
        <v/>
      </c>
      <c r="N128" s="94"/>
      <c r="O128" s="83"/>
      <c r="P128" s="95"/>
      <c r="Q128" s="96"/>
      <c r="R128" s="97" t="str">
        <f>IF(AND(A128&lt;&gt;0,B128&lt;&gt;0,D128&lt;&gt;0,C128&lt;&gt;0,N128&lt;&gt;0),(vol_de_nuit(B128,D128,A128,C128,N128/24)*24),"")</f>
        <v/>
      </c>
      <c r="S128" s="98"/>
      <c r="T128" s="95"/>
      <c r="U128" s="99"/>
      <c r="V128" s="100"/>
      <c r="W128" s="101"/>
      <c r="X128" s="116" t="str">
        <f>IFERROR(IF(AND(VLOOKUP($F128,'Aircraft list'!$A$4:$G$39,2,FALSE)="YES",VLOOKUP($F128,'Aircraft list'!$A$4:$G$39,4,FALSE)="YES"),T128,""),"")</f>
        <v/>
      </c>
      <c r="Y128" s="115" t="str">
        <f>IFERROR(IF(AND(VLOOKUP($F128,'Aircraft list'!$A$4:$G$39,2,FALSE)="YES",VLOOKUP($F128,'Aircraft list'!$A$4:$G$39,4,FALSE)="YES"),V128,""),"")</f>
        <v/>
      </c>
      <c r="Z128" s="116" t="str">
        <f>IFERROR(IF(AND(VLOOKUP($F128,'Aircraft list'!$A$4:$G$39,3,FALSE)="YES",VLOOKUP($F128,'Aircraft list'!$A$4:$G$39,4,FALSE)="YES"),T128,""),"")</f>
        <v/>
      </c>
      <c r="AA128" s="115" t="str">
        <f>IFERROR(IF(AND(VLOOKUP($F128,'Aircraft list'!$A$4:$G$39,3,FALSE)="YES",VLOOKUP($F128,'Aircraft list'!$A$4:$G$39,4,FALSE)="YES"),V128,""),"")</f>
        <v/>
      </c>
      <c r="AB128" s="116" t="str">
        <f>IFERROR(IF(AND(VLOOKUP($F128,'Aircraft list'!$A$4:$G$39,2,FALSE)="YES",VLOOKUP($F128,'Aircraft list'!$A$4:$G$39,6,FALSE)="YES"),T128,""),"")</f>
        <v/>
      </c>
      <c r="AC128" s="115" t="str">
        <f>IFERROR(IF(AND(VLOOKUP($F128,'Aircraft list'!$A$4:$G$39,2,FALSE)="YES",VLOOKUP($F128,'Aircraft list'!$A$4:$G$39,6,FALSE)="YES"),V128,""),"")</f>
        <v/>
      </c>
      <c r="AD128" s="116" t="str">
        <f>IFERROR(IF(AND(VLOOKUP($F128,'Aircraft list'!$A$4:$G$39,3,FALSE)="YES",VLOOKUP($F128,'Aircraft list'!$A$4:$G$39,6,FALSE)="YES"),T128,""),"")</f>
        <v/>
      </c>
      <c r="AE128" s="117" t="str">
        <f>IFERROR(IF(AND(VLOOKUP($F128,'Aircraft list'!$A$4:$G$39,3,FALSE)="YES",VLOOKUP($F128,'Aircraft list'!$A$4:$G$39,6,FALSE)="YES"),U128,""),"")</f>
        <v/>
      </c>
      <c r="AF128" s="115" t="str">
        <f>IFERROR(IF(AND(VLOOKUP($F128,'Aircraft list'!$A$4:$G$39,3,FALSE)="YES",VLOOKUP($F128,'Aircraft list'!$A$4:$G$39,6,FALSE)="YES"),V128,""),"")</f>
        <v/>
      </c>
      <c r="AG128" s="116" t="str">
        <f>IFERROR(IF(VLOOKUP($F128,'Aircraft list'!$A$4:$G$39,5,FALSE)="YES",T128,""),"")</f>
        <v/>
      </c>
      <c r="AH128" s="117" t="str">
        <f>IFERROR(IF(VLOOKUP($F128,'Aircraft list'!$A$4:$G$39,5,FALSE)="YES",U128,""),"")</f>
        <v/>
      </c>
      <c r="AI128" s="115" t="str">
        <f>IFERROR(IF(VLOOKUP($F128,'Aircraft list'!$A$4:$G$39,5,FALSE)="YES",V128,""),"")</f>
        <v/>
      </c>
      <c r="AJ128" s="101"/>
      <c r="AK128" s="101"/>
      <c r="AL128" s="101"/>
      <c r="AM128" s="102" t="str">
        <f>IFERROR(IF(VLOOKUP($F128,'Aircraft list'!$A$4:$G$39,7,FALSE)="YES",N128,""),"")</f>
        <v/>
      </c>
      <c r="AN128" s="112"/>
      <c r="AO128" s="101"/>
      <c r="AP128" s="101"/>
      <c r="AQ128" s="101"/>
      <c r="AR128" s="111"/>
      <c r="AS128" s="102"/>
      <c r="AT128" s="102"/>
      <c r="AU128" s="49"/>
    </row>
    <row r="129" spans="1:47" s="50" customFormat="1">
      <c r="A129" s="84"/>
      <c r="B129" s="75"/>
      <c r="C129" s="76"/>
      <c r="D129" s="77"/>
      <c r="E129" s="73" t="str">
        <f t="shared" si="6"/>
        <v/>
      </c>
      <c r="F129" s="79"/>
      <c r="G129" s="80"/>
      <c r="H129" s="50" t="str">
        <f>IFERROR(IF(VLOOKUP(F129,'Aircraft list'!$A$4:$T$59, 3,FALSE)="YES", "ME", "SE" )," ")</f>
        <v xml:space="preserve"> </v>
      </c>
      <c r="I129" s="80"/>
      <c r="J129" s="81" t="str">
        <f ca="1">IFERROR(IF(AND(
MOD(C129-fctlontodouble(VLOOKUP(B129,#REF!,4,FALSE))/360,1)&gt;=MOD((((MID((MID((IF(ISERR(A129),"",fctsoleil(A129,fctlattodouble(VLOOKUP(B129,#REF!,3,FALSE)),fctlontodouble(VLOOKUP(B129,#REF!,4,FALSE)),FALSE))),1,4)),1,2))*60+MID((MID((IF(ISERR(A129),"",fctsoleil(A129,fctlattodouble(VLOOKUP(B129,#REF!,3,FALSE)),fctlontodouble(VLOOKUP(B129,#REF!,4,FALSE)),FALSE))),1,4)),3,4))/(60*24))-fctlontodouble(VLOOKUP(B129,#REF!,4,FALSE))/360,1),
MOD(C129-fctlontodouble(VLOOKUP(B129,#REF!,4,FALSE))/360,1)&lt;MOD((((MID((MID((IF(ISERR(A129),"",fctsoleil(A129,fctlattodouble(VLOOKUP(B129,#REF!,3,FALSE)),fctlontodouble(VLOOKUP(B129,#REF!,4,FALSE)),FALSE))),7,4)),1,2))*60+MID((MID((IF(ISERR(A129),"",fctsoleil(A129,fctlattodouble(VLOOKUP(B129,#REF!,3,FALSE)),fctlontodouble(VLOOKUP(B129,#REF!,4,FALSE)),FALSE))),7,4)),3,4))/(60*24))-fctlontodouble(VLOOKUP(B129,#REF!,4,FALSE))/360,1)
),1,""),"")</f>
        <v/>
      </c>
      <c r="K129" s="82" t="str">
        <f t="shared" si="7"/>
        <v/>
      </c>
      <c r="L129" s="79" t="str">
        <f ca="1">IFERROR(IF(AND(
MOD(E129-fctlontodouble(VLOOKUP(D129,#REF!,4,FALSE))/360,1)&gt;=MOD((((MID((MID((IF(ISERR(A129),"",fctsoleil(A129,fctlattodouble(VLOOKUP(D129,#REF!,3,FALSE)),fctlontodouble(VLOOKUP(D129,#REF!,4,FALSE)),FALSE))),1,4)),1,2))*60+MID((MID((IF(ISERR(A129),"",fctsoleil(A129,fctlattodouble(VLOOKUP(D129,#REF!,3,FALSE)),fctlontodouble(VLOOKUP(D129,#REF!,4,FALSE)),FALSE))),1,4)),3,4))/(60*24))-fctlontodouble(VLOOKUP(D129,#REF!,4,FALSE))/360,1),
MOD(E129-fctlontodouble(VLOOKUP(D129,#REF!,4,FALSE))/360,1)&lt;MOD((((MID((MID((IF(ISERR(A129),"",fctsoleil(A129,fctlattodouble(VLOOKUP(D129,#REF!,3,FALSE)),fctlontodouble(VLOOKUP(D129,#REF!,4,FALSE)),FALSE))),7,4)),1,2))*60+MID((MID((IF(ISERR(A129),"",fctsoleil(A129,fctlattodouble(VLOOKUP(D129,#REF!,3,FALSE)),fctlontodouble(VLOOKUP(D129,#REF!,4,FALSE)),FALSE))),7,4)),3,4))/(60*24))-fctlontodouble(VLOOKUP(D129,#REF!,4,FALSE))/360,1)
),1," "),"")</f>
        <v/>
      </c>
      <c r="M129" s="79" t="str">
        <f t="shared" si="8"/>
        <v/>
      </c>
      <c r="N129" s="94"/>
      <c r="O129" s="83"/>
      <c r="P129" s="95"/>
      <c r="Q129" s="96"/>
      <c r="R129" s="97" t="str">
        <f>IF(AND(A129&lt;&gt;0,B129&lt;&gt;0,D129&lt;&gt;0,C129&lt;&gt;0,N129&lt;&gt;0),(vol_de_nuit(B129,D129,A129,C129,N129/24)*24),"")</f>
        <v/>
      </c>
      <c r="S129" s="98"/>
      <c r="T129" s="95"/>
      <c r="U129" s="99"/>
      <c r="V129" s="100"/>
      <c r="W129" s="101"/>
      <c r="X129" s="116" t="str">
        <f>IFERROR(IF(AND(VLOOKUP($F129,'Aircraft list'!$A$4:$G$39,2,FALSE)="YES",VLOOKUP($F129,'Aircraft list'!$A$4:$G$39,4,FALSE)="YES"),T129,""),"")</f>
        <v/>
      </c>
      <c r="Y129" s="115" t="str">
        <f>IFERROR(IF(AND(VLOOKUP($F129,'Aircraft list'!$A$4:$G$39,2,FALSE)="YES",VLOOKUP($F129,'Aircraft list'!$A$4:$G$39,4,FALSE)="YES"),V129,""),"")</f>
        <v/>
      </c>
      <c r="Z129" s="116" t="str">
        <f>IFERROR(IF(AND(VLOOKUP($F129,'Aircraft list'!$A$4:$G$39,3,FALSE)="YES",VLOOKUP($F129,'Aircraft list'!$A$4:$G$39,4,FALSE)="YES"),T129,""),"")</f>
        <v/>
      </c>
      <c r="AA129" s="115" t="str">
        <f>IFERROR(IF(AND(VLOOKUP($F129,'Aircraft list'!$A$4:$G$39,3,FALSE)="YES",VLOOKUP($F129,'Aircraft list'!$A$4:$G$39,4,FALSE)="YES"),V129,""),"")</f>
        <v/>
      </c>
      <c r="AB129" s="116" t="str">
        <f>IFERROR(IF(AND(VLOOKUP($F129,'Aircraft list'!$A$4:$G$39,2,FALSE)="YES",VLOOKUP($F129,'Aircraft list'!$A$4:$G$39,6,FALSE)="YES"),T129,""),"")</f>
        <v/>
      </c>
      <c r="AC129" s="115" t="str">
        <f>IFERROR(IF(AND(VLOOKUP($F129,'Aircraft list'!$A$4:$G$39,2,FALSE)="YES",VLOOKUP($F129,'Aircraft list'!$A$4:$G$39,6,FALSE)="YES"),V129,""),"")</f>
        <v/>
      </c>
      <c r="AD129" s="116" t="str">
        <f>IFERROR(IF(AND(VLOOKUP($F129,'Aircraft list'!$A$4:$G$39,3,FALSE)="YES",VLOOKUP($F129,'Aircraft list'!$A$4:$G$39,6,FALSE)="YES"),T129,""),"")</f>
        <v/>
      </c>
      <c r="AE129" s="117" t="str">
        <f>IFERROR(IF(AND(VLOOKUP($F129,'Aircraft list'!$A$4:$G$39,3,FALSE)="YES",VLOOKUP($F129,'Aircraft list'!$A$4:$G$39,6,FALSE)="YES"),U129,""),"")</f>
        <v/>
      </c>
      <c r="AF129" s="115" t="str">
        <f>IFERROR(IF(AND(VLOOKUP($F129,'Aircraft list'!$A$4:$G$39,3,FALSE)="YES",VLOOKUP($F129,'Aircraft list'!$A$4:$G$39,6,FALSE)="YES"),V129,""),"")</f>
        <v/>
      </c>
      <c r="AG129" s="116" t="str">
        <f>IFERROR(IF(VLOOKUP($F129,'Aircraft list'!$A$4:$G$39,5,FALSE)="YES",T129,""),"")</f>
        <v/>
      </c>
      <c r="AH129" s="117" t="str">
        <f>IFERROR(IF(VLOOKUP($F129,'Aircraft list'!$A$4:$G$39,5,FALSE)="YES",U129,""),"")</f>
        <v/>
      </c>
      <c r="AI129" s="115" t="str">
        <f>IFERROR(IF(VLOOKUP($F129,'Aircraft list'!$A$4:$G$39,5,FALSE)="YES",V129,""),"")</f>
        <v/>
      </c>
      <c r="AJ129" s="101"/>
      <c r="AK129" s="101"/>
      <c r="AL129" s="101"/>
      <c r="AM129" s="102" t="str">
        <f>IFERROR(IF(VLOOKUP($F129,'Aircraft list'!$A$4:$G$39,7,FALSE)="YES",N129,""),"")</f>
        <v/>
      </c>
      <c r="AN129" s="112"/>
      <c r="AO129" s="101"/>
      <c r="AP129" s="101"/>
      <c r="AQ129" s="101"/>
      <c r="AR129" s="111"/>
      <c r="AS129" s="102"/>
      <c r="AT129" s="102"/>
      <c r="AU129" s="49"/>
    </row>
    <row r="130" spans="1:47" s="50" customFormat="1">
      <c r="A130" s="84"/>
      <c r="B130" s="75"/>
      <c r="C130" s="76"/>
      <c r="D130" s="77"/>
      <c r="E130" s="73" t="str">
        <f t="shared" si="6"/>
        <v/>
      </c>
      <c r="F130" s="79"/>
      <c r="G130" s="80"/>
      <c r="H130" s="50" t="str">
        <f>IFERROR(IF(VLOOKUP(F130,'Aircraft list'!$A$4:$T$59, 3,FALSE)="YES", "ME", "SE" )," ")</f>
        <v xml:space="preserve"> </v>
      </c>
      <c r="I130" s="80"/>
      <c r="J130" s="81" t="str">
        <f ca="1">IFERROR(IF(AND(
MOD(C130-fctlontodouble(VLOOKUP(B130,#REF!,4,FALSE))/360,1)&gt;=MOD((((MID((MID((IF(ISERR(A130),"",fctsoleil(A130,fctlattodouble(VLOOKUP(B130,#REF!,3,FALSE)),fctlontodouble(VLOOKUP(B130,#REF!,4,FALSE)),FALSE))),1,4)),1,2))*60+MID((MID((IF(ISERR(A130),"",fctsoleil(A130,fctlattodouble(VLOOKUP(B130,#REF!,3,FALSE)),fctlontodouble(VLOOKUP(B130,#REF!,4,FALSE)),FALSE))),1,4)),3,4))/(60*24))-fctlontodouble(VLOOKUP(B130,#REF!,4,FALSE))/360,1),
MOD(C130-fctlontodouble(VLOOKUP(B130,#REF!,4,FALSE))/360,1)&lt;MOD((((MID((MID((IF(ISERR(A130),"",fctsoleil(A130,fctlattodouble(VLOOKUP(B130,#REF!,3,FALSE)),fctlontodouble(VLOOKUP(B130,#REF!,4,FALSE)),FALSE))),7,4)),1,2))*60+MID((MID((IF(ISERR(A130),"",fctsoleil(A130,fctlattodouble(VLOOKUP(B130,#REF!,3,FALSE)),fctlontodouble(VLOOKUP(B130,#REF!,4,FALSE)),FALSE))),7,4)),3,4))/(60*24))-fctlontodouble(VLOOKUP(B130,#REF!,4,FALSE))/360,1)
),1,""),"")</f>
        <v/>
      </c>
      <c r="K130" s="82" t="str">
        <f t="shared" si="7"/>
        <v/>
      </c>
      <c r="L130" s="79" t="str">
        <f ca="1">IFERROR(IF(AND(
MOD(E130-fctlontodouble(VLOOKUP(D130,#REF!,4,FALSE))/360,1)&gt;=MOD((((MID((MID((IF(ISERR(A130),"",fctsoleil(A130,fctlattodouble(VLOOKUP(D130,#REF!,3,FALSE)),fctlontodouble(VLOOKUP(D130,#REF!,4,FALSE)),FALSE))),1,4)),1,2))*60+MID((MID((IF(ISERR(A130),"",fctsoleil(A130,fctlattodouble(VLOOKUP(D130,#REF!,3,FALSE)),fctlontodouble(VLOOKUP(D130,#REF!,4,FALSE)),FALSE))),1,4)),3,4))/(60*24))-fctlontodouble(VLOOKUP(D130,#REF!,4,FALSE))/360,1),
MOD(E130-fctlontodouble(VLOOKUP(D130,#REF!,4,FALSE))/360,1)&lt;MOD((((MID((MID((IF(ISERR(A130),"",fctsoleil(A130,fctlattodouble(VLOOKUP(D130,#REF!,3,FALSE)),fctlontodouble(VLOOKUP(D130,#REF!,4,FALSE)),FALSE))),7,4)),1,2))*60+MID((MID((IF(ISERR(A130),"",fctsoleil(A130,fctlattodouble(VLOOKUP(D130,#REF!,3,FALSE)),fctlontodouble(VLOOKUP(D130,#REF!,4,FALSE)),FALSE))),7,4)),3,4))/(60*24))-fctlontodouble(VLOOKUP(D130,#REF!,4,FALSE))/360,1)
),1," "),"")</f>
        <v/>
      </c>
      <c r="M130" s="79" t="str">
        <f t="shared" si="8"/>
        <v/>
      </c>
      <c r="N130" s="94"/>
      <c r="O130" s="83"/>
      <c r="P130" s="95"/>
      <c r="Q130" s="96"/>
      <c r="R130" s="97" t="str">
        <f>IF(AND(A130&lt;&gt;0,B130&lt;&gt;0,D130&lt;&gt;0,C130&lt;&gt;0,N130&lt;&gt;0),(vol_de_nuit(B130,D130,A130,C130,N130/24)*24),"")</f>
        <v/>
      </c>
      <c r="S130" s="98"/>
      <c r="T130" s="95"/>
      <c r="U130" s="99"/>
      <c r="V130" s="100"/>
      <c r="W130" s="101"/>
      <c r="X130" s="116" t="str">
        <f>IFERROR(IF(AND(VLOOKUP($F130,'Aircraft list'!$A$4:$G$39,2,FALSE)="YES",VLOOKUP($F130,'Aircraft list'!$A$4:$G$39,4,FALSE)="YES"),T130,""),"")</f>
        <v/>
      </c>
      <c r="Y130" s="115" t="str">
        <f>IFERROR(IF(AND(VLOOKUP($F130,'Aircraft list'!$A$4:$G$39,2,FALSE)="YES",VLOOKUP($F130,'Aircraft list'!$A$4:$G$39,4,FALSE)="YES"),V130,""),"")</f>
        <v/>
      </c>
      <c r="Z130" s="116" t="str">
        <f>IFERROR(IF(AND(VLOOKUP($F130,'Aircraft list'!$A$4:$G$39,3,FALSE)="YES",VLOOKUP($F130,'Aircraft list'!$A$4:$G$39,4,FALSE)="YES"),T130,""),"")</f>
        <v/>
      </c>
      <c r="AA130" s="115" t="str">
        <f>IFERROR(IF(AND(VLOOKUP($F130,'Aircraft list'!$A$4:$G$39,3,FALSE)="YES",VLOOKUP($F130,'Aircraft list'!$A$4:$G$39,4,FALSE)="YES"),V130,""),"")</f>
        <v/>
      </c>
      <c r="AB130" s="116" t="str">
        <f>IFERROR(IF(AND(VLOOKUP($F130,'Aircraft list'!$A$4:$G$39,2,FALSE)="YES",VLOOKUP($F130,'Aircraft list'!$A$4:$G$39,6,FALSE)="YES"),T130,""),"")</f>
        <v/>
      </c>
      <c r="AC130" s="115" t="str">
        <f>IFERROR(IF(AND(VLOOKUP($F130,'Aircraft list'!$A$4:$G$39,2,FALSE)="YES",VLOOKUP($F130,'Aircraft list'!$A$4:$G$39,6,FALSE)="YES"),V130,""),"")</f>
        <v/>
      </c>
      <c r="AD130" s="116" t="str">
        <f>IFERROR(IF(AND(VLOOKUP($F130,'Aircraft list'!$A$4:$G$39,3,FALSE)="YES",VLOOKUP($F130,'Aircraft list'!$A$4:$G$39,6,FALSE)="YES"),T130,""),"")</f>
        <v/>
      </c>
      <c r="AE130" s="117" t="str">
        <f>IFERROR(IF(AND(VLOOKUP($F130,'Aircraft list'!$A$4:$G$39,3,FALSE)="YES",VLOOKUP($F130,'Aircraft list'!$A$4:$G$39,6,FALSE)="YES"),U130,""),"")</f>
        <v/>
      </c>
      <c r="AF130" s="115" t="str">
        <f>IFERROR(IF(AND(VLOOKUP($F130,'Aircraft list'!$A$4:$G$39,3,FALSE)="YES",VLOOKUP($F130,'Aircraft list'!$A$4:$G$39,6,FALSE)="YES"),V130,""),"")</f>
        <v/>
      </c>
      <c r="AG130" s="116" t="str">
        <f>IFERROR(IF(VLOOKUP($F130,'Aircraft list'!$A$4:$G$39,5,FALSE)="YES",T130,""),"")</f>
        <v/>
      </c>
      <c r="AH130" s="117" t="str">
        <f>IFERROR(IF(VLOOKUP($F130,'Aircraft list'!$A$4:$G$39,5,FALSE)="YES",U130,""),"")</f>
        <v/>
      </c>
      <c r="AI130" s="115" t="str">
        <f>IFERROR(IF(VLOOKUP($F130,'Aircraft list'!$A$4:$G$39,5,FALSE)="YES",V130,""),"")</f>
        <v/>
      </c>
      <c r="AJ130" s="101"/>
      <c r="AK130" s="101"/>
      <c r="AL130" s="101"/>
      <c r="AM130" s="102" t="str">
        <f>IFERROR(IF(VLOOKUP($F130,'Aircraft list'!$A$4:$G$39,7,FALSE)="YES",N130,""),"")</f>
        <v/>
      </c>
      <c r="AN130" s="112"/>
      <c r="AO130" s="101"/>
      <c r="AP130" s="101"/>
      <c r="AQ130" s="101"/>
      <c r="AR130" s="111"/>
      <c r="AS130" s="102"/>
      <c r="AT130" s="102"/>
      <c r="AU130" s="49"/>
    </row>
    <row r="131" spans="1:47" s="50" customFormat="1">
      <c r="A131" s="84"/>
      <c r="B131" s="75"/>
      <c r="C131" s="76"/>
      <c r="D131" s="77"/>
      <c r="E131" s="73" t="str">
        <f t="shared" si="6"/>
        <v/>
      </c>
      <c r="F131" s="79"/>
      <c r="G131" s="80"/>
      <c r="H131" s="50" t="str">
        <f>IFERROR(IF(VLOOKUP(F131,'Aircraft list'!$A$4:$T$59, 3,FALSE)="YES", "ME", "SE" )," ")</f>
        <v xml:space="preserve"> </v>
      </c>
      <c r="I131" s="80"/>
      <c r="J131" s="81" t="str">
        <f ca="1">IFERROR(IF(AND(
MOD(C131-fctlontodouble(VLOOKUP(B131,#REF!,4,FALSE))/360,1)&gt;=MOD((((MID((MID((IF(ISERR(A131),"",fctsoleil(A131,fctlattodouble(VLOOKUP(B131,#REF!,3,FALSE)),fctlontodouble(VLOOKUP(B131,#REF!,4,FALSE)),FALSE))),1,4)),1,2))*60+MID((MID((IF(ISERR(A131),"",fctsoleil(A131,fctlattodouble(VLOOKUP(B131,#REF!,3,FALSE)),fctlontodouble(VLOOKUP(B131,#REF!,4,FALSE)),FALSE))),1,4)),3,4))/(60*24))-fctlontodouble(VLOOKUP(B131,#REF!,4,FALSE))/360,1),
MOD(C131-fctlontodouble(VLOOKUP(B131,#REF!,4,FALSE))/360,1)&lt;MOD((((MID((MID((IF(ISERR(A131),"",fctsoleil(A131,fctlattodouble(VLOOKUP(B131,#REF!,3,FALSE)),fctlontodouble(VLOOKUP(B131,#REF!,4,FALSE)),FALSE))),7,4)),1,2))*60+MID((MID((IF(ISERR(A131),"",fctsoleil(A131,fctlattodouble(VLOOKUP(B131,#REF!,3,FALSE)),fctlontodouble(VLOOKUP(B131,#REF!,4,FALSE)),FALSE))),7,4)),3,4))/(60*24))-fctlontodouble(VLOOKUP(B131,#REF!,4,FALSE))/360,1)
),1,""),"")</f>
        <v/>
      </c>
      <c r="K131" s="82" t="str">
        <f t="shared" si="7"/>
        <v/>
      </c>
      <c r="L131" s="79" t="str">
        <f ca="1">IFERROR(IF(AND(
MOD(E131-fctlontodouble(VLOOKUP(D131,#REF!,4,FALSE))/360,1)&gt;=MOD((((MID((MID((IF(ISERR(A131),"",fctsoleil(A131,fctlattodouble(VLOOKUP(D131,#REF!,3,FALSE)),fctlontodouble(VLOOKUP(D131,#REF!,4,FALSE)),FALSE))),1,4)),1,2))*60+MID((MID((IF(ISERR(A131),"",fctsoleil(A131,fctlattodouble(VLOOKUP(D131,#REF!,3,FALSE)),fctlontodouble(VLOOKUP(D131,#REF!,4,FALSE)),FALSE))),1,4)),3,4))/(60*24))-fctlontodouble(VLOOKUP(D131,#REF!,4,FALSE))/360,1),
MOD(E131-fctlontodouble(VLOOKUP(D131,#REF!,4,FALSE))/360,1)&lt;MOD((((MID((MID((IF(ISERR(A131),"",fctsoleil(A131,fctlattodouble(VLOOKUP(D131,#REF!,3,FALSE)),fctlontodouble(VLOOKUP(D131,#REF!,4,FALSE)),FALSE))),7,4)),1,2))*60+MID((MID((IF(ISERR(A131),"",fctsoleil(A131,fctlattodouble(VLOOKUP(D131,#REF!,3,FALSE)),fctlontodouble(VLOOKUP(D131,#REF!,4,FALSE)),FALSE))),7,4)),3,4))/(60*24))-fctlontodouble(VLOOKUP(D131,#REF!,4,FALSE))/360,1)
),1," "),"")</f>
        <v/>
      </c>
      <c r="M131" s="79" t="str">
        <f t="shared" si="8"/>
        <v/>
      </c>
      <c r="N131" s="94"/>
      <c r="O131" s="83"/>
      <c r="P131" s="95"/>
      <c r="Q131" s="96"/>
      <c r="R131" s="97" t="str">
        <f>IF(AND(A131&lt;&gt;0,B131&lt;&gt;0,D131&lt;&gt;0,C131&lt;&gt;0,N131&lt;&gt;0),(vol_de_nuit(B131,D131,A131,C131,N131/24)*24),"")</f>
        <v/>
      </c>
      <c r="S131" s="98"/>
      <c r="T131" s="95"/>
      <c r="U131" s="99"/>
      <c r="V131" s="100"/>
      <c r="W131" s="101"/>
      <c r="X131" s="116" t="str">
        <f>IFERROR(IF(AND(VLOOKUP($F131,'Aircraft list'!$A$4:$G$39,2,FALSE)="YES",VLOOKUP($F131,'Aircraft list'!$A$4:$G$39,4,FALSE)="YES"),T131,""),"")</f>
        <v/>
      </c>
      <c r="Y131" s="115" t="str">
        <f>IFERROR(IF(AND(VLOOKUP($F131,'Aircraft list'!$A$4:$G$39,2,FALSE)="YES",VLOOKUP($F131,'Aircraft list'!$A$4:$G$39,4,FALSE)="YES"),V131,""),"")</f>
        <v/>
      </c>
      <c r="Z131" s="116" t="str">
        <f>IFERROR(IF(AND(VLOOKUP($F131,'Aircraft list'!$A$4:$G$39,3,FALSE)="YES",VLOOKUP($F131,'Aircraft list'!$A$4:$G$39,4,FALSE)="YES"),T131,""),"")</f>
        <v/>
      </c>
      <c r="AA131" s="115" t="str">
        <f>IFERROR(IF(AND(VLOOKUP($F131,'Aircraft list'!$A$4:$G$39,3,FALSE)="YES",VLOOKUP($F131,'Aircraft list'!$A$4:$G$39,4,FALSE)="YES"),V131,""),"")</f>
        <v/>
      </c>
      <c r="AB131" s="116" t="str">
        <f>IFERROR(IF(AND(VLOOKUP($F131,'Aircraft list'!$A$4:$G$39,2,FALSE)="YES",VLOOKUP($F131,'Aircraft list'!$A$4:$G$39,6,FALSE)="YES"),T131,""),"")</f>
        <v/>
      </c>
      <c r="AC131" s="115" t="str">
        <f>IFERROR(IF(AND(VLOOKUP($F131,'Aircraft list'!$A$4:$G$39,2,FALSE)="YES",VLOOKUP($F131,'Aircraft list'!$A$4:$G$39,6,FALSE)="YES"),V131,""),"")</f>
        <v/>
      </c>
      <c r="AD131" s="116" t="str">
        <f>IFERROR(IF(AND(VLOOKUP($F131,'Aircraft list'!$A$4:$G$39,3,FALSE)="YES",VLOOKUP($F131,'Aircraft list'!$A$4:$G$39,6,FALSE)="YES"),T131,""),"")</f>
        <v/>
      </c>
      <c r="AE131" s="117" t="str">
        <f>IFERROR(IF(AND(VLOOKUP($F131,'Aircraft list'!$A$4:$G$39,3,FALSE)="YES",VLOOKUP($F131,'Aircraft list'!$A$4:$G$39,6,FALSE)="YES"),U131,""),"")</f>
        <v/>
      </c>
      <c r="AF131" s="115" t="str">
        <f>IFERROR(IF(AND(VLOOKUP($F131,'Aircraft list'!$A$4:$G$39,3,FALSE)="YES",VLOOKUP($F131,'Aircraft list'!$A$4:$G$39,6,FALSE)="YES"),V131,""),"")</f>
        <v/>
      </c>
      <c r="AG131" s="116" t="str">
        <f>IFERROR(IF(VLOOKUP($F131,'Aircraft list'!$A$4:$G$39,5,FALSE)="YES",T131,""),"")</f>
        <v/>
      </c>
      <c r="AH131" s="117" t="str">
        <f>IFERROR(IF(VLOOKUP($F131,'Aircraft list'!$A$4:$G$39,5,FALSE)="YES",U131,""),"")</f>
        <v/>
      </c>
      <c r="AI131" s="115" t="str">
        <f>IFERROR(IF(VLOOKUP($F131,'Aircraft list'!$A$4:$G$39,5,FALSE)="YES",V131,""),"")</f>
        <v/>
      </c>
      <c r="AJ131" s="101"/>
      <c r="AK131" s="101"/>
      <c r="AL131" s="101"/>
      <c r="AM131" s="102" t="str">
        <f>IFERROR(IF(VLOOKUP($F131,'Aircraft list'!$A$4:$G$39,7,FALSE)="YES",N131,""),"")</f>
        <v/>
      </c>
      <c r="AN131" s="112"/>
      <c r="AO131" s="101"/>
      <c r="AP131" s="101"/>
      <c r="AQ131" s="101"/>
      <c r="AR131" s="111"/>
      <c r="AS131" s="102"/>
      <c r="AT131" s="102"/>
      <c r="AU131" s="49"/>
    </row>
    <row r="132" spans="1:47" s="50" customFormat="1">
      <c r="A132" s="84"/>
      <c r="B132" s="75"/>
      <c r="C132" s="76"/>
      <c r="D132" s="77"/>
      <c r="E132" s="73" t="str">
        <f t="shared" si="6"/>
        <v/>
      </c>
      <c r="F132" s="79"/>
      <c r="G132" s="80"/>
      <c r="H132" s="50" t="str">
        <f>IFERROR(IF(VLOOKUP(F132,'Aircraft list'!$A$4:$T$59, 3,FALSE)="YES", "ME", "SE" )," ")</f>
        <v xml:space="preserve"> </v>
      </c>
      <c r="I132" s="80"/>
      <c r="J132" s="81" t="str">
        <f ca="1">IFERROR(IF(AND(
MOD(C132-fctlontodouble(VLOOKUP(B132,#REF!,4,FALSE))/360,1)&gt;=MOD((((MID((MID((IF(ISERR(A132),"",fctsoleil(A132,fctlattodouble(VLOOKUP(B132,#REF!,3,FALSE)),fctlontodouble(VLOOKUP(B132,#REF!,4,FALSE)),FALSE))),1,4)),1,2))*60+MID((MID((IF(ISERR(A132),"",fctsoleil(A132,fctlattodouble(VLOOKUP(B132,#REF!,3,FALSE)),fctlontodouble(VLOOKUP(B132,#REF!,4,FALSE)),FALSE))),1,4)),3,4))/(60*24))-fctlontodouble(VLOOKUP(B132,#REF!,4,FALSE))/360,1),
MOD(C132-fctlontodouble(VLOOKUP(B132,#REF!,4,FALSE))/360,1)&lt;MOD((((MID((MID((IF(ISERR(A132),"",fctsoleil(A132,fctlattodouble(VLOOKUP(B132,#REF!,3,FALSE)),fctlontodouble(VLOOKUP(B132,#REF!,4,FALSE)),FALSE))),7,4)),1,2))*60+MID((MID((IF(ISERR(A132),"",fctsoleil(A132,fctlattodouble(VLOOKUP(B132,#REF!,3,FALSE)),fctlontodouble(VLOOKUP(B132,#REF!,4,FALSE)),FALSE))),7,4)),3,4))/(60*24))-fctlontodouble(VLOOKUP(B132,#REF!,4,FALSE))/360,1)
),1,""),"")</f>
        <v/>
      </c>
      <c r="K132" s="82" t="str">
        <f t="shared" si="7"/>
        <v/>
      </c>
      <c r="L132" s="79" t="str">
        <f ca="1">IFERROR(IF(AND(
MOD(E132-fctlontodouble(VLOOKUP(D132,#REF!,4,FALSE))/360,1)&gt;=MOD((((MID((MID((IF(ISERR(A132),"",fctsoleil(A132,fctlattodouble(VLOOKUP(D132,#REF!,3,FALSE)),fctlontodouble(VLOOKUP(D132,#REF!,4,FALSE)),FALSE))),1,4)),1,2))*60+MID((MID((IF(ISERR(A132),"",fctsoleil(A132,fctlattodouble(VLOOKUP(D132,#REF!,3,FALSE)),fctlontodouble(VLOOKUP(D132,#REF!,4,FALSE)),FALSE))),1,4)),3,4))/(60*24))-fctlontodouble(VLOOKUP(D132,#REF!,4,FALSE))/360,1),
MOD(E132-fctlontodouble(VLOOKUP(D132,#REF!,4,FALSE))/360,1)&lt;MOD((((MID((MID((IF(ISERR(A132),"",fctsoleil(A132,fctlattodouble(VLOOKUP(D132,#REF!,3,FALSE)),fctlontodouble(VLOOKUP(D132,#REF!,4,FALSE)),FALSE))),7,4)),1,2))*60+MID((MID((IF(ISERR(A132),"",fctsoleil(A132,fctlattodouble(VLOOKUP(D132,#REF!,3,FALSE)),fctlontodouble(VLOOKUP(D132,#REF!,4,FALSE)),FALSE))),7,4)),3,4))/(60*24))-fctlontodouble(VLOOKUP(D132,#REF!,4,FALSE))/360,1)
),1," "),"")</f>
        <v/>
      </c>
      <c r="M132" s="79" t="str">
        <f t="shared" si="8"/>
        <v/>
      </c>
      <c r="N132" s="94"/>
      <c r="O132" s="83"/>
      <c r="P132" s="95"/>
      <c r="Q132" s="96"/>
      <c r="R132" s="97" t="str">
        <f>IF(AND(A132&lt;&gt;0,B132&lt;&gt;0,D132&lt;&gt;0,C132&lt;&gt;0,N132&lt;&gt;0),(vol_de_nuit(B132,D132,A132,C132,N132/24)*24),"")</f>
        <v/>
      </c>
      <c r="S132" s="98"/>
      <c r="T132" s="95"/>
      <c r="U132" s="99"/>
      <c r="V132" s="100"/>
      <c r="W132" s="101"/>
      <c r="X132" s="116" t="str">
        <f>IFERROR(IF(AND(VLOOKUP($F132,'Aircraft list'!$A$4:$G$39,2,FALSE)="YES",VLOOKUP($F132,'Aircraft list'!$A$4:$G$39,4,FALSE)="YES"),T132,""),"")</f>
        <v/>
      </c>
      <c r="Y132" s="115" t="str">
        <f>IFERROR(IF(AND(VLOOKUP($F132,'Aircraft list'!$A$4:$G$39,2,FALSE)="YES",VLOOKUP($F132,'Aircraft list'!$A$4:$G$39,4,FALSE)="YES"),V132,""),"")</f>
        <v/>
      </c>
      <c r="Z132" s="116" t="str">
        <f>IFERROR(IF(AND(VLOOKUP($F132,'Aircraft list'!$A$4:$G$39,3,FALSE)="YES",VLOOKUP($F132,'Aircraft list'!$A$4:$G$39,4,FALSE)="YES"),T132,""),"")</f>
        <v/>
      </c>
      <c r="AA132" s="115" t="str">
        <f>IFERROR(IF(AND(VLOOKUP($F132,'Aircraft list'!$A$4:$G$39,3,FALSE)="YES",VLOOKUP($F132,'Aircraft list'!$A$4:$G$39,4,FALSE)="YES"),V132,""),"")</f>
        <v/>
      </c>
      <c r="AB132" s="116" t="str">
        <f>IFERROR(IF(AND(VLOOKUP($F132,'Aircraft list'!$A$4:$G$39,2,FALSE)="YES",VLOOKUP($F132,'Aircraft list'!$A$4:$G$39,6,FALSE)="YES"),T132,""),"")</f>
        <v/>
      </c>
      <c r="AC132" s="115" t="str">
        <f>IFERROR(IF(AND(VLOOKUP($F132,'Aircraft list'!$A$4:$G$39,2,FALSE)="YES",VLOOKUP($F132,'Aircraft list'!$A$4:$G$39,6,FALSE)="YES"),V132,""),"")</f>
        <v/>
      </c>
      <c r="AD132" s="116" t="str">
        <f>IFERROR(IF(AND(VLOOKUP($F132,'Aircraft list'!$A$4:$G$39,3,FALSE)="YES",VLOOKUP($F132,'Aircraft list'!$A$4:$G$39,6,FALSE)="YES"),T132,""),"")</f>
        <v/>
      </c>
      <c r="AE132" s="117" t="str">
        <f>IFERROR(IF(AND(VLOOKUP($F132,'Aircraft list'!$A$4:$G$39,3,FALSE)="YES",VLOOKUP($F132,'Aircraft list'!$A$4:$G$39,6,FALSE)="YES"),U132,""),"")</f>
        <v/>
      </c>
      <c r="AF132" s="115" t="str">
        <f>IFERROR(IF(AND(VLOOKUP($F132,'Aircraft list'!$A$4:$G$39,3,FALSE)="YES",VLOOKUP($F132,'Aircraft list'!$A$4:$G$39,6,FALSE)="YES"),V132,""),"")</f>
        <v/>
      </c>
      <c r="AG132" s="116" t="str">
        <f>IFERROR(IF(VLOOKUP($F132,'Aircraft list'!$A$4:$G$39,5,FALSE)="YES",T132,""),"")</f>
        <v/>
      </c>
      <c r="AH132" s="117" t="str">
        <f>IFERROR(IF(VLOOKUP($F132,'Aircraft list'!$A$4:$G$39,5,FALSE)="YES",U132,""),"")</f>
        <v/>
      </c>
      <c r="AI132" s="115" t="str">
        <f>IFERROR(IF(VLOOKUP($F132,'Aircraft list'!$A$4:$G$39,5,FALSE)="YES",V132,""),"")</f>
        <v/>
      </c>
      <c r="AJ132" s="101"/>
      <c r="AK132" s="101"/>
      <c r="AL132" s="101"/>
      <c r="AM132" s="102" t="str">
        <f>IFERROR(IF(VLOOKUP($F132,'Aircraft list'!$A$4:$G$39,7,FALSE)="YES",N132,""),"")</f>
        <v/>
      </c>
      <c r="AN132" s="112"/>
      <c r="AO132" s="101"/>
      <c r="AP132" s="101"/>
      <c r="AQ132" s="101"/>
      <c r="AR132" s="111"/>
      <c r="AS132" s="102"/>
      <c r="AT132" s="102"/>
      <c r="AU132" s="49"/>
    </row>
    <row r="133" spans="1:47" s="50" customFormat="1">
      <c r="A133" s="84"/>
      <c r="B133" s="75"/>
      <c r="C133" s="76"/>
      <c r="D133" s="77"/>
      <c r="E133" s="73" t="str">
        <f t="shared" si="6"/>
        <v/>
      </c>
      <c r="F133" s="79"/>
      <c r="G133" s="80"/>
      <c r="H133" s="50" t="str">
        <f>IFERROR(IF(VLOOKUP(F133,'Aircraft list'!$A$4:$T$59, 3,FALSE)="YES", "ME", "SE" )," ")</f>
        <v xml:space="preserve"> </v>
      </c>
      <c r="I133" s="80"/>
      <c r="J133" s="81" t="str">
        <f ca="1">IFERROR(IF(AND(
MOD(C133-fctlontodouble(VLOOKUP(B133,#REF!,4,FALSE))/360,1)&gt;=MOD((((MID((MID((IF(ISERR(A133),"",fctsoleil(A133,fctlattodouble(VLOOKUP(B133,#REF!,3,FALSE)),fctlontodouble(VLOOKUP(B133,#REF!,4,FALSE)),FALSE))),1,4)),1,2))*60+MID((MID((IF(ISERR(A133),"",fctsoleil(A133,fctlattodouble(VLOOKUP(B133,#REF!,3,FALSE)),fctlontodouble(VLOOKUP(B133,#REF!,4,FALSE)),FALSE))),1,4)),3,4))/(60*24))-fctlontodouble(VLOOKUP(B133,#REF!,4,FALSE))/360,1),
MOD(C133-fctlontodouble(VLOOKUP(B133,#REF!,4,FALSE))/360,1)&lt;MOD((((MID((MID((IF(ISERR(A133),"",fctsoleil(A133,fctlattodouble(VLOOKUP(B133,#REF!,3,FALSE)),fctlontodouble(VLOOKUP(B133,#REF!,4,FALSE)),FALSE))),7,4)),1,2))*60+MID((MID((IF(ISERR(A133),"",fctsoleil(A133,fctlattodouble(VLOOKUP(B133,#REF!,3,FALSE)),fctlontodouble(VLOOKUP(B133,#REF!,4,FALSE)),FALSE))),7,4)),3,4))/(60*24))-fctlontodouble(VLOOKUP(B133,#REF!,4,FALSE))/360,1)
),1,""),"")</f>
        <v/>
      </c>
      <c r="K133" s="82" t="str">
        <f t="shared" si="7"/>
        <v/>
      </c>
      <c r="L133" s="79" t="str">
        <f ca="1">IFERROR(IF(AND(
MOD(E133-fctlontodouble(VLOOKUP(D133,#REF!,4,FALSE))/360,1)&gt;=MOD((((MID((MID((IF(ISERR(A133),"",fctsoleil(A133,fctlattodouble(VLOOKUP(D133,#REF!,3,FALSE)),fctlontodouble(VLOOKUP(D133,#REF!,4,FALSE)),FALSE))),1,4)),1,2))*60+MID((MID((IF(ISERR(A133),"",fctsoleil(A133,fctlattodouble(VLOOKUP(D133,#REF!,3,FALSE)),fctlontodouble(VLOOKUP(D133,#REF!,4,FALSE)),FALSE))),1,4)),3,4))/(60*24))-fctlontodouble(VLOOKUP(D133,#REF!,4,FALSE))/360,1),
MOD(E133-fctlontodouble(VLOOKUP(D133,#REF!,4,FALSE))/360,1)&lt;MOD((((MID((MID((IF(ISERR(A133),"",fctsoleil(A133,fctlattodouble(VLOOKUP(D133,#REF!,3,FALSE)),fctlontodouble(VLOOKUP(D133,#REF!,4,FALSE)),FALSE))),7,4)),1,2))*60+MID((MID((IF(ISERR(A133),"",fctsoleil(A133,fctlattodouble(VLOOKUP(D133,#REF!,3,FALSE)),fctlontodouble(VLOOKUP(D133,#REF!,4,FALSE)),FALSE))),7,4)),3,4))/(60*24))-fctlontodouble(VLOOKUP(D133,#REF!,4,FALSE))/360,1)
),1," "),"")</f>
        <v/>
      </c>
      <c r="M133" s="79" t="str">
        <f t="shared" si="8"/>
        <v/>
      </c>
      <c r="N133" s="94"/>
      <c r="O133" s="83"/>
      <c r="P133" s="95"/>
      <c r="Q133" s="96"/>
      <c r="R133" s="97" t="str">
        <f>IF(AND(A133&lt;&gt;0,B133&lt;&gt;0,D133&lt;&gt;0,C133&lt;&gt;0,N133&lt;&gt;0),(vol_de_nuit(B133,D133,A133,C133,N133/24)*24),"")</f>
        <v/>
      </c>
      <c r="S133" s="98"/>
      <c r="T133" s="95"/>
      <c r="U133" s="99"/>
      <c r="V133" s="100"/>
      <c r="W133" s="101"/>
      <c r="X133" s="116" t="str">
        <f>IFERROR(IF(AND(VLOOKUP($F133,'Aircraft list'!$A$4:$G$39,2,FALSE)="YES",VLOOKUP($F133,'Aircraft list'!$A$4:$G$39,4,FALSE)="YES"),T133,""),"")</f>
        <v/>
      </c>
      <c r="Y133" s="115" t="str">
        <f>IFERROR(IF(AND(VLOOKUP($F133,'Aircraft list'!$A$4:$G$39,2,FALSE)="YES",VLOOKUP($F133,'Aircraft list'!$A$4:$G$39,4,FALSE)="YES"),V133,""),"")</f>
        <v/>
      </c>
      <c r="Z133" s="116" t="str">
        <f>IFERROR(IF(AND(VLOOKUP($F133,'Aircraft list'!$A$4:$G$39,3,FALSE)="YES",VLOOKUP($F133,'Aircraft list'!$A$4:$G$39,4,FALSE)="YES"),T133,""),"")</f>
        <v/>
      </c>
      <c r="AA133" s="115" t="str">
        <f>IFERROR(IF(AND(VLOOKUP($F133,'Aircraft list'!$A$4:$G$39,3,FALSE)="YES",VLOOKUP($F133,'Aircraft list'!$A$4:$G$39,4,FALSE)="YES"),V133,""),"")</f>
        <v/>
      </c>
      <c r="AB133" s="116" t="str">
        <f>IFERROR(IF(AND(VLOOKUP($F133,'Aircraft list'!$A$4:$G$39,2,FALSE)="YES",VLOOKUP($F133,'Aircraft list'!$A$4:$G$39,6,FALSE)="YES"),T133,""),"")</f>
        <v/>
      </c>
      <c r="AC133" s="115" t="str">
        <f>IFERROR(IF(AND(VLOOKUP($F133,'Aircraft list'!$A$4:$G$39,2,FALSE)="YES",VLOOKUP($F133,'Aircraft list'!$A$4:$G$39,6,FALSE)="YES"),V133,""),"")</f>
        <v/>
      </c>
      <c r="AD133" s="116" t="str">
        <f>IFERROR(IF(AND(VLOOKUP($F133,'Aircraft list'!$A$4:$G$39,3,FALSE)="YES",VLOOKUP($F133,'Aircraft list'!$A$4:$G$39,6,FALSE)="YES"),T133,""),"")</f>
        <v/>
      </c>
      <c r="AE133" s="117" t="str">
        <f>IFERROR(IF(AND(VLOOKUP($F133,'Aircraft list'!$A$4:$G$39,3,FALSE)="YES",VLOOKUP($F133,'Aircraft list'!$A$4:$G$39,6,FALSE)="YES"),U133,""),"")</f>
        <v/>
      </c>
      <c r="AF133" s="115" t="str">
        <f>IFERROR(IF(AND(VLOOKUP($F133,'Aircraft list'!$A$4:$G$39,3,FALSE)="YES",VLOOKUP($F133,'Aircraft list'!$A$4:$G$39,6,FALSE)="YES"),V133,""),"")</f>
        <v/>
      </c>
      <c r="AG133" s="116" t="str">
        <f>IFERROR(IF(VLOOKUP($F133,'Aircraft list'!$A$4:$G$39,5,FALSE)="YES",T133,""),"")</f>
        <v/>
      </c>
      <c r="AH133" s="117" t="str">
        <f>IFERROR(IF(VLOOKUP($F133,'Aircraft list'!$A$4:$G$39,5,FALSE)="YES",U133,""),"")</f>
        <v/>
      </c>
      <c r="AI133" s="115" t="str">
        <f>IFERROR(IF(VLOOKUP($F133,'Aircraft list'!$A$4:$G$39,5,FALSE)="YES",V133,""),"")</f>
        <v/>
      </c>
      <c r="AJ133" s="101"/>
      <c r="AK133" s="101"/>
      <c r="AL133" s="101"/>
      <c r="AM133" s="102" t="str">
        <f>IFERROR(IF(VLOOKUP($F133,'Aircraft list'!$A$4:$G$39,7,FALSE)="YES",N133,""),"")</f>
        <v/>
      </c>
      <c r="AN133" s="112"/>
      <c r="AO133" s="101"/>
      <c r="AP133" s="101"/>
      <c r="AQ133" s="101"/>
      <c r="AR133" s="111"/>
      <c r="AS133" s="102"/>
      <c r="AT133" s="102"/>
      <c r="AU133" s="49"/>
    </row>
    <row r="134" spans="1:47" s="50" customFormat="1">
      <c r="A134" s="84"/>
      <c r="B134" s="75"/>
      <c r="C134" s="76"/>
      <c r="D134" s="77"/>
      <c r="E134" s="73" t="str">
        <f t="shared" si="6"/>
        <v/>
      </c>
      <c r="F134" s="79"/>
      <c r="G134" s="80"/>
      <c r="H134" s="50" t="str">
        <f>IFERROR(IF(VLOOKUP(F134,'Aircraft list'!$A$4:$T$59, 3,FALSE)="YES", "ME", "SE" )," ")</f>
        <v xml:space="preserve"> </v>
      </c>
      <c r="I134" s="80"/>
      <c r="J134" s="81" t="str">
        <f ca="1">IFERROR(IF(AND(
MOD(C134-fctlontodouble(VLOOKUP(B134,#REF!,4,FALSE))/360,1)&gt;=MOD((((MID((MID((IF(ISERR(A134),"",fctsoleil(A134,fctlattodouble(VLOOKUP(B134,#REF!,3,FALSE)),fctlontodouble(VLOOKUP(B134,#REF!,4,FALSE)),FALSE))),1,4)),1,2))*60+MID((MID((IF(ISERR(A134),"",fctsoleil(A134,fctlattodouble(VLOOKUP(B134,#REF!,3,FALSE)),fctlontodouble(VLOOKUP(B134,#REF!,4,FALSE)),FALSE))),1,4)),3,4))/(60*24))-fctlontodouble(VLOOKUP(B134,#REF!,4,FALSE))/360,1),
MOD(C134-fctlontodouble(VLOOKUP(B134,#REF!,4,FALSE))/360,1)&lt;MOD((((MID((MID((IF(ISERR(A134),"",fctsoleil(A134,fctlattodouble(VLOOKUP(B134,#REF!,3,FALSE)),fctlontodouble(VLOOKUP(B134,#REF!,4,FALSE)),FALSE))),7,4)),1,2))*60+MID((MID((IF(ISERR(A134),"",fctsoleil(A134,fctlattodouble(VLOOKUP(B134,#REF!,3,FALSE)),fctlontodouble(VLOOKUP(B134,#REF!,4,FALSE)),FALSE))),7,4)),3,4))/(60*24))-fctlontodouble(VLOOKUP(B134,#REF!,4,FALSE))/360,1)
),1,""),"")</f>
        <v/>
      </c>
      <c r="K134" s="82" t="str">
        <f t="shared" si="7"/>
        <v/>
      </c>
      <c r="L134" s="79" t="str">
        <f ca="1">IFERROR(IF(AND(
MOD(E134-fctlontodouble(VLOOKUP(D134,#REF!,4,FALSE))/360,1)&gt;=MOD((((MID((MID((IF(ISERR(A134),"",fctsoleil(A134,fctlattodouble(VLOOKUP(D134,#REF!,3,FALSE)),fctlontodouble(VLOOKUP(D134,#REF!,4,FALSE)),FALSE))),1,4)),1,2))*60+MID((MID((IF(ISERR(A134),"",fctsoleil(A134,fctlattodouble(VLOOKUP(D134,#REF!,3,FALSE)),fctlontodouble(VLOOKUP(D134,#REF!,4,FALSE)),FALSE))),1,4)),3,4))/(60*24))-fctlontodouble(VLOOKUP(D134,#REF!,4,FALSE))/360,1),
MOD(E134-fctlontodouble(VLOOKUP(D134,#REF!,4,FALSE))/360,1)&lt;MOD((((MID((MID((IF(ISERR(A134),"",fctsoleil(A134,fctlattodouble(VLOOKUP(D134,#REF!,3,FALSE)),fctlontodouble(VLOOKUP(D134,#REF!,4,FALSE)),FALSE))),7,4)),1,2))*60+MID((MID((IF(ISERR(A134),"",fctsoleil(A134,fctlattodouble(VLOOKUP(D134,#REF!,3,FALSE)),fctlontodouble(VLOOKUP(D134,#REF!,4,FALSE)),FALSE))),7,4)),3,4))/(60*24))-fctlontodouble(VLOOKUP(D134,#REF!,4,FALSE))/360,1)
),1," "),"")</f>
        <v/>
      </c>
      <c r="M134" s="79" t="str">
        <f t="shared" si="8"/>
        <v/>
      </c>
      <c r="N134" s="94"/>
      <c r="O134" s="83"/>
      <c r="P134" s="95"/>
      <c r="Q134" s="96"/>
      <c r="R134" s="97" t="str">
        <f>IF(AND(A134&lt;&gt;0,B134&lt;&gt;0,D134&lt;&gt;0,C134&lt;&gt;0,N134&lt;&gt;0),(vol_de_nuit(B134,D134,A134,C134,N134/24)*24),"")</f>
        <v/>
      </c>
      <c r="S134" s="98"/>
      <c r="T134" s="95"/>
      <c r="U134" s="99"/>
      <c r="V134" s="100"/>
      <c r="W134" s="101"/>
      <c r="X134" s="116" t="str">
        <f>IFERROR(IF(AND(VLOOKUP($F134,'Aircraft list'!$A$4:$G$39,2,FALSE)="YES",VLOOKUP($F134,'Aircraft list'!$A$4:$G$39,4,FALSE)="YES"),T134,""),"")</f>
        <v/>
      </c>
      <c r="Y134" s="115" t="str">
        <f>IFERROR(IF(AND(VLOOKUP($F134,'Aircraft list'!$A$4:$G$39,2,FALSE)="YES",VLOOKUP($F134,'Aircraft list'!$A$4:$G$39,4,FALSE)="YES"),V134,""),"")</f>
        <v/>
      </c>
      <c r="Z134" s="116" t="str">
        <f>IFERROR(IF(AND(VLOOKUP($F134,'Aircraft list'!$A$4:$G$39,3,FALSE)="YES",VLOOKUP($F134,'Aircraft list'!$A$4:$G$39,4,FALSE)="YES"),T134,""),"")</f>
        <v/>
      </c>
      <c r="AA134" s="115" t="str">
        <f>IFERROR(IF(AND(VLOOKUP($F134,'Aircraft list'!$A$4:$G$39,3,FALSE)="YES",VLOOKUP($F134,'Aircraft list'!$A$4:$G$39,4,FALSE)="YES"),V134,""),"")</f>
        <v/>
      </c>
      <c r="AB134" s="116" t="str">
        <f>IFERROR(IF(AND(VLOOKUP($F134,'Aircraft list'!$A$4:$G$39,2,FALSE)="YES",VLOOKUP($F134,'Aircraft list'!$A$4:$G$39,6,FALSE)="YES"),T134,""),"")</f>
        <v/>
      </c>
      <c r="AC134" s="115" t="str">
        <f>IFERROR(IF(AND(VLOOKUP($F134,'Aircraft list'!$A$4:$G$39,2,FALSE)="YES",VLOOKUP($F134,'Aircraft list'!$A$4:$G$39,6,FALSE)="YES"),V134,""),"")</f>
        <v/>
      </c>
      <c r="AD134" s="116" t="str">
        <f>IFERROR(IF(AND(VLOOKUP($F134,'Aircraft list'!$A$4:$G$39,3,FALSE)="YES",VLOOKUP($F134,'Aircraft list'!$A$4:$G$39,6,FALSE)="YES"),T134,""),"")</f>
        <v/>
      </c>
      <c r="AE134" s="117" t="str">
        <f>IFERROR(IF(AND(VLOOKUP($F134,'Aircraft list'!$A$4:$G$39,3,FALSE)="YES",VLOOKUP($F134,'Aircraft list'!$A$4:$G$39,6,FALSE)="YES"),U134,""),"")</f>
        <v/>
      </c>
      <c r="AF134" s="115" t="str">
        <f>IFERROR(IF(AND(VLOOKUP($F134,'Aircraft list'!$A$4:$G$39,3,FALSE)="YES",VLOOKUP($F134,'Aircraft list'!$A$4:$G$39,6,FALSE)="YES"),V134,""),"")</f>
        <v/>
      </c>
      <c r="AG134" s="116" t="str">
        <f>IFERROR(IF(VLOOKUP($F134,'Aircraft list'!$A$4:$G$39,5,FALSE)="YES",T134,""),"")</f>
        <v/>
      </c>
      <c r="AH134" s="117" t="str">
        <f>IFERROR(IF(VLOOKUP($F134,'Aircraft list'!$A$4:$G$39,5,FALSE)="YES",U134,""),"")</f>
        <v/>
      </c>
      <c r="AI134" s="115" t="str">
        <f>IFERROR(IF(VLOOKUP($F134,'Aircraft list'!$A$4:$G$39,5,FALSE)="YES",V134,""),"")</f>
        <v/>
      </c>
      <c r="AJ134" s="101"/>
      <c r="AK134" s="101"/>
      <c r="AL134" s="101"/>
      <c r="AM134" s="102" t="str">
        <f>IFERROR(IF(VLOOKUP($F134,'Aircraft list'!$A$4:$G$39,7,FALSE)="YES",N134,""),"")</f>
        <v/>
      </c>
      <c r="AN134" s="112"/>
      <c r="AO134" s="101"/>
      <c r="AP134" s="101"/>
      <c r="AQ134" s="101"/>
      <c r="AR134" s="111"/>
      <c r="AS134" s="102"/>
      <c r="AT134" s="102"/>
      <c r="AU134" s="49"/>
    </row>
    <row r="135" spans="1:47" s="50" customFormat="1">
      <c r="A135" s="84"/>
      <c r="B135" s="75"/>
      <c r="C135" s="76"/>
      <c r="D135" s="77"/>
      <c r="E135" s="73" t="str">
        <f t="shared" ref="E135:E198" si="9">IFERROR(IF(N135="","",C135+TEXT(N135/24,"h:mm")),"")</f>
        <v/>
      </c>
      <c r="F135" s="79"/>
      <c r="G135" s="80"/>
      <c r="H135" s="50" t="str">
        <f>IFERROR(IF(VLOOKUP(F135,'Aircraft list'!$A$4:$T$59, 3,FALSE)="YES", "ME", "SE" )," ")</f>
        <v xml:space="preserve"> </v>
      </c>
      <c r="I135" s="80"/>
      <c r="J135" s="81" t="str">
        <f ca="1">IFERROR(IF(AND(
MOD(C135-fctlontodouble(VLOOKUP(B135,#REF!,4,FALSE))/360,1)&gt;=MOD((((MID((MID((IF(ISERR(A135),"",fctsoleil(A135,fctlattodouble(VLOOKUP(B135,#REF!,3,FALSE)),fctlontodouble(VLOOKUP(B135,#REF!,4,FALSE)),FALSE))),1,4)),1,2))*60+MID((MID((IF(ISERR(A135),"",fctsoleil(A135,fctlattodouble(VLOOKUP(B135,#REF!,3,FALSE)),fctlontodouble(VLOOKUP(B135,#REF!,4,FALSE)),FALSE))),1,4)),3,4))/(60*24))-fctlontodouble(VLOOKUP(B135,#REF!,4,FALSE))/360,1),
MOD(C135-fctlontodouble(VLOOKUP(B135,#REF!,4,FALSE))/360,1)&lt;MOD((((MID((MID((IF(ISERR(A135),"",fctsoleil(A135,fctlattodouble(VLOOKUP(B135,#REF!,3,FALSE)),fctlontodouble(VLOOKUP(B135,#REF!,4,FALSE)),FALSE))),7,4)),1,2))*60+MID((MID((IF(ISERR(A135),"",fctsoleil(A135,fctlattodouble(VLOOKUP(B135,#REF!,3,FALSE)),fctlontodouble(VLOOKUP(B135,#REF!,4,FALSE)),FALSE))),7,4)),3,4))/(60*24))-fctlontodouble(VLOOKUP(B135,#REF!,4,FALSE))/360,1)
),1,""),"")</f>
        <v/>
      </c>
      <c r="K135" s="82" t="str">
        <f t="shared" ref="K135:K198" si="10">IF(C135&lt;&gt;"",IF(J135=1,"",1),"")</f>
        <v/>
      </c>
      <c r="L135" s="79" t="str">
        <f ca="1">IFERROR(IF(AND(
MOD(E135-fctlontodouble(VLOOKUP(D135,#REF!,4,FALSE))/360,1)&gt;=MOD((((MID((MID((IF(ISERR(A135),"",fctsoleil(A135,fctlattodouble(VLOOKUP(D135,#REF!,3,FALSE)),fctlontodouble(VLOOKUP(D135,#REF!,4,FALSE)),FALSE))),1,4)),1,2))*60+MID((MID((IF(ISERR(A135),"",fctsoleil(A135,fctlattodouble(VLOOKUP(D135,#REF!,3,FALSE)),fctlontodouble(VLOOKUP(D135,#REF!,4,FALSE)),FALSE))),1,4)),3,4))/(60*24))-fctlontodouble(VLOOKUP(D135,#REF!,4,FALSE))/360,1),
MOD(E135-fctlontodouble(VLOOKUP(D135,#REF!,4,FALSE))/360,1)&lt;MOD((((MID((MID((IF(ISERR(A135),"",fctsoleil(A135,fctlattodouble(VLOOKUP(D135,#REF!,3,FALSE)),fctlontodouble(VLOOKUP(D135,#REF!,4,FALSE)),FALSE))),7,4)),1,2))*60+MID((MID((IF(ISERR(A135),"",fctsoleil(A135,fctlattodouble(VLOOKUP(D135,#REF!,3,FALSE)),fctlontodouble(VLOOKUP(D135,#REF!,4,FALSE)),FALSE))),7,4)),3,4))/(60*24))-fctlontodouble(VLOOKUP(D135,#REF!,4,FALSE))/360,1)
),1," "),"")</f>
        <v/>
      </c>
      <c r="M135" s="79" t="str">
        <f t="shared" ref="M135:M198" si="11">IF(C135&lt;&gt;"",IF(L135=1,"",1),"")</f>
        <v/>
      </c>
      <c r="N135" s="94"/>
      <c r="O135" s="83"/>
      <c r="P135" s="95"/>
      <c r="Q135" s="96"/>
      <c r="R135" s="97" t="str">
        <f>IF(AND(A135&lt;&gt;0,B135&lt;&gt;0,D135&lt;&gt;0,C135&lt;&gt;0,N135&lt;&gt;0),(vol_de_nuit(B135,D135,A135,C135,N135/24)*24),"")</f>
        <v/>
      </c>
      <c r="S135" s="98"/>
      <c r="T135" s="95"/>
      <c r="U135" s="99"/>
      <c r="V135" s="100"/>
      <c r="W135" s="101"/>
      <c r="X135" s="116" t="str">
        <f>IFERROR(IF(AND(VLOOKUP($F135,'Aircraft list'!$A$4:$G$39,2,FALSE)="YES",VLOOKUP($F135,'Aircraft list'!$A$4:$G$39,4,FALSE)="YES"),T135,""),"")</f>
        <v/>
      </c>
      <c r="Y135" s="115" t="str">
        <f>IFERROR(IF(AND(VLOOKUP($F135,'Aircraft list'!$A$4:$G$39,2,FALSE)="YES",VLOOKUP($F135,'Aircraft list'!$A$4:$G$39,4,FALSE)="YES"),V135,""),"")</f>
        <v/>
      </c>
      <c r="Z135" s="116" t="str">
        <f>IFERROR(IF(AND(VLOOKUP($F135,'Aircraft list'!$A$4:$G$39,3,FALSE)="YES",VLOOKUP($F135,'Aircraft list'!$A$4:$G$39,4,FALSE)="YES"),T135,""),"")</f>
        <v/>
      </c>
      <c r="AA135" s="115" t="str">
        <f>IFERROR(IF(AND(VLOOKUP($F135,'Aircraft list'!$A$4:$G$39,3,FALSE)="YES",VLOOKUP($F135,'Aircraft list'!$A$4:$G$39,4,FALSE)="YES"),V135,""),"")</f>
        <v/>
      </c>
      <c r="AB135" s="116" t="str">
        <f>IFERROR(IF(AND(VLOOKUP($F135,'Aircraft list'!$A$4:$G$39,2,FALSE)="YES",VLOOKUP($F135,'Aircraft list'!$A$4:$G$39,6,FALSE)="YES"),T135,""),"")</f>
        <v/>
      </c>
      <c r="AC135" s="115" t="str">
        <f>IFERROR(IF(AND(VLOOKUP($F135,'Aircraft list'!$A$4:$G$39,2,FALSE)="YES",VLOOKUP($F135,'Aircraft list'!$A$4:$G$39,6,FALSE)="YES"),V135,""),"")</f>
        <v/>
      </c>
      <c r="AD135" s="116" t="str">
        <f>IFERROR(IF(AND(VLOOKUP($F135,'Aircraft list'!$A$4:$G$39,3,FALSE)="YES",VLOOKUP($F135,'Aircraft list'!$A$4:$G$39,6,FALSE)="YES"),T135,""),"")</f>
        <v/>
      </c>
      <c r="AE135" s="117" t="str">
        <f>IFERROR(IF(AND(VLOOKUP($F135,'Aircraft list'!$A$4:$G$39,3,FALSE)="YES",VLOOKUP($F135,'Aircraft list'!$A$4:$G$39,6,FALSE)="YES"),U135,""),"")</f>
        <v/>
      </c>
      <c r="AF135" s="115" t="str">
        <f>IFERROR(IF(AND(VLOOKUP($F135,'Aircraft list'!$A$4:$G$39,3,FALSE)="YES",VLOOKUP($F135,'Aircraft list'!$A$4:$G$39,6,FALSE)="YES"),V135,""),"")</f>
        <v/>
      </c>
      <c r="AG135" s="116" t="str">
        <f>IFERROR(IF(VLOOKUP($F135,'Aircraft list'!$A$4:$G$39,5,FALSE)="YES",T135,""),"")</f>
        <v/>
      </c>
      <c r="AH135" s="117" t="str">
        <f>IFERROR(IF(VLOOKUP($F135,'Aircraft list'!$A$4:$G$39,5,FALSE)="YES",U135,""),"")</f>
        <v/>
      </c>
      <c r="AI135" s="115" t="str">
        <f>IFERROR(IF(VLOOKUP($F135,'Aircraft list'!$A$4:$G$39,5,FALSE)="YES",V135,""),"")</f>
        <v/>
      </c>
      <c r="AJ135" s="101"/>
      <c r="AK135" s="101"/>
      <c r="AL135" s="101"/>
      <c r="AM135" s="102" t="str">
        <f>IFERROR(IF(VLOOKUP($F135,'Aircraft list'!$A$4:$G$39,7,FALSE)="YES",N135,""),"")</f>
        <v/>
      </c>
      <c r="AN135" s="112"/>
      <c r="AO135" s="101"/>
      <c r="AP135" s="101"/>
      <c r="AQ135" s="101"/>
      <c r="AR135" s="111"/>
      <c r="AS135" s="102"/>
      <c r="AT135" s="102"/>
      <c r="AU135" s="49"/>
    </row>
    <row r="136" spans="1:47" s="50" customFormat="1">
      <c r="A136" s="84"/>
      <c r="B136" s="75"/>
      <c r="C136" s="76"/>
      <c r="D136" s="77"/>
      <c r="E136" s="73" t="str">
        <f t="shared" si="9"/>
        <v/>
      </c>
      <c r="F136" s="79"/>
      <c r="G136" s="80"/>
      <c r="H136" s="50" t="str">
        <f>IFERROR(IF(VLOOKUP(F136,'Aircraft list'!$A$4:$T$59, 3,FALSE)="YES", "ME", "SE" )," ")</f>
        <v xml:space="preserve"> </v>
      </c>
      <c r="I136" s="80"/>
      <c r="J136" s="81" t="str">
        <f ca="1">IFERROR(IF(AND(
MOD(C136-fctlontodouble(VLOOKUP(B136,#REF!,4,FALSE))/360,1)&gt;=MOD((((MID((MID((IF(ISERR(A136),"",fctsoleil(A136,fctlattodouble(VLOOKUP(B136,#REF!,3,FALSE)),fctlontodouble(VLOOKUP(B136,#REF!,4,FALSE)),FALSE))),1,4)),1,2))*60+MID((MID((IF(ISERR(A136),"",fctsoleil(A136,fctlattodouble(VLOOKUP(B136,#REF!,3,FALSE)),fctlontodouble(VLOOKUP(B136,#REF!,4,FALSE)),FALSE))),1,4)),3,4))/(60*24))-fctlontodouble(VLOOKUP(B136,#REF!,4,FALSE))/360,1),
MOD(C136-fctlontodouble(VLOOKUP(B136,#REF!,4,FALSE))/360,1)&lt;MOD((((MID((MID((IF(ISERR(A136),"",fctsoleil(A136,fctlattodouble(VLOOKUP(B136,#REF!,3,FALSE)),fctlontodouble(VLOOKUP(B136,#REF!,4,FALSE)),FALSE))),7,4)),1,2))*60+MID((MID((IF(ISERR(A136),"",fctsoleil(A136,fctlattodouble(VLOOKUP(B136,#REF!,3,FALSE)),fctlontodouble(VLOOKUP(B136,#REF!,4,FALSE)),FALSE))),7,4)),3,4))/(60*24))-fctlontodouble(VLOOKUP(B136,#REF!,4,FALSE))/360,1)
),1,""),"")</f>
        <v/>
      </c>
      <c r="K136" s="82" t="str">
        <f t="shared" si="10"/>
        <v/>
      </c>
      <c r="L136" s="79" t="str">
        <f ca="1">IFERROR(IF(AND(
MOD(E136-fctlontodouble(VLOOKUP(D136,#REF!,4,FALSE))/360,1)&gt;=MOD((((MID((MID((IF(ISERR(A136),"",fctsoleil(A136,fctlattodouble(VLOOKUP(D136,#REF!,3,FALSE)),fctlontodouble(VLOOKUP(D136,#REF!,4,FALSE)),FALSE))),1,4)),1,2))*60+MID((MID((IF(ISERR(A136),"",fctsoleil(A136,fctlattodouble(VLOOKUP(D136,#REF!,3,FALSE)),fctlontodouble(VLOOKUP(D136,#REF!,4,FALSE)),FALSE))),1,4)),3,4))/(60*24))-fctlontodouble(VLOOKUP(D136,#REF!,4,FALSE))/360,1),
MOD(E136-fctlontodouble(VLOOKUP(D136,#REF!,4,FALSE))/360,1)&lt;MOD((((MID((MID((IF(ISERR(A136),"",fctsoleil(A136,fctlattodouble(VLOOKUP(D136,#REF!,3,FALSE)),fctlontodouble(VLOOKUP(D136,#REF!,4,FALSE)),FALSE))),7,4)),1,2))*60+MID((MID((IF(ISERR(A136),"",fctsoleil(A136,fctlattodouble(VLOOKUP(D136,#REF!,3,FALSE)),fctlontodouble(VLOOKUP(D136,#REF!,4,FALSE)),FALSE))),7,4)),3,4))/(60*24))-fctlontodouble(VLOOKUP(D136,#REF!,4,FALSE))/360,1)
),1," "),"")</f>
        <v/>
      </c>
      <c r="M136" s="79" t="str">
        <f t="shared" si="11"/>
        <v/>
      </c>
      <c r="N136" s="94"/>
      <c r="O136" s="83"/>
      <c r="P136" s="95"/>
      <c r="Q136" s="96"/>
      <c r="R136" s="97" t="str">
        <f>IF(AND(A136&lt;&gt;0,B136&lt;&gt;0,D136&lt;&gt;0,C136&lt;&gt;0,N136&lt;&gt;0),(vol_de_nuit(B136,D136,A136,C136,N136/24)*24),"")</f>
        <v/>
      </c>
      <c r="S136" s="98"/>
      <c r="T136" s="95"/>
      <c r="U136" s="99"/>
      <c r="V136" s="100"/>
      <c r="W136" s="101"/>
      <c r="X136" s="116" t="str">
        <f>IFERROR(IF(AND(VLOOKUP($F136,'Aircraft list'!$A$4:$G$39,2,FALSE)="YES",VLOOKUP($F136,'Aircraft list'!$A$4:$G$39,4,FALSE)="YES"),T136,""),"")</f>
        <v/>
      </c>
      <c r="Y136" s="115" t="str">
        <f>IFERROR(IF(AND(VLOOKUP($F136,'Aircraft list'!$A$4:$G$39,2,FALSE)="YES",VLOOKUP($F136,'Aircraft list'!$A$4:$G$39,4,FALSE)="YES"),V136,""),"")</f>
        <v/>
      </c>
      <c r="Z136" s="116" t="str">
        <f>IFERROR(IF(AND(VLOOKUP($F136,'Aircraft list'!$A$4:$G$39,3,FALSE)="YES",VLOOKUP($F136,'Aircraft list'!$A$4:$G$39,4,FALSE)="YES"),T136,""),"")</f>
        <v/>
      </c>
      <c r="AA136" s="115" t="str">
        <f>IFERROR(IF(AND(VLOOKUP($F136,'Aircraft list'!$A$4:$G$39,3,FALSE)="YES",VLOOKUP($F136,'Aircraft list'!$A$4:$G$39,4,FALSE)="YES"),V136,""),"")</f>
        <v/>
      </c>
      <c r="AB136" s="116" t="str">
        <f>IFERROR(IF(AND(VLOOKUP($F136,'Aircraft list'!$A$4:$G$39,2,FALSE)="YES",VLOOKUP($F136,'Aircraft list'!$A$4:$G$39,6,FALSE)="YES"),T136,""),"")</f>
        <v/>
      </c>
      <c r="AC136" s="115" t="str">
        <f>IFERROR(IF(AND(VLOOKUP($F136,'Aircraft list'!$A$4:$G$39,2,FALSE)="YES",VLOOKUP($F136,'Aircraft list'!$A$4:$G$39,6,FALSE)="YES"),V136,""),"")</f>
        <v/>
      </c>
      <c r="AD136" s="116" t="str">
        <f>IFERROR(IF(AND(VLOOKUP($F136,'Aircraft list'!$A$4:$G$39,3,FALSE)="YES",VLOOKUP($F136,'Aircraft list'!$A$4:$G$39,6,FALSE)="YES"),T136,""),"")</f>
        <v/>
      </c>
      <c r="AE136" s="117" t="str">
        <f>IFERROR(IF(AND(VLOOKUP($F136,'Aircraft list'!$A$4:$G$39,3,FALSE)="YES",VLOOKUP($F136,'Aircraft list'!$A$4:$G$39,6,FALSE)="YES"),U136,""),"")</f>
        <v/>
      </c>
      <c r="AF136" s="115" t="str">
        <f>IFERROR(IF(AND(VLOOKUP($F136,'Aircraft list'!$A$4:$G$39,3,FALSE)="YES",VLOOKUP($F136,'Aircraft list'!$A$4:$G$39,6,FALSE)="YES"),V136,""),"")</f>
        <v/>
      </c>
      <c r="AG136" s="116" t="str">
        <f>IFERROR(IF(VLOOKUP($F136,'Aircraft list'!$A$4:$G$39,5,FALSE)="YES",T136,""),"")</f>
        <v/>
      </c>
      <c r="AH136" s="117" t="str">
        <f>IFERROR(IF(VLOOKUP($F136,'Aircraft list'!$A$4:$G$39,5,FALSE)="YES",U136,""),"")</f>
        <v/>
      </c>
      <c r="AI136" s="115" t="str">
        <f>IFERROR(IF(VLOOKUP($F136,'Aircraft list'!$A$4:$G$39,5,FALSE)="YES",V136,""),"")</f>
        <v/>
      </c>
      <c r="AJ136" s="101"/>
      <c r="AK136" s="101"/>
      <c r="AL136" s="101"/>
      <c r="AM136" s="102" t="str">
        <f>IFERROR(IF(VLOOKUP($F136,'Aircraft list'!$A$4:$G$39,7,FALSE)="YES",N136,""),"")</f>
        <v/>
      </c>
      <c r="AN136" s="112"/>
      <c r="AO136" s="101"/>
      <c r="AP136" s="101"/>
      <c r="AQ136" s="101"/>
      <c r="AR136" s="111"/>
      <c r="AS136" s="102"/>
      <c r="AT136" s="102"/>
      <c r="AU136" s="49"/>
    </row>
    <row r="137" spans="1:47" s="50" customFormat="1">
      <c r="A137" s="84"/>
      <c r="B137" s="75"/>
      <c r="C137" s="76"/>
      <c r="D137" s="77"/>
      <c r="E137" s="73" t="str">
        <f t="shared" si="9"/>
        <v/>
      </c>
      <c r="F137" s="79"/>
      <c r="G137" s="80"/>
      <c r="H137" s="50" t="str">
        <f>IFERROR(IF(VLOOKUP(F137,'Aircraft list'!$A$4:$T$59, 3,FALSE)="YES", "ME", "SE" )," ")</f>
        <v xml:space="preserve"> </v>
      </c>
      <c r="I137" s="80"/>
      <c r="J137" s="81" t="str">
        <f ca="1">IFERROR(IF(AND(
MOD(C137-fctlontodouble(VLOOKUP(B137,#REF!,4,FALSE))/360,1)&gt;=MOD((((MID((MID((IF(ISERR(A137),"",fctsoleil(A137,fctlattodouble(VLOOKUP(B137,#REF!,3,FALSE)),fctlontodouble(VLOOKUP(B137,#REF!,4,FALSE)),FALSE))),1,4)),1,2))*60+MID((MID((IF(ISERR(A137),"",fctsoleil(A137,fctlattodouble(VLOOKUP(B137,#REF!,3,FALSE)),fctlontodouble(VLOOKUP(B137,#REF!,4,FALSE)),FALSE))),1,4)),3,4))/(60*24))-fctlontodouble(VLOOKUP(B137,#REF!,4,FALSE))/360,1),
MOD(C137-fctlontodouble(VLOOKUP(B137,#REF!,4,FALSE))/360,1)&lt;MOD((((MID((MID((IF(ISERR(A137),"",fctsoleil(A137,fctlattodouble(VLOOKUP(B137,#REF!,3,FALSE)),fctlontodouble(VLOOKUP(B137,#REF!,4,FALSE)),FALSE))),7,4)),1,2))*60+MID((MID((IF(ISERR(A137),"",fctsoleil(A137,fctlattodouble(VLOOKUP(B137,#REF!,3,FALSE)),fctlontodouble(VLOOKUP(B137,#REF!,4,FALSE)),FALSE))),7,4)),3,4))/(60*24))-fctlontodouble(VLOOKUP(B137,#REF!,4,FALSE))/360,1)
),1,""),"")</f>
        <v/>
      </c>
      <c r="K137" s="82" t="str">
        <f t="shared" si="10"/>
        <v/>
      </c>
      <c r="L137" s="79" t="str">
        <f ca="1">IFERROR(IF(AND(
MOD(E137-fctlontodouble(VLOOKUP(D137,#REF!,4,FALSE))/360,1)&gt;=MOD((((MID((MID((IF(ISERR(A137),"",fctsoleil(A137,fctlattodouble(VLOOKUP(D137,#REF!,3,FALSE)),fctlontodouble(VLOOKUP(D137,#REF!,4,FALSE)),FALSE))),1,4)),1,2))*60+MID((MID((IF(ISERR(A137),"",fctsoleil(A137,fctlattodouble(VLOOKUP(D137,#REF!,3,FALSE)),fctlontodouble(VLOOKUP(D137,#REF!,4,FALSE)),FALSE))),1,4)),3,4))/(60*24))-fctlontodouble(VLOOKUP(D137,#REF!,4,FALSE))/360,1),
MOD(E137-fctlontodouble(VLOOKUP(D137,#REF!,4,FALSE))/360,1)&lt;MOD((((MID((MID((IF(ISERR(A137),"",fctsoleil(A137,fctlattodouble(VLOOKUP(D137,#REF!,3,FALSE)),fctlontodouble(VLOOKUP(D137,#REF!,4,FALSE)),FALSE))),7,4)),1,2))*60+MID((MID((IF(ISERR(A137),"",fctsoleil(A137,fctlattodouble(VLOOKUP(D137,#REF!,3,FALSE)),fctlontodouble(VLOOKUP(D137,#REF!,4,FALSE)),FALSE))),7,4)),3,4))/(60*24))-fctlontodouble(VLOOKUP(D137,#REF!,4,FALSE))/360,1)
),1," "),"")</f>
        <v/>
      </c>
      <c r="M137" s="79" t="str">
        <f t="shared" si="11"/>
        <v/>
      </c>
      <c r="N137" s="94"/>
      <c r="O137" s="83"/>
      <c r="P137" s="95"/>
      <c r="Q137" s="96"/>
      <c r="R137" s="97" t="str">
        <f>IF(AND(A137&lt;&gt;0,B137&lt;&gt;0,D137&lt;&gt;0,C137&lt;&gt;0,N137&lt;&gt;0),(vol_de_nuit(B137,D137,A137,C137,N137/24)*24),"")</f>
        <v/>
      </c>
      <c r="S137" s="98"/>
      <c r="T137" s="95"/>
      <c r="U137" s="99"/>
      <c r="V137" s="100"/>
      <c r="W137" s="101"/>
      <c r="X137" s="116" t="str">
        <f>IFERROR(IF(AND(VLOOKUP($F137,'Aircraft list'!$A$4:$G$39,2,FALSE)="YES",VLOOKUP($F137,'Aircraft list'!$A$4:$G$39,4,FALSE)="YES"),T137,""),"")</f>
        <v/>
      </c>
      <c r="Y137" s="115" t="str">
        <f>IFERROR(IF(AND(VLOOKUP($F137,'Aircraft list'!$A$4:$G$39,2,FALSE)="YES",VLOOKUP($F137,'Aircraft list'!$A$4:$G$39,4,FALSE)="YES"),V137,""),"")</f>
        <v/>
      </c>
      <c r="Z137" s="116" t="str">
        <f>IFERROR(IF(AND(VLOOKUP($F137,'Aircraft list'!$A$4:$G$39,3,FALSE)="YES",VLOOKUP($F137,'Aircraft list'!$A$4:$G$39,4,FALSE)="YES"),T137,""),"")</f>
        <v/>
      </c>
      <c r="AA137" s="115" t="str">
        <f>IFERROR(IF(AND(VLOOKUP($F137,'Aircraft list'!$A$4:$G$39,3,FALSE)="YES",VLOOKUP($F137,'Aircraft list'!$A$4:$G$39,4,FALSE)="YES"),V137,""),"")</f>
        <v/>
      </c>
      <c r="AB137" s="116" t="str">
        <f>IFERROR(IF(AND(VLOOKUP($F137,'Aircraft list'!$A$4:$G$39,2,FALSE)="YES",VLOOKUP($F137,'Aircraft list'!$A$4:$G$39,6,FALSE)="YES"),T137,""),"")</f>
        <v/>
      </c>
      <c r="AC137" s="115" t="str">
        <f>IFERROR(IF(AND(VLOOKUP($F137,'Aircraft list'!$A$4:$G$39,2,FALSE)="YES",VLOOKUP($F137,'Aircraft list'!$A$4:$G$39,6,FALSE)="YES"),V137,""),"")</f>
        <v/>
      </c>
      <c r="AD137" s="116" t="str">
        <f>IFERROR(IF(AND(VLOOKUP($F137,'Aircraft list'!$A$4:$G$39,3,FALSE)="YES",VLOOKUP($F137,'Aircraft list'!$A$4:$G$39,6,FALSE)="YES"),T137,""),"")</f>
        <v/>
      </c>
      <c r="AE137" s="117" t="str">
        <f>IFERROR(IF(AND(VLOOKUP($F137,'Aircraft list'!$A$4:$G$39,3,FALSE)="YES",VLOOKUP($F137,'Aircraft list'!$A$4:$G$39,6,FALSE)="YES"),U137,""),"")</f>
        <v/>
      </c>
      <c r="AF137" s="115" t="str">
        <f>IFERROR(IF(AND(VLOOKUP($F137,'Aircraft list'!$A$4:$G$39,3,FALSE)="YES",VLOOKUP($F137,'Aircraft list'!$A$4:$G$39,6,FALSE)="YES"),V137,""),"")</f>
        <v/>
      </c>
      <c r="AG137" s="116" t="str">
        <f>IFERROR(IF(VLOOKUP($F137,'Aircraft list'!$A$4:$G$39,5,FALSE)="YES",T137,""),"")</f>
        <v/>
      </c>
      <c r="AH137" s="117" t="str">
        <f>IFERROR(IF(VLOOKUP($F137,'Aircraft list'!$A$4:$G$39,5,FALSE)="YES",U137,""),"")</f>
        <v/>
      </c>
      <c r="AI137" s="115" t="str">
        <f>IFERROR(IF(VLOOKUP($F137,'Aircraft list'!$A$4:$G$39,5,FALSE)="YES",V137,""),"")</f>
        <v/>
      </c>
      <c r="AJ137" s="101"/>
      <c r="AK137" s="101"/>
      <c r="AL137" s="101"/>
      <c r="AM137" s="102" t="str">
        <f>IFERROR(IF(VLOOKUP($F137,'Aircraft list'!$A$4:$G$39,7,FALSE)="YES",N137,""),"")</f>
        <v/>
      </c>
      <c r="AN137" s="112"/>
      <c r="AO137" s="101"/>
      <c r="AP137" s="101"/>
      <c r="AQ137" s="101"/>
      <c r="AR137" s="111"/>
      <c r="AS137" s="102"/>
      <c r="AT137" s="102"/>
      <c r="AU137" s="49"/>
    </row>
    <row r="138" spans="1:47" s="50" customFormat="1">
      <c r="A138" s="84"/>
      <c r="B138" s="75"/>
      <c r="C138" s="76"/>
      <c r="D138" s="77"/>
      <c r="E138" s="73" t="str">
        <f t="shared" si="9"/>
        <v/>
      </c>
      <c r="F138" s="79"/>
      <c r="G138" s="80"/>
      <c r="H138" s="50" t="str">
        <f>IFERROR(IF(VLOOKUP(F138,'Aircraft list'!$A$4:$T$59, 3,FALSE)="YES", "ME", "SE" )," ")</f>
        <v xml:space="preserve"> </v>
      </c>
      <c r="I138" s="80"/>
      <c r="J138" s="81" t="str">
        <f ca="1">IFERROR(IF(AND(
MOD(C138-fctlontodouble(VLOOKUP(B138,#REF!,4,FALSE))/360,1)&gt;=MOD((((MID((MID((IF(ISERR(A138),"",fctsoleil(A138,fctlattodouble(VLOOKUP(B138,#REF!,3,FALSE)),fctlontodouble(VLOOKUP(B138,#REF!,4,FALSE)),FALSE))),1,4)),1,2))*60+MID((MID((IF(ISERR(A138),"",fctsoleil(A138,fctlattodouble(VLOOKUP(B138,#REF!,3,FALSE)),fctlontodouble(VLOOKUP(B138,#REF!,4,FALSE)),FALSE))),1,4)),3,4))/(60*24))-fctlontodouble(VLOOKUP(B138,#REF!,4,FALSE))/360,1),
MOD(C138-fctlontodouble(VLOOKUP(B138,#REF!,4,FALSE))/360,1)&lt;MOD((((MID((MID((IF(ISERR(A138),"",fctsoleil(A138,fctlattodouble(VLOOKUP(B138,#REF!,3,FALSE)),fctlontodouble(VLOOKUP(B138,#REF!,4,FALSE)),FALSE))),7,4)),1,2))*60+MID((MID((IF(ISERR(A138),"",fctsoleil(A138,fctlattodouble(VLOOKUP(B138,#REF!,3,FALSE)),fctlontodouble(VLOOKUP(B138,#REF!,4,FALSE)),FALSE))),7,4)),3,4))/(60*24))-fctlontodouble(VLOOKUP(B138,#REF!,4,FALSE))/360,1)
),1,""),"")</f>
        <v/>
      </c>
      <c r="K138" s="82" t="str">
        <f t="shared" si="10"/>
        <v/>
      </c>
      <c r="L138" s="79" t="str">
        <f ca="1">IFERROR(IF(AND(
MOD(E138-fctlontodouble(VLOOKUP(D138,#REF!,4,FALSE))/360,1)&gt;=MOD((((MID((MID((IF(ISERR(A138),"",fctsoleil(A138,fctlattodouble(VLOOKUP(D138,#REF!,3,FALSE)),fctlontodouble(VLOOKUP(D138,#REF!,4,FALSE)),FALSE))),1,4)),1,2))*60+MID((MID((IF(ISERR(A138),"",fctsoleil(A138,fctlattodouble(VLOOKUP(D138,#REF!,3,FALSE)),fctlontodouble(VLOOKUP(D138,#REF!,4,FALSE)),FALSE))),1,4)),3,4))/(60*24))-fctlontodouble(VLOOKUP(D138,#REF!,4,FALSE))/360,1),
MOD(E138-fctlontodouble(VLOOKUP(D138,#REF!,4,FALSE))/360,1)&lt;MOD((((MID((MID((IF(ISERR(A138),"",fctsoleil(A138,fctlattodouble(VLOOKUP(D138,#REF!,3,FALSE)),fctlontodouble(VLOOKUP(D138,#REF!,4,FALSE)),FALSE))),7,4)),1,2))*60+MID((MID((IF(ISERR(A138),"",fctsoleil(A138,fctlattodouble(VLOOKUP(D138,#REF!,3,FALSE)),fctlontodouble(VLOOKUP(D138,#REF!,4,FALSE)),FALSE))),7,4)),3,4))/(60*24))-fctlontodouble(VLOOKUP(D138,#REF!,4,FALSE))/360,1)
),1," "),"")</f>
        <v/>
      </c>
      <c r="M138" s="79" t="str">
        <f t="shared" si="11"/>
        <v/>
      </c>
      <c r="N138" s="94"/>
      <c r="O138" s="83"/>
      <c r="P138" s="95"/>
      <c r="Q138" s="96"/>
      <c r="R138" s="97" t="str">
        <f>IF(AND(A138&lt;&gt;0,B138&lt;&gt;0,D138&lt;&gt;0,C138&lt;&gt;0,N138&lt;&gt;0),(vol_de_nuit(B138,D138,A138,C138,N138/24)*24),"")</f>
        <v/>
      </c>
      <c r="S138" s="98"/>
      <c r="T138" s="95"/>
      <c r="U138" s="99"/>
      <c r="V138" s="100"/>
      <c r="W138" s="101"/>
      <c r="X138" s="116" t="str">
        <f>IFERROR(IF(AND(VLOOKUP($F138,'Aircraft list'!$A$4:$G$39,2,FALSE)="YES",VLOOKUP($F138,'Aircraft list'!$A$4:$G$39,4,FALSE)="YES"),T138,""),"")</f>
        <v/>
      </c>
      <c r="Y138" s="115" t="str">
        <f>IFERROR(IF(AND(VLOOKUP($F138,'Aircraft list'!$A$4:$G$39,2,FALSE)="YES",VLOOKUP($F138,'Aircraft list'!$A$4:$G$39,4,FALSE)="YES"),V138,""),"")</f>
        <v/>
      </c>
      <c r="Z138" s="116" t="str">
        <f>IFERROR(IF(AND(VLOOKUP($F138,'Aircraft list'!$A$4:$G$39,3,FALSE)="YES",VLOOKUP($F138,'Aircraft list'!$A$4:$G$39,4,FALSE)="YES"),T138,""),"")</f>
        <v/>
      </c>
      <c r="AA138" s="115" t="str">
        <f>IFERROR(IF(AND(VLOOKUP($F138,'Aircraft list'!$A$4:$G$39,3,FALSE)="YES",VLOOKUP($F138,'Aircraft list'!$A$4:$G$39,4,FALSE)="YES"),V138,""),"")</f>
        <v/>
      </c>
      <c r="AB138" s="116" t="str">
        <f>IFERROR(IF(AND(VLOOKUP($F138,'Aircraft list'!$A$4:$G$39,2,FALSE)="YES",VLOOKUP($F138,'Aircraft list'!$A$4:$G$39,6,FALSE)="YES"),T138,""),"")</f>
        <v/>
      </c>
      <c r="AC138" s="115" t="str">
        <f>IFERROR(IF(AND(VLOOKUP($F138,'Aircraft list'!$A$4:$G$39,2,FALSE)="YES",VLOOKUP($F138,'Aircraft list'!$A$4:$G$39,6,FALSE)="YES"),V138,""),"")</f>
        <v/>
      </c>
      <c r="AD138" s="116" t="str">
        <f>IFERROR(IF(AND(VLOOKUP($F138,'Aircraft list'!$A$4:$G$39,3,FALSE)="YES",VLOOKUP($F138,'Aircraft list'!$A$4:$G$39,6,FALSE)="YES"),T138,""),"")</f>
        <v/>
      </c>
      <c r="AE138" s="117" t="str">
        <f>IFERROR(IF(AND(VLOOKUP($F138,'Aircraft list'!$A$4:$G$39,3,FALSE)="YES",VLOOKUP($F138,'Aircraft list'!$A$4:$G$39,6,FALSE)="YES"),U138,""),"")</f>
        <v/>
      </c>
      <c r="AF138" s="115" t="str">
        <f>IFERROR(IF(AND(VLOOKUP($F138,'Aircraft list'!$A$4:$G$39,3,FALSE)="YES",VLOOKUP($F138,'Aircraft list'!$A$4:$G$39,6,FALSE)="YES"),V138,""),"")</f>
        <v/>
      </c>
      <c r="AG138" s="116" t="str">
        <f>IFERROR(IF(VLOOKUP($F138,'Aircraft list'!$A$4:$G$39,5,FALSE)="YES",T138,""),"")</f>
        <v/>
      </c>
      <c r="AH138" s="117" t="str">
        <f>IFERROR(IF(VLOOKUP($F138,'Aircraft list'!$A$4:$G$39,5,FALSE)="YES",U138,""),"")</f>
        <v/>
      </c>
      <c r="AI138" s="115" t="str">
        <f>IFERROR(IF(VLOOKUP($F138,'Aircraft list'!$A$4:$G$39,5,FALSE)="YES",V138,""),"")</f>
        <v/>
      </c>
      <c r="AJ138" s="101"/>
      <c r="AK138" s="101"/>
      <c r="AL138" s="101"/>
      <c r="AM138" s="102" t="str">
        <f>IFERROR(IF(VLOOKUP($F138,'Aircraft list'!$A$4:$G$39,7,FALSE)="YES",N138,""),"")</f>
        <v/>
      </c>
      <c r="AN138" s="112"/>
      <c r="AO138" s="101"/>
      <c r="AP138" s="101"/>
      <c r="AQ138" s="101"/>
      <c r="AR138" s="111"/>
      <c r="AS138" s="102"/>
      <c r="AT138" s="102"/>
      <c r="AU138" s="49"/>
    </row>
    <row r="139" spans="1:47" s="50" customFormat="1">
      <c r="A139" s="84"/>
      <c r="B139" s="75"/>
      <c r="C139" s="76"/>
      <c r="D139" s="77"/>
      <c r="E139" s="73" t="str">
        <f t="shared" si="9"/>
        <v/>
      </c>
      <c r="F139" s="79"/>
      <c r="G139" s="80"/>
      <c r="H139" s="50" t="str">
        <f>IFERROR(IF(VLOOKUP(F139,'Aircraft list'!$A$4:$T$59, 3,FALSE)="YES", "ME", "SE" )," ")</f>
        <v xml:space="preserve"> </v>
      </c>
      <c r="I139" s="80"/>
      <c r="J139" s="81" t="str">
        <f ca="1">IFERROR(IF(AND(
MOD(C139-fctlontodouble(VLOOKUP(B139,#REF!,4,FALSE))/360,1)&gt;=MOD((((MID((MID((IF(ISERR(A139),"",fctsoleil(A139,fctlattodouble(VLOOKUP(B139,#REF!,3,FALSE)),fctlontodouble(VLOOKUP(B139,#REF!,4,FALSE)),FALSE))),1,4)),1,2))*60+MID((MID((IF(ISERR(A139),"",fctsoleil(A139,fctlattodouble(VLOOKUP(B139,#REF!,3,FALSE)),fctlontodouble(VLOOKUP(B139,#REF!,4,FALSE)),FALSE))),1,4)),3,4))/(60*24))-fctlontodouble(VLOOKUP(B139,#REF!,4,FALSE))/360,1),
MOD(C139-fctlontodouble(VLOOKUP(B139,#REF!,4,FALSE))/360,1)&lt;MOD((((MID((MID((IF(ISERR(A139),"",fctsoleil(A139,fctlattodouble(VLOOKUP(B139,#REF!,3,FALSE)),fctlontodouble(VLOOKUP(B139,#REF!,4,FALSE)),FALSE))),7,4)),1,2))*60+MID((MID((IF(ISERR(A139),"",fctsoleil(A139,fctlattodouble(VLOOKUP(B139,#REF!,3,FALSE)),fctlontodouble(VLOOKUP(B139,#REF!,4,FALSE)),FALSE))),7,4)),3,4))/(60*24))-fctlontodouble(VLOOKUP(B139,#REF!,4,FALSE))/360,1)
),1,""),"")</f>
        <v/>
      </c>
      <c r="K139" s="82" t="str">
        <f t="shared" si="10"/>
        <v/>
      </c>
      <c r="L139" s="79" t="str">
        <f ca="1">IFERROR(IF(AND(
MOD(E139-fctlontodouble(VLOOKUP(D139,#REF!,4,FALSE))/360,1)&gt;=MOD((((MID((MID((IF(ISERR(A139),"",fctsoleil(A139,fctlattodouble(VLOOKUP(D139,#REF!,3,FALSE)),fctlontodouble(VLOOKUP(D139,#REF!,4,FALSE)),FALSE))),1,4)),1,2))*60+MID((MID((IF(ISERR(A139),"",fctsoleil(A139,fctlattodouble(VLOOKUP(D139,#REF!,3,FALSE)),fctlontodouble(VLOOKUP(D139,#REF!,4,FALSE)),FALSE))),1,4)),3,4))/(60*24))-fctlontodouble(VLOOKUP(D139,#REF!,4,FALSE))/360,1),
MOD(E139-fctlontodouble(VLOOKUP(D139,#REF!,4,FALSE))/360,1)&lt;MOD((((MID((MID((IF(ISERR(A139),"",fctsoleil(A139,fctlattodouble(VLOOKUP(D139,#REF!,3,FALSE)),fctlontodouble(VLOOKUP(D139,#REF!,4,FALSE)),FALSE))),7,4)),1,2))*60+MID((MID((IF(ISERR(A139),"",fctsoleil(A139,fctlattodouble(VLOOKUP(D139,#REF!,3,FALSE)),fctlontodouble(VLOOKUP(D139,#REF!,4,FALSE)),FALSE))),7,4)),3,4))/(60*24))-fctlontodouble(VLOOKUP(D139,#REF!,4,FALSE))/360,1)
),1," "),"")</f>
        <v/>
      </c>
      <c r="M139" s="79" t="str">
        <f t="shared" si="11"/>
        <v/>
      </c>
      <c r="N139" s="94"/>
      <c r="O139" s="83"/>
      <c r="P139" s="95"/>
      <c r="Q139" s="96"/>
      <c r="R139" s="97" t="str">
        <f>IF(AND(A139&lt;&gt;0,B139&lt;&gt;0,D139&lt;&gt;0,C139&lt;&gt;0,N139&lt;&gt;0),(vol_de_nuit(B139,D139,A139,C139,N139/24)*24),"")</f>
        <v/>
      </c>
      <c r="S139" s="98"/>
      <c r="T139" s="95"/>
      <c r="U139" s="99"/>
      <c r="V139" s="100"/>
      <c r="W139" s="101"/>
      <c r="X139" s="116" t="str">
        <f>IFERROR(IF(AND(VLOOKUP($F139,'Aircraft list'!$A$4:$G$39,2,FALSE)="YES",VLOOKUP($F139,'Aircraft list'!$A$4:$G$39,4,FALSE)="YES"),T139,""),"")</f>
        <v/>
      </c>
      <c r="Y139" s="115" t="str">
        <f>IFERROR(IF(AND(VLOOKUP($F139,'Aircraft list'!$A$4:$G$39,2,FALSE)="YES",VLOOKUP($F139,'Aircraft list'!$A$4:$G$39,4,FALSE)="YES"),V139,""),"")</f>
        <v/>
      </c>
      <c r="Z139" s="116" t="str">
        <f>IFERROR(IF(AND(VLOOKUP($F139,'Aircraft list'!$A$4:$G$39,3,FALSE)="YES",VLOOKUP($F139,'Aircraft list'!$A$4:$G$39,4,FALSE)="YES"),T139,""),"")</f>
        <v/>
      </c>
      <c r="AA139" s="115" t="str">
        <f>IFERROR(IF(AND(VLOOKUP($F139,'Aircraft list'!$A$4:$G$39,3,FALSE)="YES",VLOOKUP($F139,'Aircraft list'!$A$4:$G$39,4,FALSE)="YES"),V139,""),"")</f>
        <v/>
      </c>
      <c r="AB139" s="116" t="str">
        <f>IFERROR(IF(AND(VLOOKUP($F139,'Aircraft list'!$A$4:$G$39,2,FALSE)="YES",VLOOKUP($F139,'Aircraft list'!$A$4:$G$39,6,FALSE)="YES"),T139,""),"")</f>
        <v/>
      </c>
      <c r="AC139" s="115" t="str">
        <f>IFERROR(IF(AND(VLOOKUP($F139,'Aircraft list'!$A$4:$G$39,2,FALSE)="YES",VLOOKUP($F139,'Aircraft list'!$A$4:$G$39,6,FALSE)="YES"),V139,""),"")</f>
        <v/>
      </c>
      <c r="AD139" s="116" t="str">
        <f>IFERROR(IF(AND(VLOOKUP($F139,'Aircraft list'!$A$4:$G$39,3,FALSE)="YES",VLOOKUP($F139,'Aircraft list'!$A$4:$G$39,6,FALSE)="YES"),T139,""),"")</f>
        <v/>
      </c>
      <c r="AE139" s="117" t="str">
        <f>IFERROR(IF(AND(VLOOKUP($F139,'Aircraft list'!$A$4:$G$39,3,FALSE)="YES",VLOOKUP($F139,'Aircraft list'!$A$4:$G$39,6,FALSE)="YES"),U139,""),"")</f>
        <v/>
      </c>
      <c r="AF139" s="115" t="str">
        <f>IFERROR(IF(AND(VLOOKUP($F139,'Aircraft list'!$A$4:$G$39,3,FALSE)="YES",VLOOKUP($F139,'Aircraft list'!$A$4:$G$39,6,FALSE)="YES"),V139,""),"")</f>
        <v/>
      </c>
      <c r="AG139" s="116" t="str">
        <f>IFERROR(IF(VLOOKUP($F139,'Aircraft list'!$A$4:$G$39,5,FALSE)="YES",T139,""),"")</f>
        <v/>
      </c>
      <c r="AH139" s="117" t="str">
        <f>IFERROR(IF(VLOOKUP($F139,'Aircraft list'!$A$4:$G$39,5,FALSE)="YES",U139,""),"")</f>
        <v/>
      </c>
      <c r="AI139" s="115" t="str">
        <f>IFERROR(IF(VLOOKUP($F139,'Aircraft list'!$A$4:$G$39,5,FALSE)="YES",V139,""),"")</f>
        <v/>
      </c>
      <c r="AJ139" s="101"/>
      <c r="AK139" s="101"/>
      <c r="AL139" s="101"/>
      <c r="AM139" s="102" t="str">
        <f>IFERROR(IF(VLOOKUP($F139,'Aircraft list'!$A$4:$G$39,7,FALSE)="YES",N139,""),"")</f>
        <v/>
      </c>
      <c r="AN139" s="112"/>
      <c r="AO139" s="101"/>
      <c r="AP139" s="101"/>
      <c r="AQ139" s="101"/>
      <c r="AR139" s="111"/>
      <c r="AS139" s="102"/>
      <c r="AT139" s="102"/>
      <c r="AU139" s="49"/>
    </row>
    <row r="140" spans="1:47" s="50" customFormat="1">
      <c r="A140" s="84"/>
      <c r="B140" s="75"/>
      <c r="C140" s="76"/>
      <c r="D140" s="77"/>
      <c r="E140" s="73" t="str">
        <f t="shared" si="9"/>
        <v/>
      </c>
      <c r="F140" s="79"/>
      <c r="G140" s="80"/>
      <c r="H140" s="50" t="str">
        <f>IFERROR(IF(VLOOKUP(F140,'Aircraft list'!$A$4:$T$59, 3,FALSE)="YES", "ME", "SE" )," ")</f>
        <v xml:space="preserve"> </v>
      </c>
      <c r="I140" s="80"/>
      <c r="J140" s="81" t="str">
        <f ca="1">IFERROR(IF(AND(
MOD(C140-fctlontodouble(VLOOKUP(B140,#REF!,4,FALSE))/360,1)&gt;=MOD((((MID((MID((IF(ISERR(A140),"",fctsoleil(A140,fctlattodouble(VLOOKUP(B140,#REF!,3,FALSE)),fctlontodouble(VLOOKUP(B140,#REF!,4,FALSE)),FALSE))),1,4)),1,2))*60+MID((MID((IF(ISERR(A140),"",fctsoleil(A140,fctlattodouble(VLOOKUP(B140,#REF!,3,FALSE)),fctlontodouble(VLOOKUP(B140,#REF!,4,FALSE)),FALSE))),1,4)),3,4))/(60*24))-fctlontodouble(VLOOKUP(B140,#REF!,4,FALSE))/360,1),
MOD(C140-fctlontodouble(VLOOKUP(B140,#REF!,4,FALSE))/360,1)&lt;MOD((((MID((MID((IF(ISERR(A140),"",fctsoleil(A140,fctlattodouble(VLOOKUP(B140,#REF!,3,FALSE)),fctlontodouble(VLOOKUP(B140,#REF!,4,FALSE)),FALSE))),7,4)),1,2))*60+MID((MID((IF(ISERR(A140),"",fctsoleil(A140,fctlattodouble(VLOOKUP(B140,#REF!,3,FALSE)),fctlontodouble(VLOOKUP(B140,#REF!,4,FALSE)),FALSE))),7,4)),3,4))/(60*24))-fctlontodouble(VLOOKUP(B140,#REF!,4,FALSE))/360,1)
),1,""),"")</f>
        <v/>
      </c>
      <c r="K140" s="82" t="str">
        <f t="shared" si="10"/>
        <v/>
      </c>
      <c r="L140" s="79" t="str">
        <f ca="1">IFERROR(IF(AND(
MOD(E140-fctlontodouble(VLOOKUP(D140,#REF!,4,FALSE))/360,1)&gt;=MOD((((MID((MID((IF(ISERR(A140),"",fctsoleil(A140,fctlattodouble(VLOOKUP(D140,#REF!,3,FALSE)),fctlontodouble(VLOOKUP(D140,#REF!,4,FALSE)),FALSE))),1,4)),1,2))*60+MID((MID((IF(ISERR(A140),"",fctsoleil(A140,fctlattodouble(VLOOKUP(D140,#REF!,3,FALSE)),fctlontodouble(VLOOKUP(D140,#REF!,4,FALSE)),FALSE))),1,4)),3,4))/(60*24))-fctlontodouble(VLOOKUP(D140,#REF!,4,FALSE))/360,1),
MOD(E140-fctlontodouble(VLOOKUP(D140,#REF!,4,FALSE))/360,1)&lt;MOD((((MID((MID((IF(ISERR(A140),"",fctsoleil(A140,fctlattodouble(VLOOKUP(D140,#REF!,3,FALSE)),fctlontodouble(VLOOKUP(D140,#REF!,4,FALSE)),FALSE))),7,4)),1,2))*60+MID((MID((IF(ISERR(A140),"",fctsoleil(A140,fctlattodouble(VLOOKUP(D140,#REF!,3,FALSE)),fctlontodouble(VLOOKUP(D140,#REF!,4,FALSE)),FALSE))),7,4)),3,4))/(60*24))-fctlontodouble(VLOOKUP(D140,#REF!,4,FALSE))/360,1)
),1," "),"")</f>
        <v/>
      </c>
      <c r="M140" s="79" t="str">
        <f t="shared" si="11"/>
        <v/>
      </c>
      <c r="N140" s="94"/>
      <c r="O140" s="83"/>
      <c r="P140" s="95"/>
      <c r="Q140" s="96"/>
      <c r="R140" s="97" t="str">
        <f>IF(AND(A140&lt;&gt;0,B140&lt;&gt;0,D140&lt;&gt;0,C140&lt;&gt;0,N140&lt;&gt;0),(vol_de_nuit(B140,D140,A140,C140,N140/24)*24),"")</f>
        <v/>
      </c>
      <c r="S140" s="98"/>
      <c r="T140" s="95"/>
      <c r="U140" s="99"/>
      <c r="V140" s="100"/>
      <c r="W140" s="101"/>
      <c r="X140" s="116" t="str">
        <f>IFERROR(IF(AND(VLOOKUP($F140,'Aircraft list'!$A$4:$G$39,2,FALSE)="YES",VLOOKUP($F140,'Aircraft list'!$A$4:$G$39,4,FALSE)="YES"),T140,""),"")</f>
        <v/>
      </c>
      <c r="Y140" s="115" t="str">
        <f>IFERROR(IF(AND(VLOOKUP($F140,'Aircraft list'!$A$4:$G$39,2,FALSE)="YES",VLOOKUP($F140,'Aircraft list'!$A$4:$G$39,4,FALSE)="YES"),V140,""),"")</f>
        <v/>
      </c>
      <c r="Z140" s="116" t="str">
        <f>IFERROR(IF(AND(VLOOKUP($F140,'Aircraft list'!$A$4:$G$39,3,FALSE)="YES",VLOOKUP($F140,'Aircraft list'!$A$4:$G$39,4,FALSE)="YES"),T140,""),"")</f>
        <v/>
      </c>
      <c r="AA140" s="115" t="str">
        <f>IFERROR(IF(AND(VLOOKUP($F140,'Aircraft list'!$A$4:$G$39,3,FALSE)="YES",VLOOKUP($F140,'Aircraft list'!$A$4:$G$39,4,FALSE)="YES"),V140,""),"")</f>
        <v/>
      </c>
      <c r="AB140" s="116" t="str">
        <f>IFERROR(IF(AND(VLOOKUP($F140,'Aircraft list'!$A$4:$G$39,2,FALSE)="YES",VLOOKUP($F140,'Aircraft list'!$A$4:$G$39,6,FALSE)="YES"),T140,""),"")</f>
        <v/>
      </c>
      <c r="AC140" s="115" t="str">
        <f>IFERROR(IF(AND(VLOOKUP($F140,'Aircraft list'!$A$4:$G$39,2,FALSE)="YES",VLOOKUP($F140,'Aircraft list'!$A$4:$G$39,6,FALSE)="YES"),V140,""),"")</f>
        <v/>
      </c>
      <c r="AD140" s="116" t="str">
        <f>IFERROR(IF(AND(VLOOKUP($F140,'Aircraft list'!$A$4:$G$39,3,FALSE)="YES",VLOOKUP($F140,'Aircraft list'!$A$4:$G$39,6,FALSE)="YES"),T140,""),"")</f>
        <v/>
      </c>
      <c r="AE140" s="117" t="str">
        <f>IFERROR(IF(AND(VLOOKUP($F140,'Aircraft list'!$A$4:$G$39,3,FALSE)="YES",VLOOKUP($F140,'Aircraft list'!$A$4:$G$39,6,FALSE)="YES"),U140,""),"")</f>
        <v/>
      </c>
      <c r="AF140" s="115" t="str">
        <f>IFERROR(IF(AND(VLOOKUP($F140,'Aircraft list'!$A$4:$G$39,3,FALSE)="YES",VLOOKUP($F140,'Aircraft list'!$A$4:$G$39,6,FALSE)="YES"),V140,""),"")</f>
        <v/>
      </c>
      <c r="AG140" s="116" t="str">
        <f>IFERROR(IF(VLOOKUP($F140,'Aircraft list'!$A$4:$G$39,5,FALSE)="YES",T140,""),"")</f>
        <v/>
      </c>
      <c r="AH140" s="117" t="str">
        <f>IFERROR(IF(VLOOKUP($F140,'Aircraft list'!$A$4:$G$39,5,FALSE)="YES",U140,""),"")</f>
        <v/>
      </c>
      <c r="AI140" s="115" t="str">
        <f>IFERROR(IF(VLOOKUP($F140,'Aircraft list'!$A$4:$G$39,5,FALSE)="YES",V140,""),"")</f>
        <v/>
      </c>
      <c r="AJ140" s="101"/>
      <c r="AK140" s="101"/>
      <c r="AL140" s="101"/>
      <c r="AM140" s="102" t="str">
        <f>IFERROR(IF(VLOOKUP($F140,'Aircraft list'!$A$4:$G$39,7,FALSE)="YES",N140,""),"")</f>
        <v/>
      </c>
      <c r="AN140" s="112"/>
      <c r="AO140" s="101"/>
      <c r="AP140" s="101"/>
      <c r="AQ140" s="101"/>
      <c r="AR140" s="111"/>
      <c r="AS140" s="102"/>
      <c r="AT140" s="102"/>
      <c r="AU140" s="49"/>
    </row>
    <row r="141" spans="1:47" s="50" customFormat="1">
      <c r="A141" s="84"/>
      <c r="B141" s="75"/>
      <c r="C141" s="76"/>
      <c r="D141" s="77"/>
      <c r="E141" s="73" t="str">
        <f t="shared" si="9"/>
        <v/>
      </c>
      <c r="F141" s="79"/>
      <c r="G141" s="80"/>
      <c r="H141" s="50" t="str">
        <f>IFERROR(IF(VLOOKUP(F141,'Aircraft list'!$A$4:$T$59, 3,FALSE)="YES", "ME", "SE" )," ")</f>
        <v xml:space="preserve"> </v>
      </c>
      <c r="I141" s="80"/>
      <c r="J141" s="81" t="str">
        <f ca="1">IFERROR(IF(AND(
MOD(C141-fctlontodouble(VLOOKUP(B141,#REF!,4,FALSE))/360,1)&gt;=MOD((((MID((MID((IF(ISERR(A141),"",fctsoleil(A141,fctlattodouble(VLOOKUP(B141,#REF!,3,FALSE)),fctlontodouble(VLOOKUP(B141,#REF!,4,FALSE)),FALSE))),1,4)),1,2))*60+MID((MID((IF(ISERR(A141),"",fctsoleil(A141,fctlattodouble(VLOOKUP(B141,#REF!,3,FALSE)),fctlontodouble(VLOOKUP(B141,#REF!,4,FALSE)),FALSE))),1,4)),3,4))/(60*24))-fctlontodouble(VLOOKUP(B141,#REF!,4,FALSE))/360,1),
MOD(C141-fctlontodouble(VLOOKUP(B141,#REF!,4,FALSE))/360,1)&lt;MOD((((MID((MID((IF(ISERR(A141),"",fctsoleil(A141,fctlattodouble(VLOOKUP(B141,#REF!,3,FALSE)),fctlontodouble(VLOOKUP(B141,#REF!,4,FALSE)),FALSE))),7,4)),1,2))*60+MID((MID((IF(ISERR(A141),"",fctsoleil(A141,fctlattodouble(VLOOKUP(B141,#REF!,3,FALSE)),fctlontodouble(VLOOKUP(B141,#REF!,4,FALSE)),FALSE))),7,4)),3,4))/(60*24))-fctlontodouble(VLOOKUP(B141,#REF!,4,FALSE))/360,1)
),1,""),"")</f>
        <v/>
      </c>
      <c r="K141" s="82" t="str">
        <f t="shared" si="10"/>
        <v/>
      </c>
      <c r="L141" s="79" t="str">
        <f ca="1">IFERROR(IF(AND(
MOD(E141-fctlontodouble(VLOOKUP(D141,#REF!,4,FALSE))/360,1)&gt;=MOD((((MID((MID((IF(ISERR(A141),"",fctsoleil(A141,fctlattodouble(VLOOKUP(D141,#REF!,3,FALSE)),fctlontodouble(VLOOKUP(D141,#REF!,4,FALSE)),FALSE))),1,4)),1,2))*60+MID((MID((IF(ISERR(A141),"",fctsoleil(A141,fctlattodouble(VLOOKUP(D141,#REF!,3,FALSE)),fctlontodouble(VLOOKUP(D141,#REF!,4,FALSE)),FALSE))),1,4)),3,4))/(60*24))-fctlontodouble(VLOOKUP(D141,#REF!,4,FALSE))/360,1),
MOD(E141-fctlontodouble(VLOOKUP(D141,#REF!,4,FALSE))/360,1)&lt;MOD((((MID((MID((IF(ISERR(A141),"",fctsoleil(A141,fctlattodouble(VLOOKUP(D141,#REF!,3,FALSE)),fctlontodouble(VLOOKUP(D141,#REF!,4,FALSE)),FALSE))),7,4)),1,2))*60+MID((MID((IF(ISERR(A141),"",fctsoleil(A141,fctlattodouble(VLOOKUP(D141,#REF!,3,FALSE)),fctlontodouble(VLOOKUP(D141,#REF!,4,FALSE)),FALSE))),7,4)),3,4))/(60*24))-fctlontodouble(VLOOKUP(D141,#REF!,4,FALSE))/360,1)
),1," "),"")</f>
        <v/>
      </c>
      <c r="M141" s="79" t="str">
        <f t="shared" si="11"/>
        <v/>
      </c>
      <c r="N141" s="94"/>
      <c r="O141" s="83"/>
      <c r="P141" s="95"/>
      <c r="Q141" s="96"/>
      <c r="R141" s="97" t="str">
        <f>IF(AND(A141&lt;&gt;0,B141&lt;&gt;0,D141&lt;&gt;0,C141&lt;&gt;0,N141&lt;&gt;0),(vol_de_nuit(B141,D141,A141,C141,N141/24)*24),"")</f>
        <v/>
      </c>
      <c r="S141" s="98"/>
      <c r="T141" s="95"/>
      <c r="U141" s="99"/>
      <c r="V141" s="100"/>
      <c r="W141" s="101"/>
      <c r="X141" s="116" t="str">
        <f>IFERROR(IF(AND(VLOOKUP($F141,'Aircraft list'!$A$4:$G$39,2,FALSE)="YES",VLOOKUP($F141,'Aircraft list'!$A$4:$G$39,4,FALSE)="YES"),T141,""),"")</f>
        <v/>
      </c>
      <c r="Y141" s="115" t="str">
        <f>IFERROR(IF(AND(VLOOKUP($F141,'Aircraft list'!$A$4:$G$39,2,FALSE)="YES",VLOOKUP($F141,'Aircraft list'!$A$4:$G$39,4,FALSE)="YES"),V141,""),"")</f>
        <v/>
      </c>
      <c r="Z141" s="116" t="str">
        <f>IFERROR(IF(AND(VLOOKUP($F141,'Aircraft list'!$A$4:$G$39,3,FALSE)="YES",VLOOKUP($F141,'Aircraft list'!$A$4:$G$39,4,FALSE)="YES"),T141,""),"")</f>
        <v/>
      </c>
      <c r="AA141" s="115" t="str">
        <f>IFERROR(IF(AND(VLOOKUP($F141,'Aircraft list'!$A$4:$G$39,3,FALSE)="YES",VLOOKUP($F141,'Aircraft list'!$A$4:$G$39,4,FALSE)="YES"),V141,""),"")</f>
        <v/>
      </c>
      <c r="AB141" s="116" t="str">
        <f>IFERROR(IF(AND(VLOOKUP($F141,'Aircraft list'!$A$4:$G$39,2,FALSE)="YES",VLOOKUP($F141,'Aircraft list'!$A$4:$G$39,6,FALSE)="YES"),T141,""),"")</f>
        <v/>
      </c>
      <c r="AC141" s="115" t="str">
        <f>IFERROR(IF(AND(VLOOKUP($F141,'Aircraft list'!$A$4:$G$39,2,FALSE)="YES",VLOOKUP($F141,'Aircraft list'!$A$4:$G$39,6,FALSE)="YES"),V141,""),"")</f>
        <v/>
      </c>
      <c r="AD141" s="116" t="str">
        <f>IFERROR(IF(AND(VLOOKUP($F141,'Aircraft list'!$A$4:$G$39,3,FALSE)="YES",VLOOKUP($F141,'Aircraft list'!$A$4:$G$39,6,FALSE)="YES"),T141,""),"")</f>
        <v/>
      </c>
      <c r="AE141" s="117" t="str">
        <f>IFERROR(IF(AND(VLOOKUP($F141,'Aircraft list'!$A$4:$G$39,3,FALSE)="YES",VLOOKUP($F141,'Aircraft list'!$A$4:$G$39,6,FALSE)="YES"),U141,""),"")</f>
        <v/>
      </c>
      <c r="AF141" s="115" t="str">
        <f>IFERROR(IF(AND(VLOOKUP($F141,'Aircraft list'!$A$4:$G$39,3,FALSE)="YES",VLOOKUP($F141,'Aircraft list'!$A$4:$G$39,6,FALSE)="YES"),V141,""),"")</f>
        <v/>
      </c>
      <c r="AG141" s="116" t="str">
        <f>IFERROR(IF(VLOOKUP($F141,'Aircraft list'!$A$4:$G$39,5,FALSE)="YES",T141,""),"")</f>
        <v/>
      </c>
      <c r="AH141" s="117" t="str">
        <f>IFERROR(IF(VLOOKUP($F141,'Aircraft list'!$A$4:$G$39,5,FALSE)="YES",U141,""),"")</f>
        <v/>
      </c>
      <c r="AI141" s="115" t="str">
        <f>IFERROR(IF(VLOOKUP($F141,'Aircraft list'!$A$4:$G$39,5,FALSE)="YES",V141,""),"")</f>
        <v/>
      </c>
      <c r="AJ141" s="101"/>
      <c r="AK141" s="101"/>
      <c r="AL141" s="101"/>
      <c r="AM141" s="102" t="str">
        <f>IFERROR(IF(VLOOKUP($F141,'Aircraft list'!$A$4:$G$39,7,FALSE)="YES",N141,""),"")</f>
        <v/>
      </c>
      <c r="AN141" s="112"/>
      <c r="AO141" s="101"/>
      <c r="AP141" s="101"/>
      <c r="AQ141" s="101"/>
      <c r="AR141" s="111"/>
      <c r="AS141" s="102"/>
      <c r="AT141" s="102"/>
      <c r="AU141" s="49"/>
    </row>
    <row r="142" spans="1:47" s="50" customFormat="1">
      <c r="A142" s="84"/>
      <c r="B142" s="75"/>
      <c r="C142" s="76"/>
      <c r="D142" s="77"/>
      <c r="E142" s="73" t="str">
        <f t="shared" si="9"/>
        <v/>
      </c>
      <c r="F142" s="79"/>
      <c r="G142" s="80"/>
      <c r="H142" s="50" t="str">
        <f>IFERROR(IF(VLOOKUP(F142,'Aircraft list'!$A$4:$T$59, 3,FALSE)="YES", "ME", "SE" )," ")</f>
        <v xml:space="preserve"> </v>
      </c>
      <c r="I142" s="80"/>
      <c r="J142" s="81" t="str">
        <f ca="1">IFERROR(IF(AND(
MOD(C142-fctlontodouble(VLOOKUP(B142,#REF!,4,FALSE))/360,1)&gt;=MOD((((MID((MID((IF(ISERR(A142),"",fctsoleil(A142,fctlattodouble(VLOOKUP(B142,#REF!,3,FALSE)),fctlontodouble(VLOOKUP(B142,#REF!,4,FALSE)),FALSE))),1,4)),1,2))*60+MID((MID((IF(ISERR(A142),"",fctsoleil(A142,fctlattodouble(VLOOKUP(B142,#REF!,3,FALSE)),fctlontodouble(VLOOKUP(B142,#REF!,4,FALSE)),FALSE))),1,4)),3,4))/(60*24))-fctlontodouble(VLOOKUP(B142,#REF!,4,FALSE))/360,1),
MOD(C142-fctlontodouble(VLOOKUP(B142,#REF!,4,FALSE))/360,1)&lt;MOD((((MID((MID((IF(ISERR(A142),"",fctsoleil(A142,fctlattodouble(VLOOKUP(B142,#REF!,3,FALSE)),fctlontodouble(VLOOKUP(B142,#REF!,4,FALSE)),FALSE))),7,4)),1,2))*60+MID((MID((IF(ISERR(A142),"",fctsoleil(A142,fctlattodouble(VLOOKUP(B142,#REF!,3,FALSE)),fctlontodouble(VLOOKUP(B142,#REF!,4,FALSE)),FALSE))),7,4)),3,4))/(60*24))-fctlontodouble(VLOOKUP(B142,#REF!,4,FALSE))/360,1)
),1,""),"")</f>
        <v/>
      </c>
      <c r="K142" s="82" t="str">
        <f t="shared" si="10"/>
        <v/>
      </c>
      <c r="L142" s="79" t="str">
        <f ca="1">IFERROR(IF(AND(
MOD(E142-fctlontodouble(VLOOKUP(D142,#REF!,4,FALSE))/360,1)&gt;=MOD((((MID((MID((IF(ISERR(A142),"",fctsoleil(A142,fctlattodouble(VLOOKUP(D142,#REF!,3,FALSE)),fctlontodouble(VLOOKUP(D142,#REF!,4,FALSE)),FALSE))),1,4)),1,2))*60+MID((MID((IF(ISERR(A142),"",fctsoleil(A142,fctlattodouble(VLOOKUP(D142,#REF!,3,FALSE)),fctlontodouble(VLOOKUP(D142,#REF!,4,FALSE)),FALSE))),1,4)),3,4))/(60*24))-fctlontodouble(VLOOKUP(D142,#REF!,4,FALSE))/360,1),
MOD(E142-fctlontodouble(VLOOKUP(D142,#REF!,4,FALSE))/360,1)&lt;MOD((((MID((MID((IF(ISERR(A142),"",fctsoleil(A142,fctlattodouble(VLOOKUP(D142,#REF!,3,FALSE)),fctlontodouble(VLOOKUP(D142,#REF!,4,FALSE)),FALSE))),7,4)),1,2))*60+MID((MID((IF(ISERR(A142),"",fctsoleil(A142,fctlattodouble(VLOOKUP(D142,#REF!,3,FALSE)),fctlontodouble(VLOOKUP(D142,#REF!,4,FALSE)),FALSE))),7,4)),3,4))/(60*24))-fctlontodouble(VLOOKUP(D142,#REF!,4,FALSE))/360,1)
),1," "),"")</f>
        <v/>
      </c>
      <c r="M142" s="79" t="str">
        <f t="shared" si="11"/>
        <v/>
      </c>
      <c r="N142" s="94"/>
      <c r="O142" s="83"/>
      <c r="P142" s="95"/>
      <c r="Q142" s="96"/>
      <c r="R142" s="97" t="str">
        <f>IF(AND(A142&lt;&gt;0,B142&lt;&gt;0,D142&lt;&gt;0,C142&lt;&gt;0,N142&lt;&gt;0),(vol_de_nuit(B142,D142,A142,C142,N142/24)*24),"")</f>
        <v/>
      </c>
      <c r="S142" s="98"/>
      <c r="T142" s="95"/>
      <c r="U142" s="99"/>
      <c r="V142" s="100"/>
      <c r="W142" s="101"/>
      <c r="X142" s="116" t="str">
        <f>IFERROR(IF(AND(VLOOKUP($F142,'Aircraft list'!$A$4:$G$39,2,FALSE)="YES",VLOOKUP($F142,'Aircraft list'!$A$4:$G$39,4,FALSE)="YES"),T142,""),"")</f>
        <v/>
      </c>
      <c r="Y142" s="115" t="str">
        <f>IFERROR(IF(AND(VLOOKUP($F142,'Aircraft list'!$A$4:$G$39,2,FALSE)="YES",VLOOKUP($F142,'Aircraft list'!$A$4:$G$39,4,FALSE)="YES"),V142,""),"")</f>
        <v/>
      </c>
      <c r="Z142" s="116" t="str">
        <f>IFERROR(IF(AND(VLOOKUP($F142,'Aircraft list'!$A$4:$G$39,3,FALSE)="YES",VLOOKUP($F142,'Aircraft list'!$A$4:$G$39,4,FALSE)="YES"),T142,""),"")</f>
        <v/>
      </c>
      <c r="AA142" s="115" t="str">
        <f>IFERROR(IF(AND(VLOOKUP($F142,'Aircraft list'!$A$4:$G$39,3,FALSE)="YES",VLOOKUP($F142,'Aircraft list'!$A$4:$G$39,4,FALSE)="YES"),V142,""),"")</f>
        <v/>
      </c>
      <c r="AB142" s="116" t="str">
        <f>IFERROR(IF(AND(VLOOKUP($F142,'Aircraft list'!$A$4:$G$39,2,FALSE)="YES",VLOOKUP($F142,'Aircraft list'!$A$4:$G$39,6,FALSE)="YES"),T142,""),"")</f>
        <v/>
      </c>
      <c r="AC142" s="115" t="str">
        <f>IFERROR(IF(AND(VLOOKUP($F142,'Aircraft list'!$A$4:$G$39,2,FALSE)="YES",VLOOKUP($F142,'Aircraft list'!$A$4:$G$39,6,FALSE)="YES"),V142,""),"")</f>
        <v/>
      </c>
      <c r="AD142" s="116" t="str">
        <f>IFERROR(IF(AND(VLOOKUP($F142,'Aircraft list'!$A$4:$G$39,3,FALSE)="YES",VLOOKUP($F142,'Aircraft list'!$A$4:$G$39,6,FALSE)="YES"),T142,""),"")</f>
        <v/>
      </c>
      <c r="AE142" s="117" t="str">
        <f>IFERROR(IF(AND(VLOOKUP($F142,'Aircraft list'!$A$4:$G$39,3,FALSE)="YES",VLOOKUP($F142,'Aircraft list'!$A$4:$G$39,6,FALSE)="YES"),U142,""),"")</f>
        <v/>
      </c>
      <c r="AF142" s="115" t="str">
        <f>IFERROR(IF(AND(VLOOKUP($F142,'Aircraft list'!$A$4:$G$39,3,FALSE)="YES",VLOOKUP($F142,'Aircraft list'!$A$4:$G$39,6,FALSE)="YES"),V142,""),"")</f>
        <v/>
      </c>
      <c r="AG142" s="116" t="str">
        <f>IFERROR(IF(VLOOKUP($F142,'Aircraft list'!$A$4:$G$39,5,FALSE)="YES",T142,""),"")</f>
        <v/>
      </c>
      <c r="AH142" s="117" t="str">
        <f>IFERROR(IF(VLOOKUP($F142,'Aircraft list'!$A$4:$G$39,5,FALSE)="YES",U142,""),"")</f>
        <v/>
      </c>
      <c r="AI142" s="115" t="str">
        <f>IFERROR(IF(VLOOKUP($F142,'Aircraft list'!$A$4:$G$39,5,FALSE)="YES",V142,""),"")</f>
        <v/>
      </c>
      <c r="AJ142" s="101"/>
      <c r="AK142" s="101"/>
      <c r="AL142" s="101"/>
      <c r="AM142" s="102" t="str">
        <f>IFERROR(IF(VLOOKUP($F142,'Aircraft list'!$A$4:$G$39,7,FALSE)="YES",N142,""),"")</f>
        <v/>
      </c>
      <c r="AN142" s="112"/>
      <c r="AO142" s="101"/>
      <c r="AP142" s="101"/>
      <c r="AQ142" s="101"/>
      <c r="AR142" s="111"/>
      <c r="AS142" s="102"/>
      <c r="AT142" s="102"/>
      <c r="AU142" s="49"/>
    </row>
    <row r="143" spans="1:47" s="50" customFormat="1">
      <c r="A143" s="84"/>
      <c r="B143" s="75"/>
      <c r="C143" s="76"/>
      <c r="D143" s="77"/>
      <c r="E143" s="73" t="str">
        <f t="shared" si="9"/>
        <v/>
      </c>
      <c r="F143" s="79"/>
      <c r="G143" s="80"/>
      <c r="H143" s="50" t="str">
        <f>IFERROR(IF(VLOOKUP(F143,'Aircraft list'!$A$4:$T$59, 3,FALSE)="YES", "ME", "SE" )," ")</f>
        <v xml:space="preserve"> </v>
      </c>
      <c r="I143" s="80"/>
      <c r="J143" s="81" t="str">
        <f ca="1">IFERROR(IF(AND(
MOD(C143-fctlontodouble(VLOOKUP(B143,#REF!,4,FALSE))/360,1)&gt;=MOD((((MID((MID((IF(ISERR(A143),"",fctsoleil(A143,fctlattodouble(VLOOKUP(B143,#REF!,3,FALSE)),fctlontodouble(VLOOKUP(B143,#REF!,4,FALSE)),FALSE))),1,4)),1,2))*60+MID((MID((IF(ISERR(A143),"",fctsoleil(A143,fctlattodouble(VLOOKUP(B143,#REF!,3,FALSE)),fctlontodouble(VLOOKUP(B143,#REF!,4,FALSE)),FALSE))),1,4)),3,4))/(60*24))-fctlontodouble(VLOOKUP(B143,#REF!,4,FALSE))/360,1),
MOD(C143-fctlontodouble(VLOOKUP(B143,#REF!,4,FALSE))/360,1)&lt;MOD((((MID((MID((IF(ISERR(A143),"",fctsoleil(A143,fctlattodouble(VLOOKUP(B143,#REF!,3,FALSE)),fctlontodouble(VLOOKUP(B143,#REF!,4,FALSE)),FALSE))),7,4)),1,2))*60+MID((MID((IF(ISERR(A143),"",fctsoleil(A143,fctlattodouble(VLOOKUP(B143,#REF!,3,FALSE)),fctlontodouble(VLOOKUP(B143,#REF!,4,FALSE)),FALSE))),7,4)),3,4))/(60*24))-fctlontodouble(VLOOKUP(B143,#REF!,4,FALSE))/360,1)
),1,""),"")</f>
        <v/>
      </c>
      <c r="K143" s="82" t="str">
        <f t="shared" si="10"/>
        <v/>
      </c>
      <c r="L143" s="79" t="str">
        <f ca="1">IFERROR(IF(AND(
MOD(E143-fctlontodouble(VLOOKUP(D143,#REF!,4,FALSE))/360,1)&gt;=MOD((((MID((MID((IF(ISERR(A143),"",fctsoleil(A143,fctlattodouble(VLOOKUP(D143,#REF!,3,FALSE)),fctlontodouble(VLOOKUP(D143,#REF!,4,FALSE)),FALSE))),1,4)),1,2))*60+MID((MID((IF(ISERR(A143),"",fctsoleil(A143,fctlattodouble(VLOOKUP(D143,#REF!,3,FALSE)),fctlontodouble(VLOOKUP(D143,#REF!,4,FALSE)),FALSE))),1,4)),3,4))/(60*24))-fctlontodouble(VLOOKUP(D143,#REF!,4,FALSE))/360,1),
MOD(E143-fctlontodouble(VLOOKUP(D143,#REF!,4,FALSE))/360,1)&lt;MOD((((MID((MID((IF(ISERR(A143),"",fctsoleil(A143,fctlattodouble(VLOOKUP(D143,#REF!,3,FALSE)),fctlontodouble(VLOOKUP(D143,#REF!,4,FALSE)),FALSE))),7,4)),1,2))*60+MID((MID((IF(ISERR(A143),"",fctsoleil(A143,fctlattodouble(VLOOKUP(D143,#REF!,3,FALSE)),fctlontodouble(VLOOKUP(D143,#REF!,4,FALSE)),FALSE))),7,4)),3,4))/(60*24))-fctlontodouble(VLOOKUP(D143,#REF!,4,FALSE))/360,1)
),1," "),"")</f>
        <v/>
      </c>
      <c r="M143" s="79" t="str">
        <f t="shared" si="11"/>
        <v/>
      </c>
      <c r="N143" s="94"/>
      <c r="O143" s="83"/>
      <c r="P143" s="95"/>
      <c r="Q143" s="96"/>
      <c r="R143" s="97" t="str">
        <f>IF(AND(A143&lt;&gt;0,B143&lt;&gt;0,D143&lt;&gt;0,C143&lt;&gt;0,N143&lt;&gt;0),(vol_de_nuit(B143,D143,A143,C143,N143/24)*24),"")</f>
        <v/>
      </c>
      <c r="S143" s="98"/>
      <c r="T143" s="95"/>
      <c r="U143" s="99"/>
      <c r="V143" s="100"/>
      <c r="W143" s="101"/>
      <c r="X143" s="116" t="str">
        <f>IFERROR(IF(AND(VLOOKUP($F143,'Aircraft list'!$A$4:$G$39,2,FALSE)="YES",VLOOKUP($F143,'Aircraft list'!$A$4:$G$39,4,FALSE)="YES"),T143,""),"")</f>
        <v/>
      </c>
      <c r="Y143" s="115" t="str">
        <f>IFERROR(IF(AND(VLOOKUP($F143,'Aircraft list'!$A$4:$G$39,2,FALSE)="YES",VLOOKUP($F143,'Aircraft list'!$A$4:$G$39,4,FALSE)="YES"),V143,""),"")</f>
        <v/>
      </c>
      <c r="Z143" s="116" t="str">
        <f>IFERROR(IF(AND(VLOOKUP($F143,'Aircraft list'!$A$4:$G$39,3,FALSE)="YES",VLOOKUP($F143,'Aircraft list'!$A$4:$G$39,4,FALSE)="YES"),T143,""),"")</f>
        <v/>
      </c>
      <c r="AA143" s="115" t="str">
        <f>IFERROR(IF(AND(VLOOKUP($F143,'Aircraft list'!$A$4:$G$39,3,FALSE)="YES",VLOOKUP($F143,'Aircraft list'!$A$4:$G$39,4,FALSE)="YES"),V143,""),"")</f>
        <v/>
      </c>
      <c r="AB143" s="116" t="str">
        <f>IFERROR(IF(AND(VLOOKUP($F143,'Aircraft list'!$A$4:$G$39,2,FALSE)="YES",VLOOKUP($F143,'Aircraft list'!$A$4:$G$39,6,FALSE)="YES"),T143,""),"")</f>
        <v/>
      </c>
      <c r="AC143" s="115" t="str">
        <f>IFERROR(IF(AND(VLOOKUP($F143,'Aircraft list'!$A$4:$G$39,2,FALSE)="YES",VLOOKUP($F143,'Aircraft list'!$A$4:$G$39,6,FALSE)="YES"),V143,""),"")</f>
        <v/>
      </c>
      <c r="AD143" s="116" t="str">
        <f>IFERROR(IF(AND(VLOOKUP($F143,'Aircraft list'!$A$4:$G$39,3,FALSE)="YES",VLOOKUP($F143,'Aircraft list'!$A$4:$G$39,6,FALSE)="YES"),T143,""),"")</f>
        <v/>
      </c>
      <c r="AE143" s="117" t="str">
        <f>IFERROR(IF(AND(VLOOKUP($F143,'Aircraft list'!$A$4:$G$39,3,FALSE)="YES",VLOOKUP($F143,'Aircraft list'!$A$4:$G$39,6,FALSE)="YES"),U143,""),"")</f>
        <v/>
      </c>
      <c r="AF143" s="115" t="str">
        <f>IFERROR(IF(AND(VLOOKUP($F143,'Aircraft list'!$A$4:$G$39,3,FALSE)="YES",VLOOKUP($F143,'Aircraft list'!$A$4:$G$39,6,FALSE)="YES"),V143,""),"")</f>
        <v/>
      </c>
      <c r="AG143" s="116" t="str">
        <f>IFERROR(IF(VLOOKUP($F143,'Aircraft list'!$A$4:$G$39,5,FALSE)="YES",T143,""),"")</f>
        <v/>
      </c>
      <c r="AH143" s="117" t="str">
        <f>IFERROR(IF(VLOOKUP($F143,'Aircraft list'!$A$4:$G$39,5,FALSE)="YES",U143,""),"")</f>
        <v/>
      </c>
      <c r="AI143" s="115" t="str">
        <f>IFERROR(IF(VLOOKUP($F143,'Aircraft list'!$A$4:$G$39,5,FALSE)="YES",V143,""),"")</f>
        <v/>
      </c>
      <c r="AJ143" s="101"/>
      <c r="AK143" s="101"/>
      <c r="AL143" s="101"/>
      <c r="AM143" s="102" t="str">
        <f>IFERROR(IF(VLOOKUP($F143,'Aircraft list'!$A$4:$G$39,7,FALSE)="YES",N143,""),"")</f>
        <v/>
      </c>
      <c r="AN143" s="112"/>
      <c r="AO143" s="101"/>
      <c r="AP143" s="101"/>
      <c r="AQ143" s="101"/>
      <c r="AR143" s="111"/>
      <c r="AS143" s="102"/>
      <c r="AT143" s="102"/>
      <c r="AU143" s="49"/>
    </row>
    <row r="144" spans="1:47" s="50" customFormat="1">
      <c r="A144" s="84"/>
      <c r="B144" s="75"/>
      <c r="C144" s="76"/>
      <c r="D144" s="77"/>
      <c r="E144" s="73" t="str">
        <f t="shared" si="9"/>
        <v/>
      </c>
      <c r="F144" s="79"/>
      <c r="G144" s="80"/>
      <c r="H144" s="50" t="str">
        <f>IFERROR(IF(VLOOKUP(F144,'Aircraft list'!$A$4:$T$59, 3,FALSE)="YES", "ME", "SE" )," ")</f>
        <v xml:space="preserve"> </v>
      </c>
      <c r="I144" s="80"/>
      <c r="J144" s="81" t="str">
        <f ca="1">IFERROR(IF(AND(
MOD(C144-fctlontodouble(VLOOKUP(B144,#REF!,4,FALSE))/360,1)&gt;=MOD((((MID((MID((IF(ISERR(A144),"",fctsoleil(A144,fctlattodouble(VLOOKUP(B144,#REF!,3,FALSE)),fctlontodouble(VLOOKUP(B144,#REF!,4,FALSE)),FALSE))),1,4)),1,2))*60+MID((MID((IF(ISERR(A144),"",fctsoleil(A144,fctlattodouble(VLOOKUP(B144,#REF!,3,FALSE)),fctlontodouble(VLOOKUP(B144,#REF!,4,FALSE)),FALSE))),1,4)),3,4))/(60*24))-fctlontodouble(VLOOKUP(B144,#REF!,4,FALSE))/360,1),
MOD(C144-fctlontodouble(VLOOKUP(B144,#REF!,4,FALSE))/360,1)&lt;MOD((((MID((MID((IF(ISERR(A144),"",fctsoleil(A144,fctlattodouble(VLOOKUP(B144,#REF!,3,FALSE)),fctlontodouble(VLOOKUP(B144,#REF!,4,FALSE)),FALSE))),7,4)),1,2))*60+MID((MID((IF(ISERR(A144),"",fctsoleil(A144,fctlattodouble(VLOOKUP(B144,#REF!,3,FALSE)),fctlontodouble(VLOOKUP(B144,#REF!,4,FALSE)),FALSE))),7,4)),3,4))/(60*24))-fctlontodouble(VLOOKUP(B144,#REF!,4,FALSE))/360,1)
),1,""),"")</f>
        <v/>
      </c>
      <c r="K144" s="82" t="str">
        <f t="shared" si="10"/>
        <v/>
      </c>
      <c r="L144" s="79" t="str">
        <f ca="1">IFERROR(IF(AND(
MOD(E144-fctlontodouble(VLOOKUP(D144,#REF!,4,FALSE))/360,1)&gt;=MOD((((MID((MID((IF(ISERR(A144),"",fctsoleil(A144,fctlattodouble(VLOOKUP(D144,#REF!,3,FALSE)),fctlontodouble(VLOOKUP(D144,#REF!,4,FALSE)),FALSE))),1,4)),1,2))*60+MID((MID((IF(ISERR(A144),"",fctsoleil(A144,fctlattodouble(VLOOKUP(D144,#REF!,3,FALSE)),fctlontodouble(VLOOKUP(D144,#REF!,4,FALSE)),FALSE))),1,4)),3,4))/(60*24))-fctlontodouble(VLOOKUP(D144,#REF!,4,FALSE))/360,1),
MOD(E144-fctlontodouble(VLOOKUP(D144,#REF!,4,FALSE))/360,1)&lt;MOD((((MID((MID((IF(ISERR(A144),"",fctsoleil(A144,fctlattodouble(VLOOKUP(D144,#REF!,3,FALSE)),fctlontodouble(VLOOKUP(D144,#REF!,4,FALSE)),FALSE))),7,4)),1,2))*60+MID((MID((IF(ISERR(A144),"",fctsoleil(A144,fctlattodouble(VLOOKUP(D144,#REF!,3,FALSE)),fctlontodouble(VLOOKUP(D144,#REF!,4,FALSE)),FALSE))),7,4)),3,4))/(60*24))-fctlontodouble(VLOOKUP(D144,#REF!,4,FALSE))/360,1)
),1," "),"")</f>
        <v/>
      </c>
      <c r="M144" s="79" t="str">
        <f t="shared" si="11"/>
        <v/>
      </c>
      <c r="N144" s="94"/>
      <c r="O144" s="83"/>
      <c r="P144" s="95"/>
      <c r="Q144" s="96"/>
      <c r="R144" s="97" t="str">
        <f>IF(AND(A144&lt;&gt;0,B144&lt;&gt;0,D144&lt;&gt;0,C144&lt;&gt;0,N144&lt;&gt;0),(vol_de_nuit(B144,D144,A144,C144,N144/24)*24),"")</f>
        <v/>
      </c>
      <c r="S144" s="98"/>
      <c r="T144" s="95"/>
      <c r="U144" s="99"/>
      <c r="V144" s="100"/>
      <c r="W144" s="101"/>
      <c r="X144" s="116" t="str">
        <f>IFERROR(IF(AND(VLOOKUP($F144,'Aircraft list'!$A$4:$G$39,2,FALSE)="YES",VLOOKUP($F144,'Aircraft list'!$A$4:$G$39,4,FALSE)="YES"),T144,""),"")</f>
        <v/>
      </c>
      <c r="Y144" s="115" t="str">
        <f>IFERROR(IF(AND(VLOOKUP($F144,'Aircraft list'!$A$4:$G$39,2,FALSE)="YES",VLOOKUP($F144,'Aircraft list'!$A$4:$G$39,4,FALSE)="YES"),V144,""),"")</f>
        <v/>
      </c>
      <c r="Z144" s="116" t="str">
        <f>IFERROR(IF(AND(VLOOKUP($F144,'Aircraft list'!$A$4:$G$39,3,FALSE)="YES",VLOOKUP($F144,'Aircraft list'!$A$4:$G$39,4,FALSE)="YES"),T144,""),"")</f>
        <v/>
      </c>
      <c r="AA144" s="115" t="str">
        <f>IFERROR(IF(AND(VLOOKUP($F144,'Aircraft list'!$A$4:$G$39,3,FALSE)="YES",VLOOKUP($F144,'Aircraft list'!$A$4:$G$39,4,FALSE)="YES"),V144,""),"")</f>
        <v/>
      </c>
      <c r="AB144" s="116" t="str">
        <f>IFERROR(IF(AND(VLOOKUP($F144,'Aircraft list'!$A$4:$G$39,2,FALSE)="YES",VLOOKUP($F144,'Aircraft list'!$A$4:$G$39,6,FALSE)="YES"),T144,""),"")</f>
        <v/>
      </c>
      <c r="AC144" s="115" t="str">
        <f>IFERROR(IF(AND(VLOOKUP($F144,'Aircraft list'!$A$4:$G$39,2,FALSE)="YES",VLOOKUP($F144,'Aircraft list'!$A$4:$G$39,6,FALSE)="YES"),V144,""),"")</f>
        <v/>
      </c>
      <c r="AD144" s="116" t="str">
        <f>IFERROR(IF(AND(VLOOKUP($F144,'Aircraft list'!$A$4:$G$39,3,FALSE)="YES",VLOOKUP($F144,'Aircraft list'!$A$4:$G$39,6,FALSE)="YES"),T144,""),"")</f>
        <v/>
      </c>
      <c r="AE144" s="117" t="str">
        <f>IFERROR(IF(AND(VLOOKUP($F144,'Aircraft list'!$A$4:$G$39,3,FALSE)="YES",VLOOKUP($F144,'Aircraft list'!$A$4:$G$39,6,FALSE)="YES"),U144,""),"")</f>
        <v/>
      </c>
      <c r="AF144" s="115" t="str">
        <f>IFERROR(IF(AND(VLOOKUP($F144,'Aircraft list'!$A$4:$G$39,3,FALSE)="YES",VLOOKUP($F144,'Aircraft list'!$A$4:$G$39,6,FALSE)="YES"),V144,""),"")</f>
        <v/>
      </c>
      <c r="AG144" s="116" t="str">
        <f>IFERROR(IF(VLOOKUP($F144,'Aircraft list'!$A$4:$G$39,5,FALSE)="YES",T144,""),"")</f>
        <v/>
      </c>
      <c r="AH144" s="117" t="str">
        <f>IFERROR(IF(VLOOKUP($F144,'Aircraft list'!$A$4:$G$39,5,FALSE)="YES",U144,""),"")</f>
        <v/>
      </c>
      <c r="AI144" s="115" t="str">
        <f>IFERROR(IF(VLOOKUP($F144,'Aircraft list'!$A$4:$G$39,5,FALSE)="YES",V144,""),"")</f>
        <v/>
      </c>
      <c r="AJ144" s="101"/>
      <c r="AK144" s="101"/>
      <c r="AL144" s="101"/>
      <c r="AM144" s="102" t="str">
        <f>IFERROR(IF(VLOOKUP($F144,'Aircraft list'!$A$4:$G$39,7,FALSE)="YES",N144,""),"")</f>
        <v/>
      </c>
      <c r="AN144" s="112"/>
      <c r="AO144" s="101"/>
      <c r="AP144" s="101"/>
      <c r="AQ144" s="101"/>
      <c r="AR144" s="111"/>
      <c r="AS144" s="102"/>
      <c r="AT144" s="102"/>
      <c r="AU144" s="49"/>
    </row>
    <row r="145" spans="1:47" s="50" customFormat="1">
      <c r="A145" s="84"/>
      <c r="B145" s="75"/>
      <c r="C145" s="76"/>
      <c r="D145" s="77"/>
      <c r="E145" s="73" t="str">
        <f t="shared" si="9"/>
        <v/>
      </c>
      <c r="F145" s="79"/>
      <c r="G145" s="80"/>
      <c r="H145" s="50" t="str">
        <f>IFERROR(IF(VLOOKUP(F145,'Aircraft list'!$A$4:$T$59, 3,FALSE)="YES", "ME", "SE" )," ")</f>
        <v xml:space="preserve"> </v>
      </c>
      <c r="I145" s="80"/>
      <c r="J145" s="81" t="str">
        <f ca="1">IFERROR(IF(AND(
MOD(C145-fctlontodouble(VLOOKUP(B145,#REF!,4,FALSE))/360,1)&gt;=MOD((((MID((MID((IF(ISERR(A145),"",fctsoleil(A145,fctlattodouble(VLOOKUP(B145,#REF!,3,FALSE)),fctlontodouble(VLOOKUP(B145,#REF!,4,FALSE)),FALSE))),1,4)),1,2))*60+MID((MID((IF(ISERR(A145),"",fctsoleil(A145,fctlattodouble(VLOOKUP(B145,#REF!,3,FALSE)),fctlontodouble(VLOOKUP(B145,#REF!,4,FALSE)),FALSE))),1,4)),3,4))/(60*24))-fctlontodouble(VLOOKUP(B145,#REF!,4,FALSE))/360,1),
MOD(C145-fctlontodouble(VLOOKUP(B145,#REF!,4,FALSE))/360,1)&lt;MOD((((MID((MID((IF(ISERR(A145),"",fctsoleil(A145,fctlattodouble(VLOOKUP(B145,#REF!,3,FALSE)),fctlontodouble(VLOOKUP(B145,#REF!,4,FALSE)),FALSE))),7,4)),1,2))*60+MID((MID((IF(ISERR(A145),"",fctsoleil(A145,fctlattodouble(VLOOKUP(B145,#REF!,3,FALSE)),fctlontodouble(VLOOKUP(B145,#REF!,4,FALSE)),FALSE))),7,4)),3,4))/(60*24))-fctlontodouble(VLOOKUP(B145,#REF!,4,FALSE))/360,1)
),1,""),"")</f>
        <v/>
      </c>
      <c r="K145" s="82" t="str">
        <f t="shared" si="10"/>
        <v/>
      </c>
      <c r="L145" s="79" t="str">
        <f ca="1">IFERROR(IF(AND(
MOD(E145-fctlontodouble(VLOOKUP(D145,#REF!,4,FALSE))/360,1)&gt;=MOD((((MID((MID((IF(ISERR(A145),"",fctsoleil(A145,fctlattodouble(VLOOKUP(D145,#REF!,3,FALSE)),fctlontodouble(VLOOKUP(D145,#REF!,4,FALSE)),FALSE))),1,4)),1,2))*60+MID((MID((IF(ISERR(A145),"",fctsoleil(A145,fctlattodouble(VLOOKUP(D145,#REF!,3,FALSE)),fctlontodouble(VLOOKUP(D145,#REF!,4,FALSE)),FALSE))),1,4)),3,4))/(60*24))-fctlontodouble(VLOOKUP(D145,#REF!,4,FALSE))/360,1),
MOD(E145-fctlontodouble(VLOOKUP(D145,#REF!,4,FALSE))/360,1)&lt;MOD((((MID((MID((IF(ISERR(A145),"",fctsoleil(A145,fctlattodouble(VLOOKUP(D145,#REF!,3,FALSE)),fctlontodouble(VLOOKUP(D145,#REF!,4,FALSE)),FALSE))),7,4)),1,2))*60+MID((MID((IF(ISERR(A145),"",fctsoleil(A145,fctlattodouble(VLOOKUP(D145,#REF!,3,FALSE)),fctlontodouble(VLOOKUP(D145,#REF!,4,FALSE)),FALSE))),7,4)),3,4))/(60*24))-fctlontodouble(VLOOKUP(D145,#REF!,4,FALSE))/360,1)
),1," "),"")</f>
        <v/>
      </c>
      <c r="M145" s="79" t="str">
        <f t="shared" si="11"/>
        <v/>
      </c>
      <c r="N145" s="94"/>
      <c r="O145" s="83"/>
      <c r="P145" s="95"/>
      <c r="Q145" s="96"/>
      <c r="R145" s="97" t="str">
        <f>IF(AND(A145&lt;&gt;0,B145&lt;&gt;0,D145&lt;&gt;0,C145&lt;&gt;0,N145&lt;&gt;0),(vol_de_nuit(B145,D145,A145,C145,N145/24)*24),"")</f>
        <v/>
      </c>
      <c r="S145" s="98"/>
      <c r="T145" s="95"/>
      <c r="U145" s="99"/>
      <c r="V145" s="100"/>
      <c r="W145" s="101"/>
      <c r="X145" s="116" t="str">
        <f>IFERROR(IF(AND(VLOOKUP($F145,'Aircraft list'!$A$4:$G$39,2,FALSE)="YES",VLOOKUP($F145,'Aircraft list'!$A$4:$G$39,4,FALSE)="YES"),T145,""),"")</f>
        <v/>
      </c>
      <c r="Y145" s="115" t="str">
        <f>IFERROR(IF(AND(VLOOKUP($F145,'Aircraft list'!$A$4:$G$39,2,FALSE)="YES",VLOOKUP($F145,'Aircraft list'!$A$4:$G$39,4,FALSE)="YES"),V145,""),"")</f>
        <v/>
      </c>
      <c r="Z145" s="116" t="str">
        <f>IFERROR(IF(AND(VLOOKUP($F145,'Aircraft list'!$A$4:$G$39,3,FALSE)="YES",VLOOKUP($F145,'Aircraft list'!$A$4:$G$39,4,FALSE)="YES"),T145,""),"")</f>
        <v/>
      </c>
      <c r="AA145" s="115" t="str">
        <f>IFERROR(IF(AND(VLOOKUP($F145,'Aircraft list'!$A$4:$G$39,3,FALSE)="YES",VLOOKUP($F145,'Aircraft list'!$A$4:$G$39,4,FALSE)="YES"),V145,""),"")</f>
        <v/>
      </c>
      <c r="AB145" s="116" t="str">
        <f>IFERROR(IF(AND(VLOOKUP($F145,'Aircraft list'!$A$4:$G$39,2,FALSE)="YES",VLOOKUP($F145,'Aircraft list'!$A$4:$G$39,6,FALSE)="YES"),T145,""),"")</f>
        <v/>
      </c>
      <c r="AC145" s="115" t="str">
        <f>IFERROR(IF(AND(VLOOKUP($F145,'Aircraft list'!$A$4:$G$39,2,FALSE)="YES",VLOOKUP($F145,'Aircraft list'!$A$4:$G$39,6,FALSE)="YES"),V145,""),"")</f>
        <v/>
      </c>
      <c r="AD145" s="116" t="str">
        <f>IFERROR(IF(AND(VLOOKUP($F145,'Aircraft list'!$A$4:$G$39,3,FALSE)="YES",VLOOKUP($F145,'Aircraft list'!$A$4:$G$39,6,FALSE)="YES"),T145,""),"")</f>
        <v/>
      </c>
      <c r="AE145" s="117" t="str">
        <f>IFERROR(IF(AND(VLOOKUP($F145,'Aircraft list'!$A$4:$G$39,3,FALSE)="YES",VLOOKUP($F145,'Aircraft list'!$A$4:$G$39,6,FALSE)="YES"),U145,""),"")</f>
        <v/>
      </c>
      <c r="AF145" s="115" t="str">
        <f>IFERROR(IF(AND(VLOOKUP($F145,'Aircraft list'!$A$4:$G$39,3,FALSE)="YES",VLOOKUP($F145,'Aircraft list'!$A$4:$G$39,6,FALSE)="YES"),V145,""),"")</f>
        <v/>
      </c>
      <c r="AG145" s="116" t="str">
        <f>IFERROR(IF(VLOOKUP($F145,'Aircraft list'!$A$4:$G$39,5,FALSE)="YES",T145,""),"")</f>
        <v/>
      </c>
      <c r="AH145" s="117" t="str">
        <f>IFERROR(IF(VLOOKUP($F145,'Aircraft list'!$A$4:$G$39,5,FALSE)="YES",U145,""),"")</f>
        <v/>
      </c>
      <c r="AI145" s="115" t="str">
        <f>IFERROR(IF(VLOOKUP($F145,'Aircraft list'!$A$4:$G$39,5,FALSE)="YES",V145,""),"")</f>
        <v/>
      </c>
      <c r="AJ145" s="101"/>
      <c r="AK145" s="101"/>
      <c r="AL145" s="101"/>
      <c r="AM145" s="102" t="str">
        <f>IFERROR(IF(VLOOKUP($F145,'Aircraft list'!$A$4:$G$39,7,FALSE)="YES",N145,""),"")</f>
        <v/>
      </c>
      <c r="AN145" s="112"/>
      <c r="AO145" s="101"/>
      <c r="AP145" s="101"/>
      <c r="AQ145" s="101"/>
      <c r="AR145" s="111"/>
      <c r="AS145" s="102"/>
      <c r="AT145" s="102"/>
      <c r="AU145" s="49"/>
    </row>
    <row r="146" spans="1:47" s="50" customFormat="1">
      <c r="A146" s="84"/>
      <c r="B146" s="75"/>
      <c r="C146" s="76"/>
      <c r="D146" s="77"/>
      <c r="E146" s="73" t="str">
        <f t="shared" si="9"/>
        <v/>
      </c>
      <c r="F146" s="79"/>
      <c r="G146" s="80"/>
      <c r="H146" s="50" t="str">
        <f>IFERROR(IF(VLOOKUP(F146,'Aircraft list'!$A$4:$T$59, 3,FALSE)="YES", "ME", "SE" )," ")</f>
        <v xml:space="preserve"> </v>
      </c>
      <c r="I146" s="80"/>
      <c r="J146" s="81" t="str">
        <f ca="1">IFERROR(IF(AND(
MOD(C146-fctlontodouble(VLOOKUP(B146,#REF!,4,FALSE))/360,1)&gt;=MOD((((MID((MID((IF(ISERR(A146),"",fctsoleil(A146,fctlattodouble(VLOOKUP(B146,#REF!,3,FALSE)),fctlontodouble(VLOOKUP(B146,#REF!,4,FALSE)),FALSE))),1,4)),1,2))*60+MID((MID((IF(ISERR(A146),"",fctsoleil(A146,fctlattodouble(VLOOKUP(B146,#REF!,3,FALSE)),fctlontodouble(VLOOKUP(B146,#REF!,4,FALSE)),FALSE))),1,4)),3,4))/(60*24))-fctlontodouble(VLOOKUP(B146,#REF!,4,FALSE))/360,1),
MOD(C146-fctlontodouble(VLOOKUP(B146,#REF!,4,FALSE))/360,1)&lt;MOD((((MID((MID((IF(ISERR(A146),"",fctsoleil(A146,fctlattodouble(VLOOKUP(B146,#REF!,3,FALSE)),fctlontodouble(VLOOKUP(B146,#REF!,4,FALSE)),FALSE))),7,4)),1,2))*60+MID((MID((IF(ISERR(A146),"",fctsoleil(A146,fctlattodouble(VLOOKUP(B146,#REF!,3,FALSE)),fctlontodouble(VLOOKUP(B146,#REF!,4,FALSE)),FALSE))),7,4)),3,4))/(60*24))-fctlontodouble(VLOOKUP(B146,#REF!,4,FALSE))/360,1)
),1,""),"")</f>
        <v/>
      </c>
      <c r="K146" s="82" t="str">
        <f t="shared" si="10"/>
        <v/>
      </c>
      <c r="L146" s="79" t="str">
        <f ca="1">IFERROR(IF(AND(
MOD(E146-fctlontodouble(VLOOKUP(D146,#REF!,4,FALSE))/360,1)&gt;=MOD((((MID((MID((IF(ISERR(A146),"",fctsoleil(A146,fctlattodouble(VLOOKUP(D146,#REF!,3,FALSE)),fctlontodouble(VLOOKUP(D146,#REF!,4,FALSE)),FALSE))),1,4)),1,2))*60+MID((MID((IF(ISERR(A146),"",fctsoleil(A146,fctlattodouble(VLOOKUP(D146,#REF!,3,FALSE)),fctlontodouble(VLOOKUP(D146,#REF!,4,FALSE)),FALSE))),1,4)),3,4))/(60*24))-fctlontodouble(VLOOKUP(D146,#REF!,4,FALSE))/360,1),
MOD(E146-fctlontodouble(VLOOKUP(D146,#REF!,4,FALSE))/360,1)&lt;MOD((((MID((MID((IF(ISERR(A146),"",fctsoleil(A146,fctlattodouble(VLOOKUP(D146,#REF!,3,FALSE)),fctlontodouble(VLOOKUP(D146,#REF!,4,FALSE)),FALSE))),7,4)),1,2))*60+MID((MID((IF(ISERR(A146),"",fctsoleil(A146,fctlattodouble(VLOOKUP(D146,#REF!,3,FALSE)),fctlontodouble(VLOOKUP(D146,#REF!,4,FALSE)),FALSE))),7,4)),3,4))/(60*24))-fctlontodouble(VLOOKUP(D146,#REF!,4,FALSE))/360,1)
),1," "),"")</f>
        <v/>
      </c>
      <c r="M146" s="79" t="str">
        <f t="shared" si="11"/>
        <v/>
      </c>
      <c r="N146" s="94"/>
      <c r="O146" s="83"/>
      <c r="P146" s="95"/>
      <c r="Q146" s="96"/>
      <c r="R146" s="97" t="str">
        <f>IF(AND(A146&lt;&gt;0,B146&lt;&gt;0,D146&lt;&gt;0,C146&lt;&gt;0,N146&lt;&gt;0),(vol_de_nuit(B146,D146,A146,C146,N146/24)*24),"")</f>
        <v/>
      </c>
      <c r="S146" s="98"/>
      <c r="T146" s="95"/>
      <c r="U146" s="99"/>
      <c r="V146" s="100"/>
      <c r="W146" s="101"/>
      <c r="X146" s="116" t="str">
        <f>IFERROR(IF(AND(VLOOKUP($F146,'Aircraft list'!$A$4:$G$39,2,FALSE)="YES",VLOOKUP($F146,'Aircraft list'!$A$4:$G$39,4,FALSE)="YES"),T146,""),"")</f>
        <v/>
      </c>
      <c r="Y146" s="115" t="str">
        <f>IFERROR(IF(AND(VLOOKUP($F146,'Aircraft list'!$A$4:$G$39,2,FALSE)="YES",VLOOKUP($F146,'Aircraft list'!$A$4:$G$39,4,FALSE)="YES"),V146,""),"")</f>
        <v/>
      </c>
      <c r="Z146" s="116" t="str">
        <f>IFERROR(IF(AND(VLOOKUP($F146,'Aircraft list'!$A$4:$G$39,3,FALSE)="YES",VLOOKUP($F146,'Aircraft list'!$A$4:$G$39,4,FALSE)="YES"),T146,""),"")</f>
        <v/>
      </c>
      <c r="AA146" s="115" t="str">
        <f>IFERROR(IF(AND(VLOOKUP($F146,'Aircraft list'!$A$4:$G$39,3,FALSE)="YES",VLOOKUP($F146,'Aircraft list'!$A$4:$G$39,4,FALSE)="YES"),V146,""),"")</f>
        <v/>
      </c>
      <c r="AB146" s="116" t="str">
        <f>IFERROR(IF(AND(VLOOKUP($F146,'Aircraft list'!$A$4:$G$39,2,FALSE)="YES",VLOOKUP($F146,'Aircraft list'!$A$4:$G$39,6,FALSE)="YES"),T146,""),"")</f>
        <v/>
      </c>
      <c r="AC146" s="115" t="str">
        <f>IFERROR(IF(AND(VLOOKUP($F146,'Aircraft list'!$A$4:$G$39,2,FALSE)="YES",VLOOKUP($F146,'Aircraft list'!$A$4:$G$39,6,FALSE)="YES"),V146,""),"")</f>
        <v/>
      </c>
      <c r="AD146" s="116" t="str">
        <f>IFERROR(IF(AND(VLOOKUP($F146,'Aircraft list'!$A$4:$G$39,3,FALSE)="YES",VLOOKUP($F146,'Aircraft list'!$A$4:$G$39,6,FALSE)="YES"),T146,""),"")</f>
        <v/>
      </c>
      <c r="AE146" s="117" t="str">
        <f>IFERROR(IF(AND(VLOOKUP($F146,'Aircraft list'!$A$4:$G$39,3,FALSE)="YES",VLOOKUP($F146,'Aircraft list'!$A$4:$G$39,6,FALSE)="YES"),U146,""),"")</f>
        <v/>
      </c>
      <c r="AF146" s="115" t="str">
        <f>IFERROR(IF(AND(VLOOKUP($F146,'Aircraft list'!$A$4:$G$39,3,FALSE)="YES",VLOOKUP($F146,'Aircraft list'!$A$4:$G$39,6,FALSE)="YES"),V146,""),"")</f>
        <v/>
      </c>
      <c r="AG146" s="116" t="str">
        <f>IFERROR(IF(VLOOKUP($F146,'Aircraft list'!$A$4:$G$39,5,FALSE)="YES",T146,""),"")</f>
        <v/>
      </c>
      <c r="AH146" s="117" t="str">
        <f>IFERROR(IF(VLOOKUP($F146,'Aircraft list'!$A$4:$G$39,5,FALSE)="YES",U146,""),"")</f>
        <v/>
      </c>
      <c r="AI146" s="115" t="str">
        <f>IFERROR(IF(VLOOKUP($F146,'Aircraft list'!$A$4:$G$39,5,FALSE)="YES",V146,""),"")</f>
        <v/>
      </c>
      <c r="AJ146" s="101"/>
      <c r="AK146" s="101"/>
      <c r="AL146" s="101"/>
      <c r="AM146" s="102" t="str">
        <f>IFERROR(IF(VLOOKUP($F146,'Aircraft list'!$A$4:$G$39,7,FALSE)="YES",N146,""),"")</f>
        <v/>
      </c>
      <c r="AN146" s="112"/>
      <c r="AO146" s="101"/>
      <c r="AP146" s="101"/>
      <c r="AQ146" s="101"/>
      <c r="AR146" s="111"/>
      <c r="AS146" s="102"/>
      <c r="AT146" s="102"/>
      <c r="AU146" s="49"/>
    </row>
    <row r="147" spans="1:47" s="50" customFormat="1">
      <c r="A147" s="84"/>
      <c r="B147" s="75"/>
      <c r="C147" s="76"/>
      <c r="D147" s="77"/>
      <c r="E147" s="73" t="str">
        <f t="shared" si="9"/>
        <v/>
      </c>
      <c r="F147" s="79"/>
      <c r="G147" s="80"/>
      <c r="H147" s="50" t="str">
        <f>IFERROR(IF(VLOOKUP(F147,'Aircraft list'!$A$4:$T$59, 3,FALSE)="YES", "ME", "SE" )," ")</f>
        <v xml:space="preserve"> </v>
      </c>
      <c r="I147" s="80"/>
      <c r="J147" s="81" t="str">
        <f ca="1">IFERROR(IF(AND(
MOD(C147-fctlontodouble(VLOOKUP(B147,#REF!,4,FALSE))/360,1)&gt;=MOD((((MID((MID((IF(ISERR(A147),"",fctsoleil(A147,fctlattodouble(VLOOKUP(B147,#REF!,3,FALSE)),fctlontodouble(VLOOKUP(B147,#REF!,4,FALSE)),FALSE))),1,4)),1,2))*60+MID((MID((IF(ISERR(A147),"",fctsoleil(A147,fctlattodouble(VLOOKUP(B147,#REF!,3,FALSE)),fctlontodouble(VLOOKUP(B147,#REF!,4,FALSE)),FALSE))),1,4)),3,4))/(60*24))-fctlontodouble(VLOOKUP(B147,#REF!,4,FALSE))/360,1),
MOD(C147-fctlontodouble(VLOOKUP(B147,#REF!,4,FALSE))/360,1)&lt;MOD((((MID((MID((IF(ISERR(A147),"",fctsoleil(A147,fctlattodouble(VLOOKUP(B147,#REF!,3,FALSE)),fctlontodouble(VLOOKUP(B147,#REF!,4,FALSE)),FALSE))),7,4)),1,2))*60+MID((MID((IF(ISERR(A147),"",fctsoleil(A147,fctlattodouble(VLOOKUP(B147,#REF!,3,FALSE)),fctlontodouble(VLOOKUP(B147,#REF!,4,FALSE)),FALSE))),7,4)),3,4))/(60*24))-fctlontodouble(VLOOKUP(B147,#REF!,4,FALSE))/360,1)
),1,""),"")</f>
        <v/>
      </c>
      <c r="K147" s="82" t="str">
        <f t="shared" si="10"/>
        <v/>
      </c>
      <c r="L147" s="79" t="str">
        <f ca="1">IFERROR(IF(AND(
MOD(E147-fctlontodouble(VLOOKUP(D147,#REF!,4,FALSE))/360,1)&gt;=MOD((((MID((MID((IF(ISERR(A147),"",fctsoleil(A147,fctlattodouble(VLOOKUP(D147,#REF!,3,FALSE)),fctlontodouble(VLOOKUP(D147,#REF!,4,FALSE)),FALSE))),1,4)),1,2))*60+MID((MID((IF(ISERR(A147),"",fctsoleil(A147,fctlattodouble(VLOOKUP(D147,#REF!,3,FALSE)),fctlontodouble(VLOOKUP(D147,#REF!,4,FALSE)),FALSE))),1,4)),3,4))/(60*24))-fctlontodouble(VLOOKUP(D147,#REF!,4,FALSE))/360,1),
MOD(E147-fctlontodouble(VLOOKUP(D147,#REF!,4,FALSE))/360,1)&lt;MOD((((MID((MID((IF(ISERR(A147),"",fctsoleil(A147,fctlattodouble(VLOOKUP(D147,#REF!,3,FALSE)),fctlontodouble(VLOOKUP(D147,#REF!,4,FALSE)),FALSE))),7,4)),1,2))*60+MID((MID((IF(ISERR(A147),"",fctsoleil(A147,fctlattodouble(VLOOKUP(D147,#REF!,3,FALSE)),fctlontodouble(VLOOKUP(D147,#REF!,4,FALSE)),FALSE))),7,4)),3,4))/(60*24))-fctlontodouble(VLOOKUP(D147,#REF!,4,FALSE))/360,1)
),1," "),"")</f>
        <v/>
      </c>
      <c r="M147" s="79" t="str">
        <f t="shared" si="11"/>
        <v/>
      </c>
      <c r="N147" s="94"/>
      <c r="O147" s="83"/>
      <c r="P147" s="95"/>
      <c r="Q147" s="96"/>
      <c r="R147" s="97" t="str">
        <f>IF(AND(A147&lt;&gt;0,B147&lt;&gt;0,D147&lt;&gt;0,C147&lt;&gt;0,N147&lt;&gt;0),(vol_de_nuit(B147,D147,A147,C147,N147/24)*24),"")</f>
        <v/>
      </c>
      <c r="S147" s="98"/>
      <c r="T147" s="95"/>
      <c r="U147" s="99"/>
      <c r="V147" s="100"/>
      <c r="W147" s="101"/>
      <c r="X147" s="116" t="str">
        <f>IFERROR(IF(AND(VLOOKUP($F147,'Aircraft list'!$A$4:$G$39,2,FALSE)="YES",VLOOKUP($F147,'Aircraft list'!$A$4:$G$39,4,FALSE)="YES"),T147,""),"")</f>
        <v/>
      </c>
      <c r="Y147" s="115" t="str">
        <f>IFERROR(IF(AND(VLOOKUP($F147,'Aircraft list'!$A$4:$G$39,2,FALSE)="YES",VLOOKUP($F147,'Aircraft list'!$A$4:$G$39,4,FALSE)="YES"),V147,""),"")</f>
        <v/>
      </c>
      <c r="Z147" s="116" t="str">
        <f>IFERROR(IF(AND(VLOOKUP($F147,'Aircraft list'!$A$4:$G$39,3,FALSE)="YES",VLOOKUP($F147,'Aircraft list'!$A$4:$G$39,4,FALSE)="YES"),T147,""),"")</f>
        <v/>
      </c>
      <c r="AA147" s="115" t="str">
        <f>IFERROR(IF(AND(VLOOKUP($F147,'Aircraft list'!$A$4:$G$39,3,FALSE)="YES",VLOOKUP($F147,'Aircraft list'!$A$4:$G$39,4,FALSE)="YES"),V147,""),"")</f>
        <v/>
      </c>
      <c r="AB147" s="116" t="str">
        <f>IFERROR(IF(AND(VLOOKUP($F147,'Aircraft list'!$A$4:$G$39,2,FALSE)="YES",VLOOKUP($F147,'Aircraft list'!$A$4:$G$39,6,FALSE)="YES"),T147,""),"")</f>
        <v/>
      </c>
      <c r="AC147" s="115" t="str">
        <f>IFERROR(IF(AND(VLOOKUP($F147,'Aircraft list'!$A$4:$G$39,2,FALSE)="YES",VLOOKUP($F147,'Aircraft list'!$A$4:$G$39,6,FALSE)="YES"),V147,""),"")</f>
        <v/>
      </c>
      <c r="AD147" s="116" t="str">
        <f>IFERROR(IF(AND(VLOOKUP($F147,'Aircraft list'!$A$4:$G$39,3,FALSE)="YES",VLOOKUP($F147,'Aircraft list'!$A$4:$G$39,6,FALSE)="YES"),T147,""),"")</f>
        <v/>
      </c>
      <c r="AE147" s="117" t="str">
        <f>IFERROR(IF(AND(VLOOKUP($F147,'Aircraft list'!$A$4:$G$39,3,FALSE)="YES",VLOOKUP($F147,'Aircraft list'!$A$4:$G$39,6,FALSE)="YES"),U147,""),"")</f>
        <v/>
      </c>
      <c r="AF147" s="115" t="str">
        <f>IFERROR(IF(AND(VLOOKUP($F147,'Aircraft list'!$A$4:$G$39,3,FALSE)="YES",VLOOKUP($F147,'Aircraft list'!$A$4:$G$39,6,FALSE)="YES"),V147,""),"")</f>
        <v/>
      </c>
      <c r="AG147" s="116" t="str">
        <f>IFERROR(IF(VLOOKUP($F147,'Aircraft list'!$A$4:$G$39,5,FALSE)="YES",T147,""),"")</f>
        <v/>
      </c>
      <c r="AH147" s="117" t="str">
        <f>IFERROR(IF(VLOOKUP($F147,'Aircraft list'!$A$4:$G$39,5,FALSE)="YES",U147,""),"")</f>
        <v/>
      </c>
      <c r="AI147" s="115" t="str">
        <f>IFERROR(IF(VLOOKUP($F147,'Aircraft list'!$A$4:$G$39,5,FALSE)="YES",V147,""),"")</f>
        <v/>
      </c>
      <c r="AJ147" s="101"/>
      <c r="AK147" s="101"/>
      <c r="AL147" s="101"/>
      <c r="AM147" s="102" t="str">
        <f>IFERROR(IF(VLOOKUP($F147,'Aircraft list'!$A$4:$G$39,7,FALSE)="YES",N147,""),"")</f>
        <v/>
      </c>
      <c r="AN147" s="112"/>
      <c r="AO147" s="101"/>
      <c r="AP147" s="101"/>
      <c r="AQ147" s="101"/>
      <c r="AR147" s="111"/>
      <c r="AS147" s="102"/>
      <c r="AT147" s="102"/>
      <c r="AU147" s="49"/>
    </row>
    <row r="148" spans="1:47" s="50" customFormat="1">
      <c r="A148" s="84"/>
      <c r="B148" s="75"/>
      <c r="C148" s="76"/>
      <c r="D148" s="77"/>
      <c r="E148" s="73" t="str">
        <f t="shared" si="9"/>
        <v/>
      </c>
      <c r="F148" s="79"/>
      <c r="G148" s="80"/>
      <c r="H148" s="50" t="str">
        <f>IFERROR(IF(VLOOKUP(F148,'Aircraft list'!$A$4:$T$59, 3,FALSE)="YES", "ME", "SE" )," ")</f>
        <v xml:space="preserve"> </v>
      </c>
      <c r="I148" s="80"/>
      <c r="J148" s="81" t="str">
        <f ca="1">IFERROR(IF(AND(
MOD(C148-fctlontodouble(VLOOKUP(B148,#REF!,4,FALSE))/360,1)&gt;=MOD((((MID((MID((IF(ISERR(A148),"",fctsoleil(A148,fctlattodouble(VLOOKUP(B148,#REF!,3,FALSE)),fctlontodouble(VLOOKUP(B148,#REF!,4,FALSE)),FALSE))),1,4)),1,2))*60+MID((MID((IF(ISERR(A148),"",fctsoleil(A148,fctlattodouble(VLOOKUP(B148,#REF!,3,FALSE)),fctlontodouble(VLOOKUP(B148,#REF!,4,FALSE)),FALSE))),1,4)),3,4))/(60*24))-fctlontodouble(VLOOKUP(B148,#REF!,4,FALSE))/360,1),
MOD(C148-fctlontodouble(VLOOKUP(B148,#REF!,4,FALSE))/360,1)&lt;MOD((((MID((MID((IF(ISERR(A148),"",fctsoleil(A148,fctlattodouble(VLOOKUP(B148,#REF!,3,FALSE)),fctlontodouble(VLOOKUP(B148,#REF!,4,FALSE)),FALSE))),7,4)),1,2))*60+MID((MID((IF(ISERR(A148),"",fctsoleil(A148,fctlattodouble(VLOOKUP(B148,#REF!,3,FALSE)),fctlontodouble(VLOOKUP(B148,#REF!,4,FALSE)),FALSE))),7,4)),3,4))/(60*24))-fctlontodouble(VLOOKUP(B148,#REF!,4,FALSE))/360,1)
),1,""),"")</f>
        <v/>
      </c>
      <c r="K148" s="82" t="str">
        <f t="shared" si="10"/>
        <v/>
      </c>
      <c r="L148" s="79" t="str">
        <f ca="1">IFERROR(IF(AND(
MOD(E148-fctlontodouble(VLOOKUP(D148,#REF!,4,FALSE))/360,1)&gt;=MOD((((MID((MID((IF(ISERR(A148),"",fctsoleil(A148,fctlattodouble(VLOOKUP(D148,#REF!,3,FALSE)),fctlontodouble(VLOOKUP(D148,#REF!,4,FALSE)),FALSE))),1,4)),1,2))*60+MID((MID((IF(ISERR(A148),"",fctsoleil(A148,fctlattodouble(VLOOKUP(D148,#REF!,3,FALSE)),fctlontodouble(VLOOKUP(D148,#REF!,4,FALSE)),FALSE))),1,4)),3,4))/(60*24))-fctlontodouble(VLOOKUP(D148,#REF!,4,FALSE))/360,1),
MOD(E148-fctlontodouble(VLOOKUP(D148,#REF!,4,FALSE))/360,1)&lt;MOD((((MID((MID((IF(ISERR(A148),"",fctsoleil(A148,fctlattodouble(VLOOKUP(D148,#REF!,3,FALSE)),fctlontodouble(VLOOKUP(D148,#REF!,4,FALSE)),FALSE))),7,4)),1,2))*60+MID((MID((IF(ISERR(A148),"",fctsoleil(A148,fctlattodouble(VLOOKUP(D148,#REF!,3,FALSE)),fctlontodouble(VLOOKUP(D148,#REF!,4,FALSE)),FALSE))),7,4)),3,4))/(60*24))-fctlontodouble(VLOOKUP(D148,#REF!,4,FALSE))/360,1)
),1," "),"")</f>
        <v/>
      </c>
      <c r="M148" s="79" t="str">
        <f t="shared" si="11"/>
        <v/>
      </c>
      <c r="N148" s="94"/>
      <c r="O148" s="83"/>
      <c r="P148" s="95"/>
      <c r="Q148" s="96"/>
      <c r="R148" s="97" t="str">
        <f>IF(AND(A148&lt;&gt;0,B148&lt;&gt;0,D148&lt;&gt;0,C148&lt;&gt;0,N148&lt;&gt;0),(vol_de_nuit(B148,D148,A148,C148,N148/24)*24),"")</f>
        <v/>
      </c>
      <c r="S148" s="98"/>
      <c r="T148" s="95"/>
      <c r="U148" s="99"/>
      <c r="V148" s="100"/>
      <c r="W148" s="101"/>
      <c r="X148" s="116" t="str">
        <f>IFERROR(IF(AND(VLOOKUP($F148,'Aircraft list'!$A$4:$G$39,2,FALSE)="YES",VLOOKUP($F148,'Aircraft list'!$A$4:$G$39,4,FALSE)="YES"),T148,""),"")</f>
        <v/>
      </c>
      <c r="Y148" s="115" t="str">
        <f>IFERROR(IF(AND(VLOOKUP($F148,'Aircraft list'!$A$4:$G$39,2,FALSE)="YES",VLOOKUP($F148,'Aircraft list'!$A$4:$G$39,4,FALSE)="YES"),V148,""),"")</f>
        <v/>
      </c>
      <c r="Z148" s="116" t="str">
        <f>IFERROR(IF(AND(VLOOKUP($F148,'Aircraft list'!$A$4:$G$39,3,FALSE)="YES",VLOOKUP($F148,'Aircraft list'!$A$4:$G$39,4,FALSE)="YES"),T148,""),"")</f>
        <v/>
      </c>
      <c r="AA148" s="115" t="str">
        <f>IFERROR(IF(AND(VLOOKUP($F148,'Aircraft list'!$A$4:$G$39,3,FALSE)="YES",VLOOKUP($F148,'Aircraft list'!$A$4:$G$39,4,FALSE)="YES"),V148,""),"")</f>
        <v/>
      </c>
      <c r="AB148" s="116" t="str">
        <f>IFERROR(IF(AND(VLOOKUP($F148,'Aircraft list'!$A$4:$G$39,2,FALSE)="YES",VLOOKUP($F148,'Aircraft list'!$A$4:$G$39,6,FALSE)="YES"),T148,""),"")</f>
        <v/>
      </c>
      <c r="AC148" s="115" t="str">
        <f>IFERROR(IF(AND(VLOOKUP($F148,'Aircraft list'!$A$4:$G$39,2,FALSE)="YES",VLOOKUP($F148,'Aircraft list'!$A$4:$G$39,6,FALSE)="YES"),V148,""),"")</f>
        <v/>
      </c>
      <c r="AD148" s="116" t="str">
        <f>IFERROR(IF(AND(VLOOKUP($F148,'Aircraft list'!$A$4:$G$39,3,FALSE)="YES",VLOOKUP($F148,'Aircraft list'!$A$4:$G$39,6,FALSE)="YES"),T148,""),"")</f>
        <v/>
      </c>
      <c r="AE148" s="117" t="str">
        <f>IFERROR(IF(AND(VLOOKUP($F148,'Aircraft list'!$A$4:$G$39,3,FALSE)="YES",VLOOKUP($F148,'Aircraft list'!$A$4:$G$39,6,FALSE)="YES"),U148,""),"")</f>
        <v/>
      </c>
      <c r="AF148" s="115" t="str">
        <f>IFERROR(IF(AND(VLOOKUP($F148,'Aircraft list'!$A$4:$G$39,3,FALSE)="YES",VLOOKUP($F148,'Aircraft list'!$A$4:$G$39,6,FALSE)="YES"),V148,""),"")</f>
        <v/>
      </c>
      <c r="AG148" s="116" t="str">
        <f>IFERROR(IF(VLOOKUP($F148,'Aircraft list'!$A$4:$G$39,5,FALSE)="YES",T148,""),"")</f>
        <v/>
      </c>
      <c r="AH148" s="117" t="str">
        <f>IFERROR(IF(VLOOKUP($F148,'Aircraft list'!$A$4:$G$39,5,FALSE)="YES",U148,""),"")</f>
        <v/>
      </c>
      <c r="AI148" s="115" t="str">
        <f>IFERROR(IF(VLOOKUP($F148,'Aircraft list'!$A$4:$G$39,5,FALSE)="YES",V148,""),"")</f>
        <v/>
      </c>
      <c r="AJ148" s="101"/>
      <c r="AK148" s="101"/>
      <c r="AL148" s="101"/>
      <c r="AM148" s="102" t="str">
        <f>IFERROR(IF(VLOOKUP($F148,'Aircraft list'!$A$4:$G$39,7,FALSE)="YES",N148,""),"")</f>
        <v/>
      </c>
      <c r="AN148" s="112"/>
      <c r="AO148" s="101"/>
      <c r="AP148" s="101"/>
      <c r="AQ148" s="101"/>
      <c r="AR148" s="111"/>
      <c r="AS148" s="102"/>
      <c r="AT148" s="102"/>
      <c r="AU148" s="49"/>
    </row>
    <row r="149" spans="1:47" s="50" customFormat="1">
      <c r="A149" s="84"/>
      <c r="B149" s="75"/>
      <c r="C149" s="76"/>
      <c r="D149" s="77"/>
      <c r="E149" s="73" t="str">
        <f t="shared" si="9"/>
        <v/>
      </c>
      <c r="F149" s="79"/>
      <c r="G149" s="80"/>
      <c r="H149" s="50" t="str">
        <f>IFERROR(IF(VLOOKUP(F149,'Aircraft list'!$A$4:$T$59, 3,FALSE)="YES", "ME", "SE" )," ")</f>
        <v xml:space="preserve"> </v>
      </c>
      <c r="I149" s="80"/>
      <c r="J149" s="81" t="str">
        <f ca="1">IFERROR(IF(AND(
MOD(C149-fctlontodouble(VLOOKUP(B149,#REF!,4,FALSE))/360,1)&gt;=MOD((((MID((MID((IF(ISERR(A149),"",fctsoleil(A149,fctlattodouble(VLOOKUP(B149,#REF!,3,FALSE)),fctlontodouble(VLOOKUP(B149,#REF!,4,FALSE)),FALSE))),1,4)),1,2))*60+MID((MID((IF(ISERR(A149),"",fctsoleil(A149,fctlattodouble(VLOOKUP(B149,#REF!,3,FALSE)),fctlontodouble(VLOOKUP(B149,#REF!,4,FALSE)),FALSE))),1,4)),3,4))/(60*24))-fctlontodouble(VLOOKUP(B149,#REF!,4,FALSE))/360,1),
MOD(C149-fctlontodouble(VLOOKUP(B149,#REF!,4,FALSE))/360,1)&lt;MOD((((MID((MID((IF(ISERR(A149),"",fctsoleil(A149,fctlattodouble(VLOOKUP(B149,#REF!,3,FALSE)),fctlontodouble(VLOOKUP(B149,#REF!,4,FALSE)),FALSE))),7,4)),1,2))*60+MID((MID((IF(ISERR(A149),"",fctsoleil(A149,fctlattodouble(VLOOKUP(B149,#REF!,3,FALSE)),fctlontodouble(VLOOKUP(B149,#REF!,4,FALSE)),FALSE))),7,4)),3,4))/(60*24))-fctlontodouble(VLOOKUP(B149,#REF!,4,FALSE))/360,1)
),1,""),"")</f>
        <v/>
      </c>
      <c r="K149" s="82" t="str">
        <f t="shared" si="10"/>
        <v/>
      </c>
      <c r="L149" s="79" t="str">
        <f ca="1">IFERROR(IF(AND(
MOD(E149-fctlontodouble(VLOOKUP(D149,#REF!,4,FALSE))/360,1)&gt;=MOD((((MID((MID((IF(ISERR(A149),"",fctsoleil(A149,fctlattodouble(VLOOKUP(D149,#REF!,3,FALSE)),fctlontodouble(VLOOKUP(D149,#REF!,4,FALSE)),FALSE))),1,4)),1,2))*60+MID((MID((IF(ISERR(A149),"",fctsoleil(A149,fctlattodouble(VLOOKUP(D149,#REF!,3,FALSE)),fctlontodouble(VLOOKUP(D149,#REF!,4,FALSE)),FALSE))),1,4)),3,4))/(60*24))-fctlontodouble(VLOOKUP(D149,#REF!,4,FALSE))/360,1),
MOD(E149-fctlontodouble(VLOOKUP(D149,#REF!,4,FALSE))/360,1)&lt;MOD((((MID((MID((IF(ISERR(A149),"",fctsoleil(A149,fctlattodouble(VLOOKUP(D149,#REF!,3,FALSE)),fctlontodouble(VLOOKUP(D149,#REF!,4,FALSE)),FALSE))),7,4)),1,2))*60+MID((MID((IF(ISERR(A149),"",fctsoleil(A149,fctlattodouble(VLOOKUP(D149,#REF!,3,FALSE)),fctlontodouble(VLOOKUP(D149,#REF!,4,FALSE)),FALSE))),7,4)),3,4))/(60*24))-fctlontodouble(VLOOKUP(D149,#REF!,4,FALSE))/360,1)
),1," "),"")</f>
        <v/>
      </c>
      <c r="M149" s="79" t="str">
        <f t="shared" si="11"/>
        <v/>
      </c>
      <c r="N149" s="94"/>
      <c r="O149" s="83"/>
      <c r="P149" s="95"/>
      <c r="Q149" s="96"/>
      <c r="R149" s="97" t="str">
        <f>IF(AND(A149&lt;&gt;0,B149&lt;&gt;0,D149&lt;&gt;0,C149&lt;&gt;0,N149&lt;&gt;0),(vol_de_nuit(B149,D149,A149,C149,N149/24)*24),"")</f>
        <v/>
      </c>
      <c r="S149" s="98"/>
      <c r="T149" s="95"/>
      <c r="U149" s="99"/>
      <c r="V149" s="100"/>
      <c r="W149" s="101"/>
      <c r="X149" s="116" t="str">
        <f>IFERROR(IF(AND(VLOOKUP($F149,'Aircraft list'!$A$4:$G$39,2,FALSE)="YES",VLOOKUP($F149,'Aircraft list'!$A$4:$G$39,4,FALSE)="YES"),T149,""),"")</f>
        <v/>
      </c>
      <c r="Y149" s="115" t="str">
        <f>IFERROR(IF(AND(VLOOKUP($F149,'Aircraft list'!$A$4:$G$39,2,FALSE)="YES",VLOOKUP($F149,'Aircraft list'!$A$4:$G$39,4,FALSE)="YES"),V149,""),"")</f>
        <v/>
      </c>
      <c r="Z149" s="116" t="str">
        <f>IFERROR(IF(AND(VLOOKUP($F149,'Aircraft list'!$A$4:$G$39,3,FALSE)="YES",VLOOKUP($F149,'Aircraft list'!$A$4:$G$39,4,FALSE)="YES"),T149,""),"")</f>
        <v/>
      </c>
      <c r="AA149" s="115" t="str">
        <f>IFERROR(IF(AND(VLOOKUP($F149,'Aircraft list'!$A$4:$G$39,3,FALSE)="YES",VLOOKUP($F149,'Aircraft list'!$A$4:$G$39,4,FALSE)="YES"),V149,""),"")</f>
        <v/>
      </c>
      <c r="AB149" s="116" t="str">
        <f>IFERROR(IF(AND(VLOOKUP($F149,'Aircraft list'!$A$4:$G$39,2,FALSE)="YES",VLOOKUP($F149,'Aircraft list'!$A$4:$G$39,6,FALSE)="YES"),T149,""),"")</f>
        <v/>
      </c>
      <c r="AC149" s="115" t="str">
        <f>IFERROR(IF(AND(VLOOKUP($F149,'Aircraft list'!$A$4:$G$39,2,FALSE)="YES",VLOOKUP($F149,'Aircraft list'!$A$4:$G$39,6,FALSE)="YES"),V149,""),"")</f>
        <v/>
      </c>
      <c r="AD149" s="116" t="str">
        <f>IFERROR(IF(AND(VLOOKUP($F149,'Aircraft list'!$A$4:$G$39,3,FALSE)="YES",VLOOKUP($F149,'Aircraft list'!$A$4:$G$39,6,FALSE)="YES"),T149,""),"")</f>
        <v/>
      </c>
      <c r="AE149" s="117" t="str">
        <f>IFERROR(IF(AND(VLOOKUP($F149,'Aircraft list'!$A$4:$G$39,3,FALSE)="YES",VLOOKUP($F149,'Aircraft list'!$A$4:$G$39,6,FALSE)="YES"),U149,""),"")</f>
        <v/>
      </c>
      <c r="AF149" s="115" t="str">
        <f>IFERROR(IF(AND(VLOOKUP($F149,'Aircraft list'!$A$4:$G$39,3,FALSE)="YES",VLOOKUP($F149,'Aircraft list'!$A$4:$G$39,6,FALSE)="YES"),V149,""),"")</f>
        <v/>
      </c>
      <c r="AG149" s="116" t="str">
        <f>IFERROR(IF(VLOOKUP($F149,'Aircraft list'!$A$4:$G$39,5,FALSE)="YES",T149,""),"")</f>
        <v/>
      </c>
      <c r="AH149" s="117" t="str">
        <f>IFERROR(IF(VLOOKUP($F149,'Aircraft list'!$A$4:$G$39,5,FALSE)="YES",U149,""),"")</f>
        <v/>
      </c>
      <c r="AI149" s="115" t="str">
        <f>IFERROR(IF(VLOOKUP($F149,'Aircraft list'!$A$4:$G$39,5,FALSE)="YES",V149,""),"")</f>
        <v/>
      </c>
      <c r="AJ149" s="101"/>
      <c r="AK149" s="101"/>
      <c r="AL149" s="101"/>
      <c r="AM149" s="102" t="str">
        <f>IFERROR(IF(VLOOKUP($F149,'Aircraft list'!$A$4:$G$39,7,FALSE)="YES",N149,""),"")</f>
        <v/>
      </c>
      <c r="AN149" s="112"/>
      <c r="AO149" s="101"/>
      <c r="AP149" s="101"/>
      <c r="AQ149" s="101"/>
      <c r="AR149" s="111"/>
      <c r="AS149" s="102"/>
      <c r="AT149" s="102"/>
      <c r="AU149" s="49"/>
    </row>
    <row r="150" spans="1:47" s="50" customFormat="1">
      <c r="A150" s="84"/>
      <c r="B150" s="75"/>
      <c r="C150" s="76"/>
      <c r="D150" s="77"/>
      <c r="E150" s="73" t="str">
        <f t="shared" si="9"/>
        <v/>
      </c>
      <c r="F150" s="79"/>
      <c r="G150" s="80"/>
      <c r="H150" s="50" t="str">
        <f>IFERROR(IF(VLOOKUP(F150,'Aircraft list'!$A$4:$T$59, 3,FALSE)="YES", "ME", "SE" )," ")</f>
        <v xml:space="preserve"> </v>
      </c>
      <c r="I150" s="80"/>
      <c r="J150" s="81" t="str">
        <f ca="1">IFERROR(IF(AND(
MOD(C150-fctlontodouble(VLOOKUP(B150,#REF!,4,FALSE))/360,1)&gt;=MOD((((MID((MID((IF(ISERR(A150),"",fctsoleil(A150,fctlattodouble(VLOOKUP(B150,#REF!,3,FALSE)),fctlontodouble(VLOOKUP(B150,#REF!,4,FALSE)),FALSE))),1,4)),1,2))*60+MID((MID((IF(ISERR(A150),"",fctsoleil(A150,fctlattodouble(VLOOKUP(B150,#REF!,3,FALSE)),fctlontodouble(VLOOKUP(B150,#REF!,4,FALSE)),FALSE))),1,4)),3,4))/(60*24))-fctlontodouble(VLOOKUP(B150,#REF!,4,FALSE))/360,1),
MOD(C150-fctlontodouble(VLOOKUP(B150,#REF!,4,FALSE))/360,1)&lt;MOD((((MID((MID((IF(ISERR(A150),"",fctsoleil(A150,fctlattodouble(VLOOKUP(B150,#REF!,3,FALSE)),fctlontodouble(VLOOKUP(B150,#REF!,4,FALSE)),FALSE))),7,4)),1,2))*60+MID((MID((IF(ISERR(A150),"",fctsoleil(A150,fctlattodouble(VLOOKUP(B150,#REF!,3,FALSE)),fctlontodouble(VLOOKUP(B150,#REF!,4,FALSE)),FALSE))),7,4)),3,4))/(60*24))-fctlontodouble(VLOOKUP(B150,#REF!,4,FALSE))/360,1)
),1,""),"")</f>
        <v/>
      </c>
      <c r="K150" s="82" t="str">
        <f t="shared" si="10"/>
        <v/>
      </c>
      <c r="L150" s="79" t="str">
        <f ca="1">IFERROR(IF(AND(
MOD(E150-fctlontodouble(VLOOKUP(D150,#REF!,4,FALSE))/360,1)&gt;=MOD((((MID((MID((IF(ISERR(A150),"",fctsoleil(A150,fctlattodouble(VLOOKUP(D150,#REF!,3,FALSE)),fctlontodouble(VLOOKUP(D150,#REF!,4,FALSE)),FALSE))),1,4)),1,2))*60+MID((MID((IF(ISERR(A150),"",fctsoleil(A150,fctlattodouble(VLOOKUP(D150,#REF!,3,FALSE)),fctlontodouble(VLOOKUP(D150,#REF!,4,FALSE)),FALSE))),1,4)),3,4))/(60*24))-fctlontodouble(VLOOKUP(D150,#REF!,4,FALSE))/360,1),
MOD(E150-fctlontodouble(VLOOKUP(D150,#REF!,4,FALSE))/360,1)&lt;MOD((((MID((MID((IF(ISERR(A150),"",fctsoleil(A150,fctlattodouble(VLOOKUP(D150,#REF!,3,FALSE)),fctlontodouble(VLOOKUP(D150,#REF!,4,FALSE)),FALSE))),7,4)),1,2))*60+MID((MID((IF(ISERR(A150),"",fctsoleil(A150,fctlattodouble(VLOOKUP(D150,#REF!,3,FALSE)),fctlontodouble(VLOOKUP(D150,#REF!,4,FALSE)),FALSE))),7,4)),3,4))/(60*24))-fctlontodouble(VLOOKUP(D150,#REF!,4,FALSE))/360,1)
),1," "),"")</f>
        <v/>
      </c>
      <c r="M150" s="79" t="str">
        <f t="shared" si="11"/>
        <v/>
      </c>
      <c r="N150" s="94"/>
      <c r="O150" s="83"/>
      <c r="P150" s="95"/>
      <c r="Q150" s="96"/>
      <c r="R150" s="97" t="str">
        <f>IF(AND(A150&lt;&gt;0,B150&lt;&gt;0,D150&lt;&gt;0,C150&lt;&gt;0,N150&lt;&gt;0),(vol_de_nuit(B150,D150,A150,C150,N150/24)*24),"")</f>
        <v/>
      </c>
      <c r="S150" s="98"/>
      <c r="T150" s="95"/>
      <c r="U150" s="99"/>
      <c r="V150" s="100"/>
      <c r="W150" s="101"/>
      <c r="X150" s="116" t="str">
        <f>IFERROR(IF(AND(VLOOKUP($F150,'Aircraft list'!$A$4:$G$39,2,FALSE)="YES",VLOOKUP($F150,'Aircraft list'!$A$4:$G$39,4,FALSE)="YES"),T150,""),"")</f>
        <v/>
      </c>
      <c r="Y150" s="115" t="str">
        <f>IFERROR(IF(AND(VLOOKUP($F150,'Aircraft list'!$A$4:$G$39,2,FALSE)="YES",VLOOKUP($F150,'Aircraft list'!$A$4:$G$39,4,FALSE)="YES"),V150,""),"")</f>
        <v/>
      </c>
      <c r="Z150" s="116" t="str">
        <f>IFERROR(IF(AND(VLOOKUP($F150,'Aircraft list'!$A$4:$G$39,3,FALSE)="YES",VLOOKUP($F150,'Aircraft list'!$A$4:$G$39,4,FALSE)="YES"),T150,""),"")</f>
        <v/>
      </c>
      <c r="AA150" s="115" t="str">
        <f>IFERROR(IF(AND(VLOOKUP($F150,'Aircraft list'!$A$4:$G$39,3,FALSE)="YES",VLOOKUP($F150,'Aircraft list'!$A$4:$G$39,4,FALSE)="YES"),V150,""),"")</f>
        <v/>
      </c>
      <c r="AB150" s="116" t="str">
        <f>IFERROR(IF(AND(VLOOKUP($F150,'Aircraft list'!$A$4:$G$39,2,FALSE)="YES",VLOOKUP($F150,'Aircraft list'!$A$4:$G$39,6,FALSE)="YES"),T150,""),"")</f>
        <v/>
      </c>
      <c r="AC150" s="115" t="str">
        <f>IFERROR(IF(AND(VLOOKUP($F150,'Aircraft list'!$A$4:$G$39,2,FALSE)="YES",VLOOKUP($F150,'Aircraft list'!$A$4:$G$39,6,FALSE)="YES"),V150,""),"")</f>
        <v/>
      </c>
      <c r="AD150" s="116" t="str">
        <f>IFERROR(IF(AND(VLOOKUP($F150,'Aircraft list'!$A$4:$G$39,3,FALSE)="YES",VLOOKUP($F150,'Aircraft list'!$A$4:$G$39,6,FALSE)="YES"),T150,""),"")</f>
        <v/>
      </c>
      <c r="AE150" s="117" t="str">
        <f>IFERROR(IF(AND(VLOOKUP($F150,'Aircraft list'!$A$4:$G$39,3,FALSE)="YES",VLOOKUP($F150,'Aircraft list'!$A$4:$G$39,6,FALSE)="YES"),U150,""),"")</f>
        <v/>
      </c>
      <c r="AF150" s="115" t="str">
        <f>IFERROR(IF(AND(VLOOKUP($F150,'Aircraft list'!$A$4:$G$39,3,FALSE)="YES",VLOOKUP($F150,'Aircraft list'!$A$4:$G$39,6,FALSE)="YES"),V150,""),"")</f>
        <v/>
      </c>
      <c r="AG150" s="116" t="str">
        <f>IFERROR(IF(VLOOKUP($F150,'Aircraft list'!$A$4:$G$39,5,FALSE)="YES",T150,""),"")</f>
        <v/>
      </c>
      <c r="AH150" s="117" t="str">
        <f>IFERROR(IF(VLOOKUP($F150,'Aircraft list'!$A$4:$G$39,5,FALSE)="YES",U150,""),"")</f>
        <v/>
      </c>
      <c r="AI150" s="115" t="str">
        <f>IFERROR(IF(VLOOKUP($F150,'Aircraft list'!$A$4:$G$39,5,FALSE)="YES",V150,""),"")</f>
        <v/>
      </c>
      <c r="AJ150" s="101"/>
      <c r="AK150" s="101"/>
      <c r="AL150" s="101"/>
      <c r="AM150" s="102" t="str">
        <f>IFERROR(IF(VLOOKUP($F150,'Aircraft list'!$A$4:$G$39,7,FALSE)="YES",N150,""),"")</f>
        <v/>
      </c>
      <c r="AN150" s="112"/>
      <c r="AO150" s="101"/>
      <c r="AP150" s="101"/>
      <c r="AQ150" s="101"/>
      <c r="AR150" s="111"/>
      <c r="AS150" s="102"/>
      <c r="AT150" s="102"/>
      <c r="AU150" s="49"/>
    </row>
    <row r="151" spans="1:47" s="50" customFormat="1">
      <c r="A151" s="84"/>
      <c r="B151" s="75"/>
      <c r="C151" s="76"/>
      <c r="D151" s="77"/>
      <c r="E151" s="73" t="str">
        <f t="shared" si="9"/>
        <v/>
      </c>
      <c r="F151" s="79"/>
      <c r="G151" s="80"/>
      <c r="H151" s="50" t="str">
        <f>IFERROR(IF(VLOOKUP(F151,'Aircraft list'!$A$4:$T$59, 3,FALSE)="YES", "ME", "SE" )," ")</f>
        <v xml:space="preserve"> </v>
      </c>
      <c r="I151" s="80"/>
      <c r="J151" s="81" t="str">
        <f ca="1">IFERROR(IF(AND(
MOD(C151-fctlontodouble(VLOOKUP(B151,#REF!,4,FALSE))/360,1)&gt;=MOD((((MID((MID((IF(ISERR(A151),"",fctsoleil(A151,fctlattodouble(VLOOKUP(B151,#REF!,3,FALSE)),fctlontodouble(VLOOKUP(B151,#REF!,4,FALSE)),FALSE))),1,4)),1,2))*60+MID((MID((IF(ISERR(A151),"",fctsoleil(A151,fctlattodouble(VLOOKUP(B151,#REF!,3,FALSE)),fctlontodouble(VLOOKUP(B151,#REF!,4,FALSE)),FALSE))),1,4)),3,4))/(60*24))-fctlontodouble(VLOOKUP(B151,#REF!,4,FALSE))/360,1),
MOD(C151-fctlontodouble(VLOOKUP(B151,#REF!,4,FALSE))/360,1)&lt;MOD((((MID((MID((IF(ISERR(A151),"",fctsoleil(A151,fctlattodouble(VLOOKUP(B151,#REF!,3,FALSE)),fctlontodouble(VLOOKUP(B151,#REF!,4,FALSE)),FALSE))),7,4)),1,2))*60+MID((MID((IF(ISERR(A151),"",fctsoleil(A151,fctlattodouble(VLOOKUP(B151,#REF!,3,FALSE)),fctlontodouble(VLOOKUP(B151,#REF!,4,FALSE)),FALSE))),7,4)),3,4))/(60*24))-fctlontodouble(VLOOKUP(B151,#REF!,4,FALSE))/360,1)
),1,""),"")</f>
        <v/>
      </c>
      <c r="K151" s="82" t="str">
        <f t="shared" si="10"/>
        <v/>
      </c>
      <c r="L151" s="79" t="str">
        <f ca="1">IFERROR(IF(AND(
MOD(E151-fctlontodouble(VLOOKUP(D151,#REF!,4,FALSE))/360,1)&gt;=MOD((((MID((MID((IF(ISERR(A151),"",fctsoleil(A151,fctlattodouble(VLOOKUP(D151,#REF!,3,FALSE)),fctlontodouble(VLOOKUP(D151,#REF!,4,FALSE)),FALSE))),1,4)),1,2))*60+MID((MID((IF(ISERR(A151),"",fctsoleil(A151,fctlattodouble(VLOOKUP(D151,#REF!,3,FALSE)),fctlontodouble(VLOOKUP(D151,#REF!,4,FALSE)),FALSE))),1,4)),3,4))/(60*24))-fctlontodouble(VLOOKUP(D151,#REF!,4,FALSE))/360,1),
MOD(E151-fctlontodouble(VLOOKUP(D151,#REF!,4,FALSE))/360,1)&lt;MOD((((MID((MID((IF(ISERR(A151),"",fctsoleil(A151,fctlattodouble(VLOOKUP(D151,#REF!,3,FALSE)),fctlontodouble(VLOOKUP(D151,#REF!,4,FALSE)),FALSE))),7,4)),1,2))*60+MID((MID((IF(ISERR(A151),"",fctsoleil(A151,fctlattodouble(VLOOKUP(D151,#REF!,3,FALSE)),fctlontodouble(VLOOKUP(D151,#REF!,4,FALSE)),FALSE))),7,4)),3,4))/(60*24))-fctlontodouble(VLOOKUP(D151,#REF!,4,FALSE))/360,1)
),1," "),"")</f>
        <v/>
      </c>
      <c r="M151" s="79" t="str">
        <f t="shared" si="11"/>
        <v/>
      </c>
      <c r="N151" s="94"/>
      <c r="O151" s="83"/>
      <c r="P151" s="95"/>
      <c r="Q151" s="96"/>
      <c r="R151" s="97" t="str">
        <f>IF(AND(A151&lt;&gt;0,B151&lt;&gt;0,D151&lt;&gt;0,C151&lt;&gt;0,N151&lt;&gt;0),(vol_de_nuit(B151,D151,A151,C151,N151/24)*24),"")</f>
        <v/>
      </c>
      <c r="S151" s="98"/>
      <c r="T151" s="95"/>
      <c r="U151" s="99"/>
      <c r="V151" s="100"/>
      <c r="W151" s="101"/>
      <c r="X151" s="116" t="str">
        <f>IFERROR(IF(AND(VLOOKUP($F151,'Aircraft list'!$A$4:$G$39,2,FALSE)="YES",VLOOKUP($F151,'Aircraft list'!$A$4:$G$39,4,FALSE)="YES"),T151,""),"")</f>
        <v/>
      </c>
      <c r="Y151" s="115" t="str">
        <f>IFERROR(IF(AND(VLOOKUP($F151,'Aircraft list'!$A$4:$G$39,2,FALSE)="YES",VLOOKUP($F151,'Aircraft list'!$A$4:$G$39,4,FALSE)="YES"),V151,""),"")</f>
        <v/>
      </c>
      <c r="Z151" s="116" t="str">
        <f>IFERROR(IF(AND(VLOOKUP($F151,'Aircraft list'!$A$4:$G$39,3,FALSE)="YES",VLOOKUP($F151,'Aircraft list'!$A$4:$G$39,4,FALSE)="YES"),T151,""),"")</f>
        <v/>
      </c>
      <c r="AA151" s="115" t="str">
        <f>IFERROR(IF(AND(VLOOKUP($F151,'Aircraft list'!$A$4:$G$39,3,FALSE)="YES",VLOOKUP($F151,'Aircraft list'!$A$4:$G$39,4,FALSE)="YES"),V151,""),"")</f>
        <v/>
      </c>
      <c r="AB151" s="116" t="str">
        <f>IFERROR(IF(AND(VLOOKUP($F151,'Aircraft list'!$A$4:$G$39,2,FALSE)="YES",VLOOKUP($F151,'Aircraft list'!$A$4:$G$39,6,FALSE)="YES"),T151,""),"")</f>
        <v/>
      </c>
      <c r="AC151" s="115" t="str">
        <f>IFERROR(IF(AND(VLOOKUP($F151,'Aircraft list'!$A$4:$G$39,2,FALSE)="YES",VLOOKUP($F151,'Aircraft list'!$A$4:$G$39,6,FALSE)="YES"),V151,""),"")</f>
        <v/>
      </c>
      <c r="AD151" s="116" t="str">
        <f>IFERROR(IF(AND(VLOOKUP($F151,'Aircraft list'!$A$4:$G$39,3,FALSE)="YES",VLOOKUP($F151,'Aircraft list'!$A$4:$G$39,6,FALSE)="YES"),T151,""),"")</f>
        <v/>
      </c>
      <c r="AE151" s="117" t="str">
        <f>IFERROR(IF(AND(VLOOKUP($F151,'Aircraft list'!$A$4:$G$39,3,FALSE)="YES",VLOOKUP($F151,'Aircraft list'!$A$4:$G$39,6,FALSE)="YES"),U151,""),"")</f>
        <v/>
      </c>
      <c r="AF151" s="115" t="str">
        <f>IFERROR(IF(AND(VLOOKUP($F151,'Aircraft list'!$A$4:$G$39,3,FALSE)="YES",VLOOKUP($F151,'Aircraft list'!$A$4:$G$39,6,FALSE)="YES"),V151,""),"")</f>
        <v/>
      </c>
      <c r="AG151" s="116" t="str">
        <f>IFERROR(IF(VLOOKUP($F151,'Aircraft list'!$A$4:$G$39,5,FALSE)="YES",T151,""),"")</f>
        <v/>
      </c>
      <c r="AH151" s="117" t="str">
        <f>IFERROR(IF(VLOOKUP($F151,'Aircraft list'!$A$4:$G$39,5,FALSE)="YES",U151,""),"")</f>
        <v/>
      </c>
      <c r="AI151" s="115" t="str">
        <f>IFERROR(IF(VLOOKUP($F151,'Aircraft list'!$A$4:$G$39,5,FALSE)="YES",V151,""),"")</f>
        <v/>
      </c>
      <c r="AJ151" s="101"/>
      <c r="AK151" s="101"/>
      <c r="AL151" s="101"/>
      <c r="AM151" s="102" t="str">
        <f>IFERROR(IF(VLOOKUP($F151,'Aircraft list'!$A$4:$G$39,7,FALSE)="YES",N151,""),"")</f>
        <v/>
      </c>
      <c r="AN151" s="112"/>
      <c r="AO151" s="101"/>
      <c r="AP151" s="101"/>
      <c r="AQ151" s="101"/>
      <c r="AR151" s="111"/>
      <c r="AS151" s="102"/>
      <c r="AT151" s="102"/>
      <c r="AU151" s="49"/>
    </row>
    <row r="152" spans="1:47" s="50" customFormat="1">
      <c r="A152" s="84"/>
      <c r="B152" s="75"/>
      <c r="C152" s="76"/>
      <c r="D152" s="77"/>
      <c r="E152" s="73" t="str">
        <f t="shared" si="9"/>
        <v/>
      </c>
      <c r="F152" s="79"/>
      <c r="G152" s="80"/>
      <c r="H152" s="50" t="str">
        <f>IFERROR(IF(VLOOKUP(F152,'Aircraft list'!$A$4:$T$59, 3,FALSE)="YES", "ME", "SE" )," ")</f>
        <v xml:space="preserve"> </v>
      </c>
      <c r="I152" s="80"/>
      <c r="J152" s="81" t="str">
        <f ca="1">IFERROR(IF(AND(
MOD(C152-fctlontodouble(VLOOKUP(B152,#REF!,4,FALSE))/360,1)&gt;=MOD((((MID((MID((IF(ISERR(A152),"",fctsoleil(A152,fctlattodouble(VLOOKUP(B152,#REF!,3,FALSE)),fctlontodouble(VLOOKUP(B152,#REF!,4,FALSE)),FALSE))),1,4)),1,2))*60+MID((MID((IF(ISERR(A152),"",fctsoleil(A152,fctlattodouble(VLOOKUP(B152,#REF!,3,FALSE)),fctlontodouble(VLOOKUP(B152,#REF!,4,FALSE)),FALSE))),1,4)),3,4))/(60*24))-fctlontodouble(VLOOKUP(B152,#REF!,4,FALSE))/360,1),
MOD(C152-fctlontodouble(VLOOKUP(B152,#REF!,4,FALSE))/360,1)&lt;MOD((((MID((MID((IF(ISERR(A152),"",fctsoleil(A152,fctlattodouble(VLOOKUP(B152,#REF!,3,FALSE)),fctlontodouble(VLOOKUP(B152,#REF!,4,FALSE)),FALSE))),7,4)),1,2))*60+MID((MID((IF(ISERR(A152),"",fctsoleil(A152,fctlattodouble(VLOOKUP(B152,#REF!,3,FALSE)),fctlontodouble(VLOOKUP(B152,#REF!,4,FALSE)),FALSE))),7,4)),3,4))/(60*24))-fctlontodouble(VLOOKUP(B152,#REF!,4,FALSE))/360,1)
),1,""),"")</f>
        <v/>
      </c>
      <c r="K152" s="82" t="str">
        <f t="shared" si="10"/>
        <v/>
      </c>
      <c r="L152" s="79" t="str">
        <f ca="1">IFERROR(IF(AND(
MOD(E152-fctlontodouble(VLOOKUP(D152,#REF!,4,FALSE))/360,1)&gt;=MOD((((MID((MID((IF(ISERR(A152),"",fctsoleil(A152,fctlattodouble(VLOOKUP(D152,#REF!,3,FALSE)),fctlontodouble(VLOOKUP(D152,#REF!,4,FALSE)),FALSE))),1,4)),1,2))*60+MID((MID((IF(ISERR(A152),"",fctsoleil(A152,fctlattodouble(VLOOKUP(D152,#REF!,3,FALSE)),fctlontodouble(VLOOKUP(D152,#REF!,4,FALSE)),FALSE))),1,4)),3,4))/(60*24))-fctlontodouble(VLOOKUP(D152,#REF!,4,FALSE))/360,1),
MOD(E152-fctlontodouble(VLOOKUP(D152,#REF!,4,FALSE))/360,1)&lt;MOD((((MID((MID((IF(ISERR(A152),"",fctsoleil(A152,fctlattodouble(VLOOKUP(D152,#REF!,3,FALSE)),fctlontodouble(VLOOKUP(D152,#REF!,4,FALSE)),FALSE))),7,4)),1,2))*60+MID((MID((IF(ISERR(A152),"",fctsoleil(A152,fctlattodouble(VLOOKUP(D152,#REF!,3,FALSE)),fctlontodouble(VLOOKUP(D152,#REF!,4,FALSE)),FALSE))),7,4)),3,4))/(60*24))-fctlontodouble(VLOOKUP(D152,#REF!,4,FALSE))/360,1)
),1," "),"")</f>
        <v/>
      </c>
      <c r="M152" s="79" t="str">
        <f t="shared" si="11"/>
        <v/>
      </c>
      <c r="N152" s="94"/>
      <c r="O152" s="83"/>
      <c r="P152" s="95"/>
      <c r="Q152" s="96"/>
      <c r="R152" s="97" t="str">
        <f>IF(AND(A152&lt;&gt;0,B152&lt;&gt;0,D152&lt;&gt;0,C152&lt;&gt;0,N152&lt;&gt;0),(vol_de_nuit(B152,D152,A152,C152,N152/24)*24),"")</f>
        <v/>
      </c>
      <c r="S152" s="98"/>
      <c r="T152" s="95"/>
      <c r="U152" s="99"/>
      <c r="V152" s="100"/>
      <c r="W152" s="101"/>
      <c r="X152" s="116" t="str">
        <f>IFERROR(IF(AND(VLOOKUP($F152,'Aircraft list'!$A$4:$G$39,2,FALSE)="YES",VLOOKUP($F152,'Aircraft list'!$A$4:$G$39,4,FALSE)="YES"),T152,""),"")</f>
        <v/>
      </c>
      <c r="Y152" s="115" t="str">
        <f>IFERROR(IF(AND(VLOOKUP($F152,'Aircraft list'!$A$4:$G$39,2,FALSE)="YES",VLOOKUP($F152,'Aircraft list'!$A$4:$G$39,4,FALSE)="YES"),V152,""),"")</f>
        <v/>
      </c>
      <c r="Z152" s="116" t="str">
        <f>IFERROR(IF(AND(VLOOKUP($F152,'Aircraft list'!$A$4:$G$39,3,FALSE)="YES",VLOOKUP($F152,'Aircraft list'!$A$4:$G$39,4,FALSE)="YES"),T152,""),"")</f>
        <v/>
      </c>
      <c r="AA152" s="115" t="str">
        <f>IFERROR(IF(AND(VLOOKUP($F152,'Aircraft list'!$A$4:$G$39,3,FALSE)="YES",VLOOKUP($F152,'Aircraft list'!$A$4:$G$39,4,FALSE)="YES"),V152,""),"")</f>
        <v/>
      </c>
      <c r="AB152" s="116" t="str">
        <f>IFERROR(IF(AND(VLOOKUP($F152,'Aircraft list'!$A$4:$G$39,2,FALSE)="YES",VLOOKUP($F152,'Aircraft list'!$A$4:$G$39,6,FALSE)="YES"),T152,""),"")</f>
        <v/>
      </c>
      <c r="AC152" s="115" t="str">
        <f>IFERROR(IF(AND(VLOOKUP($F152,'Aircraft list'!$A$4:$G$39,2,FALSE)="YES",VLOOKUP($F152,'Aircraft list'!$A$4:$G$39,6,FALSE)="YES"),V152,""),"")</f>
        <v/>
      </c>
      <c r="AD152" s="116" t="str">
        <f>IFERROR(IF(AND(VLOOKUP($F152,'Aircraft list'!$A$4:$G$39,3,FALSE)="YES",VLOOKUP($F152,'Aircraft list'!$A$4:$G$39,6,FALSE)="YES"),T152,""),"")</f>
        <v/>
      </c>
      <c r="AE152" s="117" t="str">
        <f>IFERROR(IF(AND(VLOOKUP($F152,'Aircraft list'!$A$4:$G$39,3,FALSE)="YES",VLOOKUP($F152,'Aircraft list'!$A$4:$G$39,6,FALSE)="YES"),U152,""),"")</f>
        <v/>
      </c>
      <c r="AF152" s="115" t="str">
        <f>IFERROR(IF(AND(VLOOKUP($F152,'Aircraft list'!$A$4:$G$39,3,FALSE)="YES",VLOOKUP($F152,'Aircraft list'!$A$4:$G$39,6,FALSE)="YES"),V152,""),"")</f>
        <v/>
      </c>
      <c r="AG152" s="116" t="str">
        <f>IFERROR(IF(VLOOKUP($F152,'Aircraft list'!$A$4:$G$39,5,FALSE)="YES",T152,""),"")</f>
        <v/>
      </c>
      <c r="AH152" s="117" t="str">
        <f>IFERROR(IF(VLOOKUP($F152,'Aircraft list'!$A$4:$G$39,5,FALSE)="YES",U152,""),"")</f>
        <v/>
      </c>
      <c r="AI152" s="115" t="str">
        <f>IFERROR(IF(VLOOKUP($F152,'Aircraft list'!$A$4:$G$39,5,FALSE)="YES",V152,""),"")</f>
        <v/>
      </c>
      <c r="AJ152" s="101"/>
      <c r="AK152" s="101"/>
      <c r="AL152" s="101"/>
      <c r="AM152" s="102" t="str">
        <f>IFERROR(IF(VLOOKUP($F152,'Aircraft list'!$A$4:$G$39,7,FALSE)="YES",N152,""),"")</f>
        <v/>
      </c>
      <c r="AN152" s="112"/>
      <c r="AO152" s="101"/>
      <c r="AP152" s="101"/>
      <c r="AQ152" s="101"/>
      <c r="AR152" s="111"/>
      <c r="AS152" s="102"/>
      <c r="AT152" s="102"/>
      <c r="AU152" s="49"/>
    </row>
    <row r="153" spans="1:47" s="50" customFormat="1">
      <c r="A153" s="84"/>
      <c r="B153" s="75"/>
      <c r="C153" s="76"/>
      <c r="D153" s="77"/>
      <c r="E153" s="73" t="str">
        <f t="shared" si="9"/>
        <v/>
      </c>
      <c r="F153" s="79"/>
      <c r="G153" s="80"/>
      <c r="H153" s="50" t="str">
        <f>IFERROR(IF(VLOOKUP(F153,'Aircraft list'!$A$4:$T$59, 3,FALSE)="YES", "ME", "SE" )," ")</f>
        <v xml:space="preserve"> </v>
      </c>
      <c r="I153" s="80"/>
      <c r="J153" s="81" t="str">
        <f ca="1">IFERROR(IF(AND(
MOD(C153-fctlontodouble(VLOOKUP(B153,#REF!,4,FALSE))/360,1)&gt;=MOD((((MID((MID((IF(ISERR(A153),"",fctsoleil(A153,fctlattodouble(VLOOKUP(B153,#REF!,3,FALSE)),fctlontodouble(VLOOKUP(B153,#REF!,4,FALSE)),FALSE))),1,4)),1,2))*60+MID((MID((IF(ISERR(A153),"",fctsoleil(A153,fctlattodouble(VLOOKUP(B153,#REF!,3,FALSE)),fctlontodouble(VLOOKUP(B153,#REF!,4,FALSE)),FALSE))),1,4)),3,4))/(60*24))-fctlontodouble(VLOOKUP(B153,#REF!,4,FALSE))/360,1),
MOD(C153-fctlontodouble(VLOOKUP(B153,#REF!,4,FALSE))/360,1)&lt;MOD((((MID((MID((IF(ISERR(A153),"",fctsoleil(A153,fctlattodouble(VLOOKUP(B153,#REF!,3,FALSE)),fctlontodouble(VLOOKUP(B153,#REF!,4,FALSE)),FALSE))),7,4)),1,2))*60+MID((MID((IF(ISERR(A153),"",fctsoleil(A153,fctlattodouble(VLOOKUP(B153,#REF!,3,FALSE)),fctlontodouble(VLOOKUP(B153,#REF!,4,FALSE)),FALSE))),7,4)),3,4))/(60*24))-fctlontodouble(VLOOKUP(B153,#REF!,4,FALSE))/360,1)
),1,""),"")</f>
        <v/>
      </c>
      <c r="K153" s="82" t="str">
        <f t="shared" si="10"/>
        <v/>
      </c>
      <c r="L153" s="79" t="str">
        <f ca="1">IFERROR(IF(AND(
MOD(E153-fctlontodouble(VLOOKUP(D153,#REF!,4,FALSE))/360,1)&gt;=MOD((((MID((MID((IF(ISERR(A153),"",fctsoleil(A153,fctlattodouble(VLOOKUP(D153,#REF!,3,FALSE)),fctlontodouble(VLOOKUP(D153,#REF!,4,FALSE)),FALSE))),1,4)),1,2))*60+MID((MID((IF(ISERR(A153),"",fctsoleil(A153,fctlattodouble(VLOOKUP(D153,#REF!,3,FALSE)),fctlontodouble(VLOOKUP(D153,#REF!,4,FALSE)),FALSE))),1,4)),3,4))/(60*24))-fctlontodouble(VLOOKUP(D153,#REF!,4,FALSE))/360,1),
MOD(E153-fctlontodouble(VLOOKUP(D153,#REF!,4,FALSE))/360,1)&lt;MOD((((MID((MID((IF(ISERR(A153),"",fctsoleil(A153,fctlattodouble(VLOOKUP(D153,#REF!,3,FALSE)),fctlontodouble(VLOOKUP(D153,#REF!,4,FALSE)),FALSE))),7,4)),1,2))*60+MID((MID((IF(ISERR(A153),"",fctsoleil(A153,fctlattodouble(VLOOKUP(D153,#REF!,3,FALSE)),fctlontodouble(VLOOKUP(D153,#REF!,4,FALSE)),FALSE))),7,4)),3,4))/(60*24))-fctlontodouble(VLOOKUP(D153,#REF!,4,FALSE))/360,1)
),1," "),"")</f>
        <v/>
      </c>
      <c r="M153" s="79" t="str">
        <f t="shared" si="11"/>
        <v/>
      </c>
      <c r="N153" s="94"/>
      <c r="O153" s="83"/>
      <c r="P153" s="95"/>
      <c r="Q153" s="96"/>
      <c r="R153" s="97" t="str">
        <f>IF(AND(A153&lt;&gt;0,B153&lt;&gt;0,D153&lt;&gt;0,C153&lt;&gt;0,N153&lt;&gt;0),(vol_de_nuit(B153,D153,A153,C153,N153/24)*24),"")</f>
        <v/>
      </c>
      <c r="S153" s="98"/>
      <c r="T153" s="95"/>
      <c r="U153" s="99"/>
      <c r="V153" s="100"/>
      <c r="W153" s="101"/>
      <c r="X153" s="116" t="str">
        <f>IFERROR(IF(AND(VLOOKUP($F153,'Aircraft list'!$A$4:$G$39,2,FALSE)="YES",VLOOKUP($F153,'Aircraft list'!$A$4:$G$39,4,FALSE)="YES"),T153,""),"")</f>
        <v/>
      </c>
      <c r="Y153" s="115" t="str">
        <f>IFERROR(IF(AND(VLOOKUP($F153,'Aircraft list'!$A$4:$G$39,2,FALSE)="YES",VLOOKUP($F153,'Aircraft list'!$A$4:$G$39,4,FALSE)="YES"),V153,""),"")</f>
        <v/>
      </c>
      <c r="Z153" s="116" t="str">
        <f>IFERROR(IF(AND(VLOOKUP($F153,'Aircraft list'!$A$4:$G$39,3,FALSE)="YES",VLOOKUP($F153,'Aircraft list'!$A$4:$G$39,4,FALSE)="YES"),T153,""),"")</f>
        <v/>
      </c>
      <c r="AA153" s="115" t="str">
        <f>IFERROR(IF(AND(VLOOKUP($F153,'Aircraft list'!$A$4:$G$39,3,FALSE)="YES",VLOOKUP($F153,'Aircraft list'!$A$4:$G$39,4,FALSE)="YES"),V153,""),"")</f>
        <v/>
      </c>
      <c r="AB153" s="116" t="str">
        <f>IFERROR(IF(AND(VLOOKUP($F153,'Aircraft list'!$A$4:$G$39,2,FALSE)="YES",VLOOKUP($F153,'Aircraft list'!$A$4:$G$39,6,FALSE)="YES"),T153,""),"")</f>
        <v/>
      </c>
      <c r="AC153" s="115" t="str">
        <f>IFERROR(IF(AND(VLOOKUP($F153,'Aircraft list'!$A$4:$G$39,2,FALSE)="YES",VLOOKUP($F153,'Aircraft list'!$A$4:$G$39,6,FALSE)="YES"),V153,""),"")</f>
        <v/>
      </c>
      <c r="AD153" s="116" t="str">
        <f>IFERROR(IF(AND(VLOOKUP($F153,'Aircraft list'!$A$4:$G$39,3,FALSE)="YES",VLOOKUP($F153,'Aircraft list'!$A$4:$G$39,6,FALSE)="YES"),T153,""),"")</f>
        <v/>
      </c>
      <c r="AE153" s="117" t="str">
        <f>IFERROR(IF(AND(VLOOKUP($F153,'Aircraft list'!$A$4:$G$39,3,FALSE)="YES",VLOOKUP($F153,'Aircraft list'!$A$4:$G$39,6,FALSE)="YES"),U153,""),"")</f>
        <v/>
      </c>
      <c r="AF153" s="115" t="str">
        <f>IFERROR(IF(AND(VLOOKUP($F153,'Aircraft list'!$A$4:$G$39,3,FALSE)="YES",VLOOKUP($F153,'Aircraft list'!$A$4:$G$39,6,FALSE)="YES"),V153,""),"")</f>
        <v/>
      </c>
      <c r="AG153" s="116" t="str">
        <f>IFERROR(IF(VLOOKUP($F153,'Aircraft list'!$A$4:$G$39,5,FALSE)="YES",T153,""),"")</f>
        <v/>
      </c>
      <c r="AH153" s="117" t="str">
        <f>IFERROR(IF(VLOOKUP($F153,'Aircraft list'!$A$4:$G$39,5,FALSE)="YES",U153,""),"")</f>
        <v/>
      </c>
      <c r="AI153" s="115" t="str">
        <f>IFERROR(IF(VLOOKUP($F153,'Aircraft list'!$A$4:$G$39,5,FALSE)="YES",V153,""),"")</f>
        <v/>
      </c>
      <c r="AJ153" s="101"/>
      <c r="AK153" s="101"/>
      <c r="AL153" s="101"/>
      <c r="AM153" s="102" t="str">
        <f>IFERROR(IF(VLOOKUP($F153,'Aircraft list'!$A$4:$G$39,7,FALSE)="YES",N153,""),"")</f>
        <v/>
      </c>
      <c r="AN153" s="112"/>
      <c r="AO153" s="101"/>
      <c r="AP153" s="101"/>
      <c r="AQ153" s="101"/>
      <c r="AR153" s="111"/>
      <c r="AS153" s="102"/>
      <c r="AT153" s="102"/>
      <c r="AU153" s="49"/>
    </row>
    <row r="154" spans="1:47" s="50" customFormat="1">
      <c r="A154" s="84"/>
      <c r="B154" s="75"/>
      <c r="C154" s="76"/>
      <c r="D154" s="77"/>
      <c r="E154" s="73" t="str">
        <f t="shared" si="9"/>
        <v/>
      </c>
      <c r="F154" s="79"/>
      <c r="G154" s="80"/>
      <c r="H154" s="50" t="str">
        <f>IFERROR(IF(VLOOKUP(F154,'Aircraft list'!$A$4:$T$59, 3,FALSE)="YES", "ME", "SE" )," ")</f>
        <v xml:space="preserve"> </v>
      </c>
      <c r="I154" s="80"/>
      <c r="J154" s="81" t="str">
        <f ca="1">IFERROR(IF(AND(
MOD(C154-fctlontodouble(VLOOKUP(B154,#REF!,4,FALSE))/360,1)&gt;=MOD((((MID((MID((IF(ISERR(A154),"",fctsoleil(A154,fctlattodouble(VLOOKUP(B154,#REF!,3,FALSE)),fctlontodouble(VLOOKUP(B154,#REF!,4,FALSE)),FALSE))),1,4)),1,2))*60+MID((MID((IF(ISERR(A154),"",fctsoleil(A154,fctlattodouble(VLOOKUP(B154,#REF!,3,FALSE)),fctlontodouble(VLOOKUP(B154,#REF!,4,FALSE)),FALSE))),1,4)),3,4))/(60*24))-fctlontodouble(VLOOKUP(B154,#REF!,4,FALSE))/360,1),
MOD(C154-fctlontodouble(VLOOKUP(B154,#REF!,4,FALSE))/360,1)&lt;MOD((((MID((MID((IF(ISERR(A154),"",fctsoleil(A154,fctlattodouble(VLOOKUP(B154,#REF!,3,FALSE)),fctlontodouble(VLOOKUP(B154,#REF!,4,FALSE)),FALSE))),7,4)),1,2))*60+MID((MID((IF(ISERR(A154),"",fctsoleil(A154,fctlattodouble(VLOOKUP(B154,#REF!,3,FALSE)),fctlontodouble(VLOOKUP(B154,#REF!,4,FALSE)),FALSE))),7,4)),3,4))/(60*24))-fctlontodouble(VLOOKUP(B154,#REF!,4,FALSE))/360,1)
),1,""),"")</f>
        <v/>
      </c>
      <c r="K154" s="82" t="str">
        <f t="shared" si="10"/>
        <v/>
      </c>
      <c r="L154" s="79" t="str">
        <f ca="1">IFERROR(IF(AND(
MOD(E154-fctlontodouble(VLOOKUP(D154,#REF!,4,FALSE))/360,1)&gt;=MOD((((MID((MID((IF(ISERR(A154),"",fctsoleil(A154,fctlattodouble(VLOOKUP(D154,#REF!,3,FALSE)),fctlontodouble(VLOOKUP(D154,#REF!,4,FALSE)),FALSE))),1,4)),1,2))*60+MID((MID((IF(ISERR(A154),"",fctsoleil(A154,fctlattodouble(VLOOKUP(D154,#REF!,3,FALSE)),fctlontodouble(VLOOKUP(D154,#REF!,4,FALSE)),FALSE))),1,4)),3,4))/(60*24))-fctlontodouble(VLOOKUP(D154,#REF!,4,FALSE))/360,1),
MOD(E154-fctlontodouble(VLOOKUP(D154,#REF!,4,FALSE))/360,1)&lt;MOD((((MID((MID((IF(ISERR(A154),"",fctsoleil(A154,fctlattodouble(VLOOKUP(D154,#REF!,3,FALSE)),fctlontodouble(VLOOKUP(D154,#REF!,4,FALSE)),FALSE))),7,4)),1,2))*60+MID((MID((IF(ISERR(A154),"",fctsoleil(A154,fctlattodouble(VLOOKUP(D154,#REF!,3,FALSE)),fctlontodouble(VLOOKUP(D154,#REF!,4,FALSE)),FALSE))),7,4)),3,4))/(60*24))-fctlontodouble(VLOOKUP(D154,#REF!,4,FALSE))/360,1)
),1," "),"")</f>
        <v/>
      </c>
      <c r="M154" s="79" t="str">
        <f t="shared" si="11"/>
        <v/>
      </c>
      <c r="N154" s="94"/>
      <c r="O154" s="83"/>
      <c r="P154" s="95"/>
      <c r="Q154" s="96"/>
      <c r="R154" s="97" t="str">
        <f>IF(AND(A154&lt;&gt;0,B154&lt;&gt;0,D154&lt;&gt;0,C154&lt;&gt;0,N154&lt;&gt;0),(vol_de_nuit(B154,D154,A154,C154,N154/24)*24),"")</f>
        <v/>
      </c>
      <c r="S154" s="98"/>
      <c r="T154" s="95"/>
      <c r="U154" s="99"/>
      <c r="V154" s="100"/>
      <c r="W154" s="101"/>
      <c r="X154" s="116" t="str">
        <f>IFERROR(IF(AND(VLOOKUP($F154,'Aircraft list'!$A$4:$G$39,2,FALSE)="YES",VLOOKUP($F154,'Aircraft list'!$A$4:$G$39,4,FALSE)="YES"),T154,""),"")</f>
        <v/>
      </c>
      <c r="Y154" s="115" t="str">
        <f>IFERROR(IF(AND(VLOOKUP($F154,'Aircraft list'!$A$4:$G$39,2,FALSE)="YES",VLOOKUP($F154,'Aircraft list'!$A$4:$G$39,4,FALSE)="YES"),V154,""),"")</f>
        <v/>
      </c>
      <c r="Z154" s="116" t="str">
        <f>IFERROR(IF(AND(VLOOKUP($F154,'Aircraft list'!$A$4:$G$39,3,FALSE)="YES",VLOOKUP($F154,'Aircraft list'!$A$4:$G$39,4,FALSE)="YES"),T154,""),"")</f>
        <v/>
      </c>
      <c r="AA154" s="115" t="str">
        <f>IFERROR(IF(AND(VLOOKUP($F154,'Aircraft list'!$A$4:$G$39,3,FALSE)="YES",VLOOKUP($F154,'Aircraft list'!$A$4:$G$39,4,FALSE)="YES"),V154,""),"")</f>
        <v/>
      </c>
      <c r="AB154" s="116" t="str">
        <f>IFERROR(IF(AND(VLOOKUP($F154,'Aircraft list'!$A$4:$G$39,2,FALSE)="YES",VLOOKUP($F154,'Aircraft list'!$A$4:$G$39,6,FALSE)="YES"),T154,""),"")</f>
        <v/>
      </c>
      <c r="AC154" s="115" t="str">
        <f>IFERROR(IF(AND(VLOOKUP($F154,'Aircraft list'!$A$4:$G$39,2,FALSE)="YES",VLOOKUP($F154,'Aircraft list'!$A$4:$G$39,6,FALSE)="YES"),V154,""),"")</f>
        <v/>
      </c>
      <c r="AD154" s="116" t="str">
        <f>IFERROR(IF(AND(VLOOKUP($F154,'Aircraft list'!$A$4:$G$39,3,FALSE)="YES",VLOOKUP($F154,'Aircraft list'!$A$4:$G$39,6,FALSE)="YES"),T154,""),"")</f>
        <v/>
      </c>
      <c r="AE154" s="117" t="str">
        <f>IFERROR(IF(AND(VLOOKUP($F154,'Aircraft list'!$A$4:$G$39,3,FALSE)="YES",VLOOKUP($F154,'Aircraft list'!$A$4:$G$39,6,FALSE)="YES"),U154,""),"")</f>
        <v/>
      </c>
      <c r="AF154" s="115" t="str">
        <f>IFERROR(IF(AND(VLOOKUP($F154,'Aircraft list'!$A$4:$G$39,3,FALSE)="YES",VLOOKUP($F154,'Aircraft list'!$A$4:$G$39,6,FALSE)="YES"),V154,""),"")</f>
        <v/>
      </c>
      <c r="AG154" s="116" t="str">
        <f>IFERROR(IF(VLOOKUP($F154,'Aircraft list'!$A$4:$G$39,5,FALSE)="YES",T154,""),"")</f>
        <v/>
      </c>
      <c r="AH154" s="117" t="str">
        <f>IFERROR(IF(VLOOKUP($F154,'Aircraft list'!$A$4:$G$39,5,FALSE)="YES",U154,""),"")</f>
        <v/>
      </c>
      <c r="AI154" s="115" t="str">
        <f>IFERROR(IF(VLOOKUP($F154,'Aircraft list'!$A$4:$G$39,5,FALSE)="YES",V154,""),"")</f>
        <v/>
      </c>
      <c r="AJ154" s="101"/>
      <c r="AK154" s="101"/>
      <c r="AL154" s="101"/>
      <c r="AM154" s="102" t="str">
        <f>IFERROR(IF(VLOOKUP($F154,'Aircraft list'!$A$4:$G$39,7,FALSE)="YES",N154,""),"")</f>
        <v/>
      </c>
      <c r="AN154" s="112"/>
      <c r="AO154" s="101"/>
      <c r="AP154" s="101"/>
      <c r="AQ154" s="101"/>
      <c r="AR154" s="111"/>
      <c r="AS154" s="102"/>
      <c r="AT154" s="102"/>
      <c r="AU154" s="49"/>
    </row>
    <row r="155" spans="1:47" s="50" customFormat="1">
      <c r="A155" s="84"/>
      <c r="B155" s="75"/>
      <c r="C155" s="76"/>
      <c r="D155" s="77"/>
      <c r="E155" s="73" t="str">
        <f t="shared" si="9"/>
        <v/>
      </c>
      <c r="F155" s="79"/>
      <c r="G155" s="80"/>
      <c r="H155" s="50" t="str">
        <f>IFERROR(IF(VLOOKUP(F155,'Aircraft list'!$A$4:$T$59, 3,FALSE)="YES", "ME", "SE" )," ")</f>
        <v xml:space="preserve"> </v>
      </c>
      <c r="I155" s="80"/>
      <c r="J155" s="81" t="str">
        <f ca="1">IFERROR(IF(AND(
MOD(C155-fctlontodouble(VLOOKUP(B155,#REF!,4,FALSE))/360,1)&gt;=MOD((((MID((MID((IF(ISERR(A155),"",fctsoleil(A155,fctlattodouble(VLOOKUP(B155,#REF!,3,FALSE)),fctlontodouble(VLOOKUP(B155,#REF!,4,FALSE)),FALSE))),1,4)),1,2))*60+MID((MID((IF(ISERR(A155),"",fctsoleil(A155,fctlattodouble(VLOOKUP(B155,#REF!,3,FALSE)),fctlontodouble(VLOOKUP(B155,#REF!,4,FALSE)),FALSE))),1,4)),3,4))/(60*24))-fctlontodouble(VLOOKUP(B155,#REF!,4,FALSE))/360,1),
MOD(C155-fctlontodouble(VLOOKUP(B155,#REF!,4,FALSE))/360,1)&lt;MOD((((MID((MID((IF(ISERR(A155),"",fctsoleil(A155,fctlattodouble(VLOOKUP(B155,#REF!,3,FALSE)),fctlontodouble(VLOOKUP(B155,#REF!,4,FALSE)),FALSE))),7,4)),1,2))*60+MID((MID((IF(ISERR(A155),"",fctsoleil(A155,fctlattodouble(VLOOKUP(B155,#REF!,3,FALSE)),fctlontodouble(VLOOKUP(B155,#REF!,4,FALSE)),FALSE))),7,4)),3,4))/(60*24))-fctlontodouble(VLOOKUP(B155,#REF!,4,FALSE))/360,1)
),1,""),"")</f>
        <v/>
      </c>
      <c r="K155" s="82" t="str">
        <f t="shared" si="10"/>
        <v/>
      </c>
      <c r="L155" s="79" t="str">
        <f ca="1">IFERROR(IF(AND(
MOD(E155-fctlontodouble(VLOOKUP(D155,#REF!,4,FALSE))/360,1)&gt;=MOD((((MID((MID((IF(ISERR(A155),"",fctsoleil(A155,fctlattodouble(VLOOKUP(D155,#REF!,3,FALSE)),fctlontodouble(VLOOKUP(D155,#REF!,4,FALSE)),FALSE))),1,4)),1,2))*60+MID((MID((IF(ISERR(A155),"",fctsoleil(A155,fctlattodouble(VLOOKUP(D155,#REF!,3,FALSE)),fctlontodouble(VLOOKUP(D155,#REF!,4,FALSE)),FALSE))),1,4)),3,4))/(60*24))-fctlontodouble(VLOOKUP(D155,#REF!,4,FALSE))/360,1),
MOD(E155-fctlontodouble(VLOOKUP(D155,#REF!,4,FALSE))/360,1)&lt;MOD((((MID((MID((IF(ISERR(A155),"",fctsoleil(A155,fctlattodouble(VLOOKUP(D155,#REF!,3,FALSE)),fctlontodouble(VLOOKUP(D155,#REF!,4,FALSE)),FALSE))),7,4)),1,2))*60+MID((MID((IF(ISERR(A155),"",fctsoleil(A155,fctlattodouble(VLOOKUP(D155,#REF!,3,FALSE)),fctlontodouble(VLOOKUP(D155,#REF!,4,FALSE)),FALSE))),7,4)),3,4))/(60*24))-fctlontodouble(VLOOKUP(D155,#REF!,4,FALSE))/360,1)
),1," "),"")</f>
        <v/>
      </c>
      <c r="M155" s="79" t="str">
        <f t="shared" si="11"/>
        <v/>
      </c>
      <c r="N155" s="94"/>
      <c r="O155" s="83"/>
      <c r="P155" s="95"/>
      <c r="Q155" s="96"/>
      <c r="R155" s="97" t="str">
        <f>IF(AND(A155&lt;&gt;0,B155&lt;&gt;0,D155&lt;&gt;0,C155&lt;&gt;0,N155&lt;&gt;0),(vol_de_nuit(B155,D155,A155,C155,N155/24)*24),"")</f>
        <v/>
      </c>
      <c r="S155" s="98"/>
      <c r="T155" s="95"/>
      <c r="U155" s="99"/>
      <c r="V155" s="100"/>
      <c r="W155" s="101"/>
      <c r="X155" s="116" t="str">
        <f>IFERROR(IF(AND(VLOOKUP($F155,'Aircraft list'!$A$4:$G$39,2,FALSE)="YES",VLOOKUP($F155,'Aircraft list'!$A$4:$G$39,4,FALSE)="YES"),T155,""),"")</f>
        <v/>
      </c>
      <c r="Y155" s="115" t="str">
        <f>IFERROR(IF(AND(VLOOKUP($F155,'Aircraft list'!$A$4:$G$39,2,FALSE)="YES",VLOOKUP($F155,'Aircraft list'!$A$4:$G$39,4,FALSE)="YES"),V155,""),"")</f>
        <v/>
      </c>
      <c r="Z155" s="116" t="str">
        <f>IFERROR(IF(AND(VLOOKUP($F155,'Aircraft list'!$A$4:$G$39,3,FALSE)="YES",VLOOKUP($F155,'Aircraft list'!$A$4:$G$39,4,FALSE)="YES"),T155,""),"")</f>
        <v/>
      </c>
      <c r="AA155" s="115" t="str">
        <f>IFERROR(IF(AND(VLOOKUP($F155,'Aircraft list'!$A$4:$G$39,3,FALSE)="YES",VLOOKUP($F155,'Aircraft list'!$A$4:$G$39,4,FALSE)="YES"),V155,""),"")</f>
        <v/>
      </c>
      <c r="AB155" s="116" t="str">
        <f>IFERROR(IF(AND(VLOOKUP($F155,'Aircraft list'!$A$4:$G$39,2,FALSE)="YES",VLOOKUP($F155,'Aircraft list'!$A$4:$G$39,6,FALSE)="YES"),T155,""),"")</f>
        <v/>
      </c>
      <c r="AC155" s="115" t="str">
        <f>IFERROR(IF(AND(VLOOKUP($F155,'Aircraft list'!$A$4:$G$39,2,FALSE)="YES",VLOOKUP($F155,'Aircraft list'!$A$4:$G$39,6,FALSE)="YES"),V155,""),"")</f>
        <v/>
      </c>
      <c r="AD155" s="116" t="str">
        <f>IFERROR(IF(AND(VLOOKUP($F155,'Aircraft list'!$A$4:$G$39,3,FALSE)="YES",VLOOKUP($F155,'Aircraft list'!$A$4:$G$39,6,FALSE)="YES"),T155,""),"")</f>
        <v/>
      </c>
      <c r="AE155" s="117" t="str">
        <f>IFERROR(IF(AND(VLOOKUP($F155,'Aircraft list'!$A$4:$G$39,3,FALSE)="YES",VLOOKUP($F155,'Aircraft list'!$A$4:$G$39,6,FALSE)="YES"),U155,""),"")</f>
        <v/>
      </c>
      <c r="AF155" s="115" t="str">
        <f>IFERROR(IF(AND(VLOOKUP($F155,'Aircraft list'!$A$4:$G$39,3,FALSE)="YES",VLOOKUP($F155,'Aircraft list'!$A$4:$G$39,6,FALSE)="YES"),V155,""),"")</f>
        <v/>
      </c>
      <c r="AG155" s="116" t="str">
        <f>IFERROR(IF(VLOOKUP($F155,'Aircraft list'!$A$4:$G$39,5,FALSE)="YES",T155,""),"")</f>
        <v/>
      </c>
      <c r="AH155" s="117" t="str">
        <f>IFERROR(IF(VLOOKUP($F155,'Aircraft list'!$A$4:$G$39,5,FALSE)="YES",U155,""),"")</f>
        <v/>
      </c>
      <c r="AI155" s="115" t="str">
        <f>IFERROR(IF(VLOOKUP($F155,'Aircraft list'!$A$4:$G$39,5,FALSE)="YES",V155,""),"")</f>
        <v/>
      </c>
      <c r="AJ155" s="101"/>
      <c r="AK155" s="101"/>
      <c r="AL155" s="101"/>
      <c r="AM155" s="102" t="str">
        <f>IFERROR(IF(VLOOKUP($F155,'Aircraft list'!$A$4:$G$39,7,FALSE)="YES",N155,""),"")</f>
        <v/>
      </c>
      <c r="AN155" s="112"/>
      <c r="AO155" s="101"/>
      <c r="AP155" s="101"/>
      <c r="AQ155" s="101"/>
      <c r="AR155" s="111"/>
      <c r="AS155" s="102"/>
      <c r="AT155" s="102"/>
      <c r="AU155" s="49"/>
    </row>
    <row r="156" spans="1:47" s="50" customFormat="1">
      <c r="A156" s="84"/>
      <c r="B156" s="75"/>
      <c r="C156" s="76"/>
      <c r="D156" s="77"/>
      <c r="E156" s="73" t="str">
        <f t="shared" si="9"/>
        <v/>
      </c>
      <c r="F156" s="79"/>
      <c r="G156" s="80"/>
      <c r="H156" s="50" t="str">
        <f>IFERROR(IF(VLOOKUP(F156,'Aircraft list'!$A$4:$T$59, 3,FALSE)="YES", "ME", "SE" )," ")</f>
        <v xml:space="preserve"> </v>
      </c>
      <c r="I156" s="80"/>
      <c r="J156" s="81" t="str">
        <f ca="1">IFERROR(IF(AND(
MOD(C156-fctlontodouble(VLOOKUP(B156,#REF!,4,FALSE))/360,1)&gt;=MOD((((MID((MID((IF(ISERR(A156),"",fctsoleil(A156,fctlattodouble(VLOOKUP(B156,#REF!,3,FALSE)),fctlontodouble(VLOOKUP(B156,#REF!,4,FALSE)),FALSE))),1,4)),1,2))*60+MID((MID((IF(ISERR(A156),"",fctsoleil(A156,fctlattodouble(VLOOKUP(B156,#REF!,3,FALSE)),fctlontodouble(VLOOKUP(B156,#REF!,4,FALSE)),FALSE))),1,4)),3,4))/(60*24))-fctlontodouble(VLOOKUP(B156,#REF!,4,FALSE))/360,1),
MOD(C156-fctlontodouble(VLOOKUP(B156,#REF!,4,FALSE))/360,1)&lt;MOD((((MID((MID((IF(ISERR(A156),"",fctsoleil(A156,fctlattodouble(VLOOKUP(B156,#REF!,3,FALSE)),fctlontodouble(VLOOKUP(B156,#REF!,4,FALSE)),FALSE))),7,4)),1,2))*60+MID((MID((IF(ISERR(A156),"",fctsoleil(A156,fctlattodouble(VLOOKUP(B156,#REF!,3,FALSE)),fctlontodouble(VLOOKUP(B156,#REF!,4,FALSE)),FALSE))),7,4)),3,4))/(60*24))-fctlontodouble(VLOOKUP(B156,#REF!,4,FALSE))/360,1)
),1,""),"")</f>
        <v/>
      </c>
      <c r="K156" s="82" t="str">
        <f t="shared" si="10"/>
        <v/>
      </c>
      <c r="L156" s="79" t="str">
        <f ca="1">IFERROR(IF(AND(
MOD(E156-fctlontodouble(VLOOKUP(D156,#REF!,4,FALSE))/360,1)&gt;=MOD((((MID((MID((IF(ISERR(A156),"",fctsoleil(A156,fctlattodouble(VLOOKUP(D156,#REF!,3,FALSE)),fctlontodouble(VLOOKUP(D156,#REF!,4,FALSE)),FALSE))),1,4)),1,2))*60+MID((MID((IF(ISERR(A156),"",fctsoleil(A156,fctlattodouble(VLOOKUP(D156,#REF!,3,FALSE)),fctlontodouble(VLOOKUP(D156,#REF!,4,FALSE)),FALSE))),1,4)),3,4))/(60*24))-fctlontodouble(VLOOKUP(D156,#REF!,4,FALSE))/360,1),
MOD(E156-fctlontodouble(VLOOKUP(D156,#REF!,4,FALSE))/360,1)&lt;MOD((((MID((MID((IF(ISERR(A156),"",fctsoleil(A156,fctlattodouble(VLOOKUP(D156,#REF!,3,FALSE)),fctlontodouble(VLOOKUP(D156,#REF!,4,FALSE)),FALSE))),7,4)),1,2))*60+MID((MID((IF(ISERR(A156),"",fctsoleil(A156,fctlattodouble(VLOOKUP(D156,#REF!,3,FALSE)),fctlontodouble(VLOOKUP(D156,#REF!,4,FALSE)),FALSE))),7,4)),3,4))/(60*24))-fctlontodouble(VLOOKUP(D156,#REF!,4,FALSE))/360,1)
),1," "),"")</f>
        <v/>
      </c>
      <c r="M156" s="79" t="str">
        <f t="shared" si="11"/>
        <v/>
      </c>
      <c r="N156" s="94"/>
      <c r="O156" s="83"/>
      <c r="P156" s="95"/>
      <c r="Q156" s="96"/>
      <c r="R156" s="97" t="str">
        <f>IF(AND(A156&lt;&gt;0,B156&lt;&gt;0,D156&lt;&gt;0,C156&lt;&gt;0,N156&lt;&gt;0),(vol_de_nuit(B156,D156,A156,C156,N156/24)*24),"")</f>
        <v/>
      </c>
      <c r="S156" s="98"/>
      <c r="T156" s="95"/>
      <c r="U156" s="99"/>
      <c r="V156" s="100"/>
      <c r="W156" s="101"/>
      <c r="X156" s="116" t="str">
        <f>IFERROR(IF(AND(VLOOKUP($F156,'Aircraft list'!$A$4:$G$39,2,FALSE)="YES",VLOOKUP($F156,'Aircraft list'!$A$4:$G$39,4,FALSE)="YES"),T156,""),"")</f>
        <v/>
      </c>
      <c r="Y156" s="115" t="str">
        <f>IFERROR(IF(AND(VLOOKUP($F156,'Aircraft list'!$A$4:$G$39,2,FALSE)="YES",VLOOKUP($F156,'Aircraft list'!$A$4:$G$39,4,FALSE)="YES"),V156,""),"")</f>
        <v/>
      </c>
      <c r="Z156" s="116" t="str">
        <f>IFERROR(IF(AND(VLOOKUP($F156,'Aircraft list'!$A$4:$G$39,3,FALSE)="YES",VLOOKUP($F156,'Aircraft list'!$A$4:$G$39,4,FALSE)="YES"),T156,""),"")</f>
        <v/>
      </c>
      <c r="AA156" s="115" t="str">
        <f>IFERROR(IF(AND(VLOOKUP($F156,'Aircraft list'!$A$4:$G$39,3,FALSE)="YES",VLOOKUP($F156,'Aircraft list'!$A$4:$G$39,4,FALSE)="YES"),V156,""),"")</f>
        <v/>
      </c>
      <c r="AB156" s="116" t="str">
        <f>IFERROR(IF(AND(VLOOKUP($F156,'Aircraft list'!$A$4:$G$39,2,FALSE)="YES",VLOOKUP($F156,'Aircraft list'!$A$4:$G$39,6,FALSE)="YES"),T156,""),"")</f>
        <v/>
      </c>
      <c r="AC156" s="115" t="str">
        <f>IFERROR(IF(AND(VLOOKUP($F156,'Aircraft list'!$A$4:$G$39,2,FALSE)="YES",VLOOKUP($F156,'Aircraft list'!$A$4:$G$39,6,FALSE)="YES"),V156,""),"")</f>
        <v/>
      </c>
      <c r="AD156" s="116" t="str">
        <f>IFERROR(IF(AND(VLOOKUP($F156,'Aircraft list'!$A$4:$G$39,3,FALSE)="YES",VLOOKUP($F156,'Aircraft list'!$A$4:$G$39,6,FALSE)="YES"),T156,""),"")</f>
        <v/>
      </c>
      <c r="AE156" s="117" t="str">
        <f>IFERROR(IF(AND(VLOOKUP($F156,'Aircraft list'!$A$4:$G$39,3,FALSE)="YES",VLOOKUP($F156,'Aircraft list'!$A$4:$G$39,6,FALSE)="YES"),U156,""),"")</f>
        <v/>
      </c>
      <c r="AF156" s="115" t="str">
        <f>IFERROR(IF(AND(VLOOKUP($F156,'Aircraft list'!$A$4:$G$39,3,FALSE)="YES",VLOOKUP($F156,'Aircraft list'!$A$4:$G$39,6,FALSE)="YES"),V156,""),"")</f>
        <v/>
      </c>
      <c r="AG156" s="116" t="str">
        <f>IFERROR(IF(VLOOKUP($F156,'Aircraft list'!$A$4:$G$39,5,FALSE)="YES",T156,""),"")</f>
        <v/>
      </c>
      <c r="AH156" s="117" t="str">
        <f>IFERROR(IF(VLOOKUP($F156,'Aircraft list'!$A$4:$G$39,5,FALSE)="YES",U156,""),"")</f>
        <v/>
      </c>
      <c r="AI156" s="115" t="str">
        <f>IFERROR(IF(VLOOKUP($F156,'Aircraft list'!$A$4:$G$39,5,FALSE)="YES",V156,""),"")</f>
        <v/>
      </c>
      <c r="AJ156" s="101"/>
      <c r="AK156" s="101"/>
      <c r="AL156" s="101"/>
      <c r="AM156" s="102" t="str">
        <f>IFERROR(IF(VLOOKUP($F156,'Aircraft list'!$A$4:$G$39,7,FALSE)="YES",N156,""),"")</f>
        <v/>
      </c>
      <c r="AN156" s="112"/>
      <c r="AO156" s="101"/>
      <c r="AP156" s="101"/>
      <c r="AQ156" s="101"/>
      <c r="AR156" s="111"/>
      <c r="AS156" s="102"/>
      <c r="AT156" s="102"/>
      <c r="AU156" s="49"/>
    </row>
    <row r="157" spans="1:47" s="50" customFormat="1">
      <c r="A157" s="84"/>
      <c r="B157" s="75"/>
      <c r="C157" s="76"/>
      <c r="D157" s="77"/>
      <c r="E157" s="73" t="str">
        <f t="shared" si="9"/>
        <v/>
      </c>
      <c r="F157" s="79"/>
      <c r="G157" s="80"/>
      <c r="H157" s="50" t="str">
        <f>IFERROR(IF(VLOOKUP(F157,'Aircraft list'!$A$4:$T$59, 3,FALSE)="YES", "ME", "SE" )," ")</f>
        <v xml:space="preserve"> </v>
      </c>
      <c r="I157" s="80"/>
      <c r="J157" s="81" t="str">
        <f ca="1">IFERROR(IF(AND(
MOD(C157-fctlontodouble(VLOOKUP(B157,#REF!,4,FALSE))/360,1)&gt;=MOD((((MID((MID((IF(ISERR(A157),"",fctsoleil(A157,fctlattodouble(VLOOKUP(B157,#REF!,3,FALSE)),fctlontodouble(VLOOKUP(B157,#REF!,4,FALSE)),FALSE))),1,4)),1,2))*60+MID((MID((IF(ISERR(A157),"",fctsoleil(A157,fctlattodouble(VLOOKUP(B157,#REF!,3,FALSE)),fctlontodouble(VLOOKUP(B157,#REF!,4,FALSE)),FALSE))),1,4)),3,4))/(60*24))-fctlontodouble(VLOOKUP(B157,#REF!,4,FALSE))/360,1),
MOD(C157-fctlontodouble(VLOOKUP(B157,#REF!,4,FALSE))/360,1)&lt;MOD((((MID((MID((IF(ISERR(A157),"",fctsoleil(A157,fctlattodouble(VLOOKUP(B157,#REF!,3,FALSE)),fctlontodouble(VLOOKUP(B157,#REF!,4,FALSE)),FALSE))),7,4)),1,2))*60+MID((MID((IF(ISERR(A157),"",fctsoleil(A157,fctlattodouble(VLOOKUP(B157,#REF!,3,FALSE)),fctlontodouble(VLOOKUP(B157,#REF!,4,FALSE)),FALSE))),7,4)),3,4))/(60*24))-fctlontodouble(VLOOKUP(B157,#REF!,4,FALSE))/360,1)
),1,""),"")</f>
        <v/>
      </c>
      <c r="K157" s="82" t="str">
        <f t="shared" si="10"/>
        <v/>
      </c>
      <c r="L157" s="79" t="str">
        <f ca="1">IFERROR(IF(AND(
MOD(E157-fctlontodouble(VLOOKUP(D157,#REF!,4,FALSE))/360,1)&gt;=MOD((((MID((MID((IF(ISERR(A157),"",fctsoleil(A157,fctlattodouble(VLOOKUP(D157,#REF!,3,FALSE)),fctlontodouble(VLOOKUP(D157,#REF!,4,FALSE)),FALSE))),1,4)),1,2))*60+MID((MID((IF(ISERR(A157),"",fctsoleil(A157,fctlattodouble(VLOOKUP(D157,#REF!,3,FALSE)),fctlontodouble(VLOOKUP(D157,#REF!,4,FALSE)),FALSE))),1,4)),3,4))/(60*24))-fctlontodouble(VLOOKUP(D157,#REF!,4,FALSE))/360,1),
MOD(E157-fctlontodouble(VLOOKUP(D157,#REF!,4,FALSE))/360,1)&lt;MOD((((MID((MID((IF(ISERR(A157),"",fctsoleil(A157,fctlattodouble(VLOOKUP(D157,#REF!,3,FALSE)),fctlontodouble(VLOOKUP(D157,#REF!,4,FALSE)),FALSE))),7,4)),1,2))*60+MID((MID((IF(ISERR(A157),"",fctsoleil(A157,fctlattodouble(VLOOKUP(D157,#REF!,3,FALSE)),fctlontodouble(VLOOKUP(D157,#REF!,4,FALSE)),FALSE))),7,4)),3,4))/(60*24))-fctlontodouble(VLOOKUP(D157,#REF!,4,FALSE))/360,1)
),1," "),"")</f>
        <v/>
      </c>
      <c r="M157" s="79" t="str">
        <f t="shared" si="11"/>
        <v/>
      </c>
      <c r="N157" s="94"/>
      <c r="O157" s="83"/>
      <c r="P157" s="95"/>
      <c r="Q157" s="96"/>
      <c r="R157" s="97" t="str">
        <f>IF(AND(A157&lt;&gt;0,B157&lt;&gt;0,D157&lt;&gt;0,C157&lt;&gt;0,N157&lt;&gt;0),(vol_de_nuit(B157,D157,A157,C157,N157/24)*24),"")</f>
        <v/>
      </c>
      <c r="S157" s="98"/>
      <c r="T157" s="95"/>
      <c r="U157" s="99"/>
      <c r="V157" s="100"/>
      <c r="W157" s="101"/>
      <c r="X157" s="116" t="str">
        <f>IFERROR(IF(AND(VLOOKUP($F157,'Aircraft list'!$A$4:$G$39,2,FALSE)="YES",VLOOKUP($F157,'Aircraft list'!$A$4:$G$39,4,FALSE)="YES"),T157,""),"")</f>
        <v/>
      </c>
      <c r="Y157" s="115" t="str">
        <f>IFERROR(IF(AND(VLOOKUP($F157,'Aircraft list'!$A$4:$G$39,2,FALSE)="YES",VLOOKUP($F157,'Aircraft list'!$A$4:$G$39,4,FALSE)="YES"),V157,""),"")</f>
        <v/>
      </c>
      <c r="Z157" s="116" t="str">
        <f>IFERROR(IF(AND(VLOOKUP($F157,'Aircraft list'!$A$4:$G$39,3,FALSE)="YES",VLOOKUP($F157,'Aircraft list'!$A$4:$G$39,4,FALSE)="YES"),T157,""),"")</f>
        <v/>
      </c>
      <c r="AA157" s="115" t="str">
        <f>IFERROR(IF(AND(VLOOKUP($F157,'Aircraft list'!$A$4:$G$39,3,FALSE)="YES",VLOOKUP($F157,'Aircraft list'!$A$4:$G$39,4,FALSE)="YES"),V157,""),"")</f>
        <v/>
      </c>
      <c r="AB157" s="116" t="str">
        <f>IFERROR(IF(AND(VLOOKUP($F157,'Aircraft list'!$A$4:$G$39,2,FALSE)="YES",VLOOKUP($F157,'Aircraft list'!$A$4:$G$39,6,FALSE)="YES"),T157,""),"")</f>
        <v/>
      </c>
      <c r="AC157" s="115" t="str">
        <f>IFERROR(IF(AND(VLOOKUP($F157,'Aircraft list'!$A$4:$G$39,2,FALSE)="YES",VLOOKUP($F157,'Aircraft list'!$A$4:$G$39,6,FALSE)="YES"),V157,""),"")</f>
        <v/>
      </c>
      <c r="AD157" s="116" t="str">
        <f>IFERROR(IF(AND(VLOOKUP($F157,'Aircraft list'!$A$4:$G$39,3,FALSE)="YES",VLOOKUP($F157,'Aircraft list'!$A$4:$G$39,6,FALSE)="YES"),T157,""),"")</f>
        <v/>
      </c>
      <c r="AE157" s="117" t="str">
        <f>IFERROR(IF(AND(VLOOKUP($F157,'Aircraft list'!$A$4:$G$39,3,FALSE)="YES",VLOOKUP($F157,'Aircraft list'!$A$4:$G$39,6,FALSE)="YES"),U157,""),"")</f>
        <v/>
      </c>
      <c r="AF157" s="115" t="str">
        <f>IFERROR(IF(AND(VLOOKUP($F157,'Aircraft list'!$A$4:$G$39,3,FALSE)="YES",VLOOKUP($F157,'Aircraft list'!$A$4:$G$39,6,FALSE)="YES"),V157,""),"")</f>
        <v/>
      </c>
      <c r="AG157" s="116" t="str">
        <f>IFERROR(IF(VLOOKUP($F157,'Aircraft list'!$A$4:$G$39,5,FALSE)="YES",T157,""),"")</f>
        <v/>
      </c>
      <c r="AH157" s="117" t="str">
        <f>IFERROR(IF(VLOOKUP($F157,'Aircraft list'!$A$4:$G$39,5,FALSE)="YES",U157,""),"")</f>
        <v/>
      </c>
      <c r="AI157" s="115" t="str">
        <f>IFERROR(IF(VLOOKUP($F157,'Aircraft list'!$A$4:$G$39,5,FALSE)="YES",V157,""),"")</f>
        <v/>
      </c>
      <c r="AJ157" s="101"/>
      <c r="AK157" s="101"/>
      <c r="AL157" s="101"/>
      <c r="AM157" s="102" t="str">
        <f>IFERROR(IF(VLOOKUP($F157,'Aircraft list'!$A$4:$G$39,7,FALSE)="YES",N157,""),"")</f>
        <v/>
      </c>
      <c r="AN157" s="112"/>
      <c r="AO157" s="101"/>
      <c r="AP157" s="101"/>
      <c r="AQ157" s="101"/>
      <c r="AR157" s="111"/>
      <c r="AS157" s="102"/>
      <c r="AT157" s="102"/>
      <c r="AU157" s="49"/>
    </row>
    <row r="158" spans="1:47" s="50" customFormat="1">
      <c r="A158" s="84"/>
      <c r="B158" s="75"/>
      <c r="C158" s="76"/>
      <c r="D158" s="77"/>
      <c r="E158" s="73" t="str">
        <f t="shared" si="9"/>
        <v/>
      </c>
      <c r="F158" s="79"/>
      <c r="G158" s="80"/>
      <c r="H158" s="50" t="str">
        <f>IFERROR(IF(VLOOKUP(F158,'Aircraft list'!$A$4:$T$59, 3,FALSE)="YES", "ME", "SE" )," ")</f>
        <v xml:space="preserve"> </v>
      </c>
      <c r="I158" s="80"/>
      <c r="J158" s="81" t="str">
        <f ca="1">IFERROR(IF(AND(
MOD(C158-fctlontodouble(VLOOKUP(B158,#REF!,4,FALSE))/360,1)&gt;=MOD((((MID((MID((IF(ISERR(A158),"",fctsoleil(A158,fctlattodouble(VLOOKUP(B158,#REF!,3,FALSE)),fctlontodouble(VLOOKUP(B158,#REF!,4,FALSE)),FALSE))),1,4)),1,2))*60+MID((MID((IF(ISERR(A158),"",fctsoleil(A158,fctlattodouble(VLOOKUP(B158,#REF!,3,FALSE)),fctlontodouble(VLOOKUP(B158,#REF!,4,FALSE)),FALSE))),1,4)),3,4))/(60*24))-fctlontodouble(VLOOKUP(B158,#REF!,4,FALSE))/360,1),
MOD(C158-fctlontodouble(VLOOKUP(B158,#REF!,4,FALSE))/360,1)&lt;MOD((((MID((MID((IF(ISERR(A158),"",fctsoleil(A158,fctlattodouble(VLOOKUP(B158,#REF!,3,FALSE)),fctlontodouble(VLOOKUP(B158,#REF!,4,FALSE)),FALSE))),7,4)),1,2))*60+MID((MID((IF(ISERR(A158),"",fctsoleil(A158,fctlattodouble(VLOOKUP(B158,#REF!,3,FALSE)),fctlontodouble(VLOOKUP(B158,#REF!,4,FALSE)),FALSE))),7,4)),3,4))/(60*24))-fctlontodouble(VLOOKUP(B158,#REF!,4,FALSE))/360,1)
),1,""),"")</f>
        <v/>
      </c>
      <c r="K158" s="82" t="str">
        <f t="shared" si="10"/>
        <v/>
      </c>
      <c r="L158" s="79" t="str">
        <f ca="1">IFERROR(IF(AND(
MOD(E158-fctlontodouble(VLOOKUP(D158,#REF!,4,FALSE))/360,1)&gt;=MOD((((MID((MID((IF(ISERR(A158),"",fctsoleil(A158,fctlattodouble(VLOOKUP(D158,#REF!,3,FALSE)),fctlontodouble(VLOOKUP(D158,#REF!,4,FALSE)),FALSE))),1,4)),1,2))*60+MID((MID((IF(ISERR(A158),"",fctsoleil(A158,fctlattodouble(VLOOKUP(D158,#REF!,3,FALSE)),fctlontodouble(VLOOKUP(D158,#REF!,4,FALSE)),FALSE))),1,4)),3,4))/(60*24))-fctlontodouble(VLOOKUP(D158,#REF!,4,FALSE))/360,1),
MOD(E158-fctlontodouble(VLOOKUP(D158,#REF!,4,FALSE))/360,1)&lt;MOD((((MID((MID((IF(ISERR(A158),"",fctsoleil(A158,fctlattodouble(VLOOKUP(D158,#REF!,3,FALSE)),fctlontodouble(VLOOKUP(D158,#REF!,4,FALSE)),FALSE))),7,4)),1,2))*60+MID((MID((IF(ISERR(A158),"",fctsoleil(A158,fctlattodouble(VLOOKUP(D158,#REF!,3,FALSE)),fctlontodouble(VLOOKUP(D158,#REF!,4,FALSE)),FALSE))),7,4)),3,4))/(60*24))-fctlontodouble(VLOOKUP(D158,#REF!,4,FALSE))/360,1)
),1," "),"")</f>
        <v/>
      </c>
      <c r="M158" s="79" t="str">
        <f t="shared" si="11"/>
        <v/>
      </c>
      <c r="N158" s="94"/>
      <c r="O158" s="83"/>
      <c r="P158" s="95"/>
      <c r="Q158" s="96"/>
      <c r="R158" s="97" t="str">
        <f>IF(AND(A158&lt;&gt;0,B158&lt;&gt;0,D158&lt;&gt;0,C158&lt;&gt;0,N158&lt;&gt;0),(vol_de_nuit(B158,D158,A158,C158,N158/24)*24),"")</f>
        <v/>
      </c>
      <c r="S158" s="98"/>
      <c r="T158" s="95"/>
      <c r="U158" s="99"/>
      <c r="V158" s="100"/>
      <c r="W158" s="101"/>
      <c r="X158" s="116" t="str">
        <f>IFERROR(IF(AND(VLOOKUP($F158,'Aircraft list'!$A$4:$G$39,2,FALSE)="YES",VLOOKUP($F158,'Aircraft list'!$A$4:$G$39,4,FALSE)="YES"),T158,""),"")</f>
        <v/>
      </c>
      <c r="Y158" s="115" t="str">
        <f>IFERROR(IF(AND(VLOOKUP($F158,'Aircraft list'!$A$4:$G$39,2,FALSE)="YES",VLOOKUP($F158,'Aircraft list'!$A$4:$G$39,4,FALSE)="YES"),V158,""),"")</f>
        <v/>
      </c>
      <c r="Z158" s="116" t="str">
        <f>IFERROR(IF(AND(VLOOKUP($F158,'Aircraft list'!$A$4:$G$39,3,FALSE)="YES",VLOOKUP($F158,'Aircraft list'!$A$4:$G$39,4,FALSE)="YES"),T158,""),"")</f>
        <v/>
      </c>
      <c r="AA158" s="115" t="str">
        <f>IFERROR(IF(AND(VLOOKUP($F158,'Aircraft list'!$A$4:$G$39,3,FALSE)="YES",VLOOKUP($F158,'Aircraft list'!$A$4:$G$39,4,FALSE)="YES"),V158,""),"")</f>
        <v/>
      </c>
      <c r="AB158" s="116" t="str">
        <f>IFERROR(IF(AND(VLOOKUP($F158,'Aircraft list'!$A$4:$G$39,2,FALSE)="YES",VLOOKUP($F158,'Aircraft list'!$A$4:$G$39,6,FALSE)="YES"),T158,""),"")</f>
        <v/>
      </c>
      <c r="AC158" s="115" t="str">
        <f>IFERROR(IF(AND(VLOOKUP($F158,'Aircraft list'!$A$4:$G$39,2,FALSE)="YES",VLOOKUP($F158,'Aircraft list'!$A$4:$G$39,6,FALSE)="YES"),V158,""),"")</f>
        <v/>
      </c>
      <c r="AD158" s="116" t="str">
        <f>IFERROR(IF(AND(VLOOKUP($F158,'Aircraft list'!$A$4:$G$39,3,FALSE)="YES",VLOOKUP($F158,'Aircraft list'!$A$4:$G$39,6,FALSE)="YES"),T158,""),"")</f>
        <v/>
      </c>
      <c r="AE158" s="117" t="str">
        <f>IFERROR(IF(AND(VLOOKUP($F158,'Aircraft list'!$A$4:$G$39,3,FALSE)="YES",VLOOKUP($F158,'Aircraft list'!$A$4:$G$39,6,FALSE)="YES"),U158,""),"")</f>
        <v/>
      </c>
      <c r="AF158" s="115" t="str">
        <f>IFERROR(IF(AND(VLOOKUP($F158,'Aircraft list'!$A$4:$G$39,3,FALSE)="YES",VLOOKUP($F158,'Aircraft list'!$A$4:$G$39,6,FALSE)="YES"),V158,""),"")</f>
        <v/>
      </c>
      <c r="AG158" s="116" t="str">
        <f>IFERROR(IF(VLOOKUP($F158,'Aircraft list'!$A$4:$G$39,5,FALSE)="YES",T158,""),"")</f>
        <v/>
      </c>
      <c r="AH158" s="117" t="str">
        <f>IFERROR(IF(VLOOKUP($F158,'Aircraft list'!$A$4:$G$39,5,FALSE)="YES",U158,""),"")</f>
        <v/>
      </c>
      <c r="AI158" s="115" t="str">
        <f>IFERROR(IF(VLOOKUP($F158,'Aircraft list'!$A$4:$G$39,5,FALSE)="YES",V158,""),"")</f>
        <v/>
      </c>
      <c r="AJ158" s="101"/>
      <c r="AK158" s="101"/>
      <c r="AL158" s="101"/>
      <c r="AM158" s="102" t="str">
        <f>IFERROR(IF(VLOOKUP($F158,'Aircraft list'!$A$4:$G$39,7,FALSE)="YES",N158,""),"")</f>
        <v/>
      </c>
      <c r="AN158" s="112"/>
      <c r="AO158" s="101"/>
      <c r="AP158" s="101"/>
      <c r="AQ158" s="101"/>
      <c r="AR158" s="111"/>
      <c r="AS158" s="102"/>
      <c r="AT158" s="102"/>
      <c r="AU158" s="49"/>
    </row>
    <row r="159" spans="1:47" s="50" customFormat="1">
      <c r="A159" s="84"/>
      <c r="B159" s="75"/>
      <c r="C159" s="76"/>
      <c r="D159" s="77"/>
      <c r="E159" s="73" t="str">
        <f t="shared" si="9"/>
        <v/>
      </c>
      <c r="F159" s="79"/>
      <c r="G159" s="80"/>
      <c r="H159" s="50" t="str">
        <f>IFERROR(IF(VLOOKUP(F159,'Aircraft list'!$A$4:$T$59, 3,FALSE)="YES", "ME", "SE" )," ")</f>
        <v xml:space="preserve"> </v>
      </c>
      <c r="I159" s="80"/>
      <c r="J159" s="81" t="str">
        <f ca="1">IFERROR(IF(AND(
MOD(C159-fctlontodouble(VLOOKUP(B159,#REF!,4,FALSE))/360,1)&gt;=MOD((((MID((MID((IF(ISERR(A159),"",fctsoleil(A159,fctlattodouble(VLOOKUP(B159,#REF!,3,FALSE)),fctlontodouble(VLOOKUP(B159,#REF!,4,FALSE)),FALSE))),1,4)),1,2))*60+MID((MID((IF(ISERR(A159),"",fctsoleil(A159,fctlattodouble(VLOOKUP(B159,#REF!,3,FALSE)),fctlontodouble(VLOOKUP(B159,#REF!,4,FALSE)),FALSE))),1,4)),3,4))/(60*24))-fctlontodouble(VLOOKUP(B159,#REF!,4,FALSE))/360,1),
MOD(C159-fctlontodouble(VLOOKUP(B159,#REF!,4,FALSE))/360,1)&lt;MOD((((MID((MID((IF(ISERR(A159),"",fctsoleil(A159,fctlattodouble(VLOOKUP(B159,#REF!,3,FALSE)),fctlontodouble(VLOOKUP(B159,#REF!,4,FALSE)),FALSE))),7,4)),1,2))*60+MID((MID((IF(ISERR(A159),"",fctsoleil(A159,fctlattodouble(VLOOKUP(B159,#REF!,3,FALSE)),fctlontodouble(VLOOKUP(B159,#REF!,4,FALSE)),FALSE))),7,4)),3,4))/(60*24))-fctlontodouble(VLOOKUP(B159,#REF!,4,FALSE))/360,1)
),1,""),"")</f>
        <v/>
      </c>
      <c r="K159" s="82" t="str">
        <f t="shared" si="10"/>
        <v/>
      </c>
      <c r="L159" s="79" t="str">
        <f ca="1">IFERROR(IF(AND(
MOD(E159-fctlontodouble(VLOOKUP(D159,#REF!,4,FALSE))/360,1)&gt;=MOD((((MID((MID((IF(ISERR(A159),"",fctsoleil(A159,fctlattodouble(VLOOKUP(D159,#REF!,3,FALSE)),fctlontodouble(VLOOKUP(D159,#REF!,4,FALSE)),FALSE))),1,4)),1,2))*60+MID((MID((IF(ISERR(A159),"",fctsoleil(A159,fctlattodouble(VLOOKUP(D159,#REF!,3,FALSE)),fctlontodouble(VLOOKUP(D159,#REF!,4,FALSE)),FALSE))),1,4)),3,4))/(60*24))-fctlontodouble(VLOOKUP(D159,#REF!,4,FALSE))/360,1),
MOD(E159-fctlontodouble(VLOOKUP(D159,#REF!,4,FALSE))/360,1)&lt;MOD((((MID((MID((IF(ISERR(A159),"",fctsoleil(A159,fctlattodouble(VLOOKUP(D159,#REF!,3,FALSE)),fctlontodouble(VLOOKUP(D159,#REF!,4,FALSE)),FALSE))),7,4)),1,2))*60+MID((MID((IF(ISERR(A159),"",fctsoleil(A159,fctlattodouble(VLOOKUP(D159,#REF!,3,FALSE)),fctlontodouble(VLOOKUP(D159,#REF!,4,FALSE)),FALSE))),7,4)),3,4))/(60*24))-fctlontodouble(VLOOKUP(D159,#REF!,4,FALSE))/360,1)
),1," "),"")</f>
        <v/>
      </c>
      <c r="M159" s="79" t="str">
        <f t="shared" si="11"/>
        <v/>
      </c>
      <c r="N159" s="94"/>
      <c r="O159" s="83"/>
      <c r="P159" s="95"/>
      <c r="Q159" s="96"/>
      <c r="R159" s="97" t="str">
        <f>IF(AND(A159&lt;&gt;0,B159&lt;&gt;0,D159&lt;&gt;0,C159&lt;&gt;0,N159&lt;&gt;0),(vol_de_nuit(B159,D159,A159,C159,N159/24)*24),"")</f>
        <v/>
      </c>
      <c r="S159" s="98"/>
      <c r="T159" s="95"/>
      <c r="U159" s="99"/>
      <c r="V159" s="100"/>
      <c r="W159" s="101"/>
      <c r="X159" s="116" t="str">
        <f>IFERROR(IF(AND(VLOOKUP($F159,'Aircraft list'!$A$4:$G$39,2,FALSE)="YES",VLOOKUP($F159,'Aircraft list'!$A$4:$G$39,4,FALSE)="YES"),T159,""),"")</f>
        <v/>
      </c>
      <c r="Y159" s="115" t="str">
        <f>IFERROR(IF(AND(VLOOKUP($F159,'Aircraft list'!$A$4:$G$39,2,FALSE)="YES",VLOOKUP($F159,'Aircraft list'!$A$4:$G$39,4,FALSE)="YES"),V159,""),"")</f>
        <v/>
      </c>
      <c r="Z159" s="116" t="str">
        <f>IFERROR(IF(AND(VLOOKUP($F159,'Aircraft list'!$A$4:$G$39,3,FALSE)="YES",VLOOKUP($F159,'Aircraft list'!$A$4:$G$39,4,FALSE)="YES"),T159,""),"")</f>
        <v/>
      </c>
      <c r="AA159" s="115" t="str">
        <f>IFERROR(IF(AND(VLOOKUP($F159,'Aircraft list'!$A$4:$G$39,3,FALSE)="YES",VLOOKUP($F159,'Aircraft list'!$A$4:$G$39,4,FALSE)="YES"),V159,""),"")</f>
        <v/>
      </c>
      <c r="AB159" s="116" t="str">
        <f>IFERROR(IF(AND(VLOOKUP($F159,'Aircraft list'!$A$4:$G$39,2,FALSE)="YES",VLOOKUP($F159,'Aircraft list'!$A$4:$G$39,6,FALSE)="YES"),T159,""),"")</f>
        <v/>
      </c>
      <c r="AC159" s="115" t="str">
        <f>IFERROR(IF(AND(VLOOKUP($F159,'Aircraft list'!$A$4:$G$39,2,FALSE)="YES",VLOOKUP($F159,'Aircraft list'!$A$4:$G$39,6,FALSE)="YES"),V159,""),"")</f>
        <v/>
      </c>
      <c r="AD159" s="116" t="str">
        <f>IFERROR(IF(AND(VLOOKUP($F159,'Aircraft list'!$A$4:$G$39,3,FALSE)="YES",VLOOKUP($F159,'Aircraft list'!$A$4:$G$39,6,FALSE)="YES"),T159,""),"")</f>
        <v/>
      </c>
      <c r="AE159" s="117" t="str">
        <f>IFERROR(IF(AND(VLOOKUP($F159,'Aircraft list'!$A$4:$G$39,3,FALSE)="YES",VLOOKUP($F159,'Aircraft list'!$A$4:$G$39,6,FALSE)="YES"),U159,""),"")</f>
        <v/>
      </c>
      <c r="AF159" s="115" t="str">
        <f>IFERROR(IF(AND(VLOOKUP($F159,'Aircraft list'!$A$4:$G$39,3,FALSE)="YES",VLOOKUP($F159,'Aircraft list'!$A$4:$G$39,6,FALSE)="YES"),V159,""),"")</f>
        <v/>
      </c>
      <c r="AG159" s="116" t="str">
        <f>IFERROR(IF(VLOOKUP($F159,'Aircraft list'!$A$4:$G$39,5,FALSE)="YES",T159,""),"")</f>
        <v/>
      </c>
      <c r="AH159" s="117" t="str">
        <f>IFERROR(IF(VLOOKUP($F159,'Aircraft list'!$A$4:$G$39,5,FALSE)="YES",U159,""),"")</f>
        <v/>
      </c>
      <c r="AI159" s="115" t="str">
        <f>IFERROR(IF(VLOOKUP($F159,'Aircraft list'!$A$4:$G$39,5,FALSE)="YES",V159,""),"")</f>
        <v/>
      </c>
      <c r="AJ159" s="101"/>
      <c r="AK159" s="101"/>
      <c r="AL159" s="101"/>
      <c r="AM159" s="102" t="str">
        <f>IFERROR(IF(VLOOKUP($F159,'Aircraft list'!$A$4:$G$39,7,FALSE)="YES",N159,""),"")</f>
        <v/>
      </c>
      <c r="AN159" s="112"/>
      <c r="AO159" s="101"/>
      <c r="AP159" s="101"/>
      <c r="AQ159" s="101"/>
      <c r="AR159" s="111"/>
      <c r="AS159" s="102"/>
      <c r="AT159" s="102"/>
      <c r="AU159" s="49"/>
    </row>
    <row r="160" spans="1:47" s="50" customFormat="1">
      <c r="A160" s="84"/>
      <c r="B160" s="75"/>
      <c r="C160" s="76"/>
      <c r="D160" s="77"/>
      <c r="E160" s="73" t="str">
        <f t="shared" si="9"/>
        <v/>
      </c>
      <c r="F160" s="79"/>
      <c r="G160" s="80"/>
      <c r="H160" s="50" t="str">
        <f>IFERROR(IF(VLOOKUP(F160,'Aircraft list'!$A$4:$T$59, 3,FALSE)="YES", "ME", "SE" )," ")</f>
        <v xml:space="preserve"> </v>
      </c>
      <c r="I160" s="80"/>
      <c r="J160" s="81" t="str">
        <f ca="1">IFERROR(IF(AND(
MOD(C160-fctlontodouble(VLOOKUP(B160,#REF!,4,FALSE))/360,1)&gt;=MOD((((MID((MID((IF(ISERR(A160),"",fctsoleil(A160,fctlattodouble(VLOOKUP(B160,#REF!,3,FALSE)),fctlontodouble(VLOOKUP(B160,#REF!,4,FALSE)),FALSE))),1,4)),1,2))*60+MID((MID((IF(ISERR(A160),"",fctsoleil(A160,fctlattodouble(VLOOKUP(B160,#REF!,3,FALSE)),fctlontodouble(VLOOKUP(B160,#REF!,4,FALSE)),FALSE))),1,4)),3,4))/(60*24))-fctlontodouble(VLOOKUP(B160,#REF!,4,FALSE))/360,1),
MOD(C160-fctlontodouble(VLOOKUP(B160,#REF!,4,FALSE))/360,1)&lt;MOD((((MID((MID((IF(ISERR(A160),"",fctsoleil(A160,fctlattodouble(VLOOKUP(B160,#REF!,3,FALSE)),fctlontodouble(VLOOKUP(B160,#REF!,4,FALSE)),FALSE))),7,4)),1,2))*60+MID((MID((IF(ISERR(A160),"",fctsoleil(A160,fctlattodouble(VLOOKUP(B160,#REF!,3,FALSE)),fctlontodouble(VLOOKUP(B160,#REF!,4,FALSE)),FALSE))),7,4)),3,4))/(60*24))-fctlontodouble(VLOOKUP(B160,#REF!,4,FALSE))/360,1)
),1,""),"")</f>
        <v/>
      </c>
      <c r="K160" s="82" t="str">
        <f t="shared" si="10"/>
        <v/>
      </c>
      <c r="L160" s="79" t="str">
        <f ca="1">IFERROR(IF(AND(
MOD(E160-fctlontodouble(VLOOKUP(D160,#REF!,4,FALSE))/360,1)&gt;=MOD((((MID((MID((IF(ISERR(A160),"",fctsoleil(A160,fctlattodouble(VLOOKUP(D160,#REF!,3,FALSE)),fctlontodouble(VLOOKUP(D160,#REF!,4,FALSE)),FALSE))),1,4)),1,2))*60+MID((MID((IF(ISERR(A160),"",fctsoleil(A160,fctlattodouble(VLOOKUP(D160,#REF!,3,FALSE)),fctlontodouble(VLOOKUP(D160,#REF!,4,FALSE)),FALSE))),1,4)),3,4))/(60*24))-fctlontodouble(VLOOKUP(D160,#REF!,4,FALSE))/360,1),
MOD(E160-fctlontodouble(VLOOKUP(D160,#REF!,4,FALSE))/360,1)&lt;MOD((((MID((MID((IF(ISERR(A160),"",fctsoleil(A160,fctlattodouble(VLOOKUP(D160,#REF!,3,FALSE)),fctlontodouble(VLOOKUP(D160,#REF!,4,FALSE)),FALSE))),7,4)),1,2))*60+MID((MID((IF(ISERR(A160),"",fctsoleil(A160,fctlattodouble(VLOOKUP(D160,#REF!,3,FALSE)),fctlontodouble(VLOOKUP(D160,#REF!,4,FALSE)),FALSE))),7,4)),3,4))/(60*24))-fctlontodouble(VLOOKUP(D160,#REF!,4,FALSE))/360,1)
),1," "),"")</f>
        <v/>
      </c>
      <c r="M160" s="79" t="str">
        <f t="shared" si="11"/>
        <v/>
      </c>
      <c r="N160" s="94"/>
      <c r="O160" s="83"/>
      <c r="P160" s="95"/>
      <c r="Q160" s="96"/>
      <c r="R160" s="97" t="str">
        <f>IF(AND(A160&lt;&gt;0,B160&lt;&gt;0,D160&lt;&gt;0,C160&lt;&gt;0,N160&lt;&gt;0),(vol_de_nuit(B160,D160,A160,C160,N160/24)*24),"")</f>
        <v/>
      </c>
      <c r="S160" s="98"/>
      <c r="T160" s="95"/>
      <c r="U160" s="99"/>
      <c r="V160" s="100"/>
      <c r="W160" s="101"/>
      <c r="X160" s="116" t="str">
        <f>IFERROR(IF(AND(VLOOKUP($F160,'Aircraft list'!$A$4:$G$39,2,FALSE)="YES",VLOOKUP($F160,'Aircraft list'!$A$4:$G$39,4,FALSE)="YES"),T160,""),"")</f>
        <v/>
      </c>
      <c r="Y160" s="115" t="str">
        <f>IFERROR(IF(AND(VLOOKUP($F160,'Aircraft list'!$A$4:$G$39,2,FALSE)="YES",VLOOKUP($F160,'Aircraft list'!$A$4:$G$39,4,FALSE)="YES"),V160,""),"")</f>
        <v/>
      </c>
      <c r="Z160" s="116" t="str">
        <f>IFERROR(IF(AND(VLOOKUP($F160,'Aircraft list'!$A$4:$G$39,3,FALSE)="YES",VLOOKUP($F160,'Aircraft list'!$A$4:$G$39,4,FALSE)="YES"),T160,""),"")</f>
        <v/>
      </c>
      <c r="AA160" s="115" t="str">
        <f>IFERROR(IF(AND(VLOOKUP($F160,'Aircraft list'!$A$4:$G$39,3,FALSE)="YES",VLOOKUP($F160,'Aircraft list'!$A$4:$G$39,4,FALSE)="YES"),V160,""),"")</f>
        <v/>
      </c>
      <c r="AB160" s="116" t="str">
        <f>IFERROR(IF(AND(VLOOKUP($F160,'Aircraft list'!$A$4:$G$39,2,FALSE)="YES",VLOOKUP($F160,'Aircraft list'!$A$4:$G$39,6,FALSE)="YES"),T160,""),"")</f>
        <v/>
      </c>
      <c r="AC160" s="115" t="str">
        <f>IFERROR(IF(AND(VLOOKUP($F160,'Aircraft list'!$A$4:$G$39,2,FALSE)="YES",VLOOKUP($F160,'Aircraft list'!$A$4:$G$39,6,FALSE)="YES"),V160,""),"")</f>
        <v/>
      </c>
      <c r="AD160" s="116" t="str">
        <f>IFERROR(IF(AND(VLOOKUP($F160,'Aircraft list'!$A$4:$G$39,3,FALSE)="YES",VLOOKUP($F160,'Aircraft list'!$A$4:$G$39,6,FALSE)="YES"),T160,""),"")</f>
        <v/>
      </c>
      <c r="AE160" s="117" t="str">
        <f>IFERROR(IF(AND(VLOOKUP($F160,'Aircraft list'!$A$4:$G$39,3,FALSE)="YES",VLOOKUP($F160,'Aircraft list'!$A$4:$G$39,6,FALSE)="YES"),U160,""),"")</f>
        <v/>
      </c>
      <c r="AF160" s="115" t="str">
        <f>IFERROR(IF(AND(VLOOKUP($F160,'Aircraft list'!$A$4:$G$39,3,FALSE)="YES",VLOOKUP($F160,'Aircraft list'!$A$4:$G$39,6,FALSE)="YES"),V160,""),"")</f>
        <v/>
      </c>
      <c r="AG160" s="116" t="str">
        <f>IFERROR(IF(VLOOKUP($F160,'Aircraft list'!$A$4:$G$39,5,FALSE)="YES",T160,""),"")</f>
        <v/>
      </c>
      <c r="AH160" s="117" t="str">
        <f>IFERROR(IF(VLOOKUP($F160,'Aircraft list'!$A$4:$G$39,5,FALSE)="YES",U160,""),"")</f>
        <v/>
      </c>
      <c r="AI160" s="115" t="str">
        <f>IFERROR(IF(VLOOKUP($F160,'Aircraft list'!$A$4:$G$39,5,FALSE)="YES",V160,""),"")</f>
        <v/>
      </c>
      <c r="AJ160" s="101"/>
      <c r="AK160" s="101"/>
      <c r="AL160" s="101"/>
      <c r="AM160" s="102" t="str">
        <f>IFERROR(IF(VLOOKUP($F160,'Aircraft list'!$A$4:$G$39,7,FALSE)="YES",N160,""),"")</f>
        <v/>
      </c>
      <c r="AN160" s="112"/>
      <c r="AO160" s="101"/>
      <c r="AP160" s="101"/>
      <c r="AQ160" s="101"/>
      <c r="AR160" s="111"/>
      <c r="AS160" s="102"/>
      <c r="AT160" s="102"/>
      <c r="AU160" s="49"/>
    </row>
    <row r="161" spans="1:47" s="50" customFormat="1">
      <c r="A161" s="84"/>
      <c r="B161" s="75"/>
      <c r="C161" s="76"/>
      <c r="D161" s="77"/>
      <c r="E161" s="73" t="str">
        <f t="shared" si="9"/>
        <v/>
      </c>
      <c r="F161" s="79"/>
      <c r="G161" s="80"/>
      <c r="H161" s="50" t="str">
        <f>IFERROR(IF(VLOOKUP(F161,'Aircraft list'!$A$4:$T$59, 3,FALSE)="YES", "ME", "SE" )," ")</f>
        <v xml:space="preserve"> </v>
      </c>
      <c r="I161" s="80"/>
      <c r="J161" s="81" t="str">
        <f ca="1">IFERROR(IF(AND(
MOD(C161-fctlontodouble(VLOOKUP(B161,#REF!,4,FALSE))/360,1)&gt;=MOD((((MID((MID((IF(ISERR(A161),"",fctsoleil(A161,fctlattodouble(VLOOKUP(B161,#REF!,3,FALSE)),fctlontodouble(VLOOKUP(B161,#REF!,4,FALSE)),FALSE))),1,4)),1,2))*60+MID((MID((IF(ISERR(A161),"",fctsoleil(A161,fctlattodouble(VLOOKUP(B161,#REF!,3,FALSE)),fctlontodouble(VLOOKUP(B161,#REF!,4,FALSE)),FALSE))),1,4)),3,4))/(60*24))-fctlontodouble(VLOOKUP(B161,#REF!,4,FALSE))/360,1),
MOD(C161-fctlontodouble(VLOOKUP(B161,#REF!,4,FALSE))/360,1)&lt;MOD((((MID((MID((IF(ISERR(A161),"",fctsoleil(A161,fctlattodouble(VLOOKUP(B161,#REF!,3,FALSE)),fctlontodouble(VLOOKUP(B161,#REF!,4,FALSE)),FALSE))),7,4)),1,2))*60+MID((MID((IF(ISERR(A161),"",fctsoleil(A161,fctlattodouble(VLOOKUP(B161,#REF!,3,FALSE)),fctlontodouble(VLOOKUP(B161,#REF!,4,FALSE)),FALSE))),7,4)),3,4))/(60*24))-fctlontodouble(VLOOKUP(B161,#REF!,4,FALSE))/360,1)
),1,""),"")</f>
        <v/>
      </c>
      <c r="K161" s="82" t="str">
        <f t="shared" si="10"/>
        <v/>
      </c>
      <c r="L161" s="79" t="str">
        <f ca="1">IFERROR(IF(AND(
MOD(E161-fctlontodouble(VLOOKUP(D161,#REF!,4,FALSE))/360,1)&gt;=MOD((((MID((MID((IF(ISERR(A161),"",fctsoleil(A161,fctlattodouble(VLOOKUP(D161,#REF!,3,FALSE)),fctlontodouble(VLOOKUP(D161,#REF!,4,FALSE)),FALSE))),1,4)),1,2))*60+MID((MID((IF(ISERR(A161),"",fctsoleil(A161,fctlattodouble(VLOOKUP(D161,#REF!,3,FALSE)),fctlontodouble(VLOOKUP(D161,#REF!,4,FALSE)),FALSE))),1,4)),3,4))/(60*24))-fctlontodouble(VLOOKUP(D161,#REF!,4,FALSE))/360,1),
MOD(E161-fctlontodouble(VLOOKUP(D161,#REF!,4,FALSE))/360,1)&lt;MOD((((MID((MID((IF(ISERR(A161),"",fctsoleil(A161,fctlattodouble(VLOOKUP(D161,#REF!,3,FALSE)),fctlontodouble(VLOOKUP(D161,#REF!,4,FALSE)),FALSE))),7,4)),1,2))*60+MID((MID((IF(ISERR(A161),"",fctsoleil(A161,fctlattodouble(VLOOKUP(D161,#REF!,3,FALSE)),fctlontodouble(VLOOKUP(D161,#REF!,4,FALSE)),FALSE))),7,4)),3,4))/(60*24))-fctlontodouble(VLOOKUP(D161,#REF!,4,FALSE))/360,1)
),1," "),"")</f>
        <v/>
      </c>
      <c r="M161" s="79" t="str">
        <f t="shared" si="11"/>
        <v/>
      </c>
      <c r="N161" s="94"/>
      <c r="O161" s="83"/>
      <c r="P161" s="95"/>
      <c r="Q161" s="96"/>
      <c r="R161" s="97" t="str">
        <f>IF(AND(A161&lt;&gt;0,B161&lt;&gt;0,D161&lt;&gt;0,C161&lt;&gt;0,N161&lt;&gt;0),(vol_de_nuit(B161,D161,A161,C161,N161/24)*24),"")</f>
        <v/>
      </c>
      <c r="S161" s="98"/>
      <c r="T161" s="95"/>
      <c r="U161" s="99"/>
      <c r="V161" s="100"/>
      <c r="W161" s="101"/>
      <c r="X161" s="116" t="str">
        <f>IFERROR(IF(AND(VLOOKUP($F161,'Aircraft list'!$A$4:$G$39,2,FALSE)="YES",VLOOKUP($F161,'Aircraft list'!$A$4:$G$39,4,FALSE)="YES"),T161,""),"")</f>
        <v/>
      </c>
      <c r="Y161" s="115" t="str">
        <f>IFERROR(IF(AND(VLOOKUP($F161,'Aircraft list'!$A$4:$G$39,2,FALSE)="YES",VLOOKUP($F161,'Aircraft list'!$A$4:$G$39,4,FALSE)="YES"),V161,""),"")</f>
        <v/>
      </c>
      <c r="Z161" s="116" t="str">
        <f>IFERROR(IF(AND(VLOOKUP($F161,'Aircraft list'!$A$4:$G$39,3,FALSE)="YES",VLOOKUP($F161,'Aircraft list'!$A$4:$G$39,4,FALSE)="YES"),T161,""),"")</f>
        <v/>
      </c>
      <c r="AA161" s="115" t="str">
        <f>IFERROR(IF(AND(VLOOKUP($F161,'Aircraft list'!$A$4:$G$39,3,FALSE)="YES",VLOOKUP($F161,'Aircraft list'!$A$4:$G$39,4,FALSE)="YES"),V161,""),"")</f>
        <v/>
      </c>
      <c r="AB161" s="116" t="str">
        <f>IFERROR(IF(AND(VLOOKUP($F161,'Aircraft list'!$A$4:$G$39,2,FALSE)="YES",VLOOKUP($F161,'Aircraft list'!$A$4:$G$39,6,FALSE)="YES"),T161,""),"")</f>
        <v/>
      </c>
      <c r="AC161" s="115" t="str">
        <f>IFERROR(IF(AND(VLOOKUP($F161,'Aircraft list'!$A$4:$G$39,2,FALSE)="YES",VLOOKUP($F161,'Aircraft list'!$A$4:$G$39,6,FALSE)="YES"),V161,""),"")</f>
        <v/>
      </c>
      <c r="AD161" s="116" t="str">
        <f>IFERROR(IF(AND(VLOOKUP($F161,'Aircraft list'!$A$4:$G$39,3,FALSE)="YES",VLOOKUP($F161,'Aircraft list'!$A$4:$G$39,6,FALSE)="YES"),T161,""),"")</f>
        <v/>
      </c>
      <c r="AE161" s="117" t="str">
        <f>IFERROR(IF(AND(VLOOKUP($F161,'Aircraft list'!$A$4:$G$39,3,FALSE)="YES",VLOOKUP($F161,'Aircraft list'!$A$4:$G$39,6,FALSE)="YES"),U161,""),"")</f>
        <v/>
      </c>
      <c r="AF161" s="115" t="str">
        <f>IFERROR(IF(AND(VLOOKUP($F161,'Aircraft list'!$A$4:$G$39,3,FALSE)="YES",VLOOKUP($F161,'Aircraft list'!$A$4:$G$39,6,FALSE)="YES"),V161,""),"")</f>
        <v/>
      </c>
      <c r="AG161" s="116" t="str">
        <f>IFERROR(IF(VLOOKUP($F161,'Aircraft list'!$A$4:$G$39,5,FALSE)="YES",T161,""),"")</f>
        <v/>
      </c>
      <c r="AH161" s="117" t="str">
        <f>IFERROR(IF(VLOOKUP($F161,'Aircraft list'!$A$4:$G$39,5,FALSE)="YES",U161,""),"")</f>
        <v/>
      </c>
      <c r="AI161" s="115" t="str">
        <f>IFERROR(IF(VLOOKUP($F161,'Aircraft list'!$A$4:$G$39,5,FALSE)="YES",V161,""),"")</f>
        <v/>
      </c>
      <c r="AJ161" s="101"/>
      <c r="AK161" s="101"/>
      <c r="AL161" s="101"/>
      <c r="AM161" s="102" t="str">
        <f>IFERROR(IF(VLOOKUP($F161,'Aircraft list'!$A$4:$G$39,7,FALSE)="YES",N161,""),"")</f>
        <v/>
      </c>
      <c r="AN161" s="112"/>
      <c r="AO161" s="101"/>
      <c r="AP161" s="101"/>
      <c r="AQ161" s="101"/>
      <c r="AR161" s="111"/>
      <c r="AS161" s="102"/>
      <c r="AT161" s="102"/>
      <c r="AU161" s="49"/>
    </row>
    <row r="162" spans="1:47" s="50" customFormat="1">
      <c r="A162" s="84"/>
      <c r="B162" s="75"/>
      <c r="C162" s="76"/>
      <c r="D162" s="77"/>
      <c r="E162" s="73" t="str">
        <f t="shared" si="9"/>
        <v/>
      </c>
      <c r="F162" s="79"/>
      <c r="G162" s="80"/>
      <c r="H162" s="50" t="str">
        <f>IFERROR(IF(VLOOKUP(F162,'Aircraft list'!$A$4:$T$59, 3,FALSE)="YES", "ME", "SE" )," ")</f>
        <v xml:space="preserve"> </v>
      </c>
      <c r="I162" s="80"/>
      <c r="J162" s="81" t="str">
        <f ca="1">IFERROR(IF(AND(
MOD(C162-fctlontodouble(VLOOKUP(B162,#REF!,4,FALSE))/360,1)&gt;=MOD((((MID((MID((IF(ISERR(A162),"",fctsoleil(A162,fctlattodouble(VLOOKUP(B162,#REF!,3,FALSE)),fctlontodouble(VLOOKUP(B162,#REF!,4,FALSE)),FALSE))),1,4)),1,2))*60+MID((MID((IF(ISERR(A162),"",fctsoleil(A162,fctlattodouble(VLOOKUP(B162,#REF!,3,FALSE)),fctlontodouble(VLOOKUP(B162,#REF!,4,FALSE)),FALSE))),1,4)),3,4))/(60*24))-fctlontodouble(VLOOKUP(B162,#REF!,4,FALSE))/360,1),
MOD(C162-fctlontodouble(VLOOKUP(B162,#REF!,4,FALSE))/360,1)&lt;MOD((((MID((MID((IF(ISERR(A162),"",fctsoleil(A162,fctlattodouble(VLOOKUP(B162,#REF!,3,FALSE)),fctlontodouble(VLOOKUP(B162,#REF!,4,FALSE)),FALSE))),7,4)),1,2))*60+MID((MID((IF(ISERR(A162),"",fctsoleil(A162,fctlattodouble(VLOOKUP(B162,#REF!,3,FALSE)),fctlontodouble(VLOOKUP(B162,#REF!,4,FALSE)),FALSE))),7,4)),3,4))/(60*24))-fctlontodouble(VLOOKUP(B162,#REF!,4,FALSE))/360,1)
),1,""),"")</f>
        <v/>
      </c>
      <c r="K162" s="82" t="str">
        <f t="shared" si="10"/>
        <v/>
      </c>
      <c r="L162" s="79" t="str">
        <f ca="1">IFERROR(IF(AND(
MOD(E162-fctlontodouble(VLOOKUP(D162,#REF!,4,FALSE))/360,1)&gt;=MOD((((MID((MID((IF(ISERR(A162),"",fctsoleil(A162,fctlattodouble(VLOOKUP(D162,#REF!,3,FALSE)),fctlontodouble(VLOOKUP(D162,#REF!,4,FALSE)),FALSE))),1,4)),1,2))*60+MID((MID((IF(ISERR(A162),"",fctsoleil(A162,fctlattodouble(VLOOKUP(D162,#REF!,3,FALSE)),fctlontodouble(VLOOKUP(D162,#REF!,4,FALSE)),FALSE))),1,4)),3,4))/(60*24))-fctlontodouble(VLOOKUP(D162,#REF!,4,FALSE))/360,1),
MOD(E162-fctlontodouble(VLOOKUP(D162,#REF!,4,FALSE))/360,1)&lt;MOD((((MID((MID((IF(ISERR(A162),"",fctsoleil(A162,fctlattodouble(VLOOKUP(D162,#REF!,3,FALSE)),fctlontodouble(VLOOKUP(D162,#REF!,4,FALSE)),FALSE))),7,4)),1,2))*60+MID((MID((IF(ISERR(A162),"",fctsoleil(A162,fctlattodouble(VLOOKUP(D162,#REF!,3,FALSE)),fctlontodouble(VLOOKUP(D162,#REF!,4,FALSE)),FALSE))),7,4)),3,4))/(60*24))-fctlontodouble(VLOOKUP(D162,#REF!,4,FALSE))/360,1)
),1," "),"")</f>
        <v/>
      </c>
      <c r="M162" s="79" t="str">
        <f t="shared" si="11"/>
        <v/>
      </c>
      <c r="N162" s="94"/>
      <c r="O162" s="83"/>
      <c r="P162" s="95"/>
      <c r="Q162" s="96"/>
      <c r="R162" s="97" t="str">
        <f>IF(AND(A162&lt;&gt;0,B162&lt;&gt;0,D162&lt;&gt;0,C162&lt;&gt;0,N162&lt;&gt;0),(vol_de_nuit(B162,D162,A162,C162,N162/24)*24),"")</f>
        <v/>
      </c>
      <c r="S162" s="98"/>
      <c r="T162" s="95"/>
      <c r="U162" s="99"/>
      <c r="V162" s="100"/>
      <c r="W162" s="101"/>
      <c r="X162" s="116" t="str">
        <f>IFERROR(IF(AND(VLOOKUP($F162,'Aircraft list'!$A$4:$G$39,2,FALSE)="YES",VLOOKUP($F162,'Aircraft list'!$A$4:$G$39,4,FALSE)="YES"),T162,""),"")</f>
        <v/>
      </c>
      <c r="Y162" s="115" t="str">
        <f>IFERROR(IF(AND(VLOOKUP($F162,'Aircraft list'!$A$4:$G$39,2,FALSE)="YES",VLOOKUP($F162,'Aircraft list'!$A$4:$G$39,4,FALSE)="YES"),V162,""),"")</f>
        <v/>
      </c>
      <c r="Z162" s="116" t="str">
        <f>IFERROR(IF(AND(VLOOKUP($F162,'Aircraft list'!$A$4:$G$39,3,FALSE)="YES",VLOOKUP($F162,'Aircraft list'!$A$4:$G$39,4,FALSE)="YES"),T162,""),"")</f>
        <v/>
      </c>
      <c r="AA162" s="115" t="str">
        <f>IFERROR(IF(AND(VLOOKUP($F162,'Aircraft list'!$A$4:$G$39,3,FALSE)="YES",VLOOKUP($F162,'Aircraft list'!$A$4:$G$39,4,FALSE)="YES"),V162,""),"")</f>
        <v/>
      </c>
      <c r="AB162" s="116" t="str">
        <f>IFERROR(IF(AND(VLOOKUP($F162,'Aircraft list'!$A$4:$G$39,2,FALSE)="YES",VLOOKUP($F162,'Aircraft list'!$A$4:$G$39,6,FALSE)="YES"),T162,""),"")</f>
        <v/>
      </c>
      <c r="AC162" s="115" t="str">
        <f>IFERROR(IF(AND(VLOOKUP($F162,'Aircraft list'!$A$4:$G$39,2,FALSE)="YES",VLOOKUP($F162,'Aircraft list'!$A$4:$G$39,6,FALSE)="YES"),V162,""),"")</f>
        <v/>
      </c>
      <c r="AD162" s="116" t="str">
        <f>IFERROR(IF(AND(VLOOKUP($F162,'Aircraft list'!$A$4:$G$39,3,FALSE)="YES",VLOOKUP($F162,'Aircraft list'!$A$4:$G$39,6,FALSE)="YES"),T162,""),"")</f>
        <v/>
      </c>
      <c r="AE162" s="117" t="str">
        <f>IFERROR(IF(AND(VLOOKUP($F162,'Aircraft list'!$A$4:$G$39,3,FALSE)="YES",VLOOKUP($F162,'Aircraft list'!$A$4:$G$39,6,FALSE)="YES"),U162,""),"")</f>
        <v/>
      </c>
      <c r="AF162" s="115" t="str">
        <f>IFERROR(IF(AND(VLOOKUP($F162,'Aircraft list'!$A$4:$G$39,3,FALSE)="YES",VLOOKUP($F162,'Aircraft list'!$A$4:$G$39,6,FALSE)="YES"),V162,""),"")</f>
        <v/>
      </c>
      <c r="AG162" s="116" t="str">
        <f>IFERROR(IF(VLOOKUP($F162,'Aircraft list'!$A$4:$G$39,5,FALSE)="YES",T162,""),"")</f>
        <v/>
      </c>
      <c r="AH162" s="117" t="str">
        <f>IFERROR(IF(VLOOKUP($F162,'Aircraft list'!$A$4:$G$39,5,FALSE)="YES",U162,""),"")</f>
        <v/>
      </c>
      <c r="AI162" s="115" t="str">
        <f>IFERROR(IF(VLOOKUP($F162,'Aircraft list'!$A$4:$G$39,5,FALSE)="YES",V162,""),"")</f>
        <v/>
      </c>
      <c r="AJ162" s="101"/>
      <c r="AK162" s="101"/>
      <c r="AL162" s="101"/>
      <c r="AM162" s="102" t="str">
        <f>IFERROR(IF(VLOOKUP($F162,'Aircraft list'!$A$4:$G$39,7,FALSE)="YES",N162,""),"")</f>
        <v/>
      </c>
      <c r="AN162" s="112"/>
      <c r="AO162" s="101"/>
      <c r="AP162" s="101"/>
      <c r="AQ162" s="101"/>
      <c r="AR162" s="111"/>
      <c r="AS162" s="102"/>
      <c r="AT162" s="102"/>
      <c r="AU162" s="49"/>
    </row>
    <row r="163" spans="1:47" s="50" customFormat="1">
      <c r="A163" s="84"/>
      <c r="B163" s="75"/>
      <c r="C163" s="76"/>
      <c r="D163" s="77"/>
      <c r="E163" s="73" t="str">
        <f t="shared" si="9"/>
        <v/>
      </c>
      <c r="F163" s="79"/>
      <c r="G163" s="80"/>
      <c r="H163" s="50" t="str">
        <f>IFERROR(IF(VLOOKUP(F163,'Aircraft list'!$A$4:$T$59, 3,FALSE)="YES", "ME", "SE" )," ")</f>
        <v xml:space="preserve"> </v>
      </c>
      <c r="I163" s="80"/>
      <c r="J163" s="81" t="str">
        <f ca="1">IFERROR(IF(AND(
MOD(C163-fctlontodouble(VLOOKUP(B163,#REF!,4,FALSE))/360,1)&gt;=MOD((((MID((MID((IF(ISERR(A163),"",fctsoleil(A163,fctlattodouble(VLOOKUP(B163,#REF!,3,FALSE)),fctlontodouble(VLOOKUP(B163,#REF!,4,FALSE)),FALSE))),1,4)),1,2))*60+MID((MID((IF(ISERR(A163),"",fctsoleil(A163,fctlattodouble(VLOOKUP(B163,#REF!,3,FALSE)),fctlontodouble(VLOOKUP(B163,#REF!,4,FALSE)),FALSE))),1,4)),3,4))/(60*24))-fctlontodouble(VLOOKUP(B163,#REF!,4,FALSE))/360,1),
MOD(C163-fctlontodouble(VLOOKUP(B163,#REF!,4,FALSE))/360,1)&lt;MOD((((MID((MID((IF(ISERR(A163),"",fctsoleil(A163,fctlattodouble(VLOOKUP(B163,#REF!,3,FALSE)),fctlontodouble(VLOOKUP(B163,#REF!,4,FALSE)),FALSE))),7,4)),1,2))*60+MID((MID((IF(ISERR(A163),"",fctsoleil(A163,fctlattodouble(VLOOKUP(B163,#REF!,3,FALSE)),fctlontodouble(VLOOKUP(B163,#REF!,4,FALSE)),FALSE))),7,4)),3,4))/(60*24))-fctlontodouble(VLOOKUP(B163,#REF!,4,FALSE))/360,1)
),1,""),"")</f>
        <v/>
      </c>
      <c r="K163" s="82" t="str">
        <f t="shared" si="10"/>
        <v/>
      </c>
      <c r="L163" s="79" t="str">
        <f ca="1">IFERROR(IF(AND(
MOD(E163-fctlontodouble(VLOOKUP(D163,#REF!,4,FALSE))/360,1)&gt;=MOD((((MID((MID((IF(ISERR(A163),"",fctsoleil(A163,fctlattodouble(VLOOKUP(D163,#REF!,3,FALSE)),fctlontodouble(VLOOKUP(D163,#REF!,4,FALSE)),FALSE))),1,4)),1,2))*60+MID((MID((IF(ISERR(A163),"",fctsoleil(A163,fctlattodouble(VLOOKUP(D163,#REF!,3,FALSE)),fctlontodouble(VLOOKUP(D163,#REF!,4,FALSE)),FALSE))),1,4)),3,4))/(60*24))-fctlontodouble(VLOOKUP(D163,#REF!,4,FALSE))/360,1),
MOD(E163-fctlontodouble(VLOOKUP(D163,#REF!,4,FALSE))/360,1)&lt;MOD((((MID((MID((IF(ISERR(A163),"",fctsoleil(A163,fctlattodouble(VLOOKUP(D163,#REF!,3,FALSE)),fctlontodouble(VLOOKUP(D163,#REF!,4,FALSE)),FALSE))),7,4)),1,2))*60+MID((MID((IF(ISERR(A163),"",fctsoleil(A163,fctlattodouble(VLOOKUP(D163,#REF!,3,FALSE)),fctlontodouble(VLOOKUP(D163,#REF!,4,FALSE)),FALSE))),7,4)),3,4))/(60*24))-fctlontodouble(VLOOKUP(D163,#REF!,4,FALSE))/360,1)
),1," "),"")</f>
        <v/>
      </c>
      <c r="M163" s="79" t="str">
        <f t="shared" si="11"/>
        <v/>
      </c>
      <c r="N163" s="94"/>
      <c r="O163" s="83"/>
      <c r="P163" s="95"/>
      <c r="Q163" s="96"/>
      <c r="R163" s="97" t="str">
        <f>IF(AND(A163&lt;&gt;0,B163&lt;&gt;0,D163&lt;&gt;0,C163&lt;&gt;0,N163&lt;&gt;0),(vol_de_nuit(B163,D163,A163,C163,N163/24)*24),"")</f>
        <v/>
      </c>
      <c r="S163" s="98"/>
      <c r="T163" s="95"/>
      <c r="U163" s="99"/>
      <c r="V163" s="100"/>
      <c r="W163" s="101"/>
      <c r="X163" s="116" t="str">
        <f>IFERROR(IF(AND(VLOOKUP($F163,'Aircraft list'!$A$4:$G$39,2,FALSE)="YES",VLOOKUP($F163,'Aircraft list'!$A$4:$G$39,4,FALSE)="YES"),T163,""),"")</f>
        <v/>
      </c>
      <c r="Y163" s="115" t="str">
        <f>IFERROR(IF(AND(VLOOKUP($F163,'Aircraft list'!$A$4:$G$39,2,FALSE)="YES",VLOOKUP($F163,'Aircraft list'!$A$4:$G$39,4,FALSE)="YES"),V163,""),"")</f>
        <v/>
      </c>
      <c r="Z163" s="116" t="str">
        <f>IFERROR(IF(AND(VLOOKUP($F163,'Aircraft list'!$A$4:$G$39,3,FALSE)="YES",VLOOKUP($F163,'Aircraft list'!$A$4:$G$39,4,FALSE)="YES"),T163,""),"")</f>
        <v/>
      </c>
      <c r="AA163" s="115" t="str">
        <f>IFERROR(IF(AND(VLOOKUP($F163,'Aircraft list'!$A$4:$G$39,3,FALSE)="YES",VLOOKUP($F163,'Aircraft list'!$A$4:$G$39,4,FALSE)="YES"),V163,""),"")</f>
        <v/>
      </c>
      <c r="AB163" s="116" t="str">
        <f>IFERROR(IF(AND(VLOOKUP($F163,'Aircraft list'!$A$4:$G$39,2,FALSE)="YES",VLOOKUP($F163,'Aircraft list'!$A$4:$G$39,6,FALSE)="YES"),T163,""),"")</f>
        <v/>
      </c>
      <c r="AC163" s="115" t="str">
        <f>IFERROR(IF(AND(VLOOKUP($F163,'Aircraft list'!$A$4:$G$39,2,FALSE)="YES",VLOOKUP($F163,'Aircraft list'!$A$4:$G$39,6,FALSE)="YES"),V163,""),"")</f>
        <v/>
      </c>
      <c r="AD163" s="116" t="str">
        <f>IFERROR(IF(AND(VLOOKUP($F163,'Aircraft list'!$A$4:$G$39,3,FALSE)="YES",VLOOKUP($F163,'Aircraft list'!$A$4:$G$39,6,FALSE)="YES"),T163,""),"")</f>
        <v/>
      </c>
      <c r="AE163" s="117" t="str">
        <f>IFERROR(IF(AND(VLOOKUP($F163,'Aircraft list'!$A$4:$G$39,3,FALSE)="YES",VLOOKUP($F163,'Aircraft list'!$A$4:$G$39,6,FALSE)="YES"),U163,""),"")</f>
        <v/>
      </c>
      <c r="AF163" s="115" t="str">
        <f>IFERROR(IF(AND(VLOOKUP($F163,'Aircraft list'!$A$4:$G$39,3,FALSE)="YES",VLOOKUP($F163,'Aircraft list'!$A$4:$G$39,6,FALSE)="YES"),V163,""),"")</f>
        <v/>
      </c>
      <c r="AG163" s="116" t="str">
        <f>IFERROR(IF(VLOOKUP($F163,'Aircraft list'!$A$4:$G$39,5,FALSE)="YES",T163,""),"")</f>
        <v/>
      </c>
      <c r="AH163" s="117" t="str">
        <f>IFERROR(IF(VLOOKUP($F163,'Aircraft list'!$A$4:$G$39,5,FALSE)="YES",U163,""),"")</f>
        <v/>
      </c>
      <c r="AI163" s="115" t="str">
        <f>IFERROR(IF(VLOOKUP($F163,'Aircraft list'!$A$4:$G$39,5,FALSE)="YES",V163,""),"")</f>
        <v/>
      </c>
      <c r="AJ163" s="101"/>
      <c r="AK163" s="101"/>
      <c r="AL163" s="101"/>
      <c r="AM163" s="102" t="str">
        <f>IFERROR(IF(VLOOKUP($F163,'Aircraft list'!$A$4:$G$39,7,FALSE)="YES",N163,""),"")</f>
        <v/>
      </c>
      <c r="AN163" s="112"/>
      <c r="AO163" s="101"/>
      <c r="AP163" s="101"/>
      <c r="AQ163" s="101"/>
      <c r="AR163" s="111"/>
      <c r="AS163" s="102"/>
      <c r="AT163" s="102"/>
      <c r="AU163" s="49"/>
    </row>
    <row r="164" spans="1:47" s="50" customFormat="1">
      <c r="A164" s="84"/>
      <c r="B164" s="75"/>
      <c r="C164" s="76"/>
      <c r="D164" s="77"/>
      <c r="E164" s="73" t="str">
        <f t="shared" si="9"/>
        <v/>
      </c>
      <c r="F164" s="79"/>
      <c r="G164" s="80"/>
      <c r="H164" s="50" t="str">
        <f>IFERROR(IF(VLOOKUP(F164,'Aircraft list'!$A$4:$T$59, 3,FALSE)="YES", "ME", "SE" )," ")</f>
        <v xml:space="preserve"> </v>
      </c>
      <c r="I164" s="80"/>
      <c r="J164" s="81" t="str">
        <f ca="1">IFERROR(IF(AND(
MOD(C164-fctlontodouble(VLOOKUP(B164,#REF!,4,FALSE))/360,1)&gt;=MOD((((MID((MID((IF(ISERR(A164),"",fctsoleil(A164,fctlattodouble(VLOOKUP(B164,#REF!,3,FALSE)),fctlontodouble(VLOOKUP(B164,#REF!,4,FALSE)),FALSE))),1,4)),1,2))*60+MID((MID((IF(ISERR(A164),"",fctsoleil(A164,fctlattodouble(VLOOKUP(B164,#REF!,3,FALSE)),fctlontodouble(VLOOKUP(B164,#REF!,4,FALSE)),FALSE))),1,4)),3,4))/(60*24))-fctlontodouble(VLOOKUP(B164,#REF!,4,FALSE))/360,1),
MOD(C164-fctlontodouble(VLOOKUP(B164,#REF!,4,FALSE))/360,1)&lt;MOD((((MID((MID((IF(ISERR(A164),"",fctsoleil(A164,fctlattodouble(VLOOKUP(B164,#REF!,3,FALSE)),fctlontodouble(VLOOKUP(B164,#REF!,4,FALSE)),FALSE))),7,4)),1,2))*60+MID((MID((IF(ISERR(A164),"",fctsoleil(A164,fctlattodouble(VLOOKUP(B164,#REF!,3,FALSE)),fctlontodouble(VLOOKUP(B164,#REF!,4,FALSE)),FALSE))),7,4)),3,4))/(60*24))-fctlontodouble(VLOOKUP(B164,#REF!,4,FALSE))/360,1)
),1,""),"")</f>
        <v/>
      </c>
      <c r="K164" s="82" t="str">
        <f t="shared" si="10"/>
        <v/>
      </c>
      <c r="L164" s="79" t="str">
        <f ca="1">IFERROR(IF(AND(
MOD(E164-fctlontodouble(VLOOKUP(D164,#REF!,4,FALSE))/360,1)&gt;=MOD((((MID((MID((IF(ISERR(A164),"",fctsoleil(A164,fctlattodouble(VLOOKUP(D164,#REF!,3,FALSE)),fctlontodouble(VLOOKUP(D164,#REF!,4,FALSE)),FALSE))),1,4)),1,2))*60+MID((MID((IF(ISERR(A164),"",fctsoleil(A164,fctlattodouble(VLOOKUP(D164,#REF!,3,FALSE)),fctlontodouble(VLOOKUP(D164,#REF!,4,FALSE)),FALSE))),1,4)),3,4))/(60*24))-fctlontodouble(VLOOKUP(D164,#REF!,4,FALSE))/360,1),
MOD(E164-fctlontodouble(VLOOKUP(D164,#REF!,4,FALSE))/360,1)&lt;MOD((((MID((MID((IF(ISERR(A164),"",fctsoleil(A164,fctlattodouble(VLOOKUP(D164,#REF!,3,FALSE)),fctlontodouble(VLOOKUP(D164,#REF!,4,FALSE)),FALSE))),7,4)),1,2))*60+MID((MID((IF(ISERR(A164),"",fctsoleil(A164,fctlattodouble(VLOOKUP(D164,#REF!,3,FALSE)),fctlontodouble(VLOOKUP(D164,#REF!,4,FALSE)),FALSE))),7,4)),3,4))/(60*24))-fctlontodouble(VLOOKUP(D164,#REF!,4,FALSE))/360,1)
),1," "),"")</f>
        <v/>
      </c>
      <c r="M164" s="79" t="str">
        <f t="shared" si="11"/>
        <v/>
      </c>
      <c r="N164" s="94"/>
      <c r="O164" s="83"/>
      <c r="P164" s="95"/>
      <c r="Q164" s="96"/>
      <c r="R164" s="97" t="str">
        <f>IF(AND(A164&lt;&gt;0,B164&lt;&gt;0,D164&lt;&gt;0,C164&lt;&gt;0,N164&lt;&gt;0),(vol_de_nuit(B164,D164,A164,C164,N164/24)*24),"")</f>
        <v/>
      </c>
      <c r="S164" s="98"/>
      <c r="T164" s="95"/>
      <c r="U164" s="99"/>
      <c r="V164" s="100"/>
      <c r="W164" s="101"/>
      <c r="X164" s="116" t="str">
        <f>IFERROR(IF(AND(VLOOKUP($F164,'Aircraft list'!$A$4:$G$39,2,FALSE)="YES",VLOOKUP($F164,'Aircraft list'!$A$4:$G$39,4,FALSE)="YES"),T164,""),"")</f>
        <v/>
      </c>
      <c r="Y164" s="115" t="str">
        <f>IFERROR(IF(AND(VLOOKUP($F164,'Aircraft list'!$A$4:$G$39,2,FALSE)="YES",VLOOKUP($F164,'Aircraft list'!$A$4:$G$39,4,FALSE)="YES"),V164,""),"")</f>
        <v/>
      </c>
      <c r="Z164" s="116" t="str">
        <f>IFERROR(IF(AND(VLOOKUP($F164,'Aircraft list'!$A$4:$G$39,3,FALSE)="YES",VLOOKUP($F164,'Aircraft list'!$A$4:$G$39,4,FALSE)="YES"),T164,""),"")</f>
        <v/>
      </c>
      <c r="AA164" s="115" t="str">
        <f>IFERROR(IF(AND(VLOOKUP($F164,'Aircraft list'!$A$4:$G$39,3,FALSE)="YES",VLOOKUP($F164,'Aircraft list'!$A$4:$G$39,4,FALSE)="YES"),V164,""),"")</f>
        <v/>
      </c>
      <c r="AB164" s="116" t="str">
        <f>IFERROR(IF(AND(VLOOKUP($F164,'Aircraft list'!$A$4:$G$39,2,FALSE)="YES",VLOOKUP($F164,'Aircraft list'!$A$4:$G$39,6,FALSE)="YES"),T164,""),"")</f>
        <v/>
      </c>
      <c r="AC164" s="115" t="str">
        <f>IFERROR(IF(AND(VLOOKUP($F164,'Aircraft list'!$A$4:$G$39,2,FALSE)="YES",VLOOKUP($F164,'Aircraft list'!$A$4:$G$39,6,FALSE)="YES"),V164,""),"")</f>
        <v/>
      </c>
      <c r="AD164" s="116" t="str">
        <f>IFERROR(IF(AND(VLOOKUP($F164,'Aircraft list'!$A$4:$G$39,3,FALSE)="YES",VLOOKUP($F164,'Aircraft list'!$A$4:$G$39,6,FALSE)="YES"),T164,""),"")</f>
        <v/>
      </c>
      <c r="AE164" s="117" t="str">
        <f>IFERROR(IF(AND(VLOOKUP($F164,'Aircraft list'!$A$4:$G$39,3,FALSE)="YES",VLOOKUP($F164,'Aircraft list'!$A$4:$G$39,6,FALSE)="YES"),U164,""),"")</f>
        <v/>
      </c>
      <c r="AF164" s="115" t="str">
        <f>IFERROR(IF(AND(VLOOKUP($F164,'Aircraft list'!$A$4:$G$39,3,FALSE)="YES",VLOOKUP($F164,'Aircraft list'!$A$4:$G$39,6,FALSE)="YES"),V164,""),"")</f>
        <v/>
      </c>
      <c r="AG164" s="116" t="str">
        <f>IFERROR(IF(VLOOKUP($F164,'Aircraft list'!$A$4:$G$39,5,FALSE)="YES",T164,""),"")</f>
        <v/>
      </c>
      <c r="AH164" s="117" t="str">
        <f>IFERROR(IF(VLOOKUP($F164,'Aircraft list'!$A$4:$G$39,5,FALSE)="YES",U164,""),"")</f>
        <v/>
      </c>
      <c r="AI164" s="115" t="str">
        <f>IFERROR(IF(VLOOKUP($F164,'Aircraft list'!$A$4:$G$39,5,FALSE)="YES",V164,""),"")</f>
        <v/>
      </c>
      <c r="AJ164" s="101"/>
      <c r="AK164" s="101"/>
      <c r="AL164" s="101"/>
      <c r="AM164" s="102" t="str">
        <f>IFERROR(IF(VLOOKUP($F164,'Aircraft list'!$A$4:$G$39,7,FALSE)="YES",N164,""),"")</f>
        <v/>
      </c>
      <c r="AN164" s="112"/>
      <c r="AO164" s="101"/>
      <c r="AP164" s="101"/>
      <c r="AQ164" s="101"/>
      <c r="AR164" s="111"/>
      <c r="AS164" s="102"/>
      <c r="AT164" s="102"/>
      <c r="AU164" s="49"/>
    </row>
    <row r="165" spans="1:47" s="50" customFormat="1">
      <c r="A165" s="84"/>
      <c r="B165" s="75"/>
      <c r="C165" s="76"/>
      <c r="D165" s="77"/>
      <c r="E165" s="73" t="str">
        <f t="shared" si="9"/>
        <v/>
      </c>
      <c r="F165" s="79"/>
      <c r="G165" s="80"/>
      <c r="H165" s="50" t="str">
        <f>IFERROR(IF(VLOOKUP(F165,'Aircraft list'!$A$4:$T$59, 3,FALSE)="YES", "ME", "SE" )," ")</f>
        <v xml:space="preserve"> </v>
      </c>
      <c r="I165" s="80"/>
      <c r="J165" s="81" t="str">
        <f ca="1">IFERROR(IF(AND(
MOD(C165-fctlontodouble(VLOOKUP(B165,#REF!,4,FALSE))/360,1)&gt;=MOD((((MID((MID((IF(ISERR(A165),"",fctsoleil(A165,fctlattodouble(VLOOKUP(B165,#REF!,3,FALSE)),fctlontodouble(VLOOKUP(B165,#REF!,4,FALSE)),FALSE))),1,4)),1,2))*60+MID((MID((IF(ISERR(A165),"",fctsoleil(A165,fctlattodouble(VLOOKUP(B165,#REF!,3,FALSE)),fctlontodouble(VLOOKUP(B165,#REF!,4,FALSE)),FALSE))),1,4)),3,4))/(60*24))-fctlontodouble(VLOOKUP(B165,#REF!,4,FALSE))/360,1),
MOD(C165-fctlontodouble(VLOOKUP(B165,#REF!,4,FALSE))/360,1)&lt;MOD((((MID((MID((IF(ISERR(A165),"",fctsoleil(A165,fctlattodouble(VLOOKUP(B165,#REF!,3,FALSE)),fctlontodouble(VLOOKUP(B165,#REF!,4,FALSE)),FALSE))),7,4)),1,2))*60+MID((MID((IF(ISERR(A165),"",fctsoleil(A165,fctlattodouble(VLOOKUP(B165,#REF!,3,FALSE)),fctlontodouble(VLOOKUP(B165,#REF!,4,FALSE)),FALSE))),7,4)),3,4))/(60*24))-fctlontodouble(VLOOKUP(B165,#REF!,4,FALSE))/360,1)
),1,""),"")</f>
        <v/>
      </c>
      <c r="K165" s="82" t="str">
        <f t="shared" si="10"/>
        <v/>
      </c>
      <c r="L165" s="79" t="str">
        <f ca="1">IFERROR(IF(AND(
MOD(E165-fctlontodouble(VLOOKUP(D165,#REF!,4,FALSE))/360,1)&gt;=MOD((((MID((MID((IF(ISERR(A165),"",fctsoleil(A165,fctlattodouble(VLOOKUP(D165,#REF!,3,FALSE)),fctlontodouble(VLOOKUP(D165,#REF!,4,FALSE)),FALSE))),1,4)),1,2))*60+MID((MID((IF(ISERR(A165),"",fctsoleil(A165,fctlattodouble(VLOOKUP(D165,#REF!,3,FALSE)),fctlontodouble(VLOOKUP(D165,#REF!,4,FALSE)),FALSE))),1,4)),3,4))/(60*24))-fctlontodouble(VLOOKUP(D165,#REF!,4,FALSE))/360,1),
MOD(E165-fctlontodouble(VLOOKUP(D165,#REF!,4,FALSE))/360,1)&lt;MOD((((MID((MID((IF(ISERR(A165),"",fctsoleil(A165,fctlattodouble(VLOOKUP(D165,#REF!,3,FALSE)),fctlontodouble(VLOOKUP(D165,#REF!,4,FALSE)),FALSE))),7,4)),1,2))*60+MID((MID((IF(ISERR(A165),"",fctsoleil(A165,fctlattodouble(VLOOKUP(D165,#REF!,3,FALSE)),fctlontodouble(VLOOKUP(D165,#REF!,4,FALSE)),FALSE))),7,4)),3,4))/(60*24))-fctlontodouble(VLOOKUP(D165,#REF!,4,FALSE))/360,1)
),1," "),"")</f>
        <v/>
      </c>
      <c r="M165" s="79" t="str">
        <f t="shared" si="11"/>
        <v/>
      </c>
      <c r="N165" s="94"/>
      <c r="O165" s="83"/>
      <c r="P165" s="95"/>
      <c r="Q165" s="96"/>
      <c r="R165" s="97" t="str">
        <f>IF(AND(A165&lt;&gt;0,B165&lt;&gt;0,D165&lt;&gt;0,C165&lt;&gt;0,N165&lt;&gt;0),(vol_de_nuit(B165,D165,A165,C165,N165/24)*24),"")</f>
        <v/>
      </c>
      <c r="S165" s="98"/>
      <c r="T165" s="95"/>
      <c r="U165" s="99"/>
      <c r="V165" s="100"/>
      <c r="W165" s="101"/>
      <c r="X165" s="116" t="str">
        <f>IFERROR(IF(AND(VLOOKUP($F165,'Aircraft list'!$A$4:$G$39,2,FALSE)="YES",VLOOKUP($F165,'Aircraft list'!$A$4:$G$39,4,FALSE)="YES"),T165,""),"")</f>
        <v/>
      </c>
      <c r="Y165" s="115" t="str">
        <f>IFERROR(IF(AND(VLOOKUP($F165,'Aircraft list'!$A$4:$G$39,2,FALSE)="YES",VLOOKUP($F165,'Aircraft list'!$A$4:$G$39,4,FALSE)="YES"),V165,""),"")</f>
        <v/>
      </c>
      <c r="Z165" s="116" t="str">
        <f>IFERROR(IF(AND(VLOOKUP($F165,'Aircraft list'!$A$4:$G$39,3,FALSE)="YES",VLOOKUP($F165,'Aircraft list'!$A$4:$G$39,4,FALSE)="YES"),T165,""),"")</f>
        <v/>
      </c>
      <c r="AA165" s="115" t="str">
        <f>IFERROR(IF(AND(VLOOKUP($F165,'Aircraft list'!$A$4:$G$39,3,FALSE)="YES",VLOOKUP($F165,'Aircraft list'!$A$4:$G$39,4,FALSE)="YES"),V165,""),"")</f>
        <v/>
      </c>
      <c r="AB165" s="116" t="str">
        <f>IFERROR(IF(AND(VLOOKUP($F165,'Aircraft list'!$A$4:$G$39,2,FALSE)="YES",VLOOKUP($F165,'Aircraft list'!$A$4:$G$39,6,FALSE)="YES"),T165,""),"")</f>
        <v/>
      </c>
      <c r="AC165" s="115" t="str">
        <f>IFERROR(IF(AND(VLOOKUP($F165,'Aircraft list'!$A$4:$G$39,2,FALSE)="YES",VLOOKUP($F165,'Aircraft list'!$A$4:$G$39,6,FALSE)="YES"),V165,""),"")</f>
        <v/>
      </c>
      <c r="AD165" s="116" t="str">
        <f>IFERROR(IF(AND(VLOOKUP($F165,'Aircraft list'!$A$4:$G$39,3,FALSE)="YES",VLOOKUP($F165,'Aircraft list'!$A$4:$G$39,6,FALSE)="YES"),T165,""),"")</f>
        <v/>
      </c>
      <c r="AE165" s="117" t="str">
        <f>IFERROR(IF(AND(VLOOKUP($F165,'Aircraft list'!$A$4:$G$39,3,FALSE)="YES",VLOOKUP($F165,'Aircraft list'!$A$4:$G$39,6,FALSE)="YES"),U165,""),"")</f>
        <v/>
      </c>
      <c r="AF165" s="115" t="str">
        <f>IFERROR(IF(AND(VLOOKUP($F165,'Aircraft list'!$A$4:$G$39,3,FALSE)="YES",VLOOKUP($F165,'Aircraft list'!$A$4:$G$39,6,FALSE)="YES"),V165,""),"")</f>
        <v/>
      </c>
      <c r="AG165" s="116" t="str">
        <f>IFERROR(IF(VLOOKUP($F165,'Aircraft list'!$A$4:$G$39,5,FALSE)="YES",T165,""),"")</f>
        <v/>
      </c>
      <c r="AH165" s="117" t="str">
        <f>IFERROR(IF(VLOOKUP($F165,'Aircraft list'!$A$4:$G$39,5,FALSE)="YES",U165,""),"")</f>
        <v/>
      </c>
      <c r="AI165" s="115" t="str">
        <f>IFERROR(IF(VLOOKUP($F165,'Aircraft list'!$A$4:$G$39,5,FALSE)="YES",V165,""),"")</f>
        <v/>
      </c>
      <c r="AJ165" s="101"/>
      <c r="AK165" s="101"/>
      <c r="AL165" s="101"/>
      <c r="AM165" s="102" t="str">
        <f>IFERROR(IF(VLOOKUP($F165,'Aircraft list'!$A$4:$G$39,7,FALSE)="YES",N165,""),"")</f>
        <v/>
      </c>
      <c r="AN165" s="112"/>
      <c r="AO165" s="101"/>
      <c r="AP165" s="101"/>
      <c r="AQ165" s="101"/>
      <c r="AR165" s="111"/>
      <c r="AS165" s="102"/>
      <c r="AT165" s="102"/>
      <c r="AU165" s="49"/>
    </row>
    <row r="166" spans="1:47" s="50" customFormat="1">
      <c r="A166" s="84"/>
      <c r="B166" s="75"/>
      <c r="C166" s="76"/>
      <c r="D166" s="77"/>
      <c r="E166" s="73" t="str">
        <f t="shared" si="9"/>
        <v/>
      </c>
      <c r="F166" s="79"/>
      <c r="G166" s="80"/>
      <c r="H166" s="50" t="str">
        <f>IFERROR(IF(VLOOKUP(F166,'Aircraft list'!$A$4:$T$59, 3,FALSE)="YES", "ME", "SE" )," ")</f>
        <v xml:space="preserve"> </v>
      </c>
      <c r="I166" s="80"/>
      <c r="J166" s="81" t="str">
        <f ca="1">IFERROR(IF(AND(
MOD(C166-fctlontodouble(VLOOKUP(B166,#REF!,4,FALSE))/360,1)&gt;=MOD((((MID((MID((IF(ISERR(A166),"",fctsoleil(A166,fctlattodouble(VLOOKUP(B166,#REF!,3,FALSE)),fctlontodouble(VLOOKUP(B166,#REF!,4,FALSE)),FALSE))),1,4)),1,2))*60+MID((MID((IF(ISERR(A166),"",fctsoleil(A166,fctlattodouble(VLOOKUP(B166,#REF!,3,FALSE)),fctlontodouble(VLOOKUP(B166,#REF!,4,FALSE)),FALSE))),1,4)),3,4))/(60*24))-fctlontodouble(VLOOKUP(B166,#REF!,4,FALSE))/360,1),
MOD(C166-fctlontodouble(VLOOKUP(B166,#REF!,4,FALSE))/360,1)&lt;MOD((((MID((MID((IF(ISERR(A166),"",fctsoleil(A166,fctlattodouble(VLOOKUP(B166,#REF!,3,FALSE)),fctlontodouble(VLOOKUP(B166,#REF!,4,FALSE)),FALSE))),7,4)),1,2))*60+MID((MID((IF(ISERR(A166),"",fctsoleil(A166,fctlattodouble(VLOOKUP(B166,#REF!,3,FALSE)),fctlontodouble(VLOOKUP(B166,#REF!,4,FALSE)),FALSE))),7,4)),3,4))/(60*24))-fctlontodouble(VLOOKUP(B166,#REF!,4,FALSE))/360,1)
),1,""),"")</f>
        <v/>
      </c>
      <c r="K166" s="82" t="str">
        <f t="shared" si="10"/>
        <v/>
      </c>
      <c r="L166" s="79" t="str">
        <f ca="1">IFERROR(IF(AND(
MOD(E166-fctlontodouble(VLOOKUP(D166,#REF!,4,FALSE))/360,1)&gt;=MOD((((MID((MID((IF(ISERR(A166),"",fctsoleil(A166,fctlattodouble(VLOOKUP(D166,#REF!,3,FALSE)),fctlontodouble(VLOOKUP(D166,#REF!,4,FALSE)),FALSE))),1,4)),1,2))*60+MID((MID((IF(ISERR(A166),"",fctsoleil(A166,fctlattodouble(VLOOKUP(D166,#REF!,3,FALSE)),fctlontodouble(VLOOKUP(D166,#REF!,4,FALSE)),FALSE))),1,4)),3,4))/(60*24))-fctlontodouble(VLOOKUP(D166,#REF!,4,FALSE))/360,1),
MOD(E166-fctlontodouble(VLOOKUP(D166,#REF!,4,FALSE))/360,1)&lt;MOD((((MID((MID((IF(ISERR(A166),"",fctsoleil(A166,fctlattodouble(VLOOKUP(D166,#REF!,3,FALSE)),fctlontodouble(VLOOKUP(D166,#REF!,4,FALSE)),FALSE))),7,4)),1,2))*60+MID((MID((IF(ISERR(A166),"",fctsoleil(A166,fctlattodouble(VLOOKUP(D166,#REF!,3,FALSE)),fctlontodouble(VLOOKUP(D166,#REF!,4,FALSE)),FALSE))),7,4)),3,4))/(60*24))-fctlontodouble(VLOOKUP(D166,#REF!,4,FALSE))/360,1)
),1," "),"")</f>
        <v/>
      </c>
      <c r="M166" s="79" t="str">
        <f t="shared" si="11"/>
        <v/>
      </c>
      <c r="N166" s="94"/>
      <c r="O166" s="83"/>
      <c r="P166" s="95"/>
      <c r="Q166" s="96"/>
      <c r="R166" s="97" t="str">
        <f>IF(AND(A166&lt;&gt;0,B166&lt;&gt;0,D166&lt;&gt;0,C166&lt;&gt;0,N166&lt;&gt;0),(vol_de_nuit(B166,D166,A166,C166,N166/24)*24),"")</f>
        <v/>
      </c>
      <c r="S166" s="98"/>
      <c r="T166" s="95"/>
      <c r="U166" s="99"/>
      <c r="V166" s="100"/>
      <c r="W166" s="101"/>
      <c r="X166" s="116" t="str">
        <f>IFERROR(IF(AND(VLOOKUP($F166,'Aircraft list'!$A$4:$G$39,2,FALSE)="YES",VLOOKUP($F166,'Aircraft list'!$A$4:$G$39,4,FALSE)="YES"),T166,""),"")</f>
        <v/>
      </c>
      <c r="Y166" s="115" t="str">
        <f>IFERROR(IF(AND(VLOOKUP($F166,'Aircraft list'!$A$4:$G$39,2,FALSE)="YES",VLOOKUP($F166,'Aircraft list'!$A$4:$G$39,4,FALSE)="YES"),V166,""),"")</f>
        <v/>
      </c>
      <c r="Z166" s="116" t="str">
        <f>IFERROR(IF(AND(VLOOKUP($F166,'Aircraft list'!$A$4:$G$39,3,FALSE)="YES",VLOOKUP($F166,'Aircraft list'!$A$4:$G$39,4,FALSE)="YES"),T166,""),"")</f>
        <v/>
      </c>
      <c r="AA166" s="115" t="str">
        <f>IFERROR(IF(AND(VLOOKUP($F166,'Aircraft list'!$A$4:$G$39,3,FALSE)="YES",VLOOKUP($F166,'Aircraft list'!$A$4:$G$39,4,FALSE)="YES"),V166,""),"")</f>
        <v/>
      </c>
      <c r="AB166" s="116" t="str">
        <f>IFERROR(IF(AND(VLOOKUP($F166,'Aircraft list'!$A$4:$G$39,2,FALSE)="YES",VLOOKUP($F166,'Aircraft list'!$A$4:$G$39,6,FALSE)="YES"),T166,""),"")</f>
        <v/>
      </c>
      <c r="AC166" s="115" t="str">
        <f>IFERROR(IF(AND(VLOOKUP($F166,'Aircraft list'!$A$4:$G$39,2,FALSE)="YES",VLOOKUP($F166,'Aircraft list'!$A$4:$G$39,6,FALSE)="YES"),V166,""),"")</f>
        <v/>
      </c>
      <c r="AD166" s="116" t="str">
        <f>IFERROR(IF(AND(VLOOKUP($F166,'Aircraft list'!$A$4:$G$39,3,FALSE)="YES",VLOOKUP($F166,'Aircraft list'!$A$4:$G$39,6,FALSE)="YES"),T166,""),"")</f>
        <v/>
      </c>
      <c r="AE166" s="117" t="str">
        <f>IFERROR(IF(AND(VLOOKUP($F166,'Aircraft list'!$A$4:$G$39,3,FALSE)="YES",VLOOKUP($F166,'Aircraft list'!$A$4:$G$39,6,FALSE)="YES"),U166,""),"")</f>
        <v/>
      </c>
      <c r="AF166" s="115" t="str">
        <f>IFERROR(IF(AND(VLOOKUP($F166,'Aircraft list'!$A$4:$G$39,3,FALSE)="YES",VLOOKUP($F166,'Aircraft list'!$A$4:$G$39,6,FALSE)="YES"),V166,""),"")</f>
        <v/>
      </c>
      <c r="AG166" s="116" t="str">
        <f>IFERROR(IF(VLOOKUP($F166,'Aircraft list'!$A$4:$G$39,5,FALSE)="YES",T166,""),"")</f>
        <v/>
      </c>
      <c r="AH166" s="117" t="str">
        <f>IFERROR(IF(VLOOKUP($F166,'Aircraft list'!$A$4:$G$39,5,FALSE)="YES",U166,""),"")</f>
        <v/>
      </c>
      <c r="AI166" s="115" t="str">
        <f>IFERROR(IF(VLOOKUP($F166,'Aircraft list'!$A$4:$G$39,5,FALSE)="YES",V166,""),"")</f>
        <v/>
      </c>
      <c r="AJ166" s="101"/>
      <c r="AK166" s="101"/>
      <c r="AL166" s="101"/>
      <c r="AM166" s="102" t="str">
        <f>IFERROR(IF(VLOOKUP($F166,'Aircraft list'!$A$4:$G$39,7,FALSE)="YES",N166,""),"")</f>
        <v/>
      </c>
      <c r="AN166" s="112"/>
      <c r="AO166" s="101"/>
      <c r="AP166" s="101"/>
      <c r="AQ166" s="101"/>
      <c r="AR166" s="111"/>
      <c r="AS166" s="102"/>
      <c r="AT166" s="102"/>
      <c r="AU166" s="49"/>
    </row>
    <row r="167" spans="1:47" s="50" customFormat="1">
      <c r="A167" s="84"/>
      <c r="B167" s="75"/>
      <c r="C167" s="76"/>
      <c r="D167" s="77"/>
      <c r="E167" s="73" t="str">
        <f t="shared" si="9"/>
        <v/>
      </c>
      <c r="F167" s="79"/>
      <c r="G167" s="80"/>
      <c r="H167" s="50" t="str">
        <f>IFERROR(IF(VLOOKUP(F167,'Aircraft list'!$A$4:$T$59, 3,FALSE)="YES", "ME", "SE" )," ")</f>
        <v xml:space="preserve"> </v>
      </c>
      <c r="I167" s="80"/>
      <c r="J167" s="81" t="str">
        <f ca="1">IFERROR(IF(AND(
MOD(C167-fctlontodouble(VLOOKUP(B167,#REF!,4,FALSE))/360,1)&gt;=MOD((((MID((MID((IF(ISERR(A167),"",fctsoleil(A167,fctlattodouble(VLOOKUP(B167,#REF!,3,FALSE)),fctlontodouble(VLOOKUP(B167,#REF!,4,FALSE)),FALSE))),1,4)),1,2))*60+MID((MID((IF(ISERR(A167),"",fctsoleil(A167,fctlattodouble(VLOOKUP(B167,#REF!,3,FALSE)),fctlontodouble(VLOOKUP(B167,#REF!,4,FALSE)),FALSE))),1,4)),3,4))/(60*24))-fctlontodouble(VLOOKUP(B167,#REF!,4,FALSE))/360,1),
MOD(C167-fctlontodouble(VLOOKUP(B167,#REF!,4,FALSE))/360,1)&lt;MOD((((MID((MID((IF(ISERR(A167),"",fctsoleil(A167,fctlattodouble(VLOOKUP(B167,#REF!,3,FALSE)),fctlontodouble(VLOOKUP(B167,#REF!,4,FALSE)),FALSE))),7,4)),1,2))*60+MID((MID((IF(ISERR(A167),"",fctsoleil(A167,fctlattodouble(VLOOKUP(B167,#REF!,3,FALSE)),fctlontodouble(VLOOKUP(B167,#REF!,4,FALSE)),FALSE))),7,4)),3,4))/(60*24))-fctlontodouble(VLOOKUP(B167,#REF!,4,FALSE))/360,1)
),1,""),"")</f>
        <v/>
      </c>
      <c r="K167" s="82" t="str">
        <f t="shared" si="10"/>
        <v/>
      </c>
      <c r="L167" s="79" t="str">
        <f ca="1">IFERROR(IF(AND(
MOD(E167-fctlontodouble(VLOOKUP(D167,#REF!,4,FALSE))/360,1)&gt;=MOD((((MID((MID((IF(ISERR(A167),"",fctsoleil(A167,fctlattodouble(VLOOKUP(D167,#REF!,3,FALSE)),fctlontodouble(VLOOKUP(D167,#REF!,4,FALSE)),FALSE))),1,4)),1,2))*60+MID((MID((IF(ISERR(A167),"",fctsoleil(A167,fctlattodouble(VLOOKUP(D167,#REF!,3,FALSE)),fctlontodouble(VLOOKUP(D167,#REF!,4,FALSE)),FALSE))),1,4)),3,4))/(60*24))-fctlontodouble(VLOOKUP(D167,#REF!,4,FALSE))/360,1),
MOD(E167-fctlontodouble(VLOOKUP(D167,#REF!,4,FALSE))/360,1)&lt;MOD((((MID((MID((IF(ISERR(A167),"",fctsoleil(A167,fctlattodouble(VLOOKUP(D167,#REF!,3,FALSE)),fctlontodouble(VLOOKUP(D167,#REF!,4,FALSE)),FALSE))),7,4)),1,2))*60+MID((MID((IF(ISERR(A167),"",fctsoleil(A167,fctlattodouble(VLOOKUP(D167,#REF!,3,FALSE)),fctlontodouble(VLOOKUP(D167,#REF!,4,FALSE)),FALSE))),7,4)),3,4))/(60*24))-fctlontodouble(VLOOKUP(D167,#REF!,4,FALSE))/360,1)
),1," "),"")</f>
        <v/>
      </c>
      <c r="M167" s="79" t="str">
        <f t="shared" si="11"/>
        <v/>
      </c>
      <c r="N167" s="94"/>
      <c r="O167" s="83"/>
      <c r="P167" s="95"/>
      <c r="Q167" s="96"/>
      <c r="R167" s="97" t="str">
        <f>IF(AND(A167&lt;&gt;0,B167&lt;&gt;0,D167&lt;&gt;0,C167&lt;&gt;0,N167&lt;&gt;0),(vol_de_nuit(B167,D167,A167,C167,N167/24)*24),"")</f>
        <v/>
      </c>
      <c r="S167" s="98"/>
      <c r="T167" s="95"/>
      <c r="U167" s="99"/>
      <c r="V167" s="100"/>
      <c r="W167" s="101"/>
      <c r="X167" s="116" t="str">
        <f>IFERROR(IF(AND(VLOOKUP($F167,'Aircraft list'!$A$4:$G$39,2,FALSE)="YES",VLOOKUP($F167,'Aircraft list'!$A$4:$G$39,4,FALSE)="YES"),T167,""),"")</f>
        <v/>
      </c>
      <c r="Y167" s="115" t="str">
        <f>IFERROR(IF(AND(VLOOKUP($F167,'Aircraft list'!$A$4:$G$39,2,FALSE)="YES",VLOOKUP($F167,'Aircraft list'!$A$4:$G$39,4,FALSE)="YES"),V167,""),"")</f>
        <v/>
      </c>
      <c r="Z167" s="116" t="str">
        <f>IFERROR(IF(AND(VLOOKUP($F167,'Aircraft list'!$A$4:$G$39,3,FALSE)="YES",VLOOKUP($F167,'Aircraft list'!$A$4:$G$39,4,FALSE)="YES"),T167,""),"")</f>
        <v/>
      </c>
      <c r="AA167" s="115" t="str">
        <f>IFERROR(IF(AND(VLOOKUP($F167,'Aircraft list'!$A$4:$G$39,3,FALSE)="YES",VLOOKUP($F167,'Aircraft list'!$A$4:$G$39,4,FALSE)="YES"),V167,""),"")</f>
        <v/>
      </c>
      <c r="AB167" s="116" t="str">
        <f>IFERROR(IF(AND(VLOOKUP($F167,'Aircraft list'!$A$4:$G$39,2,FALSE)="YES",VLOOKUP($F167,'Aircraft list'!$A$4:$G$39,6,FALSE)="YES"),T167,""),"")</f>
        <v/>
      </c>
      <c r="AC167" s="115" t="str">
        <f>IFERROR(IF(AND(VLOOKUP($F167,'Aircraft list'!$A$4:$G$39,2,FALSE)="YES",VLOOKUP($F167,'Aircraft list'!$A$4:$G$39,6,FALSE)="YES"),V167,""),"")</f>
        <v/>
      </c>
      <c r="AD167" s="116" t="str">
        <f>IFERROR(IF(AND(VLOOKUP($F167,'Aircraft list'!$A$4:$G$39,3,FALSE)="YES",VLOOKUP($F167,'Aircraft list'!$A$4:$G$39,6,FALSE)="YES"),T167,""),"")</f>
        <v/>
      </c>
      <c r="AE167" s="117" t="str">
        <f>IFERROR(IF(AND(VLOOKUP($F167,'Aircraft list'!$A$4:$G$39,3,FALSE)="YES",VLOOKUP($F167,'Aircraft list'!$A$4:$G$39,6,FALSE)="YES"),U167,""),"")</f>
        <v/>
      </c>
      <c r="AF167" s="115" t="str">
        <f>IFERROR(IF(AND(VLOOKUP($F167,'Aircraft list'!$A$4:$G$39,3,FALSE)="YES",VLOOKUP($F167,'Aircraft list'!$A$4:$G$39,6,FALSE)="YES"),V167,""),"")</f>
        <v/>
      </c>
      <c r="AG167" s="116" t="str">
        <f>IFERROR(IF(VLOOKUP($F167,'Aircraft list'!$A$4:$G$39,5,FALSE)="YES",T167,""),"")</f>
        <v/>
      </c>
      <c r="AH167" s="117" t="str">
        <f>IFERROR(IF(VLOOKUP($F167,'Aircraft list'!$A$4:$G$39,5,FALSE)="YES",U167,""),"")</f>
        <v/>
      </c>
      <c r="AI167" s="115" t="str">
        <f>IFERROR(IF(VLOOKUP($F167,'Aircraft list'!$A$4:$G$39,5,FALSE)="YES",V167,""),"")</f>
        <v/>
      </c>
      <c r="AJ167" s="101"/>
      <c r="AK167" s="101"/>
      <c r="AL167" s="101"/>
      <c r="AM167" s="102" t="str">
        <f>IFERROR(IF(VLOOKUP($F167,'Aircraft list'!$A$4:$G$39,7,FALSE)="YES",N167,""),"")</f>
        <v/>
      </c>
      <c r="AN167" s="112"/>
      <c r="AO167" s="101"/>
      <c r="AP167" s="101"/>
      <c r="AQ167" s="101"/>
      <c r="AR167" s="111"/>
      <c r="AS167" s="102"/>
      <c r="AT167" s="102"/>
      <c r="AU167" s="49"/>
    </row>
    <row r="168" spans="1:47" s="50" customFormat="1">
      <c r="A168" s="84"/>
      <c r="B168" s="75"/>
      <c r="C168" s="76"/>
      <c r="D168" s="77"/>
      <c r="E168" s="73" t="str">
        <f t="shared" si="9"/>
        <v/>
      </c>
      <c r="F168" s="79"/>
      <c r="G168" s="80"/>
      <c r="H168" s="50" t="str">
        <f>IFERROR(IF(VLOOKUP(F168,'Aircraft list'!$A$4:$T$59, 3,FALSE)="YES", "ME", "SE" )," ")</f>
        <v xml:space="preserve"> </v>
      </c>
      <c r="I168" s="80"/>
      <c r="J168" s="81" t="str">
        <f ca="1">IFERROR(IF(AND(
MOD(C168-fctlontodouble(VLOOKUP(B168,#REF!,4,FALSE))/360,1)&gt;=MOD((((MID((MID((IF(ISERR(A168),"",fctsoleil(A168,fctlattodouble(VLOOKUP(B168,#REF!,3,FALSE)),fctlontodouble(VLOOKUP(B168,#REF!,4,FALSE)),FALSE))),1,4)),1,2))*60+MID((MID((IF(ISERR(A168),"",fctsoleil(A168,fctlattodouble(VLOOKUP(B168,#REF!,3,FALSE)),fctlontodouble(VLOOKUP(B168,#REF!,4,FALSE)),FALSE))),1,4)),3,4))/(60*24))-fctlontodouble(VLOOKUP(B168,#REF!,4,FALSE))/360,1),
MOD(C168-fctlontodouble(VLOOKUP(B168,#REF!,4,FALSE))/360,1)&lt;MOD((((MID((MID((IF(ISERR(A168),"",fctsoleil(A168,fctlattodouble(VLOOKUP(B168,#REF!,3,FALSE)),fctlontodouble(VLOOKUP(B168,#REF!,4,FALSE)),FALSE))),7,4)),1,2))*60+MID((MID((IF(ISERR(A168),"",fctsoleil(A168,fctlattodouble(VLOOKUP(B168,#REF!,3,FALSE)),fctlontodouble(VLOOKUP(B168,#REF!,4,FALSE)),FALSE))),7,4)),3,4))/(60*24))-fctlontodouble(VLOOKUP(B168,#REF!,4,FALSE))/360,1)
),1,""),"")</f>
        <v/>
      </c>
      <c r="K168" s="82" t="str">
        <f t="shared" si="10"/>
        <v/>
      </c>
      <c r="L168" s="79" t="str">
        <f ca="1">IFERROR(IF(AND(
MOD(E168-fctlontodouble(VLOOKUP(D168,#REF!,4,FALSE))/360,1)&gt;=MOD((((MID((MID((IF(ISERR(A168),"",fctsoleil(A168,fctlattodouble(VLOOKUP(D168,#REF!,3,FALSE)),fctlontodouble(VLOOKUP(D168,#REF!,4,FALSE)),FALSE))),1,4)),1,2))*60+MID((MID((IF(ISERR(A168),"",fctsoleil(A168,fctlattodouble(VLOOKUP(D168,#REF!,3,FALSE)),fctlontodouble(VLOOKUP(D168,#REF!,4,FALSE)),FALSE))),1,4)),3,4))/(60*24))-fctlontodouble(VLOOKUP(D168,#REF!,4,FALSE))/360,1),
MOD(E168-fctlontodouble(VLOOKUP(D168,#REF!,4,FALSE))/360,1)&lt;MOD((((MID((MID((IF(ISERR(A168),"",fctsoleil(A168,fctlattodouble(VLOOKUP(D168,#REF!,3,FALSE)),fctlontodouble(VLOOKUP(D168,#REF!,4,FALSE)),FALSE))),7,4)),1,2))*60+MID((MID((IF(ISERR(A168),"",fctsoleil(A168,fctlattodouble(VLOOKUP(D168,#REF!,3,FALSE)),fctlontodouble(VLOOKUP(D168,#REF!,4,FALSE)),FALSE))),7,4)),3,4))/(60*24))-fctlontodouble(VLOOKUP(D168,#REF!,4,FALSE))/360,1)
),1," "),"")</f>
        <v/>
      </c>
      <c r="M168" s="79" t="str">
        <f t="shared" si="11"/>
        <v/>
      </c>
      <c r="N168" s="94"/>
      <c r="O168" s="83"/>
      <c r="P168" s="95"/>
      <c r="Q168" s="96"/>
      <c r="R168" s="97" t="str">
        <f>IF(AND(A168&lt;&gt;0,B168&lt;&gt;0,D168&lt;&gt;0,C168&lt;&gt;0,N168&lt;&gt;0),(vol_de_nuit(B168,D168,A168,C168,N168/24)*24),"")</f>
        <v/>
      </c>
      <c r="S168" s="98"/>
      <c r="T168" s="95"/>
      <c r="U168" s="99"/>
      <c r="V168" s="100"/>
      <c r="W168" s="101"/>
      <c r="X168" s="116" t="str">
        <f>IFERROR(IF(AND(VLOOKUP($F168,'Aircraft list'!$A$4:$G$39,2,FALSE)="YES",VLOOKUP($F168,'Aircraft list'!$A$4:$G$39,4,FALSE)="YES"),T168,""),"")</f>
        <v/>
      </c>
      <c r="Y168" s="115" t="str">
        <f>IFERROR(IF(AND(VLOOKUP($F168,'Aircraft list'!$A$4:$G$39,2,FALSE)="YES",VLOOKUP($F168,'Aircraft list'!$A$4:$G$39,4,FALSE)="YES"),V168,""),"")</f>
        <v/>
      </c>
      <c r="Z168" s="116" t="str">
        <f>IFERROR(IF(AND(VLOOKUP($F168,'Aircraft list'!$A$4:$G$39,3,FALSE)="YES",VLOOKUP($F168,'Aircraft list'!$A$4:$G$39,4,FALSE)="YES"),T168,""),"")</f>
        <v/>
      </c>
      <c r="AA168" s="115" t="str">
        <f>IFERROR(IF(AND(VLOOKUP($F168,'Aircraft list'!$A$4:$G$39,3,FALSE)="YES",VLOOKUP($F168,'Aircraft list'!$A$4:$G$39,4,FALSE)="YES"),V168,""),"")</f>
        <v/>
      </c>
      <c r="AB168" s="116" t="str">
        <f>IFERROR(IF(AND(VLOOKUP($F168,'Aircraft list'!$A$4:$G$39,2,FALSE)="YES",VLOOKUP($F168,'Aircraft list'!$A$4:$G$39,6,FALSE)="YES"),T168,""),"")</f>
        <v/>
      </c>
      <c r="AC168" s="115" t="str">
        <f>IFERROR(IF(AND(VLOOKUP($F168,'Aircraft list'!$A$4:$G$39,2,FALSE)="YES",VLOOKUP($F168,'Aircraft list'!$A$4:$G$39,6,FALSE)="YES"),V168,""),"")</f>
        <v/>
      </c>
      <c r="AD168" s="116" t="str">
        <f>IFERROR(IF(AND(VLOOKUP($F168,'Aircraft list'!$A$4:$G$39,3,FALSE)="YES",VLOOKUP($F168,'Aircraft list'!$A$4:$G$39,6,FALSE)="YES"),T168,""),"")</f>
        <v/>
      </c>
      <c r="AE168" s="117" t="str">
        <f>IFERROR(IF(AND(VLOOKUP($F168,'Aircraft list'!$A$4:$G$39,3,FALSE)="YES",VLOOKUP($F168,'Aircraft list'!$A$4:$G$39,6,FALSE)="YES"),U168,""),"")</f>
        <v/>
      </c>
      <c r="AF168" s="115" t="str">
        <f>IFERROR(IF(AND(VLOOKUP($F168,'Aircraft list'!$A$4:$G$39,3,FALSE)="YES",VLOOKUP($F168,'Aircraft list'!$A$4:$G$39,6,FALSE)="YES"),V168,""),"")</f>
        <v/>
      </c>
      <c r="AG168" s="116" t="str">
        <f>IFERROR(IF(VLOOKUP($F168,'Aircraft list'!$A$4:$G$39,5,FALSE)="YES",T168,""),"")</f>
        <v/>
      </c>
      <c r="AH168" s="117" t="str">
        <f>IFERROR(IF(VLOOKUP($F168,'Aircraft list'!$A$4:$G$39,5,FALSE)="YES",U168,""),"")</f>
        <v/>
      </c>
      <c r="AI168" s="115" t="str">
        <f>IFERROR(IF(VLOOKUP($F168,'Aircraft list'!$A$4:$G$39,5,FALSE)="YES",V168,""),"")</f>
        <v/>
      </c>
      <c r="AJ168" s="101"/>
      <c r="AK168" s="101"/>
      <c r="AL168" s="101"/>
      <c r="AM168" s="102" t="str">
        <f>IFERROR(IF(VLOOKUP($F168,'Aircraft list'!$A$4:$G$39,7,FALSE)="YES",N168,""),"")</f>
        <v/>
      </c>
      <c r="AN168" s="112"/>
      <c r="AO168" s="101"/>
      <c r="AP168" s="101"/>
      <c r="AQ168" s="101"/>
      <c r="AR168" s="111"/>
      <c r="AS168" s="102"/>
      <c r="AT168" s="102"/>
      <c r="AU168" s="49"/>
    </row>
    <row r="169" spans="1:47" s="50" customFormat="1">
      <c r="A169" s="84"/>
      <c r="B169" s="75"/>
      <c r="C169" s="76"/>
      <c r="D169" s="77"/>
      <c r="E169" s="73" t="str">
        <f t="shared" si="9"/>
        <v/>
      </c>
      <c r="F169" s="79"/>
      <c r="G169" s="80"/>
      <c r="H169" s="50" t="str">
        <f>IFERROR(IF(VLOOKUP(F169,'Aircraft list'!$A$4:$T$59, 3,FALSE)="YES", "ME", "SE" )," ")</f>
        <v xml:space="preserve"> </v>
      </c>
      <c r="I169" s="80"/>
      <c r="J169" s="81" t="str">
        <f ca="1">IFERROR(IF(AND(
MOD(C169-fctlontodouble(VLOOKUP(B169,#REF!,4,FALSE))/360,1)&gt;=MOD((((MID((MID((IF(ISERR(A169),"",fctsoleil(A169,fctlattodouble(VLOOKUP(B169,#REF!,3,FALSE)),fctlontodouble(VLOOKUP(B169,#REF!,4,FALSE)),FALSE))),1,4)),1,2))*60+MID((MID((IF(ISERR(A169),"",fctsoleil(A169,fctlattodouble(VLOOKUP(B169,#REF!,3,FALSE)),fctlontodouble(VLOOKUP(B169,#REF!,4,FALSE)),FALSE))),1,4)),3,4))/(60*24))-fctlontodouble(VLOOKUP(B169,#REF!,4,FALSE))/360,1),
MOD(C169-fctlontodouble(VLOOKUP(B169,#REF!,4,FALSE))/360,1)&lt;MOD((((MID((MID((IF(ISERR(A169),"",fctsoleil(A169,fctlattodouble(VLOOKUP(B169,#REF!,3,FALSE)),fctlontodouble(VLOOKUP(B169,#REF!,4,FALSE)),FALSE))),7,4)),1,2))*60+MID((MID((IF(ISERR(A169),"",fctsoleil(A169,fctlattodouble(VLOOKUP(B169,#REF!,3,FALSE)),fctlontodouble(VLOOKUP(B169,#REF!,4,FALSE)),FALSE))),7,4)),3,4))/(60*24))-fctlontodouble(VLOOKUP(B169,#REF!,4,FALSE))/360,1)
),1,""),"")</f>
        <v/>
      </c>
      <c r="K169" s="82" t="str">
        <f t="shared" si="10"/>
        <v/>
      </c>
      <c r="L169" s="79" t="str">
        <f ca="1">IFERROR(IF(AND(
MOD(E169-fctlontodouble(VLOOKUP(D169,#REF!,4,FALSE))/360,1)&gt;=MOD((((MID((MID((IF(ISERR(A169),"",fctsoleil(A169,fctlattodouble(VLOOKUP(D169,#REF!,3,FALSE)),fctlontodouble(VLOOKUP(D169,#REF!,4,FALSE)),FALSE))),1,4)),1,2))*60+MID((MID((IF(ISERR(A169),"",fctsoleil(A169,fctlattodouble(VLOOKUP(D169,#REF!,3,FALSE)),fctlontodouble(VLOOKUP(D169,#REF!,4,FALSE)),FALSE))),1,4)),3,4))/(60*24))-fctlontodouble(VLOOKUP(D169,#REF!,4,FALSE))/360,1),
MOD(E169-fctlontodouble(VLOOKUP(D169,#REF!,4,FALSE))/360,1)&lt;MOD((((MID((MID((IF(ISERR(A169),"",fctsoleil(A169,fctlattodouble(VLOOKUP(D169,#REF!,3,FALSE)),fctlontodouble(VLOOKUP(D169,#REF!,4,FALSE)),FALSE))),7,4)),1,2))*60+MID((MID((IF(ISERR(A169),"",fctsoleil(A169,fctlattodouble(VLOOKUP(D169,#REF!,3,FALSE)),fctlontodouble(VLOOKUP(D169,#REF!,4,FALSE)),FALSE))),7,4)),3,4))/(60*24))-fctlontodouble(VLOOKUP(D169,#REF!,4,FALSE))/360,1)
),1," "),"")</f>
        <v/>
      </c>
      <c r="M169" s="79" t="str">
        <f t="shared" si="11"/>
        <v/>
      </c>
      <c r="N169" s="94"/>
      <c r="O169" s="83"/>
      <c r="P169" s="95"/>
      <c r="Q169" s="96"/>
      <c r="R169" s="97" t="str">
        <f>IF(AND(A169&lt;&gt;0,B169&lt;&gt;0,D169&lt;&gt;0,C169&lt;&gt;0,N169&lt;&gt;0),(vol_de_nuit(B169,D169,A169,C169,N169/24)*24),"")</f>
        <v/>
      </c>
      <c r="S169" s="98"/>
      <c r="T169" s="95"/>
      <c r="U169" s="99"/>
      <c r="V169" s="100"/>
      <c r="W169" s="101"/>
      <c r="X169" s="116" t="str">
        <f>IFERROR(IF(AND(VLOOKUP($F169,'Aircraft list'!$A$4:$G$39,2,FALSE)="YES",VLOOKUP($F169,'Aircraft list'!$A$4:$G$39,4,FALSE)="YES"),T169,""),"")</f>
        <v/>
      </c>
      <c r="Y169" s="115" t="str">
        <f>IFERROR(IF(AND(VLOOKUP($F169,'Aircraft list'!$A$4:$G$39,2,FALSE)="YES",VLOOKUP($F169,'Aircraft list'!$A$4:$G$39,4,FALSE)="YES"),V169,""),"")</f>
        <v/>
      </c>
      <c r="Z169" s="116" t="str">
        <f>IFERROR(IF(AND(VLOOKUP($F169,'Aircraft list'!$A$4:$G$39,3,FALSE)="YES",VLOOKUP($F169,'Aircraft list'!$A$4:$G$39,4,FALSE)="YES"),T169,""),"")</f>
        <v/>
      </c>
      <c r="AA169" s="115" t="str">
        <f>IFERROR(IF(AND(VLOOKUP($F169,'Aircraft list'!$A$4:$G$39,3,FALSE)="YES",VLOOKUP($F169,'Aircraft list'!$A$4:$G$39,4,FALSE)="YES"),V169,""),"")</f>
        <v/>
      </c>
      <c r="AB169" s="116" t="str">
        <f>IFERROR(IF(AND(VLOOKUP($F169,'Aircraft list'!$A$4:$G$39,2,FALSE)="YES",VLOOKUP($F169,'Aircraft list'!$A$4:$G$39,6,FALSE)="YES"),T169,""),"")</f>
        <v/>
      </c>
      <c r="AC169" s="115" t="str">
        <f>IFERROR(IF(AND(VLOOKUP($F169,'Aircraft list'!$A$4:$G$39,2,FALSE)="YES",VLOOKUP($F169,'Aircraft list'!$A$4:$G$39,6,FALSE)="YES"),V169,""),"")</f>
        <v/>
      </c>
      <c r="AD169" s="116" t="str">
        <f>IFERROR(IF(AND(VLOOKUP($F169,'Aircraft list'!$A$4:$G$39,3,FALSE)="YES",VLOOKUP($F169,'Aircraft list'!$A$4:$G$39,6,FALSE)="YES"),T169,""),"")</f>
        <v/>
      </c>
      <c r="AE169" s="117" t="str">
        <f>IFERROR(IF(AND(VLOOKUP($F169,'Aircraft list'!$A$4:$G$39,3,FALSE)="YES",VLOOKUP($F169,'Aircraft list'!$A$4:$G$39,6,FALSE)="YES"),U169,""),"")</f>
        <v/>
      </c>
      <c r="AF169" s="115" t="str">
        <f>IFERROR(IF(AND(VLOOKUP($F169,'Aircraft list'!$A$4:$G$39,3,FALSE)="YES",VLOOKUP($F169,'Aircraft list'!$A$4:$G$39,6,FALSE)="YES"),V169,""),"")</f>
        <v/>
      </c>
      <c r="AG169" s="116" t="str">
        <f>IFERROR(IF(VLOOKUP($F169,'Aircraft list'!$A$4:$G$39,5,FALSE)="YES",T169,""),"")</f>
        <v/>
      </c>
      <c r="AH169" s="117" t="str">
        <f>IFERROR(IF(VLOOKUP($F169,'Aircraft list'!$A$4:$G$39,5,FALSE)="YES",U169,""),"")</f>
        <v/>
      </c>
      <c r="AI169" s="115" t="str">
        <f>IFERROR(IF(VLOOKUP($F169,'Aircraft list'!$A$4:$G$39,5,FALSE)="YES",V169,""),"")</f>
        <v/>
      </c>
      <c r="AJ169" s="101"/>
      <c r="AK169" s="101"/>
      <c r="AL169" s="101"/>
      <c r="AM169" s="102" t="str">
        <f>IFERROR(IF(VLOOKUP($F169,'Aircraft list'!$A$4:$G$39,7,FALSE)="YES",N169,""),"")</f>
        <v/>
      </c>
      <c r="AN169" s="112"/>
      <c r="AO169" s="101"/>
      <c r="AP169" s="101"/>
      <c r="AQ169" s="101"/>
      <c r="AR169" s="111"/>
      <c r="AS169" s="102"/>
      <c r="AT169" s="102"/>
      <c r="AU169" s="49"/>
    </row>
    <row r="170" spans="1:47" s="50" customFormat="1">
      <c r="A170" s="84"/>
      <c r="B170" s="75"/>
      <c r="C170" s="76"/>
      <c r="D170" s="77"/>
      <c r="E170" s="73" t="str">
        <f t="shared" si="9"/>
        <v/>
      </c>
      <c r="F170" s="79"/>
      <c r="G170" s="80"/>
      <c r="H170" s="50" t="str">
        <f>IFERROR(IF(VLOOKUP(F170,'Aircraft list'!$A$4:$T$59, 3,FALSE)="YES", "ME", "SE" )," ")</f>
        <v xml:space="preserve"> </v>
      </c>
      <c r="I170" s="80"/>
      <c r="J170" s="81" t="str">
        <f ca="1">IFERROR(IF(AND(
MOD(C170-fctlontodouble(VLOOKUP(B170,#REF!,4,FALSE))/360,1)&gt;=MOD((((MID((MID((IF(ISERR(A170),"",fctsoleil(A170,fctlattodouble(VLOOKUP(B170,#REF!,3,FALSE)),fctlontodouble(VLOOKUP(B170,#REF!,4,FALSE)),FALSE))),1,4)),1,2))*60+MID((MID((IF(ISERR(A170),"",fctsoleil(A170,fctlattodouble(VLOOKUP(B170,#REF!,3,FALSE)),fctlontodouble(VLOOKUP(B170,#REF!,4,FALSE)),FALSE))),1,4)),3,4))/(60*24))-fctlontodouble(VLOOKUP(B170,#REF!,4,FALSE))/360,1),
MOD(C170-fctlontodouble(VLOOKUP(B170,#REF!,4,FALSE))/360,1)&lt;MOD((((MID((MID((IF(ISERR(A170),"",fctsoleil(A170,fctlattodouble(VLOOKUP(B170,#REF!,3,FALSE)),fctlontodouble(VLOOKUP(B170,#REF!,4,FALSE)),FALSE))),7,4)),1,2))*60+MID((MID((IF(ISERR(A170),"",fctsoleil(A170,fctlattodouble(VLOOKUP(B170,#REF!,3,FALSE)),fctlontodouble(VLOOKUP(B170,#REF!,4,FALSE)),FALSE))),7,4)),3,4))/(60*24))-fctlontodouble(VLOOKUP(B170,#REF!,4,FALSE))/360,1)
),1,""),"")</f>
        <v/>
      </c>
      <c r="K170" s="82" t="str">
        <f t="shared" si="10"/>
        <v/>
      </c>
      <c r="L170" s="79" t="str">
        <f ca="1">IFERROR(IF(AND(
MOD(E170-fctlontodouble(VLOOKUP(D170,#REF!,4,FALSE))/360,1)&gt;=MOD((((MID((MID((IF(ISERR(A170),"",fctsoleil(A170,fctlattodouble(VLOOKUP(D170,#REF!,3,FALSE)),fctlontodouble(VLOOKUP(D170,#REF!,4,FALSE)),FALSE))),1,4)),1,2))*60+MID((MID((IF(ISERR(A170),"",fctsoleil(A170,fctlattodouble(VLOOKUP(D170,#REF!,3,FALSE)),fctlontodouble(VLOOKUP(D170,#REF!,4,FALSE)),FALSE))),1,4)),3,4))/(60*24))-fctlontodouble(VLOOKUP(D170,#REF!,4,FALSE))/360,1),
MOD(E170-fctlontodouble(VLOOKUP(D170,#REF!,4,FALSE))/360,1)&lt;MOD((((MID((MID((IF(ISERR(A170),"",fctsoleil(A170,fctlattodouble(VLOOKUP(D170,#REF!,3,FALSE)),fctlontodouble(VLOOKUP(D170,#REF!,4,FALSE)),FALSE))),7,4)),1,2))*60+MID((MID((IF(ISERR(A170),"",fctsoleil(A170,fctlattodouble(VLOOKUP(D170,#REF!,3,FALSE)),fctlontodouble(VLOOKUP(D170,#REF!,4,FALSE)),FALSE))),7,4)),3,4))/(60*24))-fctlontodouble(VLOOKUP(D170,#REF!,4,FALSE))/360,1)
),1," "),"")</f>
        <v/>
      </c>
      <c r="M170" s="79" t="str">
        <f t="shared" si="11"/>
        <v/>
      </c>
      <c r="N170" s="94"/>
      <c r="O170" s="83"/>
      <c r="P170" s="95"/>
      <c r="Q170" s="96"/>
      <c r="R170" s="97" t="str">
        <f>IF(AND(A170&lt;&gt;0,B170&lt;&gt;0,D170&lt;&gt;0,C170&lt;&gt;0,N170&lt;&gt;0),(vol_de_nuit(B170,D170,A170,C170,N170/24)*24),"")</f>
        <v/>
      </c>
      <c r="S170" s="98"/>
      <c r="T170" s="95"/>
      <c r="U170" s="99"/>
      <c r="V170" s="100"/>
      <c r="W170" s="101"/>
      <c r="X170" s="116" t="str">
        <f>IFERROR(IF(AND(VLOOKUP($F170,'Aircraft list'!$A$4:$G$39,2,FALSE)="YES",VLOOKUP($F170,'Aircraft list'!$A$4:$G$39,4,FALSE)="YES"),T170,""),"")</f>
        <v/>
      </c>
      <c r="Y170" s="115" t="str">
        <f>IFERROR(IF(AND(VLOOKUP($F170,'Aircraft list'!$A$4:$G$39,2,FALSE)="YES",VLOOKUP($F170,'Aircraft list'!$A$4:$G$39,4,FALSE)="YES"),V170,""),"")</f>
        <v/>
      </c>
      <c r="Z170" s="116" t="str">
        <f>IFERROR(IF(AND(VLOOKUP($F170,'Aircraft list'!$A$4:$G$39,3,FALSE)="YES",VLOOKUP($F170,'Aircraft list'!$A$4:$G$39,4,FALSE)="YES"),T170,""),"")</f>
        <v/>
      </c>
      <c r="AA170" s="115" t="str">
        <f>IFERROR(IF(AND(VLOOKUP($F170,'Aircraft list'!$A$4:$G$39,3,FALSE)="YES",VLOOKUP($F170,'Aircraft list'!$A$4:$G$39,4,FALSE)="YES"),V170,""),"")</f>
        <v/>
      </c>
      <c r="AB170" s="116" t="str">
        <f>IFERROR(IF(AND(VLOOKUP($F170,'Aircraft list'!$A$4:$G$39,2,FALSE)="YES",VLOOKUP($F170,'Aircraft list'!$A$4:$G$39,6,FALSE)="YES"),T170,""),"")</f>
        <v/>
      </c>
      <c r="AC170" s="115" t="str">
        <f>IFERROR(IF(AND(VLOOKUP($F170,'Aircraft list'!$A$4:$G$39,2,FALSE)="YES",VLOOKUP($F170,'Aircraft list'!$A$4:$G$39,6,FALSE)="YES"),V170,""),"")</f>
        <v/>
      </c>
      <c r="AD170" s="116" t="str">
        <f>IFERROR(IF(AND(VLOOKUP($F170,'Aircraft list'!$A$4:$G$39,3,FALSE)="YES",VLOOKUP($F170,'Aircraft list'!$A$4:$G$39,6,FALSE)="YES"),T170,""),"")</f>
        <v/>
      </c>
      <c r="AE170" s="117" t="str">
        <f>IFERROR(IF(AND(VLOOKUP($F170,'Aircraft list'!$A$4:$G$39,3,FALSE)="YES",VLOOKUP($F170,'Aircraft list'!$A$4:$G$39,6,FALSE)="YES"),U170,""),"")</f>
        <v/>
      </c>
      <c r="AF170" s="115" t="str">
        <f>IFERROR(IF(AND(VLOOKUP($F170,'Aircraft list'!$A$4:$G$39,3,FALSE)="YES",VLOOKUP($F170,'Aircraft list'!$A$4:$G$39,6,FALSE)="YES"),V170,""),"")</f>
        <v/>
      </c>
      <c r="AG170" s="116" t="str">
        <f>IFERROR(IF(VLOOKUP($F170,'Aircraft list'!$A$4:$G$39,5,FALSE)="YES",T170,""),"")</f>
        <v/>
      </c>
      <c r="AH170" s="117" t="str">
        <f>IFERROR(IF(VLOOKUP($F170,'Aircraft list'!$A$4:$G$39,5,FALSE)="YES",U170,""),"")</f>
        <v/>
      </c>
      <c r="AI170" s="115" t="str">
        <f>IFERROR(IF(VLOOKUP($F170,'Aircraft list'!$A$4:$G$39,5,FALSE)="YES",V170,""),"")</f>
        <v/>
      </c>
      <c r="AJ170" s="101"/>
      <c r="AK170" s="101"/>
      <c r="AL170" s="101"/>
      <c r="AM170" s="102" t="str">
        <f>IFERROR(IF(VLOOKUP($F170,'Aircraft list'!$A$4:$G$39,7,FALSE)="YES",N170,""),"")</f>
        <v/>
      </c>
      <c r="AN170" s="112"/>
      <c r="AO170" s="101"/>
      <c r="AP170" s="101"/>
      <c r="AQ170" s="101"/>
      <c r="AR170" s="111"/>
      <c r="AS170" s="102"/>
      <c r="AT170" s="102"/>
      <c r="AU170" s="49"/>
    </row>
    <row r="171" spans="1:47" s="50" customFormat="1">
      <c r="A171" s="84"/>
      <c r="B171" s="75"/>
      <c r="C171" s="76"/>
      <c r="D171" s="77"/>
      <c r="E171" s="73" t="str">
        <f t="shared" si="9"/>
        <v/>
      </c>
      <c r="F171" s="79"/>
      <c r="G171" s="80"/>
      <c r="H171" s="50" t="str">
        <f>IFERROR(IF(VLOOKUP(F171,'Aircraft list'!$A$4:$T$59, 3,FALSE)="YES", "ME", "SE" )," ")</f>
        <v xml:space="preserve"> </v>
      </c>
      <c r="I171" s="80"/>
      <c r="J171" s="81" t="str">
        <f ca="1">IFERROR(IF(AND(
MOD(C171-fctlontodouble(VLOOKUP(B171,#REF!,4,FALSE))/360,1)&gt;=MOD((((MID((MID((IF(ISERR(A171),"",fctsoleil(A171,fctlattodouble(VLOOKUP(B171,#REF!,3,FALSE)),fctlontodouble(VLOOKUP(B171,#REF!,4,FALSE)),FALSE))),1,4)),1,2))*60+MID((MID((IF(ISERR(A171),"",fctsoleil(A171,fctlattodouble(VLOOKUP(B171,#REF!,3,FALSE)),fctlontodouble(VLOOKUP(B171,#REF!,4,FALSE)),FALSE))),1,4)),3,4))/(60*24))-fctlontodouble(VLOOKUP(B171,#REF!,4,FALSE))/360,1),
MOD(C171-fctlontodouble(VLOOKUP(B171,#REF!,4,FALSE))/360,1)&lt;MOD((((MID((MID((IF(ISERR(A171),"",fctsoleil(A171,fctlattodouble(VLOOKUP(B171,#REF!,3,FALSE)),fctlontodouble(VLOOKUP(B171,#REF!,4,FALSE)),FALSE))),7,4)),1,2))*60+MID((MID((IF(ISERR(A171),"",fctsoleil(A171,fctlattodouble(VLOOKUP(B171,#REF!,3,FALSE)),fctlontodouble(VLOOKUP(B171,#REF!,4,FALSE)),FALSE))),7,4)),3,4))/(60*24))-fctlontodouble(VLOOKUP(B171,#REF!,4,FALSE))/360,1)
),1,""),"")</f>
        <v/>
      </c>
      <c r="K171" s="82" t="str">
        <f t="shared" si="10"/>
        <v/>
      </c>
      <c r="L171" s="79" t="str">
        <f ca="1">IFERROR(IF(AND(
MOD(E171-fctlontodouble(VLOOKUP(D171,#REF!,4,FALSE))/360,1)&gt;=MOD((((MID((MID((IF(ISERR(A171),"",fctsoleil(A171,fctlattodouble(VLOOKUP(D171,#REF!,3,FALSE)),fctlontodouble(VLOOKUP(D171,#REF!,4,FALSE)),FALSE))),1,4)),1,2))*60+MID((MID((IF(ISERR(A171),"",fctsoleil(A171,fctlattodouble(VLOOKUP(D171,#REF!,3,FALSE)),fctlontodouble(VLOOKUP(D171,#REF!,4,FALSE)),FALSE))),1,4)),3,4))/(60*24))-fctlontodouble(VLOOKUP(D171,#REF!,4,FALSE))/360,1),
MOD(E171-fctlontodouble(VLOOKUP(D171,#REF!,4,FALSE))/360,1)&lt;MOD((((MID((MID((IF(ISERR(A171),"",fctsoleil(A171,fctlattodouble(VLOOKUP(D171,#REF!,3,FALSE)),fctlontodouble(VLOOKUP(D171,#REF!,4,FALSE)),FALSE))),7,4)),1,2))*60+MID((MID((IF(ISERR(A171),"",fctsoleil(A171,fctlattodouble(VLOOKUP(D171,#REF!,3,FALSE)),fctlontodouble(VLOOKUP(D171,#REF!,4,FALSE)),FALSE))),7,4)),3,4))/(60*24))-fctlontodouble(VLOOKUP(D171,#REF!,4,FALSE))/360,1)
),1," "),"")</f>
        <v/>
      </c>
      <c r="M171" s="79" t="str">
        <f t="shared" si="11"/>
        <v/>
      </c>
      <c r="N171" s="94"/>
      <c r="O171" s="83"/>
      <c r="P171" s="95"/>
      <c r="Q171" s="96"/>
      <c r="R171" s="97" t="str">
        <f>IF(AND(A171&lt;&gt;0,B171&lt;&gt;0,D171&lt;&gt;0,C171&lt;&gt;0,N171&lt;&gt;0),(vol_de_nuit(B171,D171,A171,C171,N171/24)*24),"")</f>
        <v/>
      </c>
      <c r="S171" s="98"/>
      <c r="T171" s="95"/>
      <c r="U171" s="99"/>
      <c r="V171" s="100"/>
      <c r="W171" s="101"/>
      <c r="X171" s="116" t="str">
        <f>IFERROR(IF(AND(VLOOKUP($F171,'Aircraft list'!$A$4:$G$39,2,FALSE)="YES",VLOOKUP($F171,'Aircraft list'!$A$4:$G$39,4,FALSE)="YES"),T171,""),"")</f>
        <v/>
      </c>
      <c r="Y171" s="115" t="str">
        <f>IFERROR(IF(AND(VLOOKUP($F171,'Aircraft list'!$A$4:$G$39,2,FALSE)="YES",VLOOKUP($F171,'Aircraft list'!$A$4:$G$39,4,FALSE)="YES"),V171,""),"")</f>
        <v/>
      </c>
      <c r="Z171" s="116" t="str">
        <f>IFERROR(IF(AND(VLOOKUP($F171,'Aircraft list'!$A$4:$G$39,3,FALSE)="YES",VLOOKUP($F171,'Aircraft list'!$A$4:$G$39,4,FALSE)="YES"),T171,""),"")</f>
        <v/>
      </c>
      <c r="AA171" s="115" t="str">
        <f>IFERROR(IF(AND(VLOOKUP($F171,'Aircraft list'!$A$4:$G$39,3,FALSE)="YES",VLOOKUP($F171,'Aircraft list'!$A$4:$G$39,4,FALSE)="YES"),V171,""),"")</f>
        <v/>
      </c>
      <c r="AB171" s="116" t="str">
        <f>IFERROR(IF(AND(VLOOKUP($F171,'Aircraft list'!$A$4:$G$39,2,FALSE)="YES",VLOOKUP($F171,'Aircraft list'!$A$4:$G$39,6,FALSE)="YES"),T171,""),"")</f>
        <v/>
      </c>
      <c r="AC171" s="115" t="str">
        <f>IFERROR(IF(AND(VLOOKUP($F171,'Aircraft list'!$A$4:$G$39,2,FALSE)="YES",VLOOKUP($F171,'Aircraft list'!$A$4:$G$39,6,FALSE)="YES"),V171,""),"")</f>
        <v/>
      </c>
      <c r="AD171" s="116" t="str">
        <f>IFERROR(IF(AND(VLOOKUP($F171,'Aircraft list'!$A$4:$G$39,3,FALSE)="YES",VLOOKUP($F171,'Aircraft list'!$A$4:$G$39,6,FALSE)="YES"),T171,""),"")</f>
        <v/>
      </c>
      <c r="AE171" s="117" t="str">
        <f>IFERROR(IF(AND(VLOOKUP($F171,'Aircraft list'!$A$4:$G$39,3,FALSE)="YES",VLOOKUP($F171,'Aircraft list'!$A$4:$G$39,6,FALSE)="YES"),U171,""),"")</f>
        <v/>
      </c>
      <c r="AF171" s="115" t="str">
        <f>IFERROR(IF(AND(VLOOKUP($F171,'Aircraft list'!$A$4:$G$39,3,FALSE)="YES",VLOOKUP($F171,'Aircraft list'!$A$4:$G$39,6,FALSE)="YES"),V171,""),"")</f>
        <v/>
      </c>
      <c r="AG171" s="116" t="str">
        <f>IFERROR(IF(VLOOKUP($F171,'Aircraft list'!$A$4:$G$39,5,FALSE)="YES",T171,""),"")</f>
        <v/>
      </c>
      <c r="AH171" s="117" t="str">
        <f>IFERROR(IF(VLOOKUP($F171,'Aircraft list'!$A$4:$G$39,5,FALSE)="YES",U171,""),"")</f>
        <v/>
      </c>
      <c r="AI171" s="115" t="str">
        <f>IFERROR(IF(VLOOKUP($F171,'Aircraft list'!$A$4:$G$39,5,FALSE)="YES",V171,""),"")</f>
        <v/>
      </c>
      <c r="AJ171" s="101"/>
      <c r="AK171" s="101"/>
      <c r="AL171" s="101"/>
      <c r="AM171" s="102" t="str">
        <f>IFERROR(IF(VLOOKUP($F171,'Aircraft list'!$A$4:$G$39,7,FALSE)="YES",N171,""),"")</f>
        <v/>
      </c>
      <c r="AN171" s="112"/>
      <c r="AO171" s="101"/>
      <c r="AP171" s="101"/>
      <c r="AQ171" s="101"/>
      <c r="AR171" s="111"/>
      <c r="AS171" s="102"/>
      <c r="AT171" s="102"/>
      <c r="AU171" s="49"/>
    </row>
    <row r="172" spans="1:47" s="50" customFormat="1">
      <c r="A172" s="84"/>
      <c r="B172" s="75"/>
      <c r="C172" s="76"/>
      <c r="D172" s="77"/>
      <c r="E172" s="73" t="str">
        <f t="shared" si="9"/>
        <v/>
      </c>
      <c r="F172" s="79"/>
      <c r="G172" s="80"/>
      <c r="H172" s="50" t="str">
        <f>IFERROR(IF(VLOOKUP(F172,'Aircraft list'!$A$4:$T$59, 3,FALSE)="YES", "ME", "SE" )," ")</f>
        <v xml:space="preserve"> </v>
      </c>
      <c r="I172" s="80"/>
      <c r="J172" s="81" t="str">
        <f ca="1">IFERROR(IF(AND(
MOD(C172-fctlontodouble(VLOOKUP(B172,#REF!,4,FALSE))/360,1)&gt;=MOD((((MID((MID((IF(ISERR(A172),"",fctsoleil(A172,fctlattodouble(VLOOKUP(B172,#REF!,3,FALSE)),fctlontodouble(VLOOKUP(B172,#REF!,4,FALSE)),FALSE))),1,4)),1,2))*60+MID((MID((IF(ISERR(A172),"",fctsoleil(A172,fctlattodouble(VLOOKUP(B172,#REF!,3,FALSE)),fctlontodouble(VLOOKUP(B172,#REF!,4,FALSE)),FALSE))),1,4)),3,4))/(60*24))-fctlontodouble(VLOOKUP(B172,#REF!,4,FALSE))/360,1),
MOD(C172-fctlontodouble(VLOOKUP(B172,#REF!,4,FALSE))/360,1)&lt;MOD((((MID((MID((IF(ISERR(A172),"",fctsoleil(A172,fctlattodouble(VLOOKUP(B172,#REF!,3,FALSE)),fctlontodouble(VLOOKUP(B172,#REF!,4,FALSE)),FALSE))),7,4)),1,2))*60+MID((MID((IF(ISERR(A172),"",fctsoleil(A172,fctlattodouble(VLOOKUP(B172,#REF!,3,FALSE)),fctlontodouble(VLOOKUP(B172,#REF!,4,FALSE)),FALSE))),7,4)),3,4))/(60*24))-fctlontodouble(VLOOKUP(B172,#REF!,4,FALSE))/360,1)
),1,""),"")</f>
        <v/>
      </c>
      <c r="K172" s="82" t="str">
        <f t="shared" si="10"/>
        <v/>
      </c>
      <c r="L172" s="79" t="str">
        <f ca="1">IFERROR(IF(AND(
MOD(E172-fctlontodouble(VLOOKUP(D172,#REF!,4,FALSE))/360,1)&gt;=MOD((((MID((MID((IF(ISERR(A172),"",fctsoleil(A172,fctlattodouble(VLOOKUP(D172,#REF!,3,FALSE)),fctlontodouble(VLOOKUP(D172,#REF!,4,FALSE)),FALSE))),1,4)),1,2))*60+MID((MID((IF(ISERR(A172),"",fctsoleil(A172,fctlattodouble(VLOOKUP(D172,#REF!,3,FALSE)),fctlontodouble(VLOOKUP(D172,#REF!,4,FALSE)),FALSE))),1,4)),3,4))/(60*24))-fctlontodouble(VLOOKUP(D172,#REF!,4,FALSE))/360,1),
MOD(E172-fctlontodouble(VLOOKUP(D172,#REF!,4,FALSE))/360,1)&lt;MOD((((MID((MID((IF(ISERR(A172),"",fctsoleil(A172,fctlattodouble(VLOOKUP(D172,#REF!,3,FALSE)),fctlontodouble(VLOOKUP(D172,#REF!,4,FALSE)),FALSE))),7,4)),1,2))*60+MID((MID((IF(ISERR(A172),"",fctsoleil(A172,fctlattodouble(VLOOKUP(D172,#REF!,3,FALSE)),fctlontodouble(VLOOKUP(D172,#REF!,4,FALSE)),FALSE))),7,4)),3,4))/(60*24))-fctlontodouble(VLOOKUP(D172,#REF!,4,FALSE))/360,1)
),1," "),"")</f>
        <v/>
      </c>
      <c r="M172" s="79" t="str">
        <f t="shared" si="11"/>
        <v/>
      </c>
      <c r="N172" s="94"/>
      <c r="O172" s="83"/>
      <c r="P172" s="95"/>
      <c r="Q172" s="96"/>
      <c r="R172" s="97" t="str">
        <f>IF(AND(A172&lt;&gt;0,B172&lt;&gt;0,D172&lt;&gt;0,C172&lt;&gt;0,N172&lt;&gt;0),(vol_de_nuit(B172,D172,A172,C172,N172/24)*24),"")</f>
        <v/>
      </c>
      <c r="S172" s="98"/>
      <c r="T172" s="95"/>
      <c r="U172" s="99"/>
      <c r="V172" s="100"/>
      <c r="W172" s="101"/>
      <c r="X172" s="116" t="str">
        <f>IFERROR(IF(AND(VLOOKUP($F172,'Aircraft list'!$A$4:$G$39,2,FALSE)="YES",VLOOKUP($F172,'Aircraft list'!$A$4:$G$39,4,FALSE)="YES"),T172,""),"")</f>
        <v/>
      </c>
      <c r="Y172" s="115" t="str">
        <f>IFERROR(IF(AND(VLOOKUP($F172,'Aircraft list'!$A$4:$G$39,2,FALSE)="YES",VLOOKUP($F172,'Aircraft list'!$A$4:$G$39,4,FALSE)="YES"),V172,""),"")</f>
        <v/>
      </c>
      <c r="Z172" s="116" t="str">
        <f>IFERROR(IF(AND(VLOOKUP($F172,'Aircraft list'!$A$4:$G$39,3,FALSE)="YES",VLOOKUP($F172,'Aircraft list'!$A$4:$G$39,4,FALSE)="YES"),T172,""),"")</f>
        <v/>
      </c>
      <c r="AA172" s="115" t="str">
        <f>IFERROR(IF(AND(VLOOKUP($F172,'Aircraft list'!$A$4:$G$39,3,FALSE)="YES",VLOOKUP($F172,'Aircraft list'!$A$4:$G$39,4,FALSE)="YES"),V172,""),"")</f>
        <v/>
      </c>
      <c r="AB172" s="116" t="str">
        <f>IFERROR(IF(AND(VLOOKUP($F172,'Aircraft list'!$A$4:$G$39,2,FALSE)="YES",VLOOKUP($F172,'Aircraft list'!$A$4:$G$39,6,FALSE)="YES"),T172,""),"")</f>
        <v/>
      </c>
      <c r="AC172" s="115" t="str">
        <f>IFERROR(IF(AND(VLOOKUP($F172,'Aircraft list'!$A$4:$G$39,2,FALSE)="YES",VLOOKUP($F172,'Aircraft list'!$A$4:$G$39,6,FALSE)="YES"),V172,""),"")</f>
        <v/>
      </c>
      <c r="AD172" s="116" t="str">
        <f>IFERROR(IF(AND(VLOOKUP($F172,'Aircraft list'!$A$4:$G$39,3,FALSE)="YES",VLOOKUP($F172,'Aircraft list'!$A$4:$G$39,6,FALSE)="YES"),T172,""),"")</f>
        <v/>
      </c>
      <c r="AE172" s="117" t="str">
        <f>IFERROR(IF(AND(VLOOKUP($F172,'Aircraft list'!$A$4:$G$39,3,FALSE)="YES",VLOOKUP($F172,'Aircraft list'!$A$4:$G$39,6,FALSE)="YES"),U172,""),"")</f>
        <v/>
      </c>
      <c r="AF172" s="115" t="str">
        <f>IFERROR(IF(AND(VLOOKUP($F172,'Aircraft list'!$A$4:$G$39,3,FALSE)="YES",VLOOKUP($F172,'Aircraft list'!$A$4:$G$39,6,FALSE)="YES"),V172,""),"")</f>
        <v/>
      </c>
      <c r="AG172" s="116" t="str">
        <f>IFERROR(IF(VLOOKUP($F172,'Aircraft list'!$A$4:$G$39,5,FALSE)="YES",T172,""),"")</f>
        <v/>
      </c>
      <c r="AH172" s="117" t="str">
        <f>IFERROR(IF(VLOOKUP($F172,'Aircraft list'!$A$4:$G$39,5,FALSE)="YES",U172,""),"")</f>
        <v/>
      </c>
      <c r="AI172" s="115" t="str">
        <f>IFERROR(IF(VLOOKUP($F172,'Aircraft list'!$A$4:$G$39,5,FALSE)="YES",V172,""),"")</f>
        <v/>
      </c>
      <c r="AJ172" s="101"/>
      <c r="AK172" s="101"/>
      <c r="AL172" s="101"/>
      <c r="AM172" s="102" t="str">
        <f>IFERROR(IF(VLOOKUP($F172,'Aircraft list'!$A$4:$G$39,7,FALSE)="YES",N172,""),"")</f>
        <v/>
      </c>
      <c r="AN172" s="112"/>
      <c r="AO172" s="101"/>
      <c r="AP172" s="101"/>
      <c r="AQ172" s="101"/>
      <c r="AR172" s="111"/>
      <c r="AS172" s="102"/>
      <c r="AT172" s="102"/>
      <c r="AU172" s="49"/>
    </row>
    <row r="173" spans="1:47" s="50" customFormat="1">
      <c r="A173" s="84"/>
      <c r="B173" s="75"/>
      <c r="C173" s="76"/>
      <c r="D173" s="77"/>
      <c r="E173" s="73" t="str">
        <f t="shared" si="9"/>
        <v/>
      </c>
      <c r="F173" s="79"/>
      <c r="G173" s="80"/>
      <c r="H173" s="50" t="str">
        <f>IFERROR(IF(VLOOKUP(F173,'Aircraft list'!$A$4:$T$59, 3,FALSE)="YES", "ME", "SE" )," ")</f>
        <v xml:space="preserve"> </v>
      </c>
      <c r="I173" s="80"/>
      <c r="J173" s="81" t="str">
        <f ca="1">IFERROR(IF(AND(
MOD(C173-fctlontodouble(VLOOKUP(B173,#REF!,4,FALSE))/360,1)&gt;=MOD((((MID((MID((IF(ISERR(A173),"",fctsoleil(A173,fctlattodouble(VLOOKUP(B173,#REF!,3,FALSE)),fctlontodouble(VLOOKUP(B173,#REF!,4,FALSE)),FALSE))),1,4)),1,2))*60+MID((MID((IF(ISERR(A173),"",fctsoleil(A173,fctlattodouble(VLOOKUP(B173,#REF!,3,FALSE)),fctlontodouble(VLOOKUP(B173,#REF!,4,FALSE)),FALSE))),1,4)),3,4))/(60*24))-fctlontodouble(VLOOKUP(B173,#REF!,4,FALSE))/360,1),
MOD(C173-fctlontodouble(VLOOKUP(B173,#REF!,4,FALSE))/360,1)&lt;MOD((((MID((MID((IF(ISERR(A173),"",fctsoleil(A173,fctlattodouble(VLOOKUP(B173,#REF!,3,FALSE)),fctlontodouble(VLOOKUP(B173,#REF!,4,FALSE)),FALSE))),7,4)),1,2))*60+MID((MID((IF(ISERR(A173),"",fctsoleil(A173,fctlattodouble(VLOOKUP(B173,#REF!,3,FALSE)),fctlontodouble(VLOOKUP(B173,#REF!,4,FALSE)),FALSE))),7,4)),3,4))/(60*24))-fctlontodouble(VLOOKUP(B173,#REF!,4,FALSE))/360,1)
),1,""),"")</f>
        <v/>
      </c>
      <c r="K173" s="82" t="str">
        <f t="shared" si="10"/>
        <v/>
      </c>
      <c r="L173" s="79" t="str">
        <f ca="1">IFERROR(IF(AND(
MOD(E173-fctlontodouble(VLOOKUP(D173,#REF!,4,FALSE))/360,1)&gt;=MOD((((MID((MID((IF(ISERR(A173),"",fctsoleil(A173,fctlattodouble(VLOOKUP(D173,#REF!,3,FALSE)),fctlontodouble(VLOOKUP(D173,#REF!,4,FALSE)),FALSE))),1,4)),1,2))*60+MID((MID((IF(ISERR(A173),"",fctsoleil(A173,fctlattodouble(VLOOKUP(D173,#REF!,3,FALSE)),fctlontodouble(VLOOKUP(D173,#REF!,4,FALSE)),FALSE))),1,4)),3,4))/(60*24))-fctlontodouble(VLOOKUP(D173,#REF!,4,FALSE))/360,1),
MOD(E173-fctlontodouble(VLOOKUP(D173,#REF!,4,FALSE))/360,1)&lt;MOD((((MID((MID((IF(ISERR(A173),"",fctsoleil(A173,fctlattodouble(VLOOKUP(D173,#REF!,3,FALSE)),fctlontodouble(VLOOKUP(D173,#REF!,4,FALSE)),FALSE))),7,4)),1,2))*60+MID((MID((IF(ISERR(A173),"",fctsoleil(A173,fctlattodouble(VLOOKUP(D173,#REF!,3,FALSE)),fctlontodouble(VLOOKUP(D173,#REF!,4,FALSE)),FALSE))),7,4)),3,4))/(60*24))-fctlontodouble(VLOOKUP(D173,#REF!,4,FALSE))/360,1)
),1," "),"")</f>
        <v/>
      </c>
      <c r="M173" s="79" t="str">
        <f t="shared" si="11"/>
        <v/>
      </c>
      <c r="N173" s="94"/>
      <c r="O173" s="83"/>
      <c r="P173" s="95"/>
      <c r="Q173" s="96"/>
      <c r="R173" s="97" t="str">
        <f>IF(AND(A173&lt;&gt;0,B173&lt;&gt;0,D173&lt;&gt;0,C173&lt;&gt;0,N173&lt;&gt;0),(vol_de_nuit(B173,D173,A173,C173,N173/24)*24),"")</f>
        <v/>
      </c>
      <c r="S173" s="98"/>
      <c r="T173" s="95"/>
      <c r="U173" s="99"/>
      <c r="V173" s="100"/>
      <c r="W173" s="101"/>
      <c r="X173" s="116" t="str">
        <f>IFERROR(IF(AND(VLOOKUP($F173,'Aircraft list'!$A$4:$G$39,2,FALSE)="YES",VLOOKUP($F173,'Aircraft list'!$A$4:$G$39,4,FALSE)="YES"),T173,""),"")</f>
        <v/>
      </c>
      <c r="Y173" s="115" t="str">
        <f>IFERROR(IF(AND(VLOOKUP($F173,'Aircraft list'!$A$4:$G$39,2,FALSE)="YES",VLOOKUP($F173,'Aircraft list'!$A$4:$G$39,4,FALSE)="YES"),V173,""),"")</f>
        <v/>
      </c>
      <c r="Z173" s="116" t="str">
        <f>IFERROR(IF(AND(VLOOKUP($F173,'Aircraft list'!$A$4:$G$39,3,FALSE)="YES",VLOOKUP($F173,'Aircraft list'!$A$4:$G$39,4,FALSE)="YES"),T173,""),"")</f>
        <v/>
      </c>
      <c r="AA173" s="115" t="str">
        <f>IFERROR(IF(AND(VLOOKUP($F173,'Aircraft list'!$A$4:$G$39,3,FALSE)="YES",VLOOKUP($F173,'Aircraft list'!$A$4:$G$39,4,FALSE)="YES"),V173,""),"")</f>
        <v/>
      </c>
      <c r="AB173" s="116" t="str">
        <f>IFERROR(IF(AND(VLOOKUP($F173,'Aircraft list'!$A$4:$G$39,2,FALSE)="YES",VLOOKUP($F173,'Aircraft list'!$A$4:$G$39,6,FALSE)="YES"),T173,""),"")</f>
        <v/>
      </c>
      <c r="AC173" s="115" t="str">
        <f>IFERROR(IF(AND(VLOOKUP($F173,'Aircraft list'!$A$4:$G$39,2,FALSE)="YES",VLOOKUP($F173,'Aircraft list'!$A$4:$G$39,6,FALSE)="YES"),V173,""),"")</f>
        <v/>
      </c>
      <c r="AD173" s="116" t="str">
        <f>IFERROR(IF(AND(VLOOKUP($F173,'Aircraft list'!$A$4:$G$39,3,FALSE)="YES",VLOOKUP($F173,'Aircraft list'!$A$4:$G$39,6,FALSE)="YES"),T173,""),"")</f>
        <v/>
      </c>
      <c r="AE173" s="117" t="str">
        <f>IFERROR(IF(AND(VLOOKUP($F173,'Aircraft list'!$A$4:$G$39,3,FALSE)="YES",VLOOKUP($F173,'Aircraft list'!$A$4:$G$39,6,FALSE)="YES"),U173,""),"")</f>
        <v/>
      </c>
      <c r="AF173" s="115" t="str">
        <f>IFERROR(IF(AND(VLOOKUP($F173,'Aircraft list'!$A$4:$G$39,3,FALSE)="YES",VLOOKUP($F173,'Aircraft list'!$A$4:$G$39,6,FALSE)="YES"),V173,""),"")</f>
        <v/>
      </c>
      <c r="AG173" s="116" t="str">
        <f>IFERROR(IF(VLOOKUP($F173,'Aircraft list'!$A$4:$G$39,5,FALSE)="YES",T173,""),"")</f>
        <v/>
      </c>
      <c r="AH173" s="117" t="str">
        <f>IFERROR(IF(VLOOKUP($F173,'Aircraft list'!$A$4:$G$39,5,FALSE)="YES",U173,""),"")</f>
        <v/>
      </c>
      <c r="AI173" s="115" t="str">
        <f>IFERROR(IF(VLOOKUP($F173,'Aircraft list'!$A$4:$G$39,5,FALSE)="YES",V173,""),"")</f>
        <v/>
      </c>
      <c r="AJ173" s="101"/>
      <c r="AK173" s="101"/>
      <c r="AL173" s="101"/>
      <c r="AM173" s="102" t="str">
        <f>IFERROR(IF(VLOOKUP($F173,'Aircraft list'!$A$4:$G$39,7,FALSE)="YES",N173,""),"")</f>
        <v/>
      </c>
      <c r="AN173" s="112"/>
      <c r="AO173" s="101"/>
      <c r="AP173" s="101"/>
      <c r="AQ173" s="101"/>
      <c r="AR173" s="111"/>
      <c r="AS173" s="102"/>
      <c r="AT173" s="102"/>
      <c r="AU173" s="49"/>
    </row>
    <row r="174" spans="1:47" s="50" customFormat="1">
      <c r="A174" s="84"/>
      <c r="B174" s="75"/>
      <c r="C174" s="76"/>
      <c r="D174" s="77"/>
      <c r="E174" s="73" t="str">
        <f t="shared" si="9"/>
        <v/>
      </c>
      <c r="F174" s="79"/>
      <c r="G174" s="80"/>
      <c r="H174" s="50" t="str">
        <f>IFERROR(IF(VLOOKUP(F174,'Aircraft list'!$A$4:$T$59, 3,FALSE)="YES", "ME", "SE" )," ")</f>
        <v xml:space="preserve"> </v>
      </c>
      <c r="I174" s="80"/>
      <c r="J174" s="81" t="str">
        <f ca="1">IFERROR(IF(AND(
MOD(C174-fctlontodouble(VLOOKUP(B174,#REF!,4,FALSE))/360,1)&gt;=MOD((((MID((MID((IF(ISERR(A174),"",fctsoleil(A174,fctlattodouble(VLOOKUP(B174,#REF!,3,FALSE)),fctlontodouble(VLOOKUP(B174,#REF!,4,FALSE)),FALSE))),1,4)),1,2))*60+MID((MID((IF(ISERR(A174),"",fctsoleil(A174,fctlattodouble(VLOOKUP(B174,#REF!,3,FALSE)),fctlontodouble(VLOOKUP(B174,#REF!,4,FALSE)),FALSE))),1,4)),3,4))/(60*24))-fctlontodouble(VLOOKUP(B174,#REF!,4,FALSE))/360,1),
MOD(C174-fctlontodouble(VLOOKUP(B174,#REF!,4,FALSE))/360,1)&lt;MOD((((MID((MID((IF(ISERR(A174),"",fctsoleil(A174,fctlattodouble(VLOOKUP(B174,#REF!,3,FALSE)),fctlontodouble(VLOOKUP(B174,#REF!,4,FALSE)),FALSE))),7,4)),1,2))*60+MID((MID((IF(ISERR(A174),"",fctsoleil(A174,fctlattodouble(VLOOKUP(B174,#REF!,3,FALSE)),fctlontodouble(VLOOKUP(B174,#REF!,4,FALSE)),FALSE))),7,4)),3,4))/(60*24))-fctlontodouble(VLOOKUP(B174,#REF!,4,FALSE))/360,1)
),1,""),"")</f>
        <v/>
      </c>
      <c r="K174" s="82" t="str">
        <f t="shared" si="10"/>
        <v/>
      </c>
      <c r="L174" s="79" t="str">
        <f ca="1">IFERROR(IF(AND(
MOD(E174-fctlontodouble(VLOOKUP(D174,#REF!,4,FALSE))/360,1)&gt;=MOD((((MID((MID((IF(ISERR(A174),"",fctsoleil(A174,fctlattodouble(VLOOKUP(D174,#REF!,3,FALSE)),fctlontodouble(VLOOKUP(D174,#REF!,4,FALSE)),FALSE))),1,4)),1,2))*60+MID((MID((IF(ISERR(A174),"",fctsoleil(A174,fctlattodouble(VLOOKUP(D174,#REF!,3,FALSE)),fctlontodouble(VLOOKUP(D174,#REF!,4,FALSE)),FALSE))),1,4)),3,4))/(60*24))-fctlontodouble(VLOOKUP(D174,#REF!,4,FALSE))/360,1),
MOD(E174-fctlontodouble(VLOOKUP(D174,#REF!,4,FALSE))/360,1)&lt;MOD((((MID((MID((IF(ISERR(A174),"",fctsoleil(A174,fctlattodouble(VLOOKUP(D174,#REF!,3,FALSE)),fctlontodouble(VLOOKUP(D174,#REF!,4,FALSE)),FALSE))),7,4)),1,2))*60+MID((MID((IF(ISERR(A174),"",fctsoleil(A174,fctlattodouble(VLOOKUP(D174,#REF!,3,FALSE)),fctlontodouble(VLOOKUP(D174,#REF!,4,FALSE)),FALSE))),7,4)),3,4))/(60*24))-fctlontodouble(VLOOKUP(D174,#REF!,4,FALSE))/360,1)
),1," "),"")</f>
        <v/>
      </c>
      <c r="M174" s="79" t="str">
        <f t="shared" si="11"/>
        <v/>
      </c>
      <c r="N174" s="94"/>
      <c r="O174" s="83"/>
      <c r="P174" s="95"/>
      <c r="Q174" s="96"/>
      <c r="R174" s="97" t="str">
        <f>IF(AND(A174&lt;&gt;0,B174&lt;&gt;0,D174&lt;&gt;0,C174&lt;&gt;0,N174&lt;&gt;0),(vol_de_nuit(B174,D174,A174,C174,N174/24)*24),"")</f>
        <v/>
      </c>
      <c r="S174" s="98"/>
      <c r="T174" s="95"/>
      <c r="U174" s="99"/>
      <c r="V174" s="100"/>
      <c r="W174" s="101"/>
      <c r="X174" s="116" t="str">
        <f>IFERROR(IF(AND(VLOOKUP($F174,'Aircraft list'!$A$4:$G$39,2,FALSE)="YES",VLOOKUP($F174,'Aircraft list'!$A$4:$G$39,4,FALSE)="YES"),T174,""),"")</f>
        <v/>
      </c>
      <c r="Y174" s="115" t="str">
        <f>IFERROR(IF(AND(VLOOKUP($F174,'Aircraft list'!$A$4:$G$39,2,FALSE)="YES",VLOOKUP($F174,'Aircraft list'!$A$4:$G$39,4,FALSE)="YES"),V174,""),"")</f>
        <v/>
      </c>
      <c r="Z174" s="116" t="str">
        <f>IFERROR(IF(AND(VLOOKUP($F174,'Aircraft list'!$A$4:$G$39,3,FALSE)="YES",VLOOKUP($F174,'Aircraft list'!$A$4:$G$39,4,FALSE)="YES"),T174,""),"")</f>
        <v/>
      </c>
      <c r="AA174" s="115" t="str">
        <f>IFERROR(IF(AND(VLOOKUP($F174,'Aircraft list'!$A$4:$G$39,3,FALSE)="YES",VLOOKUP($F174,'Aircraft list'!$A$4:$G$39,4,FALSE)="YES"),V174,""),"")</f>
        <v/>
      </c>
      <c r="AB174" s="116" t="str">
        <f>IFERROR(IF(AND(VLOOKUP($F174,'Aircraft list'!$A$4:$G$39,2,FALSE)="YES",VLOOKUP($F174,'Aircraft list'!$A$4:$G$39,6,FALSE)="YES"),T174,""),"")</f>
        <v/>
      </c>
      <c r="AC174" s="115" t="str">
        <f>IFERROR(IF(AND(VLOOKUP($F174,'Aircraft list'!$A$4:$G$39,2,FALSE)="YES",VLOOKUP($F174,'Aircraft list'!$A$4:$G$39,6,FALSE)="YES"),V174,""),"")</f>
        <v/>
      </c>
      <c r="AD174" s="116" t="str">
        <f>IFERROR(IF(AND(VLOOKUP($F174,'Aircraft list'!$A$4:$G$39,3,FALSE)="YES",VLOOKUP($F174,'Aircraft list'!$A$4:$G$39,6,FALSE)="YES"),T174,""),"")</f>
        <v/>
      </c>
      <c r="AE174" s="117" t="str">
        <f>IFERROR(IF(AND(VLOOKUP($F174,'Aircraft list'!$A$4:$G$39,3,FALSE)="YES",VLOOKUP($F174,'Aircraft list'!$A$4:$G$39,6,FALSE)="YES"),U174,""),"")</f>
        <v/>
      </c>
      <c r="AF174" s="115" t="str">
        <f>IFERROR(IF(AND(VLOOKUP($F174,'Aircraft list'!$A$4:$G$39,3,FALSE)="YES",VLOOKUP($F174,'Aircraft list'!$A$4:$G$39,6,FALSE)="YES"),V174,""),"")</f>
        <v/>
      </c>
      <c r="AG174" s="116" t="str">
        <f>IFERROR(IF(VLOOKUP($F174,'Aircraft list'!$A$4:$G$39,5,FALSE)="YES",T174,""),"")</f>
        <v/>
      </c>
      <c r="AH174" s="117" t="str">
        <f>IFERROR(IF(VLOOKUP($F174,'Aircraft list'!$A$4:$G$39,5,FALSE)="YES",U174,""),"")</f>
        <v/>
      </c>
      <c r="AI174" s="115" t="str">
        <f>IFERROR(IF(VLOOKUP($F174,'Aircraft list'!$A$4:$G$39,5,FALSE)="YES",V174,""),"")</f>
        <v/>
      </c>
      <c r="AJ174" s="101"/>
      <c r="AK174" s="101"/>
      <c r="AL174" s="101"/>
      <c r="AM174" s="102" t="str">
        <f>IFERROR(IF(VLOOKUP($F174,'Aircraft list'!$A$4:$G$39,7,FALSE)="YES",N174,""),"")</f>
        <v/>
      </c>
      <c r="AN174" s="112"/>
      <c r="AO174" s="101"/>
      <c r="AP174" s="101"/>
      <c r="AQ174" s="101"/>
      <c r="AR174" s="111"/>
      <c r="AS174" s="102"/>
      <c r="AT174" s="102"/>
      <c r="AU174" s="49"/>
    </row>
    <row r="175" spans="1:47" s="50" customFormat="1">
      <c r="A175" s="84"/>
      <c r="B175" s="75"/>
      <c r="C175" s="76"/>
      <c r="D175" s="77"/>
      <c r="E175" s="73" t="str">
        <f t="shared" si="9"/>
        <v/>
      </c>
      <c r="F175" s="79"/>
      <c r="G175" s="80"/>
      <c r="H175" s="50" t="str">
        <f>IFERROR(IF(VLOOKUP(F175,'Aircraft list'!$A$4:$T$59, 3,FALSE)="YES", "ME", "SE" )," ")</f>
        <v xml:space="preserve"> </v>
      </c>
      <c r="I175" s="80"/>
      <c r="J175" s="81" t="str">
        <f ca="1">IFERROR(IF(AND(
MOD(C175-fctlontodouble(VLOOKUP(B175,#REF!,4,FALSE))/360,1)&gt;=MOD((((MID((MID((IF(ISERR(A175),"",fctsoleil(A175,fctlattodouble(VLOOKUP(B175,#REF!,3,FALSE)),fctlontodouble(VLOOKUP(B175,#REF!,4,FALSE)),FALSE))),1,4)),1,2))*60+MID((MID((IF(ISERR(A175),"",fctsoleil(A175,fctlattodouble(VLOOKUP(B175,#REF!,3,FALSE)),fctlontodouble(VLOOKUP(B175,#REF!,4,FALSE)),FALSE))),1,4)),3,4))/(60*24))-fctlontodouble(VLOOKUP(B175,#REF!,4,FALSE))/360,1),
MOD(C175-fctlontodouble(VLOOKUP(B175,#REF!,4,FALSE))/360,1)&lt;MOD((((MID((MID((IF(ISERR(A175),"",fctsoleil(A175,fctlattodouble(VLOOKUP(B175,#REF!,3,FALSE)),fctlontodouble(VLOOKUP(B175,#REF!,4,FALSE)),FALSE))),7,4)),1,2))*60+MID((MID((IF(ISERR(A175),"",fctsoleil(A175,fctlattodouble(VLOOKUP(B175,#REF!,3,FALSE)),fctlontodouble(VLOOKUP(B175,#REF!,4,FALSE)),FALSE))),7,4)),3,4))/(60*24))-fctlontodouble(VLOOKUP(B175,#REF!,4,FALSE))/360,1)
),1,""),"")</f>
        <v/>
      </c>
      <c r="K175" s="82" t="str">
        <f t="shared" si="10"/>
        <v/>
      </c>
      <c r="L175" s="79" t="str">
        <f ca="1">IFERROR(IF(AND(
MOD(E175-fctlontodouble(VLOOKUP(D175,#REF!,4,FALSE))/360,1)&gt;=MOD((((MID((MID((IF(ISERR(A175),"",fctsoleil(A175,fctlattodouble(VLOOKUP(D175,#REF!,3,FALSE)),fctlontodouble(VLOOKUP(D175,#REF!,4,FALSE)),FALSE))),1,4)),1,2))*60+MID((MID((IF(ISERR(A175),"",fctsoleil(A175,fctlattodouble(VLOOKUP(D175,#REF!,3,FALSE)),fctlontodouble(VLOOKUP(D175,#REF!,4,FALSE)),FALSE))),1,4)),3,4))/(60*24))-fctlontodouble(VLOOKUP(D175,#REF!,4,FALSE))/360,1),
MOD(E175-fctlontodouble(VLOOKUP(D175,#REF!,4,FALSE))/360,1)&lt;MOD((((MID((MID((IF(ISERR(A175),"",fctsoleil(A175,fctlattodouble(VLOOKUP(D175,#REF!,3,FALSE)),fctlontodouble(VLOOKUP(D175,#REF!,4,FALSE)),FALSE))),7,4)),1,2))*60+MID((MID((IF(ISERR(A175),"",fctsoleil(A175,fctlattodouble(VLOOKUP(D175,#REF!,3,FALSE)),fctlontodouble(VLOOKUP(D175,#REF!,4,FALSE)),FALSE))),7,4)),3,4))/(60*24))-fctlontodouble(VLOOKUP(D175,#REF!,4,FALSE))/360,1)
),1," "),"")</f>
        <v/>
      </c>
      <c r="M175" s="79" t="str">
        <f t="shared" si="11"/>
        <v/>
      </c>
      <c r="N175" s="94"/>
      <c r="O175" s="83"/>
      <c r="P175" s="95"/>
      <c r="Q175" s="96"/>
      <c r="R175" s="97" t="str">
        <f>IF(AND(A175&lt;&gt;0,B175&lt;&gt;0,D175&lt;&gt;0,C175&lt;&gt;0,N175&lt;&gt;0),(vol_de_nuit(B175,D175,A175,C175,N175/24)*24),"")</f>
        <v/>
      </c>
      <c r="S175" s="98"/>
      <c r="T175" s="95"/>
      <c r="U175" s="99"/>
      <c r="V175" s="100"/>
      <c r="W175" s="101"/>
      <c r="X175" s="116" t="str">
        <f>IFERROR(IF(AND(VLOOKUP($F175,'Aircraft list'!$A$4:$G$39,2,FALSE)="YES",VLOOKUP($F175,'Aircraft list'!$A$4:$G$39,4,FALSE)="YES"),T175,""),"")</f>
        <v/>
      </c>
      <c r="Y175" s="115" t="str">
        <f>IFERROR(IF(AND(VLOOKUP($F175,'Aircraft list'!$A$4:$G$39,2,FALSE)="YES",VLOOKUP($F175,'Aircraft list'!$A$4:$G$39,4,FALSE)="YES"),V175,""),"")</f>
        <v/>
      </c>
      <c r="Z175" s="116" t="str">
        <f>IFERROR(IF(AND(VLOOKUP($F175,'Aircraft list'!$A$4:$G$39,3,FALSE)="YES",VLOOKUP($F175,'Aircraft list'!$A$4:$G$39,4,FALSE)="YES"),T175,""),"")</f>
        <v/>
      </c>
      <c r="AA175" s="115" t="str">
        <f>IFERROR(IF(AND(VLOOKUP($F175,'Aircraft list'!$A$4:$G$39,3,FALSE)="YES",VLOOKUP($F175,'Aircraft list'!$A$4:$G$39,4,FALSE)="YES"),V175,""),"")</f>
        <v/>
      </c>
      <c r="AB175" s="116" t="str">
        <f>IFERROR(IF(AND(VLOOKUP($F175,'Aircraft list'!$A$4:$G$39,2,FALSE)="YES",VLOOKUP($F175,'Aircraft list'!$A$4:$G$39,6,FALSE)="YES"),T175,""),"")</f>
        <v/>
      </c>
      <c r="AC175" s="115" t="str">
        <f>IFERROR(IF(AND(VLOOKUP($F175,'Aircraft list'!$A$4:$G$39,2,FALSE)="YES",VLOOKUP($F175,'Aircraft list'!$A$4:$G$39,6,FALSE)="YES"),V175,""),"")</f>
        <v/>
      </c>
      <c r="AD175" s="116" t="str">
        <f>IFERROR(IF(AND(VLOOKUP($F175,'Aircraft list'!$A$4:$G$39,3,FALSE)="YES",VLOOKUP($F175,'Aircraft list'!$A$4:$G$39,6,FALSE)="YES"),T175,""),"")</f>
        <v/>
      </c>
      <c r="AE175" s="117" t="str">
        <f>IFERROR(IF(AND(VLOOKUP($F175,'Aircraft list'!$A$4:$G$39,3,FALSE)="YES",VLOOKUP($F175,'Aircraft list'!$A$4:$G$39,6,FALSE)="YES"),U175,""),"")</f>
        <v/>
      </c>
      <c r="AF175" s="115" t="str">
        <f>IFERROR(IF(AND(VLOOKUP($F175,'Aircraft list'!$A$4:$G$39,3,FALSE)="YES",VLOOKUP($F175,'Aircraft list'!$A$4:$G$39,6,FALSE)="YES"),V175,""),"")</f>
        <v/>
      </c>
      <c r="AG175" s="116" t="str">
        <f>IFERROR(IF(VLOOKUP($F175,'Aircraft list'!$A$4:$G$39,5,FALSE)="YES",T175,""),"")</f>
        <v/>
      </c>
      <c r="AH175" s="117" t="str">
        <f>IFERROR(IF(VLOOKUP($F175,'Aircraft list'!$A$4:$G$39,5,FALSE)="YES",U175,""),"")</f>
        <v/>
      </c>
      <c r="AI175" s="115" t="str">
        <f>IFERROR(IF(VLOOKUP($F175,'Aircraft list'!$A$4:$G$39,5,FALSE)="YES",V175,""),"")</f>
        <v/>
      </c>
      <c r="AJ175" s="101"/>
      <c r="AK175" s="101"/>
      <c r="AL175" s="101"/>
      <c r="AM175" s="102" t="str">
        <f>IFERROR(IF(VLOOKUP($F175,'Aircraft list'!$A$4:$G$39,7,FALSE)="YES",N175,""),"")</f>
        <v/>
      </c>
      <c r="AN175" s="112"/>
      <c r="AO175" s="101"/>
      <c r="AP175" s="101"/>
      <c r="AQ175" s="101"/>
      <c r="AR175" s="111"/>
      <c r="AS175" s="102"/>
      <c r="AT175" s="102"/>
      <c r="AU175" s="49"/>
    </row>
    <row r="176" spans="1:47" s="50" customFormat="1">
      <c r="A176" s="84"/>
      <c r="B176" s="75"/>
      <c r="C176" s="76"/>
      <c r="D176" s="77"/>
      <c r="E176" s="73" t="str">
        <f t="shared" si="9"/>
        <v/>
      </c>
      <c r="F176" s="79"/>
      <c r="G176" s="80"/>
      <c r="H176" s="50" t="str">
        <f>IFERROR(IF(VLOOKUP(F176,'Aircraft list'!$A$4:$T$59, 3,FALSE)="YES", "ME", "SE" )," ")</f>
        <v xml:space="preserve"> </v>
      </c>
      <c r="I176" s="80"/>
      <c r="J176" s="81" t="str">
        <f ca="1">IFERROR(IF(AND(
MOD(C176-fctlontodouble(VLOOKUP(B176,#REF!,4,FALSE))/360,1)&gt;=MOD((((MID((MID((IF(ISERR(A176),"",fctsoleil(A176,fctlattodouble(VLOOKUP(B176,#REF!,3,FALSE)),fctlontodouble(VLOOKUP(B176,#REF!,4,FALSE)),FALSE))),1,4)),1,2))*60+MID((MID((IF(ISERR(A176),"",fctsoleil(A176,fctlattodouble(VLOOKUP(B176,#REF!,3,FALSE)),fctlontodouble(VLOOKUP(B176,#REF!,4,FALSE)),FALSE))),1,4)),3,4))/(60*24))-fctlontodouble(VLOOKUP(B176,#REF!,4,FALSE))/360,1),
MOD(C176-fctlontodouble(VLOOKUP(B176,#REF!,4,FALSE))/360,1)&lt;MOD((((MID((MID((IF(ISERR(A176),"",fctsoleil(A176,fctlattodouble(VLOOKUP(B176,#REF!,3,FALSE)),fctlontodouble(VLOOKUP(B176,#REF!,4,FALSE)),FALSE))),7,4)),1,2))*60+MID((MID((IF(ISERR(A176),"",fctsoleil(A176,fctlattodouble(VLOOKUP(B176,#REF!,3,FALSE)),fctlontodouble(VLOOKUP(B176,#REF!,4,FALSE)),FALSE))),7,4)),3,4))/(60*24))-fctlontodouble(VLOOKUP(B176,#REF!,4,FALSE))/360,1)
),1,""),"")</f>
        <v/>
      </c>
      <c r="K176" s="82" t="str">
        <f t="shared" si="10"/>
        <v/>
      </c>
      <c r="L176" s="79" t="str">
        <f ca="1">IFERROR(IF(AND(
MOD(E176-fctlontodouble(VLOOKUP(D176,#REF!,4,FALSE))/360,1)&gt;=MOD((((MID((MID((IF(ISERR(A176),"",fctsoleil(A176,fctlattodouble(VLOOKUP(D176,#REF!,3,FALSE)),fctlontodouble(VLOOKUP(D176,#REF!,4,FALSE)),FALSE))),1,4)),1,2))*60+MID((MID((IF(ISERR(A176),"",fctsoleil(A176,fctlattodouble(VLOOKUP(D176,#REF!,3,FALSE)),fctlontodouble(VLOOKUP(D176,#REF!,4,FALSE)),FALSE))),1,4)),3,4))/(60*24))-fctlontodouble(VLOOKUP(D176,#REF!,4,FALSE))/360,1),
MOD(E176-fctlontodouble(VLOOKUP(D176,#REF!,4,FALSE))/360,1)&lt;MOD((((MID((MID((IF(ISERR(A176),"",fctsoleil(A176,fctlattodouble(VLOOKUP(D176,#REF!,3,FALSE)),fctlontodouble(VLOOKUP(D176,#REF!,4,FALSE)),FALSE))),7,4)),1,2))*60+MID((MID((IF(ISERR(A176),"",fctsoleil(A176,fctlattodouble(VLOOKUP(D176,#REF!,3,FALSE)),fctlontodouble(VLOOKUP(D176,#REF!,4,FALSE)),FALSE))),7,4)),3,4))/(60*24))-fctlontodouble(VLOOKUP(D176,#REF!,4,FALSE))/360,1)
),1," "),"")</f>
        <v/>
      </c>
      <c r="M176" s="79" t="str">
        <f t="shared" si="11"/>
        <v/>
      </c>
      <c r="N176" s="94"/>
      <c r="O176" s="83"/>
      <c r="P176" s="95"/>
      <c r="Q176" s="96"/>
      <c r="R176" s="97" t="str">
        <f>IF(AND(A176&lt;&gt;0,B176&lt;&gt;0,D176&lt;&gt;0,C176&lt;&gt;0,N176&lt;&gt;0),(vol_de_nuit(B176,D176,A176,C176,N176/24)*24),"")</f>
        <v/>
      </c>
      <c r="S176" s="98"/>
      <c r="T176" s="95"/>
      <c r="U176" s="99"/>
      <c r="V176" s="100"/>
      <c r="W176" s="101"/>
      <c r="X176" s="116" t="str">
        <f>IFERROR(IF(AND(VLOOKUP($F176,'Aircraft list'!$A$4:$G$39,2,FALSE)="YES",VLOOKUP($F176,'Aircraft list'!$A$4:$G$39,4,FALSE)="YES"),T176,""),"")</f>
        <v/>
      </c>
      <c r="Y176" s="115" t="str">
        <f>IFERROR(IF(AND(VLOOKUP($F176,'Aircraft list'!$A$4:$G$39,2,FALSE)="YES",VLOOKUP($F176,'Aircraft list'!$A$4:$G$39,4,FALSE)="YES"),V176,""),"")</f>
        <v/>
      </c>
      <c r="Z176" s="116" t="str">
        <f>IFERROR(IF(AND(VLOOKUP($F176,'Aircraft list'!$A$4:$G$39,3,FALSE)="YES",VLOOKUP($F176,'Aircraft list'!$A$4:$G$39,4,FALSE)="YES"),T176,""),"")</f>
        <v/>
      </c>
      <c r="AA176" s="115" t="str">
        <f>IFERROR(IF(AND(VLOOKUP($F176,'Aircraft list'!$A$4:$G$39,3,FALSE)="YES",VLOOKUP($F176,'Aircraft list'!$A$4:$G$39,4,FALSE)="YES"),V176,""),"")</f>
        <v/>
      </c>
      <c r="AB176" s="116" t="str">
        <f>IFERROR(IF(AND(VLOOKUP($F176,'Aircraft list'!$A$4:$G$39,2,FALSE)="YES",VLOOKUP($F176,'Aircraft list'!$A$4:$G$39,6,FALSE)="YES"),T176,""),"")</f>
        <v/>
      </c>
      <c r="AC176" s="115" t="str">
        <f>IFERROR(IF(AND(VLOOKUP($F176,'Aircraft list'!$A$4:$G$39,2,FALSE)="YES",VLOOKUP($F176,'Aircraft list'!$A$4:$G$39,6,FALSE)="YES"),V176,""),"")</f>
        <v/>
      </c>
      <c r="AD176" s="116" t="str">
        <f>IFERROR(IF(AND(VLOOKUP($F176,'Aircraft list'!$A$4:$G$39,3,FALSE)="YES",VLOOKUP($F176,'Aircraft list'!$A$4:$G$39,6,FALSE)="YES"),T176,""),"")</f>
        <v/>
      </c>
      <c r="AE176" s="117" t="str">
        <f>IFERROR(IF(AND(VLOOKUP($F176,'Aircraft list'!$A$4:$G$39,3,FALSE)="YES",VLOOKUP($F176,'Aircraft list'!$A$4:$G$39,6,FALSE)="YES"),U176,""),"")</f>
        <v/>
      </c>
      <c r="AF176" s="115" t="str">
        <f>IFERROR(IF(AND(VLOOKUP($F176,'Aircraft list'!$A$4:$G$39,3,FALSE)="YES",VLOOKUP($F176,'Aircraft list'!$A$4:$G$39,6,FALSE)="YES"),V176,""),"")</f>
        <v/>
      </c>
      <c r="AG176" s="116" t="str">
        <f>IFERROR(IF(VLOOKUP($F176,'Aircraft list'!$A$4:$G$39,5,FALSE)="YES",T176,""),"")</f>
        <v/>
      </c>
      <c r="AH176" s="117" t="str">
        <f>IFERROR(IF(VLOOKUP($F176,'Aircraft list'!$A$4:$G$39,5,FALSE)="YES",U176,""),"")</f>
        <v/>
      </c>
      <c r="AI176" s="115" t="str">
        <f>IFERROR(IF(VLOOKUP($F176,'Aircraft list'!$A$4:$G$39,5,FALSE)="YES",V176,""),"")</f>
        <v/>
      </c>
      <c r="AJ176" s="101"/>
      <c r="AK176" s="101"/>
      <c r="AL176" s="101"/>
      <c r="AM176" s="102" t="str">
        <f>IFERROR(IF(VLOOKUP($F176,'Aircraft list'!$A$4:$G$39,7,FALSE)="YES",N176,""),"")</f>
        <v/>
      </c>
      <c r="AN176" s="112"/>
      <c r="AO176" s="101"/>
      <c r="AP176" s="101"/>
      <c r="AQ176" s="101"/>
      <c r="AR176" s="111"/>
      <c r="AS176" s="102"/>
      <c r="AT176" s="102"/>
      <c r="AU176" s="49"/>
    </row>
    <row r="177" spans="1:47" s="50" customFormat="1">
      <c r="A177" s="84"/>
      <c r="B177" s="75"/>
      <c r="C177" s="76"/>
      <c r="D177" s="77"/>
      <c r="E177" s="73" t="str">
        <f t="shared" si="9"/>
        <v/>
      </c>
      <c r="F177" s="79"/>
      <c r="G177" s="80"/>
      <c r="H177" s="50" t="str">
        <f>IFERROR(IF(VLOOKUP(F177,'Aircraft list'!$A$4:$T$59, 3,FALSE)="YES", "ME", "SE" )," ")</f>
        <v xml:space="preserve"> </v>
      </c>
      <c r="I177" s="80"/>
      <c r="J177" s="81" t="str">
        <f ca="1">IFERROR(IF(AND(
MOD(C177-fctlontodouble(VLOOKUP(B177,#REF!,4,FALSE))/360,1)&gt;=MOD((((MID((MID((IF(ISERR(A177),"",fctsoleil(A177,fctlattodouble(VLOOKUP(B177,#REF!,3,FALSE)),fctlontodouble(VLOOKUP(B177,#REF!,4,FALSE)),FALSE))),1,4)),1,2))*60+MID((MID((IF(ISERR(A177),"",fctsoleil(A177,fctlattodouble(VLOOKUP(B177,#REF!,3,FALSE)),fctlontodouble(VLOOKUP(B177,#REF!,4,FALSE)),FALSE))),1,4)),3,4))/(60*24))-fctlontodouble(VLOOKUP(B177,#REF!,4,FALSE))/360,1),
MOD(C177-fctlontodouble(VLOOKUP(B177,#REF!,4,FALSE))/360,1)&lt;MOD((((MID((MID((IF(ISERR(A177),"",fctsoleil(A177,fctlattodouble(VLOOKUP(B177,#REF!,3,FALSE)),fctlontodouble(VLOOKUP(B177,#REF!,4,FALSE)),FALSE))),7,4)),1,2))*60+MID((MID((IF(ISERR(A177),"",fctsoleil(A177,fctlattodouble(VLOOKUP(B177,#REF!,3,FALSE)),fctlontodouble(VLOOKUP(B177,#REF!,4,FALSE)),FALSE))),7,4)),3,4))/(60*24))-fctlontodouble(VLOOKUP(B177,#REF!,4,FALSE))/360,1)
),1,""),"")</f>
        <v/>
      </c>
      <c r="K177" s="82" t="str">
        <f t="shared" si="10"/>
        <v/>
      </c>
      <c r="L177" s="79" t="str">
        <f ca="1">IFERROR(IF(AND(
MOD(E177-fctlontodouble(VLOOKUP(D177,#REF!,4,FALSE))/360,1)&gt;=MOD((((MID((MID((IF(ISERR(A177),"",fctsoleil(A177,fctlattodouble(VLOOKUP(D177,#REF!,3,FALSE)),fctlontodouble(VLOOKUP(D177,#REF!,4,FALSE)),FALSE))),1,4)),1,2))*60+MID((MID((IF(ISERR(A177),"",fctsoleil(A177,fctlattodouble(VLOOKUP(D177,#REF!,3,FALSE)),fctlontodouble(VLOOKUP(D177,#REF!,4,FALSE)),FALSE))),1,4)),3,4))/(60*24))-fctlontodouble(VLOOKUP(D177,#REF!,4,FALSE))/360,1),
MOD(E177-fctlontodouble(VLOOKUP(D177,#REF!,4,FALSE))/360,1)&lt;MOD((((MID((MID((IF(ISERR(A177),"",fctsoleil(A177,fctlattodouble(VLOOKUP(D177,#REF!,3,FALSE)),fctlontodouble(VLOOKUP(D177,#REF!,4,FALSE)),FALSE))),7,4)),1,2))*60+MID((MID((IF(ISERR(A177),"",fctsoleil(A177,fctlattodouble(VLOOKUP(D177,#REF!,3,FALSE)),fctlontodouble(VLOOKUP(D177,#REF!,4,FALSE)),FALSE))),7,4)),3,4))/(60*24))-fctlontodouble(VLOOKUP(D177,#REF!,4,FALSE))/360,1)
),1," "),"")</f>
        <v/>
      </c>
      <c r="M177" s="79" t="str">
        <f t="shared" si="11"/>
        <v/>
      </c>
      <c r="N177" s="94"/>
      <c r="O177" s="83"/>
      <c r="P177" s="95"/>
      <c r="Q177" s="96"/>
      <c r="R177" s="97" t="str">
        <f>IF(AND(A177&lt;&gt;0,B177&lt;&gt;0,D177&lt;&gt;0,C177&lt;&gt;0,N177&lt;&gt;0),(vol_de_nuit(B177,D177,A177,C177,N177/24)*24),"")</f>
        <v/>
      </c>
      <c r="S177" s="98"/>
      <c r="T177" s="95"/>
      <c r="U177" s="99"/>
      <c r="V177" s="100"/>
      <c r="W177" s="101"/>
      <c r="X177" s="116" t="str">
        <f>IFERROR(IF(AND(VLOOKUP($F177,'Aircraft list'!$A$4:$G$39,2,FALSE)="YES",VLOOKUP($F177,'Aircraft list'!$A$4:$G$39,4,FALSE)="YES"),T177,""),"")</f>
        <v/>
      </c>
      <c r="Y177" s="115" t="str">
        <f>IFERROR(IF(AND(VLOOKUP($F177,'Aircraft list'!$A$4:$G$39,2,FALSE)="YES",VLOOKUP($F177,'Aircraft list'!$A$4:$G$39,4,FALSE)="YES"),V177,""),"")</f>
        <v/>
      </c>
      <c r="Z177" s="116" t="str">
        <f>IFERROR(IF(AND(VLOOKUP($F177,'Aircraft list'!$A$4:$G$39,3,FALSE)="YES",VLOOKUP($F177,'Aircraft list'!$A$4:$G$39,4,FALSE)="YES"),T177,""),"")</f>
        <v/>
      </c>
      <c r="AA177" s="115" t="str">
        <f>IFERROR(IF(AND(VLOOKUP($F177,'Aircraft list'!$A$4:$G$39,3,FALSE)="YES",VLOOKUP($F177,'Aircraft list'!$A$4:$G$39,4,FALSE)="YES"),V177,""),"")</f>
        <v/>
      </c>
      <c r="AB177" s="116" t="str">
        <f>IFERROR(IF(AND(VLOOKUP($F177,'Aircraft list'!$A$4:$G$39,2,FALSE)="YES",VLOOKUP($F177,'Aircraft list'!$A$4:$G$39,6,FALSE)="YES"),T177,""),"")</f>
        <v/>
      </c>
      <c r="AC177" s="115" t="str">
        <f>IFERROR(IF(AND(VLOOKUP($F177,'Aircraft list'!$A$4:$G$39,2,FALSE)="YES",VLOOKUP($F177,'Aircraft list'!$A$4:$G$39,6,FALSE)="YES"),V177,""),"")</f>
        <v/>
      </c>
      <c r="AD177" s="116" t="str">
        <f>IFERROR(IF(AND(VLOOKUP($F177,'Aircraft list'!$A$4:$G$39,3,FALSE)="YES",VLOOKUP($F177,'Aircraft list'!$A$4:$G$39,6,FALSE)="YES"),T177,""),"")</f>
        <v/>
      </c>
      <c r="AE177" s="117" t="str">
        <f>IFERROR(IF(AND(VLOOKUP($F177,'Aircraft list'!$A$4:$G$39,3,FALSE)="YES",VLOOKUP($F177,'Aircraft list'!$A$4:$G$39,6,FALSE)="YES"),U177,""),"")</f>
        <v/>
      </c>
      <c r="AF177" s="115" t="str">
        <f>IFERROR(IF(AND(VLOOKUP($F177,'Aircraft list'!$A$4:$G$39,3,FALSE)="YES",VLOOKUP($F177,'Aircraft list'!$A$4:$G$39,6,FALSE)="YES"),V177,""),"")</f>
        <v/>
      </c>
      <c r="AG177" s="116" t="str">
        <f>IFERROR(IF(VLOOKUP($F177,'Aircraft list'!$A$4:$G$39,5,FALSE)="YES",T177,""),"")</f>
        <v/>
      </c>
      <c r="AH177" s="117" t="str">
        <f>IFERROR(IF(VLOOKUP($F177,'Aircraft list'!$A$4:$G$39,5,FALSE)="YES",U177,""),"")</f>
        <v/>
      </c>
      <c r="AI177" s="115" t="str">
        <f>IFERROR(IF(VLOOKUP($F177,'Aircraft list'!$A$4:$G$39,5,FALSE)="YES",V177,""),"")</f>
        <v/>
      </c>
      <c r="AJ177" s="101"/>
      <c r="AK177" s="101"/>
      <c r="AL177" s="101"/>
      <c r="AM177" s="102" t="str">
        <f>IFERROR(IF(VLOOKUP($F177,'Aircraft list'!$A$4:$G$39,7,FALSE)="YES",N177,""),"")</f>
        <v/>
      </c>
      <c r="AN177" s="112"/>
      <c r="AO177" s="101"/>
      <c r="AP177" s="101"/>
      <c r="AQ177" s="101"/>
      <c r="AR177" s="111"/>
      <c r="AS177" s="102"/>
      <c r="AT177" s="102"/>
      <c r="AU177" s="49"/>
    </row>
    <row r="178" spans="1:47" s="49" customFormat="1">
      <c r="A178" s="84"/>
      <c r="B178" s="75"/>
      <c r="C178" s="76"/>
      <c r="D178" s="77"/>
      <c r="E178" s="73" t="str">
        <f t="shared" si="9"/>
        <v/>
      </c>
      <c r="F178" s="79"/>
      <c r="G178" s="80"/>
      <c r="H178" s="50" t="str">
        <f>IFERROR(IF(VLOOKUP(F178,'Aircraft list'!$A$4:$T$59, 3,FALSE)="YES", "ME", "SE" )," ")</f>
        <v xml:space="preserve"> </v>
      </c>
      <c r="I178" s="80"/>
      <c r="J178" s="81" t="str">
        <f ca="1">IFERROR(IF(AND(
MOD(C178-fctlontodouble(VLOOKUP(B178,#REF!,4,FALSE))/360,1)&gt;=MOD((((MID((MID((IF(ISERR(A178),"",fctsoleil(A178,fctlattodouble(VLOOKUP(B178,#REF!,3,FALSE)),fctlontodouble(VLOOKUP(B178,#REF!,4,FALSE)),FALSE))),1,4)),1,2))*60+MID((MID((IF(ISERR(A178),"",fctsoleil(A178,fctlattodouble(VLOOKUP(B178,#REF!,3,FALSE)),fctlontodouble(VLOOKUP(B178,#REF!,4,FALSE)),FALSE))),1,4)),3,4))/(60*24))-fctlontodouble(VLOOKUP(B178,#REF!,4,FALSE))/360,1),
MOD(C178-fctlontodouble(VLOOKUP(B178,#REF!,4,FALSE))/360,1)&lt;MOD((((MID((MID((IF(ISERR(A178),"",fctsoleil(A178,fctlattodouble(VLOOKUP(B178,#REF!,3,FALSE)),fctlontodouble(VLOOKUP(B178,#REF!,4,FALSE)),FALSE))),7,4)),1,2))*60+MID((MID((IF(ISERR(A178),"",fctsoleil(A178,fctlattodouble(VLOOKUP(B178,#REF!,3,FALSE)),fctlontodouble(VLOOKUP(B178,#REF!,4,FALSE)),FALSE))),7,4)),3,4))/(60*24))-fctlontodouble(VLOOKUP(B178,#REF!,4,FALSE))/360,1)
),1,""),"")</f>
        <v/>
      </c>
      <c r="K178" s="82" t="str">
        <f t="shared" si="10"/>
        <v/>
      </c>
      <c r="L178" s="79" t="str">
        <f ca="1">IFERROR(IF(AND(
MOD(E178-fctlontodouble(VLOOKUP(D178,#REF!,4,FALSE))/360,1)&gt;=MOD((((MID((MID((IF(ISERR(A178),"",fctsoleil(A178,fctlattodouble(VLOOKUP(D178,#REF!,3,FALSE)),fctlontodouble(VLOOKUP(D178,#REF!,4,FALSE)),FALSE))),1,4)),1,2))*60+MID((MID((IF(ISERR(A178),"",fctsoleil(A178,fctlattodouble(VLOOKUP(D178,#REF!,3,FALSE)),fctlontodouble(VLOOKUP(D178,#REF!,4,FALSE)),FALSE))),1,4)),3,4))/(60*24))-fctlontodouble(VLOOKUP(D178,#REF!,4,FALSE))/360,1),
MOD(E178-fctlontodouble(VLOOKUP(D178,#REF!,4,FALSE))/360,1)&lt;MOD((((MID((MID((IF(ISERR(A178),"",fctsoleil(A178,fctlattodouble(VLOOKUP(D178,#REF!,3,FALSE)),fctlontodouble(VLOOKUP(D178,#REF!,4,FALSE)),FALSE))),7,4)),1,2))*60+MID((MID((IF(ISERR(A178),"",fctsoleil(A178,fctlattodouble(VLOOKUP(D178,#REF!,3,FALSE)),fctlontodouble(VLOOKUP(D178,#REF!,4,FALSE)),FALSE))),7,4)),3,4))/(60*24))-fctlontodouble(VLOOKUP(D178,#REF!,4,FALSE))/360,1)
),1," "),"")</f>
        <v/>
      </c>
      <c r="M178" s="79" t="str">
        <f t="shared" si="11"/>
        <v/>
      </c>
      <c r="N178" s="94"/>
      <c r="O178" s="83"/>
      <c r="P178" s="95"/>
      <c r="Q178" s="96"/>
      <c r="R178" s="97" t="str">
        <f>IF(AND(A178&lt;&gt;0,B178&lt;&gt;0,D178&lt;&gt;0,C178&lt;&gt;0,N178&lt;&gt;0),(vol_de_nuit(B178,D178,A178,C178,N178/24)*24),"")</f>
        <v/>
      </c>
      <c r="S178" s="98"/>
      <c r="T178" s="95"/>
      <c r="U178" s="99"/>
      <c r="V178" s="100"/>
      <c r="W178" s="101"/>
      <c r="X178" s="116" t="str">
        <f>IFERROR(IF(AND(VLOOKUP($F178,'Aircraft list'!$A$4:$G$39,2,FALSE)="YES",VLOOKUP($F178,'Aircraft list'!$A$4:$G$39,4,FALSE)="YES"),T178,""),"")</f>
        <v/>
      </c>
      <c r="Y178" s="115" t="str">
        <f>IFERROR(IF(AND(VLOOKUP($F178,'Aircraft list'!$A$4:$G$39,2,FALSE)="YES",VLOOKUP($F178,'Aircraft list'!$A$4:$G$39,4,FALSE)="YES"),V178,""),"")</f>
        <v/>
      </c>
      <c r="Z178" s="116" t="str">
        <f>IFERROR(IF(AND(VLOOKUP($F178,'Aircraft list'!$A$4:$G$39,3,FALSE)="YES",VLOOKUP($F178,'Aircraft list'!$A$4:$G$39,4,FALSE)="YES"),T178,""),"")</f>
        <v/>
      </c>
      <c r="AA178" s="115" t="str">
        <f>IFERROR(IF(AND(VLOOKUP($F178,'Aircraft list'!$A$4:$G$39,3,FALSE)="YES",VLOOKUP($F178,'Aircraft list'!$A$4:$G$39,4,FALSE)="YES"),V178,""),"")</f>
        <v/>
      </c>
      <c r="AB178" s="116" t="str">
        <f>IFERROR(IF(AND(VLOOKUP($F178,'Aircraft list'!$A$4:$G$39,2,FALSE)="YES",VLOOKUP($F178,'Aircraft list'!$A$4:$G$39,6,FALSE)="YES"),T178,""),"")</f>
        <v/>
      </c>
      <c r="AC178" s="115" t="str">
        <f>IFERROR(IF(AND(VLOOKUP($F178,'Aircraft list'!$A$4:$G$39,2,FALSE)="YES",VLOOKUP($F178,'Aircraft list'!$A$4:$G$39,6,FALSE)="YES"),V178,""),"")</f>
        <v/>
      </c>
      <c r="AD178" s="116" t="str">
        <f>IFERROR(IF(AND(VLOOKUP($F178,'Aircraft list'!$A$4:$G$39,3,FALSE)="YES",VLOOKUP($F178,'Aircraft list'!$A$4:$G$39,6,FALSE)="YES"),T178,""),"")</f>
        <v/>
      </c>
      <c r="AE178" s="117" t="str">
        <f>IFERROR(IF(AND(VLOOKUP($F178,'Aircraft list'!$A$4:$G$39,3,FALSE)="YES",VLOOKUP($F178,'Aircraft list'!$A$4:$G$39,6,FALSE)="YES"),U178,""),"")</f>
        <v/>
      </c>
      <c r="AF178" s="115" t="str">
        <f>IFERROR(IF(AND(VLOOKUP($F178,'Aircraft list'!$A$4:$G$39,3,FALSE)="YES",VLOOKUP($F178,'Aircraft list'!$A$4:$G$39,6,FALSE)="YES"),V178,""),"")</f>
        <v/>
      </c>
      <c r="AG178" s="116" t="str">
        <f>IFERROR(IF(VLOOKUP($F178,'Aircraft list'!$A$4:$G$39,5,FALSE)="YES",T178,""),"")</f>
        <v/>
      </c>
      <c r="AH178" s="117" t="str">
        <f>IFERROR(IF(VLOOKUP($F178,'Aircraft list'!$A$4:$G$39,5,FALSE)="YES",U178,""),"")</f>
        <v/>
      </c>
      <c r="AI178" s="115" t="str">
        <f>IFERROR(IF(VLOOKUP($F178,'Aircraft list'!$A$4:$G$39,5,FALSE)="YES",V178,""),"")</f>
        <v/>
      </c>
      <c r="AJ178" s="101"/>
      <c r="AK178" s="101"/>
      <c r="AL178" s="101"/>
      <c r="AM178" s="102" t="str">
        <f>IFERROR(IF(VLOOKUP($F178,'Aircraft list'!$A$4:$G$39,7,FALSE)="YES",N178,""),"")</f>
        <v/>
      </c>
      <c r="AN178" s="112"/>
      <c r="AO178" s="101"/>
      <c r="AP178" s="101"/>
      <c r="AQ178" s="101"/>
      <c r="AR178" s="111"/>
      <c r="AS178" s="102"/>
      <c r="AT178" s="102"/>
    </row>
    <row r="179" spans="1:47" s="49" customFormat="1">
      <c r="A179" s="84"/>
      <c r="B179" s="75"/>
      <c r="C179" s="76"/>
      <c r="D179" s="77"/>
      <c r="E179" s="73" t="str">
        <f t="shared" si="9"/>
        <v/>
      </c>
      <c r="F179" s="79"/>
      <c r="G179" s="80"/>
      <c r="H179" s="50" t="str">
        <f>IFERROR(IF(VLOOKUP(F179,'Aircraft list'!$A$4:$T$59, 3,FALSE)="YES", "ME", "SE" )," ")</f>
        <v xml:space="preserve"> </v>
      </c>
      <c r="I179" s="80"/>
      <c r="J179" s="81" t="str">
        <f ca="1">IFERROR(IF(AND(
MOD(C179-fctlontodouble(VLOOKUP(B179,#REF!,4,FALSE))/360,1)&gt;=MOD((((MID((MID((IF(ISERR(A179),"",fctsoleil(A179,fctlattodouble(VLOOKUP(B179,#REF!,3,FALSE)),fctlontodouble(VLOOKUP(B179,#REF!,4,FALSE)),FALSE))),1,4)),1,2))*60+MID((MID((IF(ISERR(A179),"",fctsoleil(A179,fctlattodouble(VLOOKUP(B179,#REF!,3,FALSE)),fctlontodouble(VLOOKUP(B179,#REF!,4,FALSE)),FALSE))),1,4)),3,4))/(60*24))-fctlontodouble(VLOOKUP(B179,#REF!,4,FALSE))/360,1),
MOD(C179-fctlontodouble(VLOOKUP(B179,#REF!,4,FALSE))/360,1)&lt;MOD((((MID((MID((IF(ISERR(A179),"",fctsoleil(A179,fctlattodouble(VLOOKUP(B179,#REF!,3,FALSE)),fctlontodouble(VLOOKUP(B179,#REF!,4,FALSE)),FALSE))),7,4)),1,2))*60+MID((MID((IF(ISERR(A179),"",fctsoleil(A179,fctlattodouble(VLOOKUP(B179,#REF!,3,FALSE)),fctlontodouble(VLOOKUP(B179,#REF!,4,FALSE)),FALSE))),7,4)),3,4))/(60*24))-fctlontodouble(VLOOKUP(B179,#REF!,4,FALSE))/360,1)
),1,""),"")</f>
        <v/>
      </c>
      <c r="K179" s="82" t="str">
        <f t="shared" si="10"/>
        <v/>
      </c>
      <c r="L179" s="79" t="str">
        <f ca="1">IFERROR(IF(AND(
MOD(E179-fctlontodouble(VLOOKUP(D179,#REF!,4,FALSE))/360,1)&gt;=MOD((((MID((MID((IF(ISERR(A179),"",fctsoleil(A179,fctlattodouble(VLOOKUP(D179,#REF!,3,FALSE)),fctlontodouble(VLOOKUP(D179,#REF!,4,FALSE)),FALSE))),1,4)),1,2))*60+MID((MID((IF(ISERR(A179),"",fctsoleil(A179,fctlattodouble(VLOOKUP(D179,#REF!,3,FALSE)),fctlontodouble(VLOOKUP(D179,#REF!,4,FALSE)),FALSE))),1,4)),3,4))/(60*24))-fctlontodouble(VLOOKUP(D179,#REF!,4,FALSE))/360,1),
MOD(E179-fctlontodouble(VLOOKUP(D179,#REF!,4,FALSE))/360,1)&lt;MOD((((MID((MID((IF(ISERR(A179),"",fctsoleil(A179,fctlattodouble(VLOOKUP(D179,#REF!,3,FALSE)),fctlontodouble(VLOOKUP(D179,#REF!,4,FALSE)),FALSE))),7,4)),1,2))*60+MID((MID((IF(ISERR(A179),"",fctsoleil(A179,fctlattodouble(VLOOKUP(D179,#REF!,3,FALSE)),fctlontodouble(VLOOKUP(D179,#REF!,4,FALSE)),FALSE))),7,4)),3,4))/(60*24))-fctlontodouble(VLOOKUP(D179,#REF!,4,FALSE))/360,1)
),1," "),"")</f>
        <v/>
      </c>
      <c r="M179" s="79" t="str">
        <f t="shared" si="11"/>
        <v/>
      </c>
      <c r="N179" s="94"/>
      <c r="O179" s="83"/>
      <c r="P179" s="95"/>
      <c r="Q179" s="96"/>
      <c r="R179" s="97" t="str">
        <f>IF(AND(A179&lt;&gt;0,B179&lt;&gt;0,D179&lt;&gt;0,C179&lt;&gt;0,N179&lt;&gt;0),(vol_de_nuit(B179,D179,A179,C179,N179/24)*24),"")</f>
        <v/>
      </c>
      <c r="S179" s="98"/>
      <c r="T179" s="95"/>
      <c r="U179" s="99"/>
      <c r="V179" s="100"/>
      <c r="W179" s="101"/>
      <c r="X179" s="116" t="str">
        <f>IFERROR(IF(AND(VLOOKUP($F179,'Aircraft list'!$A$4:$G$39,2,FALSE)="YES",VLOOKUP($F179,'Aircraft list'!$A$4:$G$39,4,FALSE)="YES"),T179,""),"")</f>
        <v/>
      </c>
      <c r="Y179" s="115" t="str">
        <f>IFERROR(IF(AND(VLOOKUP($F179,'Aircraft list'!$A$4:$G$39,2,FALSE)="YES",VLOOKUP($F179,'Aircraft list'!$A$4:$G$39,4,FALSE)="YES"),V179,""),"")</f>
        <v/>
      </c>
      <c r="Z179" s="116" t="str">
        <f>IFERROR(IF(AND(VLOOKUP($F179,'Aircraft list'!$A$4:$G$39,3,FALSE)="YES",VLOOKUP($F179,'Aircraft list'!$A$4:$G$39,4,FALSE)="YES"),T179,""),"")</f>
        <v/>
      </c>
      <c r="AA179" s="115" t="str">
        <f>IFERROR(IF(AND(VLOOKUP($F179,'Aircraft list'!$A$4:$G$39,3,FALSE)="YES",VLOOKUP($F179,'Aircraft list'!$A$4:$G$39,4,FALSE)="YES"),V179,""),"")</f>
        <v/>
      </c>
      <c r="AB179" s="116" t="str">
        <f>IFERROR(IF(AND(VLOOKUP($F179,'Aircraft list'!$A$4:$G$39,2,FALSE)="YES",VLOOKUP($F179,'Aircraft list'!$A$4:$G$39,6,FALSE)="YES"),T179,""),"")</f>
        <v/>
      </c>
      <c r="AC179" s="115" t="str">
        <f>IFERROR(IF(AND(VLOOKUP($F179,'Aircraft list'!$A$4:$G$39,2,FALSE)="YES",VLOOKUP($F179,'Aircraft list'!$A$4:$G$39,6,FALSE)="YES"),V179,""),"")</f>
        <v/>
      </c>
      <c r="AD179" s="116" t="str">
        <f>IFERROR(IF(AND(VLOOKUP($F179,'Aircraft list'!$A$4:$G$39,3,FALSE)="YES",VLOOKUP($F179,'Aircraft list'!$A$4:$G$39,6,FALSE)="YES"),T179,""),"")</f>
        <v/>
      </c>
      <c r="AE179" s="117" t="str">
        <f>IFERROR(IF(AND(VLOOKUP($F179,'Aircraft list'!$A$4:$G$39,3,FALSE)="YES",VLOOKUP($F179,'Aircraft list'!$A$4:$G$39,6,FALSE)="YES"),U179,""),"")</f>
        <v/>
      </c>
      <c r="AF179" s="115" t="str">
        <f>IFERROR(IF(AND(VLOOKUP($F179,'Aircraft list'!$A$4:$G$39,3,FALSE)="YES",VLOOKUP($F179,'Aircraft list'!$A$4:$G$39,6,FALSE)="YES"),V179,""),"")</f>
        <v/>
      </c>
      <c r="AG179" s="116" t="str">
        <f>IFERROR(IF(VLOOKUP($F179,'Aircraft list'!$A$4:$G$39,5,FALSE)="YES",T179,""),"")</f>
        <v/>
      </c>
      <c r="AH179" s="117" t="str">
        <f>IFERROR(IF(VLOOKUP($F179,'Aircraft list'!$A$4:$G$39,5,FALSE)="YES",U179,""),"")</f>
        <v/>
      </c>
      <c r="AI179" s="115" t="str">
        <f>IFERROR(IF(VLOOKUP($F179,'Aircraft list'!$A$4:$G$39,5,FALSE)="YES",V179,""),"")</f>
        <v/>
      </c>
      <c r="AJ179" s="101"/>
      <c r="AK179" s="101"/>
      <c r="AL179" s="101"/>
      <c r="AM179" s="102" t="str">
        <f>IFERROR(IF(VLOOKUP($F179,'Aircraft list'!$A$4:$G$39,7,FALSE)="YES",N179,""),"")</f>
        <v/>
      </c>
      <c r="AN179" s="112"/>
      <c r="AO179" s="101"/>
      <c r="AP179" s="101"/>
      <c r="AQ179" s="101"/>
      <c r="AR179" s="111"/>
      <c r="AS179" s="102"/>
      <c r="AT179" s="102"/>
    </row>
    <row r="180" spans="1:47" s="50" customFormat="1">
      <c r="A180" s="84"/>
      <c r="B180" s="75"/>
      <c r="C180" s="76"/>
      <c r="D180" s="77"/>
      <c r="E180" s="73" t="str">
        <f t="shared" si="9"/>
        <v/>
      </c>
      <c r="F180" s="79"/>
      <c r="G180" s="80"/>
      <c r="H180" s="50" t="str">
        <f>IFERROR(IF(VLOOKUP(F180,'Aircraft list'!$A$4:$T$59, 3,FALSE)="YES", "ME", "SE" )," ")</f>
        <v xml:space="preserve"> </v>
      </c>
      <c r="I180" s="80"/>
      <c r="J180" s="81" t="str">
        <f ca="1">IFERROR(IF(AND(
MOD(C180-fctlontodouble(VLOOKUP(B180,#REF!,4,FALSE))/360,1)&gt;=MOD((((MID((MID((IF(ISERR(A180),"",fctsoleil(A180,fctlattodouble(VLOOKUP(B180,#REF!,3,FALSE)),fctlontodouble(VLOOKUP(B180,#REF!,4,FALSE)),FALSE))),1,4)),1,2))*60+MID((MID((IF(ISERR(A180),"",fctsoleil(A180,fctlattodouble(VLOOKUP(B180,#REF!,3,FALSE)),fctlontodouble(VLOOKUP(B180,#REF!,4,FALSE)),FALSE))),1,4)),3,4))/(60*24))-fctlontodouble(VLOOKUP(B180,#REF!,4,FALSE))/360,1),
MOD(C180-fctlontodouble(VLOOKUP(B180,#REF!,4,FALSE))/360,1)&lt;MOD((((MID((MID((IF(ISERR(A180),"",fctsoleil(A180,fctlattodouble(VLOOKUP(B180,#REF!,3,FALSE)),fctlontodouble(VLOOKUP(B180,#REF!,4,FALSE)),FALSE))),7,4)),1,2))*60+MID((MID((IF(ISERR(A180),"",fctsoleil(A180,fctlattodouble(VLOOKUP(B180,#REF!,3,FALSE)),fctlontodouble(VLOOKUP(B180,#REF!,4,FALSE)),FALSE))),7,4)),3,4))/(60*24))-fctlontodouble(VLOOKUP(B180,#REF!,4,FALSE))/360,1)
),1,""),"")</f>
        <v/>
      </c>
      <c r="K180" s="82" t="str">
        <f t="shared" si="10"/>
        <v/>
      </c>
      <c r="L180" s="79" t="str">
        <f ca="1">IFERROR(IF(AND(
MOD(E180-fctlontodouble(VLOOKUP(D180,#REF!,4,FALSE))/360,1)&gt;=MOD((((MID((MID((IF(ISERR(A180),"",fctsoleil(A180,fctlattodouble(VLOOKUP(D180,#REF!,3,FALSE)),fctlontodouble(VLOOKUP(D180,#REF!,4,FALSE)),FALSE))),1,4)),1,2))*60+MID((MID((IF(ISERR(A180),"",fctsoleil(A180,fctlattodouble(VLOOKUP(D180,#REF!,3,FALSE)),fctlontodouble(VLOOKUP(D180,#REF!,4,FALSE)),FALSE))),1,4)),3,4))/(60*24))-fctlontodouble(VLOOKUP(D180,#REF!,4,FALSE))/360,1),
MOD(E180-fctlontodouble(VLOOKUP(D180,#REF!,4,FALSE))/360,1)&lt;MOD((((MID((MID((IF(ISERR(A180),"",fctsoleil(A180,fctlattodouble(VLOOKUP(D180,#REF!,3,FALSE)),fctlontodouble(VLOOKUP(D180,#REF!,4,FALSE)),FALSE))),7,4)),1,2))*60+MID((MID((IF(ISERR(A180),"",fctsoleil(A180,fctlattodouble(VLOOKUP(D180,#REF!,3,FALSE)),fctlontodouble(VLOOKUP(D180,#REF!,4,FALSE)),FALSE))),7,4)),3,4))/(60*24))-fctlontodouble(VLOOKUP(D180,#REF!,4,FALSE))/360,1)
),1," "),"")</f>
        <v/>
      </c>
      <c r="M180" s="79" t="str">
        <f t="shared" si="11"/>
        <v/>
      </c>
      <c r="N180" s="94"/>
      <c r="O180" s="83"/>
      <c r="P180" s="95"/>
      <c r="Q180" s="96"/>
      <c r="R180" s="97" t="str">
        <f>IF(AND(A180&lt;&gt;0,B180&lt;&gt;0,D180&lt;&gt;0,C180&lt;&gt;0,N180&lt;&gt;0),(vol_de_nuit(B180,D180,A180,C180,N180/24)*24),"")</f>
        <v/>
      </c>
      <c r="S180" s="98"/>
      <c r="T180" s="95"/>
      <c r="U180" s="99"/>
      <c r="V180" s="100"/>
      <c r="W180" s="101"/>
      <c r="X180" s="116" t="str">
        <f>IFERROR(IF(AND(VLOOKUP($F180,'Aircraft list'!$A$4:$G$39,2,FALSE)="YES",VLOOKUP($F180,'Aircraft list'!$A$4:$G$39,4,FALSE)="YES"),T180,""),"")</f>
        <v/>
      </c>
      <c r="Y180" s="115" t="str">
        <f>IFERROR(IF(AND(VLOOKUP($F180,'Aircraft list'!$A$4:$G$39,2,FALSE)="YES",VLOOKUP($F180,'Aircraft list'!$A$4:$G$39,4,FALSE)="YES"),V180,""),"")</f>
        <v/>
      </c>
      <c r="Z180" s="116" t="str">
        <f>IFERROR(IF(AND(VLOOKUP($F180,'Aircraft list'!$A$4:$G$39,3,FALSE)="YES",VLOOKUP($F180,'Aircraft list'!$A$4:$G$39,4,FALSE)="YES"),T180,""),"")</f>
        <v/>
      </c>
      <c r="AA180" s="115" t="str">
        <f>IFERROR(IF(AND(VLOOKUP($F180,'Aircraft list'!$A$4:$G$39,3,FALSE)="YES",VLOOKUP($F180,'Aircraft list'!$A$4:$G$39,4,FALSE)="YES"),V180,""),"")</f>
        <v/>
      </c>
      <c r="AB180" s="116" t="str">
        <f>IFERROR(IF(AND(VLOOKUP($F180,'Aircraft list'!$A$4:$G$39,2,FALSE)="YES",VLOOKUP($F180,'Aircraft list'!$A$4:$G$39,6,FALSE)="YES"),T180,""),"")</f>
        <v/>
      </c>
      <c r="AC180" s="115" t="str">
        <f>IFERROR(IF(AND(VLOOKUP($F180,'Aircraft list'!$A$4:$G$39,2,FALSE)="YES",VLOOKUP($F180,'Aircraft list'!$A$4:$G$39,6,FALSE)="YES"),V180,""),"")</f>
        <v/>
      </c>
      <c r="AD180" s="116" t="str">
        <f>IFERROR(IF(AND(VLOOKUP($F180,'Aircraft list'!$A$4:$G$39,3,FALSE)="YES",VLOOKUP($F180,'Aircraft list'!$A$4:$G$39,6,FALSE)="YES"),T180,""),"")</f>
        <v/>
      </c>
      <c r="AE180" s="117" t="str">
        <f>IFERROR(IF(AND(VLOOKUP($F180,'Aircraft list'!$A$4:$G$39,3,FALSE)="YES",VLOOKUP($F180,'Aircraft list'!$A$4:$G$39,6,FALSE)="YES"),U180,""),"")</f>
        <v/>
      </c>
      <c r="AF180" s="115" t="str">
        <f>IFERROR(IF(AND(VLOOKUP($F180,'Aircraft list'!$A$4:$G$39,3,FALSE)="YES",VLOOKUP($F180,'Aircraft list'!$A$4:$G$39,6,FALSE)="YES"),V180,""),"")</f>
        <v/>
      </c>
      <c r="AG180" s="116" t="str">
        <f>IFERROR(IF(VLOOKUP($F180,'Aircraft list'!$A$4:$G$39,5,FALSE)="YES",T180,""),"")</f>
        <v/>
      </c>
      <c r="AH180" s="117" t="str">
        <f>IFERROR(IF(VLOOKUP($F180,'Aircraft list'!$A$4:$G$39,5,FALSE)="YES",U180,""),"")</f>
        <v/>
      </c>
      <c r="AI180" s="115" t="str">
        <f>IFERROR(IF(VLOOKUP($F180,'Aircraft list'!$A$4:$G$39,5,FALSE)="YES",V180,""),"")</f>
        <v/>
      </c>
      <c r="AJ180" s="101"/>
      <c r="AK180" s="101"/>
      <c r="AL180" s="101"/>
      <c r="AM180" s="102" t="str">
        <f>IFERROR(IF(VLOOKUP($F180,'Aircraft list'!$A$4:$G$39,7,FALSE)="YES",N180,""),"")</f>
        <v/>
      </c>
      <c r="AN180" s="112"/>
      <c r="AO180" s="101"/>
      <c r="AP180" s="101"/>
      <c r="AQ180" s="101"/>
      <c r="AR180" s="111"/>
      <c r="AS180" s="102"/>
      <c r="AT180" s="102"/>
      <c r="AU180" s="49"/>
    </row>
    <row r="181" spans="1:47" s="50" customFormat="1">
      <c r="A181" s="84"/>
      <c r="B181" s="75"/>
      <c r="C181" s="76"/>
      <c r="D181" s="77"/>
      <c r="E181" s="73" t="str">
        <f t="shared" si="9"/>
        <v/>
      </c>
      <c r="F181" s="79"/>
      <c r="G181" s="80"/>
      <c r="H181" s="50" t="str">
        <f>IFERROR(IF(VLOOKUP(F181,'Aircraft list'!$A$4:$T$59, 3,FALSE)="YES", "ME", "SE" )," ")</f>
        <v xml:space="preserve"> </v>
      </c>
      <c r="I181" s="80"/>
      <c r="J181" s="81" t="str">
        <f ca="1">IFERROR(IF(AND(
MOD(C181-fctlontodouble(VLOOKUP(B181,#REF!,4,FALSE))/360,1)&gt;=MOD((((MID((MID((IF(ISERR(A181),"",fctsoleil(A181,fctlattodouble(VLOOKUP(B181,#REF!,3,FALSE)),fctlontodouble(VLOOKUP(B181,#REF!,4,FALSE)),FALSE))),1,4)),1,2))*60+MID((MID((IF(ISERR(A181),"",fctsoleil(A181,fctlattodouble(VLOOKUP(B181,#REF!,3,FALSE)),fctlontodouble(VLOOKUP(B181,#REF!,4,FALSE)),FALSE))),1,4)),3,4))/(60*24))-fctlontodouble(VLOOKUP(B181,#REF!,4,FALSE))/360,1),
MOD(C181-fctlontodouble(VLOOKUP(B181,#REF!,4,FALSE))/360,1)&lt;MOD((((MID((MID((IF(ISERR(A181),"",fctsoleil(A181,fctlattodouble(VLOOKUP(B181,#REF!,3,FALSE)),fctlontodouble(VLOOKUP(B181,#REF!,4,FALSE)),FALSE))),7,4)),1,2))*60+MID((MID((IF(ISERR(A181),"",fctsoleil(A181,fctlattodouble(VLOOKUP(B181,#REF!,3,FALSE)),fctlontodouble(VLOOKUP(B181,#REF!,4,FALSE)),FALSE))),7,4)),3,4))/(60*24))-fctlontodouble(VLOOKUP(B181,#REF!,4,FALSE))/360,1)
),1,""),"")</f>
        <v/>
      </c>
      <c r="K181" s="82" t="str">
        <f t="shared" si="10"/>
        <v/>
      </c>
      <c r="L181" s="79" t="str">
        <f ca="1">IFERROR(IF(AND(
MOD(E181-fctlontodouble(VLOOKUP(D181,#REF!,4,FALSE))/360,1)&gt;=MOD((((MID((MID((IF(ISERR(A181),"",fctsoleil(A181,fctlattodouble(VLOOKUP(D181,#REF!,3,FALSE)),fctlontodouble(VLOOKUP(D181,#REF!,4,FALSE)),FALSE))),1,4)),1,2))*60+MID((MID((IF(ISERR(A181),"",fctsoleil(A181,fctlattodouble(VLOOKUP(D181,#REF!,3,FALSE)),fctlontodouble(VLOOKUP(D181,#REF!,4,FALSE)),FALSE))),1,4)),3,4))/(60*24))-fctlontodouble(VLOOKUP(D181,#REF!,4,FALSE))/360,1),
MOD(E181-fctlontodouble(VLOOKUP(D181,#REF!,4,FALSE))/360,1)&lt;MOD((((MID((MID((IF(ISERR(A181),"",fctsoleil(A181,fctlattodouble(VLOOKUP(D181,#REF!,3,FALSE)),fctlontodouble(VLOOKUP(D181,#REF!,4,FALSE)),FALSE))),7,4)),1,2))*60+MID((MID((IF(ISERR(A181),"",fctsoleil(A181,fctlattodouble(VLOOKUP(D181,#REF!,3,FALSE)),fctlontodouble(VLOOKUP(D181,#REF!,4,FALSE)),FALSE))),7,4)),3,4))/(60*24))-fctlontodouble(VLOOKUP(D181,#REF!,4,FALSE))/360,1)
),1," "),"")</f>
        <v/>
      </c>
      <c r="M181" s="79" t="str">
        <f t="shared" si="11"/>
        <v/>
      </c>
      <c r="N181" s="94"/>
      <c r="O181" s="83"/>
      <c r="P181" s="95"/>
      <c r="Q181" s="96"/>
      <c r="R181" s="97" t="str">
        <f>IF(AND(A181&lt;&gt;0,B181&lt;&gt;0,D181&lt;&gt;0,C181&lt;&gt;0,N181&lt;&gt;0),(vol_de_nuit(B181,D181,A181,C181,N181/24)*24),"")</f>
        <v/>
      </c>
      <c r="S181" s="98"/>
      <c r="T181" s="95"/>
      <c r="U181" s="99"/>
      <c r="V181" s="100"/>
      <c r="W181" s="101"/>
      <c r="X181" s="116" t="str">
        <f>IFERROR(IF(AND(VLOOKUP($F181,'Aircraft list'!$A$4:$G$39,2,FALSE)="YES",VLOOKUP($F181,'Aircraft list'!$A$4:$G$39,4,FALSE)="YES"),T181,""),"")</f>
        <v/>
      </c>
      <c r="Y181" s="115" t="str">
        <f>IFERROR(IF(AND(VLOOKUP($F181,'Aircraft list'!$A$4:$G$39,2,FALSE)="YES",VLOOKUP($F181,'Aircraft list'!$A$4:$G$39,4,FALSE)="YES"),V181,""),"")</f>
        <v/>
      </c>
      <c r="Z181" s="116" t="str">
        <f>IFERROR(IF(AND(VLOOKUP($F181,'Aircraft list'!$A$4:$G$39,3,FALSE)="YES",VLOOKUP($F181,'Aircraft list'!$A$4:$G$39,4,FALSE)="YES"),T181,""),"")</f>
        <v/>
      </c>
      <c r="AA181" s="115" t="str">
        <f>IFERROR(IF(AND(VLOOKUP($F181,'Aircraft list'!$A$4:$G$39,3,FALSE)="YES",VLOOKUP($F181,'Aircraft list'!$A$4:$G$39,4,FALSE)="YES"),V181,""),"")</f>
        <v/>
      </c>
      <c r="AB181" s="116" t="str">
        <f>IFERROR(IF(AND(VLOOKUP($F181,'Aircraft list'!$A$4:$G$39,2,FALSE)="YES",VLOOKUP($F181,'Aircraft list'!$A$4:$G$39,6,FALSE)="YES"),T181,""),"")</f>
        <v/>
      </c>
      <c r="AC181" s="115" t="str">
        <f>IFERROR(IF(AND(VLOOKUP($F181,'Aircraft list'!$A$4:$G$39,2,FALSE)="YES",VLOOKUP($F181,'Aircraft list'!$A$4:$G$39,6,FALSE)="YES"),V181,""),"")</f>
        <v/>
      </c>
      <c r="AD181" s="116" t="str">
        <f>IFERROR(IF(AND(VLOOKUP($F181,'Aircraft list'!$A$4:$G$39,3,FALSE)="YES",VLOOKUP($F181,'Aircraft list'!$A$4:$G$39,6,FALSE)="YES"),T181,""),"")</f>
        <v/>
      </c>
      <c r="AE181" s="117" t="str">
        <f>IFERROR(IF(AND(VLOOKUP($F181,'Aircraft list'!$A$4:$G$39,3,FALSE)="YES",VLOOKUP($F181,'Aircraft list'!$A$4:$G$39,6,FALSE)="YES"),U181,""),"")</f>
        <v/>
      </c>
      <c r="AF181" s="115" t="str">
        <f>IFERROR(IF(AND(VLOOKUP($F181,'Aircraft list'!$A$4:$G$39,3,FALSE)="YES",VLOOKUP($F181,'Aircraft list'!$A$4:$G$39,6,FALSE)="YES"),V181,""),"")</f>
        <v/>
      </c>
      <c r="AG181" s="116" t="str">
        <f>IFERROR(IF(VLOOKUP($F181,'Aircraft list'!$A$4:$G$39,5,FALSE)="YES",T181,""),"")</f>
        <v/>
      </c>
      <c r="AH181" s="117" t="str">
        <f>IFERROR(IF(VLOOKUP($F181,'Aircraft list'!$A$4:$G$39,5,FALSE)="YES",U181,""),"")</f>
        <v/>
      </c>
      <c r="AI181" s="115" t="str">
        <f>IFERROR(IF(VLOOKUP($F181,'Aircraft list'!$A$4:$G$39,5,FALSE)="YES",V181,""),"")</f>
        <v/>
      </c>
      <c r="AJ181" s="101"/>
      <c r="AK181" s="101"/>
      <c r="AL181" s="101"/>
      <c r="AM181" s="102" t="str">
        <f>IFERROR(IF(VLOOKUP($F181,'Aircraft list'!$A$4:$G$39,7,FALSE)="YES",N181,""),"")</f>
        <v/>
      </c>
      <c r="AN181" s="112"/>
      <c r="AO181" s="101"/>
      <c r="AP181" s="101"/>
      <c r="AQ181" s="101"/>
      <c r="AR181" s="111"/>
      <c r="AS181" s="102"/>
      <c r="AT181" s="102"/>
      <c r="AU181" s="49"/>
    </row>
    <row r="182" spans="1:47" s="50" customFormat="1">
      <c r="A182" s="84"/>
      <c r="B182" s="75"/>
      <c r="C182" s="76"/>
      <c r="D182" s="77"/>
      <c r="E182" s="73" t="str">
        <f t="shared" si="9"/>
        <v/>
      </c>
      <c r="F182" s="79"/>
      <c r="G182" s="80"/>
      <c r="H182" s="50" t="str">
        <f>IFERROR(IF(VLOOKUP(F182,'Aircraft list'!$A$4:$T$59, 3,FALSE)="YES", "ME", "SE" )," ")</f>
        <v xml:space="preserve"> </v>
      </c>
      <c r="I182" s="80"/>
      <c r="J182" s="81" t="str">
        <f ca="1">IFERROR(IF(AND(
MOD(C182-fctlontodouble(VLOOKUP(B182,#REF!,4,FALSE))/360,1)&gt;=MOD((((MID((MID((IF(ISERR(A182),"",fctsoleil(A182,fctlattodouble(VLOOKUP(B182,#REF!,3,FALSE)),fctlontodouble(VLOOKUP(B182,#REF!,4,FALSE)),FALSE))),1,4)),1,2))*60+MID((MID((IF(ISERR(A182),"",fctsoleil(A182,fctlattodouble(VLOOKUP(B182,#REF!,3,FALSE)),fctlontodouble(VLOOKUP(B182,#REF!,4,FALSE)),FALSE))),1,4)),3,4))/(60*24))-fctlontodouble(VLOOKUP(B182,#REF!,4,FALSE))/360,1),
MOD(C182-fctlontodouble(VLOOKUP(B182,#REF!,4,FALSE))/360,1)&lt;MOD((((MID((MID((IF(ISERR(A182),"",fctsoleil(A182,fctlattodouble(VLOOKUP(B182,#REF!,3,FALSE)),fctlontodouble(VLOOKUP(B182,#REF!,4,FALSE)),FALSE))),7,4)),1,2))*60+MID((MID((IF(ISERR(A182),"",fctsoleil(A182,fctlattodouble(VLOOKUP(B182,#REF!,3,FALSE)),fctlontodouble(VLOOKUP(B182,#REF!,4,FALSE)),FALSE))),7,4)),3,4))/(60*24))-fctlontodouble(VLOOKUP(B182,#REF!,4,FALSE))/360,1)
),1,""),"")</f>
        <v/>
      </c>
      <c r="K182" s="82" t="str">
        <f t="shared" si="10"/>
        <v/>
      </c>
      <c r="L182" s="79" t="str">
        <f ca="1">IFERROR(IF(AND(
MOD(E182-fctlontodouble(VLOOKUP(D182,#REF!,4,FALSE))/360,1)&gt;=MOD((((MID((MID((IF(ISERR(A182),"",fctsoleil(A182,fctlattodouble(VLOOKUP(D182,#REF!,3,FALSE)),fctlontodouble(VLOOKUP(D182,#REF!,4,FALSE)),FALSE))),1,4)),1,2))*60+MID((MID((IF(ISERR(A182),"",fctsoleil(A182,fctlattodouble(VLOOKUP(D182,#REF!,3,FALSE)),fctlontodouble(VLOOKUP(D182,#REF!,4,FALSE)),FALSE))),1,4)),3,4))/(60*24))-fctlontodouble(VLOOKUP(D182,#REF!,4,FALSE))/360,1),
MOD(E182-fctlontodouble(VLOOKUP(D182,#REF!,4,FALSE))/360,1)&lt;MOD((((MID((MID((IF(ISERR(A182),"",fctsoleil(A182,fctlattodouble(VLOOKUP(D182,#REF!,3,FALSE)),fctlontodouble(VLOOKUP(D182,#REF!,4,FALSE)),FALSE))),7,4)),1,2))*60+MID((MID((IF(ISERR(A182),"",fctsoleil(A182,fctlattodouble(VLOOKUP(D182,#REF!,3,FALSE)),fctlontodouble(VLOOKUP(D182,#REF!,4,FALSE)),FALSE))),7,4)),3,4))/(60*24))-fctlontodouble(VLOOKUP(D182,#REF!,4,FALSE))/360,1)
),1," "),"")</f>
        <v/>
      </c>
      <c r="M182" s="79" t="str">
        <f t="shared" si="11"/>
        <v/>
      </c>
      <c r="N182" s="94"/>
      <c r="O182" s="83"/>
      <c r="P182" s="95"/>
      <c r="Q182" s="96"/>
      <c r="R182" s="97" t="str">
        <f>IF(AND(A182&lt;&gt;0,B182&lt;&gt;0,D182&lt;&gt;0,C182&lt;&gt;0,N182&lt;&gt;0),(vol_de_nuit(B182,D182,A182,C182,N182/24)*24),"")</f>
        <v/>
      </c>
      <c r="S182" s="98"/>
      <c r="T182" s="95"/>
      <c r="U182" s="99"/>
      <c r="V182" s="100"/>
      <c r="W182" s="101"/>
      <c r="X182" s="116" t="str">
        <f>IFERROR(IF(AND(VLOOKUP($F182,'Aircraft list'!$A$4:$G$39,2,FALSE)="YES",VLOOKUP($F182,'Aircraft list'!$A$4:$G$39,4,FALSE)="YES"),T182,""),"")</f>
        <v/>
      </c>
      <c r="Y182" s="115" t="str">
        <f>IFERROR(IF(AND(VLOOKUP($F182,'Aircraft list'!$A$4:$G$39,2,FALSE)="YES",VLOOKUP($F182,'Aircraft list'!$A$4:$G$39,4,FALSE)="YES"),V182,""),"")</f>
        <v/>
      </c>
      <c r="Z182" s="116" t="str">
        <f>IFERROR(IF(AND(VLOOKUP($F182,'Aircraft list'!$A$4:$G$39,3,FALSE)="YES",VLOOKUP($F182,'Aircraft list'!$A$4:$G$39,4,FALSE)="YES"),T182,""),"")</f>
        <v/>
      </c>
      <c r="AA182" s="115" t="str">
        <f>IFERROR(IF(AND(VLOOKUP($F182,'Aircraft list'!$A$4:$G$39,3,FALSE)="YES",VLOOKUP($F182,'Aircraft list'!$A$4:$G$39,4,FALSE)="YES"),V182,""),"")</f>
        <v/>
      </c>
      <c r="AB182" s="116" t="str">
        <f>IFERROR(IF(AND(VLOOKUP($F182,'Aircraft list'!$A$4:$G$39,2,FALSE)="YES",VLOOKUP($F182,'Aircraft list'!$A$4:$G$39,6,FALSE)="YES"),T182,""),"")</f>
        <v/>
      </c>
      <c r="AC182" s="115" t="str">
        <f>IFERROR(IF(AND(VLOOKUP($F182,'Aircraft list'!$A$4:$G$39,2,FALSE)="YES",VLOOKUP($F182,'Aircraft list'!$A$4:$G$39,6,FALSE)="YES"),V182,""),"")</f>
        <v/>
      </c>
      <c r="AD182" s="116" t="str">
        <f>IFERROR(IF(AND(VLOOKUP($F182,'Aircraft list'!$A$4:$G$39,3,FALSE)="YES",VLOOKUP($F182,'Aircraft list'!$A$4:$G$39,6,FALSE)="YES"),T182,""),"")</f>
        <v/>
      </c>
      <c r="AE182" s="117" t="str">
        <f>IFERROR(IF(AND(VLOOKUP($F182,'Aircraft list'!$A$4:$G$39,3,FALSE)="YES",VLOOKUP($F182,'Aircraft list'!$A$4:$G$39,6,FALSE)="YES"),U182,""),"")</f>
        <v/>
      </c>
      <c r="AF182" s="115" t="str">
        <f>IFERROR(IF(AND(VLOOKUP($F182,'Aircraft list'!$A$4:$G$39,3,FALSE)="YES",VLOOKUP($F182,'Aircraft list'!$A$4:$G$39,6,FALSE)="YES"),V182,""),"")</f>
        <v/>
      </c>
      <c r="AG182" s="116" t="str">
        <f>IFERROR(IF(VLOOKUP($F182,'Aircraft list'!$A$4:$G$39,5,FALSE)="YES",T182,""),"")</f>
        <v/>
      </c>
      <c r="AH182" s="117" t="str">
        <f>IFERROR(IF(VLOOKUP($F182,'Aircraft list'!$A$4:$G$39,5,FALSE)="YES",U182,""),"")</f>
        <v/>
      </c>
      <c r="AI182" s="115" t="str">
        <f>IFERROR(IF(VLOOKUP($F182,'Aircraft list'!$A$4:$G$39,5,FALSE)="YES",V182,""),"")</f>
        <v/>
      </c>
      <c r="AJ182" s="101"/>
      <c r="AK182" s="101"/>
      <c r="AL182" s="101"/>
      <c r="AM182" s="102" t="str">
        <f>IFERROR(IF(VLOOKUP($F182,'Aircraft list'!$A$4:$G$39,7,FALSE)="YES",N182,""),"")</f>
        <v/>
      </c>
      <c r="AN182" s="112"/>
      <c r="AO182" s="101"/>
      <c r="AP182" s="101"/>
      <c r="AQ182" s="101"/>
      <c r="AR182" s="111"/>
      <c r="AS182" s="102"/>
      <c r="AT182" s="102"/>
      <c r="AU182" s="49"/>
    </row>
    <row r="183" spans="1:47" s="50" customFormat="1">
      <c r="A183" s="84"/>
      <c r="B183" s="75"/>
      <c r="C183" s="76"/>
      <c r="D183" s="77"/>
      <c r="E183" s="73" t="str">
        <f t="shared" si="9"/>
        <v/>
      </c>
      <c r="F183" s="79"/>
      <c r="G183" s="80"/>
      <c r="H183" s="50" t="str">
        <f>IFERROR(IF(VLOOKUP(F183,'Aircraft list'!$A$4:$T$59, 3,FALSE)="YES", "ME", "SE" )," ")</f>
        <v xml:space="preserve"> </v>
      </c>
      <c r="I183" s="80"/>
      <c r="J183" s="81" t="str">
        <f ca="1">IFERROR(IF(AND(
MOD(C183-fctlontodouble(VLOOKUP(B183,#REF!,4,FALSE))/360,1)&gt;=MOD((((MID((MID((IF(ISERR(A183),"",fctsoleil(A183,fctlattodouble(VLOOKUP(B183,#REF!,3,FALSE)),fctlontodouble(VLOOKUP(B183,#REF!,4,FALSE)),FALSE))),1,4)),1,2))*60+MID((MID((IF(ISERR(A183),"",fctsoleil(A183,fctlattodouble(VLOOKUP(B183,#REF!,3,FALSE)),fctlontodouble(VLOOKUP(B183,#REF!,4,FALSE)),FALSE))),1,4)),3,4))/(60*24))-fctlontodouble(VLOOKUP(B183,#REF!,4,FALSE))/360,1),
MOD(C183-fctlontodouble(VLOOKUP(B183,#REF!,4,FALSE))/360,1)&lt;MOD((((MID((MID((IF(ISERR(A183),"",fctsoleil(A183,fctlattodouble(VLOOKUP(B183,#REF!,3,FALSE)),fctlontodouble(VLOOKUP(B183,#REF!,4,FALSE)),FALSE))),7,4)),1,2))*60+MID((MID((IF(ISERR(A183),"",fctsoleil(A183,fctlattodouble(VLOOKUP(B183,#REF!,3,FALSE)),fctlontodouble(VLOOKUP(B183,#REF!,4,FALSE)),FALSE))),7,4)),3,4))/(60*24))-fctlontodouble(VLOOKUP(B183,#REF!,4,FALSE))/360,1)
),1,""),"")</f>
        <v/>
      </c>
      <c r="K183" s="82" t="str">
        <f t="shared" si="10"/>
        <v/>
      </c>
      <c r="L183" s="79" t="str">
        <f ca="1">IFERROR(IF(AND(
MOD(E183-fctlontodouble(VLOOKUP(D183,#REF!,4,FALSE))/360,1)&gt;=MOD((((MID((MID((IF(ISERR(A183),"",fctsoleil(A183,fctlattodouble(VLOOKUP(D183,#REF!,3,FALSE)),fctlontodouble(VLOOKUP(D183,#REF!,4,FALSE)),FALSE))),1,4)),1,2))*60+MID((MID((IF(ISERR(A183),"",fctsoleil(A183,fctlattodouble(VLOOKUP(D183,#REF!,3,FALSE)),fctlontodouble(VLOOKUP(D183,#REF!,4,FALSE)),FALSE))),1,4)),3,4))/(60*24))-fctlontodouble(VLOOKUP(D183,#REF!,4,FALSE))/360,1),
MOD(E183-fctlontodouble(VLOOKUP(D183,#REF!,4,FALSE))/360,1)&lt;MOD((((MID((MID((IF(ISERR(A183),"",fctsoleil(A183,fctlattodouble(VLOOKUP(D183,#REF!,3,FALSE)),fctlontodouble(VLOOKUP(D183,#REF!,4,FALSE)),FALSE))),7,4)),1,2))*60+MID((MID((IF(ISERR(A183),"",fctsoleil(A183,fctlattodouble(VLOOKUP(D183,#REF!,3,FALSE)),fctlontodouble(VLOOKUP(D183,#REF!,4,FALSE)),FALSE))),7,4)),3,4))/(60*24))-fctlontodouble(VLOOKUP(D183,#REF!,4,FALSE))/360,1)
),1," "),"")</f>
        <v/>
      </c>
      <c r="M183" s="79" t="str">
        <f t="shared" si="11"/>
        <v/>
      </c>
      <c r="N183" s="94"/>
      <c r="O183" s="83"/>
      <c r="P183" s="95"/>
      <c r="Q183" s="96"/>
      <c r="R183" s="97" t="str">
        <f>IF(AND(A183&lt;&gt;0,B183&lt;&gt;0,D183&lt;&gt;0,C183&lt;&gt;0,N183&lt;&gt;0),(vol_de_nuit(B183,D183,A183,C183,N183/24)*24),"")</f>
        <v/>
      </c>
      <c r="S183" s="98"/>
      <c r="T183" s="95"/>
      <c r="U183" s="99"/>
      <c r="V183" s="100"/>
      <c r="W183" s="101"/>
      <c r="X183" s="116" t="str">
        <f>IFERROR(IF(AND(VLOOKUP($F183,'Aircraft list'!$A$4:$G$39,2,FALSE)="YES",VLOOKUP($F183,'Aircraft list'!$A$4:$G$39,4,FALSE)="YES"),T183,""),"")</f>
        <v/>
      </c>
      <c r="Y183" s="115" t="str">
        <f>IFERROR(IF(AND(VLOOKUP($F183,'Aircraft list'!$A$4:$G$39,2,FALSE)="YES",VLOOKUP($F183,'Aircraft list'!$A$4:$G$39,4,FALSE)="YES"),V183,""),"")</f>
        <v/>
      </c>
      <c r="Z183" s="116" t="str">
        <f>IFERROR(IF(AND(VLOOKUP($F183,'Aircraft list'!$A$4:$G$39,3,FALSE)="YES",VLOOKUP($F183,'Aircraft list'!$A$4:$G$39,4,FALSE)="YES"),T183,""),"")</f>
        <v/>
      </c>
      <c r="AA183" s="115" t="str">
        <f>IFERROR(IF(AND(VLOOKUP($F183,'Aircraft list'!$A$4:$G$39,3,FALSE)="YES",VLOOKUP($F183,'Aircraft list'!$A$4:$G$39,4,FALSE)="YES"),V183,""),"")</f>
        <v/>
      </c>
      <c r="AB183" s="116" t="str">
        <f>IFERROR(IF(AND(VLOOKUP($F183,'Aircraft list'!$A$4:$G$39,2,FALSE)="YES",VLOOKUP($F183,'Aircraft list'!$A$4:$G$39,6,FALSE)="YES"),T183,""),"")</f>
        <v/>
      </c>
      <c r="AC183" s="115" t="str">
        <f>IFERROR(IF(AND(VLOOKUP($F183,'Aircraft list'!$A$4:$G$39,2,FALSE)="YES",VLOOKUP($F183,'Aircraft list'!$A$4:$G$39,6,FALSE)="YES"),V183,""),"")</f>
        <v/>
      </c>
      <c r="AD183" s="116" t="str">
        <f>IFERROR(IF(AND(VLOOKUP($F183,'Aircraft list'!$A$4:$G$39,3,FALSE)="YES",VLOOKUP($F183,'Aircraft list'!$A$4:$G$39,6,FALSE)="YES"),T183,""),"")</f>
        <v/>
      </c>
      <c r="AE183" s="117" t="str">
        <f>IFERROR(IF(AND(VLOOKUP($F183,'Aircraft list'!$A$4:$G$39,3,FALSE)="YES",VLOOKUP($F183,'Aircraft list'!$A$4:$G$39,6,FALSE)="YES"),U183,""),"")</f>
        <v/>
      </c>
      <c r="AF183" s="115" t="str">
        <f>IFERROR(IF(AND(VLOOKUP($F183,'Aircraft list'!$A$4:$G$39,3,FALSE)="YES",VLOOKUP($F183,'Aircraft list'!$A$4:$G$39,6,FALSE)="YES"),V183,""),"")</f>
        <v/>
      </c>
      <c r="AG183" s="116" t="str">
        <f>IFERROR(IF(VLOOKUP($F183,'Aircraft list'!$A$4:$G$39,5,FALSE)="YES",T183,""),"")</f>
        <v/>
      </c>
      <c r="AH183" s="117" t="str">
        <f>IFERROR(IF(VLOOKUP($F183,'Aircraft list'!$A$4:$G$39,5,FALSE)="YES",U183,""),"")</f>
        <v/>
      </c>
      <c r="AI183" s="115" t="str">
        <f>IFERROR(IF(VLOOKUP($F183,'Aircraft list'!$A$4:$G$39,5,FALSE)="YES",V183,""),"")</f>
        <v/>
      </c>
      <c r="AJ183" s="101"/>
      <c r="AK183" s="101"/>
      <c r="AL183" s="101"/>
      <c r="AM183" s="102" t="str">
        <f>IFERROR(IF(VLOOKUP($F183,'Aircraft list'!$A$4:$G$39,7,FALSE)="YES",N183,""),"")</f>
        <v/>
      </c>
      <c r="AN183" s="112"/>
      <c r="AO183" s="101"/>
      <c r="AP183" s="101"/>
      <c r="AQ183" s="101"/>
      <c r="AR183" s="111"/>
      <c r="AS183" s="102"/>
      <c r="AT183" s="102"/>
      <c r="AU183" s="49"/>
    </row>
    <row r="184" spans="1:47" s="50" customFormat="1">
      <c r="A184" s="84"/>
      <c r="B184" s="75"/>
      <c r="C184" s="76"/>
      <c r="D184" s="77"/>
      <c r="E184" s="73" t="str">
        <f t="shared" si="9"/>
        <v/>
      </c>
      <c r="F184" s="79"/>
      <c r="G184" s="80"/>
      <c r="H184" s="50" t="str">
        <f>IFERROR(IF(VLOOKUP(F184,'Aircraft list'!$A$4:$T$59, 3,FALSE)="YES", "ME", "SE" )," ")</f>
        <v xml:space="preserve"> </v>
      </c>
      <c r="I184" s="80"/>
      <c r="J184" s="81" t="str">
        <f ca="1">IFERROR(IF(AND(
MOD(C184-fctlontodouble(VLOOKUP(B184,#REF!,4,FALSE))/360,1)&gt;=MOD((((MID((MID((IF(ISERR(A184),"",fctsoleil(A184,fctlattodouble(VLOOKUP(B184,#REF!,3,FALSE)),fctlontodouble(VLOOKUP(B184,#REF!,4,FALSE)),FALSE))),1,4)),1,2))*60+MID((MID((IF(ISERR(A184),"",fctsoleil(A184,fctlattodouble(VLOOKUP(B184,#REF!,3,FALSE)),fctlontodouble(VLOOKUP(B184,#REF!,4,FALSE)),FALSE))),1,4)),3,4))/(60*24))-fctlontodouble(VLOOKUP(B184,#REF!,4,FALSE))/360,1),
MOD(C184-fctlontodouble(VLOOKUP(B184,#REF!,4,FALSE))/360,1)&lt;MOD((((MID((MID((IF(ISERR(A184),"",fctsoleil(A184,fctlattodouble(VLOOKUP(B184,#REF!,3,FALSE)),fctlontodouble(VLOOKUP(B184,#REF!,4,FALSE)),FALSE))),7,4)),1,2))*60+MID((MID((IF(ISERR(A184),"",fctsoleil(A184,fctlattodouble(VLOOKUP(B184,#REF!,3,FALSE)),fctlontodouble(VLOOKUP(B184,#REF!,4,FALSE)),FALSE))),7,4)),3,4))/(60*24))-fctlontodouble(VLOOKUP(B184,#REF!,4,FALSE))/360,1)
),1,""),"")</f>
        <v/>
      </c>
      <c r="K184" s="82" t="str">
        <f t="shared" si="10"/>
        <v/>
      </c>
      <c r="L184" s="79" t="str">
        <f ca="1">IFERROR(IF(AND(
MOD(E184-fctlontodouble(VLOOKUP(D184,#REF!,4,FALSE))/360,1)&gt;=MOD((((MID((MID((IF(ISERR(A184),"",fctsoleil(A184,fctlattodouble(VLOOKUP(D184,#REF!,3,FALSE)),fctlontodouble(VLOOKUP(D184,#REF!,4,FALSE)),FALSE))),1,4)),1,2))*60+MID((MID((IF(ISERR(A184),"",fctsoleil(A184,fctlattodouble(VLOOKUP(D184,#REF!,3,FALSE)),fctlontodouble(VLOOKUP(D184,#REF!,4,FALSE)),FALSE))),1,4)),3,4))/(60*24))-fctlontodouble(VLOOKUP(D184,#REF!,4,FALSE))/360,1),
MOD(E184-fctlontodouble(VLOOKUP(D184,#REF!,4,FALSE))/360,1)&lt;MOD((((MID((MID((IF(ISERR(A184),"",fctsoleil(A184,fctlattodouble(VLOOKUP(D184,#REF!,3,FALSE)),fctlontodouble(VLOOKUP(D184,#REF!,4,FALSE)),FALSE))),7,4)),1,2))*60+MID((MID((IF(ISERR(A184),"",fctsoleil(A184,fctlattodouble(VLOOKUP(D184,#REF!,3,FALSE)),fctlontodouble(VLOOKUP(D184,#REF!,4,FALSE)),FALSE))),7,4)),3,4))/(60*24))-fctlontodouble(VLOOKUP(D184,#REF!,4,FALSE))/360,1)
),1," "),"")</f>
        <v/>
      </c>
      <c r="M184" s="79" t="str">
        <f t="shared" si="11"/>
        <v/>
      </c>
      <c r="N184" s="94"/>
      <c r="O184" s="83"/>
      <c r="P184" s="95"/>
      <c r="Q184" s="96"/>
      <c r="R184" s="97" t="str">
        <f>IF(AND(A184&lt;&gt;0,B184&lt;&gt;0,D184&lt;&gt;0,C184&lt;&gt;0,N184&lt;&gt;0),(vol_de_nuit(B184,D184,A184,C184,N184/24)*24),"")</f>
        <v/>
      </c>
      <c r="S184" s="98"/>
      <c r="T184" s="95"/>
      <c r="U184" s="99"/>
      <c r="V184" s="100"/>
      <c r="W184" s="101"/>
      <c r="X184" s="116" t="str">
        <f>IFERROR(IF(AND(VLOOKUP($F184,'Aircraft list'!$A$4:$G$39,2,FALSE)="YES",VLOOKUP($F184,'Aircraft list'!$A$4:$G$39,4,FALSE)="YES"),T184,""),"")</f>
        <v/>
      </c>
      <c r="Y184" s="115" t="str">
        <f>IFERROR(IF(AND(VLOOKUP($F184,'Aircraft list'!$A$4:$G$39,2,FALSE)="YES",VLOOKUP($F184,'Aircraft list'!$A$4:$G$39,4,FALSE)="YES"),V184,""),"")</f>
        <v/>
      </c>
      <c r="Z184" s="116" t="str">
        <f>IFERROR(IF(AND(VLOOKUP($F184,'Aircraft list'!$A$4:$G$39,3,FALSE)="YES",VLOOKUP($F184,'Aircraft list'!$A$4:$G$39,4,FALSE)="YES"),T184,""),"")</f>
        <v/>
      </c>
      <c r="AA184" s="115" t="str">
        <f>IFERROR(IF(AND(VLOOKUP($F184,'Aircraft list'!$A$4:$G$39,3,FALSE)="YES",VLOOKUP($F184,'Aircraft list'!$A$4:$G$39,4,FALSE)="YES"),V184,""),"")</f>
        <v/>
      </c>
      <c r="AB184" s="116" t="str">
        <f>IFERROR(IF(AND(VLOOKUP($F184,'Aircraft list'!$A$4:$G$39,2,FALSE)="YES",VLOOKUP($F184,'Aircraft list'!$A$4:$G$39,6,FALSE)="YES"),T184,""),"")</f>
        <v/>
      </c>
      <c r="AC184" s="115" t="str">
        <f>IFERROR(IF(AND(VLOOKUP($F184,'Aircraft list'!$A$4:$G$39,2,FALSE)="YES",VLOOKUP($F184,'Aircraft list'!$A$4:$G$39,6,FALSE)="YES"),V184,""),"")</f>
        <v/>
      </c>
      <c r="AD184" s="116" t="str">
        <f>IFERROR(IF(AND(VLOOKUP($F184,'Aircraft list'!$A$4:$G$39,3,FALSE)="YES",VLOOKUP($F184,'Aircraft list'!$A$4:$G$39,6,FALSE)="YES"),T184,""),"")</f>
        <v/>
      </c>
      <c r="AE184" s="117" t="str">
        <f>IFERROR(IF(AND(VLOOKUP($F184,'Aircraft list'!$A$4:$G$39,3,FALSE)="YES",VLOOKUP($F184,'Aircraft list'!$A$4:$G$39,6,FALSE)="YES"),U184,""),"")</f>
        <v/>
      </c>
      <c r="AF184" s="115" t="str">
        <f>IFERROR(IF(AND(VLOOKUP($F184,'Aircraft list'!$A$4:$G$39,3,FALSE)="YES",VLOOKUP($F184,'Aircraft list'!$A$4:$G$39,6,FALSE)="YES"),V184,""),"")</f>
        <v/>
      </c>
      <c r="AG184" s="116" t="str">
        <f>IFERROR(IF(VLOOKUP($F184,'Aircraft list'!$A$4:$G$39,5,FALSE)="YES",T184,""),"")</f>
        <v/>
      </c>
      <c r="AH184" s="117" t="str">
        <f>IFERROR(IF(VLOOKUP($F184,'Aircraft list'!$A$4:$G$39,5,FALSE)="YES",U184,""),"")</f>
        <v/>
      </c>
      <c r="AI184" s="115" t="str">
        <f>IFERROR(IF(VLOOKUP($F184,'Aircraft list'!$A$4:$G$39,5,FALSE)="YES",V184,""),"")</f>
        <v/>
      </c>
      <c r="AJ184" s="101"/>
      <c r="AK184" s="101"/>
      <c r="AL184" s="101"/>
      <c r="AM184" s="102" t="str">
        <f>IFERROR(IF(VLOOKUP($F184,'Aircraft list'!$A$4:$G$39,7,FALSE)="YES",N184,""),"")</f>
        <v/>
      </c>
      <c r="AN184" s="112"/>
      <c r="AO184" s="101"/>
      <c r="AP184" s="101"/>
      <c r="AQ184" s="101"/>
      <c r="AR184" s="111"/>
      <c r="AS184" s="102"/>
      <c r="AT184" s="102"/>
      <c r="AU184" s="49"/>
    </row>
    <row r="185" spans="1:47" s="50" customFormat="1">
      <c r="A185" s="84"/>
      <c r="B185" s="75"/>
      <c r="C185" s="76"/>
      <c r="D185" s="77"/>
      <c r="E185" s="73" t="str">
        <f t="shared" si="9"/>
        <v/>
      </c>
      <c r="F185" s="79"/>
      <c r="G185" s="80"/>
      <c r="H185" s="50" t="str">
        <f>IFERROR(IF(VLOOKUP(F185,'Aircraft list'!$A$4:$T$59, 3,FALSE)="YES", "ME", "SE" )," ")</f>
        <v xml:space="preserve"> </v>
      </c>
      <c r="I185" s="80"/>
      <c r="J185" s="81" t="str">
        <f ca="1">IFERROR(IF(AND(
MOD(C185-fctlontodouble(VLOOKUP(B185,#REF!,4,FALSE))/360,1)&gt;=MOD((((MID((MID((IF(ISERR(A185),"",fctsoleil(A185,fctlattodouble(VLOOKUP(B185,#REF!,3,FALSE)),fctlontodouble(VLOOKUP(B185,#REF!,4,FALSE)),FALSE))),1,4)),1,2))*60+MID((MID((IF(ISERR(A185),"",fctsoleil(A185,fctlattodouble(VLOOKUP(B185,#REF!,3,FALSE)),fctlontodouble(VLOOKUP(B185,#REF!,4,FALSE)),FALSE))),1,4)),3,4))/(60*24))-fctlontodouble(VLOOKUP(B185,#REF!,4,FALSE))/360,1),
MOD(C185-fctlontodouble(VLOOKUP(B185,#REF!,4,FALSE))/360,1)&lt;MOD((((MID((MID((IF(ISERR(A185),"",fctsoleil(A185,fctlattodouble(VLOOKUP(B185,#REF!,3,FALSE)),fctlontodouble(VLOOKUP(B185,#REF!,4,FALSE)),FALSE))),7,4)),1,2))*60+MID((MID((IF(ISERR(A185),"",fctsoleil(A185,fctlattodouble(VLOOKUP(B185,#REF!,3,FALSE)),fctlontodouble(VLOOKUP(B185,#REF!,4,FALSE)),FALSE))),7,4)),3,4))/(60*24))-fctlontodouble(VLOOKUP(B185,#REF!,4,FALSE))/360,1)
),1,""),"")</f>
        <v/>
      </c>
      <c r="K185" s="82" t="str">
        <f t="shared" si="10"/>
        <v/>
      </c>
      <c r="L185" s="79" t="str">
        <f ca="1">IFERROR(IF(AND(
MOD(E185-fctlontodouble(VLOOKUP(D185,#REF!,4,FALSE))/360,1)&gt;=MOD((((MID((MID((IF(ISERR(A185),"",fctsoleil(A185,fctlattodouble(VLOOKUP(D185,#REF!,3,FALSE)),fctlontodouble(VLOOKUP(D185,#REF!,4,FALSE)),FALSE))),1,4)),1,2))*60+MID((MID((IF(ISERR(A185),"",fctsoleil(A185,fctlattodouble(VLOOKUP(D185,#REF!,3,FALSE)),fctlontodouble(VLOOKUP(D185,#REF!,4,FALSE)),FALSE))),1,4)),3,4))/(60*24))-fctlontodouble(VLOOKUP(D185,#REF!,4,FALSE))/360,1),
MOD(E185-fctlontodouble(VLOOKUP(D185,#REF!,4,FALSE))/360,1)&lt;MOD((((MID((MID((IF(ISERR(A185),"",fctsoleil(A185,fctlattodouble(VLOOKUP(D185,#REF!,3,FALSE)),fctlontodouble(VLOOKUP(D185,#REF!,4,FALSE)),FALSE))),7,4)),1,2))*60+MID((MID((IF(ISERR(A185),"",fctsoleil(A185,fctlattodouble(VLOOKUP(D185,#REF!,3,FALSE)),fctlontodouble(VLOOKUP(D185,#REF!,4,FALSE)),FALSE))),7,4)),3,4))/(60*24))-fctlontodouble(VLOOKUP(D185,#REF!,4,FALSE))/360,1)
),1," "),"")</f>
        <v/>
      </c>
      <c r="M185" s="79" t="str">
        <f t="shared" si="11"/>
        <v/>
      </c>
      <c r="N185" s="94"/>
      <c r="O185" s="83"/>
      <c r="P185" s="95"/>
      <c r="Q185" s="96"/>
      <c r="R185" s="97" t="str">
        <f>IF(AND(A185&lt;&gt;0,B185&lt;&gt;0,D185&lt;&gt;0,C185&lt;&gt;0,N185&lt;&gt;0),(vol_de_nuit(B185,D185,A185,C185,N185/24)*24),"")</f>
        <v/>
      </c>
      <c r="S185" s="98"/>
      <c r="T185" s="95"/>
      <c r="U185" s="99"/>
      <c r="V185" s="100"/>
      <c r="W185" s="101"/>
      <c r="X185" s="116" t="str">
        <f>IFERROR(IF(AND(VLOOKUP($F185,'Aircraft list'!$A$4:$G$39,2,FALSE)="YES",VLOOKUP($F185,'Aircraft list'!$A$4:$G$39,4,FALSE)="YES"),T185,""),"")</f>
        <v/>
      </c>
      <c r="Y185" s="115" t="str">
        <f>IFERROR(IF(AND(VLOOKUP($F185,'Aircraft list'!$A$4:$G$39,2,FALSE)="YES",VLOOKUP($F185,'Aircraft list'!$A$4:$G$39,4,FALSE)="YES"),V185,""),"")</f>
        <v/>
      </c>
      <c r="Z185" s="116" t="str">
        <f>IFERROR(IF(AND(VLOOKUP($F185,'Aircraft list'!$A$4:$G$39,3,FALSE)="YES",VLOOKUP($F185,'Aircraft list'!$A$4:$G$39,4,FALSE)="YES"),T185,""),"")</f>
        <v/>
      </c>
      <c r="AA185" s="115" t="str">
        <f>IFERROR(IF(AND(VLOOKUP($F185,'Aircraft list'!$A$4:$G$39,3,FALSE)="YES",VLOOKUP($F185,'Aircraft list'!$A$4:$G$39,4,FALSE)="YES"),V185,""),"")</f>
        <v/>
      </c>
      <c r="AB185" s="116" t="str">
        <f>IFERROR(IF(AND(VLOOKUP($F185,'Aircraft list'!$A$4:$G$39,2,FALSE)="YES",VLOOKUP($F185,'Aircraft list'!$A$4:$G$39,6,FALSE)="YES"),T185,""),"")</f>
        <v/>
      </c>
      <c r="AC185" s="115" t="str">
        <f>IFERROR(IF(AND(VLOOKUP($F185,'Aircraft list'!$A$4:$G$39,2,FALSE)="YES",VLOOKUP($F185,'Aircraft list'!$A$4:$G$39,6,FALSE)="YES"),V185,""),"")</f>
        <v/>
      </c>
      <c r="AD185" s="116" t="str">
        <f>IFERROR(IF(AND(VLOOKUP($F185,'Aircraft list'!$A$4:$G$39,3,FALSE)="YES",VLOOKUP($F185,'Aircraft list'!$A$4:$G$39,6,FALSE)="YES"),T185,""),"")</f>
        <v/>
      </c>
      <c r="AE185" s="117" t="str">
        <f>IFERROR(IF(AND(VLOOKUP($F185,'Aircraft list'!$A$4:$G$39,3,FALSE)="YES",VLOOKUP($F185,'Aircraft list'!$A$4:$G$39,6,FALSE)="YES"),U185,""),"")</f>
        <v/>
      </c>
      <c r="AF185" s="115" t="str">
        <f>IFERROR(IF(AND(VLOOKUP($F185,'Aircraft list'!$A$4:$G$39,3,FALSE)="YES",VLOOKUP($F185,'Aircraft list'!$A$4:$G$39,6,FALSE)="YES"),V185,""),"")</f>
        <v/>
      </c>
      <c r="AG185" s="116" t="str">
        <f>IFERROR(IF(VLOOKUP($F185,'Aircraft list'!$A$4:$G$39,5,FALSE)="YES",T185,""),"")</f>
        <v/>
      </c>
      <c r="AH185" s="117" t="str">
        <f>IFERROR(IF(VLOOKUP($F185,'Aircraft list'!$A$4:$G$39,5,FALSE)="YES",U185,""),"")</f>
        <v/>
      </c>
      <c r="AI185" s="115" t="str">
        <f>IFERROR(IF(VLOOKUP($F185,'Aircraft list'!$A$4:$G$39,5,FALSE)="YES",V185,""),"")</f>
        <v/>
      </c>
      <c r="AJ185" s="101"/>
      <c r="AK185" s="101"/>
      <c r="AL185" s="101"/>
      <c r="AM185" s="102" t="str">
        <f>IFERROR(IF(VLOOKUP($F185,'Aircraft list'!$A$4:$G$39,7,FALSE)="YES",N185,""),"")</f>
        <v/>
      </c>
      <c r="AN185" s="112"/>
      <c r="AO185" s="101"/>
      <c r="AP185" s="101"/>
      <c r="AQ185" s="101"/>
      <c r="AR185" s="111"/>
      <c r="AS185" s="102"/>
      <c r="AT185" s="102"/>
      <c r="AU185" s="49"/>
    </row>
    <row r="186" spans="1:47" s="50" customFormat="1">
      <c r="A186" s="84"/>
      <c r="B186" s="75"/>
      <c r="C186" s="76"/>
      <c r="D186" s="77"/>
      <c r="E186" s="73" t="str">
        <f t="shared" si="9"/>
        <v/>
      </c>
      <c r="F186" s="79"/>
      <c r="G186" s="80"/>
      <c r="H186" s="50" t="str">
        <f>IFERROR(IF(VLOOKUP(F186,'Aircraft list'!$A$4:$T$59, 3,FALSE)="YES", "ME", "SE" )," ")</f>
        <v xml:space="preserve"> </v>
      </c>
      <c r="I186" s="80"/>
      <c r="J186" s="81" t="str">
        <f ca="1">IFERROR(IF(AND(
MOD(C186-fctlontodouble(VLOOKUP(B186,#REF!,4,FALSE))/360,1)&gt;=MOD((((MID((MID((IF(ISERR(A186),"",fctsoleil(A186,fctlattodouble(VLOOKUP(B186,#REF!,3,FALSE)),fctlontodouble(VLOOKUP(B186,#REF!,4,FALSE)),FALSE))),1,4)),1,2))*60+MID((MID((IF(ISERR(A186),"",fctsoleil(A186,fctlattodouble(VLOOKUP(B186,#REF!,3,FALSE)),fctlontodouble(VLOOKUP(B186,#REF!,4,FALSE)),FALSE))),1,4)),3,4))/(60*24))-fctlontodouble(VLOOKUP(B186,#REF!,4,FALSE))/360,1),
MOD(C186-fctlontodouble(VLOOKUP(B186,#REF!,4,FALSE))/360,1)&lt;MOD((((MID((MID((IF(ISERR(A186),"",fctsoleil(A186,fctlattodouble(VLOOKUP(B186,#REF!,3,FALSE)),fctlontodouble(VLOOKUP(B186,#REF!,4,FALSE)),FALSE))),7,4)),1,2))*60+MID((MID((IF(ISERR(A186),"",fctsoleil(A186,fctlattodouble(VLOOKUP(B186,#REF!,3,FALSE)),fctlontodouble(VLOOKUP(B186,#REF!,4,FALSE)),FALSE))),7,4)),3,4))/(60*24))-fctlontodouble(VLOOKUP(B186,#REF!,4,FALSE))/360,1)
),1,""),"")</f>
        <v/>
      </c>
      <c r="K186" s="82" t="str">
        <f t="shared" si="10"/>
        <v/>
      </c>
      <c r="L186" s="79" t="str">
        <f ca="1">IFERROR(IF(AND(
MOD(E186-fctlontodouble(VLOOKUP(D186,#REF!,4,FALSE))/360,1)&gt;=MOD((((MID((MID((IF(ISERR(A186),"",fctsoleil(A186,fctlattodouble(VLOOKUP(D186,#REF!,3,FALSE)),fctlontodouble(VLOOKUP(D186,#REF!,4,FALSE)),FALSE))),1,4)),1,2))*60+MID((MID((IF(ISERR(A186),"",fctsoleil(A186,fctlattodouble(VLOOKUP(D186,#REF!,3,FALSE)),fctlontodouble(VLOOKUP(D186,#REF!,4,FALSE)),FALSE))),1,4)),3,4))/(60*24))-fctlontodouble(VLOOKUP(D186,#REF!,4,FALSE))/360,1),
MOD(E186-fctlontodouble(VLOOKUP(D186,#REF!,4,FALSE))/360,1)&lt;MOD((((MID((MID((IF(ISERR(A186),"",fctsoleil(A186,fctlattodouble(VLOOKUP(D186,#REF!,3,FALSE)),fctlontodouble(VLOOKUP(D186,#REF!,4,FALSE)),FALSE))),7,4)),1,2))*60+MID((MID((IF(ISERR(A186),"",fctsoleil(A186,fctlattodouble(VLOOKUP(D186,#REF!,3,FALSE)),fctlontodouble(VLOOKUP(D186,#REF!,4,FALSE)),FALSE))),7,4)),3,4))/(60*24))-fctlontodouble(VLOOKUP(D186,#REF!,4,FALSE))/360,1)
),1," "),"")</f>
        <v/>
      </c>
      <c r="M186" s="79" t="str">
        <f t="shared" si="11"/>
        <v/>
      </c>
      <c r="N186" s="94"/>
      <c r="O186" s="83"/>
      <c r="P186" s="95"/>
      <c r="Q186" s="96"/>
      <c r="R186" s="97" t="str">
        <f>IF(AND(A186&lt;&gt;0,B186&lt;&gt;0,D186&lt;&gt;0,C186&lt;&gt;0,N186&lt;&gt;0),(vol_de_nuit(B186,D186,A186,C186,N186/24)*24),"")</f>
        <v/>
      </c>
      <c r="S186" s="98"/>
      <c r="T186" s="95"/>
      <c r="U186" s="99"/>
      <c r="V186" s="100"/>
      <c r="W186" s="101"/>
      <c r="X186" s="116" t="str">
        <f>IFERROR(IF(AND(VLOOKUP($F186,'Aircraft list'!$A$4:$G$39,2,FALSE)="YES",VLOOKUP($F186,'Aircraft list'!$A$4:$G$39,4,FALSE)="YES"),T186,""),"")</f>
        <v/>
      </c>
      <c r="Y186" s="115" t="str">
        <f>IFERROR(IF(AND(VLOOKUP($F186,'Aircraft list'!$A$4:$G$39,2,FALSE)="YES",VLOOKUP($F186,'Aircraft list'!$A$4:$G$39,4,FALSE)="YES"),V186,""),"")</f>
        <v/>
      </c>
      <c r="Z186" s="116" t="str">
        <f>IFERROR(IF(AND(VLOOKUP($F186,'Aircraft list'!$A$4:$G$39,3,FALSE)="YES",VLOOKUP($F186,'Aircraft list'!$A$4:$G$39,4,FALSE)="YES"),T186,""),"")</f>
        <v/>
      </c>
      <c r="AA186" s="115" t="str">
        <f>IFERROR(IF(AND(VLOOKUP($F186,'Aircraft list'!$A$4:$G$39,3,FALSE)="YES",VLOOKUP($F186,'Aircraft list'!$A$4:$G$39,4,FALSE)="YES"),V186,""),"")</f>
        <v/>
      </c>
      <c r="AB186" s="116" t="str">
        <f>IFERROR(IF(AND(VLOOKUP($F186,'Aircraft list'!$A$4:$G$39,2,FALSE)="YES",VLOOKUP($F186,'Aircraft list'!$A$4:$G$39,6,FALSE)="YES"),T186,""),"")</f>
        <v/>
      </c>
      <c r="AC186" s="115" t="str">
        <f>IFERROR(IF(AND(VLOOKUP($F186,'Aircraft list'!$A$4:$G$39,2,FALSE)="YES",VLOOKUP($F186,'Aircraft list'!$A$4:$G$39,6,FALSE)="YES"),V186,""),"")</f>
        <v/>
      </c>
      <c r="AD186" s="116" t="str">
        <f>IFERROR(IF(AND(VLOOKUP($F186,'Aircraft list'!$A$4:$G$39,3,FALSE)="YES",VLOOKUP($F186,'Aircraft list'!$A$4:$G$39,6,FALSE)="YES"),T186,""),"")</f>
        <v/>
      </c>
      <c r="AE186" s="117" t="str">
        <f>IFERROR(IF(AND(VLOOKUP($F186,'Aircraft list'!$A$4:$G$39,3,FALSE)="YES",VLOOKUP($F186,'Aircraft list'!$A$4:$G$39,6,FALSE)="YES"),U186,""),"")</f>
        <v/>
      </c>
      <c r="AF186" s="115" t="str">
        <f>IFERROR(IF(AND(VLOOKUP($F186,'Aircraft list'!$A$4:$G$39,3,FALSE)="YES",VLOOKUP($F186,'Aircraft list'!$A$4:$G$39,6,FALSE)="YES"),V186,""),"")</f>
        <v/>
      </c>
      <c r="AG186" s="116" t="str">
        <f>IFERROR(IF(VLOOKUP($F186,'Aircraft list'!$A$4:$G$39,5,FALSE)="YES",T186,""),"")</f>
        <v/>
      </c>
      <c r="AH186" s="117" t="str">
        <f>IFERROR(IF(VLOOKUP($F186,'Aircraft list'!$A$4:$G$39,5,FALSE)="YES",U186,""),"")</f>
        <v/>
      </c>
      <c r="AI186" s="115" t="str">
        <f>IFERROR(IF(VLOOKUP($F186,'Aircraft list'!$A$4:$G$39,5,FALSE)="YES",V186,""),"")</f>
        <v/>
      </c>
      <c r="AJ186" s="101"/>
      <c r="AK186" s="101"/>
      <c r="AL186" s="101"/>
      <c r="AM186" s="102" t="str">
        <f>IFERROR(IF(VLOOKUP($F186,'Aircraft list'!$A$4:$G$39,7,FALSE)="YES",N186,""),"")</f>
        <v/>
      </c>
      <c r="AN186" s="112"/>
      <c r="AO186" s="101"/>
      <c r="AP186" s="101"/>
      <c r="AQ186" s="101"/>
      <c r="AR186" s="111"/>
      <c r="AS186" s="102"/>
      <c r="AT186" s="102"/>
      <c r="AU186" s="49"/>
    </row>
    <row r="187" spans="1:47" s="50" customFormat="1">
      <c r="A187" s="84"/>
      <c r="B187" s="75"/>
      <c r="C187" s="76"/>
      <c r="D187" s="77"/>
      <c r="E187" s="73" t="str">
        <f t="shared" si="9"/>
        <v/>
      </c>
      <c r="F187" s="79"/>
      <c r="G187" s="80"/>
      <c r="H187" s="50" t="str">
        <f>IFERROR(IF(VLOOKUP(F187,'Aircraft list'!$A$4:$T$59, 3,FALSE)="YES", "ME", "SE" )," ")</f>
        <v xml:space="preserve"> </v>
      </c>
      <c r="I187" s="80"/>
      <c r="J187" s="81" t="str">
        <f ca="1">IFERROR(IF(AND(
MOD(C187-fctlontodouble(VLOOKUP(B187,#REF!,4,FALSE))/360,1)&gt;=MOD((((MID((MID((IF(ISERR(A187),"",fctsoleil(A187,fctlattodouble(VLOOKUP(B187,#REF!,3,FALSE)),fctlontodouble(VLOOKUP(B187,#REF!,4,FALSE)),FALSE))),1,4)),1,2))*60+MID((MID((IF(ISERR(A187),"",fctsoleil(A187,fctlattodouble(VLOOKUP(B187,#REF!,3,FALSE)),fctlontodouble(VLOOKUP(B187,#REF!,4,FALSE)),FALSE))),1,4)),3,4))/(60*24))-fctlontodouble(VLOOKUP(B187,#REF!,4,FALSE))/360,1),
MOD(C187-fctlontodouble(VLOOKUP(B187,#REF!,4,FALSE))/360,1)&lt;MOD((((MID((MID((IF(ISERR(A187),"",fctsoleil(A187,fctlattodouble(VLOOKUP(B187,#REF!,3,FALSE)),fctlontodouble(VLOOKUP(B187,#REF!,4,FALSE)),FALSE))),7,4)),1,2))*60+MID((MID((IF(ISERR(A187),"",fctsoleil(A187,fctlattodouble(VLOOKUP(B187,#REF!,3,FALSE)),fctlontodouble(VLOOKUP(B187,#REF!,4,FALSE)),FALSE))),7,4)),3,4))/(60*24))-fctlontodouble(VLOOKUP(B187,#REF!,4,FALSE))/360,1)
),1,""),"")</f>
        <v/>
      </c>
      <c r="K187" s="82" t="str">
        <f t="shared" si="10"/>
        <v/>
      </c>
      <c r="L187" s="79" t="str">
        <f ca="1">IFERROR(IF(AND(
MOD(E187-fctlontodouble(VLOOKUP(D187,#REF!,4,FALSE))/360,1)&gt;=MOD((((MID((MID((IF(ISERR(A187),"",fctsoleil(A187,fctlattodouble(VLOOKUP(D187,#REF!,3,FALSE)),fctlontodouble(VLOOKUP(D187,#REF!,4,FALSE)),FALSE))),1,4)),1,2))*60+MID((MID((IF(ISERR(A187),"",fctsoleil(A187,fctlattodouble(VLOOKUP(D187,#REF!,3,FALSE)),fctlontodouble(VLOOKUP(D187,#REF!,4,FALSE)),FALSE))),1,4)),3,4))/(60*24))-fctlontodouble(VLOOKUP(D187,#REF!,4,FALSE))/360,1),
MOD(E187-fctlontodouble(VLOOKUP(D187,#REF!,4,FALSE))/360,1)&lt;MOD((((MID((MID((IF(ISERR(A187),"",fctsoleil(A187,fctlattodouble(VLOOKUP(D187,#REF!,3,FALSE)),fctlontodouble(VLOOKUP(D187,#REF!,4,FALSE)),FALSE))),7,4)),1,2))*60+MID((MID((IF(ISERR(A187),"",fctsoleil(A187,fctlattodouble(VLOOKUP(D187,#REF!,3,FALSE)),fctlontodouble(VLOOKUP(D187,#REF!,4,FALSE)),FALSE))),7,4)),3,4))/(60*24))-fctlontodouble(VLOOKUP(D187,#REF!,4,FALSE))/360,1)
),1," "),"")</f>
        <v/>
      </c>
      <c r="M187" s="79" t="str">
        <f t="shared" si="11"/>
        <v/>
      </c>
      <c r="N187" s="94"/>
      <c r="O187" s="83"/>
      <c r="P187" s="95"/>
      <c r="Q187" s="96"/>
      <c r="R187" s="97" t="str">
        <f>IF(AND(A187&lt;&gt;0,B187&lt;&gt;0,D187&lt;&gt;0,C187&lt;&gt;0,N187&lt;&gt;0),(vol_de_nuit(B187,D187,A187,C187,N187/24)*24),"")</f>
        <v/>
      </c>
      <c r="S187" s="98"/>
      <c r="T187" s="95"/>
      <c r="U187" s="99"/>
      <c r="V187" s="100"/>
      <c r="W187" s="101"/>
      <c r="X187" s="116" t="str">
        <f>IFERROR(IF(AND(VLOOKUP($F187,'Aircraft list'!$A$4:$G$39,2,FALSE)="YES",VLOOKUP($F187,'Aircraft list'!$A$4:$G$39,4,FALSE)="YES"),T187,""),"")</f>
        <v/>
      </c>
      <c r="Y187" s="115" t="str">
        <f>IFERROR(IF(AND(VLOOKUP($F187,'Aircraft list'!$A$4:$G$39,2,FALSE)="YES",VLOOKUP($F187,'Aircraft list'!$A$4:$G$39,4,FALSE)="YES"),V187,""),"")</f>
        <v/>
      </c>
      <c r="Z187" s="116" t="str">
        <f>IFERROR(IF(AND(VLOOKUP($F187,'Aircraft list'!$A$4:$G$39,3,FALSE)="YES",VLOOKUP($F187,'Aircraft list'!$A$4:$G$39,4,FALSE)="YES"),T187,""),"")</f>
        <v/>
      </c>
      <c r="AA187" s="115" t="str">
        <f>IFERROR(IF(AND(VLOOKUP($F187,'Aircraft list'!$A$4:$G$39,3,FALSE)="YES",VLOOKUP($F187,'Aircraft list'!$A$4:$G$39,4,FALSE)="YES"),V187,""),"")</f>
        <v/>
      </c>
      <c r="AB187" s="116" t="str">
        <f>IFERROR(IF(AND(VLOOKUP($F187,'Aircraft list'!$A$4:$G$39,2,FALSE)="YES",VLOOKUP($F187,'Aircraft list'!$A$4:$G$39,6,FALSE)="YES"),T187,""),"")</f>
        <v/>
      </c>
      <c r="AC187" s="115" t="str">
        <f>IFERROR(IF(AND(VLOOKUP($F187,'Aircraft list'!$A$4:$G$39,2,FALSE)="YES",VLOOKUP($F187,'Aircraft list'!$A$4:$G$39,6,FALSE)="YES"),V187,""),"")</f>
        <v/>
      </c>
      <c r="AD187" s="116" t="str">
        <f>IFERROR(IF(AND(VLOOKUP($F187,'Aircraft list'!$A$4:$G$39,3,FALSE)="YES",VLOOKUP($F187,'Aircraft list'!$A$4:$G$39,6,FALSE)="YES"),T187,""),"")</f>
        <v/>
      </c>
      <c r="AE187" s="117" t="str">
        <f>IFERROR(IF(AND(VLOOKUP($F187,'Aircraft list'!$A$4:$G$39,3,FALSE)="YES",VLOOKUP($F187,'Aircraft list'!$A$4:$G$39,6,FALSE)="YES"),U187,""),"")</f>
        <v/>
      </c>
      <c r="AF187" s="115" t="str">
        <f>IFERROR(IF(AND(VLOOKUP($F187,'Aircraft list'!$A$4:$G$39,3,FALSE)="YES",VLOOKUP($F187,'Aircraft list'!$A$4:$G$39,6,FALSE)="YES"),V187,""),"")</f>
        <v/>
      </c>
      <c r="AG187" s="116" t="str">
        <f>IFERROR(IF(VLOOKUP($F187,'Aircraft list'!$A$4:$G$39,5,FALSE)="YES",T187,""),"")</f>
        <v/>
      </c>
      <c r="AH187" s="117" t="str">
        <f>IFERROR(IF(VLOOKUP($F187,'Aircraft list'!$A$4:$G$39,5,FALSE)="YES",U187,""),"")</f>
        <v/>
      </c>
      <c r="AI187" s="115" t="str">
        <f>IFERROR(IF(VLOOKUP($F187,'Aircraft list'!$A$4:$G$39,5,FALSE)="YES",V187,""),"")</f>
        <v/>
      </c>
      <c r="AJ187" s="101"/>
      <c r="AK187" s="101"/>
      <c r="AL187" s="101"/>
      <c r="AM187" s="102" t="str">
        <f>IFERROR(IF(VLOOKUP($F187,'Aircraft list'!$A$4:$G$39,7,FALSE)="YES",N187,""),"")</f>
        <v/>
      </c>
      <c r="AN187" s="112"/>
      <c r="AO187" s="101"/>
      <c r="AP187" s="101"/>
      <c r="AQ187" s="101"/>
      <c r="AR187" s="111"/>
      <c r="AS187" s="102"/>
      <c r="AT187" s="102"/>
      <c r="AU187" s="49"/>
    </row>
    <row r="188" spans="1:47" s="50" customFormat="1">
      <c r="A188" s="84"/>
      <c r="B188" s="75"/>
      <c r="C188" s="76"/>
      <c r="D188" s="77"/>
      <c r="E188" s="73" t="str">
        <f t="shared" si="9"/>
        <v/>
      </c>
      <c r="F188" s="79"/>
      <c r="G188" s="80"/>
      <c r="H188" s="50" t="str">
        <f>IFERROR(IF(VLOOKUP(F188,'Aircraft list'!$A$4:$T$59, 3,FALSE)="YES", "ME", "SE" )," ")</f>
        <v xml:space="preserve"> </v>
      </c>
      <c r="I188" s="80"/>
      <c r="J188" s="81" t="str">
        <f ca="1">IFERROR(IF(AND(
MOD(C188-fctlontodouble(VLOOKUP(B188,#REF!,4,FALSE))/360,1)&gt;=MOD((((MID((MID((IF(ISERR(A188),"",fctsoleil(A188,fctlattodouble(VLOOKUP(B188,#REF!,3,FALSE)),fctlontodouble(VLOOKUP(B188,#REF!,4,FALSE)),FALSE))),1,4)),1,2))*60+MID((MID((IF(ISERR(A188),"",fctsoleil(A188,fctlattodouble(VLOOKUP(B188,#REF!,3,FALSE)),fctlontodouble(VLOOKUP(B188,#REF!,4,FALSE)),FALSE))),1,4)),3,4))/(60*24))-fctlontodouble(VLOOKUP(B188,#REF!,4,FALSE))/360,1),
MOD(C188-fctlontodouble(VLOOKUP(B188,#REF!,4,FALSE))/360,1)&lt;MOD((((MID((MID((IF(ISERR(A188),"",fctsoleil(A188,fctlattodouble(VLOOKUP(B188,#REF!,3,FALSE)),fctlontodouble(VLOOKUP(B188,#REF!,4,FALSE)),FALSE))),7,4)),1,2))*60+MID((MID((IF(ISERR(A188),"",fctsoleil(A188,fctlattodouble(VLOOKUP(B188,#REF!,3,FALSE)),fctlontodouble(VLOOKUP(B188,#REF!,4,FALSE)),FALSE))),7,4)),3,4))/(60*24))-fctlontodouble(VLOOKUP(B188,#REF!,4,FALSE))/360,1)
),1,""),"")</f>
        <v/>
      </c>
      <c r="K188" s="82" t="str">
        <f t="shared" si="10"/>
        <v/>
      </c>
      <c r="L188" s="79" t="str">
        <f ca="1">IFERROR(IF(AND(
MOD(E188-fctlontodouble(VLOOKUP(D188,#REF!,4,FALSE))/360,1)&gt;=MOD((((MID((MID((IF(ISERR(A188),"",fctsoleil(A188,fctlattodouble(VLOOKUP(D188,#REF!,3,FALSE)),fctlontodouble(VLOOKUP(D188,#REF!,4,FALSE)),FALSE))),1,4)),1,2))*60+MID((MID((IF(ISERR(A188),"",fctsoleil(A188,fctlattodouble(VLOOKUP(D188,#REF!,3,FALSE)),fctlontodouble(VLOOKUP(D188,#REF!,4,FALSE)),FALSE))),1,4)),3,4))/(60*24))-fctlontodouble(VLOOKUP(D188,#REF!,4,FALSE))/360,1),
MOD(E188-fctlontodouble(VLOOKUP(D188,#REF!,4,FALSE))/360,1)&lt;MOD((((MID((MID((IF(ISERR(A188),"",fctsoleil(A188,fctlattodouble(VLOOKUP(D188,#REF!,3,FALSE)),fctlontodouble(VLOOKUP(D188,#REF!,4,FALSE)),FALSE))),7,4)),1,2))*60+MID((MID((IF(ISERR(A188),"",fctsoleil(A188,fctlattodouble(VLOOKUP(D188,#REF!,3,FALSE)),fctlontodouble(VLOOKUP(D188,#REF!,4,FALSE)),FALSE))),7,4)),3,4))/(60*24))-fctlontodouble(VLOOKUP(D188,#REF!,4,FALSE))/360,1)
),1," "),"")</f>
        <v/>
      </c>
      <c r="M188" s="79" t="str">
        <f t="shared" si="11"/>
        <v/>
      </c>
      <c r="N188" s="94"/>
      <c r="O188" s="83"/>
      <c r="P188" s="95"/>
      <c r="Q188" s="96"/>
      <c r="R188" s="97" t="str">
        <f>IF(AND(A188&lt;&gt;0,B188&lt;&gt;0,D188&lt;&gt;0,C188&lt;&gt;0,N188&lt;&gt;0),(vol_de_nuit(B188,D188,A188,C188,N188/24)*24),"")</f>
        <v/>
      </c>
      <c r="S188" s="98"/>
      <c r="T188" s="95"/>
      <c r="U188" s="99"/>
      <c r="V188" s="100"/>
      <c r="W188" s="101"/>
      <c r="X188" s="116" t="str">
        <f>IFERROR(IF(AND(VLOOKUP($F188,'Aircraft list'!$A$4:$G$39,2,FALSE)="YES",VLOOKUP($F188,'Aircraft list'!$A$4:$G$39,4,FALSE)="YES"),T188,""),"")</f>
        <v/>
      </c>
      <c r="Y188" s="115" t="str">
        <f>IFERROR(IF(AND(VLOOKUP($F188,'Aircraft list'!$A$4:$G$39,2,FALSE)="YES",VLOOKUP($F188,'Aircraft list'!$A$4:$G$39,4,FALSE)="YES"),V188,""),"")</f>
        <v/>
      </c>
      <c r="Z188" s="116" t="str">
        <f>IFERROR(IF(AND(VLOOKUP($F188,'Aircraft list'!$A$4:$G$39,3,FALSE)="YES",VLOOKUP($F188,'Aircraft list'!$A$4:$G$39,4,FALSE)="YES"),T188,""),"")</f>
        <v/>
      </c>
      <c r="AA188" s="115" t="str">
        <f>IFERROR(IF(AND(VLOOKUP($F188,'Aircraft list'!$A$4:$G$39,3,FALSE)="YES",VLOOKUP($F188,'Aircraft list'!$A$4:$G$39,4,FALSE)="YES"),V188,""),"")</f>
        <v/>
      </c>
      <c r="AB188" s="116" t="str">
        <f>IFERROR(IF(AND(VLOOKUP($F188,'Aircraft list'!$A$4:$G$39,2,FALSE)="YES",VLOOKUP($F188,'Aircraft list'!$A$4:$G$39,6,FALSE)="YES"),T188,""),"")</f>
        <v/>
      </c>
      <c r="AC188" s="115" t="str">
        <f>IFERROR(IF(AND(VLOOKUP($F188,'Aircraft list'!$A$4:$G$39,2,FALSE)="YES",VLOOKUP($F188,'Aircraft list'!$A$4:$G$39,6,FALSE)="YES"),V188,""),"")</f>
        <v/>
      </c>
      <c r="AD188" s="116" t="str">
        <f>IFERROR(IF(AND(VLOOKUP($F188,'Aircraft list'!$A$4:$G$39,3,FALSE)="YES",VLOOKUP($F188,'Aircraft list'!$A$4:$G$39,6,FALSE)="YES"),T188,""),"")</f>
        <v/>
      </c>
      <c r="AE188" s="117" t="str">
        <f>IFERROR(IF(AND(VLOOKUP($F188,'Aircraft list'!$A$4:$G$39,3,FALSE)="YES",VLOOKUP($F188,'Aircraft list'!$A$4:$G$39,6,FALSE)="YES"),U188,""),"")</f>
        <v/>
      </c>
      <c r="AF188" s="115" t="str">
        <f>IFERROR(IF(AND(VLOOKUP($F188,'Aircraft list'!$A$4:$G$39,3,FALSE)="YES",VLOOKUP($F188,'Aircraft list'!$A$4:$G$39,6,FALSE)="YES"),V188,""),"")</f>
        <v/>
      </c>
      <c r="AG188" s="116" t="str">
        <f>IFERROR(IF(VLOOKUP($F188,'Aircraft list'!$A$4:$G$39,5,FALSE)="YES",T188,""),"")</f>
        <v/>
      </c>
      <c r="AH188" s="117" t="str">
        <f>IFERROR(IF(VLOOKUP($F188,'Aircraft list'!$A$4:$G$39,5,FALSE)="YES",U188,""),"")</f>
        <v/>
      </c>
      <c r="AI188" s="115" t="str">
        <f>IFERROR(IF(VLOOKUP($F188,'Aircraft list'!$A$4:$G$39,5,FALSE)="YES",V188,""),"")</f>
        <v/>
      </c>
      <c r="AJ188" s="101"/>
      <c r="AK188" s="101"/>
      <c r="AL188" s="101"/>
      <c r="AM188" s="102" t="str">
        <f>IFERROR(IF(VLOOKUP($F188,'Aircraft list'!$A$4:$G$39,7,FALSE)="YES",N188,""),"")</f>
        <v/>
      </c>
      <c r="AN188" s="112"/>
      <c r="AO188" s="101"/>
      <c r="AP188" s="101"/>
      <c r="AQ188" s="101"/>
      <c r="AR188" s="111"/>
      <c r="AS188" s="102"/>
      <c r="AT188" s="102"/>
      <c r="AU188" s="49"/>
    </row>
    <row r="189" spans="1:47" s="50" customFormat="1">
      <c r="A189" s="84"/>
      <c r="B189" s="75"/>
      <c r="C189" s="76"/>
      <c r="D189" s="77"/>
      <c r="E189" s="73" t="str">
        <f t="shared" si="9"/>
        <v/>
      </c>
      <c r="F189" s="79"/>
      <c r="G189" s="80"/>
      <c r="H189" s="50" t="str">
        <f>IFERROR(IF(VLOOKUP(F189,'Aircraft list'!$A$4:$T$59, 3,FALSE)="YES", "ME", "SE" )," ")</f>
        <v xml:space="preserve"> </v>
      </c>
      <c r="I189" s="80"/>
      <c r="J189" s="81" t="str">
        <f ca="1">IFERROR(IF(AND(
MOD(C189-fctlontodouble(VLOOKUP(B189,#REF!,4,FALSE))/360,1)&gt;=MOD((((MID((MID((IF(ISERR(A189),"",fctsoleil(A189,fctlattodouble(VLOOKUP(B189,#REF!,3,FALSE)),fctlontodouble(VLOOKUP(B189,#REF!,4,FALSE)),FALSE))),1,4)),1,2))*60+MID((MID((IF(ISERR(A189),"",fctsoleil(A189,fctlattodouble(VLOOKUP(B189,#REF!,3,FALSE)),fctlontodouble(VLOOKUP(B189,#REF!,4,FALSE)),FALSE))),1,4)),3,4))/(60*24))-fctlontodouble(VLOOKUP(B189,#REF!,4,FALSE))/360,1),
MOD(C189-fctlontodouble(VLOOKUP(B189,#REF!,4,FALSE))/360,1)&lt;MOD((((MID((MID((IF(ISERR(A189),"",fctsoleil(A189,fctlattodouble(VLOOKUP(B189,#REF!,3,FALSE)),fctlontodouble(VLOOKUP(B189,#REF!,4,FALSE)),FALSE))),7,4)),1,2))*60+MID((MID((IF(ISERR(A189),"",fctsoleil(A189,fctlattodouble(VLOOKUP(B189,#REF!,3,FALSE)),fctlontodouble(VLOOKUP(B189,#REF!,4,FALSE)),FALSE))),7,4)),3,4))/(60*24))-fctlontodouble(VLOOKUP(B189,#REF!,4,FALSE))/360,1)
),1,""),"")</f>
        <v/>
      </c>
      <c r="K189" s="82" t="str">
        <f t="shared" si="10"/>
        <v/>
      </c>
      <c r="L189" s="79" t="str">
        <f ca="1">IFERROR(IF(AND(
MOD(E189-fctlontodouble(VLOOKUP(D189,#REF!,4,FALSE))/360,1)&gt;=MOD((((MID((MID((IF(ISERR(A189),"",fctsoleil(A189,fctlattodouble(VLOOKUP(D189,#REF!,3,FALSE)),fctlontodouble(VLOOKUP(D189,#REF!,4,FALSE)),FALSE))),1,4)),1,2))*60+MID((MID((IF(ISERR(A189),"",fctsoleil(A189,fctlattodouble(VLOOKUP(D189,#REF!,3,FALSE)),fctlontodouble(VLOOKUP(D189,#REF!,4,FALSE)),FALSE))),1,4)),3,4))/(60*24))-fctlontodouble(VLOOKUP(D189,#REF!,4,FALSE))/360,1),
MOD(E189-fctlontodouble(VLOOKUP(D189,#REF!,4,FALSE))/360,1)&lt;MOD((((MID((MID((IF(ISERR(A189),"",fctsoleil(A189,fctlattodouble(VLOOKUP(D189,#REF!,3,FALSE)),fctlontodouble(VLOOKUP(D189,#REF!,4,FALSE)),FALSE))),7,4)),1,2))*60+MID((MID((IF(ISERR(A189),"",fctsoleil(A189,fctlattodouble(VLOOKUP(D189,#REF!,3,FALSE)),fctlontodouble(VLOOKUP(D189,#REF!,4,FALSE)),FALSE))),7,4)),3,4))/(60*24))-fctlontodouble(VLOOKUP(D189,#REF!,4,FALSE))/360,1)
),1," "),"")</f>
        <v/>
      </c>
      <c r="M189" s="79" t="str">
        <f t="shared" si="11"/>
        <v/>
      </c>
      <c r="N189" s="94"/>
      <c r="O189" s="83"/>
      <c r="P189" s="95"/>
      <c r="Q189" s="96"/>
      <c r="R189" s="97" t="str">
        <f>IF(AND(A189&lt;&gt;0,B189&lt;&gt;0,D189&lt;&gt;0,C189&lt;&gt;0,N189&lt;&gt;0),(vol_de_nuit(B189,D189,A189,C189,N189/24)*24),"")</f>
        <v/>
      </c>
      <c r="S189" s="98"/>
      <c r="T189" s="95"/>
      <c r="U189" s="99"/>
      <c r="V189" s="100"/>
      <c r="W189" s="101"/>
      <c r="X189" s="116" t="str">
        <f>IFERROR(IF(AND(VLOOKUP($F189,'Aircraft list'!$A$4:$G$39,2,FALSE)="YES",VLOOKUP($F189,'Aircraft list'!$A$4:$G$39,4,FALSE)="YES"),T189,""),"")</f>
        <v/>
      </c>
      <c r="Y189" s="115" t="str">
        <f>IFERROR(IF(AND(VLOOKUP($F189,'Aircraft list'!$A$4:$G$39,2,FALSE)="YES",VLOOKUP($F189,'Aircraft list'!$A$4:$G$39,4,FALSE)="YES"),V189,""),"")</f>
        <v/>
      </c>
      <c r="Z189" s="116" t="str">
        <f>IFERROR(IF(AND(VLOOKUP($F189,'Aircraft list'!$A$4:$G$39,3,FALSE)="YES",VLOOKUP($F189,'Aircraft list'!$A$4:$G$39,4,FALSE)="YES"),T189,""),"")</f>
        <v/>
      </c>
      <c r="AA189" s="115" t="str">
        <f>IFERROR(IF(AND(VLOOKUP($F189,'Aircraft list'!$A$4:$G$39,3,FALSE)="YES",VLOOKUP($F189,'Aircraft list'!$A$4:$G$39,4,FALSE)="YES"),V189,""),"")</f>
        <v/>
      </c>
      <c r="AB189" s="116" t="str">
        <f>IFERROR(IF(AND(VLOOKUP($F189,'Aircraft list'!$A$4:$G$39,2,FALSE)="YES",VLOOKUP($F189,'Aircraft list'!$A$4:$G$39,6,FALSE)="YES"),T189,""),"")</f>
        <v/>
      </c>
      <c r="AC189" s="115" t="str">
        <f>IFERROR(IF(AND(VLOOKUP($F189,'Aircraft list'!$A$4:$G$39,2,FALSE)="YES",VLOOKUP($F189,'Aircraft list'!$A$4:$G$39,6,FALSE)="YES"),V189,""),"")</f>
        <v/>
      </c>
      <c r="AD189" s="116" t="str">
        <f>IFERROR(IF(AND(VLOOKUP($F189,'Aircraft list'!$A$4:$G$39,3,FALSE)="YES",VLOOKUP($F189,'Aircraft list'!$A$4:$G$39,6,FALSE)="YES"),T189,""),"")</f>
        <v/>
      </c>
      <c r="AE189" s="117" t="str">
        <f>IFERROR(IF(AND(VLOOKUP($F189,'Aircraft list'!$A$4:$G$39,3,FALSE)="YES",VLOOKUP($F189,'Aircraft list'!$A$4:$G$39,6,FALSE)="YES"),U189,""),"")</f>
        <v/>
      </c>
      <c r="AF189" s="115" t="str">
        <f>IFERROR(IF(AND(VLOOKUP($F189,'Aircraft list'!$A$4:$G$39,3,FALSE)="YES",VLOOKUP($F189,'Aircraft list'!$A$4:$G$39,6,FALSE)="YES"),V189,""),"")</f>
        <v/>
      </c>
      <c r="AG189" s="116" t="str">
        <f>IFERROR(IF(VLOOKUP($F189,'Aircraft list'!$A$4:$G$39,5,FALSE)="YES",T189,""),"")</f>
        <v/>
      </c>
      <c r="AH189" s="117" t="str">
        <f>IFERROR(IF(VLOOKUP($F189,'Aircraft list'!$A$4:$G$39,5,FALSE)="YES",U189,""),"")</f>
        <v/>
      </c>
      <c r="AI189" s="115" t="str">
        <f>IFERROR(IF(VLOOKUP($F189,'Aircraft list'!$A$4:$G$39,5,FALSE)="YES",V189,""),"")</f>
        <v/>
      </c>
      <c r="AJ189" s="101"/>
      <c r="AK189" s="101"/>
      <c r="AL189" s="101"/>
      <c r="AM189" s="102" t="str">
        <f>IFERROR(IF(VLOOKUP($F189,'Aircraft list'!$A$4:$G$39,7,FALSE)="YES",N189,""),"")</f>
        <v/>
      </c>
      <c r="AN189" s="112"/>
      <c r="AO189" s="101"/>
      <c r="AP189" s="101"/>
      <c r="AQ189" s="101"/>
      <c r="AR189" s="111"/>
      <c r="AS189" s="102"/>
      <c r="AT189" s="102"/>
      <c r="AU189" s="49"/>
    </row>
    <row r="190" spans="1:47" s="50" customFormat="1">
      <c r="A190" s="84"/>
      <c r="B190" s="75"/>
      <c r="C190" s="76"/>
      <c r="D190" s="77"/>
      <c r="E190" s="73" t="str">
        <f t="shared" si="9"/>
        <v/>
      </c>
      <c r="F190" s="79"/>
      <c r="G190" s="80"/>
      <c r="H190" s="50" t="str">
        <f>IFERROR(IF(VLOOKUP(F190,'Aircraft list'!$A$4:$T$59, 3,FALSE)="YES", "ME", "SE" )," ")</f>
        <v xml:space="preserve"> </v>
      </c>
      <c r="I190" s="80"/>
      <c r="J190" s="81" t="str">
        <f ca="1">IFERROR(IF(AND(
MOD(C190-fctlontodouble(VLOOKUP(B190,#REF!,4,FALSE))/360,1)&gt;=MOD((((MID((MID((IF(ISERR(A190),"",fctsoleil(A190,fctlattodouble(VLOOKUP(B190,#REF!,3,FALSE)),fctlontodouble(VLOOKUP(B190,#REF!,4,FALSE)),FALSE))),1,4)),1,2))*60+MID((MID((IF(ISERR(A190),"",fctsoleil(A190,fctlattodouble(VLOOKUP(B190,#REF!,3,FALSE)),fctlontodouble(VLOOKUP(B190,#REF!,4,FALSE)),FALSE))),1,4)),3,4))/(60*24))-fctlontodouble(VLOOKUP(B190,#REF!,4,FALSE))/360,1),
MOD(C190-fctlontodouble(VLOOKUP(B190,#REF!,4,FALSE))/360,1)&lt;MOD((((MID((MID((IF(ISERR(A190),"",fctsoleil(A190,fctlattodouble(VLOOKUP(B190,#REF!,3,FALSE)),fctlontodouble(VLOOKUP(B190,#REF!,4,FALSE)),FALSE))),7,4)),1,2))*60+MID((MID((IF(ISERR(A190),"",fctsoleil(A190,fctlattodouble(VLOOKUP(B190,#REF!,3,FALSE)),fctlontodouble(VLOOKUP(B190,#REF!,4,FALSE)),FALSE))),7,4)),3,4))/(60*24))-fctlontodouble(VLOOKUP(B190,#REF!,4,FALSE))/360,1)
),1,""),"")</f>
        <v/>
      </c>
      <c r="K190" s="82" t="str">
        <f t="shared" si="10"/>
        <v/>
      </c>
      <c r="L190" s="79" t="str">
        <f ca="1">IFERROR(IF(AND(
MOD(E190-fctlontodouble(VLOOKUP(D190,#REF!,4,FALSE))/360,1)&gt;=MOD((((MID((MID((IF(ISERR(A190),"",fctsoleil(A190,fctlattodouble(VLOOKUP(D190,#REF!,3,FALSE)),fctlontodouble(VLOOKUP(D190,#REF!,4,FALSE)),FALSE))),1,4)),1,2))*60+MID((MID((IF(ISERR(A190),"",fctsoleil(A190,fctlattodouble(VLOOKUP(D190,#REF!,3,FALSE)),fctlontodouble(VLOOKUP(D190,#REF!,4,FALSE)),FALSE))),1,4)),3,4))/(60*24))-fctlontodouble(VLOOKUP(D190,#REF!,4,FALSE))/360,1),
MOD(E190-fctlontodouble(VLOOKUP(D190,#REF!,4,FALSE))/360,1)&lt;MOD((((MID((MID((IF(ISERR(A190),"",fctsoleil(A190,fctlattodouble(VLOOKUP(D190,#REF!,3,FALSE)),fctlontodouble(VLOOKUP(D190,#REF!,4,FALSE)),FALSE))),7,4)),1,2))*60+MID((MID((IF(ISERR(A190),"",fctsoleil(A190,fctlattodouble(VLOOKUP(D190,#REF!,3,FALSE)),fctlontodouble(VLOOKUP(D190,#REF!,4,FALSE)),FALSE))),7,4)),3,4))/(60*24))-fctlontodouble(VLOOKUP(D190,#REF!,4,FALSE))/360,1)
),1," "),"")</f>
        <v/>
      </c>
      <c r="M190" s="79" t="str">
        <f t="shared" si="11"/>
        <v/>
      </c>
      <c r="N190" s="94"/>
      <c r="O190" s="83"/>
      <c r="P190" s="95"/>
      <c r="Q190" s="96"/>
      <c r="R190" s="97" t="str">
        <f>IF(AND(A190&lt;&gt;0,B190&lt;&gt;0,D190&lt;&gt;0,C190&lt;&gt;0,N190&lt;&gt;0),(vol_de_nuit(B190,D190,A190,C190,N190/24)*24),"")</f>
        <v/>
      </c>
      <c r="S190" s="98"/>
      <c r="T190" s="95"/>
      <c r="U190" s="99"/>
      <c r="V190" s="100"/>
      <c r="W190" s="101"/>
      <c r="X190" s="116" t="str">
        <f>IFERROR(IF(AND(VLOOKUP($F190,'Aircraft list'!$A$4:$G$39,2,FALSE)="YES",VLOOKUP($F190,'Aircraft list'!$A$4:$G$39,4,FALSE)="YES"),T190,""),"")</f>
        <v/>
      </c>
      <c r="Y190" s="115" t="str">
        <f>IFERROR(IF(AND(VLOOKUP($F190,'Aircraft list'!$A$4:$G$39,2,FALSE)="YES",VLOOKUP($F190,'Aircraft list'!$A$4:$G$39,4,FALSE)="YES"),V190,""),"")</f>
        <v/>
      </c>
      <c r="Z190" s="116" t="str">
        <f>IFERROR(IF(AND(VLOOKUP($F190,'Aircraft list'!$A$4:$G$39,3,FALSE)="YES",VLOOKUP($F190,'Aircraft list'!$A$4:$G$39,4,FALSE)="YES"),T190,""),"")</f>
        <v/>
      </c>
      <c r="AA190" s="115" t="str">
        <f>IFERROR(IF(AND(VLOOKUP($F190,'Aircraft list'!$A$4:$G$39,3,FALSE)="YES",VLOOKUP($F190,'Aircraft list'!$A$4:$G$39,4,FALSE)="YES"),V190,""),"")</f>
        <v/>
      </c>
      <c r="AB190" s="116" t="str">
        <f>IFERROR(IF(AND(VLOOKUP($F190,'Aircraft list'!$A$4:$G$39,2,FALSE)="YES",VLOOKUP($F190,'Aircraft list'!$A$4:$G$39,6,FALSE)="YES"),T190,""),"")</f>
        <v/>
      </c>
      <c r="AC190" s="115" t="str">
        <f>IFERROR(IF(AND(VLOOKUP($F190,'Aircraft list'!$A$4:$G$39,2,FALSE)="YES",VLOOKUP($F190,'Aircraft list'!$A$4:$G$39,6,FALSE)="YES"),V190,""),"")</f>
        <v/>
      </c>
      <c r="AD190" s="116" t="str">
        <f>IFERROR(IF(AND(VLOOKUP($F190,'Aircraft list'!$A$4:$G$39,3,FALSE)="YES",VLOOKUP($F190,'Aircraft list'!$A$4:$G$39,6,FALSE)="YES"),T190,""),"")</f>
        <v/>
      </c>
      <c r="AE190" s="117" t="str">
        <f>IFERROR(IF(AND(VLOOKUP($F190,'Aircraft list'!$A$4:$G$39,3,FALSE)="YES",VLOOKUP($F190,'Aircraft list'!$A$4:$G$39,6,FALSE)="YES"),U190,""),"")</f>
        <v/>
      </c>
      <c r="AF190" s="115" t="str">
        <f>IFERROR(IF(AND(VLOOKUP($F190,'Aircraft list'!$A$4:$G$39,3,FALSE)="YES",VLOOKUP($F190,'Aircraft list'!$A$4:$G$39,6,FALSE)="YES"),V190,""),"")</f>
        <v/>
      </c>
      <c r="AG190" s="116" t="str">
        <f>IFERROR(IF(VLOOKUP($F190,'Aircraft list'!$A$4:$G$39,5,FALSE)="YES",T190,""),"")</f>
        <v/>
      </c>
      <c r="AH190" s="117" t="str">
        <f>IFERROR(IF(VLOOKUP($F190,'Aircraft list'!$A$4:$G$39,5,FALSE)="YES",U190,""),"")</f>
        <v/>
      </c>
      <c r="AI190" s="115" t="str">
        <f>IFERROR(IF(VLOOKUP($F190,'Aircraft list'!$A$4:$G$39,5,FALSE)="YES",V190,""),"")</f>
        <v/>
      </c>
      <c r="AJ190" s="101"/>
      <c r="AK190" s="101"/>
      <c r="AL190" s="101"/>
      <c r="AM190" s="102" t="str">
        <f>IFERROR(IF(VLOOKUP($F190,'Aircraft list'!$A$4:$G$39,7,FALSE)="YES",N190,""),"")</f>
        <v/>
      </c>
      <c r="AN190" s="112"/>
      <c r="AO190" s="101"/>
      <c r="AP190" s="101"/>
      <c r="AQ190" s="101"/>
      <c r="AR190" s="111"/>
      <c r="AS190" s="102"/>
      <c r="AT190" s="102"/>
      <c r="AU190" s="49"/>
    </row>
    <row r="191" spans="1:47" s="50" customFormat="1">
      <c r="A191" s="84"/>
      <c r="B191" s="75"/>
      <c r="C191" s="76"/>
      <c r="D191" s="77"/>
      <c r="E191" s="73" t="str">
        <f t="shared" si="9"/>
        <v/>
      </c>
      <c r="F191" s="79"/>
      <c r="G191" s="80"/>
      <c r="H191" s="50" t="str">
        <f>IFERROR(IF(VLOOKUP(F191,'Aircraft list'!$A$4:$T$59, 3,FALSE)="YES", "ME", "SE" )," ")</f>
        <v xml:space="preserve"> </v>
      </c>
      <c r="I191" s="80"/>
      <c r="J191" s="81" t="str">
        <f ca="1">IFERROR(IF(AND(
MOD(C191-fctlontodouble(VLOOKUP(B191,#REF!,4,FALSE))/360,1)&gt;=MOD((((MID((MID((IF(ISERR(A191),"",fctsoleil(A191,fctlattodouble(VLOOKUP(B191,#REF!,3,FALSE)),fctlontodouble(VLOOKUP(B191,#REF!,4,FALSE)),FALSE))),1,4)),1,2))*60+MID((MID((IF(ISERR(A191),"",fctsoleil(A191,fctlattodouble(VLOOKUP(B191,#REF!,3,FALSE)),fctlontodouble(VLOOKUP(B191,#REF!,4,FALSE)),FALSE))),1,4)),3,4))/(60*24))-fctlontodouble(VLOOKUP(B191,#REF!,4,FALSE))/360,1),
MOD(C191-fctlontodouble(VLOOKUP(B191,#REF!,4,FALSE))/360,1)&lt;MOD((((MID((MID((IF(ISERR(A191),"",fctsoleil(A191,fctlattodouble(VLOOKUP(B191,#REF!,3,FALSE)),fctlontodouble(VLOOKUP(B191,#REF!,4,FALSE)),FALSE))),7,4)),1,2))*60+MID((MID((IF(ISERR(A191),"",fctsoleil(A191,fctlattodouble(VLOOKUP(B191,#REF!,3,FALSE)),fctlontodouble(VLOOKUP(B191,#REF!,4,FALSE)),FALSE))),7,4)),3,4))/(60*24))-fctlontodouble(VLOOKUP(B191,#REF!,4,FALSE))/360,1)
),1,""),"")</f>
        <v/>
      </c>
      <c r="K191" s="82" t="str">
        <f t="shared" si="10"/>
        <v/>
      </c>
      <c r="L191" s="79" t="str">
        <f ca="1">IFERROR(IF(AND(
MOD(E191-fctlontodouble(VLOOKUP(D191,#REF!,4,FALSE))/360,1)&gt;=MOD((((MID((MID((IF(ISERR(A191),"",fctsoleil(A191,fctlattodouble(VLOOKUP(D191,#REF!,3,FALSE)),fctlontodouble(VLOOKUP(D191,#REF!,4,FALSE)),FALSE))),1,4)),1,2))*60+MID((MID((IF(ISERR(A191),"",fctsoleil(A191,fctlattodouble(VLOOKUP(D191,#REF!,3,FALSE)),fctlontodouble(VLOOKUP(D191,#REF!,4,FALSE)),FALSE))),1,4)),3,4))/(60*24))-fctlontodouble(VLOOKUP(D191,#REF!,4,FALSE))/360,1),
MOD(E191-fctlontodouble(VLOOKUP(D191,#REF!,4,FALSE))/360,1)&lt;MOD((((MID((MID((IF(ISERR(A191),"",fctsoleil(A191,fctlattodouble(VLOOKUP(D191,#REF!,3,FALSE)),fctlontodouble(VLOOKUP(D191,#REF!,4,FALSE)),FALSE))),7,4)),1,2))*60+MID((MID((IF(ISERR(A191),"",fctsoleil(A191,fctlattodouble(VLOOKUP(D191,#REF!,3,FALSE)),fctlontodouble(VLOOKUP(D191,#REF!,4,FALSE)),FALSE))),7,4)),3,4))/(60*24))-fctlontodouble(VLOOKUP(D191,#REF!,4,FALSE))/360,1)
),1," "),"")</f>
        <v/>
      </c>
      <c r="M191" s="79" t="str">
        <f t="shared" si="11"/>
        <v/>
      </c>
      <c r="N191" s="94"/>
      <c r="O191" s="83"/>
      <c r="P191" s="95"/>
      <c r="Q191" s="96"/>
      <c r="R191" s="97" t="str">
        <f>IF(AND(A191&lt;&gt;0,B191&lt;&gt;0,D191&lt;&gt;0,C191&lt;&gt;0,N191&lt;&gt;0),(vol_de_nuit(B191,D191,A191,C191,N191/24)*24),"")</f>
        <v/>
      </c>
      <c r="S191" s="98"/>
      <c r="T191" s="95"/>
      <c r="U191" s="99"/>
      <c r="V191" s="100"/>
      <c r="W191" s="101"/>
      <c r="X191" s="116" t="str">
        <f>IFERROR(IF(AND(VLOOKUP($F191,'Aircraft list'!$A$4:$G$39,2,FALSE)="YES",VLOOKUP($F191,'Aircraft list'!$A$4:$G$39,4,FALSE)="YES"),T191,""),"")</f>
        <v/>
      </c>
      <c r="Y191" s="115" t="str">
        <f>IFERROR(IF(AND(VLOOKUP($F191,'Aircraft list'!$A$4:$G$39,2,FALSE)="YES",VLOOKUP($F191,'Aircraft list'!$A$4:$G$39,4,FALSE)="YES"),V191,""),"")</f>
        <v/>
      </c>
      <c r="Z191" s="116" t="str">
        <f>IFERROR(IF(AND(VLOOKUP($F191,'Aircraft list'!$A$4:$G$39,3,FALSE)="YES",VLOOKUP($F191,'Aircraft list'!$A$4:$G$39,4,FALSE)="YES"),T191,""),"")</f>
        <v/>
      </c>
      <c r="AA191" s="115" t="str">
        <f>IFERROR(IF(AND(VLOOKUP($F191,'Aircraft list'!$A$4:$G$39,3,FALSE)="YES",VLOOKUP($F191,'Aircraft list'!$A$4:$G$39,4,FALSE)="YES"),V191,""),"")</f>
        <v/>
      </c>
      <c r="AB191" s="116" t="str">
        <f>IFERROR(IF(AND(VLOOKUP($F191,'Aircraft list'!$A$4:$G$39,2,FALSE)="YES",VLOOKUP($F191,'Aircraft list'!$A$4:$G$39,6,FALSE)="YES"),T191,""),"")</f>
        <v/>
      </c>
      <c r="AC191" s="115" t="str">
        <f>IFERROR(IF(AND(VLOOKUP($F191,'Aircraft list'!$A$4:$G$39,2,FALSE)="YES",VLOOKUP($F191,'Aircraft list'!$A$4:$G$39,6,FALSE)="YES"),V191,""),"")</f>
        <v/>
      </c>
      <c r="AD191" s="116" t="str">
        <f>IFERROR(IF(AND(VLOOKUP($F191,'Aircraft list'!$A$4:$G$39,3,FALSE)="YES",VLOOKUP($F191,'Aircraft list'!$A$4:$G$39,6,FALSE)="YES"),T191,""),"")</f>
        <v/>
      </c>
      <c r="AE191" s="117" t="str">
        <f>IFERROR(IF(AND(VLOOKUP($F191,'Aircraft list'!$A$4:$G$39,3,FALSE)="YES",VLOOKUP($F191,'Aircraft list'!$A$4:$G$39,6,FALSE)="YES"),U191,""),"")</f>
        <v/>
      </c>
      <c r="AF191" s="115" t="str">
        <f>IFERROR(IF(AND(VLOOKUP($F191,'Aircraft list'!$A$4:$G$39,3,FALSE)="YES",VLOOKUP($F191,'Aircraft list'!$A$4:$G$39,6,FALSE)="YES"),V191,""),"")</f>
        <v/>
      </c>
      <c r="AG191" s="116" t="str">
        <f>IFERROR(IF(VLOOKUP($F191,'Aircraft list'!$A$4:$G$39,5,FALSE)="YES",T191,""),"")</f>
        <v/>
      </c>
      <c r="AH191" s="117" t="str">
        <f>IFERROR(IF(VLOOKUP($F191,'Aircraft list'!$A$4:$G$39,5,FALSE)="YES",U191,""),"")</f>
        <v/>
      </c>
      <c r="AI191" s="115" t="str">
        <f>IFERROR(IF(VLOOKUP($F191,'Aircraft list'!$A$4:$G$39,5,FALSE)="YES",V191,""),"")</f>
        <v/>
      </c>
      <c r="AJ191" s="101"/>
      <c r="AK191" s="101"/>
      <c r="AL191" s="101"/>
      <c r="AM191" s="102" t="str">
        <f>IFERROR(IF(VLOOKUP($F191,'Aircraft list'!$A$4:$G$39,7,FALSE)="YES",N191,""),"")</f>
        <v/>
      </c>
      <c r="AN191" s="112"/>
      <c r="AO191" s="101"/>
      <c r="AP191" s="101"/>
      <c r="AQ191" s="101"/>
      <c r="AR191" s="111"/>
      <c r="AS191" s="102"/>
      <c r="AT191" s="102"/>
      <c r="AU191" s="49"/>
    </row>
    <row r="192" spans="1:47" s="50" customFormat="1">
      <c r="A192" s="84"/>
      <c r="B192" s="75"/>
      <c r="C192" s="76"/>
      <c r="D192" s="77"/>
      <c r="E192" s="73" t="str">
        <f t="shared" si="9"/>
        <v/>
      </c>
      <c r="F192" s="79"/>
      <c r="G192" s="80"/>
      <c r="H192" s="50" t="str">
        <f>IFERROR(IF(VLOOKUP(F192,'Aircraft list'!$A$4:$T$59, 3,FALSE)="YES", "ME", "SE" )," ")</f>
        <v xml:space="preserve"> </v>
      </c>
      <c r="I192" s="80"/>
      <c r="J192" s="81" t="str">
        <f ca="1">IFERROR(IF(AND(
MOD(C192-fctlontodouble(VLOOKUP(B192,#REF!,4,FALSE))/360,1)&gt;=MOD((((MID((MID((IF(ISERR(A192),"",fctsoleil(A192,fctlattodouble(VLOOKUP(B192,#REF!,3,FALSE)),fctlontodouble(VLOOKUP(B192,#REF!,4,FALSE)),FALSE))),1,4)),1,2))*60+MID((MID((IF(ISERR(A192),"",fctsoleil(A192,fctlattodouble(VLOOKUP(B192,#REF!,3,FALSE)),fctlontodouble(VLOOKUP(B192,#REF!,4,FALSE)),FALSE))),1,4)),3,4))/(60*24))-fctlontodouble(VLOOKUP(B192,#REF!,4,FALSE))/360,1),
MOD(C192-fctlontodouble(VLOOKUP(B192,#REF!,4,FALSE))/360,1)&lt;MOD((((MID((MID((IF(ISERR(A192),"",fctsoleil(A192,fctlattodouble(VLOOKUP(B192,#REF!,3,FALSE)),fctlontodouble(VLOOKUP(B192,#REF!,4,FALSE)),FALSE))),7,4)),1,2))*60+MID((MID((IF(ISERR(A192),"",fctsoleil(A192,fctlattodouble(VLOOKUP(B192,#REF!,3,FALSE)),fctlontodouble(VLOOKUP(B192,#REF!,4,FALSE)),FALSE))),7,4)),3,4))/(60*24))-fctlontodouble(VLOOKUP(B192,#REF!,4,FALSE))/360,1)
),1,""),"")</f>
        <v/>
      </c>
      <c r="K192" s="82" t="str">
        <f t="shared" si="10"/>
        <v/>
      </c>
      <c r="L192" s="79" t="str">
        <f ca="1">IFERROR(IF(AND(
MOD(E192-fctlontodouble(VLOOKUP(D192,#REF!,4,FALSE))/360,1)&gt;=MOD((((MID((MID((IF(ISERR(A192),"",fctsoleil(A192,fctlattodouble(VLOOKUP(D192,#REF!,3,FALSE)),fctlontodouble(VLOOKUP(D192,#REF!,4,FALSE)),FALSE))),1,4)),1,2))*60+MID((MID((IF(ISERR(A192),"",fctsoleil(A192,fctlattodouble(VLOOKUP(D192,#REF!,3,FALSE)),fctlontodouble(VLOOKUP(D192,#REF!,4,FALSE)),FALSE))),1,4)),3,4))/(60*24))-fctlontodouble(VLOOKUP(D192,#REF!,4,FALSE))/360,1),
MOD(E192-fctlontodouble(VLOOKUP(D192,#REF!,4,FALSE))/360,1)&lt;MOD((((MID((MID((IF(ISERR(A192),"",fctsoleil(A192,fctlattodouble(VLOOKUP(D192,#REF!,3,FALSE)),fctlontodouble(VLOOKUP(D192,#REF!,4,FALSE)),FALSE))),7,4)),1,2))*60+MID((MID((IF(ISERR(A192),"",fctsoleil(A192,fctlattodouble(VLOOKUP(D192,#REF!,3,FALSE)),fctlontodouble(VLOOKUP(D192,#REF!,4,FALSE)),FALSE))),7,4)),3,4))/(60*24))-fctlontodouble(VLOOKUP(D192,#REF!,4,FALSE))/360,1)
),1," "),"")</f>
        <v/>
      </c>
      <c r="M192" s="79" t="str">
        <f t="shared" si="11"/>
        <v/>
      </c>
      <c r="N192" s="94"/>
      <c r="O192" s="83"/>
      <c r="P192" s="95"/>
      <c r="Q192" s="96"/>
      <c r="R192" s="97" t="str">
        <f>IF(AND(A192&lt;&gt;0,B192&lt;&gt;0,D192&lt;&gt;0,C192&lt;&gt;0,N192&lt;&gt;0),(vol_de_nuit(B192,D192,A192,C192,N192/24)*24),"")</f>
        <v/>
      </c>
      <c r="S192" s="98"/>
      <c r="T192" s="95"/>
      <c r="U192" s="99"/>
      <c r="V192" s="100"/>
      <c r="W192" s="101"/>
      <c r="X192" s="116" t="str">
        <f>IFERROR(IF(AND(VLOOKUP($F192,'Aircraft list'!$A$4:$G$39,2,FALSE)="YES",VLOOKUP($F192,'Aircraft list'!$A$4:$G$39,4,FALSE)="YES"),T192,""),"")</f>
        <v/>
      </c>
      <c r="Y192" s="115" t="str">
        <f>IFERROR(IF(AND(VLOOKUP($F192,'Aircraft list'!$A$4:$G$39,2,FALSE)="YES",VLOOKUP($F192,'Aircraft list'!$A$4:$G$39,4,FALSE)="YES"),V192,""),"")</f>
        <v/>
      </c>
      <c r="Z192" s="116" t="str">
        <f>IFERROR(IF(AND(VLOOKUP($F192,'Aircraft list'!$A$4:$G$39,3,FALSE)="YES",VLOOKUP($F192,'Aircraft list'!$A$4:$G$39,4,FALSE)="YES"),T192,""),"")</f>
        <v/>
      </c>
      <c r="AA192" s="115" t="str">
        <f>IFERROR(IF(AND(VLOOKUP($F192,'Aircraft list'!$A$4:$G$39,3,FALSE)="YES",VLOOKUP($F192,'Aircraft list'!$A$4:$G$39,4,FALSE)="YES"),V192,""),"")</f>
        <v/>
      </c>
      <c r="AB192" s="116" t="str">
        <f>IFERROR(IF(AND(VLOOKUP($F192,'Aircraft list'!$A$4:$G$39,2,FALSE)="YES",VLOOKUP($F192,'Aircraft list'!$A$4:$G$39,6,FALSE)="YES"),T192,""),"")</f>
        <v/>
      </c>
      <c r="AC192" s="115" t="str">
        <f>IFERROR(IF(AND(VLOOKUP($F192,'Aircraft list'!$A$4:$G$39,2,FALSE)="YES",VLOOKUP($F192,'Aircraft list'!$A$4:$G$39,6,FALSE)="YES"),V192,""),"")</f>
        <v/>
      </c>
      <c r="AD192" s="116" t="str">
        <f>IFERROR(IF(AND(VLOOKUP($F192,'Aircraft list'!$A$4:$G$39,3,FALSE)="YES",VLOOKUP($F192,'Aircraft list'!$A$4:$G$39,6,FALSE)="YES"),T192,""),"")</f>
        <v/>
      </c>
      <c r="AE192" s="117" t="str">
        <f>IFERROR(IF(AND(VLOOKUP($F192,'Aircraft list'!$A$4:$G$39,3,FALSE)="YES",VLOOKUP($F192,'Aircraft list'!$A$4:$G$39,6,FALSE)="YES"),U192,""),"")</f>
        <v/>
      </c>
      <c r="AF192" s="115" t="str">
        <f>IFERROR(IF(AND(VLOOKUP($F192,'Aircraft list'!$A$4:$G$39,3,FALSE)="YES",VLOOKUP($F192,'Aircraft list'!$A$4:$G$39,6,FALSE)="YES"),V192,""),"")</f>
        <v/>
      </c>
      <c r="AG192" s="116" t="str">
        <f>IFERROR(IF(VLOOKUP($F192,'Aircraft list'!$A$4:$G$39,5,FALSE)="YES",T192,""),"")</f>
        <v/>
      </c>
      <c r="AH192" s="117" t="str">
        <f>IFERROR(IF(VLOOKUP($F192,'Aircraft list'!$A$4:$G$39,5,FALSE)="YES",U192,""),"")</f>
        <v/>
      </c>
      <c r="AI192" s="115" t="str">
        <f>IFERROR(IF(VLOOKUP($F192,'Aircraft list'!$A$4:$G$39,5,FALSE)="YES",V192,""),"")</f>
        <v/>
      </c>
      <c r="AJ192" s="101"/>
      <c r="AK192" s="101"/>
      <c r="AL192" s="101"/>
      <c r="AM192" s="102" t="str">
        <f>IFERROR(IF(VLOOKUP($F192,'Aircraft list'!$A$4:$G$39,7,FALSE)="YES",N192,""),"")</f>
        <v/>
      </c>
      <c r="AN192" s="112"/>
      <c r="AO192" s="101"/>
      <c r="AP192" s="101"/>
      <c r="AQ192" s="101"/>
      <c r="AR192" s="111"/>
      <c r="AS192" s="102"/>
      <c r="AT192" s="102"/>
      <c r="AU192" s="49"/>
    </row>
    <row r="193" spans="1:47" s="50" customFormat="1">
      <c r="A193" s="84"/>
      <c r="B193" s="75"/>
      <c r="C193" s="76"/>
      <c r="D193" s="77"/>
      <c r="E193" s="73" t="str">
        <f t="shared" si="9"/>
        <v/>
      </c>
      <c r="F193" s="79"/>
      <c r="G193" s="80"/>
      <c r="H193" s="50" t="str">
        <f>IFERROR(IF(VLOOKUP(F193,'Aircraft list'!$A$4:$T$59, 3,FALSE)="YES", "ME", "SE" )," ")</f>
        <v xml:space="preserve"> </v>
      </c>
      <c r="I193" s="80"/>
      <c r="J193" s="81" t="str">
        <f ca="1">IFERROR(IF(AND(
MOD(C193-fctlontodouble(VLOOKUP(B193,#REF!,4,FALSE))/360,1)&gt;=MOD((((MID((MID((IF(ISERR(A193),"",fctsoleil(A193,fctlattodouble(VLOOKUP(B193,#REF!,3,FALSE)),fctlontodouble(VLOOKUP(B193,#REF!,4,FALSE)),FALSE))),1,4)),1,2))*60+MID((MID((IF(ISERR(A193),"",fctsoleil(A193,fctlattodouble(VLOOKUP(B193,#REF!,3,FALSE)),fctlontodouble(VLOOKUP(B193,#REF!,4,FALSE)),FALSE))),1,4)),3,4))/(60*24))-fctlontodouble(VLOOKUP(B193,#REF!,4,FALSE))/360,1),
MOD(C193-fctlontodouble(VLOOKUP(B193,#REF!,4,FALSE))/360,1)&lt;MOD((((MID((MID((IF(ISERR(A193),"",fctsoleil(A193,fctlattodouble(VLOOKUP(B193,#REF!,3,FALSE)),fctlontodouble(VLOOKUP(B193,#REF!,4,FALSE)),FALSE))),7,4)),1,2))*60+MID((MID((IF(ISERR(A193),"",fctsoleil(A193,fctlattodouble(VLOOKUP(B193,#REF!,3,FALSE)),fctlontodouble(VLOOKUP(B193,#REF!,4,FALSE)),FALSE))),7,4)),3,4))/(60*24))-fctlontodouble(VLOOKUP(B193,#REF!,4,FALSE))/360,1)
),1,""),"")</f>
        <v/>
      </c>
      <c r="K193" s="82" t="str">
        <f t="shared" si="10"/>
        <v/>
      </c>
      <c r="L193" s="79" t="str">
        <f ca="1">IFERROR(IF(AND(
MOD(E193-fctlontodouble(VLOOKUP(D193,#REF!,4,FALSE))/360,1)&gt;=MOD((((MID((MID((IF(ISERR(A193),"",fctsoleil(A193,fctlattodouble(VLOOKUP(D193,#REF!,3,FALSE)),fctlontodouble(VLOOKUP(D193,#REF!,4,FALSE)),FALSE))),1,4)),1,2))*60+MID((MID((IF(ISERR(A193),"",fctsoleil(A193,fctlattodouble(VLOOKUP(D193,#REF!,3,FALSE)),fctlontodouble(VLOOKUP(D193,#REF!,4,FALSE)),FALSE))),1,4)),3,4))/(60*24))-fctlontodouble(VLOOKUP(D193,#REF!,4,FALSE))/360,1),
MOD(E193-fctlontodouble(VLOOKUP(D193,#REF!,4,FALSE))/360,1)&lt;MOD((((MID((MID((IF(ISERR(A193),"",fctsoleil(A193,fctlattodouble(VLOOKUP(D193,#REF!,3,FALSE)),fctlontodouble(VLOOKUP(D193,#REF!,4,FALSE)),FALSE))),7,4)),1,2))*60+MID((MID((IF(ISERR(A193),"",fctsoleil(A193,fctlattodouble(VLOOKUP(D193,#REF!,3,FALSE)),fctlontodouble(VLOOKUP(D193,#REF!,4,FALSE)),FALSE))),7,4)),3,4))/(60*24))-fctlontodouble(VLOOKUP(D193,#REF!,4,FALSE))/360,1)
),1," "),"")</f>
        <v/>
      </c>
      <c r="M193" s="79" t="str">
        <f t="shared" si="11"/>
        <v/>
      </c>
      <c r="N193" s="94"/>
      <c r="O193" s="83"/>
      <c r="P193" s="95"/>
      <c r="Q193" s="96"/>
      <c r="R193" s="97" t="str">
        <f>IF(AND(A193&lt;&gt;0,B193&lt;&gt;0,D193&lt;&gt;0,C193&lt;&gt;0,N193&lt;&gt;0),(vol_de_nuit(B193,D193,A193,C193,N193/24)*24),"")</f>
        <v/>
      </c>
      <c r="S193" s="98"/>
      <c r="T193" s="95"/>
      <c r="U193" s="99"/>
      <c r="V193" s="100"/>
      <c r="W193" s="101"/>
      <c r="X193" s="116" t="str">
        <f>IFERROR(IF(AND(VLOOKUP($F193,'Aircraft list'!$A$4:$G$39,2,FALSE)="YES",VLOOKUP($F193,'Aircraft list'!$A$4:$G$39,4,FALSE)="YES"),T193,""),"")</f>
        <v/>
      </c>
      <c r="Y193" s="115" t="str">
        <f>IFERROR(IF(AND(VLOOKUP($F193,'Aircraft list'!$A$4:$G$39,2,FALSE)="YES",VLOOKUP($F193,'Aircraft list'!$A$4:$G$39,4,FALSE)="YES"),V193,""),"")</f>
        <v/>
      </c>
      <c r="Z193" s="116" t="str">
        <f>IFERROR(IF(AND(VLOOKUP($F193,'Aircraft list'!$A$4:$G$39,3,FALSE)="YES",VLOOKUP($F193,'Aircraft list'!$A$4:$G$39,4,FALSE)="YES"),T193,""),"")</f>
        <v/>
      </c>
      <c r="AA193" s="115" t="str">
        <f>IFERROR(IF(AND(VLOOKUP($F193,'Aircraft list'!$A$4:$G$39,3,FALSE)="YES",VLOOKUP($F193,'Aircraft list'!$A$4:$G$39,4,FALSE)="YES"),V193,""),"")</f>
        <v/>
      </c>
      <c r="AB193" s="116" t="str">
        <f>IFERROR(IF(AND(VLOOKUP($F193,'Aircraft list'!$A$4:$G$39,2,FALSE)="YES",VLOOKUP($F193,'Aircraft list'!$A$4:$G$39,6,FALSE)="YES"),T193,""),"")</f>
        <v/>
      </c>
      <c r="AC193" s="115" t="str">
        <f>IFERROR(IF(AND(VLOOKUP($F193,'Aircraft list'!$A$4:$G$39,2,FALSE)="YES",VLOOKUP($F193,'Aircraft list'!$A$4:$G$39,6,FALSE)="YES"),V193,""),"")</f>
        <v/>
      </c>
      <c r="AD193" s="116" t="str">
        <f>IFERROR(IF(AND(VLOOKUP($F193,'Aircraft list'!$A$4:$G$39,3,FALSE)="YES",VLOOKUP($F193,'Aircraft list'!$A$4:$G$39,6,FALSE)="YES"),T193,""),"")</f>
        <v/>
      </c>
      <c r="AE193" s="117" t="str">
        <f>IFERROR(IF(AND(VLOOKUP($F193,'Aircraft list'!$A$4:$G$39,3,FALSE)="YES",VLOOKUP($F193,'Aircraft list'!$A$4:$G$39,6,FALSE)="YES"),U193,""),"")</f>
        <v/>
      </c>
      <c r="AF193" s="115" t="str">
        <f>IFERROR(IF(AND(VLOOKUP($F193,'Aircraft list'!$A$4:$G$39,3,FALSE)="YES",VLOOKUP($F193,'Aircraft list'!$A$4:$G$39,6,FALSE)="YES"),V193,""),"")</f>
        <v/>
      </c>
      <c r="AG193" s="116" t="str">
        <f>IFERROR(IF(VLOOKUP($F193,'Aircraft list'!$A$4:$G$39,5,FALSE)="YES",T193,""),"")</f>
        <v/>
      </c>
      <c r="AH193" s="117" t="str">
        <f>IFERROR(IF(VLOOKUP($F193,'Aircraft list'!$A$4:$G$39,5,FALSE)="YES",U193,""),"")</f>
        <v/>
      </c>
      <c r="AI193" s="115" t="str">
        <f>IFERROR(IF(VLOOKUP($F193,'Aircraft list'!$A$4:$G$39,5,FALSE)="YES",V193,""),"")</f>
        <v/>
      </c>
      <c r="AJ193" s="101"/>
      <c r="AK193" s="101"/>
      <c r="AL193" s="101"/>
      <c r="AM193" s="102" t="str">
        <f>IFERROR(IF(VLOOKUP($F193,'Aircraft list'!$A$4:$G$39,7,FALSE)="YES",N193,""),"")</f>
        <v/>
      </c>
      <c r="AN193" s="112"/>
      <c r="AO193" s="101"/>
      <c r="AP193" s="101"/>
      <c r="AQ193" s="101"/>
      <c r="AR193" s="111"/>
      <c r="AS193" s="102"/>
      <c r="AT193" s="102"/>
      <c r="AU193" s="49"/>
    </row>
    <row r="194" spans="1:47" s="50" customFormat="1">
      <c r="A194" s="84"/>
      <c r="B194" s="75"/>
      <c r="C194" s="76"/>
      <c r="D194" s="77"/>
      <c r="E194" s="73" t="str">
        <f t="shared" si="9"/>
        <v/>
      </c>
      <c r="F194" s="79"/>
      <c r="G194" s="80"/>
      <c r="H194" s="50" t="str">
        <f>IFERROR(IF(VLOOKUP(F194,'Aircraft list'!$A$4:$T$59, 3,FALSE)="YES", "ME", "SE" )," ")</f>
        <v xml:space="preserve"> </v>
      </c>
      <c r="I194" s="80"/>
      <c r="J194" s="81" t="str">
        <f ca="1">IFERROR(IF(AND(
MOD(C194-fctlontodouble(VLOOKUP(B194,#REF!,4,FALSE))/360,1)&gt;=MOD((((MID((MID((IF(ISERR(A194),"",fctsoleil(A194,fctlattodouble(VLOOKUP(B194,#REF!,3,FALSE)),fctlontodouble(VLOOKUP(B194,#REF!,4,FALSE)),FALSE))),1,4)),1,2))*60+MID((MID((IF(ISERR(A194),"",fctsoleil(A194,fctlattodouble(VLOOKUP(B194,#REF!,3,FALSE)),fctlontodouble(VLOOKUP(B194,#REF!,4,FALSE)),FALSE))),1,4)),3,4))/(60*24))-fctlontodouble(VLOOKUP(B194,#REF!,4,FALSE))/360,1),
MOD(C194-fctlontodouble(VLOOKUP(B194,#REF!,4,FALSE))/360,1)&lt;MOD((((MID((MID((IF(ISERR(A194),"",fctsoleil(A194,fctlattodouble(VLOOKUP(B194,#REF!,3,FALSE)),fctlontodouble(VLOOKUP(B194,#REF!,4,FALSE)),FALSE))),7,4)),1,2))*60+MID((MID((IF(ISERR(A194),"",fctsoleil(A194,fctlattodouble(VLOOKUP(B194,#REF!,3,FALSE)),fctlontodouble(VLOOKUP(B194,#REF!,4,FALSE)),FALSE))),7,4)),3,4))/(60*24))-fctlontodouble(VLOOKUP(B194,#REF!,4,FALSE))/360,1)
),1,""),"")</f>
        <v/>
      </c>
      <c r="K194" s="82" t="str">
        <f t="shared" si="10"/>
        <v/>
      </c>
      <c r="L194" s="79" t="str">
        <f ca="1">IFERROR(IF(AND(
MOD(E194-fctlontodouble(VLOOKUP(D194,#REF!,4,FALSE))/360,1)&gt;=MOD((((MID((MID((IF(ISERR(A194),"",fctsoleil(A194,fctlattodouble(VLOOKUP(D194,#REF!,3,FALSE)),fctlontodouble(VLOOKUP(D194,#REF!,4,FALSE)),FALSE))),1,4)),1,2))*60+MID((MID((IF(ISERR(A194),"",fctsoleil(A194,fctlattodouble(VLOOKUP(D194,#REF!,3,FALSE)),fctlontodouble(VLOOKUP(D194,#REF!,4,FALSE)),FALSE))),1,4)),3,4))/(60*24))-fctlontodouble(VLOOKUP(D194,#REF!,4,FALSE))/360,1),
MOD(E194-fctlontodouble(VLOOKUP(D194,#REF!,4,FALSE))/360,1)&lt;MOD((((MID((MID((IF(ISERR(A194),"",fctsoleil(A194,fctlattodouble(VLOOKUP(D194,#REF!,3,FALSE)),fctlontodouble(VLOOKUP(D194,#REF!,4,FALSE)),FALSE))),7,4)),1,2))*60+MID((MID((IF(ISERR(A194),"",fctsoleil(A194,fctlattodouble(VLOOKUP(D194,#REF!,3,FALSE)),fctlontodouble(VLOOKUP(D194,#REF!,4,FALSE)),FALSE))),7,4)),3,4))/(60*24))-fctlontodouble(VLOOKUP(D194,#REF!,4,FALSE))/360,1)
),1," "),"")</f>
        <v/>
      </c>
      <c r="M194" s="79" t="str">
        <f t="shared" si="11"/>
        <v/>
      </c>
      <c r="N194" s="94"/>
      <c r="O194" s="83"/>
      <c r="P194" s="95"/>
      <c r="Q194" s="96"/>
      <c r="R194" s="97" t="str">
        <f>IF(AND(A194&lt;&gt;0,B194&lt;&gt;0,D194&lt;&gt;0,C194&lt;&gt;0,N194&lt;&gt;0),(vol_de_nuit(B194,D194,A194,C194,N194/24)*24),"")</f>
        <v/>
      </c>
      <c r="S194" s="98"/>
      <c r="T194" s="95"/>
      <c r="U194" s="99"/>
      <c r="V194" s="100"/>
      <c r="W194" s="101"/>
      <c r="X194" s="116" t="str">
        <f>IFERROR(IF(AND(VLOOKUP($F194,'Aircraft list'!$A$4:$G$39,2,FALSE)="YES",VLOOKUP($F194,'Aircraft list'!$A$4:$G$39,4,FALSE)="YES"),T194,""),"")</f>
        <v/>
      </c>
      <c r="Y194" s="115" t="str">
        <f>IFERROR(IF(AND(VLOOKUP($F194,'Aircraft list'!$A$4:$G$39,2,FALSE)="YES",VLOOKUP($F194,'Aircraft list'!$A$4:$G$39,4,FALSE)="YES"),V194,""),"")</f>
        <v/>
      </c>
      <c r="Z194" s="116" t="str">
        <f>IFERROR(IF(AND(VLOOKUP($F194,'Aircraft list'!$A$4:$G$39,3,FALSE)="YES",VLOOKUP($F194,'Aircraft list'!$A$4:$G$39,4,FALSE)="YES"),T194,""),"")</f>
        <v/>
      </c>
      <c r="AA194" s="115" t="str">
        <f>IFERROR(IF(AND(VLOOKUP($F194,'Aircraft list'!$A$4:$G$39,3,FALSE)="YES",VLOOKUP($F194,'Aircraft list'!$A$4:$G$39,4,FALSE)="YES"),V194,""),"")</f>
        <v/>
      </c>
      <c r="AB194" s="116" t="str">
        <f>IFERROR(IF(AND(VLOOKUP($F194,'Aircraft list'!$A$4:$G$39,2,FALSE)="YES",VLOOKUP($F194,'Aircraft list'!$A$4:$G$39,6,FALSE)="YES"),T194,""),"")</f>
        <v/>
      </c>
      <c r="AC194" s="115" t="str">
        <f>IFERROR(IF(AND(VLOOKUP($F194,'Aircraft list'!$A$4:$G$39,2,FALSE)="YES",VLOOKUP($F194,'Aircraft list'!$A$4:$G$39,6,FALSE)="YES"),V194,""),"")</f>
        <v/>
      </c>
      <c r="AD194" s="116" t="str">
        <f>IFERROR(IF(AND(VLOOKUP($F194,'Aircraft list'!$A$4:$G$39,3,FALSE)="YES",VLOOKUP($F194,'Aircraft list'!$A$4:$G$39,6,FALSE)="YES"),T194,""),"")</f>
        <v/>
      </c>
      <c r="AE194" s="117" t="str">
        <f>IFERROR(IF(AND(VLOOKUP($F194,'Aircraft list'!$A$4:$G$39,3,FALSE)="YES",VLOOKUP($F194,'Aircraft list'!$A$4:$G$39,6,FALSE)="YES"),U194,""),"")</f>
        <v/>
      </c>
      <c r="AF194" s="115" t="str">
        <f>IFERROR(IF(AND(VLOOKUP($F194,'Aircraft list'!$A$4:$G$39,3,FALSE)="YES",VLOOKUP($F194,'Aircraft list'!$A$4:$G$39,6,FALSE)="YES"),V194,""),"")</f>
        <v/>
      </c>
      <c r="AG194" s="116" t="str">
        <f>IFERROR(IF(VLOOKUP($F194,'Aircraft list'!$A$4:$G$39,5,FALSE)="YES",T194,""),"")</f>
        <v/>
      </c>
      <c r="AH194" s="117" t="str">
        <f>IFERROR(IF(VLOOKUP($F194,'Aircraft list'!$A$4:$G$39,5,FALSE)="YES",U194,""),"")</f>
        <v/>
      </c>
      <c r="AI194" s="115" t="str">
        <f>IFERROR(IF(VLOOKUP($F194,'Aircraft list'!$A$4:$G$39,5,FALSE)="YES",V194,""),"")</f>
        <v/>
      </c>
      <c r="AJ194" s="101"/>
      <c r="AK194" s="101"/>
      <c r="AL194" s="101"/>
      <c r="AM194" s="102" t="str">
        <f>IFERROR(IF(VLOOKUP($F194,'Aircraft list'!$A$4:$G$39,7,FALSE)="YES",N194,""),"")</f>
        <v/>
      </c>
      <c r="AN194" s="112"/>
      <c r="AO194" s="101"/>
      <c r="AP194" s="101"/>
      <c r="AQ194" s="101"/>
      <c r="AR194" s="111"/>
      <c r="AS194" s="102"/>
      <c r="AT194" s="102"/>
      <c r="AU194" s="49"/>
    </row>
    <row r="195" spans="1:47" s="50" customFormat="1">
      <c r="A195" s="84"/>
      <c r="B195" s="75"/>
      <c r="C195" s="76"/>
      <c r="D195" s="77"/>
      <c r="E195" s="73" t="str">
        <f t="shared" si="9"/>
        <v/>
      </c>
      <c r="F195" s="79"/>
      <c r="G195" s="80"/>
      <c r="H195" s="50" t="str">
        <f>IFERROR(IF(VLOOKUP(F195,'Aircraft list'!$A$4:$T$59, 3,FALSE)="YES", "ME", "SE" )," ")</f>
        <v xml:space="preserve"> </v>
      </c>
      <c r="I195" s="80"/>
      <c r="J195" s="81" t="str">
        <f ca="1">IFERROR(IF(AND(
MOD(C195-fctlontodouble(VLOOKUP(B195,#REF!,4,FALSE))/360,1)&gt;=MOD((((MID((MID((IF(ISERR(A195),"",fctsoleil(A195,fctlattodouble(VLOOKUP(B195,#REF!,3,FALSE)),fctlontodouble(VLOOKUP(B195,#REF!,4,FALSE)),FALSE))),1,4)),1,2))*60+MID((MID((IF(ISERR(A195),"",fctsoleil(A195,fctlattodouble(VLOOKUP(B195,#REF!,3,FALSE)),fctlontodouble(VLOOKUP(B195,#REF!,4,FALSE)),FALSE))),1,4)),3,4))/(60*24))-fctlontodouble(VLOOKUP(B195,#REF!,4,FALSE))/360,1),
MOD(C195-fctlontodouble(VLOOKUP(B195,#REF!,4,FALSE))/360,1)&lt;MOD((((MID((MID((IF(ISERR(A195),"",fctsoleil(A195,fctlattodouble(VLOOKUP(B195,#REF!,3,FALSE)),fctlontodouble(VLOOKUP(B195,#REF!,4,FALSE)),FALSE))),7,4)),1,2))*60+MID((MID((IF(ISERR(A195),"",fctsoleil(A195,fctlattodouble(VLOOKUP(B195,#REF!,3,FALSE)),fctlontodouble(VLOOKUP(B195,#REF!,4,FALSE)),FALSE))),7,4)),3,4))/(60*24))-fctlontodouble(VLOOKUP(B195,#REF!,4,FALSE))/360,1)
),1,""),"")</f>
        <v/>
      </c>
      <c r="K195" s="82" t="str">
        <f t="shared" si="10"/>
        <v/>
      </c>
      <c r="L195" s="79" t="str">
        <f ca="1">IFERROR(IF(AND(
MOD(E195-fctlontodouble(VLOOKUP(D195,#REF!,4,FALSE))/360,1)&gt;=MOD((((MID((MID((IF(ISERR(A195),"",fctsoleil(A195,fctlattodouble(VLOOKUP(D195,#REF!,3,FALSE)),fctlontodouble(VLOOKUP(D195,#REF!,4,FALSE)),FALSE))),1,4)),1,2))*60+MID((MID((IF(ISERR(A195),"",fctsoleil(A195,fctlattodouble(VLOOKUP(D195,#REF!,3,FALSE)),fctlontodouble(VLOOKUP(D195,#REF!,4,FALSE)),FALSE))),1,4)),3,4))/(60*24))-fctlontodouble(VLOOKUP(D195,#REF!,4,FALSE))/360,1),
MOD(E195-fctlontodouble(VLOOKUP(D195,#REF!,4,FALSE))/360,1)&lt;MOD((((MID((MID((IF(ISERR(A195),"",fctsoleil(A195,fctlattodouble(VLOOKUP(D195,#REF!,3,FALSE)),fctlontodouble(VLOOKUP(D195,#REF!,4,FALSE)),FALSE))),7,4)),1,2))*60+MID((MID((IF(ISERR(A195),"",fctsoleil(A195,fctlattodouble(VLOOKUP(D195,#REF!,3,FALSE)),fctlontodouble(VLOOKUP(D195,#REF!,4,FALSE)),FALSE))),7,4)),3,4))/(60*24))-fctlontodouble(VLOOKUP(D195,#REF!,4,FALSE))/360,1)
),1," "),"")</f>
        <v/>
      </c>
      <c r="M195" s="79" t="str">
        <f t="shared" si="11"/>
        <v/>
      </c>
      <c r="N195" s="94"/>
      <c r="O195" s="83"/>
      <c r="P195" s="95"/>
      <c r="Q195" s="96"/>
      <c r="R195" s="97" t="str">
        <f>IF(AND(A195&lt;&gt;0,B195&lt;&gt;0,D195&lt;&gt;0,C195&lt;&gt;0,N195&lt;&gt;0),(vol_de_nuit(B195,D195,A195,C195,N195/24)*24),"")</f>
        <v/>
      </c>
      <c r="S195" s="98"/>
      <c r="T195" s="95"/>
      <c r="U195" s="99"/>
      <c r="V195" s="100"/>
      <c r="W195" s="101"/>
      <c r="X195" s="116" t="str">
        <f>IFERROR(IF(AND(VLOOKUP($F195,'Aircraft list'!$A$4:$G$39,2,FALSE)="YES",VLOOKUP($F195,'Aircraft list'!$A$4:$G$39,4,FALSE)="YES"),T195,""),"")</f>
        <v/>
      </c>
      <c r="Y195" s="115" t="str">
        <f>IFERROR(IF(AND(VLOOKUP($F195,'Aircraft list'!$A$4:$G$39,2,FALSE)="YES",VLOOKUP($F195,'Aircraft list'!$A$4:$G$39,4,FALSE)="YES"),V195,""),"")</f>
        <v/>
      </c>
      <c r="Z195" s="116" t="str">
        <f>IFERROR(IF(AND(VLOOKUP($F195,'Aircraft list'!$A$4:$G$39,3,FALSE)="YES",VLOOKUP($F195,'Aircraft list'!$A$4:$G$39,4,FALSE)="YES"),T195,""),"")</f>
        <v/>
      </c>
      <c r="AA195" s="115" t="str">
        <f>IFERROR(IF(AND(VLOOKUP($F195,'Aircraft list'!$A$4:$G$39,3,FALSE)="YES",VLOOKUP($F195,'Aircraft list'!$A$4:$G$39,4,FALSE)="YES"),V195,""),"")</f>
        <v/>
      </c>
      <c r="AB195" s="116" t="str">
        <f>IFERROR(IF(AND(VLOOKUP($F195,'Aircraft list'!$A$4:$G$39,2,FALSE)="YES",VLOOKUP($F195,'Aircraft list'!$A$4:$G$39,6,FALSE)="YES"),T195,""),"")</f>
        <v/>
      </c>
      <c r="AC195" s="115" t="str">
        <f>IFERROR(IF(AND(VLOOKUP($F195,'Aircraft list'!$A$4:$G$39,2,FALSE)="YES",VLOOKUP($F195,'Aircraft list'!$A$4:$G$39,6,FALSE)="YES"),V195,""),"")</f>
        <v/>
      </c>
      <c r="AD195" s="116" t="str">
        <f>IFERROR(IF(AND(VLOOKUP($F195,'Aircraft list'!$A$4:$G$39,3,FALSE)="YES",VLOOKUP($F195,'Aircraft list'!$A$4:$G$39,6,FALSE)="YES"),T195,""),"")</f>
        <v/>
      </c>
      <c r="AE195" s="117" t="str">
        <f>IFERROR(IF(AND(VLOOKUP($F195,'Aircraft list'!$A$4:$G$39,3,FALSE)="YES",VLOOKUP($F195,'Aircraft list'!$A$4:$G$39,6,FALSE)="YES"),U195,""),"")</f>
        <v/>
      </c>
      <c r="AF195" s="115" t="str">
        <f>IFERROR(IF(AND(VLOOKUP($F195,'Aircraft list'!$A$4:$G$39,3,FALSE)="YES",VLOOKUP($F195,'Aircraft list'!$A$4:$G$39,6,FALSE)="YES"),V195,""),"")</f>
        <v/>
      </c>
      <c r="AG195" s="116" t="str">
        <f>IFERROR(IF(VLOOKUP($F195,'Aircraft list'!$A$4:$G$39,5,FALSE)="YES",T195,""),"")</f>
        <v/>
      </c>
      <c r="AH195" s="117" t="str">
        <f>IFERROR(IF(VLOOKUP($F195,'Aircraft list'!$A$4:$G$39,5,FALSE)="YES",U195,""),"")</f>
        <v/>
      </c>
      <c r="AI195" s="115" t="str">
        <f>IFERROR(IF(VLOOKUP($F195,'Aircraft list'!$A$4:$G$39,5,FALSE)="YES",V195,""),"")</f>
        <v/>
      </c>
      <c r="AJ195" s="101"/>
      <c r="AK195" s="101"/>
      <c r="AL195" s="101"/>
      <c r="AM195" s="102" t="str">
        <f>IFERROR(IF(VLOOKUP($F195,'Aircraft list'!$A$4:$G$39,7,FALSE)="YES",N195,""),"")</f>
        <v/>
      </c>
      <c r="AN195" s="112"/>
      <c r="AO195" s="101"/>
      <c r="AP195" s="101"/>
      <c r="AQ195" s="101"/>
      <c r="AR195" s="111"/>
      <c r="AS195" s="102"/>
      <c r="AT195" s="102"/>
      <c r="AU195" s="49"/>
    </row>
    <row r="196" spans="1:47" s="50" customFormat="1">
      <c r="A196" s="84"/>
      <c r="B196" s="75"/>
      <c r="C196" s="76"/>
      <c r="D196" s="77"/>
      <c r="E196" s="73" t="str">
        <f t="shared" si="9"/>
        <v/>
      </c>
      <c r="F196" s="79"/>
      <c r="G196" s="80"/>
      <c r="H196" s="50" t="str">
        <f>IFERROR(IF(VLOOKUP(F196,'Aircraft list'!$A$4:$T$59, 3,FALSE)="YES", "ME", "SE" )," ")</f>
        <v xml:space="preserve"> </v>
      </c>
      <c r="I196" s="80"/>
      <c r="J196" s="81" t="str">
        <f ca="1">IFERROR(IF(AND(
MOD(C196-fctlontodouble(VLOOKUP(B196,#REF!,4,FALSE))/360,1)&gt;=MOD((((MID((MID((IF(ISERR(A196),"",fctsoleil(A196,fctlattodouble(VLOOKUP(B196,#REF!,3,FALSE)),fctlontodouble(VLOOKUP(B196,#REF!,4,FALSE)),FALSE))),1,4)),1,2))*60+MID((MID((IF(ISERR(A196),"",fctsoleil(A196,fctlattodouble(VLOOKUP(B196,#REF!,3,FALSE)),fctlontodouble(VLOOKUP(B196,#REF!,4,FALSE)),FALSE))),1,4)),3,4))/(60*24))-fctlontodouble(VLOOKUP(B196,#REF!,4,FALSE))/360,1),
MOD(C196-fctlontodouble(VLOOKUP(B196,#REF!,4,FALSE))/360,1)&lt;MOD((((MID((MID((IF(ISERR(A196),"",fctsoleil(A196,fctlattodouble(VLOOKUP(B196,#REF!,3,FALSE)),fctlontodouble(VLOOKUP(B196,#REF!,4,FALSE)),FALSE))),7,4)),1,2))*60+MID((MID((IF(ISERR(A196),"",fctsoleil(A196,fctlattodouble(VLOOKUP(B196,#REF!,3,FALSE)),fctlontodouble(VLOOKUP(B196,#REF!,4,FALSE)),FALSE))),7,4)),3,4))/(60*24))-fctlontodouble(VLOOKUP(B196,#REF!,4,FALSE))/360,1)
),1,""),"")</f>
        <v/>
      </c>
      <c r="K196" s="82" t="str">
        <f t="shared" si="10"/>
        <v/>
      </c>
      <c r="L196" s="79" t="str">
        <f ca="1">IFERROR(IF(AND(
MOD(E196-fctlontodouble(VLOOKUP(D196,#REF!,4,FALSE))/360,1)&gt;=MOD((((MID((MID((IF(ISERR(A196),"",fctsoleil(A196,fctlattodouble(VLOOKUP(D196,#REF!,3,FALSE)),fctlontodouble(VLOOKUP(D196,#REF!,4,FALSE)),FALSE))),1,4)),1,2))*60+MID((MID((IF(ISERR(A196),"",fctsoleil(A196,fctlattodouble(VLOOKUP(D196,#REF!,3,FALSE)),fctlontodouble(VLOOKUP(D196,#REF!,4,FALSE)),FALSE))),1,4)),3,4))/(60*24))-fctlontodouble(VLOOKUP(D196,#REF!,4,FALSE))/360,1),
MOD(E196-fctlontodouble(VLOOKUP(D196,#REF!,4,FALSE))/360,1)&lt;MOD((((MID((MID((IF(ISERR(A196),"",fctsoleil(A196,fctlattodouble(VLOOKUP(D196,#REF!,3,FALSE)),fctlontodouble(VLOOKUP(D196,#REF!,4,FALSE)),FALSE))),7,4)),1,2))*60+MID((MID((IF(ISERR(A196),"",fctsoleil(A196,fctlattodouble(VLOOKUP(D196,#REF!,3,FALSE)),fctlontodouble(VLOOKUP(D196,#REF!,4,FALSE)),FALSE))),7,4)),3,4))/(60*24))-fctlontodouble(VLOOKUP(D196,#REF!,4,FALSE))/360,1)
),1," "),"")</f>
        <v/>
      </c>
      <c r="M196" s="79" t="str">
        <f t="shared" si="11"/>
        <v/>
      </c>
      <c r="N196" s="94"/>
      <c r="O196" s="83"/>
      <c r="P196" s="95"/>
      <c r="Q196" s="96"/>
      <c r="R196" s="97" t="str">
        <f>IF(AND(A196&lt;&gt;0,B196&lt;&gt;0,D196&lt;&gt;0,C196&lt;&gt;0,N196&lt;&gt;0),(vol_de_nuit(B196,D196,A196,C196,N196/24)*24),"")</f>
        <v/>
      </c>
      <c r="S196" s="98"/>
      <c r="T196" s="95"/>
      <c r="U196" s="99"/>
      <c r="V196" s="100"/>
      <c r="W196" s="101"/>
      <c r="X196" s="116" t="str">
        <f>IFERROR(IF(AND(VLOOKUP($F196,'Aircraft list'!$A$4:$G$39,2,FALSE)="YES",VLOOKUP($F196,'Aircraft list'!$A$4:$G$39,4,FALSE)="YES"),T196,""),"")</f>
        <v/>
      </c>
      <c r="Y196" s="115" t="str">
        <f>IFERROR(IF(AND(VLOOKUP($F196,'Aircraft list'!$A$4:$G$39,2,FALSE)="YES",VLOOKUP($F196,'Aircraft list'!$A$4:$G$39,4,FALSE)="YES"),V196,""),"")</f>
        <v/>
      </c>
      <c r="Z196" s="116" t="str">
        <f>IFERROR(IF(AND(VLOOKUP($F196,'Aircraft list'!$A$4:$G$39,3,FALSE)="YES",VLOOKUP($F196,'Aircraft list'!$A$4:$G$39,4,FALSE)="YES"),T196,""),"")</f>
        <v/>
      </c>
      <c r="AA196" s="115" t="str">
        <f>IFERROR(IF(AND(VLOOKUP($F196,'Aircraft list'!$A$4:$G$39,3,FALSE)="YES",VLOOKUP($F196,'Aircraft list'!$A$4:$G$39,4,FALSE)="YES"),V196,""),"")</f>
        <v/>
      </c>
      <c r="AB196" s="116" t="str">
        <f>IFERROR(IF(AND(VLOOKUP($F196,'Aircraft list'!$A$4:$G$39,2,FALSE)="YES",VLOOKUP($F196,'Aircraft list'!$A$4:$G$39,6,FALSE)="YES"),T196,""),"")</f>
        <v/>
      </c>
      <c r="AC196" s="115" t="str">
        <f>IFERROR(IF(AND(VLOOKUP($F196,'Aircraft list'!$A$4:$G$39,2,FALSE)="YES",VLOOKUP($F196,'Aircraft list'!$A$4:$G$39,6,FALSE)="YES"),V196,""),"")</f>
        <v/>
      </c>
      <c r="AD196" s="116" t="str">
        <f>IFERROR(IF(AND(VLOOKUP($F196,'Aircraft list'!$A$4:$G$39,3,FALSE)="YES",VLOOKUP($F196,'Aircraft list'!$A$4:$G$39,6,FALSE)="YES"),T196,""),"")</f>
        <v/>
      </c>
      <c r="AE196" s="117" t="str">
        <f>IFERROR(IF(AND(VLOOKUP($F196,'Aircraft list'!$A$4:$G$39,3,FALSE)="YES",VLOOKUP($F196,'Aircraft list'!$A$4:$G$39,6,FALSE)="YES"),U196,""),"")</f>
        <v/>
      </c>
      <c r="AF196" s="115" t="str">
        <f>IFERROR(IF(AND(VLOOKUP($F196,'Aircraft list'!$A$4:$G$39,3,FALSE)="YES",VLOOKUP($F196,'Aircraft list'!$A$4:$G$39,6,FALSE)="YES"),V196,""),"")</f>
        <v/>
      </c>
      <c r="AG196" s="116" t="str">
        <f>IFERROR(IF(VLOOKUP($F196,'Aircraft list'!$A$4:$G$39,5,FALSE)="YES",T196,""),"")</f>
        <v/>
      </c>
      <c r="AH196" s="117" t="str">
        <f>IFERROR(IF(VLOOKUP($F196,'Aircraft list'!$A$4:$G$39,5,FALSE)="YES",U196,""),"")</f>
        <v/>
      </c>
      <c r="AI196" s="115" t="str">
        <f>IFERROR(IF(VLOOKUP($F196,'Aircraft list'!$A$4:$G$39,5,FALSE)="YES",V196,""),"")</f>
        <v/>
      </c>
      <c r="AJ196" s="101"/>
      <c r="AK196" s="101"/>
      <c r="AL196" s="101"/>
      <c r="AM196" s="102" t="str">
        <f>IFERROR(IF(VLOOKUP($F196,'Aircraft list'!$A$4:$G$39,7,FALSE)="YES",N196,""),"")</f>
        <v/>
      </c>
      <c r="AN196" s="112"/>
      <c r="AO196" s="101"/>
      <c r="AP196" s="101"/>
      <c r="AQ196" s="101"/>
      <c r="AR196" s="111"/>
      <c r="AS196" s="102"/>
      <c r="AT196" s="102"/>
      <c r="AU196" s="49"/>
    </row>
    <row r="197" spans="1:47" s="50" customFormat="1">
      <c r="A197" s="84"/>
      <c r="B197" s="75"/>
      <c r="C197" s="76"/>
      <c r="D197" s="77"/>
      <c r="E197" s="73" t="str">
        <f t="shared" si="9"/>
        <v/>
      </c>
      <c r="F197" s="79"/>
      <c r="G197" s="80"/>
      <c r="H197" s="50" t="str">
        <f>IFERROR(IF(VLOOKUP(F197,'Aircraft list'!$A$4:$T$59, 3,FALSE)="YES", "ME", "SE" )," ")</f>
        <v xml:space="preserve"> </v>
      </c>
      <c r="I197" s="80"/>
      <c r="J197" s="81" t="str">
        <f ca="1">IFERROR(IF(AND(
MOD(C197-fctlontodouble(VLOOKUP(B197,#REF!,4,FALSE))/360,1)&gt;=MOD((((MID((MID((IF(ISERR(A197),"",fctsoleil(A197,fctlattodouble(VLOOKUP(B197,#REF!,3,FALSE)),fctlontodouble(VLOOKUP(B197,#REF!,4,FALSE)),FALSE))),1,4)),1,2))*60+MID((MID((IF(ISERR(A197),"",fctsoleil(A197,fctlattodouble(VLOOKUP(B197,#REF!,3,FALSE)),fctlontodouble(VLOOKUP(B197,#REF!,4,FALSE)),FALSE))),1,4)),3,4))/(60*24))-fctlontodouble(VLOOKUP(B197,#REF!,4,FALSE))/360,1),
MOD(C197-fctlontodouble(VLOOKUP(B197,#REF!,4,FALSE))/360,1)&lt;MOD((((MID((MID((IF(ISERR(A197),"",fctsoleil(A197,fctlattodouble(VLOOKUP(B197,#REF!,3,FALSE)),fctlontodouble(VLOOKUP(B197,#REF!,4,FALSE)),FALSE))),7,4)),1,2))*60+MID((MID((IF(ISERR(A197),"",fctsoleil(A197,fctlattodouble(VLOOKUP(B197,#REF!,3,FALSE)),fctlontodouble(VLOOKUP(B197,#REF!,4,FALSE)),FALSE))),7,4)),3,4))/(60*24))-fctlontodouble(VLOOKUP(B197,#REF!,4,FALSE))/360,1)
),1,""),"")</f>
        <v/>
      </c>
      <c r="K197" s="82" t="str">
        <f t="shared" si="10"/>
        <v/>
      </c>
      <c r="L197" s="79" t="str">
        <f ca="1">IFERROR(IF(AND(
MOD(E197-fctlontodouble(VLOOKUP(D197,#REF!,4,FALSE))/360,1)&gt;=MOD((((MID((MID((IF(ISERR(A197),"",fctsoleil(A197,fctlattodouble(VLOOKUP(D197,#REF!,3,FALSE)),fctlontodouble(VLOOKUP(D197,#REF!,4,FALSE)),FALSE))),1,4)),1,2))*60+MID((MID((IF(ISERR(A197),"",fctsoleil(A197,fctlattodouble(VLOOKUP(D197,#REF!,3,FALSE)),fctlontodouble(VLOOKUP(D197,#REF!,4,FALSE)),FALSE))),1,4)),3,4))/(60*24))-fctlontodouble(VLOOKUP(D197,#REF!,4,FALSE))/360,1),
MOD(E197-fctlontodouble(VLOOKUP(D197,#REF!,4,FALSE))/360,1)&lt;MOD((((MID((MID((IF(ISERR(A197),"",fctsoleil(A197,fctlattodouble(VLOOKUP(D197,#REF!,3,FALSE)),fctlontodouble(VLOOKUP(D197,#REF!,4,FALSE)),FALSE))),7,4)),1,2))*60+MID((MID((IF(ISERR(A197),"",fctsoleil(A197,fctlattodouble(VLOOKUP(D197,#REF!,3,FALSE)),fctlontodouble(VLOOKUP(D197,#REF!,4,FALSE)),FALSE))),7,4)),3,4))/(60*24))-fctlontodouble(VLOOKUP(D197,#REF!,4,FALSE))/360,1)
),1," "),"")</f>
        <v/>
      </c>
      <c r="M197" s="79" t="str">
        <f t="shared" si="11"/>
        <v/>
      </c>
      <c r="N197" s="94"/>
      <c r="O197" s="83"/>
      <c r="P197" s="95"/>
      <c r="Q197" s="96"/>
      <c r="R197" s="97" t="str">
        <f>IF(AND(A197&lt;&gt;0,B197&lt;&gt;0,D197&lt;&gt;0,C197&lt;&gt;0,N197&lt;&gt;0),(vol_de_nuit(B197,D197,A197,C197,N197/24)*24),"")</f>
        <v/>
      </c>
      <c r="S197" s="98"/>
      <c r="T197" s="95"/>
      <c r="U197" s="99"/>
      <c r="V197" s="100"/>
      <c r="W197" s="101"/>
      <c r="X197" s="116" t="str">
        <f>IFERROR(IF(AND(VLOOKUP($F197,'Aircraft list'!$A$4:$G$39,2,FALSE)="YES",VLOOKUP($F197,'Aircraft list'!$A$4:$G$39,4,FALSE)="YES"),T197,""),"")</f>
        <v/>
      </c>
      <c r="Y197" s="115" t="str">
        <f>IFERROR(IF(AND(VLOOKUP($F197,'Aircraft list'!$A$4:$G$39,2,FALSE)="YES",VLOOKUP($F197,'Aircraft list'!$A$4:$G$39,4,FALSE)="YES"),V197,""),"")</f>
        <v/>
      </c>
      <c r="Z197" s="116" t="str">
        <f>IFERROR(IF(AND(VLOOKUP($F197,'Aircraft list'!$A$4:$G$39,3,FALSE)="YES",VLOOKUP($F197,'Aircraft list'!$A$4:$G$39,4,FALSE)="YES"),T197,""),"")</f>
        <v/>
      </c>
      <c r="AA197" s="115" t="str">
        <f>IFERROR(IF(AND(VLOOKUP($F197,'Aircraft list'!$A$4:$G$39,3,FALSE)="YES",VLOOKUP($F197,'Aircraft list'!$A$4:$G$39,4,FALSE)="YES"),V197,""),"")</f>
        <v/>
      </c>
      <c r="AB197" s="116" t="str">
        <f>IFERROR(IF(AND(VLOOKUP($F197,'Aircraft list'!$A$4:$G$39,2,FALSE)="YES",VLOOKUP($F197,'Aircraft list'!$A$4:$G$39,6,FALSE)="YES"),T197,""),"")</f>
        <v/>
      </c>
      <c r="AC197" s="115" t="str">
        <f>IFERROR(IF(AND(VLOOKUP($F197,'Aircraft list'!$A$4:$G$39,2,FALSE)="YES",VLOOKUP($F197,'Aircraft list'!$A$4:$G$39,6,FALSE)="YES"),V197,""),"")</f>
        <v/>
      </c>
      <c r="AD197" s="116" t="str">
        <f>IFERROR(IF(AND(VLOOKUP($F197,'Aircraft list'!$A$4:$G$39,3,FALSE)="YES",VLOOKUP($F197,'Aircraft list'!$A$4:$G$39,6,FALSE)="YES"),T197,""),"")</f>
        <v/>
      </c>
      <c r="AE197" s="117" t="str">
        <f>IFERROR(IF(AND(VLOOKUP($F197,'Aircraft list'!$A$4:$G$39,3,FALSE)="YES",VLOOKUP($F197,'Aircraft list'!$A$4:$G$39,6,FALSE)="YES"),U197,""),"")</f>
        <v/>
      </c>
      <c r="AF197" s="115" t="str">
        <f>IFERROR(IF(AND(VLOOKUP($F197,'Aircraft list'!$A$4:$G$39,3,FALSE)="YES",VLOOKUP($F197,'Aircraft list'!$A$4:$G$39,6,FALSE)="YES"),V197,""),"")</f>
        <v/>
      </c>
      <c r="AG197" s="116" t="str">
        <f>IFERROR(IF(VLOOKUP($F197,'Aircraft list'!$A$4:$G$39,5,FALSE)="YES",T197,""),"")</f>
        <v/>
      </c>
      <c r="AH197" s="117" t="str">
        <f>IFERROR(IF(VLOOKUP($F197,'Aircraft list'!$A$4:$G$39,5,FALSE)="YES",U197,""),"")</f>
        <v/>
      </c>
      <c r="AI197" s="115" t="str">
        <f>IFERROR(IF(VLOOKUP($F197,'Aircraft list'!$A$4:$G$39,5,FALSE)="YES",V197,""),"")</f>
        <v/>
      </c>
      <c r="AJ197" s="101"/>
      <c r="AK197" s="101"/>
      <c r="AL197" s="101"/>
      <c r="AM197" s="102" t="str">
        <f>IFERROR(IF(VLOOKUP($F197,'Aircraft list'!$A$4:$G$39,7,FALSE)="YES",N197,""),"")</f>
        <v/>
      </c>
      <c r="AN197" s="112"/>
      <c r="AO197" s="101"/>
      <c r="AP197" s="101"/>
      <c r="AQ197" s="101"/>
      <c r="AR197" s="111"/>
      <c r="AS197" s="102"/>
      <c r="AT197" s="102"/>
      <c r="AU197" s="49"/>
    </row>
    <row r="198" spans="1:47" s="50" customFormat="1">
      <c r="A198" s="84"/>
      <c r="B198" s="75"/>
      <c r="C198" s="76"/>
      <c r="D198" s="77"/>
      <c r="E198" s="73" t="str">
        <f t="shared" si="9"/>
        <v/>
      </c>
      <c r="F198" s="79"/>
      <c r="G198" s="80"/>
      <c r="H198" s="50" t="str">
        <f>IFERROR(IF(VLOOKUP(F198,'Aircraft list'!$A$4:$T$59, 3,FALSE)="YES", "ME", "SE" )," ")</f>
        <v xml:space="preserve"> </v>
      </c>
      <c r="I198" s="80"/>
      <c r="J198" s="81" t="str">
        <f ca="1">IFERROR(IF(AND(
MOD(C198-fctlontodouble(VLOOKUP(B198,#REF!,4,FALSE))/360,1)&gt;=MOD((((MID((MID((IF(ISERR(A198),"",fctsoleil(A198,fctlattodouble(VLOOKUP(B198,#REF!,3,FALSE)),fctlontodouble(VLOOKUP(B198,#REF!,4,FALSE)),FALSE))),1,4)),1,2))*60+MID((MID((IF(ISERR(A198),"",fctsoleil(A198,fctlattodouble(VLOOKUP(B198,#REF!,3,FALSE)),fctlontodouble(VLOOKUP(B198,#REF!,4,FALSE)),FALSE))),1,4)),3,4))/(60*24))-fctlontodouble(VLOOKUP(B198,#REF!,4,FALSE))/360,1),
MOD(C198-fctlontodouble(VLOOKUP(B198,#REF!,4,FALSE))/360,1)&lt;MOD((((MID((MID((IF(ISERR(A198),"",fctsoleil(A198,fctlattodouble(VLOOKUP(B198,#REF!,3,FALSE)),fctlontodouble(VLOOKUP(B198,#REF!,4,FALSE)),FALSE))),7,4)),1,2))*60+MID((MID((IF(ISERR(A198),"",fctsoleil(A198,fctlattodouble(VLOOKUP(B198,#REF!,3,FALSE)),fctlontodouble(VLOOKUP(B198,#REF!,4,FALSE)),FALSE))),7,4)),3,4))/(60*24))-fctlontodouble(VLOOKUP(B198,#REF!,4,FALSE))/360,1)
),1,""),"")</f>
        <v/>
      </c>
      <c r="K198" s="82" t="str">
        <f t="shared" si="10"/>
        <v/>
      </c>
      <c r="L198" s="79" t="str">
        <f ca="1">IFERROR(IF(AND(
MOD(E198-fctlontodouble(VLOOKUP(D198,#REF!,4,FALSE))/360,1)&gt;=MOD((((MID((MID((IF(ISERR(A198),"",fctsoleil(A198,fctlattodouble(VLOOKUP(D198,#REF!,3,FALSE)),fctlontodouble(VLOOKUP(D198,#REF!,4,FALSE)),FALSE))),1,4)),1,2))*60+MID((MID((IF(ISERR(A198),"",fctsoleil(A198,fctlattodouble(VLOOKUP(D198,#REF!,3,FALSE)),fctlontodouble(VLOOKUP(D198,#REF!,4,FALSE)),FALSE))),1,4)),3,4))/(60*24))-fctlontodouble(VLOOKUP(D198,#REF!,4,FALSE))/360,1),
MOD(E198-fctlontodouble(VLOOKUP(D198,#REF!,4,FALSE))/360,1)&lt;MOD((((MID((MID((IF(ISERR(A198),"",fctsoleil(A198,fctlattodouble(VLOOKUP(D198,#REF!,3,FALSE)),fctlontodouble(VLOOKUP(D198,#REF!,4,FALSE)),FALSE))),7,4)),1,2))*60+MID((MID((IF(ISERR(A198),"",fctsoleil(A198,fctlattodouble(VLOOKUP(D198,#REF!,3,FALSE)),fctlontodouble(VLOOKUP(D198,#REF!,4,FALSE)),FALSE))),7,4)),3,4))/(60*24))-fctlontodouble(VLOOKUP(D198,#REF!,4,FALSE))/360,1)
),1," "),"")</f>
        <v/>
      </c>
      <c r="M198" s="79" t="str">
        <f t="shared" si="11"/>
        <v/>
      </c>
      <c r="N198" s="94"/>
      <c r="O198" s="83"/>
      <c r="P198" s="95"/>
      <c r="Q198" s="96"/>
      <c r="R198" s="97" t="str">
        <f>IF(AND(A198&lt;&gt;0,B198&lt;&gt;0,D198&lt;&gt;0,C198&lt;&gt;0,N198&lt;&gt;0),(vol_de_nuit(B198,D198,A198,C198,N198/24)*24),"")</f>
        <v/>
      </c>
      <c r="S198" s="98"/>
      <c r="T198" s="95"/>
      <c r="U198" s="99"/>
      <c r="V198" s="100"/>
      <c r="W198" s="101"/>
      <c r="X198" s="116" t="str">
        <f>IFERROR(IF(AND(VLOOKUP($F198,'Aircraft list'!$A$4:$G$39,2,FALSE)="YES",VLOOKUP($F198,'Aircraft list'!$A$4:$G$39,4,FALSE)="YES"),T198,""),"")</f>
        <v/>
      </c>
      <c r="Y198" s="115" t="str">
        <f>IFERROR(IF(AND(VLOOKUP($F198,'Aircraft list'!$A$4:$G$39,2,FALSE)="YES",VLOOKUP($F198,'Aircraft list'!$A$4:$G$39,4,FALSE)="YES"),V198,""),"")</f>
        <v/>
      </c>
      <c r="Z198" s="116" t="str">
        <f>IFERROR(IF(AND(VLOOKUP($F198,'Aircraft list'!$A$4:$G$39,3,FALSE)="YES",VLOOKUP($F198,'Aircraft list'!$A$4:$G$39,4,FALSE)="YES"),T198,""),"")</f>
        <v/>
      </c>
      <c r="AA198" s="115" t="str">
        <f>IFERROR(IF(AND(VLOOKUP($F198,'Aircraft list'!$A$4:$G$39,3,FALSE)="YES",VLOOKUP($F198,'Aircraft list'!$A$4:$G$39,4,FALSE)="YES"),V198,""),"")</f>
        <v/>
      </c>
      <c r="AB198" s="116" t="str">
        <f>IFERROR(IF(AND(VLOOKUP($F198,'Aircraft list'!$A$4:$G$39,2,FALSE)="YES",VLOOKUP($F198,'Aircraft list'!$A$4:$G$39,6,FALSE)="YES"),T198,""),"")</f>
        <v/>
      </c>
      <c r="AC198" s="115" t="str">
        <f>IFERROR(IF(AND(VLOOKUP($F198,'Aircraft list'!$A$4:$G$39,2,FALSE)="YES",VLOOKUP($F198,'Aircraft list'!$A$4:$G$39,6,FALSE)="YES"),V198,""),"")</f>
        <v/>
      </c>
      <c r="AD198" s="116" t="str">
        <f>IFERROR(IF(AND(VLOOKUP($F198,'Aircraft list'!$A$4:$G$39,3,FALSE)="YES",VLOOKUP($F198,'Aircraft list'!$A$4:$G$39,6,FALSE)="YES"),T198,""),"")</f>
        <v/>
      </c>
      <c r="AE198" s="117" t="str">
        <f>IFERROR(IF(AND(VLOOKUP($F198,'Aircraft list'!$A$4:$G$39,3,FALSE)="YES",VLOOKUP($F198,'Aircraft list'!$A$4:$G$39,6,FALSE)="YES"),U198,""),"")</f>
        <v/>
      </c>
      <c r="AF198" s="115" t="str">
        <f>IFERROR(IF(AND(VLOOKUP($F198,'Aircraft list'!$A$4:$G$39,3,FALSE)="YES",VLOOKUP($F198,'Aircraft list'!$A$4:$G$39,6,FALSE)="YES"),V198,""),"")</f>
        <v/>
      </c>
      <c r="AG198" s="116" t="str">
        <f>IFERROR(IF(VLOOKUP($F198,'Aircraft list'!$A$4:$G$39,5,FALSE)="YES",T198,""),"")</f>
        <v/>
      </c>
      <c r="AH198" s="117" t="str">
        <f>IFERROR(IF(VLOOKUP($F198,'Aircraft list'!$A$4:$G$39,5,FALSE)="YES",U198,""),"")</f>
        <v/>
      </c>
      <c r="AI198" s="115" t="str">
        <f>IFERROR(IF(VLOOKUP($F198,'Aircraft list'!$A$4:$G$39,5,FALSE)="YES",V198,""),"")</f>
        <v/>
      </c>
      <c r="AJ198" s="101"/>
      <c r="AK198" s="101"/>
      <c r="AL198" s="101"/>
      <c r="AM198" s="102" t="str">
        <f>IFERROR(IF(VLOOKUP($F198,'Aircraft list'!$A$4:$G$39,7,FALSE)="YES",N198,""),"")</f>
        <v/>
      </c>
      <c r="AN198" s="112"/>
      <c r="AO198" s="101"/>
      <c r="AP198" s="101"/>
      <c r="AQ198" s="101"/>
      <c r="AR198" s="111"/>
      <c r="AS198" s="102"/>
      <c r="AT198" s="102"/>
      <c r="AU198" s="49"/>
    </row>
    <row r="199" spans="1:47" s="50" customFormat="1">
      <c r="A199" s="84"/>
      <c r="B199" s="75"/>
      <c r="C199" s="76"/>
      <c r="D199" s="77"/>
      <c r="E199" s="73" t="str">
        <f t="shared" ref="E199:E262" si="12">IFERROR(IF(N199="","",C199+TEXT(N199/24,"h:mm")),"")</f>
        <v/>
      </c>
      <c r="F199" s="79"/>
      <c r="G199" s="80"/>
      <c r="H199" s="50" t="str">
        <f>IFERROR(IF(VLOOKUP(F199,'Aircraft list'!$A$4:$T$59, 3,FALSE)="YES", "ME", "SE" )," ")</f>
        <v xml:space="preserve"> </v>
      </c>
      <c r="I199" s="80"/>
      <c r="J199" s="81" t="str">
        <f ca="1">IFERROR(IF(AND(
MOD(C199-fctlontodouble(VLOOKUP(B199,#REF!,4,FALSE))/360,1)&gt;=MOD((((MID((MID((IF(ISERR(A199),"",fctsoleil(A199,fctlattodouble(VLOOKUP(B199,#REF!,3,FALSE)),fctlontodouble(VLOOKUP(B199,#REF!,4,FALSE)),FALSE))),1,4)),1,2))*60+MID((MID((IF(ISERR(A199),"",fctsoleil(A199,fctlattodouble(VLOOKUP(B199,#REF!,3,FALSE)),fctlontodouble(VLOOKUP(B199,#REF!,4,FALSE)),FALSE))),1,4)),3,4))/(60*24))-fctlontodouble(VLOOKUP(B199,#REF!,4,FALSE))/360,1),
MOD(C199-fctlontodouble(VLOOKUP(B199,#REF!,4,FALSE))/360,1)&lt;MOD((((MID((MID((IF(ISERR(A199),"",fctsoleil(A199,fctlattodouble(VLOOKUP(B199,#REF!,3,FALSE)),fctlontodouble(VLOOKUP(B199,#REF!,4,FALSE)),FALSE))),7,4)),1,2))*60+MID((MID((IF(ISERR(A199),"",fctsoleil(A199,fctlattodouble(VLOOKUP(B199,#REF!,3,FALSE)),fctlontodouble(VLOOKUP(B199,#REF!,4,FALSE)),FALSE))),7,4)),3,4))/(60*24))-fctlontodouble(VLOOKUP(B199,#REF!,4,FALSE))/360,1)
),1,""),"")</f>
        <v/>
      </c>
      <c r="K199" s="82" t="str">
        <f t="shared" ref="K199:K262" si="13">IF(C199&lt;&gt;"",IF(J199=1,"",1),"")</f>
        <v/>
      </c>
      <c r="L199" s="79" t="str">
        <f ca="1">IFERROR(IF(AND(
MOD(E199-fctlontodouble(VLOOKUP(D199,#REF!,4,FALSE))/360,1)&gt;=MOD((((MID((MID((IF(ISERR(A199),"",fctsoleil(A199,fctlattodouble(VLOOKUP(D199,#REF!,3,FALSE)),fctlontodouble(VLOOKUP(D199,#REF!,4,FALSE)),FALSE))),1,4)),1,2))*60+MID((MID((IF(ISERR(A199),"",fctsoleil(A199,fctlattodouble(VLOOKUP(D199,#REF!,3,FALSE)),fctlontodouble(VLOOKUP(D199,#REF!,4,FALSE)),FALSE))),1,4)),3,4))/(60*24))-fctlontodouble(VLOOKUP(D199,#REF!,4,FALSE))/360,1),
MOD(E199-fctlontodouble(VLOOKUP(D199,#REF!,4,FALSE))/360,1)&lt;MOD((((MID((MID((IF(ISERR(A199),"",fctsoleil(A199,fctlattodouble(VLOOKUP(D199,#REF!,3,FALSE)),fctlontodouble(VLOOKUP(D199,#REF!,4,FALSE)),FALSE))),7,4)),1,2))*60+MID((MID((IF(ISERR(A199),"",fctsoleil(A199,fctlattodouble(VLOOKUP(D199,#REF!,3,FALSE)),fctlontodouble(VLOOKUP(D199,#REF!,4,FALSE)),FALSE))),7,4)),3,4))/(60*24))-fctlontodouble(VLOOKUP(D199,#REF!,4,FALSE))/360,1)
),1," "),"")</f>
        <v/>
      </c>
      <c r="M199" s="79" t="str">
        <f t="shared" ref="M199:M262" si="14">IF(C199&lt;&gt;"",IF(L199=1,"",1),"")</f>
        <v/>
      </c>
      <c r="N199" s="94"/>
      <c r="O199" s="83"/>
      <c r="P199" s="95"/>
      <c r="Q199" s="96"/>
      <c r="R199" s="97" t="str">
        <f>IF(AND(A199&lt;&gt;0,B199&lt;&gt;0,D199&lt;&gt;0,C199&lt;&gt;0,N199&lt;&gt;0),(vol_de_nuit(B199,D199,A199,C199,N199/24)*24),"")</f>
        <v/>
      </c>
      <c r="S199" s="98"/>
      <c r="T199" s="95"/>
      <c r="U199" s="99"/>
      <c r="V199" s="100"/>
      <c r="W199" s="101"/>
      <c r="X199" s="116" t="str">
        <f>IFERROR(IF(AND(VLOOKUP($F199,'Aircraft list'!$A$4:$G$39,2,FALSE)="YES",VLOOKUP($F199,'Aircraft list'!$A$4:$G$39,4,FALSE)="YES"),T199,""),"")</f>
        <v/>
      </c>
      <c r="Y199" s="115" t="str">
        <f>IFERROR(IF(AND(VLOOKUP($F199,'Aircraft list'!$A$4:$G$39,2,FALSE)="YES",VLOOKUP($F199,'Aircraft list'!$A$4:$G$39,4,FALSE)="YES"),V199,""),"")</f>
        <v/>
      </c>
      <c r="Z199" s="116" t="str">
        <f>IFERROR(IF(AND(VLOOKUP($F199,'Aircraft list'!$A$4:$G$39,3,FALSE)="YES",VLOOKUP($F199,'Aircraft list'!$A$4:$G$39,4,FALSE)="YES"),T199,""),"")</f>
        <v/>
      </c>
      <c r="AA199" s="115" t="str">
        <f>IFERROR(IF(AND(VLOOKUP($F199,'Aircraft list'!$A$4:$G$39,3,FALSE)="YES",VLOOKUP($F199,'Aircraft list'!$A$4:$G$39,4,FALSE)="YES"),V199,""),"")</f>
        <v/>
      </c>
      <c r="AB199" s="116" t="str">
        <f>IFERROR(IF(AND(VLOOKUP($F199,'Aircraft list'!$A$4:$G$39,2,FALSE)="YES",VLOOKUP($F199,'Aircraft list'!$A$4:$G$39,6,FALSE)="YES"),T199,""),"")</f>
        <v/>
      </c>
      <c r="AC199" s="115" t="str">
        <f>IFERROR(IF(AND(VLOOKUP($F199,'Aircraft list'!$A$4:$G$39,2,FALSE)="YES",VLOOKUP($F199,'Aircraft list'!$A$4:$G$39,6,FALSE)="YES"),V199,""),"")</f>
        <v/>
      </c>
      <c r="AD199" s="116" t="str">
        <f>IFERROR(IF(AND(VLOOKUP($F199,'Aircraft list'!$A$4:$G$39,3,FALSE)="YES",VLOOKUP($F199,'Aircraft list'!$A$4:$G$39,6,FALSE)="YES"),T199,""),"")</f>
        <v/>
      </c>
      <c r="AE199" s="117" t="str">
        <f>IFERROR(IF(AND(VLOOKUP($F199,'Aircraft list'!$A$4:$G$39,3,FALSE)="YES",VLOOKUP($F199,'Aircraft list'!$A$4:$G$39,6,FALSE)="YES"),U199,""),"")</f>
        <v/>
      </c>
      <c r="AF199" s="115" t="str">
        <f>IFERROR(IF(AND(VLOOKUP($F199,'Aircraft list'!$A$4:$G$39,3,FALSE)="YES",VLOOKUP($F199,'Aircraft list'!$A$4:$G$39,6,FALSE)="YES"),V199,""),"")</f>
        <v/>
      </c>
      <c r="AG199" s="116" t="str">
        <f>IFERROR(IF(VLOOKUP($F199,'Aircraft list'!$A$4:$G$39,5,FALSE)="YES",T199,""),"")</f>
        <v/>
      </c>
      <c r="AH199" s="117" t="str">
        <f>IFERROR(IF(VLOOKUP($F199,'Aircraft list'!$A$4:$G$39,5,FALSE)="YES",U199,""),"")</f>
        <v/>
      </c>
      <c r="AI199" s="115" t="str">
        <f>IFERROR(IF(VLOOKUP($F199,'Aircraft list'!$A$4:$G$39,5,FALSE)="YES",V199,""),"")</f>
        <v/>
      </c>
      <c r="AJ199" s="101"/>
      <c r="AK199" s="101"/>
      <c r="AL199" s="101"/>
      <c r="AM199" s="102" t="str">
        <f>IFERROR(IF(VLOOKUP($F199,'Aircraft list'!$A$4:$G$39,7,FALSE)="YES",N199,""),"")</f>
        <v/>
      </c>
      <c r="AN199" s="112"/>
      <c r="AO199" s="101"/>
      <c r="AP199" s="101"/>
      <c r="AQ199" s="101"/>
      <c r="AR199" s="111"/>
      <c r="AS199" s="102"/>
      <c r="AT199" s="102"/>
      <c r="AU199" s="49"/>
    </row>
    <row r="200" spans="1:47" s="50" customFormat="1">
      <c r="A200" s="84"/>
      <c r="B200" s="75"/>
      <c r="C200" s="76"/>
      <c r="D200" s="77"/>
      <c r="E200" s="73" t="str">
        <f t="shared" si="12"/>
        <v/>
      </c>
      <c r="F200" s="79"/>
      <c r="G200" s="80"/>
      <c r="H200" s="50" t="str">
        <f>IFERROR(IF(VLOOKUP(F200,'Aircraft list'!$A$4:$T$59, 3,FALSE)="YES", "ME", "SE" )," ")</f>
        <v xml:space="preserve"> </v>
      </c>
      <c r="I200" s="80"/>
      <c r="J200" s="81" t="str">
        <f ca="1">IFERROR(IF(AND(
MOD(C200-fctlontodouble(VLOOKUP(B200,#REF!,4,FALSE))/360,1)&gt;=MOD((((MID((MID((IF(ISERR(A200),"",fctsoleil(A200,fctlattodouble(VLOOKUP(B200,#REF!,3,FALSE)),fctlontodouble(VLOOKUP(B200,#REF!,4,FALSE)),FALSE))),1,4)),1,2))*60+MID((MID((IF(ISERR(A200),"",fctsoleil(A200,fctlattodouble(VLOOKUP(B200,#REF!,3,FALSE)),fctlontodouble(VLOOKUP(B200,#REF!,4,FALSE)),FALSE))),1,4)),3,4))/(60*24))-fctlontodouble(VLOOKUP(B200,#REF!,4,FALSE))/360,1),
MOD(C200-fctlontodouble(VLOOKUP(B200,#REF!,4,FALSE))/360,1)&lt;MOD((((MID((MID((IF(ISERR(A200),"",fctsoleil(A200,fctlattodouble(VLOOKUP(B200,#REF!,3,FALSE)),fctlontodouble(VLOOKUP(B200,#REF!,4,FALSE)),FALSE))),7,4)),1,2))*60+MID((MID((IF(ISERR(A200),"",fctsoleil(A200,fctlattodouble(VLOOKUP(B200,#REF!,3,FALSE)),fctlontodouble(VLOOKUP(B200,#REF!,4,FALSE)),FALSE))),7,4)),3,4))/(60*24))-fctlontodouble(VLOOKUP(B200,#REF!,4,FALSE))/360,1)
),1,""),"")</f>
        <v/>
      </c>
      <c r="K200" s="82" t="str">
        <f t="shared" si="13"/>
        <v/>
      </c>
      <c r="L200" s="79" t="str">
        <f ca="1">IFERROR(IF(AND(
MOD(E200-fctlontodouble(VLOOKUP(D200,#REF!,4,FALSE))/360,1)&gt;=MOD((((MID((MID((IF(ISERR(A200),"",fctsoleil(A200,fctlattodouble(VLOOKUP(D200,#REF!,3,FALSE)),fctlontodouble(VLOOKUP(D200,#REF!,4,FALSE)),FALSE))),1,4)),1,2))*60+MID((MID((IF(ISERR(A200),"",fctsoleil(A200,fctlattodouble(VLOOKUP(D200,#REF!,3,FALSE)),fctlontodouble(VLOOKUP(D200,#REF!,4,FALSE)),FALSE))),1,4)),3,4))/(60*24))-fctlontodouble(VLOOKUP(D200,#REF!,4,FALSE))/360,1),
MOD(E200-fctlontodouble(VLOOKUP(D200,#REF!,4,FALSE))/360,1)&lt;MOD((((MID((MID((IF(ISERR(A200),"",fctsoleil(A200,fctlattodouble(VLOOKUP(D200,#REF!,3,FALSE)),fctlontodouble(VLOOKUP(D200,#REF!,4,FALSE)),FALSE))),7,4)),1,2))*60+MID((MID((IF(ISERR(A200),"",fctsoleil(A200,fctlattodouble(VLOOKUP(D200,#REF!,3,FALSE)),fctlontodouble(VLOOKUP(D200,#REF!,4,FALSE)),FALSE))),7,4)),3,4))/(60*24))-fctlontodouble(VLOOKUP(D200,#REF!,4,FALSE))/360,1)
),1," "),"")</f>
        <v/>
      </c>
      <c r="M200" s="79" t="str">
        <f t="shared" si="14"/>
        <v/>
      </c>
      <c r="N200" s="94"/>
      <c r="O200" s="83"/>
      <c r="P200" s="95"/>
      <c r="Q200" s="96"/>
      <c r="R200" s="97" t="str">
        <f>IF(AND(A200&lt;&gt;0,B200&lt;&gt;0,D200&lt;&gt;0,C200&lt;&gt;0,N200&lt;&gt;0),(vol_de_nuit(B200,D200,A200,C200,N200/24)*24),"")</f>
        <v/>
      </c>
      <c r="S200" s="98"/>
      <c r="T200" s="95"/>
      <c r="U200" s="99"/>
      <c r="V200" s="100"/>
      <c r="W200" s="101"/>
      <c r="X200" s="116" t="str">
        <f>IFERROR(IF(AND(VLOOKUP($F200,'Aircraft list'!$A$4:$G$39,2,FALSE)="YES",VLOOKUP($F200,'Aircraft list'!$A$4:$G$39,4,FALSE)="YES"),T200,""),"")</f>
        <v/>
      </c>
      <c r="Y200" s="115" t="str">
        <f>IFERROR(IF(AND(VLOOKUP($F200,'Aircraft list'!$A$4:$G$39,2,FALSE)="YES",VLOOKUP($F200,'Aircraft list'!$A$4:$G$39,4,FALSE)="YES"),V200,""),"")</f>
        <v/>
      </c>
      <c r="Z200" s="116" t="str">
        <f>IFERROR(IF(AND(VLOOKUP($F200,'Aircraft list'!$A$4:$G$39,3,FALSE)="YES",VLOOKUP($F200,'Aircraft list'!$A$4:$G$39,4,FALSE)="YES"),T200,""),"")</f>
        <v/>
      </c>
      <c r="AA200" s="115" t="str">
        <f>IFERROR(IF(AND(VLOOKUP($F200,'Aircraft list'!$A$4:$G$39,3,FALSE)="YES",VLOOKUP($F200,'Aircraft list'!$A$4:$G$39,4,FALSE)="YES"),V200,""),"")</f>
        <v/>
      </c>
      <c r="AB200" s="116" t="str">
        <f>IFERROR(IF(AND(VLOOKUP($F200,'Aircraft list'!$A$4:$G$39,2,FALSE)="YES",VLOOKUP($F200,'Aircraft list'!$A$4:$G$39,6,FALSE)="YES"),T200,""),"")</f>
        <v/>
      </c>
      <c r="AC200" s="115" t="str">
        <f>IFERROR(IF(AND(VLOOKUP($F200,'Aircraft list'!$A$4:$G$39,2,FALSE)="YES",VLOOKUP($F200,'Aircraft list'!$A$4:$G$39,6,FALSE)="YES"),V200,""),"")</f>
        <v/>
      </c>
      <c r="AD200" s="116" t="str">
        <f>IFERROR(IF(AND(VLOOKUP($F200,'Aircraft list'!$A$4:$G$39,3,FALSE)="YES",VLOOKUP($F200,'Aircraft list'!$A$4:$G$39,6,FALSE)="YES"),T200,""),"")</f>
        <v/>
      </c>
      <c r="AE200" s="117" t="str">
        <f>IFERROR(IF(AND(VLOOKUP($F200,'Aircraft list'!$A$4:$G$39,3,FALSE)="YES",VLOOKUP($F200,'Aircraft list'!$A$4:$G$39,6,FALSE)="YES"),U200,""),"")</f>
        <v/>
      </c>
      <c r="AF200" s="115" t="str">
        <f>IFERROR(IF(AND(VLOOKUP($F200,'Aircraft list'!$A$4:$G$39,3,FALSE)="YES",VLOOKUP($F200,'Aircraft list'!$A$4:$G$39,6,FALSE)="YES"),V200,""),"")</f>
        <v/>
      </c>
      <c r="AG200" s="116" t="str">
        <f>IFERROR(IF(VLOOKUP($F200,'Aircraft list'!$A$4:$G$39,5,FALSE)="YES",T200,""),"")</f>
        <v/>
      </c>
      <c r="AH200" s="117" t="str">
        <f>IFERROR(IF(VLOOKUP($F200,'Aircraft list'!$A$4:$G$39,5,FALSE)="YES",U200,""),"")</f>
        <v/>
      </c>
      <c r="AI200" s="115" t="str">
        <f>IFERROR(IF(VLOOKUP($F200,'Aircraft list'!$A$4:$G$39,5,FALSE)="YES",V200,""),"")</f>
        <v/>
      </c>
      <c r="AJ200" s="101"/>
      <c r="AK200" s="101"/>
      <c r="AL200" s="101"/>
      <c r="AM200" s="102" t="str">
        <f>IFERROR(IF(VLOOKUP($F200,'Aircraft list'!$A$4:$G$39,7,FALSE)="YES",N200,""),"")</f>
        <v/>
      </c>
      <c r="AN200" s="112"/>
      <c r="AO200" s="101"/>
      <c r="AP200" s="101"/>
      <c r="AQ200" s="101"/>
      <c r="AR200" s="111"/>
      <c r="AS200" s="102"/>
      <c r="AT200" s="102"/>
      <c r="AU200" s="49"/>
    </row>
    <row r="201" spans="1:47" s="50" customFormat="1">
      <c r="A201" s="84"/>
      <c r="B201" s="75"/>
      <c r="C201" s="76"/>
      <c r="D201" s="77"/>
      <c r="E201" s="73" t="str">
        <f t="shared" si="12"/>
        <v/>
      </c>
      <c r="F201" s="79"/>
      <c r="G201" s="80"/>
      <c r="H201" s="50" t="str">
        <f>IFERROR(IF(VLOOKUP(F201,'Aircraft list'!$A$4:$T$59, 3,FALSE)="YES", "ME", "SE" )," ")</f>
        <v xml:space="preserve"> </v>
      </c>
      <c r="I201" s="80"/>
      <c r="J201" s="81" t="str">
        <f ca="1">IFERROR(IF(AND(
MOD(C201-fctlontodouble(VLOOKUP(B201,#REF!,4,FALSE))/360,1)&gt;=MOD((((MID((MID((IF(ISERR(A201),"",fctsoleil(A201,fctlattodouble(VLOOKUP(B201,#REF!,3,FALSE)),fctlontodouble(VLOOKUP(B201,#REF!,4,FALSE)),FALSE))),1,4)),1,2))*60+MID((MID((IF(ISERR(A201),"",fctsoleil(A201,fctlattodouble(VLOOKUP(B201,#REF!,3,FALSE)),fctlontodouble(VLOOKUP(B201,#REF!,4,FALSE)),FALSE))),1,4)),3,4))/(60*24))-fctlontodouble(VLOOKUP(B201,#REF!,4,FALSE))/360,1),
MOD(C201-fctlontodouble(VLOOKUP(B201,#REF!,4,FALSE))/360,1)&lt;MOD((((MID((MID((IF(ISERR(A201),"",fctsoleil(A201,fctlattodouble(VLOOKUP(B201,#REF!,3,FALSE)),fctlontodouble(VLOOKUP(B201,#REF!,4,FALSE)),FALSE))),7,4)),1,2))*60+MID((MID((IF(ISERR(A201),"",fctsoleil(A201,fctlattodouble(VLOOKUP(B201,#REF!,3,FALSE)),fctlontodouble(VLOOKUP(B201,#REF!,4,FALSE)),FALSE))),7,4)),3,4))/(60*24))-fctlontodouble(VLOOKUP(B201,#REF!,4,FALSE))/360,1)
),1,""),"")</f>
        <v/>
      </c>
      <c r="K201" s="82" t="str">
        <f t="shared" si="13"/>
        <v/>
      </c>
      <c r="L201" s="79" t="str">
        <f ca="1">IFERROR(IF(AND(
MOD(E201-fctlontodouble(VLOOKUP(D201,#REF!,4,FALSE))/360,1)&gt;=MOD((((MID((MID((IF(ISERR(A201),"",fctsoleil(A201,fctlattodouble(VLOOKUP(D201,#REF!,3,FALSE)),fctlontodouble(VLOOKUP(D201,#REF!,4,FALSE)),FALSE))),1,4)),1,2))*60+MID((MID((IF(ISERR(A201),"",fctsoleil(A201,fctlattodouble(VLOOKUP(D201,#REF!,3,FALSE)),fctlontodouble(VLOOKUP(D201,#REF!,4,FALSE)),FALSE))),1,4)),3,4))/(60*24))-fctlontodouble(VLOOKUP(D201,#REF!,4,FALSE))/360,1),
MOD(E201-fctlontodouble(VLOOKUP(D201,#REF!,4,FALSE))/360,1)&lt;MOD((((MID((MID((IF(ISERR(A201),"",fctsoleil(A201,fctlattodouble(VLOOKUP(D201,#REF!,3,FALSE)),fctlontodouble(VLOOKUP(D201,#REF!,4,FALSE)),FALSE))),7,4)),1,2))*60+MID((MID((IF(ISERR(A201),"",fctsoleil(A201,fctlattodouble(VLOOKUP(D201,#REF!,3,FALSE)),fctlontodouble(VLOOKUP(D201,#REF!,4,FALSE)),FALSE))),7,4)),3,4))/(60*24))-fctlontodouble(VLOOKUP(D201,#REF!,4,FALSE))/360,1)
),1," "),"")</f>
        <v/>
      </c>
      <c r="M201" s="79" t="str">
        <f t="shared" si="14"/>
        <v/>
      </c>
      <c r="N201" s="94"/>
      <c r="O201" s="83"/>
      <c r="P201" s="95"/>
      <c r="Q201" s="96"/>
      <c r="R201" s="97" t="str">
        <f>IF(AND(A201&lt;&gt;0,B201&lt;&gt;0,D201&lt;&gt;0,C201&lt;&gt;0,N201&lt;&gt;0),(vol_de_nuit(B201,D201,A201,C201,N201/24)*24),"")</f>
        <v/>
      </c>
      <c r="S201" s="98"/>
      <c r="T201" s="95"/>
      <c r="U201" s="99"/>
      <c r="V201" s="100"/>
      <c r="W201" s="101"/>
      <c r="X201" s="116" t="str">
        <f>IFERROR(IF(AND(VLOOKUP($F201,'Aircraft list'!$A$4:$G$39,2,FALSE)="YES",VLOOKUP($F201,'Aircraft list'!$A$4:$G$39,4,FALSE)="YES"),T201,""),"")</f>
        <v/>
      </c>
      <c r="Y201" s="115" t="str">
        <f>IFERROR(IF(AND(VLOOKUP($F201,'Aircraft list'!$A$4:$G$39,2,FALSE)="YES",VLOOKUP($F201,'Aircraft list'!$A$4:$G$39,4,FALSE)="YES"),V201,""),"")</f>
        <v/>
      </c>
      <c r="Z201" s="116" t="str">
        <f>IFERROR(IF(AND(VLOOKUP($F201,'Aircraft list'!$A$4:$G$39,3,FALSE)="YES",VLOOKUP($F201,'Aircraft list'!$A$4:$G$39,4,FALSE)="YES"),T201,""),"")</f>
        <v/>
      </c>
      <c r="AA201" s="115" t="str">
        <f>IFERROR(IF(AND(VLOOKUP($F201,'Aircraft list'!$A$4:$G$39,3,FALSE)="YES",VLOOKUP($F201,'Aircraft list'!$A$4:$G$39,4,FALSE)="YES"),V201,""),"")</f>
        <v/>
      </c>
      <c r="AB201" s="116" t="str">
        <f>IFERROR(IF(AND(VLOOKUP($F201,'Aircraft list'!$A$4:$G$39,2,FALSE)="YES",VLOOKUP($F201,'Aircraft list'!$A$4:$G$39,6,FALSE)="YES"),T201,""),"")</f>
        <v/>
      </c>
      <c r="AC201" s="115" t="str">
        <f>IFERROR(IF(AND(VLOOKUP($F201,'Aircraft list'!$A$4:$G$39,2,FALSE)="YES",VLOOKUP($F201,'Aircraft list'!$A$4:$G$39,6,FALSE)="YES"),V201,""),"")</f>
        <v/>
      </c>
      <c r="AD201" s="116" t="str">
        <f>IFERROR(IF(AND(VLOOKUP($F201,'Aircraft list'!$A$4:$G$39,3,FALSE)="YES",VLOOKUP($F201,'Aircraft list'!$A$4:$G$39,6,FALSE)="YES"),T201,""),"")</f>
        <v/>
      </c>
      <c r="AE201" s="117" t="str">
        <f>IFERROR(IF(AND(VLOOKUP($F201,'Aircraft list'!$A$4:$G$39,3,FALSE)="YES",VLOOKUP($F201,'Aircraft list'!$A$4:$G$39,6,FALSE)="YES"),U201,""),"")</f>
        <v/>
      </c>
      <c r="AF201" s="115" t="str">
        <f>IFERROR(IF(AND(VLOOKUP($F201,'Aircraft list'!$A$4:$G$39,3,FALSE)="YES",VLOOKUP($F201,'Aircraft list'!$A$4:$G$39,6,FALSE)="YES"),V201,""),"")</f>
        <v/>
      </c>
      <c r="AG201" s="116" t="str">
        <f>IFERROR(IF(VLOOKUP($F201,'Aircraft list'!$A$4:$G$39,5,FALSE)="YES",T201,""),"")</f>
        <v/>
      </c>
      <c r="AH201" s="117" t="str">
        <f>IFERROR(IF(VLOOKUP($F201,'Aircraft list'!$A$4:$G$39,5,FALSE)="YES",U201,""),"")</f>
        <v/>
      </c>
      <c r="AI201" s="115" t="str">
        <f>IFERROR(IF(VLOOKUP($F201,'Aircraft list'!$A$4:$G$39,5,FALSE)="YES",V201,""),"")</f>
        <v/>
      </c>
      <c r="AJ201" s="101"/>
      <c r="AK201" s="101"/>
      <c r="AL201" s="101"/>
      <c r="AM201" s="102" t="str">
        <f>IFERROR(IF(VLOOKUP($F201,'Aircraft list'!$A$4:$G$39,7,FALSE)="YES",N201,""),"")</f>
        <v/>
      </c>
      <c r="AN201" s="112"/>
      <c r="AO201" s="101"/>
      <c r="AP201" s="101"/>
      <c r="AQ201" s="101"/>
      <c r="AR201" s="111"/>
      <c r="AS201" s="102"/>
      <c r="AT201" s="102"/>
      <c r="AU201" s="49"/>
    </row>
    <row r="202" spans="1:47" s="50" customFormat="1">
      <c r="A202" s="84"/>
      <c r="B202" s="75"/>
      <c r="C202" s="76"/>
      <c r="D202" s="77"/>
      <c r="E202" s="73" t="str">
        <f t="shared" si="12"/>
        <v/>
      </c>
      <c r="F202" s="79"/>
      <c r="G202" s="80"/>
      <c r="H202" s="50" t="str">
        <f>IFERROR(IF(VLOOKUP(F202,'Aircraft list'!$A$4:$T$59, 3,FALSE)="YES", "ME", "SE" )," ")</f>
        <v xml:space="preserve"> </v>
      </c>
      <c r="I202" s="80"/>
      <c r="J202" s="81" t="str">
        <f ca="1">IFERROR(IF(AND(
MOD(C202-fctlontodouble(VLOOKUP(B202,#REF!,4,FALSE))/360,1)&gt;=MOD((((MID((MID((IF(ISERR(A202),"",fctsoleil(A202,fctlattodouble(VLOOKUP(B202,#REF!,3,FALSE)),fctlontodouble(VLOOKUP(B202,#REF!,4,FALSE)),FALSE))),1,4)),1,2))*60+MID((MID((IF(ISERR(A202),"",fctsoleil(A202,fctlattodouble(VLOOKUP(B202,#REF!,3,FALSE)),fctlontodouble(VLOOKUP(B202,#REF!,4,FALSE)),FALSE))),1,4)),3,4))/(60*24))-fctlontodouble(VLOOKUP(B202,#REF!,4,FALSE))/360,1),
MOD(C202-fctlontodouble(VLOOKUP(B202,#REF!,4,FALSE))/360,1)&lt;MOD((((MID((MID((IF(ISERR(A202),"",fctsoleil(A202,fctlattodouble(VLOOKUP(B202,#REF!,3,FALSE)),fctlontodouble(VLOOKUP(B202,#REF!,4,FALSE)),FALSE))),7,4)),1,2))*60+MID((MID((IF(ISERR(A202),"",fctsoleil(A202,fctlattodouble(VLOOKUP(B202,#REF!,3,FALSE)),fctlontodouble(VLOOKUP(B202,#REF!,4,FALSE)),FALSE))),7,4)),3,4))/(60*24))-fctlontodouble(VLOOKUP(B202,#REF!,4,FALSE))/360,1)
),1,""),"")</f>
        <v/>
      </c>
      <c r="K202" s="82" t="str">
        <f t="shared" si="13"/>
        <v/>
      </c>
      <c r="L202" s="79" t="str">
        <f ca="1">IFERROR(IF(AND(
MOD(E202-fctlontodouble(VLOOKUP(D202,#REF!,4,FALSE))/360,1)&gt;=MOD((((MID((MID((IF(ISERR(A202),"",fctsoleil(A202,fctlattodouble(VLOOKUP(D202,#REF!,3,FALSE)),fctlontodouble(VLOOKUP(D202,#REF!,4,FALSE)),FALSE))),1,4)),1,2))*60+MID((MID((IF(ISERR(A202),"",fctsoleil(A202,fctlattodouble(VLOOKUP(D202,#REF!,3,FALSE)),fctlontodouble(VLOOKUP(D202,#REF!,4,FALSE)),FALSE))),1,4)),3,4))/(60*24))-fctlontodouble(VLOOKUP(D202,#REF!,4,FALSE))/360,1),
MOD(E202-fctlontodouble(VLOOKUP(D202,#REF!,4,FALSE))/360,1)&lt;MOD((((MID((MID((IF(ISERR(A202),"",fctsoleil(A202,fctlattodouble(VLOOKUP(D202,#REF!,3,FALSE)),fctlontodouble(VLOOKUP(D202,#REF!,4,FALSE)),FALSE))),7,4)),1,2))*60+MID((MID((IF(ISERR(A202),"",fctsoleil(A202,fctlattodouble(VLOOKUP(D202,#REF!,3,FALSE)),fctlontodouble(VLOOKUP(D202,#REF!,4,FALSE)),FALSE))),7,4)),3,4))/(60*24))-fctlontodouble(VLOOKUP(D202,#REF!,4,FALSE))/360,1)
),1," "),"")</f>
        <v/>
      </c>
      <c r="M202" s="79" t="str">
        <f t="shared" si="14"/>
        <v/>
      </c>
      <c r="N202" s="94"/>
      <c r="O202" s="83"/>
      <c r="P202" s="95"/>
      <c r="Q202" s="96"/>
      <c r="R202" s="97" t="str">
        <f>IF(AND(A202&lt;&gt;0,B202&lt;&gt;0,D202&lt;&gt;0,C202&lt;&gt;0,N202&lt;&gt;0),(vol_de_nuit(B202,D202,A202,C202,N202/24)*24),"")</f>
        <v/>
      </c>
      <c r="S202" s="98"/>
      <c r="T202" s="95"/>
      <c r="U202" s="99"/>
      <c r="V202" s="100"/>
      <c r="W202" s="101"/>
      <c r="X202" s="116" t="str">
        <f>IFERROR(IF(AND(VLOOKUP($F202,'Aircraft list'!$A$4:$G$39,2,FALSE)="YES",VLOOKUP($F202,'Aircraft list'!$A$4:$G$39,4,FALSE)="YES"),T202,""),"")</f>
        <v/>
      </c>
      <c r="Y202" s="115" t="str">
        <f>IFERROR(IF(AND(VLOOKUP($F202,'Aircraft list'!$A$4:$G$39,2,FALSE)="YES",VLOOKUP($F202,'Aircraft list'!$A$4:$G$39,4,FALSE)="YES"),V202,""),"")</f>
        <v/>
      </c>
      <c r="Z202" s="116" t="str">
        <f>IFERROR(IF(AND(VLOOKUP($F202,'Aircraft list'!$A$4:$G$39,3,FALSE)="YES",VLOOKUP($F202,'Aircraft list'!$A$4:$G$39,4,FALSE)="YES"),T202,""),"")</f>
        <v/>
      </c>
      <c r="AA202" s="115" t="str">
        <f>IFERROR(IF(AND(VLOOKUP($F202,'Aircraft list'!$A$4:$G$39,3,FALSE)="YES",VLOOKUP($F202,'Aircraft list'!$A$4:$G$39,4,FALSE)="YES"),V202,""),"")</f>
        <v/>
      </c>
      <c r="AB202" s="116" t="str">
        <f>IFERROR(IF(AND(VLOOKUP($F202,'Aircraft list'!$A$4:$G$39,2,FALSE)="YES",VLOOKUP($F202,'Aircraft list'!$A$4:$G$39,6,FALSE)="YES"),T202,""),"")</f>
        <v/>
      </c>
      <c r="AC202" s="115" t="str">
        <f>IFERROR(IF(AND(VLOOKUP($F202,'Aircraft list'!$A$4:$G$39,2,FALSE)="YES",VLOOKUP($F202,'Aircraft list'!$A$4:$G$39,6,FALSE)="YES"),V202,""),"")</f>
        <v/>
      </c>
      <c r="AD202" s="116" t="str">
        <f>IFERROR(IF(AND(VLOOKUP($F202,'Aircraft list'!$A$4:$G$39,3,FALSE)="YES",VLOOKUP($F202,'Aircraft list'!$A$4:$G$39,6,FALSE)="YES"),T202,""),"")</f>
        <v/>
      </c>
      <c r="AE202" s="117" t="str">
        <f>IFERROR(IF(AND(VLOOKUP($F202,'Aircraft list'!$A$4:$G$39,3,FALSE)="YES",VLOOKUP($F202,'Aircraft list'!$A$4:$G$39,6,FALSE)="YES"),U202,""),"")</f>
        <v/>
      </c>
      <c r="AF202" s="115" t="str">
        <f>IFERROR(IF(AND(VLOOKUP($F202,'Aircraft list'!$A$4:$G$39,3,FALSE)="YES",VLOOKUP($F202,'Aircraft list'!$A$4:$G$39,6,FALSE)="YES"),V202,""),"")</f>
        <v/>
      </c>
      <c r="AG202" s="116" t="str">
        <f>IFERROR(IF(VLOOKUP($F202,'Aircraft list'!$A$4:$G$39,5,FALSE)="YES",T202,""),"")</f>
        <v/>
      </c>
      <c r="AH202" s="117" t="str">
        <f>IFERROR(IF(VLOOKUP($F202,'Aircraft list'!$A$4:$G$39,5,FALSE)="YES",U202,""),"")</f>
        <v/>
      </c>
      <c r="AI202" s="115" t="str">
        <f>IFERROR(IF(VLOOKUP($F202,'Aircraft list'!$A$4:$G$39,5,FALSE)="YES",V202,""),"")</f>
        <v/>
      </c>
      <c r="AJ202" s="101"/>
      <c r="AK202" s="101"/>
      <c r="AL202" s="101"/>
      <c r="AM202" s="102" t="str">
        <f>IFERROR(IF(VLOOKUP($F202,'Aircraft list'!$A$4:$G$39,7,FALSE)="YES",N202,""),"")</f>
        <v/>
      </c>
      <c r="AN202" s="112"/>
      <c r="AO202" s="101"/>
      <c r="AP202" s="101"/>
      <c r="AQ202" s="101"/>
      <c r="AR202" s="111"/>
      <c r="AS202" s="102"/>
      <c r="AT202" s="102"/>
      <c r="AU202" s="49"/>
    </row>
    <row r="203" spans="1:47" s="50" customFormat="1">
      <c r="A203" s="84"/>
      <c r="B203" s="75"/>
      <c r="C203" s="76"/>
      <c r="D203" s="77"/>
      <c r="E203" s="73" t="str">
        <f t="shared" si="12"/>
        <v/>
      </c>
      <c r="F203" s="79"/>
      <c r="G203" s="80"/>
      <c r="H203" s="50" t="str">
        <f>IFERROR(IF(VLOOKUP(F203,'Aircraft list'!$A$4:$T$59, 3,FALSE)="YES", "ME", "SE" )," ")</f>
        <v xml:space="preserve"> </v>
      </c>
      <c r="I203" s="80"/>
      <c r="J203" s="81" t="str">
        <f ca="1">IFERROR(IF(AND(
MOD(C203-fctlontodouble(VLOOKUP(B203,#REF!,4,FALSE))/360,1)&gt;=MOD((((MID((MID((IF(ISERR(A203),"",fctsoleil(A203,fctlattodouble(VLOOKUP(B203,#REF!,3,FALSE)),fctlontodouble(VLOOKUP(B203,#REF!,4,FALSE)),FALSE))),1,4)),1,2))*60+MID((MID((IF(ISERR(A203),"",fctsoleil(A203,fctlattodouble(VLOOKUP(B203,#REF!,3,FALSE)),fctlontodouble(VLOOKUP(B203,#REF!,4,FALSE)),FALSE))),1,4)),3,4))/(60*24))-fctlontodouble(VLOOKUP(B203,#REF!,4,FALSE))/360,1),
MOD(C203-fctlontodouble(VLOOKUP(B203,#REF!,4,FALSE))/360,1)&lt;MOD((((MID((MID((IF(ISERR(A203),"",fctsoleil(A203,fctlattodouble(VLOOKUP(B203,#REF!,3,FALSE)),fctlontodouble(VLOOKUP(B203,#REF!,4,FALSE)),FALSE))),7,4)),1,2))*60+MID((MID((IF(ISERR(A203),"",fctsoleil(A203,fctlattodouble(VLOOKUP(B203,#REF!,3,FALSE)),fctlontodouble(VLOOKUP(B203,#REF!,4,FALSE)),FALSE))),7,4)),3,4))/(60*24))-fctlontodouble(VLOOKUP(B203,#REF!,4,FALSE))/360,1)
),1,""),"")</f>
        <v/>
      </c>
      <c r="K203" s="82" t="str">
        <f t="shared" si="13"/>
        <v/>
      </c>
      <c r="L203" s="79" t="str">
        <f ca="1">IFERROR(IF(AND(
MOD(E203-fctlontodouble(VLOOKUP(D203,#REF!,4,FALSE))/360,1)&gt;=MOD((((MID((MID((IF(ISERR(A203),"",fctsoleil(A203,fctlattodouble(VLOOKUP(D203,#REF!,3,FALSE)),fctlontodouble(VLOOKUP(D203,#REF!,4,FALSE)),FALSE))),1,4)),1,2))*60+MID((MID((IF(ISERR(A203),"",fctsoleil(A203,fctlattodouble(VLOOKUP(D203,#REF!,3,FALSE)),fctlontodouble(VLOOKUP(D203,#REF!,4,FALSE)),FALSE))),1,4)),3,4))/(60*24))-fctlontodouble(VLOOKUP(D203,#REF!,4,FALSE))/360,1),
MOD(E203-fctlontodouble(VLOOKUP(D203,#REF!,4,FALSE))/360,1)&lt;MOD((((MID((MID((IF(ISERR(A203),"",fctsoleil(A203,fctlattodouble(VLOOKUP(D203,#REF!,3,FALSE)),fctlontodouble(VLOOKUP(D203,#REF!,4,FALSE)),FALSE))),7,4)),1,2))*60+MID((MID((IF(ISERR(A203),"",fctsoleil(A203,fctlattodouble(VLOOKUP(D203,#REF!,3,FALSE)),fctlontodouble(VLOOKUP(D203,#REF!,4,FALSE)),FALSE))),7,4)),3,4))/(60*24))-fctlontodouble(VLOOKUP(D203,#REF!,4,FALSE))/360,1)
),1," "),"")</f>
        <v/>
      </c>
      <c r="M203" s="79" t="str">
        <f t="shared" si="14"/>
        <v/>
      </c>
      <c r="N203" s="94"/>
      <c r="O203" s="83"/>
      <c r="P203" s="95"/>
      <c r="Q203" s="96"/>
      <c r="R203" s="97" t="str">
        <f>IF(AND(A203&lt;&gt;0,B203&lt;&gt;0,D203&lt;&gt;0,C203&lt;&gt;0,N203&lt;&gt;0),(vol_de_nuit(B203,D203,A203,C203,N203/24)*24),"")</f>
        <v/>
      </c>
      <c r="S203" s="98"/>
      <c r="T203" s="95"/>
      <c r="U203" s="99"/>
      <c r="V203" s="100"/>
      <c r="W203" s="101"/>
      <c r="X203" s="116" t="str">
        <f>IFERROR(IF(AND(VLOOKUP($F203,'Aircraft list'!$A$4:$G$39,2,FALSE)="YES",VLOOKUP($F203,'Aircraft list'!$A$4:$G$39,4,FALSE)="YES"),T203,""),"")</f>
        <v/>
      </c>
      <c r="Y203" s="115" t="str">
        <f>IFERROR(IF(AND(VLOOKUP($F203,'Aircraft list'!$A$4:$G$39,2,FALSE)="YES",VLOOKUP($F203,'Aircraft list'!$A$4:$G$39,4,FALSE)="YES"),V203,""),"")</f>
        <v/>
      </c>
      <c r="Z203" s="116" t="str">
        <f>IFERROR(IF(AND(VLOOKUP($F203,'Aircraft list'!$A$4:$G$39,3,FALSE)="YES",VLOOKUP($F203,'Aircraft list'!$A$4:$G$39,4,FALSE)="YES"),T203,""),"")</f>
        <v/>
      </c>
      <c r="AA203" s="115" t="str">
        <f>IFERROR(IF(AND(VLOOKUP($F203,'Aircraft list'!$A$4:$G$39,3,FALSE)="YES",VLOOKUP($F203,'Aircraft list'!$A$4:$G$39,4,FALSE)="YES"),V203,""),"")</f>
        <v/>
      </c>
      <c r="AB203" s="116" t="str">
        <f>IFERROR(IF(AND(VLOOKUP($F203,'Aircraft list'!$A$4:$G$39,2,FALSE)="YES",VLOOKUP($F203,'Aircraft list'!$A$4:$G$39,6,FALSE)="YES"),T203,""),"")</f>
        <v/>
      </c>
      <c r="AC203" s="115" t="str">
        <f>IFERROR(IF(AND(VLOOKUP($F203,'Aircraft list'!$A$4:$G$39,2,FALSE)="YES",VLOOKUP($F203,'Aircraft list'!$A$4:$G$39,6,FALSE)="YES"),V203,""),"")</f>
        <v/>
      </c>
      <c r="AD203" s="116" t="str">
        <f>IFERROR(IF(AND(VLOOKUP($F203,'Aircraft list'!$A$4:$G$39,3,FALSE)="YES",VLOOKUP($F203,'Aircraft list'!$A$4:$G$39,6,FALSE)="YES"),T203,""),"")</f>
        <v/>
      </c>
      <c r="AE203" s="117" t="str">
        <f>IFERROR(IF(AND(VLOOKUP($F203,'Aircraft list'!$A$4:$G$39,3,FALSE)="YES",VLOOKUP($F203,'Aircraft list'!$A$4:$G$39,6,FALSE)="YES"),U203,""),"")</f>
        <v/>
      </c>
      <c r="AF203" s="115" t="str">
        <f>IFERROR(IF(AND(VLOOKUP($F203,'Aircraft list'!$A$4:$G$39,3,FALSE)="YES",VLOOKUP($F203,'Aircraft list'!$A$4:$G$39,6,FALSE)="YES"),V203,""),"")</f>
        <v/>
      </c>
      <c r="AG203" s="116" t="str">
        <f>IFERROR(IF(VLOOKUP($F203,'Aircraft list'!$A$4:$G$39,5,FALSE)="YES",T203,""),"")</f>
        <v/>
      </c>
      <c r="AH203" s="117" t="str">
        <f>IFERROR(IF(VLOOKUP($F203,'Aircraft list'!$A$4:$G$39,5,FALSE)="YES",U203,""),"")</f>
        <v/>
      </c>
      <c r="AI203" s="115" t="str">
        <f>IFERROR(IF(VLOOKUP($F203,'Aircraft list'!$A$4:$G$39,5,FALSE)="YES",V203,""),"")</f>
        <v/>
      </c>
      <c r="AJ203" s="101"/>
      <c r="AK203" s="101"/>
      <c r="AL203" s="101"/>
      <c r="AM203" s="102" t="str">
        <f>IFERROR(IF(VLOOKUP($F203,'Aircraft list'!$A$4:$G$39,7,FALSE)="YES",N203,""),"")</f>
        <v/>
      </c>
      <c r="AN203" s="112"/>
      <c r="AO203" s="101"/>
      <c r="AP203" s="101"/>
      <c r="AQ203" s="101"/>
      <c r="AR203" s="111"/>
      <c r="AS203" s="102"/>
      <c r="AT203" s="102"/>
      <c r="AU203" s="49"/>
    </row>
    <row r="204" spans="1:47" s="50" customFormat="1">
      <c r="A204" s="84"/>
      <c r="B204" s="75"/>
      <c r="C204" s="76"/>
      <c r="D204" s="77"/>
      <c r="E204" s="73" t="str">
        <f t="shared" si="12"/>
        <v/>
      </c>
      <c r="F204" s="79"/>
      <c r="G204" s="80"/>
      <c r="H204" s="50" t="str">
        <f>IFERROR(IF(VLOOKUP(F204,'Aircraft list'!$A$4:$T$59, 3,FALSE)="YES", "ME", "SE" )," ")</f>
        <v xml:space="preserve"> </v>
      </c>
      <c r="I204" s="80"/>
      <c r="J204" s="81" t="str">
        <f ca="1">IFERROR(IF(AND(
MOD(C204-fctlontodouble(VLOOKUP(B204,#REF!,4,FALSE))/360,1)&gt;=MOD((((MID((MID((IF(ISERR(A204),"",fctsoleil(A204,fctlattodouble(VLOOKUP(B204,#REF!,3,FALSE)),fctlontodouble(VLOOKUP(B204,#REF!,4,FALSE)),FALSE))),1,4)),1,2))*60+MID((MID((IF(ISERR(A204),"",fctsoleil(A204,fctlattodouble(VLOOKUP(B204,#REF!,3,FALSE)),fctlontodouble(VLOOKUP(B204,#REF!,4,FALSE)),FALSE))),1,4)),3,4))/(60*24))-fctlontodouble(VLOOKUP(B204,#REF!,4,FALSE))/360,1),
MOD(C204-fctlontodouble(VLOOKUP(B204,#REF!,4,FALSE))/360,1)&lt;MOD((((MID((MID((IF(ISERR(A204),"",fctsoleil(A204,fctlattodouble(VLOOKUP(B204,#REF!,3,FALSE)),fctlontodouble(VLOOKUP(B204,#REF!,4,FALSE)),FALSE))),7,4)),1,2))*60+MID((MID((IF(ISERR(A204),"",fctsoleil(A204,fctlattodouble(VLOOKUP(B204,#REF!,3,FALSE)),fctlontodouble(VLOOKUP(B204,#REF!,4,FALSE)),FALSE))),7,4)),3,4))/(60*24))-fctlontodouble(VLOOKUP(B204,#REF!,4,FALSE))/360,1)
),1,""),"")</f>
        <v/>
      </c>
      <c r="K204" s="82" t="str">
        <f t="shared" si="13"/>
        <v/>
      </c>
      <c r="L204" s="79" t="str">
        <f ca="1">IFERROR(IF(AND(
MOD(E204-fctlontodouble(VLOOKUP(D204,#REF!,4,FALSE))/360,1)&gt;=MOD((((MID((MID((IF(ISERR(A204),"",fctsoleil(A204,fctlattodouble(VLOOKUP(D204,#REF!,3,FALSE)),fctlontodouble(VLOOKUP(D204,#REF!,4,FALSE)),FALSE))),1,4)),1,2))*60+MID((MID((IF(ISERR(A204),"",fctsoleil(A204,fctlattodouble(VLOOKUP(D204,#REF!,3,FALSE)),fctlontodouble(VLOOKUP(D204,#REF!,4,FALSE)),FALSE))),1,4)),3,4))/(60*24))-fctlontodouble(VLOOKUP(D204,#REF!,4,FALSE))/360,1),
MOD(E204-fctlontodouble(VLOOKUP(D204,#REF!,4,FALSE))/360,1)&lt;MOD((((MID((MID((IF(ISERR(A204),"",fctsoleil(A204,fctlattodouble(VLOOKUP(D204,#REF!,3,FALSE)),fctlontodouble(VLOOKUP(D204,#REF!,4,FALSE)),FALSE))),7,4)),1,2))*60+MID((MID((IF(ISERR(A204),"",fctsoleil(A204,fctlattodouble(VLOOKUP(D204,#REF!,3,FALSE)),fctlontodouble(VLOOKUP(D204,#REF!,4,FALSE)),FALSE))),7,4)),3,4))/(60*24))-fctlontodouble(VLOOKUP(D204,#REF!,4,FALSE))/360,1)
),1," "),"")</f>
        <v/>
      </c>
      <c r="M204" s="79" t="str">
        <f t="shared" si="14"/>
        <v/>
      </c>
      <c r="N204" s="94"/>
      <c r="O204" s="83"/>
      <c r="P204" s="95"/>
      <c r="Q204" s="96"/>
      <c r="R204" s="97" t="str">
        <f>IF(AND(A204&lt;&gt;0,B204&lt;&gt;0,D204&lt;&gt;0,C204&lt;&gt;0,N204&lt;&gt;0),(vol_de_nuit(B204,D204,A204,C204,N204/24)*24),"")</f>
        <v/>
      </c>
      <c r="S204" s="98"/>
      <c r="T204" s="95"/>
      <c r="U204" s="99"/>
      <c r="V204" s="100"/>
      <c r="W204" s="101"/>
      <c r="X204" s="116" t="str">
        <f>IFERROR(IF(AND(VLOOKUP($F204,'Aircraft list'!$A$4:$G$39,2,FALSE)="YES",VLOOKUP($F204,'Aircraft list'!$A$4:$G$39,4,FALSE)="YES"),T204,""),"")</f>
        <v/>
      </c>
      <c r="Y204" s="115" t="str">
        <f>IFERROR(IF(AND(VLOOKUP($F204,'Aircraft list'!$A$4:$G$39,2,FALSE)="YES",VLOOKUP($F204,'Aircraft list'!$A$4:$G$39,4,FALSE)="YES"),V204,""),"")</f>
        <v/>
      </c>
      <c r="Z204" s="116" t="str">
        <f>IFERROR(IF(AND(VLOOKUP($F204,'Aircraft list'!$A$4:$G$39,3,FALSE)="YES",VLOOKUP($F204,'Aircraft list'!$A$4:$G$39,4,FALSE)="YES"),T204,""),"")</f>
        <v/>
      </c>
      <c r="AA204" s="115" t="str">
        <f>IFERROR(IF(AND(VLOOKUP($F204,'Aircraft list'!$A$4:$G$39,3,FALSE)="YES",VLOOKUP($F204,'Aircraft list'!$A$4:$G$39,4,FALSE)="YES"),V204,""),"")</f>
        <v/>
      </c>
      <c r="AB204" s="116" t="str">
        <f>IFERROR(IF(AND(VLOOKUP($F204,'Aircraft list'!$A$4:$G$39,2,FALSE)="YES",VLOOKUP($F204,'Aircraft list'!$A$4:$G$39,6,FALSE)="YES"),T204,""),"")</f>
        <v/>
      </c>
      <c r="AC204" s="115" t="str">
        <f>IFERROR(IF(AND(VLOOKUP($F204,'Aircraft list'!$A$4:$G$39,2,FALSE)="YES",VLOOKUP($F204,'Aircraft list'!$A$4:$G$39,6,FALSE)="YES"),V204,""),"")</f>
        <v/>
      </c>
      <c r="AD204" s="116" t="str">
        <f>IFERROR(IF(AND(VLOOKUP($F204,'Aircraft list'!$A$4:$G$39,3,FALSE)="YES",VLOOKUP($F204,'Aircraft list'!$A$4:$G$39,6,FALSE)="YES"),T204,""),"")</f>
        <v/>
      </c>
      <c r="AE204" s="117" t="str">
        <f>IFERROR(IF(AND(VLOOKUP($F204,'Aircraft list'!$A$4:$G$39,3,FALSE)="YES",VLOOKUP($F204,'Aircraft list'!$A$4:$G$39,6,FALSE)="YES"),U204,""),"")</f>
        <v/>
      </c>
      <c r="AF204" s="115" t="str">
        <f>IFERROR(IF(AND(VLOOKUP($F204,'Aircraft list'!$A$4:$G$39,3,FALSE)="YES",VLOOKUP($F204,'Aircraft list'!$A$4:$G$39,6,FALSE)="YES"),V204,""),"")</f>
        <v/>
      </c>
      <c r="AG204" s="116" t="str">
        <f>IFERROR(IF(VLOOKUP($F204,'Aircraft list'!$A$4:$G$39,5,FALSE)="YES",T204,""),"")</f>
        <v/>
      </c>
      <c r="AH204" s="117" t="str">
        <f>IFERROR(IF(VLOOKUP($F204,'Aircraft list'!$A$4:$G$39,5,FALSE)="YES",U204,""),"")</f>
        <v/>
      </c>
      <c r="AI204" s="115" t="str">
        <f>IFERROR(IF(VLOOKUP($F204,'Aircraft list'!$A$4:$G$39,5,FALSE)="YES",V204,""),"")</f>
        <v/>
      </c>
      <c r="AJ204" s="101"/>
      <c r="AK204" s="101"/>
      <c r="AL204" s="101"/>
      <c r="AM204" s="102" t="str">
        <f>IFERROR(IF(VLOOKUP($F204,'Aircraft list'!$A$4:$G$39,7,FALSE)="YES",N204,""),"")</f>
        <v/>
      </c>
      <c r="AN204" s="112"/>
      <c r="AO204" s="101"/>
      <c r="AP204" s="101"/>
      <c r="AQ204" s="101"/>
      <c r="AR204" s="111"/>
      <c r="AS204" s="102"/>
      <c r="AT204" s="102"/>
      <c r="AU204" s="49"/>
    </row>
    <row r="205" spans="1:47" s="50" customFormat="1">
      <c r="A205" s="84"/>
      <c r="B205" s="75"/>
      <c r="C205" s="76"/>
      <c r="D205" s="77"/>
      <c r="E205" s="73" t="str">
        <f t="shared" si="12"/>
        <v/>
      </c>
      <c r="F205" s="79"/>
      <c r="G205" s="80"/>
      <c r="H205" s="50" t="str">
        <f>IFERROR(IF(VLOOKUP(F205,'Aircraft list'!$A$4:$T$59, 3,FALSE)="YES", "ME", "SE" )," ")</f>
        <v xml:space="preserve"> </v>
      </c>
      <c r="I205" s="80"/>
      <c r="J205" s="81" t="str">
        <f ca="1">IFERROR(IF(AND(
MOD(C205-fctlontodouble(VLOOKUP(B205,#REF!,4,FALSE))/360,1)&gt;=MOD((((MID((MID((IF(ISERR(A205),"",fctsoleil(A205,fctlattodouble(VLOOKUP(B205,#REF!,3,FALSE)),fctlontodouble(VLOOKUP(B205,#REF!,4,FALSE)),FALSE))),1,4)),1,2))*60+MID((MID((IF(ISERR(A205),"",fctsoleil(A205,fctlattodouble(VLOOKUP(B205,#REF!,3,FALSE)),fctlontodouble(VLOOKUP(B205,#REF!,4,FALSE)),FALSE))),1,4)),3,4))/(60*24))-fctlontodouble(VLOOKUP(B205,#REF!,4,FALSE))/360,1),
MOD(C205-fctlontodouble(VLOOKUP(B205,#REF!,4,FALSE))/360,1)&lt;MOD((((MID((MID((IF(ISERR(A205),"",fctsoleil(A205,fctlattodouble(VLOOKUP(B205,#REF!,3,FALSE)),fctlontodouble(VLOOKUP(B205,#REF!,4,FALSE)),FALSE))),7,4)),1,2))*60+MID((MID((IF(ISERR(A205),"",fctsoleil(A205,fctlattodouble(VLOOKUP(B205,#REF!,3,FALSE)),fctlontodouble(VLOOKUP(B205,#REF!,4,FALSE)),FALSE))),7,4)),3,4))/(60*24))-fctlontodouble(VLOOKUP(B205,#REF!,4,FALSE))/360,1)
),1,""),"")</f>
        <v/>
      </c>
      <c r="K205" s="82" t="str">
        <f t="shared" si="13"/>
        <v/>
      </c>
      <c r="L205" s="79" t="str">
        <f ca="1">IFERROR(IF(AND(
MOD(E205-fctlontodouble(VLOOKUP(D205,#REF!,4,FALSE))/360,1)&gt;=MOD((((MID((MID((IF(ISERR(A205),"",fctsoleil(A205,fctlattodouble(VLOOKUP(D205,#REF!,3,FALSE)),fctlontodouble(VLOOKUP(D205,#REF!,4,FALSE)),FALSE))),1,4)),1,2))*60+MID((MID((IF(ISERR(A205),"",fctsoleil(A205,fctlattodouble(VLOOKUP(D205,#REF!,3,FALSE)),fctlontodouble(VLOOKUP(D205,#REF!,4,FALSE)),FALSE))),1,4)),3,4))/(60*24))-fctlontodouble(VLOOKUP(D205,#REF!,4,FALSE))/360,1),
MOD(E205-fctlontodouble(VLOOKUP(D205,#REF!,4,FALSE))/360,1)&lt;MOD((((MID((MID((IF(ISERR(A205),"",fctsoleil(A205,fctlattodouble(VLOOKUP(D205,#REF!,3,FALSE)),fctlontodouble(VLOOKUP(D205,#REF!,4,FALSE)),FALSE))),7,4)),1,2))*60+MID((MID((IF(ISERR(A205),"",fctsoleil(A205,fctlattodouble(VLOOKUP(D205,#REF!,3,FALSE)),fctlontodouble(VLOOKUP(D205,#REF!,4,FALSE)),FALSE))),7,4)),3,4))/(60*24))-fctlontodouble(VLOOKUP(D205,#REF!,4,FALSE))/360,1)
),1," "),"")</f>
        <v/>
      </c>
      <c r="M205" s="79" t="str">
        <f t="shared" si="14"/>
        <v/>
      </c>
      <c r="N205" s="94"/>
      <c r="O205" s="83"/>
      <c r="P205" s="95"/>
      <c r="Q205" s="96"/>
      <c r="R205" s="97" t="str">
        <f>IF(AND(A205&lt;&gt;0,B205&lt;&gt;0,D205&lt;&gt;0,C205&lt;&gt;0,N205&lt;&gt;0),(vol_de_nuit(B205,D205,A205,C205,N205/24)*24),"")</f>
        <v/>
      </c>
      <c r="S205" s="98"/>
      <c r="T205" s="95"/>
      <c r="U205" s="99"/>
      <c r="V205" s="100"/>
      <c r="W205" s="101"/>
      <c r="X205" s="116" t="str">
        <f>IFERROR(IF(AND(VLOOKUP($F205,'Aircraft list'!$A$4:$G$39,2,FALSE)="YES",VLOOKUP($F205,'Aircraft list'!$A$4:$G$39,4,FALSE)="YES"),T205,""),"")</f>
        <v/>
      </c>
      <c r="Y205" s="115" t="str">
        <f>IFERROR(IF(AND(VLOOKUP($F205,'Aircraft list'!$A$4:$G$39,2,FALSE)="YES",VLOOKUP($F205,'Aircraft list'!$A$4:$G$39,4,FALSE)="YES"),V205,""),"")</f>
        <v/>
      </c>
      <c r="Z205" s="116" t="str">
        <f>IFERROR(IF(AND(VLOOKUP($F205,'Aircraft list'!$A$4:$G$39,3,FALSE)="YES",VLOOKUP($F205,'Aircraft list'!$A$4:$G$39,4,FALSE)="YES"),T205,""),"")</f>
        <v/>
      </c>
      <c r="AA205" s="115" t="str">
        <f>IFERROR(IF(AND(VLOOKUP($F205,'Aircraft list'!$A$4:$G$39,3,FALSE)="YES",VLOOKUP($F205,'Aircraft list'!$A$4:$G$39,4,FALSE)="YES"),V205,""),"")</f>
        <v/>
      </c>
      <c r="AB205" s="116" t="str">
        <f>IFERROR(IF(AND(VLOOKUP($F205,'Aircraft list'!$A$4:$G$39,2,FALSE)="YES",VLOOKUP($F205,'Aircraft list'!$A$4:$G$39,6,FALSE)="YES"),T205,""),"")</f>
        <v/>
      </c>
      <c r="AC205" s="115" t="str">
        <f>IFERROR(IF(AND(VLOOKUP($F205,'Aircraft list'!$A$4:$G$39,2,FALSE)="YES",VLOOKUP($F205,'Aircraft list'!$A$4:$G$39,6,FALSE)="YES"),V205,""),"")</f>
        <v/>
      </c>
      <c r="AD205" s="116" t="str">
        <f>IFERROR(IF(AND(VLOOKUP($F205,'Aircraft list'!$A$4:$G$39,3,FALSE)="YES",VLOOKUP($F205,'Aircraft list'!$A$4:$G$39,6,FALSE)="YES"),T205,""),"")</f>
        <v/>
      </c>
      <c r="AE205" s="117" t="str">
        <f>IFERROR(IF(AND(VLOOKUP($F205,'Aircraft list'!$A$4:$G$39,3,FALSE)="YES",VLOOKUP($F205,'Aircraft list'!$A$4:$G$39,6,FALSE)="YES"),U205,""),"")</f>
        <v/>
      </c>
      <c r="AF205" s="115" t="str">
        <f>IFERROR(IF(AND(VLOOKUP($F205,'Aircraft list'!$A$4:$G$39,3,FALSE)="YES",VLOOKUP($F205,'Aircraft list'!$A$4:$G$39,6,FALSE)="YES"),V205,""),"")</f>
        <v/>
      </c>
      <c r="AG205" s="116" t="str">
        <f>IFERROR(IF(VLOOKUP($F205,'Aircraft list'!$A$4:$G$39,5,FALSE)="YES",T205,""),"")</f>
        <v/>
      </c>
      <c r="AH205" s="117" t="str">
        <f>IFERROR(IF(VLOOKUP($F205,'Aircraft list'!$A$4:$G$39,5,FALSE)="YES",U205,""),"")</f>
        <v/>
      </c>
      <c r="AI205" s="115" t="str">
        <f>IFERROR(IF(VLOOKUP($F205,'Aircraft list'!$A$4:$G$39,5,FALSE)="YES",V205,""),"")</f>
        <v/>
      </c>
      <c r="AJ205" s="101"/>
      <c r="AK205" s="101"/>
      <c r="AL205" s="101"/>
      <c r="AM205" s="102" t="str">
        <f>IFERROR(IF(VLOOKUP($F205,'Aircraft list'!$A$4:$G$39,7,FALSE)="YES",N205,""),"")</f>
        <v/>
      </c>
      <c r="AN205" s="112"/>
      <c r="AO205" s="101"/>
      <c r="AP205" s="101"/>
      <c r="AQ205" s="101"/>
      <c r="AR205" s="111"/>
      <c r="AS205" s="102"/>
      <c r="AT205" s="102"/>
      <c r="AU205" s="49"/>
    </row>
    <row r="206" spans="1:47" s="50" customFormat="1">
      <c r="A206" s="84"/>
      <c r="B206" s="75"/>
      <c r="C206" s="76"/>
      <c r="D206" s="77"/>
      <c r="E206" s="73" t="str">
        <f t="shared" si="12"/>
        <v/>
      </c>
      <c r="F206" s="79"/>
      <c r="G206" s="80"/>
      <c r="H206" s="50" t="str">
        <f>IFERROR(IF(VLOOKUP(F206,'Aircraft list'!$A$4:$T$59, 3,FALSE)="YES", "ME", "SE" )," ")</f>
        <v xml:space="preserve"> </v>
      </c>
      <c r="I206" s="80"/>
      <c r="J206" s="81" t="str">
        <f ca="1">IFERROR(IF(AND(
MOD(C206-fctlontodouble(VLOOKUP(B206,#REF!,4,FALSE))/360,1)&gt;=MOD((((MID((MID((IF(ISERR(A206),"",fctsoleil(A206,fctlattodouble(VLOOKUP(B206,#REF!,3,FALSE)),fctlontodouble(VLOOKUP(B206,#REF!,4,FALSE)),FALSE))),1,4)),1,2))*60+MID((MID((IF(ISERR(A206),"",fctsoleil(A206,fctlattodouble(VLOOKUP(B206,#REF!,3,FALSE)),fctlontodouble(VLOOKUP(B206,#REF!,4,FALSE)),FALSE))),1,4)),3,4))/(60*24))-fctlontodouble(VLOOKUP(B206,#REF!,4,FALSE))/360,1),
MOD(C206-fctlontodouble(VLOOKUP(B206,#REF!,4,FALSE))/360,1)&lt;MOD((((MID((MID((IF(ISERR(A206),"",fctsoleil(A206,fctlattodouble(VLOOKUP(B206,#REF!,3,FALSE)),fctlontodouble(VLOOKUP(B206,#REF!,4,FALSE)),FALSE))),7,4)),1,2))*60+MID((MID((IF(ISERR(A206),"",fctsoleil(A206,fctlattodouble(VLOOKUP(B206,#REF!,3,FALSE)),fctlontodouble(VLOOKUP(B206,#REF!,4,FALSE)),FALSE))),7,4)),3,4))/(60*24))-fctlontodouble(VLOOKUP(B206,#REF!,4,FALSE))/360,1)
),1,""),"")</f>
        <v/>
      </c>
      <c r="K206" s="82" t="str">
        <f t="shared" si="13"/>
        <v/>
      </c>
      <c r="L206" s="79" t="str">
        <f ca="1">IFERROR(IF(AND(
MOD(E206-fctlontodouble(VLOOKUP(D206,#REF!,4,FALSE))/360,1)&gt;=MOD((((MID((MID((IF(ISERR(A206),"",fctsoleil(A206,fctlattodouble(VLOOKUP(D206,#REF!,3,FALSE)),fctlontodouble(VLOOKUP(D206,#REF!,4,FALSE)),FALSE))),1,4)),1,2))*60+MID((MID((IF(ISERR(A206),"",fctsoleil(A206,fctlattodouble(VLOOKUP(D206,#REF!,3,FALSE)),fctlontodouble(VLOOKUP(D206,#REF!,4,FALSE)),FALSE))),1,4)),3,4))/(60*24))-fctlontodouble(VLOOKUP(D206,#REF!,4,FALSE))/360,1),
MOD(E206-fctlontodouble(VLOOKUP(D206,#REF!,4,FALSE))/360,1)&lt;MOD((((MID((MID((IF(ISERR(A206),"",fctsoleil(A206,fctlattodouble(VLOOKUP(D206,#REF!,3,FALSE)),fctlontodouble(VLOOKUP(D206,#REF!,4,FALSE)),FALSE))),7,4)),1,2))*60+MID((MID((IF(ISERR(A206),"",fctsoleil(A206,fctlattodouble(VLOOKUP(D206,#REF!,3,FALSE)),fctlontodouble(VLOOKUP(D206,#REF!,4,FALSE)),FALSE))),7,4)),3,4))/(60*24))-fctlontodouble(VLOOKUP(D206,#REF!,4,FALSE))/360,1)
),1," "),"")</f>
        <v/>
      </c>
      <c r="M206" s="79" t="str">
        <f t="shared" si="14"/>
        <v/>
      </c>
      <c r="N206" s="94"/>
      <c r="O206" s="83"/>
      <c r="P206" s="95"/>
      <c r="Q206" s="96"/>
      <c r="R206" s="97" t="str">
        <f>IF(AND(A206&lt;&gt;0,B206&lt;&gt;0,D206&lt;&gt;0,C206&lt;&gt;0,N206&lt;&gt;0),(vol_de_nuit(B206,D206,A206,C206,N206/24)*24),"")</f>
        <v/>
      </c>
      <c r="S206" s="98"/>
      <c r="T206" s="95"/>
      <c r="U206" s="99"/>
      <c r="V206" s="100"/>
      <c r="W206" s="101"/>
      <c r="X206" s="116" t="str">
        <f>IFERROR(IF(AND(VLOOKUP($F206,'Aircraft list'!$A$4:$G$39,2,FALSE)="YES",VLOOKUP($F206,'Aircraft list'!$A$4:$G$39,4,FALSE)="YES"),T206,""),"")</f>
        <v/>
      </c>
      <c r="Y206" s="115" t="str">
        <f>IFERROR(IF(AND(VLOOKUP($F206,'Aircraft list'!$A$4:$G$39,2,FALSE)="YES",VLOOKUP($F206,'Aircraft list'!$A$4:$G$39,4,FALSE)="YES"),V206,""),"")</f>
        <v/>
      </c>
      <c r="Z206" s="116" t="str">
        <f>IFERROR(IF(AND(VLOOKUP($F206,'Aircraft list'!$A$4:$G$39,3,FALSE)="YES",VLOOKUP($F206,'Aircraft list'!$A$4:$G$39,4,FALSE)="YES"),T206,""),"")</f>
        <v/>
      </c>
      <c r="AA206" s="115" t="str">
        <f>IFERROR(IF(AND(VLOOKUP($F206,'Aircraft list'!$A$4:$G$39,3,FALSE)="YES",VLOOKUP($F206,'Aircraft list'!$A$4:$G$39,4,FALSE)="YES"),V206,""),"")</f>
        <v/>
      </c>
      <c r="AB206" s="116" t="str">
        <f>IFERROR(IF(AND(VLOOKUP($F206,'Aircraft list'!$A$4:$G$39,2,FALSE)="YES",VLOOKUP($F206,'Aircraft list'!$A$4:$G$39,6,FALSE)="YES"),T206,""),"")</f>
        <v/>
      </c>
      <c r="AC206" s="115" t="str">
        <f>IFERROR(IF(AND(VLOOKUP($F206,'Aircraft list'!$A$4:$G$39,2,FALSE)="YES",VLOOKUP($F206,'Aircraft list'!$A$4:$G$39,6,FALSE)="YES"),V206,""),"")</f>
        <v/>
      </c>
      <c r="AD206" s="116" t="str">
        <f>IFERROR(IF(AND(VLOOKUP($F206,'Aircraft list'!$A$4:$G$39,3,FALSE)="YES",VLOOKUP($F206,'Aircraft list'!$A$4:$G$39,6,FALSE)="YES"),T206,""),"")</f>
        <v/>
      </c>
      <c r="AE206" s="117" t="str">
        <f>IFERROR(IF(AND(VLOOKUP($F206,'Aircraft list'!$A$4:$G$39,3,FALSE)="YES",VLOOKUP($F206,'Aircraft list'!$A$4:$G$39,6,FALSE)="YES"),U206,""),"")</f>
        <v/>
      </c>
      <c r="AF206" s="115" t="str">
        <f>IFERROR(IF(AND(VLOOKUP($F206,'Aircraft list'!$A$4:$G$39,3,FALSE)="YES",VLOOKUP($F206,'Aircraft list'!$A$4:$G$39,6,FALSE)="YES"),V206,""),"")</f>
        <v/>
      </c>
      <c r="AG206" s="116" t="str">
        <f>IFERROR(IF(VLOOKUP($F206,'Aircraft list'!$A$4:$G$39,5,FALSE)="YES",T206,""),"")</f>
        <v/>
      </c>
      <c r="AH206" s="117" t="str">
        <f>IFERROR(IF(VLOOKUP($F206,'Aircraft list'!$A$4:$G$39,5,FALSE)="YES",U206,""),"")</f>
        <v/>
      </c>
      <c r="AI206" s="115" t="str">
        <f>IFERROR(IF(VLOOKUP($F206,'Aircraft list'!$A$4:$G$39,5,FALSE)="YES",V206,""),"")</f>
        <v/>
      </c>
      <c r="AJ206" s="101"/>
      <c r="AK206" s="101"/>
      <c r="AL206" s="101"/>
      <c r="AM206" s="102" t="str">
        <f>IFERROR(IF(VLOOKUP($F206,'Aircraft list'!$A$4:$G$39,7,FALSE)="YES",N206,""),"")</f>
        <v/>
      </c>
      <c r="AN206" s="112"/>
      <c r="AO206" s="101"/>
      <c r="AP206" s="101"/>
      <c r="AQ206" s="101"/>
      <c r="AR206" s="111"/>
      <c r="AS206" s="102"/>
      <c r="AT206" s="102"/>
      <c r="AU206" s="49"/>
    </row>
    <row r="207" spans="1:47" s="50" customFormat="1">
      <c r="A207" s="84"/>
      <c r="B207" s="75"/>
      <c r="C207" s="76"/>
      <c r="D207" s="77"/>
      <c r="E207" s="73" t="str">
        <f t="shared" si="12"/>
        <v/>
      </c>
      <c r="F207" s="79"/>
      <c r="G207" s="80"/>
      <c r="H207" s="50" t="str">
        <f>IFERROR(IF(VLOOKUP(F207,'Aircraft list'!$A$4:$T$59, 3,FALSE)="YES", "ME", "SE" )," ")</f>
        <v xml:space="preserve"> </v>
      </c>
      <c r="I207" s="80"/>
      <c r="J207" s="81" t="str">
        <f ca="1">IFERROR(IF(AND(
MOD(C207-fctlontodouble(VLOOKUP(B207,#REF!,4,FALSE))/360,1)&gt;=MOD((((MID((MID((IF(ISERR(A207),"",fctsoleil(A207,fctlattodouble(VLOOKUP(B207,#REF!,3,FALSE)),fctlontodouble(VLOOKUP(B207,#REF!,4,FALSE)),FALSE))),1,4)),1,2))*60+MID((MID((IF(ISERR(A207),"",fctsoleil(A207,fctlattodouble(VLOOKUP(B207,#REF!,3,FALSE)),fctlontodouble(VLOOKUP(B207,#REF!,4,FALSE)),FALSE))),1,4)),3,4))/(60*24))-fctlontodouble(VLOOKUP(B207,#REF!,4,FALSE))/360,1),
MOD(C207-fctlontodouble(VLOOKUP(B207,#REF!,4,FALSE))/360,1)&lt;MOD((((MID((MID((IF(ISERR(A207),"",fctsoleil(A207,fctlattodouble(VLOOKUP(B207,#REF!,3,FALSE)),fctlontodouble(VLOOKUP(B207,#REF!,4,FALSE)),FALSE))),7,4)),1,2))*60+MID((MID((IF(ISERR(A207),"",fctsoleil(A207,fctlattodouble(VLOOKUP(B207,#REF!,3,FALSE)),fctlontodouble(VLOOKUP(B207,#REF!,4,FALSE)),FALSE))),7,4)),3,4))/(60*24))-fctlontodouble(VLOOKUP(B207,#REF!,4,FALSE))/360,1)
),1,""),"")</f>
        <v/>
      </c>
      <c r="K207" s="82" t="str">
        <f t="shared" si="13"/>
        <v/>
      </c>
      <c r="L207" s="79" t="str">
        <f ca="1">IFERROR(IF(AND(
MOD(E207-fctlontodouble(VLOOKUP(D207,#REF!,4,FALSE))/360,1)&gt;=MOD((((MID((MID((IF(ISERR(A207),"",fctsoleil(A207,fctlattodouble(VLOOKUP(D207,#REF!,3,FALSE)),fctlontodouble(VLOOKUP(D207,#REF!,4,FALSE)),FALSE))),1,4)),1,2))*60+MID((MID((IF(ISERR(A207),"",fctsoleil(A207,fctlattodouble(VLOOKUP(D207,#REF!,3,FALSE)),fctlontodouble(VLOOKUP(D207,#REF!,4,FALSE)),FALSE))),1,4)),3,4))/(60*24))-fctlontodouble(VLOOKUP(D207,#REF!,4,FALSE))/360,1),
MOD(E207-fctlontodouble(VLOOKUP(D207,#REF!,4,FALSE))/360,1)&lt;MOD((((MID((MID((IF(ISERR(A207),"",fctsoleil(A207,fctlattodouble(VLOOKUP(D207,#REF!,3,FALSE)),fctlontodouble(VLOOKUP(D207,#REF!,4,FALSE)),FALSE))),7,4)),1,2))*60+MID((MID((IF(ISERR(A207),"",fctsoleil(A207,fctlattodouble(VLOOKUP(D207,#REF!,3,FALSE)),fctlontodouble(VLOOKUP(D207,#REF!,4,FALSE)),FALSE))),7,4)),3,4))/(60*24))-fctlontodouble(VLOOKUP(D207,#REF!,4,FALSE))/360,1)
),1," "),"")</f>
        <v/>
      </c>
      <c r="M207" s="79" t="str">
        <f t="shared" si="14"/>
        <v/>
      </c>
      <c r="N207" s="94"/>
      <c r="O207" s="83"/>
      <c r="P207" s="95"/>
      <c r="Q207" s="96"/>
      <c r="R207" s="97" t="str">
        <f>IF(AND(A207&lt;&gt;0,B207&lt;&gt;0,D207&lt;&gt;0,C207&lt;&gt;0,N207&lt;&gt;0),(vol_de_nuit(B207,D207,A207,C207,N207/24)*24),"")</f>
        <v/>
      </c>
      <c r="S207" s="98"/>
      <c r="T207" s="95"/>
      <c r="U207" s="99"/>
      <c r="V207" s="100"/>
      <c r="W207" s="101"/>
      <c r="X207" s="116" t="str">
        <f>IFERROR(IF(AND(VLOOKUP($F207,'Aircraft list'!$A$4:$G$39,2,FALSE)="YES",VLOOKUP($F207,'Aircraft list'!$A$4:$G$39,4,FALSE)="YES"),T207,""),"")</f>
        <v/>
      </c>
      <c r="Y207" s="115" t="str">
        <f>IFERROR(IF(AND(VLOOKUP($F207,'Aircraft list'!$A$4:$G$39,2,FALSE)="YES",VLOOKUP($F207,'Aircraft list'!$A$4:$G$39,4,FALSE)="YES"),V207,""),"")</f>
        <v/>
      </c>
      <c r="Z207" s="116" t="str">
        <f>IFERROR(IF(AND(VLOOKUP($F207,'Aircraft list'!$A$4:$G$39,3,FALSE)="YES",VLOOKUP($F207,'Aircraft list'!$A$4:$G$39,4,FALSE)="YES"),T207,""),"")</f>
        <v/>
      </c>
      <c r="AA207" s="115" t="str">
        <f>IFERROR(IF(AND(VLOOKUP($F207,'Aircraft list'!$A$4:$G$39,3,FALSE)="YES",VLOOKUP($F207,'Aircraft list'!$A$4:$G$39,4,FALSE)="YES"),V207,""),"")</f>
        <v/>
      </c>
      <c r="AB207" s="116" t="str">
        <f>IFERROR(IF(AND(VLOOKUP($F207,'Aircraft list'!$A$4:$G$39,2,FALSE)="YES",VLOOKUP($F207,'Aircraft list'!$A$4:$G$39,6,FALSE)="YES"),T207,""),"")</f>
        <v/>
      </c>
      <c r="AC207" s="115" t="str">
        <f>IFERROR(IF(AND(VLOOKUP($F207,'Aircraft list'!$A$4:$G$39,2,FALSE)="YES",VLOOKUP($F207,'Aircraft list'!$A$4:$G$39,6,FALSE)="YES"),V207,""),"")</f>
        <v/>
      </c>
      <c r="AD207" s="116" t="str">
        <f>IFERROR(IF(AND(VLOOKUP($F207,'Aircraft list'!$A$4:$G$39,3,FALSE)="YES",VLOOKUP($F207,'Aircraft list'!$A$4:$G$39,6,FALSE)="YES"),T207,""),"")</f>
        <v/>
      </c>
      <c r="AE207" s="117" t="str">
        <f>IFERROR(IF(AND(VLOOKUP($F207,'Aircraft list'!$A$4:$G$39,3,FALSE)="YES",VLOOKUP($F207,'Aircraft list'!$A$4:$G$39,6,FALSE)="YES"),U207,""),"")</f>
        <v/>
      </c>
      <c r="AF207" s="115" t="str">
        <f>IFERROR(IF(AND(VLOOKUP($F207,'Aircraft list'!$A$4:$G$39,3,FALSE)="YES",VLOOKUP($F207,'Aircraft list'!$A$4:$G$39,6,FALSE)="YES"),V207,""),"")</f>
        <v/>
      </c>
      <c r="AG207" s="116" t="str">
        <f>IFERROR(IF(VLOOKUP($F207,'Aircraft list'!$A$4:$G$39,5,FALSE)="YES",T207,""),"")</f>
        <v/>
      </c>
      <c r="AH207" s="117" t="str">
        <f>IFERROR(IF(VLOOKUP($F207,'Aircraft list'!$A$4:$G$39,5,FALSE)="YES",U207,""),"")</f>
        <v/>
      </c>
      <c r="AI207" s="115" t="str">
        <f>IFERROR(IF(VLOOKUP($F207,'Aircraft list'!$A$4:$G$39,5,FALSE)="YES",V207,""),"")</f>
        <v/>
      </c>
      <c r="AJ207" s="101"/>
      <c r="AK207" s="101"/>
      <c r="AL207" s="101"/>
      <c r="AM207" s="102" t="str">
        <f>IFERROR(IF(VLOOKUP($F207,'Aircraft list'!$A$4:$G$39,7,FALSE)="YES",N207,""),"")</f>
        <v/>
      </c>
      <c r="AN207" s="112"/>
      <c r="AO207" s="101"/>
      <c r="AP207" s="101"/>
      <c r="AQ207" s="101"/>
      <c r="AR207" s="111"/>
      <c r="AS207" s="102"/>
      <c r="AT207" s="102"/>
      <c r="AU207" s="49"/>
    </row>
    <row r="208" spans="1:47" s="50" customFormat="1">
      <c r="A208" s="84"/>
      <c r="B208" s="75"/>
      <c r="C208" s="76"/>
      <c r="D208" s="77"/>
      <c r="E208" s="73" t="str">
        <f t="shared" si="12"/>
        <v/>
      </c>
      <c r="F208" s="79"/>
      <c r="G208" s="80"/>
      <c r="H208" s="50" t="str">
        <f>IFERROR(IF(VLOOKUP(F208,'Aircraft list'!$A$4:$T$59, 3,FALSE)="YES", "ME", "SE" )," ")</f>
        <v xml:space="preserve"> </v>
      </c>
      <c r="I208" s="80"/>
      <c r="J208" s="81" t="str">
        <f ca="1">IFERROR(IF(AND(
MOD(C208-fctlontodouble(VLOOKUP(B208,#REF!,4,FALSE))/360,1)&gt;=MOD((((MID((MID((IF(ISERR(A208),"",fctsoleil(A208,fctlattodouble(VLOOKUP(B208,#REF!,3,FALSE)),fctlontodouble(VLOOKUP(B208,#REF!,4,FALSE)),FALSE))),1,4)),1,2))*60+MID((MID((IF(ISERR(A208),"",fctsoleil(A208,fctlattodouble(VLOOKUP(B208,#REF!,3,FALSE)),fctlontodouble(VLOOKUP(B208,#REF!,4,FALSE)),FALSE))),1,4)),3,4))/(60*24))-fctlontodouble(VLOOKUP(B208,#REF!,4,FALSE))/360,1),
MOD(C208-fctlontodouble(VLOOKUP(B208,#REF!,4,FALSE))/360,1)&lt;MOD((((MID((MID((IF(ISERR(A208),"",fctsoleil(A208,fctlattodouble(VLOOKUP(B208,#REF!,3,FALSE)),fctlontodouble(VLOOKUP(B208,#REF!,4,FALSE)),FALSE))),7,4)),1,2))*60+MID((MID((IF(ISERR(A208),"",fctsoleil(A208,fctlattodouble(VLOOKUP(B208,#REF!,3,FALSE)),fctlontodouble(VLOOKUP(B208,#REF!,4,FALSE)),FALSE))),7,4)),3,4))/(60*24))-fctlontodouble(VLOOKUP(B208,#REF!,4,FALSE))/360,1)
),1,""),"")</f>
        <v/>
      </c>
      <c r="K208" s="82" t="str">
        <f t="shared" si="13"/>
        <v/>
      </c>
      <c r="L208" s="79" t="str">
        <f ca="1">IFERROR(IF(AND(
MOD(E208-fctlontodouble(VLOOKUP(D208,#REF!,4,FALSE))/360,1)&gt;=MOD((((MID((MID((IF(ISERR(A208),"",fctsoleil(A208,fctlattodouble(VLOOKUP(D208,#REF!,3,FALSE)),fctlontodouble(VLOOKUP(D208,#REF!,4,FALSE)),FALSE))),1,4)),1,2))*60+MID((MID((IF(ISERR(A208),"",fctsoleil(A208,fctlattodouble(VLOOKUP(D208,#REF!,3,FALSE)),fctlontodouble(VLOOKUP(D208,#REF!,4,FALSE)),FALSE))),1,4)),3,4))/(60*24))-fctlontodouble(VLOOKUP(D208,#REF!,4,FALSE))/360,1),
MOD(E208-fctlontodouble(VLOOKUP(D208,#REF!,4,FALSE))/360,1)&lt;MOD((((MID((MID((IF(ISERR(A208),"",fctsoleil(A208,fctlattodouble(VLOOKUP(D208,#REF!,3,FALSE)),fctlontodouble(VLOOKUP(D208,#REF!,4,FALSE)),FALSE))),7,4)),1,2))*60+MID((MID((IF(ISERR(A208),"",fctsoleil(A208,fctlattodouble(VLOOKUP(D208,#REF!,3,FALSE)),fctlontodouble(VLOOKUP(D208,#REF!,4,FALSE)),FALSE))),7,4)),3,4))/(60*24))-fctlontodouble(VLOOKUP(D208,#REF!,4,FALSE))/360,1)
),1," "),"")</f>
        <v/>
      </c>
      <c r="M208" s="79" t="str">
        <f t="shared" si="14"/>
        <v/>
      </c>
      <c r="N208" s="94"/>
      <c r="O208" s="83"/>
      <c r="P208" s="95"/>
      <c r="Q208" s="96"/>
      <c r="R208" s="97" t="str">
        <f>IF(AND(A208&lt;&gt;0,B208&lt;&gt;0,D208&lt;&gt;0,C208&lt;&gt;0,N208&lt;&gt;0),(vol_de_nuit(B208,D208,A208,C208,N208/24)*24),"")</f>
        <v/>
      </c>
      <c r="S208" s="98"/>
      <c r="T208" s="95"/>
      <c r="U208" s="99"/>
      <c r="V208" s="100"/>
      <c r="W208" s="101"/>
      <c r="X208" s="116" t="str">
        <f>IFERROR(IF(AND(VLOOKUP($F208,'Aircraft list'!$A$4:$G$39,2,FALSE)="YES",VLOOKUP($F208,'Aircraft list'!$A$4:$G$39,4,FALSE)="YES"),T208,""),"")</f>
        <v/>
      </c>
      <c r="Y208" s="115" t="str">
        <f>IFERROR(IF(AND(VLOOKUP($F208,'Aircraft list'!$A$4:$G$39,2,FALSE)="YES",VLOOKUP($F208,'Aircraft list'!$A$4:$G$39,4,FALSE)="YES"),V208,""),"")</f>
        <v/>
      </c>
      <c r="Z208" s="116" t="str">
        <f>IFERROR(IF(AND(VLOOKUP($F208,'Aircraft list'!$A$4:$G$39,3,FALSE)="YES",VLOOKUP($F208,'Aircraft list'!$A$4:$G$39,4,FALSE)="YES"),T208,""),"")</f>
        <v/>
      </c>
      <c r="AA208" s="115" t="str">
        <f>IFERROR(IF(AND(VLOOKUP($F208,'Aircraft list'!$A$4:$G$39,3,FALSE)="YES",VLOOKUP($F208,'Aircraft list'!$A$4:$G$39,4,FALSE)="YES"),V208,""),"")</f>
        <v/>
      </c>
      <c r="AB208" s="116" t="str">
        <f>IFERROR(IF(AND(VLOOKUP($F208,'Aircraft list'!$A$4:$G$39,2,FALSE)="YES",VLOOKUP($F208,'Aircraft list'!$A$4:$G$39,6,FALSE)="YES"),T208,""),"")</f>
        <v/>
      </c>
      <c r="AC208" s="115" t="str">
        <f>IFERROR(IF(AND(VLOOKUP($F208,'Aircraft list'!$A$4:$G$39,2,FALSE)="YES",VLOOKUP($F208,'Aircraft list'!$A$4:$G$39,6,FALSE)="YES"),V208,""),"")</f>
        <v/>
      </c>
      <c r="AD208" s="116" t="str">
        <f>IFERROR(IF(AND(VLOOKUP($F208,'Aircraft list'!$A$4:$G$39,3,FALSE)="YES",VLOOKUP($F208,'Aircraft list'!$A$4:$G$39,6,FALSE)="YES"),T208,""),"")</f>
        <v/>
      </c>
      <c r="AE208" s="117" t="str">
        <f>IFERROR(IF(AND(VLOOKUP($F208,'Aircraft list'!$A$4:$G$39,3,FALSE)="YES",VLOOKUP($F208,'Aircraft list'!$A$4:$G$39,6,FALSE)="YES"),U208,""),"")</f>
        <v/>
      </c>
      <c r="AF208" s="115" t="str">
        <f>IFERROR(IF(AND(VLOOKUP($F208,'Aircraft list'!$A$4:$G$39,3,FALSE)="YES",VLOOKUP($F208,'Aircraft list'!$A$4:$G$39,6,FALSE)="YES"),V208,""),"")</f>
        <v/>
      </c>
      <c r="AG208" s="116" t="str">
        <f>IFERROR(IF(VLOOKUP($F208,'Aircraft list'!$A$4:$G$39,5,FALSE)="YES",T208,""),"")</f>
        <v/>
      </c>
      <c r="AH208" s="117" t="str">
        <f>IFERROR(IF(VLOOKUP($F208,'Aircraft list'!$A$4:$G$39,5,FALSE)="YES",U208,""),"")</f>
        <v/>
      </c>
      <c r="AI208" s="115" t="str">
        <f>IFERROR(IF(VLOOKUP($F208,'Aircraft list'!$A$4:$G$39,5,FALSE)="YES",V208,""),"")</f>
        <v/>
      </c>
      <c r="AJ208" s="101"/>
      <c r="AK208" s="101"/>
      <c r="AL208" s="101"/>
      <c r="AM208" s="102" t="str">
        <f>IFERROR(IF(VLOOKUP($F208,'Aircraft list'!$A$4:$G$39,7,FALSE)="YES",N208,""),"")</f>
        <v/>
      </c>
      <c r="AN208" s="112"/>
      <c r="AO208" s="101"/>
      <c r="AP208" s="101"/>
      <c r="AQ208" s="101"/>
      <c r="AR208" s="111"/>
      <c r="AS208" s="102"/>
      <c r="AT208" s="102"/>
      <c r="AU208" s="49"/>
    </row>
    <row r="209" spans="1:47" s="50" customFormat="1">
      <c r="A209" s="84"/>
      <c r="B209" s="75"/>
      <c r="C209" s="76"/>
      <c r="D209" s="77"/>
      <c r="E209" s="73" t="str">
        <f t="shared" si="12"/>
        <v/>
      </c>
      <c r="F209" s="79"/>
      <c r="G209" s="80"/>
      <c r="H209" s="50" t="str">
        <f>IFERROR(IF(VLOOKUP(F209,'Aircraft list'!$A$4:$T$59, 3,FALSE)="YES", "ME", "SE" )," ")</f>
        <v xml:space="preserve"> </v>
      </c>
      <c r="I209" s="80"/>
      <c r="J209" s="81" t="str">
        <f ca="1">IFERROR(IF(AND(
MOD(C209-fctlontodouble(VLOOKUP(B209,#REF!,4,FALSE))/360,1)&gt;=MOD((((MID((MID((IF(ISERR(A209),"",fctsoleil(A209,fctlattodouble(VLOOKUP(B209,#REF!,3,FALSE)),fctlontodouble(VLOOKUP(B209,#REF!,4,FALSE)),FALSE))),1,4)),1,2))*60+MID((MID((IF(ISERR(A209),"",fctsoleil(A209,fctlattodouble(VLOOKUP(B209,#REF!,3,FALSE)),fctlontodouble(VLOOKUP(B209,#REF!,4,FALSE)),FALSE))),1,4)),3,4))/(60*24))-fctlontodouble(VLOOKUP(B209,#REF!,4,FALSE))/360,1),
MOD(C209-fctlontodouble(VLOOKUP(B209,#REF!,4,FALSE))/360,1)&lt;MOD((((MID((MID((IF(ISERR(A209),"",fctsoleil(A209,fctlattodouble(VLOOKUP(B209,#REF!,3,FALSE)),fctlontodouble(VLOOKUP(B209,#REF!,4,FALSE)),FALSE))),7,4)),1,2))*60+MID((MID((IF(ISERR(A209),"",fctsoleil(A209,fctlattodouble(VLOOKUP(B209,#REF!,3,FALSE)),fctlontodouble(VLOOKUP(B209,#REF!,4,FALSE)),FALSE))),7,4)),3,4))/(60*24))-fctlontodouble(VLOOKUP(B209,#REF!,4,FALSE))/360,1)
),1,""),"")</f>
        <v/>
      </c>
      <c r="K209" s="82" t="str">
        <f t="shared" si="13"/>
        <v/>
      </c>
      <c r="L209" s="79" t="str">
        <f ca="1">IFERROR(IF(AND(
MOD(E209-fctlontodouble(VLOOKUP(D209,#REF!,4,FALSE))/360,1)&gt;=MOD((((MID((MID((IF(ISERR(A209),"",fctsoleil(A209,fctlattodouble(VLOOKUP(D209,#REF!,3,FALSE)),fctlontodouble(VLOOKUP(D209,#REF!,4,FALSE)),FALSE))),1,4)),1,2))*60+MID((MID((IF(ISERR(A209),"",fctsoleil(A209,fctlattodouble(VLOOKUP(D209,#REF!,3,FALSE)),fctlontodouble(VLOOKUP(D209,#REF!,4,FALSE)),FALSE))),1,4)),3,4))/(60*24))-fctlontodouble(VLOOKUP(D209,#REF!,4,FALSE))/360,1),
MOD(E209-fctlontodouble(VLOOKUP(D209,#REF!,4,FALSE))/360,1)&lt;MOD((((MID((MID((IF(ISERR(A209),"",fctsoleil(A209,fctlattodouble(VLOOKUP(D209,#REF!,3,FALSE)),fctlontodouble(VLOOKUP(D209,#REF!,4,FALSE)),FALSE))),7,4)),1,2))*60+MID((MID((IF(ISERR(A209),"",fctsoleil(A209,fctlattodouble(VLOOKUP(D209,#REF!,3,FALSE)),fctlontodouble(VLOOKUP(D209,#REF!,4,FALSE)),FALSE))),7,4)),3,4))/(60*24))-fctlontodouble(VLOOKUP(D209,#REF!,4,FALSE))/360,1)
),1," "),"")</f>
        <v/>
      </c>
      <c r="M209" s="79" t="str">
        <f t="shared" si="14"/>
        <v/>
      </c>
      <c r="N209" s="94"/>
      <c r="O209" s="83"/>
      <c r="P209" s="95"/>
      <c r="Q209" s="96"/>
      <c r="R209" s="97" t="str">
        <f>IF(AND(A209&lt;&gt;0,B209&lt;&gt;0,D209&lt;&gt;0,C209&lt;&gt;0,N209&lt;&gt;0),(vol_de_nuit(B209,D209,A209,C209,N209/24)*24),"")</f>
        <v/>
      </c>
      <c r="S209" s="98"/>
      <c r="T209" s="95"/>
      <c r="U209" s="99"/>
      <c r="V209" s="100"/>
      <c r="W209" s="101"/>
      <c r="X209" s="116" t="str">
        <f>IFERROR(IF(AND(VLOOKUP($F209,'Aircraft list'!$A$4:$G$39,2,FALSE)="YES",VLOOKUP($F209,'Aircraft list'!$A$4:$G$39,4,FALSE)="YES"),T209,""),"")</f>
        <v/>
      </c>
      <c r="Y209" s="115" t="str">
        <f>IFERROR(IF(AND(VLOOKUP($F209,'Aircraft list'!$A$4:$G$39,2,FALSE)="YES",VLOOKUP($F209,'Aircraft list'!$A$4:$G$39,4,FALSE)="YES"),V209,""),"")</f>
        <v/>
      </c>
      <c r="Z209" s="116" t="str">
        <f>IFERROR(IF(AND(VLOOKUP($F209,'Aircraft list'!$A$4:$G$39,3,FALSE)="YES",VLOOKUP($F209,'Aircraft list'!$A$4:$G$39,4,FALSE)="YES"),T209,""),"")</f>
        <v/>
      </c>
      <c r="AA209" s="115" t="str">
        <f>IFERROR(IF(AND(VLOOKUP($F209,'Aircraft list'!$A$4:$G$39,3,FALSE)="YES",VLOOKUP($F209,'Aircraft list'!$A$4:$G$39,4,FALSE)="YES"),V209,""),"")</f>
        <v/>
      </c>
      <c r="AB209" s="116" t="str">
        <f>IFERROR(IF(AND(VLOOKUP($F209,'Aircraft list'!$A$4:$G$39,2,FALSE)="YES",VLOOKUP($F209,'Aircraft list'!$A$4:$G$39,6,FALSE)="YES"),T209,""),"")</f>
        <v/>
      </c>
      <c r="AC209" s="115" t="str">
        <f>IFERROR(IF(AND(VLOOKUP($F209,'Aircraft list'!$A$4:$G$39,2,FALSE)="YES",VLOOKUP($F209,'Aircraft list'!$A$4:$G$39,6,FALSE)="YES"),V209,""),"")</f>
        <v/>
      </c>
      <c r="AD209" s="116" t="str">
        <f>IFERROR(IF(AND(VLOOKUP($F209,'Aircraft list'!$A$4:$G$39,3,FALSE)="YES",VLOOKUP($F209,'Aircraft list'!$A$4:$G$39,6,FALSE)="YES"),T209,""),"")</f>
        <v/>
      </c>
      <c r="AE209" s="117" t="str">
        <f>IFERROR(IF(AND(VLOOKUP($F209,'Aircraft list'!$A$4:$G$39,3,FALSE)="YES",VLOOKUP($F209,'Aircraft list'!$A$4:$G$39,6,FALSE)="YES"),U209,""),"")</f>
        <v/>
      </c>
      <c r="AF209" s="115" t="str">
        <f>IFERROR(IF(AND(VLOOKUP($F209,'Aircraft list'!$A$4:$G$39,3,FALSE)="YES",VLOOKUP($F209,'Aircraft list'!$A$4:$G$39,6,FALSE)="YES"),V209,""),"")</f>
        <v/>
      </c>
      <c r="AG209" s="116" t="str">
        <f>IFERROR(IF(VLOOKUP($F209,'Aircraft list'!$A$4:$G$39,5,FALSE)="YES",T209,""),"")</f>
        <v/>
      </c>
      <c r="AH209" s="117" t="str">
        <f>IFERROR(IF(VLOOKUP($F209,'Aircraft list'!$A$4:$G$39,5,FALSE)="YES",U209,""),"")</f>
        <v/>
      </c>
      <c r="AI209" s="115" t="str">
        <f>IFERROR(IF(VLOOKUP($F209,'Aircraft list'!$A$4:$G$39,5,FALSE)="YES",V209,""),"")</f>
        <v/>
      </c>
      <c r="AJ209" s="101"/>
      <c r="AK209" s="101"/>
      <c r="AL209" s="101"/>
      <c r="AM209" s="102" t="str">
        <f>IFERROR(IF(VLOOKUP($F209,'Aircraft list'!$A$4:$G$39,7,FALSE)="YES",N209,""),"")</f>
        <v/>
      </c>
      <c r="AN209" s="112"/>
      <c r="AO209" s="101"/>
      <c r="AP209" s="101"/>
      <c r="AQ209" s="101"/>
      <c r="AR209" s="111"/>
      <c r="AS209" s="102"/>
      <c r="AT209" s="102"/>
      <c r="AU209" s="49"/>
    </row>
    <row r="210" spans="1:47" s="50" customFormat="1">
      <c r="A210" s="84"/>
      <c r="B210" s="75"/>
      <c r="C210" s="76"/>
      <c r="D210" s="77"/>
      <c r="E210" s="73" t="str">
        <f t="shared" si="12"/>
        <v/>
      </c>
      <c r="F210" s="79"/>
      <c r="G210" s="80"/>
      <c r="H210" s="50" t="str">
        <f>IFERROR(IF(VLOOKUP(F210,'Aircraft list'!$A$4:$T$59, 3,FALSE)="YES", "ME", "SE" )," ")</f>
        <v xml:space="preserve"> </v>
      </c>
      <c r="I210" s="80"/>
      <c r="J210" s="81" t="str">
        <f ca="1">IFERROR(IF(AND(
MOD(C210-fctlontodouble(VLOOKUP(B210,#REF!,4,FALSE))/360,1)&gt;=MOD((((MID((MID((IF(ISERR(A210),"",fctsoleil(A210,fctlattodouble(VLOOKUP(B210,#REF!,3,FALSE)),fctlontodouble(VLOOKUP(B210,#REF!,4,FALSE)),FALSE))),1,4)),1,2))*60+MID((MID((IF(ISERR(A210),"",fctsoleil(A210,fctlattodouble(VLOOKUP(B210,#REF!,3,FALSE)),fctlontodouble(VLOOKUP(B210,#REF!,4,FALSE)),FALSE))),1,4)),3,4))/(60*24))-fctlontodouble(VLOOKUP(B210,#REF!,4,FALSE))/360,1),
MOD(C210-fctlontodouble(VLOOKUP(B210,#REF!,4,FALSE))/360,1)&lt;MOD((((MID((MID((IF(ISERR(A210),"",fctsoleil(A210,fctlattodouble(VLOOKUP(B210,#REF!,3,FALSE)),fctlontodouble(VLOOKUP(B210,#REF!,4,FALSE)),FALSE))),7,4)),1,2))*60+MID((MID((IF(ISERR(A210),"",fctsoleil(A210,fctlattodouble(VLOOKUP(B210,#REF!,3,FALSE)),fctlontodouble(VLOOKUP(B210,#REF!,4,FALSE)),FALSE))),7,4)),3,4))/(60*24))-fctlontodouble(VLOOKUP(B210,#REF!,4,FALSE))/360,1)
),1,""),"")</f>
        <v/>
      </c>
      <c r="K210" s="82" t="str">
        <f t="shared" si="13"/>
        <v/>
      </c>
      <c r="L210" s="79" t="str">
        <f ca="1">IFERROR(IF(AND(
MOD(E210-fctlontodouble(VLOOKUP(D210,#REF!,4,FALSE))/360,1)&gt;=MOD((((MID((MID((IF(ISERR(A210),"",fctsoleil(A210,fctlattodouble(VLOOKUP(D210,#REF!,3,FALSE)),fctlontodouble(VLOOKUP(D210,#REF!,4,FALSE)),FALSE))),1,4)),1,2))*60+MID((MID((IF(ISERR(A210),"",fctsoleil(A210,fctlattodouble(VLOOKUP(D210,#REF!,3,FALSE)),fctlontodouble(VLOOKUP(D210,#REF!,4,FALSE)),FALSE))),1,4)),3,4))/(60*24))-fctlontodouble(VLOOKUP(D210,#REF!,4,FALSE))/360,1),
MOD(E210-fctlontodouble(VLOOKUP(D210,#REF!,4,FALSE))/360,1)&lt;MOD((((MID((MID((IF(ISERR(A210),"",fctsoleil(A210,fctlattodouble(VLOOKUP(D210,#REF!,3,FALSE)),fctlontodouble(VLOOKUP(D210,#REF!,4,FALSE)),FALSE))),7,4)),1,2))*60+MID((MID((IF(ISERR(A210),"",fctsoleil(A210,fctlattodouble(VLOOKUP(D210,#REF!,3,FALSE)),fctlontodouble(VLOOKUP(D210,#REF!,4,FALSE)),FALSE))),7,4)),3,4))/(60*24))-fctlontodouble(VLOOKUP(D210,#REF!,4,FALSE))/360,1)
),1," "),"")</f>
        <v/>
      </c>
      <c r="M210" s="79" t="str">
        <f t="shared" si="14"/>
        <v/>
      </c>
      <c r="N210" s="94"/>
      <c r="O210" s="83"/>
      <c r="P210" s="95"/>
      <c r="Q210" s="96"/>
      <c r="R210" s="97" t="str">
        <f>IF(AND(A210&lt;&gt;0,B210&lt;&gt;0,D210&lt;&gt;0,C210&lt;&gt;0,N210&lt;&gt;0),(vol_de_nuit(B210,D210,A210,C210,N210/24)*24),"")</f>
        <v/>
      </c>
      <c r="S210" s="98"/>
      <c r="T210" s="95"/>
      <c r="U210" s="99"/>
      <c r="V210" s="100"/>
      <c r="W210" s="101"/>
      <c r="X210" s="116" t="str">
        <f>IFERROR(IF(AND(VLOOKUP($F210,'Aircraft list'!$A$4:$G$39,2,FALSE)="YES",VLOOKUP($F210,'Aircraft list'!$A$4:$G$39,4,FALSE)="YES"),T210,""),"")</f>
        <v/>
      </c>
      <c r="Y210" s="115" t="str">
        <f>IFERROR(IF(AND(VLOOKUP($F210,'Aircraft list'!$A$4:$G$39,2,FALSE)="YES",VLOOKUP($F210,'Aircraft list'!$A$4:$G$39,4,FALSE)="YES"),V210,""),"")</f>
        <v/>
      </c>
      <c r="Z210" s="116" t="str">
        <f>IFERROR(IF(AND(VLOOKUP($F210,'Aircraft list'!$A$4:$G$39,3,FALSE)="YES",VLOOKUP($F210,'Aircraft list'!$A$4:$G$39,4,FALSE)="YES"),T210,""),"")</f>
        <v/>
      </c>
      <c r="AA210" s="115" t="str">
        <f>IFERROR(IF(AND(VLOOKUP($F210,'Aircraft list'!$A$4:$G$39,3,FALSE)="YES",VLOOKUP($F210,'Aircraft list'!$A$4:$G$39,4,FALSE)="YES"),V210,""),"")</f>
        <v/>
      </c>
      <c r="AB210" s="116" t="str">
        <f>IFERROR(IF(AND(VLOOKUP($F210,'Aircraft list'!$A$4:$G$39,2,FALSE)="YES",VLOOKUP($F210,'Aircraft list'!$A$4:$G$39,6,FALSE)="YES"),T210,""),"")</f>
        <v/>
      </c>
      <c r="AC210" s="115" t="str">
        <f>IFERROR(IF(AND(VLOOKUP($F210,'Aircraft list'!$A$4:$G$39,2,FALSE)="YES",VLOOKUP($F210,'Aircraft list'!$A$4:$G$39,6,FALSE)="YES"),V210,""),"")</f>
        <v/>
      </c>
      <c r="AD210" s="116" t="str">
        <f>IFERROR(IF(AND(VLOOKUP($F210,'Aircraft list'!$A$4:$G$39,3,FALSE)="YES",VLOOKUP($F210,'Aircraft list'!$A$4:$G$39,6,FALSE)="YES"),T210,""),"")</f>
        <v/>
      </c>
      <c r="AE210" s="117" t="str">
        <f>IFERROR(IF(AND(VLOOKUP($F210,'Aircraft list'!$A$4:$G$39,3,FALSE)="YES",VLOOKUP($F210,'Aircraft list'!$A$4:$G$39,6,FALSE)="YES"),U210,""),"")</f>
        <v/>
      </c>
      <c r="AF210" s="115" t="str">
        <f>IFERROR(IF(AND(VLOOKUP($F210,'Aircraft list'!$A$4:$G$39,3,FALSE)="YES",VLOOKUP($F210,'Aircraft list'!$A$4:$G$39,6,FALSE)="YES"),V210,""),"")</f>
        <v/>
      </c>
      <c r="AG210" s="116" t="str">
        <f>IFERROR(IF(VLOOKUP($F210,'Aircraft list'!$A$4:$G$39,5,FALSE)="YES",T210,""),"")</f>
        <v/>
      </c>
      <c r="AH210" s="117" t="str">
        <f>IFERROR(IF(VLOOKUP($F210,'Aircraft list'!$A$4:$G$39,5,FALSE)="YES",U210,""),"")</f>
        <v/>
      </c>
      <c r="AI210" s="115" t="str">
        <f>IFERROR(IF(VLOOKUP($F210,'Aircraft list'!$A$4:$G$39,5,FALSE)="YES",V210,""),"")</f>
        <v/>
      </c>
      <c r="AJ210" s="101"/>
      <c r="AK210" s="101"/>
      <c r="AL210" s="101"/>
      <c r="AM210" s="102" t="str">
        <f>IFERROR(IF(VLOOKUP($F210,'Aircraft list'!$A$4:$G$39,7,FALSE)="YES",N210,""),"")</f>
        <v/>
      </c>
      <c r="AN210" s="112"/>
      <c r="AO210" s="101"/>
      <c r="AP210" s="101"/>
      <c r="AQ210" s="101"/>
      <c r="AR210" s="111"/>
      <c r="AS210" s="102"/>
      <c r="AT210" s="102"/>
      <c r="AU210" s="49"/>
    </row>
    <row r="211" spans="1:47" s="50" customFormat="1">
      <c r="A211" s="84"/>
      <c r="B211" s="75"/>
      <c r="C211" s="76"/>
      <c r="D211" s="77"/>
      <c r="E211" s="73" t="str">
        <f t="shared" si="12"/>
        <v/>
      </c>
      <c r="F211" s="79"/>
      <c r="G211" s="80"/>
      <c r="H211" s="50" t="str">
        <f>IFERROR(IF(VLOOKUP(F211,'Aircraft list'!$A$4:$T$59, 3,FALSE)="YES", "ME", "SE" )," ")</f>
        <v xml:space="preserve"> </v>
      </c>
      <c r="I211" s="80"/>
      <c r="J211" s="81" t="str">
        <f ca="1">IFERROR(IF(AND(
MOD(C211-fctlontodouble(VLOOKUP(B211,#REF!,4,FALSE))/360,1)&gt;=MOD((((MID((MID((IF(ISERR(A211),"",fctsoleil(A211,fctlattodouble(VLOOKUP(B211,#REF!,3,FALSE)),fctlontodouble(VLOOKUP(B211,#REF!,4,FALSE)),FALSE))),1,4)),1,2))*60+MID((MID((IF(ISERR(A211),"",fctsoleil(A211,fctlattodouble(VLOOKUP(B211,#REF!,3,FALSE)),fctlontodouble(VLOOKUP(B211,#REF!,4,FALSE)),FALSE))),1,4)),3,4))/(60*24))-fctlontodouble(VLOOKUP(B211,#REF!,4,FALSE))/360,1),
MOD(C211-fctlontodouble(VLOOKUP(B211,#REF!,4,FALSE))/360,1)&lt;MOD((((MID((MID((IF(ISERR(A211),"",fctsoleil(A211,fctlattodouble(VLOOKUP(B211,#REF!,3,FALSE)),fctlontodouble(VLOOKUP(B211,#REF!,4,FALSE)),FALSE))),7,4)),1,2))*60+MID((MID((IF(ISERR(A211),"",fctsoleil(A211,fctlattodouble(VLOOKUP(B211,#REF!,3,FALSE)),fctlontodouble(VLOOKUP(B211,#REF!,4,FALSE)),FALSE))),7,4)),3,4))/(60*24))-fctlontodouble(VLOOKUP(B211,#REF!,4,FALSE))/360,1)
),1,""),"")</f>
        <v/>
      </c>
      <c r="K211" s="82" t="str">
        <f t="shared" si="13"/>
        <v/>
      </c>
      <c r="L211" s="79" t="str">
        <f ca="1">IFERROR(IF(AND(
MOD(E211-fctlontodouble(VLOOKUP(D211,#REF!,4,FALSE))/360,1)&gt;=MOD((((MID((MID((IF(ISERR(A211),"",fctsoleil(A211,fctlattodouble(VLOOKUP(D211,#REF!,3,FALSE)),fctlontodouble(VLOOKUP(D211,#REF!,4,FALSE)),FALSE))),1,4)),1,2))*60+MID((MID((IF(ISERR(A211),"",fctsoleil(A211,fctlattodouble(VLOOKUP(D211,#REF!,3,FALSE)),fctlontodouble(VLOOKUP(D211,#REF!,4,FALSE)),FALSE))),1,4)),3,4))/(60*24))-fctlontodouble(VLOOKUP(D211,#REF!,4,FALSE))/360,1),
MOD(E211-fctlontodouble(VLOOKUP(D211,#REF!,4,FALSE))/360,1)&lt;MOD((((MID((MID((IF(ISERR(A211),"",fctsoleil(A211,fctlattodouble(VLOOKUP(D211,#REF!,3,FALSE)),fctlontodouble(VLOOKUP(D211,#REF!,4,FALSE)),FALSE))),7,4)),1,2))*60+MID((MID((IF(ISERR(A211),"",fctsoleil(A211,fctlattodouble(VLOOKUP(D211,#REF!,3,FALSE)),fctlontodouble(VLOOKUP(D211,#REF!,4,FALSE)),FALSE))),7,4)),3,4))/(60*24))-fctlontodouble(VLOOKUP(D211,#REF!,4,FALSE))/360,1)
),1," "),"")</f>
        <v/>
      </c>
      <c r="M211" s="79" t="str">
        <f t="shared" si="14"/>
        <v/>
      </c>
      <c r="N211" s="94"/>
      <c r="O211" s="83"/>
      <c r="P211" s="95"/>
      <c r="Q211" s="96"/>
      <c r="R211" s="97" t="str">
        <f>IF(AND(A211&lt;&gt;0,B211&lt;&gt;0,D211&lt;&gt;0,C211&lt;&gt;0,N211&lt;&gt;0),(vol_de_nuit(B211,D211,A211,C211,N211/24)*24),"")</f>
        <v/>
      </c>
      <c r="S211" s="98"/>
      <c r="T211" s="95"/>
      <c r="U211" s="99"/>
      <c r="V211" s="100"/>
      <c r="W211" s="101"/>
      <c r="X211" s="116" t="str">
        <f>IFERROR(IF(AND(VLOOKUP($F211,'Aircraft list'!$A$4:$G$39,2,FALSE)="YES",VLOOKUP($F211,'Aircraft list'!$A$4:$G$39,4,FALSE)="YES"),T211,""),"")</f>
        <v/>
      </c>
      <c r="Y211" s="115" t="str">
        <f>IFERROR(IF(AND(VLOOKUP($F211,'Aircraft list'!$A$4:$G$39,2,FALSE)="YES",VLOOKUP($F211,'Aircraft list'!$A$4:$G$39,4,FALSE)="YES"),V211,""),"")</f>
        <v/>
      </c>
      <c r="Z211" s="116" t="str">
        <f>IFERROR(IF(AND(VLOOKUP($F211,'Aircraft list'!$A$4:$G$39,3,FALSE)="YES",VLOOKUP($F211,'Aircraft list'!$A$4:$G$39,4,FALSE)="YES"),T211,""),"")</f>
        <v/>
      </c>
      <c r="AA211" s="115" t="str">
        <f>IFERROR(IF(AND(VLOOKUP($F211,'Aircraft list'!$A$4:$G$39,3,FALSE)="YES",VLOOKUP($F211,'Aircraft list'!$A$4:$G$39,4,FALSE)="YES"),V211,""),"")</f>
        <v/>
      </c>
      <c r="AB211" s="116" t="str">
        <f>IFERROR(IF(AND(VLOOKUP($F211,'Aircraft list'!$A$4:$G$39,2,FALSE)="YES",VLOOKUP($F211,'Aircraft list'!$A$4:$G$39,6,FALSE)="YES"),T211,""),"")</f>
        <v/>
      </c>
      <c r="AC211" s="115" t="str">
        <f>IFERROR(IF(AND(VLOOKUP($F211,'Aircraft list'!$A$4:$G$39,2,FALSE)="YES",VLOOKUP($F211,'Aircraft list'!$A$4:$G$39,6,FALSE)="YES"),V211,""),"")</f>
        <v/>
      </c>
      <c r="AD211" s="116" t="str">
        <f>IFERROR(IF(AND(VLOOKUP($F211,'Aircraft list'!$A$4:$G$39,3,FALSE)="YES",VLOOKUP($F211,'Aircraft list'!$A$4:$G$39,6,FALSE)="YES"),T211,""),"")</f>
        <v/>
      </c>
      <c r="AE211" s="117" t="str">
        <f>IFERROR(IF(AND(VLOOKUP($F211,'Aircraft list'!$A$4:$G$39,3,FALSE)="YES",VLOOKUP($F211,'Aircraft list'!$A$4:$G$39,6,FALSE)="YES"),U211,""),"")</f>
        <v/>
      </c>
      <c r="AF211" s="115" t="str">
        <f>IFERROR(IF(AND(VLOOKUP($F211,'Aircraft list'!$A$4:$G$39,3,FALSE)="YES",VLOOKUP($F211,'Aircraft list'!$A$4:$G$39,6,FALSE)="YES"),V211,""),"")</f>
        <v/>
      </c>
      <c r="AG211" s="116" t="str">
        <f>IFERROR(IF(VLOOKUP($F211,'Aircraft list'!$A$4:$G$39,5,FALSE)="YES",T211,""),"")</f>
        <v/>
      </c>
      <c r="AH211" s="117" t="str">
        <f>IFERROR(IF(VLOOKUP($F211,'Aircraft list'!$A$4:$G$39,5,FALSE)="YES",U211,""),"")</f>
        <v/>
      </c>
      <c r="AI211" s="115" t="str">
        <f>IFERROR(IF(VLOOKUP($F211,'Aircraft list'!$A$4:$G$39,5,FALSE)="YES",V211,""),"")</f>
        <v/>
      </c>
      <c r="AJ211" s="101"/>
      <c r="AK211" s="101"/>
      <c r="AL211" s="101"/>
      <c r="AM211" s="102" t="str">
        <f>IFERROR(IF(VLOOKUP($F211,'Aircraft list'!$A$4:$G$39,7,FALSE)="YES",N211,""),"")</f>
        <v/>
      </c>
      <c r="AN211" s="112"/>
      <c r="AO211" s="101"/>
      <c r="AP211" s="101"/>
      <c r="AQ211" s="101"/>
      <c r="AR211" s="111"/>
      <c r="AS211" s="102"/>
      <c r="AT211" s="102"/>
      <c r="AU211" s="49"/>
    </row>
    <row r="212" spans="1:47" s="50" customFormat="1">
      <c r="A212" s="84"/>
      <c r="B212" s="75"/>
      <c r="C212" s="76"/>
      <c r="D212" s="77"/>
      <c r="E212" s="73" t="str">
        <f t="shared" si="12"/>
        <v/>
      </c>
      <c r="F212" s="79"/>
      <c r="G212" s="80"/>
      <c r="H212" s="50" t="str">
        <f>IFERROR(IF(VLOOKUP(F212,'Aircraft list'!$A$4:$T$59, 3,FALSE)="YES", "ME", "SE" )," ")</f>
        <v xml:space="preserve"> </v>
      </c>
      <c r="I212" s="80"/>
      <c r="J212" s="81" t="str">
        <f ca="1">IFERROR(IF(AND(
MOD(C212-fctlontodouble(VLOOKUP(B212,#REF!,4,FALSE))/360,1)&gt;=MOD((((MID((MID((IF(ISERR(A212),"",fctsoleil(A212,fctlattodouble(VLOOKUP(B212,#REF!,3,FALSE)),fctlontodouble(VLOOKUP(B212,#REF!,4,FALSE)),FALSE))),1,4)),1,2))*60+MID((MID((IF(ISERR(A212),"",fctsoleil(A212,fctlattodouble(VLOOKUP(B212,#REF!,3,FALSE)),fctlontodouble(VLOOKUP(B212,#REF!,4,FALSE)),FALSE))),1,4)),3,4))/(60*24))-fctlontodouble(VLOOKUP(B212,#REF!,4,FALSE))/360,1),
MOD(C212-fctlontodouble(VLOOKUP(B212,#REF!,4,FALSE))/360,1)&lt;MOD((((MID((MID((IF(ISERR(A212),"",fctsoleil(A212,fctlattodouble(VLOOKUP(B212,#REF!,3,FALSE)),fctlontodouble(VLOOKUP(B212,#REF!,4,FALSE)),FALSE))),7,4)),1,2))*60+MID((MID((IF(ISERR(A212),"",fctsoleil(A212,fctlattodouble(VLOOKUP(B212,#REF!,3,FALSE)),fctlontodouble(VLOOKUP(B212,#REF!,4,FALSE)),FALSE))),7,4)),3,4))/(60*24))-fctlontodouble(VLOOKUP(B212,#REF!,4,FALSE))/360,1)
),1,""),"")</f>
        <v/>
      </c>
      <c r="K212" s="82" t="str">
        <f t="shared" si="13"/>
        <v/>
      </c>
      <c r="L212" s="79" t="str">
        <f ca="1">IFERROR(IF(AND(
MOD(E212-fctlontodouble(VLOOKUP(D212,#REF!,4,FALSE))/360,1)&gt;=MOD((((MID((MID((IF(ISERR(A212),"",fctsoleil(A212,fctlattodouble(VLOOKUP(D212,#REF!,3,FALSE)),fctlontodouble(VLOOKUP(D212,#REF!,4,FALSE)),FALSE))),1,4)),1,2))*60+MID((MID((IF(ISERR(A212),"",fctsoleil(A212,fctlattodouble(VLOOKUP(D212,#REF!,3,FALSE)),fctlontodouble(VLOOKUP(D212,#REF!,4,FALSE)),FALSE))),1,4)),3,4))/(60*24))-fctlontodouble(VLOOKUP(D212,#REF!,4,FALSE))/360,1),
MOD(E212-fctlontodouble(VLOOKUP(D212,#REF!,4,FALSE))/360,1)&lt;MOD((((MID((MID((IF(ISERR(A212),"",fctsoleil(A212,fctlattodouble(VLOOKUP(D212,#REF!,3,FALSE)),fctlontodouble(VLOOKUP(D212,#REF!,4,FALSE)),FALSE))),7,4)),1,2))*60+MID((MID((IF(ISERR(A212),"",fctsoleil(A212,fctlattodouble(VLOOKUP(D212,#REF!,3,FALSE)),fctlontodouble(VLOOKUP(D212,#REF!,4,FALSE)),FALSE))),7,4)),3,4))/(60*24))-fctlontodouble(VLOOKUP(D212,#REF!,4,FALSE))/360,1)
),1," "),"")</f>
        <v/>
      </c>
      <c r="M212" s="79" t="str">
        <f t="shared" si="14"/>
        <v/>
      </c>
      <c r="N212" s="94"/>
      <c r="O212" s="83"/>
      <c r="P212" s="95"/>
      <c r="Q212" s="96"/>
      <c r="R212" s="97" t="str">
        <f>IF(AND(A212&lt;&gt;0,B212&lt;&gt;0,D212&lt;&gt;0,C212&lt;&gt;0,N212&lt;&gt;0),(vol_de_nuit(B212,D212,A212,C212,N212/24)*24),"")</f>
        <v/>
      </c>
      <c r="S212" s="98"/>
      <c r="T212" s="95"/>
      <c r="U212" s="99"/>
      <c r="V212" s="100"/>
      <c r="W212" s="101"/>
      <c r="X212" s="116" t="str">
        <f>IFERROR(IF(AND(VLOOKUP($F212,'Aircraft list'!$A$4:$G$39,2,FALSE)="YES",VLOOKUP($F212,'Aircraft list'!$A$4:$G$39,4,FALSE)="YES"),T212,""),"")</f>
        <v/>
      </c>
      <c r="Y212" s="115" t="str">
        <f>IFERROR(IF(AND(VLOOKUP($F212,'Aircraft list'!$A$4:$G$39,2,FALSE)="YES",VLOOKUP($F212,'Aircraft list'!$A$4:$G$39,4,FALSE)="YES"),V212,""),"")</f>
        <v/>
      </c>
      <c r="Z212" s="116" t="str">
        <f>IFERROR(IF(AND(VLOOKUP($F212,'Aircraft list'!$A$4:$G$39,3,FALSE)="YES",VLOOKUP($F212,'Aircraft list'!$A$4:$G$39,4,FALSE)="YES"),T212,""),"")</f>
        <v/>
      </c>
      <c r="AA212" s="115" t="str">
        <f>IFERROR(IF(AND(VLOOKUP($F212,'Aircraft list'!$A$4:$G$39,3,FALSE)="YES",VLOOKUP($F212,'Aircraft list'!$A$4:$G$39,4,FALSE)="YES"),V212,""),"")</f>
        <v/>
      </c>
      <c r="AB212" s="116" t="str">
        <f>IFERROR(IF(AND(VLOOKUP($F212,'Aircraft list'!$A$4:$G$39,2,FALSE)="YES",VLOOKUP($F212,'Aircraft list'!$A$4:$G$39,6,FALSE)="YES"),T212,""),"")</f>
        <v/>
      </c>
      <c r="AC212" s="115" t="str">
        <f>IFERROR(IF(AND(VLOOKUP($F212,'Aircraft list'!$A$4:$G$39,2,FALSE)="YES",VLOOKUP($F212,'Aircraft list'!$A$4:$G$39,6,FALSE)="YES"),V212,""),"")</f>
        <v/>
      </c>
      <c r="AD212" s="116" t="str">
        <f>IFERROR(IF(AND(VLOOKUP($F212,'Aircraft list'!$A$4:$G$39,3,FALSE)="YES",VLOOKUP($F212,'Aircraft list'!$A$4:$G$39,6,FALSE)="YES"),T212,""),"")</f>
        <v/>
      </c>
      <c r="AE212" s="117" t="str">
        <f>IFERROR(IF(AND(VLOOKUP($F212,'Aircraft list'!$A$4:$G$39,3,FALSE)="YES",VLOOKUP($F212,'Aircraft list'!$A$4:$G$39,6,FALSE)="YES"),U212,""),"")</f>
        <v/>
      </c>
      <c r="AF212" s="115" t="str">
        <f>IFERROR(IF(AND(VLOOKUP($F212,'Aircraft list'!$A$4:$G$39,3,FALSE)="YES",VLOOKUP($F212,'Aircraft list'!$A$4:$G$39,6,FALSE)="YES"),V212,""),"")</f>
        <v/>
      </c>
      <c r="AG212" s="116" t="str">
        <f>IFERROR(IF(VLOOKUP($F212,'Aircraft list'!$A$4:$G$39,5,FALSE)="YES",T212,""),"")</f>
        <v/>
      </c>
      <c r="AH212" s="117" t="str">
        <f>IFERROR(IF(VLOOKUP($F212,'Aircraft list'!$A$4:$G$39,5,FALSE)="YES",U212,""),"")</f>
        <v/>
      </c>
      <c r="AI212" s="115" t="str">
        <f>IFERROR(IF(VLOOKUP($F212,'Aircraft list'!$A$4:$G$39,5,FALSE)="YES",V212,""),"")</f>
        <v/>
      </c>
      <c r="AJ212" s="101"/>
      <c r="AK212" s="101"/>
      <c r="AL212" s="101"/>
      <c r="AM212" s="102" t="str">
        <f>IFERROR(IF(VLOOKUP($F212,'Aircraft list'!$A$4:$G$39,7,FALSE)="YES",N212,""),"")</f>
        <v/>
      </c>
      <c r="AN212" s="112"/>
      <c r="AO212" s="101"/>
      <c r="AP212" s="101"/>
      <c r="AQ212" s="101"/>
      <c r="AR212" s="111"/>
      <c r="AS212" s="102"/>
      <c r="AT212" s="102"/>
      <c r="AU212" s="49"/>
    </row>
    <row r="213" spans="1:47" s="50" customFormat="1">
      <c r="A213" s="84"/>
      <c r="B213" s="75"/>
      <c r="C213" s="76"/>
      <c r="D213" s="77"/>
      <c r="E213" s="73" t="str">
        <f t="shared" si="12"/>
        <v/>
      </c>
      <c r="F213" s="79"/>
      <c r="G213" s="80"/>
      <c r="H213" s="50" t="str">
        <f>IFERROR(IF(VLOOKUP(F213,'Aircraft list'!$A$4:$T$59, 3,FALSE)="YES", "ME", "SE" )," ")</f>
        <v xml:space="preserve"> </v>
      </c>
      <c r="I213" s="80"/>
      <c r="J213" s="81" t="str">
        <f ca="1">IFERROR(IF(AND(
MOD(C213-fctlontodouble(VLOOKUP(B213,#REF!,4,FALSE))/360,1)&gt;=MOD((((MID((MID((IF(ISERR(A213),"",fctsoleil(A213,fctlattodouble(VLOOKUP(B213,#REF!,3,FALSE)),fctlontodouble(VLOOKUP(B213,#REF!,4,FALSE)),FALSE))),1,4)),1,2))*60+MID((MID((IF(ISERR(A213),"",fctsoleil(A213,fctlattodouble(VLOOKUP(B213,#REF!,3,FALSE)),fctlontodouble(VLOOKUP(B213,#REF!,4,FALSE)),FALSE))),1,4)),3,4))/(60*24))-fctlontodouble(VLOOKUP(B213,#REF!,4,FALSE))/360,1),
MOD(C213-fctlontodouble(VLOOKUP(B213,#REF!,4,FALSE))/360,1)&lt;MOD((((MID((MID((IF(ISERR(A213),"",fctsoleil(A213,fctlattodouble(VLOOKUP(B213,#REF!,3,FALSE)),fctlontodouble(VLOOKUP(B213,#REF!,4,FALSE)),FALSE))),7,4)),1,2))*60+MID((MID((IF(ISERR(A213),"",fctsoleil(A213,fctlattodouble(VLOOKUP(B213,#REF!,3,FALSE)),fctlontodouble(VLOOKUP(B213,#REF!,4,FALSE)),FALSE))),7,4)),3,4))/(60*24))-fctlontodouble(VLOOKUP(B213,#REF!,4,FALSE))/360,1)
),1,""),"")</f>
        <v/>
      </c>
      <c r="K213" s="82" t="str">
        <f t="shared" si="13"/>
        <v/>
      </c>
      <c r="L213" s="79" t="str">
        <f ca="1">IFERROR(IF(AND(
MOD(E213-fctlontodouble(VLOOKUP(D213,#REF!,4,FALSE))/360,1)&gt;=MOD((((MID((MID((IF(ISERR(A213),"",fctsoleil(A213,fctlattodouble(VLOOKUP(D213,#REF!,3,FALSE)),fctlontodouble(VLOOKUP(D213,#REF!,4,FALSE)),FALSE))),1,4)),1,2))*60+MID((MID((IF(ISERR(A213),"",fctsoleil(A213,fctlattodouble(VLOOKUP(D213,#REF!,3,FALSE)),fctlontodouble(VLOOKUP(D213,#REF!,4,FALSE)),FALSE))),1,4)),3,4))/(60*24))-fctlontodouble(VLOOKUP(D213,#REF!,4,FALSE))/360,1),
MOD(E213-fctlontodouble(VLOOKUP(D213,#REF!,4,FALSE))/360,1)&lt;MOD((((MID((MID((IF(ISERR(A213),"",fctsoleil(A213,fctlattodouble(VLOOKUP(D213,#REF!,3,FALSE)),fctlontodouble(VLOOKUP(D213,#REF!,4,FALSE)),FALSE))),7,4)),1,2))*60+MID((MID((IF(ISERR(A213),"",fctsoleil(A213,fctlattodouble(VLOOKUP(D213,#REF!,3,FALSE)),fctlontodouble(VLOOKUP(D213,#REF!,4,FALSE)),FALSE))),7,4)),3,4))/(60*24))-fctlontodouble(VLOOKUP(D213,#REF!,4,FALSE))/360,1)
),1," "),"")</f>
        <v/>
      </c>
      <c r="M213" s="79" t="str">
        <f t="shared" si="14"/>
        <v/>
      </c>
      <c r="N213" s="94"/>
      <c r="O213" s="83"/>
      <c r="P213" s="95"/>
      <c r="Q213" s="96"/>
      <c r="R213" s="97" t="str">
        <f>IF(AND(A213&lt;&gt;0,B213&lt;&gt;0,D213&lt;&gt;0,C213&lt;&gt;0,N213&lt;&gt;0),(vol_de_nuit(B213,D213,A213,C213,N213/24)*24),"")</f>
        <v/>
      </c>
      <c r="S213" s="98"/>
      <c r="T213" s="95"/>
      <c r="U213" s="99"/>
      <c r="V213" s="100"/>
      <c r="W213" s="101"/>
      <c r="X213" s="116" t="str">
        <f>IFERROR(IF(AND(VLOOKUP($F213,'Aircraft list'!$A$4:$G$39,2,FALSE)="YES",VLOOKUP($F213,'Aircraft list'!$A$4:$G$39,4,FALSE)="YES"),T213,""),"")</f>
        <v/>
      </c>
      <c r="Y213" s="115" t="str">
        <f>IFERROR(IF(AND(VLOOKUP($F213,'Aircraft list'!$A$4:$G$39,2,FALSE)="YES",VLOOKUP($F213,'Aircraft list'!$A$4:$G$39,4,FALSE)="YES"),V213,""),"")</f>
        <v/>
      </c>
      <c r="Z213" s="116" t="str">
        <f>IFERROR(IF(AND(VLOOKUP($F213,'Aircraft list'!$A$4:$G$39,3,FALSE)="YES",VLOOKUP($F213,'Aircraft list'!$A$4:$G$39,4,FALSE)="YES"),T213,""),"")</f>
        <v/>
      </c>
      <c r="AA213" s="115" t="str">
        <f>IFERROR(IF(AND(VLOOKUP($F213,'Aircraft list'!$A$4:$G$39,3,FALSE)="YES",VLOOKUP($F213,'Aircraft list'!$A$4:$G$39,4,FALSE)="YES"),V213,""),"")</f>
        <v/>
      </c>
      <c r="AB213" s="116" t="str">
        <f>IFERROR(IF(AND(VLOOKUP($F213,'Aircraft list'!$A$4:$G$39,2,FALSE)="YES",VLOOKUP($F213,'Aircraft list'!$A$4:$G$39,6,FALSE)="YES"),T213,""),"")</f>
        <v/>
      </c>
      <c r="AC213" s="115" t="str">
        <f>IFERROR(IF(AND(VLOOKUP($F213,'Aircraft list'!$A$4:$G$39,2,FALSE)="YES",VLOOKUP($F213,'Aircraft list'!$A$4:$G$39,6,FALSE)="YES"),V213,""),"")</f>
        <v/>
      </c>
      <c r="AD213" s="116" t="str">
        <f>IFERROR(IF(AND(VLOOKUP($F213,'Aircraft list'!$A$4:$G$39,3,FALSE)="YES",VLOOKUP($F213,'Aircraft list'!$A$4:$G$39,6,FALSE)="YES"),T213,""),"")</f>
        <v/>
      </c>
      <c r="AE213" s="117" t="str">
        <f>IFERROR(IF(AND(VLOOKUP($F213,'Aircraft list'!$A$4:$G$39,3,FALSE)="YES",VLOOKUP($F213,'Aircraft list'!$A$4:$G$39,6,FALSE)="YES"),U213,""),"")</f>
        <v/>
      </c>
      <c r="AF213" s="115" t="str">
        <f>IFERROR(IF(AND(VLOOKUP($F213,'Aircraft list'!$A$4:$G$39,3,FALSE)="YES",VLOOKUP($F213,'Aircraft list'!$A$4:$G$39,6,FALSE)="YES"),V213,""),"")</f>
        <v/>
      </c>
      <c r="AG213" s="116" t="str">
        <f>IFERROR(IF(VLOOKUP($F213,'Aircraft list'!$A$4:$G$39,5,FALSE)="YES",T213,""),"")</f>
        <v/>
      </c>
      <c r="AH213" s="117" t="str">
        <f>IFERROR(IF(VLOOKUP($F213,'Aircraft list'!$A$4:$G$39,5,FALSE)="YES",U213,""),"")</f>
        <v/>
      </c>
      <c r="AI213" s="115" t="str">
        <f>IFERROR(IF(VLOOKUP($F213,'Aircraft list'!$A$4:$G$39,5,FALSE)="YES",V213,""),"")</f>
        <v/>
      </c>
      <c r="AJ213" s="101"/>
      <c r="AK213" s="101"/>
      <c r="AL213" s="101"/>
      <c r="AM213" s="102" t="str">
        <f>IFERROR(IF(VLOOKUP($F213,'Aircraft list'!$A$4:$G$39,7,FALSE)="YES",N213,""),"")</f>
        <v/>
      </c>
      <c r="AN213" s="112"/>
      <c r="AO213" s="101"/>
      <c r="AP213" s="101"/>
      <c r="AQ213" s="101"/>
      <c r="AR213" s="111"/>
      <c r="AS213" s="102"/>
      <c r="AT213" s="102"/>
      <c r="AU213" s="49"/>
    </row>
    <row r="214" spans="1:47" s="50" customFormat="1">
      <c r="A214" s="84"/>
      <c r="B214" s="75"/>
      <c r="C214" s="76"/>
      <c r="D214" s="77"/>
      <c r="E214" s="73" t="str">
        <f t="shared" si="12"/>
        <v/>
      </c>
      <c r="F214" s="79"/>
      <c r="G214" s="80"/>
      <c r="H214" s="50" t="str">
        <f>IFERROR(IF(VLOOKUP(F214,'Aircraft list'!$A$4:$T$59, 3,FALSE)="YES", "ME", "SE" )," ")</f>
        <v xml:space="preserve"> </v>
      </c>
      <c r="I214" s="80"/>
      <c r="J214" s="81" t="str">
        <f ca="1">IFERROR(IF(AND(
MOD(C214-fctlontodouble(VLOOKUP(B214,#REF!,4,FALSE))/360,1)&gt;=MOD((((MID((MID((IF(ISERR(A214),"",fctsoleil(A214,fctlattodouble(VLOOKUP(B214,#REF!,3,FALSE)),fctlontodouble(VLOOKUP(B214,#REF!,4,FALSE)),FALSE))),1,4)),1,2))*60+MID((MID((IF(ISERR(A214),"",fctsoleil(A214,fctlattodouble(VLOOKUP(B214,#REF!,3,FALSE)),fctlontodouble(VLOOKUP(B214,#REF!,4,FALSE)),FALSE))),1,4)),3,4))/(60*24))-fctlontodouble(VLOOKUP(B214,#REF!,4,FALSE))/360,1),
MOD(C214-fctlontodouble(VLOOKUP(B214,#REF!,4,FALSE))/360,1)&lt;MOD((((MID((MID((IF(ISERR(A214),"",fctsoleil(A214,fctlattodouble(VLOOKUP(B214,#REF!,3,FALSE)),fctlontodouble(VLOOKUP(B214,#REF!,4,FALSE)),FALSE))),7,4)),1,2))*60+MID((MID((IF(ISERR(A214),"",fctsoleil(A214,fctlattodouble(VLOOKUP(B214,#REF!,3,FALSE)),fctlontodouble(VLOOKUP(B214,#REF!,4,FALSE)),FALSE))),7,4)),3,4))/(60*24))-fctlontodouble(VLOOKUP(B214,#REF!,4,FALSE))/360,1)
),1,""),"")</f>
        <v/>
      </c>
      <c r="K214" s="82" t="str">
        <f t="shared" si="13"/>
        <v/>
      </c>
      <c r="L214" s="79" t="str">
        <f ca="1">IFERROR(IF(AND(
MOD(E214-fctlontodouble(VLOOKUP(D214,#REF!,4,FALSE))/360,1)&gt;=MOD((((MID((MID((IF(ISERR(A214),"",fctsoleil(A214,fctlattodouble(VLOOKUP(D214,#REF!,3,FALSE)),fctlontodouble(VLOOKUP(D214,#REF!,4,FALSE)),FALSE))),1,4)),1,2))*60+MID((MID((IF(ISERR(A214),"",fctsoleil(A214,fctlattodouble(VLOOKUP(D214,#REF!,3,FALSE)),fctlontodouble(VLOOKUP(D214,#REF!,4,FALSE)),FALSE))),1,4)),3,4))/(60*24))-fctlontodouble(VLOOKUP(D214,#REF!,4,FALSE))/360,1),
MOD(E214-fctlontodouble(VLOOKUP(D214,#REF!,4,FALSE))/360,1)&lt;MOD((((MID((MID((IF(ISERR(A214),"",fctsoleil(A214,fctlattodouble(VLOOKUP(D214,#REF!,3,FALSE)),fctlontodouble(VLOOKUP(D214,#REF!,4,FALSE)),FALSE))),7,4)),1,2))*60+MID((MID((IF(ISERR(A214),"",fctsoleil(A214,fctlattodouble(VLOOKUP(D214,#REF!,3,FALSE)),fctlontodouble(VLOOKUP(D214,#REF!,4,FALSE)),FALSE))),7,4)),3,4))/(60*24))-fctlontodouble(VLOOKUP(D214,#REF!,4,FALSE))/360,1)
),1," "),"")</f>
        <v/>
      </c>
      <c r="M214" s="79" t="str">
        <f t="shared" si="14"/>
        <v/>
      </c>
      <c r="N214" s="94"/>
      <c r="O214" s="83"/>
      <c r="P214" s="95"/>
      <c r="Q214" s="96"/>
      <c r="R214" s="97" t="str">
        <f>IF(AND(A214&lt;&gt;0,B214&lt;&gt;0,D214&lt;&gt;0,C214&lt;&gt;0,N214&lt;&gt;0),(vol_de_nuit(B214,D214,A214,C214,N214/24)*24),"")</f>
        <v/>
      </c>
      <c r="S214" s="98"/>
      <c r="T214" s="95"/>
      <c r="U214" s="99"/>
      <c r="V214" s="100"/>
      <c r="W214" s="101"/>
      <c r="X214" s="116" t="str">
        <f>IFERROR(IF(AND(VLOOKUP($F214,'Aircraft list'!$A$4:$G$39,2,FALSE)="YES",VLOOKUP($F214,'Aircraft list'!$A$4:$G$39,4,FALSE)="YES"),T214,""),"")</f>
        <v/>
      </c>
      <c r="Y214" s="115" t="str">
        <f>IFERROR(IF(AND(VLOOKUP($F214,'Aircraft list'!$A$4:$G$39,2,FALSE)="YES",VLOOKUP($F214,'Aircraft list'!$A$4:$G$39,4,FALSE)="YES"),V214,""),"")</f>
        <v/>
      </c>
      <c r="Z214" s="116" t="str">
        <f>IFERROR(IF(AND(VLOOKUP($F214,'Aircraft list'!$A$4:$G$39,3,FALSE)="YES",VLOOKUP($F214,'Aircraft list'!$A$4:$G$39,4,FALSE)="YES"),T214,""),"")</f>
        <v/>
      </c>
      <c r="AA214" s="115" t="str">
        <f>IFERROR(IF(AND(VLOOKUP($F214,'Aircraft list'!$A$4:$G$39,3,FALSE)="YES",VLOOKUP($F214,'Aircraft list'!$A$4:$G$39,4,FALSE)="YES"),V214,""),"")</f>
        <v/>
      </c>
      <c r="AB214" s="116" t="str">
        <f>IFERROR(IF(AND(VLOOKUP($F214,'Aircraft list'!$A$4:$G$39,2,FALSE)="YES",VLOOKUP($F214,'Aircraft list'!$A$4:$G$39,6,FALSE)="YES"),T214,""),"")</f>
        <v/>
      </c>
      <c r="AC214" s="115" t="str">
        <f>IFERROR(IF(AND(VLOOKUP($F214,'Aircraft list'!$A$4:$G$39,2,FALSE)="YES",VLOOKUP($F214,'Aircraft list'!$A$4:$G$39,6,FALSE)="YES"),V214,""),"")</f>
        <v/>
      </c>
      <c r="AD214" s="116" t="str">
        <f>IFERROR(IF(AND(VLOOKUP($F214,'Aircraft list'!$A$4:$G$39,3,FALSE)="YES",VLOOKUP($F214,'Aircraft list'!$A$4:$G$39,6,FALSE)="YES"),T214,""),"")</f>
        <v/>
      </c>
      <c r="AE214" s="117" t="str">
        <f>IFERROR(IF(AND(VLOOKUP($F214,'Aircraft list'!$A$4:$G$39,3,FALSE)="YES",VLOOKUP($F214,'Aircraft list'!$A$4:$G$39,6,FALSE)="YES"),U214,""),"")</f>
        <v/>
      </c>
      <c r="AF214" s="115" t="str">
        <f>IFERROR(IF(AND(VLOOKUP($F214,'Aircraft list'!$A$4:$G$39,3,FALSE)="YES",VLOOKUP($F214,'Aircraft list'!$A$4:$G$39,6,FALSE)="YES"),V214,""),"")</f>
        <v/>
      </c>
      <c r="AG214" s="116" t="str">
        <f>IFERROR(IF(VLOOKUP($F214,'Aircraft list'!$A$4:$G$39,5,FALSE)="YES",T214,""),"")</f>
        <v/>
      </c>
      <c r="AH214" s="117" t="str">
        <f>IFERROR(IF(VLOOKUP($F214,'Aircraft list'!$A$4:$G$39,5,FALSE)="YES",U214,""),"")</f>
        <v/>
      </c>
      <c r="AI214" s="115" t="str">
        <f>IFERROR(IF(VLOOKUP($F214,'Aircraft list'!$A$4:$G$39,5,FALSE)="YES",V214,""),"")</f>
        <v/>
      </c>
      <c r="AJ214" s="101"/>
      <c r="AK214" s="101"/>
      <c r="AL214" s="101"/>
      <c r="AM214" s="102" t="str">
        <f>IFERROR(IF(VLOOKUP($F214,'Aircraft list'!$A$4:$G$39,7,FALSE)="YES",N214,""),"")</f>
        <v/>
      </c>
      <c r="AN214" s="112"/>
      <c r="AO214" s="101"/>
      <c r="AP214" s="101"/>
      <c r="AQ214" s="101"/>
      <c r="AR214" s="111"/>
      <c r="AS214" s="102"/>
      <c r="AT214" s="102"/>
      <c r="AU214" s="49"/>
    </row>
    <row r="215" spans="1:47" s="50" customFormat="1">
      <c r="A215" s="84"/>
      <c r="B215" s="75"/>
      <c r="C215" s="76"/>
      <c r="D215" s="77"/>
      <c r="E215" s="73" t="str">
        <f t="shared" si="12"/>
        <v/>
      </c>
      <c r="F215" s="79"/>
      <c r="G215" s="80"/>
      <c r="H215" s="50" t="str">
        <f>IFERROR(IF(VLOOKUP(F215,'Aircraft list'!$A$4:$T$59, 3,FALSE)="YES", "ME", "SE" )," ")</f>
        <v xml:space="preserve"> </v>
      </c>
      <c r="I215" s="80"/>
      <c r="J215" s="81" t="str">
        <f ca="1">IFERROR(IF(AND(
MOD(C215-fctlontodouble(VLOOKUP(B215,#REF!,4,FALSE))/360,1)&gt;=MOD((((MID((MID((IF(ISERR(A215),"",fctsoleil(A215,fctlattodouble(VLOOKUP(B215,#REF!,3,FALSE)),fctlontodouble(VLOOKUP(B215,#REF!,4,FALSE)),FALSE))),1,4)),1,2))*60+MID((MID((IF(ISERR(A215),"",fctsoleil(A215,fctlattodouble(VLOOKUP(B215,#REF!,3,FALSE)),fctlontodouble(VLOOKUP(B215,#REF!,4,FALSE)),FALSE))),1,4)),3,4))/(60*24))-fctlontodouble(VLOOKUP(B215,#REF!,4,FALSE))/360,1),
MOD(C215-fctlontodouble(VLOOKUP(B215,#REF!,4,FALSE))/360,1)&lt;MOD((((MID((MID((IF(ISERR(A215),"",fctsoleil(A215,fctlattodouble(VLOOKUP(B215,#REF!,3,FALSE)),fctlontodouble(VLOOKUP(B215,#REF!,4,FALSE)),FALSE))),7,4)),1,2))*60+MID((MID((IF(ISERR(A215),"",fctsoleil(A215,fctlattodouble(VLOOKUP(B215,#REF!,3,FALSE)),fctlontodouble(VLOOKUP(B215,#REF!,4,FALSE)),FALSE))),7,4)),3,4))/(60*24))-fctlontodouble(VLOOKUP(B215,#REF!,4,FALSE))/360,1)
),1,""),"")</f>
        <v/>
      </c>
      <c r="K215" s="82" t="str">
        <f t="shared" si="13"/>
        <v/>
      </c>
      <c r="L215" s="79" t="str">
        <f ca="1">IFERROR(IF(AND(
MOD(E215-fctlontodouble(VLOOKUP(D215,#REF!,4,FALSE))/360,1)&gt;=MOD((((MID((MID((IF(ISERR(A215),"",fctsoleil(A215,fctlattodouble(VLOOKUP(D215,#REF!,3,FALSE)),fctlontodouble(VLOOKUP(D215,#REF!,4,FALSE)),FALSE))),1,4)),1,2))*60+MID((MID((IF(ISERR(A215),"",fctsoleil(A215,fctlattodouble(VLOOKUP(D215,#REF!,3,FALSE)),fctlontodouble(VLOOKUP(D215,#REF!,4,FALSE)),FALSE))),1,4)),3,4))/(60*24))-fctlontodouble(VLOOKUP(D215,#REF!,4,FALSE))/360,1),
MOD(E215-fctlontodouble(VLOOKUP(D215,#REF!,4,FALSE))/360,1)&lt;MOD((((MID((MID((IF(ISERR(A215),"",fctsoleil(A215,fctlattodouble(VLOOKUP(D215,#REF!,3,FALSE)),fctlontodouble(VLOOKUP(D215,#REF!,4,FALSE)),FALSE))),7,4)),1,2))*60+MID((MID((IF(ISERR(A215),"",fctsoleil(A215,fctlattodouble(VLOOKUP(D215,#REF!,3,FALSE)),fctlontodouble(VLOOKUP(D215,#REF!,4,FALSE)),FALSE))),7,4)),3,4))/(60*24))-fctlontodouble(VLOOKUP(D215,#REF!,4,FALSE))/360,1)
),1," "),"")</f>
        <v/>
      </c>
      <c r="M215" s="79" t="str">
        <f t="shared" si="14"/>
        <v/>
      </c>
      <c r="N215" s="94"/>
      <c r="O215" s="83"/>
      <c r="P215" s="95"/>
      <c r="Q215" s="96"/>
      <c r="R215" s="97" t="str">
        <f>IF(AND(A215&lt;&gt;0,B215&lt;&gt;0,D215&lt;&gt;0,C215&lt;&gt;0,N215&lt;&gt;0),(vol_de_nuit(B215,D215,A215,C215,N215/24)*24),"")</f>
        <v/>
      </c>
      <c r="S215" s="98"/>
      <c r="T215" s="95"/>
      <c r="U215" s="99"/>
      <c r="V215" s="100"/>
      <c r="W215" s="101"/>
      <c r="X215" s="116" t="str">
        <f>IFERROR(IF(AND(VLOOKUP($F215,'Aircraft list'!$A$4:$G$39,2,FALSE)="YES",VLOOKUP($F215,'Aircraft list'!$A$4:$G$39,4,FALSE)="YES"),T215,""),"")</f>
        <v/>
      </c>
      <c r="Y215" s="115" t="str">
        <f>IFERROR(IF(AND(VLOOKUP($F215,'Aircraft list'!$A$4:$G$39,2,FALSE)="YES",VLOOKUP($F215,'Aircraft list'!$A$4:$G$39,4,FALSE)="YES"),V215,""),"")</f>
        <v/>
      </c>
      <c r="Z215" s="116" t="str">
        <f>IFERROR(IF(AND(VLOOKUP($F215,'Aircraft list'!$A$4:$G$39,3,FALSE)="YES",VLOOKUP($F215,'Aircraft list'!$A$4:$G$39,4,FALSE)="YES"),T215,""),"")</f>
        <v/>
      </c>
      <c r="AA215" s="115" t="str">
        <f>IFERROR(IF(AND(VLOOKUP($F215,'Aircraft list'!$A$4:$G$39,3,FALSE)="YES",VLOOKUP($F215,'Aircraft list'!$A$4:$G$39,4,FALSE)="YES"),V215,""),"")</f>
        <v/>
      </c>
      <c r="AB215" s="116" t="str">
        <f>IFERROR(IF(AND(VLOOKUP($F215,'Aircraft list'!$A$4:$G$39,2,FALSE)="YES",VLOOKUP($F215,'Aircraft list'!$A$4:$G$39,6,FALSE)="YES"),T215,""),"")</f>
        <v/>
      </c>
      <c r="AC215" s="115" t="str">
        <f>IFERROR(IF(AND(VLOOKUP($F215,'Aircraft list'!$A$4:$G$39,2,FALSE)="YES",VLOOKUP($F215,'Aircraft list'!$A$4:$G$39,6,FALSE)="YES"),V215,""),"")</f>
        <v/>
      </c>
      <c r="AD215" s="116" t="str">
        <f>IFERROR(IF(AND(VLOOKUP($F215,'Aircraft list'!$A$4:$G$39,3,FALSE)="YES",VLOOKUP($F215,'Aircraft list'!$A$4:$G$39,6,FALSE)="YES"),T215,""),"")</f>
        <v/>
      </c>
      <c r="AE215" s="117" t="str">
        <f>IFERROR(IF(AND(VLOOKUP($F215,'Aircraft list'!$A$4:$G$39,3,FALSE)="YES",VLOOKUP($F215,'Aircraft list'!$A$4:$G$39,6,FALSE)="YES"),U215,""),"")</f>
        <v/>
      </c>
      <c r="AF215" s="115" t="str">
        <f>IFERROR(IF(AND(VLOOKUP($F215,'Aircraft list'!$A$4:$G$39,3,FALSE)="YES",VLOOKUP($F215,'Aircraft list'!$A$4:$G$39,6,FALSE)="YES"),V215,""),"")</f>
        <v/>
      </c>
      <c r="AG215" s="116" t="str">
        <f>IFERROR(IF(VLOOKUP($F215,'Aircraft list'!$A$4:$G$39,5,FALSE)="YES",T215,""),"")</f>
        <v/>
      </c>
      <c r="AH215" s="117" t="str">
        <f>IFERROR(IF(VLOOKUP($F215,'Aircraft list'!$A$4:$G$39,5,FALSE)="YES",U215,""),"")</f>
        <v/>
      </c>
      <c r="AI215" s="115" t="str">
        <f>IFERROR(IF(VLOOKUP($F215,'Aircraft list'!$A$4:$G$39,5,FALSE)="YES",V215,""),"")</f>
        <v/>
      </c>
      <c r="AJ215" s="101"/>
      <c r="AK215" s="101"/>
      <c r="AL215" s="101"/>
      <c r="AM215" s="102" t="str">
        <f>IFERROR(IF(VLOOKUP($F215,'Aircraft list'!$A$4:$G$39,7,FALSE)="YES",N215,""),"")</f>
        <v/>
      </c>
      <c r="AN215" s="112"/>
      <c r="AO215" s="101"/>
      <c r="AP215" s="101"/>
      <c r="AQ215" s="101"/>
      <c r="AR215" s="111"/>
      <c r="AS215" s="102"/>
      <c r="AT215" s="102"/>
      <c r="AU215" s="49"/>
    </row>
    <row r="216" spans="1:47" s="50" customFormat="1">
      <c r="A216" s="84"/>
      <c r="B216" s="75"/>
      <c r="C216" s="76"/>
      <c r="D216" s="77"/>
      <c r="E216" s="73" t="str">
        <f t="shared" si="12"/>
        <v/>
      </c>
      <c r="F216" s="79"/>
      <c r="G216" s="80"/>
      <c r="H216" s="50" t="str">
        <f>IFERROR(IF(VLOOKUP(F216,'Aircraft list'!$A$4:$T$59, 3,FALSE)="YES", "ME", "SE" )," ")</f>
        <v xml:space="preserve"> </v>
      </c>
      <c r="I216" s="80"/>
      <c r="J216" s="81" t="str">
        <f ca="1">IFERROR(IF(AND(
MOD(C216-fctlontodouble(VLOOKUP(B216,#REF!,4,FALSE))/360,1)&gt;=MOD((((MID((MID((IF(ISERR(A216),"",fctsoleil(A216,fctlattodouble(VLOOKUP(B216,#REF!,3,FALSE)),fctlontodouble(VLOOKUP(B216,#REF!,4,FALSE)),FALSE))),1,4)),1,2))*60+MID((MID((IF(ISERR(A216),"",fctsoleil(A216,fctlattodouble(VLOOKUP(B216,#REF!,3,FALSE)),fctlontodouble(VLOOKUP(B216,#REF!,4,FALSE)),FALSE))),1,4)),3,4))/(60*24))-fctlontodouble(VLOOKUP(B216,#REF!,4,FALSE))/360,1),
MOD(C216-fctlontodouble(VLOOKUP(B216,#REF!,4,FALSE))/360,1)&lt;MOD((((MID((MID((IF(ISERR(A216),"",fctsoleil(A216,fctlattodouble(VLOOKUP(B216,#REF!,3,FALSE)),fctlontodouble(VLOOKUP(B216,#REF!,4,FALSE)),FALSE))),7,4)),1,2))*60+MID((MID((IF(ISERR(A216),"",fctsoleil(A216,fctlattodouble(VLOOKUP(B216,#REF!,3,FALSE)),fctlontodouble(VLOOKUP(B216,#REF!,4,FALSE)),FALSE))),7,4)),3,4))/(60*24))-fctlontodouble(VLOOKUP(B216,#REF!,4,FALSE))/360,1)
),1,""),"")</f>
        <v/>
      </c>
      <c r="K216" s="82" t="str">
        <f t="shared" si="13"/>
        <v/>
      </c>
      <c r="L216" s="79" t="str">
        <f ca="1">IFERROR(IF(AND(
MOD(E216-fctlontodouble(VLOOKUP(D216,#REF!,4,FALSE))/360,1)&gt;=MOD((((MID((MID((IF(ISERR(A216),"",fctsoleil(A216,fctlattodouble(VLOOKUP(D216,#REF!,3,FALSE)),fctlontodouble(VLOOKUP(D216,#REF!,4,FALSE)),FALSE))),1,4)),1,2))*60+MID((MID((IF(ISERR(A216),"",fctsoleil(A216,fctlattodouble(VLOOKUP(D216,#REF!,3,FALSE)),fctlontodouble(VLOOKUP(D216,#REF!,4,FALSE)),FALSE))),1,4)),3,4))/(60*24))-fctlontodouble(VLOOKUP(D216,#REF!,4,FALSE))/360,1),
MOD(E216-fctlontodouble(VLOOKUP(D216,#REF!,4,FALSE))/360,1)&lt;MOD((((MID((MID((IF(ISERR(A216),"",fctsoleil(A216,fctlattodouble(VLOOKUP(D216,#REF!,3,FALSE)),fctlontodouble(VLOOKUP(D216,#REF!,4,FALSE)),FALSE))),7,4)),1,2))*60+MID((MID((IF(ISERR(A216),"",fctsoleil(A216,fctlattodouble(VLOOKUP(D216,#REF!,3,FALSE)),fctlontodouble(VLOOKUP(D216,#REF!,4,FALSE)),FALSE))),7,4)),3,4))/(60*24))-fctlontodouble(VLOOKUP(D216,#REF!,4,FALSE))/360,1)
),1," "),"")</f>
        <v/>
      </c>
      <c r="M216" s="79" t="str">
        <f t="shared" si="14"/>
        <v/>
      </c>
      <c r="N216" s="94"/>
      <c r="O216" s="83"/>
      <c r="P216" s="95"/>
      <c r="Q216" s="96"/>
      <c r="R216" s="97" t="str">
        <f>IF(AND(A216&lt;&gt;0,B216&lt;&gt;0,D216&lt;&gt;0,C216&lt;&gt;0,N216&lt;&gt;0),(vol_de_nuit(B216,D216,A216,C216,N216/24)*24),"")</f>
        <v/>
      </c>
      <c r="S216" s="98"/>
      <c r="T216" s="95"/>
      <c r="U216" s="99"/>
      <c r="V216" s="100"/>
      <c r="W216" s="101"/>
      <c r="X216" s="116" t="str">
        <f>IFERROR(IF(AND(VLOOKUP($F216,'Aircraft list'!$A$4:$G$39,2,FALSE)="YES",VLOOKUP($F216,'Aircraft list'!$A$4:$G$39,4,FALSE)="YES"),T216,""),"")</f>
        <v/>
      </c>
      <c r="Y216" s="115" t="str">
        <f>IFERROR(IF(AND(VLOOKUP($F216,'Aircraft list'!$A$4:$G$39,2,FALSE)="YES",VLOOKUP($F216,'Aircraft list'!$A$4:$G$39,4,FALSE)="YES"),V216,""),"")</f>
        <v/>
      </c>
      <c r="Z216" s="116" t="str">
        <f>IFERROR(IF(AND(VLOOKUP($F216,'Aircraft list'!$A$4:$G$39,3,FALSE)="YES",VLOOKUP($F216,'Aircraft list'!$A$4:$G$39,4,FALSE)="YES"),T216,""),"")</f>
        <v/>
      </c>
      <c r="AA216" s="115" t="str">
        <f>IFERROR(IF(AND(VLOOKUP($F216,'Aircraft list'!$A$4:$G$39,3,FALSE)="YES",VLOOKUP($F216,'Aircraft list'!$A$4:$G$39,4,FALSE)="YES"),V216,""),"")</f>
        <v/>
      </c>
      <c r="AB216" s="116" t="str">
        <f>IFERROR(IF(AND(VLOOKUP($F216,'Aircraft list'!$A$4:$G$39,2,FALSE)="YES",VLOOKUP($F216,'Aircraft list'!$A$4:$G$39,6,FALSE)="YES"),T216,""),"")</f>
        <v/>
      </c>
      <c r="AC216" s="115" t="str">
        <f>IFERROR(IF(AND(VLOOKUP($F216,'Aircraft list'!$A$4:$G$39,2,FALSE)="YES",VLOOKUP($F216,'Aircraft list'!$A$4:$G$39,6,FALSE)="YES"),V216,""),"")</f>
        <v/>
      </c>
      <c r="AD216" s="116" t="str">
        <f>IFERROR(IF(AND(VLOOKUP($F216,'Aircraft list'!$A$4:$G$39,3,FALSE)="YES",VLOOKUP($F216,'Aircraft list'!$A$4:$G$39,6,FALSE)="YES"),T216,""),"")</f>
        <v/>
      </c>
      <c r="AE216" s="117" t="str">
        <f>IFERROR(IF(AND(VLOOKUP($F216,'Aircraft list'!$A$4:$G$39,3,FALSE)="YES",VLOOKUP($F216,'Aircraft list'!$A$4:$G$39,6,FALSE)="YES"),U216,""),"")</f>
        <v/>
      </c>
      <c r="AF216" s="115" t="str">
        <f>IFERROR(IF(AND(VLOOKUP($F216,'Aircraft list'!$A$4:$G$39,3,FALSE)="YES",VLOOKUP($F216,'Aircraft list'!$A$4:$G$39,6,FALSE)="YES"),V216,""),"")</f>
        <v/>
      </c>
      <c r="AG216" s="116" t="str">
        <f>IFERROR(IF(VLOOKUP($F216,'Aircraft list'!$A$4:$G$39,5,FALSE)="YES",T216,""),"")</f>
        <v/>
      </c>
      <c r="AH216" s="117" t="str">
        <f>IFERROR(IF(VLOOKUP($F216,'Aircraft list'!$A$4:$G$39,5,FALSE)="YES",U216,""),"")</f>
        <v/>
      </c>
      <c r="AI216" s="115" t="str">
        <f>IFERROR(IF(VLOOKUP($F216,'Aircraft list'!$A$4:$G$39,5,FALSE)="YES",V216,""),"")</f>
        <v/>
      </c>
      <c r="AJ216" s="101"/>
      <c r="AK216" s="101"/>
      <c r="AL216" s="101"/>
      <c r="AM216" s="102" t="str">
        <f>IFERROR(IF(VLOOKUP($F216,'Aircraft list'!$A$4:$G$39,7,FALSE)="YES",N216,""),"")</f>
        <v/>
      </c>
      <c r="AN216" s="112"/>
      <c r="AO216" s="101"/>
      <c r="AP216" s="101"/>
      <c r="AQ216" s="101"/>
      <c r="AR216" s="111"/>
      <c r="AS216" s="102"/>
      <c r="AT216" s="102"/>
      <c r="AU216" s="49"/>
    </row>
    <row r="217" spans="1:47" s="50" customFormat="1">
      <c r="A217" s="84"/>
      <c r="B217" s="75"/>
      <c r="C217" s="76"/>
      <c r="D217" s="77"/>
      <c r="E217" s="73" t="str">
        <f t="shared" si="12"/>
        <v/>
      </c>
      <c r="F217" s="79"/>
      <c r="G217" s="80"/>
      <c r="H217" s="50" t="str">
        <f>IFERROR(IF(VLOOKUP(F217,'Aircraft list'!$A$4:$T$59, 3,FALSE)="YES", "ME", "SE" )," ")</f>
        <v xml:space="preserve"> </v>
      </c>
      <c r="I217" s="80"/>
      <c r="J217" s="81" t="str">
        <f ca="1">IFERROR(IF(AND(
MOD(C217-fctlontodouble(VLOOKUP(B217,#REF!,4,FALSE))/360,1)&gt;=MOD((((MID((MID((IF(ISERR(A217),"",fctsoleil(A217,fctlattodouble(VLOOKUP(B217,#REF!,3,FALSE)),fctlontodouble(VLOOKUP(B217,#REF!,4,FALSE)),FALSE))),1,4)),1,2))*60+MID((MID((IF(ISERR(A217),"",fctsoleil(A217,fctlattodouble(VLOOKUP(B217,#REF!,3,FALSE)),fctlontodouble(VLOOKUP(B217,#REF!,4,FALSE)),FALSE))),1,4)),3,4))/(60*24))-fctlontodouble(VLOOKUP(B217,#REF!,4,FALSE))/360,1),
MOD(C217-fctlontodouble(VLOOKUP(B217,#REF!,4,FALSE))/360,1)&lt;MOD((((MID((MID((IF(ISERR(A217),"",fctsoleil(A217,fctlattodouble(VLOOKUP(B217,#REF!,3,FALSE)),fctlontodouble(VLOOKUP(B217,#REF!,4,FALSE)),FALSE))),7,4)),1,2))*60+MID((MID((IF(ISERR(A217),"",fctsoleil(A217,fctlattodouble(VLOOKUP(B217,#REF!,3,FALSE)),fctlontodouble(VLOOKUP(B217,#REF!,4,FALSE)),FALSE))),7,4)),3,4))/(60*24))-fctlontodouble(VLOOKUP(B217,#REF!,4,FALSE))/360,1)
),1,""),"")</f>
        <v/>
      </c>
      <c r="K217" s="82" t="str">
        <f t="shared" si="13"/>
        <v/>
      </c>
      <c r="L217" s="79" t="str">
        <f ca="1">IFERROR(IF(AND(
MOD(E217-fctlontodouble(VLOOKUP(D217,#REF!,4,FALSE))/360,1)&gt;=MOD((((MID((MID((IF(ISERR(A217),"",fctsoleil(A217,fctlattodouble(VLOOKUP(D217,#REF!,3,FALSE)),fctlontodouble(VLOOKUP(D217,#REF!,4,FALSE)),FALSE))),1,4)),1,2))*60+MID((MID((IF(ISERR(A217),"",fctsoleil(A217,fctlattodouble(VLOOKUP(D217,#REF!,3,FALSE)),fctlontodouble(VLOOKUP(D217,#REF!,4,FALSE)),FALSE))),1,4)),3,4))/(60*24))-fctlontodouble(VLOOKUP(D217,#REF!,4,FALSE))/360,1),
MOD(E217-fctlontodouble(VLOOKUP(D217,#REF!,4,FALSE))/360,1)&lt;MOD((((MID((MID((IF(ISERR(A217),"",fctsoleil(A217,fctlattodouble(VLOOKUP(D217,#REF!,3,FALSE)),fctlontodouble(VLOOKUP(D217,#REF!,4,FALSE)),FALSE))),7,4)),1,2))*60+MID((MID((IF(ISERR(A217),"",fctsoleil(A217,fctlattodouble(VLOOKUP(D217,#REF!,3,FALSE)),fctlontodouble(VLOOKUP(D217,#REF!,4,FALSE)),FALSE))),7,4)),3,4))/(60*24))-fctlontodouble(VLOOKUP(D217,#REF!,4,FALSE))/360,1)
),1," "),"")</f>
        <v/>
      </c>
      <c r="M217" s="79" t="str">
        <f t="shared" si="14"/>
        <v/>
      </c>
      <c r="N217" s="94"/>
      <c r="O217" s="83"/>
      <c r="P217" s="95"/>
      <c r="Q217" s="96"/>
      <c r="R217" s="97" t="str">
        <f>IF(AND(A217&lt;&gt;0,B217&lt;&gt;0,D217&lt;&gt;0,C217&lt;&gt;0,N217&lt;&gt;0),(vol_de_nuit(B217,D217,A217,C217,N217/24)*24),"")</f>
        <v/>
      </c>
      <c r="S217" s="98"/>
      <c r="T217" s="95"/>
      <c r="U217" s="99"/>
      <c r="V217" s="100"/>
      <c r="W217" s="101"/>
      <c r="X217" s="116" t="str">
        <f>IFERROR(IF(AND(VLOOKUP($F217,'Aircraft list'!$A$4:$G$39,2,FALSE)="YES",VLOOKUP($F217,'Aircraft list'!$A$4:$G$39,4,FALSE)="YES"),T217,""),"")</f>
        <v/>
      </c>
      <c r="Y217" s="115" t="str">
        <f>IFERROR(IF(AND(VLOOKUP($F217,'Aircraft list'!$A$4:$G$39,2,FALSE)="YES",VLOOKUP($F217,'Aircraft list'!$A$4:$G$39,4,FALSE)="YES"),V217,""),"")</f>
        <v/>
      </c>
      <c r="Z217" s="116" t="str">
        <f>IFERROR(IF(AND(VLOOKUP($F217,'Aircraft list'!$A$4:$G$39,3,FALSE)="YES",VLOOKUP($F217,'Aircraft list'!$A$4:$G$39,4,FALSE)="YES"),T217,""),"")</f>
        <v/>
      </c>
      <c r="AA217" s="115" t="str">
        <f>IFERROR(IF(AND(VLOOKUP($F217,'Aircraft list'!$A$4:$G$39,3,FALSE)="YES",VLOOKUP($F217,'Aircraft list'!$A$4:$G$39,4,FALSE)="YES"),V217,""),"")</f>
        <v/>
      </c>
      <c r="AB217" s="116" t="str">
        <f>IFERROR(IF(AND(VLOOKUP($F217,'Aircraft list'!$A$4:$G$39,2,FALSE)="YES",VLOOKUP($F217,'Aircraft list'!$A$4:$G$39,6,FALSE)="YES"),T217,""),"")</f>
        <v/>
      </c>
      <c r="AC217" s="115" t="str">
        <f>IFERROR(IF(AND(VLOOKUP($F217,'Aircraft list'!$A$4:$G$39,2,FALSE)="YES",VLOOKUP($F217,'Aircraft list'!$A$4:$G$39,6,FALSE)="YES"),V217,""),"")</f>
        <v/>
      </c>
      <c r="AD217" s="116" t="str">
        <f>IFERROR(IF(AND(VLOOKUP($F217,'Aircraft list'!$A$4:$G$39,3,FALSE)="YES",VLOOKUP($F217,'Aircraft list'!$A$4:$G$39,6,FALSE)="YES"),T217,""),"")</f>
        <v/>
      </c>
      <c r="AE217" s="117" t="str">
        <f>IFERROR(IF(AND(VLOOKUP($F217,'Aircraft list'!$A$4:$G$39,3,FALSE)="YES",VLOOKUP($F217,'Aircraft list'!$A$4:$G$39,6,FALSE)="YES"),U217,""),"")</f>
        <v/>
      </c>
      <c r="AF217" s="115" t="str">
        <f>IFERROR(IF(AND(VLOOKUP($F217,'Aircraft list'!$A$4:$G$39,3,FALSE)="YES",VLOOKUP($F217,'Aircraft list'!$A$4:$G$39,6,FALSE)="YES"),V217,""),"")</f>
        <v/>
      </c>
      <c r="AG217" s="116" t="str">
        <f>IFERROR(IF(VLOOKUP($F217,'Aircraft list'!$A$4:$G$39,5,FALSE)="YES",T217,""),"")</f>
        <v/>
      </c>
      <c r="AH217" s="117" t="str">
        <f>IFERROR(IF(VLOOKUP($F217,'Aircraft list'!$A$4:$G$39,5,FALSE)="YES",U217,""),"")</f>
        <v/>
      </c>
      <c r="AI217" s="115" t="str">
        <f>IFERROR(IF(VLOOKUP($F217,'Aircraft list'!$A$4:$G$39,5,FALSE)="YES",V217,""),"")</f>
        <v/>
      </c>
      <c r="AJ217" s="101"/>
      <c r="AK217" s="101"/>
      <c r="AL217" s="101"/>
      <c r="AM217" s="102" t="str">
        <f>IFERROR(IF(VLOOKUP($F217,'Aircraft list'!$A$4:$G$39,7,FALSE)="YES",N217,""),"")</f>
        <v/>
      </c>
      <c r="AN217" s="112"/>
      <c r="AO217" s="101"/>
      <c r="AP217" s="101"/>
      <c r="AQ217" s="101"/>
      <c r="AR217" s="111"/>
      <c r="AS217" s="102"/>
      <c r="AT217" s="102"/>
      <c r="AU217" s="49"/>
    </row>
    <row r="218" spans="1:47" s="50" customFormat="1">
      <c r="A218" s="84"/>
      <c r="B218" s="75"/>
      <c r="C218" s="76"/>
      <c r="D218" s="77"/>
      <c r="E218" s="73" t="str">
        <f t="shared" si="12"/>
        <v/>
      </c>
      <c r="F218" s="79"/>
      <c r="G218" s="80"/>
      <c r="H218" s="50" t="str">
        <f>IFERROR(IF(VLOOKUP(F218,'Aircraft list'!$A$4:$T$59, 3,FALSE)="YES", "ME", "SE" )," ")</f>
        <v xml:space="preserve"> </v>
      </c>
      <c r="I218" s="80"/>
      <c r="J218" s="81" t="str">
        <f ca="1">IFERROR(IF(AND(
MOD(C218-fctlontodouble(VLOOKUP(B218,#REF!,4,FALSE))/360,1)&gt;=MOD((((MID((MID((IF(ISERR(A218),"",fctsoleil(A218,fctlattodouble(VLOOKUP(B218,#REF!,3,FALSE)),fctlontodouble(VLOOKUP(B218,#REF!,4,FALSE)),FALSE))),1,4)),1,2))*60+MID((MID((IF(ISERR(A218),"",fctsoleil(A218,fctlattodouble(VLOOKUP(B218,#REF!,3,FALSE)),fctlontodouble(VLOOKUP(B218,#REF!,4,FALSE)),FALSE))),1,4)),3,4))/(60*24))-fctlontodouble(VLOOKUP(B218,#REF!,4,FALSE))/360,1),
MOD(C218-fctlontodouble(VLOOKUP(B218,#REF!,4,FALSE))/360,1)&lt;MOD((((MID((MID((IF(ISERR(A218),"",fctsoleil(A218,fctlattodouble(VLOOKUP(B218,#REF!,3,FALSE)),fctlontodouble(VLOOKUP(B218,#REF!,4,FALSE)),FALSE))),7,4)),1,2))*60+MID((MID((IF(ISERR(A218),"",fctsoleil(A218,fctlattodouble(VLOOKUP(B218,#REF!,3,FALSE)),fctlontodouble(VLOOKUP(B218,#REF!,4,FALSE)),FALSE))),7,4)),3,4))/(60*24))-fctlontodouble(VLOOKUP(B218,#REF!,4,FALSE))/360,1)
),1,""),"")</f>
        <v/>
      </c>
      <c r="K218" s="82" t="str">
        <f t="shared" si="13"/>
        <v/>
      </c>
      <c r="L218" s="79" t="str">
        <f ca="1">IFERROR(IF(AND(
MOD(E218-fctlontodouble(VLOOKUP(D218,#REF!,4,FALSE))/360,1)&gt;=MOD((((MID((MID((IF(ISERR(A218),"",fctsoleil(A218,fctlattodouble(VLOOKUP(D218,#REF!,3,FALSE)),fctlontodouble(VLOOKUP(D218,#REF!,4,FALSE)),FALSE))),1,4)),1,2))*60+MID((MID((IF(ISERR(A218),"",fctsoleil(A218,fctlattodouble(VLOOKUP(D218,#REF!,3,FALSE)),fctlontodouble(VLOOKUP(D218,#REF!,4,FALSE)),FALSE))),1,4)),3,4))/(60*24))-fctlontodouble(VLOOKUP(D218,#REF!,4,FALSE))/360,1),
MOD(E218-fctlontodouble(VLOOKUP(D218,#REF!,4,FALSE))/360,1)&lt;MOD((((MID((MID((IF(ISERR(A218),"",fctsoleil(A218,fctlattodouble(VLOOKUP(D218,#REF!,3,FALSE)),fctlontodouble(VLOOKUP(D218,#REF!,4,FALSE)),FALSE))),7,4)),1,2))*60+MID((MID((IF(ISERR(A218),"",fctsoleil(A218,fctlattodouble(VLOOKUP(D218,#REF!,3,FALSE)),fctlontodouble(VLOOKUP(D218,#REF!,4,FALSE)),FALSE))),7,4)),3,4))/(60*24))-fctlontodouble(VLOOKUP(D218,#REF!,4,FALSE))/360,1)
),1," "),"")</f>
        <v/>
      </c>
      <c r="M218" s="79" t="str">
        <f t="shared" si="14"/>
        <v/>
      </c>
      <c r="N218" s="94"/>
      <c r="O218" s="83"/>
      <c r="P218" s="95"/>
      <c r="Q218" s="96"/>
      <c r="R218" s="97" t="str">
        <f>IF(AND(A218&lt;&gt;0,B218&lt;&gt;0,D218&lt;&gt;0,C218&lt;&gt;0,N218&lt;&gt;0),(vol_de_nuit(B218,D218,A218,C218,N218/24)*24),"")</f>
        <v/>
      </c>
      <c r="S218" s="98"/>
      <c r="T218" s="95"/>
      <c r="U218" s="99"/>
      <c r="V218" s="100"/>
      <c r="W218" s="101"/>
      <c r="X218" s="116" t="str">
        <f>IFERROR(IF(AND(VLOOKUP($F218,'Aircraft list'!$A$4:$G$39,2,FALSE)="YES",VLOOKUP($F218,'Aircraft list'!$A$4:$G$39,4,FALSE)="YES"),T218,""),"")</f>
        <v/>
      </c>
      <c r="Y218" s="115" t="str">
        <f>IFERROR(IF(AND(VLOOKUP($F218,'Aircraft list'!$A$4:$G$39,2,FALSE)="YES",VLOOKUP($F218,'Aircraft list'!$A$4:$G$39,4,FALSE)="YES"),V218,""),"")</f>
        <v/>
      </c>
      <c r="Z218" s="116" t="str">
        <f>IFERROR(IF(AND(VLOOKUP($F218,'Aircraft list'!$A$4:$G$39,3,FALSE)="YES",VLOOKUP($F218,'Aircraft list'!$A$4:$G$39,4,FALSE)="YES"),T218,""),"")</f>
        <v/>
      </c>
      <c r="AA218" s="115" t="str">
        <f>IFERROR(IF(AND(VLOOKUP($F218,'Aircraft list'!$A$4:$G$39,3,FALSE)="YES",VLOOKUP($F218,'Aircraft list'!$A$4:$G$39,4,FALSE)="YES"),V218,""),"")</f>
        <v/>
      </c>
      <c r="AB218" s="116" t="str">
        <f>IFERROR(IF(AND(VLOOKUP($F218,'Aircraft list'!$A$4:$G$39,2,FALSE)="YES",VLOOKUP($F218,'Aircraft list'!$A$4:$G$39,6,FALSE)="YES"),T218,""),"")</f>
        <v/>
      </c>
      <c r="AC218" s="115" t="str">
        <f>IFERROR(IF(AND(VLOOKUP($F218,'Aircraft list'!$A$4:$G$39,2,FALSE)="YES",VLOOKUP($F218,'Aircraft list'!$A$4:$G$39,6,FALSE)="YES"),V218,""),"")</f>
        <v/>
      </c>
      <c r="AD218" s="116" t="str">
        <f>IFERROR(IF(AND(VLOOKUP($F218,'Aircraft list'!$A$4:$G$39,3,FALSE)="YES",VLOOKUP($F218,'Aircraft list'!$A$4:$G$39,6,FALSE)="YES"),T218,""),"")</f>
        <v/>
      </c>
      <c r="AE218" s="117" t="str">
        <f>IFERROR(IF(AND(VLOOKUP($F218,'Aircraft list'!$A$4:$G$39,3,FALSE)="YES",VLOOKUP($F218,'Aircraft list'!$A$4:$G$39,6,FALSE)="YES"),U218,""),"")</f>
        <v/>
      </c>
      <c r="AF218" s="115" t="str">
        <f>IFERROR(IF(AND(VLOOKUP($F218,'Aircraft list'!$A$4:$G$39,3,FALSE)="YES",VLOOKUP($F218,'Aircraft list'!$A$4:$G$39,6,FALSE)="YES"),V218,""),"")</f>
        <v/>
      </c>
      <c r="AG218" s="116" t="str">
        <f>IFERROR(IF(VLOOKUP($F218,'Aircraft list'!$A$4:$G$39,5,FALSE)="YES",T218,""),"")</f>
        <v/>
      </c>
      <c r="AH218" s="117" t="str">
        <f>IFERROR(IF(VLOOKUP($F218,'Aircraft list'!$A$4:$G$39,5,FALSE)="YES",U218,""),"")</f>
        <v/>
      </c>
      <c r="AI218" s="115" t="str">
        <f>IFERROR(IF(VLOOKUP($F218,'Aircraft list'!$A$4:$G$39,5,FALSE)="YES",V218,""),"")</f>
        <v/>
      </c>
      <c r="AJ218" s="101"/>
      <c r="AK218" s="101"/>
      <c r="AL218" s="101"/>
      <c r="AM218" s="102" t="str">
        <f>IFERROR(IF(VLOOKUP($F218,'Aircraft list'!$A$4:$G$39,7,FALSE)="YES",N218,""),"")</f>
        <v/>
      </c>
      <c r="AN218" s="112"/>
      <c r="AO218" s="101"/>
      <c r="AP218" s="101"/>
      <c r="AQ218" s="101"/>
      <c r="AR218" s="111"/>
      <c r="AS218" s="102"/>
      <c r="AT218" s="102"/>
      <c r="AU218" s="49"/>
    </row>
    <row r="219" spans="1:47" s="50" customFormat="1">
      <c r="A219" s="84"/>
      <c r="B219" s="75"/>
      <c r="C219" s="76"/>
      <c r="D219" s="77"/>
      <c r="E219" s="73" t="str">
        <f t="shared" si="12"/>
        <v/>
      </c>
      <c r="F219" s="79"/>
      <c r="G219" s="80"/>
      <c r="H219" s="50" t="str">
        <f>IFERROR(IF(VLOOKUP(F219,'Aircraft list'!$A$4:$T$59, 3,FALSE)="YES", "ME", "SE" )," ")</f>
        <v xml:space="preserve"> </v>
      </c>
      <c r="I219" s="80"/>
      <c r="J219" s="81" t="str">
        <f ca="1">IFERROR(IF(AND(
MOD(C219-fctlontodouble(VLOOKUP(B219,#REF!,4,FALSE))/360,1)&gt;=MOD((((MID((MID((IF(ISERR(A219),"",fctsoleil(A219,fctlattodouble(VLOOKUP(B219,#REF!,3,FALSE)),fctlontodouble(VLOOKUP(B219,#REF!,4,FALSE)),FALSE))),1,4)),1,2))*60+MID((MID((IF(ISERR(A219),"",fctsoleil(A219,fctlattodouble(VLOOKUP(B219,#REF!,3,FALSE)),fctlontodouble(VLOOKUP(B219,#REF!,4,FALSE)),FALSE))),1,4)),3,4))/(60*24))-fctlontodouble(VLOOKUP(B219,#REF!,4,FALSE))/360,1),
MOD(C219-fctlontodouble(VLOOKUP(B219,#REF!,4,FALSE))/360,1)&lt;MOD((((MID((MID((IF(ISERR(A219),"",fctsoleil(A219,fctlattodouble(VLOOKUP(B219,#REF!,3,FALSE)),fctlontodouble(VLOOKUP(B219,#REF!,4,FALSE)),FALSE))),7,4)),1,2))*60+MID((MID((IF(ISERR(A219),"",fctsoleil(A219,fctlattodouble(VLOOKUP(B219,#REF!,3,FALSE)),fctlontodouble(VLOOKUP(B219,#REF!,4,FALSE)),FALSE))),7,4)),3,4))/(60*24))-fctlontodouble(VLOOKUP(B219,#REF!,4,FALSE))/360,1)
),1,""),"")</f>
        <v/>
      </c>
      <c r="K219" s="82" t="str">
        <f t="shared" si="13"/>
        <v/>
      </c>
      <c r="L219" s="79" t="str">
        <f ca="1">IFERROR(IF(AND(
MOD(E219-fctlontodouble(VLOOKUP(D219,#REF!,4,FALSE))/360,1)&gt;=MOD((((MID((MID((IF(ISERR(A219),"",fctsoleil(A219,fctlattodouble(VLOOKUP(D219,#REF!,3,FALSE)),fctlontodouble(VLOOKUP(D219,#REF!,4,FALSE)),FALSE))),1,4)),1,2))*60+MID((MID((IF(ISERR(A219),"",fctsoleil(A219,fctlattodouble(VLOOKUP(D219,#REF!,3,FALSE)),fctlontodouble(VLOOKUP(D219,#REF!,4,FALSE)),FALSE))),1,4)),3,4))/(60*24))-fctlontodouble(VLOOKUP(D219,#REF!,4,FALSE))/360,1),
MOD(E219-fctlontodouble(VLOOKUP(D219,#REF!,4,FALSE))/360,1)&lt;MOD((((MID((MID((IF(ISERR(A219),"",fctsoleil(A219,fctlattodouble(VLOOKUP(D219,#REF!,3,FALSE)),fctlontodouble(VLOOKUP(D219,#REF!,4,FALSE)),FALSE))),7,4)),1,2))*60+MID((MID((IF(ISERR(A219),"",fctsoleil(A219,fctlattodouble(VLOOKUP(D219,#REF!,3,FALSE)),fctlontodouble(VLOOKUP(D219,#REF!,4,FALSE)),FALSE))),7,4)),3,4))/(60*24))-fctlontodouble(VLOOKUP(D219,#REF!,4,FALSE))/360,1)
),1," "),"")</f>
        <v/>
      </c>
      <c r="M219" s="79" t="str">
        <f t="shared" si="14"/>
        <v/>
      </c>
      <c r="N219" s="94"/>
      <c r="O219" s="83"/>
      <c r="P219" s="95"/>
      <c r="Q219" s="96"/>
      <c r="R219" s="97" t="str">
        <f>IF(AND(A219&lt;&gt;0,B219&lt;&gt;0,D219&lt;&gt;0,C219&lt;&gt;0,N219&lt;&gt;0),(vol_de_nuit(B219,D219,A219,C219,N219/24)*24),"")</f>
        <v/>
      </c>
      <c r="S219" s="98"/>
      <c r="T219" s="95"/>
      <c r="U219" s="99"/>
      <c r="V219" s="100"/>
      <c r="W219" s="101"/>
      <c r="X219" s="116" t="str">
        <f>IFERROR(IF(AND(VLOOKUP($F219,'Aircraft list'!$A$4:$G$39,2,FALSE)="YES",VLOOKUP($F219,'Aircraft list'!$A$4:$G$39,4,FALSE)="YES"),T219,""),"")</f>
        <v/>
      </c>
      <c r="Y219" s="115" t="str">
        <f>IFERROR(IF(AND(VLOOKUP($F219,'Aircraft list'!$A$4:$G$39,2,FALSE)="YES",VLOOKUP($F219,'Aircraft list'!$A$4:$G$39,4,FALSE)="YES"),V219,""),"")</f>
        <v/>
      </c>
      <c r="Z219" s="116" t="str">
        <f>IFERROR(IF(AND(VLOOKUP($F219,'Aircraft list'!$A$4:$G$39,3,FALSE)="YES",VLOOKUP($F219,'Aircraft list'!$A$4:$G$39,4,FALSE)="YES"),T219,""),"")</f>
        <v/>
      </c>
      <c r="AA219" s="115" t="str">
        <f>IFERROR(IF(AND(VLOOKUP($F219,'Aircraft list'!$A$4:$G$39,3,FALSE)="YES",VLOOKUP($F219,'Aircraft list'!$A$4:$G$39,4,FALSE)="YES"),V219,""),"")</f>
        <v/>
      </c>
      <c r="AB219" s="116" t="str">
        <f>IFERROR(IF(AND(VLOOKUP($F219,'Aircraft list'!$A$4:$G$39,2,FALSE)="YES",VLOOKUP($F219,'Aircraft list'!$A$4:$G$39,6,FALSE)="YES"),T219,""),"")</f>
        <v/>
      </c>
      <c r="AC219" s="115" t="str">
        <f>IFERROR(IF(AND(VLOOKUP($F219,'Aircraft list'!$A$4:$G$39,2,FALSE)="YES",VLOOKUP($F219,'Aircraft list'!$A$4:$G$39,6,FALSE)="YES"),V219,""),"")</f>
        <v/>
      </c>
      <c r="AD219" s="116" t="str">
        <f>IFERROR(IF(AND(VLOOKUP($F219,'Aircraft list'!$A$4:$G$39,3,FALSE)="YES",VLOOKUP($F219,'Aircraft list'!$A$4:$G$39,6,FALSE)="YES"),T219,""),"")</f>
        <v/>
      </c>
      <c r="AE219" s="117" t="str">
        <f>IFERROR(IF(AND(VLOOKUP($F219,'Aircraft list'!$A$4:$G$39,3,FALSE)="YES",VLOOKUP($F219,'Aircraft list'!$A$4:$G$39,6,FALSE)="YES"),U219,""),"")</f>
        <v/>
      </c>
      <c r="AF219" s="115" t="str">
        <f>IFERROR(IF(AND(VLOOKUP($F219,'Aircraft list'!$A$4:$G$39,3,FALSE)="YES",VLOOKUP($F219,'Aircraft list'!$A$4:$G$39,6,FALSE)="YES"),V219,""),"")</f>
        <v/>
      </c>
      <c r="AG219" s="116" t="str">
        <f>IFERROR(IF(VLOOKUP($F219,'Aircraft list'!$A$4:$G$39,5,FALSE)="YES",T219,""),"")</f>
        <v/>
      </c>
      <c r="AH219" s="117" t="str">
        <f>IFERROR(IF(VLOOKUP($F219,'Aircraft list'!$A$4:$G$39,5,FALSE)="YES",U219,""),"")</f>
        <v/>
      </c>
      <c r="AI219" s="115" t="str">
        <f>IFERROR(IF(VLOOKUP($F219,'Aircraft list'!$A$4:$G$39,5,FALSE)="YES",V219,""),"")</f>
        <v/>
      </c>
      <c r="AJ219" s="101"/>
      <c r="AK219" s="101"/>
      <c r="AL219" s="101"/>
      <c r="AM219" s="102" t="str">
        <f>IFERROR(IF(VLOOKUP($F219,'Aircraft list'!$A$4:$G$39,7,FALSE)="YES",N219,""),"")</f>
        <v/>
      </c>
      <c r="AN219" s="112"/>
      <c r="AO219" s="101"/>
      <c r="AP219" s="101"/>
      <c r="AQ219" s="101"/>
      <c r="AR219" s="111"/>
      <c r="AS219" s="102"/>
      <c r="AT219" s="102"/>
      <c r="AU219" s="49"/>
    </row>
    <row r="220" spans="1:47" s="50" customFormat="1">
      <c r="A220" s="84"/>
      <c r="B220" s="75"/>
      <c r="C220" s="76"/>
      <c r="D220" s="77"/>
      <c r="E220" s="73" t="str">
        <f t="shared" si="12"/>
        <v/>
      </c>
      <c r="F220" s="79"/>
      <c r="G220" s="80"/>
      <c r="H220" s="50" t="str">
        <f>IFERROR(IF(VLOOKUP(F220,'Aircraft list'!$A$4:$T$59, 3,FALSE)="YES", "ME", "SE" )," ")</f>
        <v xml:space="preserve"> </v>
      </c>
      <c r="I220" s="80"/>
      <c r="J220" s="81" t="str">
        <f ca="1">IFERROR(IF(AND(
MOD(C220-fctlontodouble(VLOOKUP(B220,#REF!,4,FALSE))/360,1)&gt;=MOD((((MID((MID((IF(ISERR(A220),"",fctsoleil(A220,fctlattodouble(VLOOKUP(B220,#REF!,3,FALSE)),fctlontodouble(VLOOKUP(B220,#REF!,4,FALSE)),FALSE))),1,4)),1,2))*60+MID((MID((IF(ISERR(A220),"",fctsoleil(A220,fctlattodouble(VLOOKUP(B220,#REF!,3,FALSE)),fctlontodouble(VLOOKUP(B220,#REF!,4,FALSE)),FALSE))),1,4)),3,4))/(60*24))-fctlontodouble(VLOOKUP(B220,#REF!,4,FALSE))/360,1),
MOD(C220-fctlontodouble(VLOOKUP(B220,#REF!,4,FALSE))/360,1)&lt;MOD((((MID((MID((IF(ISERR(A220),"",fctsoleil(A220,fctlattodouble(VLOOKUP(B220,#REF!,3,FALSE)),fctlontodouble(VLOOKUP(B220,#REF!,4,FALSE)),FALSE))),7,4)),1,2))*60+MID((MID((IF(ISERR(A220),"",fctsoleil(A220,fctlattodouble(VLOOKUP(B220,#REF!,3,FALSE)),fctlontodouble(VLOOKUP(B220,#REF!,4,FALSE)),FALSE))),7,4)),3,4))/(60*24))-fctlontodouble(VLOOKUP(B220,#REF!,4,FALSE))/360,1)
),1,""),"")</f>
        <v/>
      </c>
      <c r="K220" s="82" t="str">
        <f t="shared" si="13"/>
        <v/>
      </c>
      <c r="L220" s="79" t="str">
        <f ca="1">IFERROR(IF(AND(
MOD(E220-fctlontodouble(VLOOKUP(D220,#REF!,4,FALSE))/360,1)&gt;=MOD((((MID((MID((IF(ISERR(A220),"",fctsoleil(A220,fctlattodouble(VLOOKUP(D220,#REF!,3,FALSE)),fctlontodouble(VLOOKUP(D220,#REF!,4,FALSE)),FALSE))),1,4)),1,2))*60+MID((MID((IF(ISERR(A220),"",fctsoleil(A220,fctlattodouble(VLOOKUP(D220,#REF!,3,FALSE)),fctlontodouble(VLOOKUP(D220,#REF!,4,FALSE)),FALSE))),1,4)),3,4))/(60*24))-fctlontodouble(VLOOKUP(D220,#REF!,4,FALSE))/360,1),
MOD(E220-fctlontodouble(VLOOKUP(D220,#REF!,4,FALSE))/360,1)&lt;MOD((((MID((MID((IF(ISERR(A220),"",fctsoleil(A220,fctlattodouble(VLOOKUP(D220,#REF!,3,FALSE)),fctlontodouble(VLOOKUP(D220,#REF!,4,FALSE)),FALSE))),7,4)),1,2))*60+MID((MID((IF(ISERR(A220),"",fctsoleil(A220,fctlattodouble(VLOOKUP(D220,#REF!,3,FALSE)),fctlontodouble(VLOOKUP(D220,#REF!,4,FALSE)),FALSE))),7,4)),3,4))/(60*24))-fctlontodouble(VLOOKUP(D220,#REF!,4,FALSE))/360,1)
),1," "),"")</f>
        <v/>
      </c>
      <c r="M220" s="79" t="str">
        <f t="shared" si="14"/>
        <v/>
      </c>
      <c r="N220" s="94"/>
      <c r="O220" s="83"/>
      <c r="P220" s="95"/>
      <c r="Q220" s="96"/>
      <c r="R220" s="97" t="str">
        <f>IF(AND(A220&lt;&gt;0,B220&lt;&gt;0,D220&lt;&gt;0,C220&lt;&gt;0,N220&lt;&gt;0),(vol_de_nuit(B220,D220,A220,C220,N220/24)*24),"")</f>
        <v/>
      </c>
      <c r="S220" s="98"/>
      <c r="T220" s="95"/>
      <c r="U220" s="99"/>
      <c r="V220" s="100"/>
      <c r="W220" s="101"/>
      <c r="X220" s="116" t="str">
        <f>IFERROR(IF(AND(VLOOKUP($F220,'Aircraft list'!$A$4:$G$39,2,FALSE)="YES",VLOOKUP($F220,'Aircraft list'!$A$4:$G$39,4,FALSE)="YES"),T220,""),"")</f>
        <v/>
      </c>
      <c r="Y220" s="115" t="str">
        <f>IFERROR(IF(AND(VLOOKUP($F220,'Aircraft list'!$A$4:$G$39,2,FALSE)="YES",VLOOKUP($F220,'Aircraft list'!$A$4:$G$39,4,FALSE)="YES"),V220,""),"")</f>
        <v/>
      </c>
      <c r="Z220" s="116" t="str">
        <f>IFERROR(IF(AND(VLOOKUP($F220,'Aircraft list'!$A$4:$G$39,3,FALSE)="YES",VLOOKUP($F220,'Aircraft list'!$A$4:$G$39,4,FALSE)="YES"),T220,""),"")</f>
        <v/>
      </c>
      <c r="AA220" s="115" t="str">
        <f>IFERROR(IF(AND(VLOOKUP($F220,'Aircraft list'!$A$4:$G$39,3,FALSE)="YES",VLOOKUP($F220,'Aircraft list'!$A$4:$G$39,4,FALSE)="YES"),V220,""),"")</f>
        <v/>
      </c>
      <c r="AB220" s="116" t="str">
        <f>IFERROR(IF(AND(VLOOKUP($F220,'Aircraft list'!$A$4:$G$39,2,FALSE)="YES",VLOOKUP($F220,'Aircraft list'!$A$4:$G$39,6,FALSE)="YES"),T220,""),"")</f>
        <v/>
      </c>
      <c r="AC220" s="115" t="str">
        <f>IFERROR(IF(AND(VLOOKUP($F220,'Aircraft list'!$A$4:$G$39,2,FALSE)="YES",VLOOKUP($F220,'Aircraft list'!$A$4:$G$39,6,FALSE)="YES"),V220,""),"")</f>
        <v/>
      </c>
      <c r="AD220" s="116" t="str">
        <f>IFERROR(IF(AND(VLOOKUP($F220,'Aircraft list'!$A$4:$G$39,3,FALSE)="YES",VLOOKUP($F220,'Aircraft list'!$A$4:$G$39,6,FALSE)="YES"),T220,""),"")</f>
        <v/>
      </c>
      <c r="AE220" s="117" t="str">
        <f>IFERROR(IF(AND(VLOOKUP($F220,'Aircraft list'!$A$4:$G$39,3,FALSE)="YES",VLOOKUP($F220,'Aircraft list'!$A$4:$G$39,6,FALSE)="YES"),U220,""),"")</f>
        <v/>
      </c>
      <c r="AF220" s="115" t="str">
        <f>IFERROR(IF(AND(VLOOKUP($F220,'Aircraft list'!$A$4:$G$39,3,FALSE)="YES",VLOOKUP($F220,'Aircraft list'!$A$4:$G$39,6,FALSE)="YES"),V220,""),"")</f>
        <v/>
      </c>
      <c r="AG220" s="116" t="str">
        <f>IFERROR(IF(VLOOKUP($F220,'Aircraft list'!$A$4:$G$39,5,FALSE)="YES",T220,""),"")</f>
        <v/>
      </c>
      <c r="AH220" s="117" t="str">
        <f>IFERROR(IF(VLOOKUP($F220,'Aircraft list'!$A$4:$G$39,5,FALSE)="YES",U220,""),"")</f>
        <v/>
      </c>
      <c r="AI220" s="115" t="str">
        <f>IFERROR(IF(VLOOKUP($F220,'Aircraft list'!$A$4:$G$39,5,FALSE)="YES",V220,""),"")</f>
        <v/>
      </c>
      <c r="AJ220" s="101"/>
      <c r="AK220" s="101"/>
      <c r="AL220" s="101"/>
      <c r="AM220" s="102" t="str">
        <f>IFERROR(IF(VLOOKUP($F220,'Aircraft list'!$A$4:$G$39,7,FALSE)="YES",N220,""),"")</f>
        <v/>
      </c>
      <c r="AN220" s="112"/>
      <c r="AO220" s="101"/>
      <c r="AP220" s="101"/>
      <c r="AQ220" s="101"/>
      <c r="AR220" s="111"/>
      <c r="AS220" s="102"/>
      <c r="AT220" s="102"/>
      <c r="AU220" s="49"/>
    </row>
    <row r="221" spans="1:47" s="50" customFormat="1">
      <c r="A221" s="84"/>
      <c r="B221" s="75"/>
      <c r="C221" s="76"/>
      <c r="D221" s="77"/>
      <c r="E221" s="73" t="str">
        <f t="shared" si="12"/>
        <v/>
      </c>
      <c r="F221" s="79"/>
      <c r="G221" s="80"/>
      <c r="H221" s="50" t="str">
        <f>IFERROR(IF(VLOOKUP(F221,'Aircraft list'!$A$4:$T$59, 3,FALSE)="YES", "ME", "SE" )," ")</f>
        <v xml:space="preserve"> </v>
      </c>
      <c r="I221" s="80"/>
      <c r="J221" s="81" t="str">
        <f ca="1">IFERROR(IF(AND(
MOD(C221-fctlontodouble(VLOOKUP(B221,#REF!,4,FALSE))/360,1)&gt;=MOD((((MID((MID((IF(ISERR(A221),"",fctsoleil(A221,fctlattodouble(VLOOKUP(B221,#REF!,3,FALSE)),fctlontodouble(VLOOKUP(B221,#REF!,4,FALSE)),FALSE))),1,4)),1,2))*60+MID((MID((IF(ISERR(A221),"",fctsoleil(A221,fctlattodouble(VLOOKUP(B221,#REF!,3,FALSE)),fctlontodouble(VLOOKUP(B221,#REF!,4,FALSE)),FALSE))),1,4)),3,4))/(60*24))-fctlontodouble(VLOOKUP(B221,#REF!,4,FALSE))/360,1),
MOD(C221-fctlontodouble(VLOOKUP(B221,#REF!,4,FALSE))/360,1)&lt;MOD((((MID((MID((IF(ISERR(A221),"",fctsoleil(A221,fctlattodouble(VLOOKUP(B221,#REF!,3,FALSE)),fctlontodouble(VLOOKUP(B221,#REF!,4,FALSE)),FALSE))),7,4)),1,2))*60+MID((MID((IF(ISERR(A221),"",fctsoleil(A221,fctlattodouble(VLOOKUP(B221,#REF!,3,FALSE)),fctlontodouble(VLOOKUP(B221,#REF!,4,FALSE)),FALSE))),7,4)),3,4))/(60*24))-fctlontodouble(VLOOKUP(B221,#REF!,4,FALSE))/360,1)
),1,""),"")</f>
        <v/>
      </c>
      <c r="K221" s="82" t="str">
        <f t="shared" si="13"/>
        <v/>
      </c>
      <c r="L221" s="79" t="str">
        <f ca="1">IFERROR(IF(AND(
MOD(E221-fctlontodouble(VLOOKUP(D221,#REF!,4,FALSE))/360,1)&gt;=MOD((((MID((MID((IF(ISERR(A221),"",fctsoleil(A221,fctlattodouble(VLOOKUP(D221,#REF!,3,FALSE)),fctlontodouble(VLOOKUP(D221,#REF!,4,FALSE)),FALSE))),1,4)),1,2))*60+MID((MID((IF(ISERR(A221),"",fctsoleil(A221,fctlattodouble(VLOOKUP(D221,#REF!,3,FALSE)),fctlontodouble(VLOOKUP(D221,#REF!,4,FALSE)),FALSE))),1,4)),3,4))/(60*24))-fctlontodouble(VLOOKUP(D221,#REF!,4,FALSE))/360,1),
MOD(E221-fctlontodouble(VLOOKUP(D221,#REF!,4,FALSE))/360,1)&lt;MOD((((MID((MID((IF(ISERR(A221),"",fctsoleil(A221,fctlattodouble(VLOOKUP(D221,#REF!,3,FALSE)),fctlontodouble(VLOOKUP(D221,#REF!,4,FALSE)),FALSE))),7,4)),1,2))*60+MID((MID((IF(ISERR(A221),"",fctsoleil(A221,fctlattodouble(VLOOKUP(D221,#REF!,3,FALSE)),fctlontodouble(VLOOKUP(D221,#REF!,4,FALSE)),FALSE))),7,4)),3,4))/(60*24))-fctlontodouble(VLOOKUP(D221,#REF!,4,FALSE))/360,1)
),1," "),"")</f>
        <v/>
      </c>
      <c r="M221" s="79" t="str">
        <f t="shared" si="14"/>
        <v/>
      </c>
      <c r="N221" s="94"/>
      <c r="O221" s="83"/>
      <c r="P221" s="95"/>
      <c r="Q221" s="96"/>
      <c r="R221" s="97" t="str">
        <f>IF(AND(A221&lt;&gt;0,B221&lt;&gt;0,D221&lt;&gt;0,C221&lt;&gt;0,N221&lt;&gt;0),(vol_de_nuit(B221,D221,A221,C221,N221/24)*24),"")</f>
        <v/>
      </c>
      <c r="S221" s="98"/>
      <c r="T221" s="95"/>
      <c r="U221" s="99"/>
      <c r="V221" s="100"/>
      <c r="W221" s="101"/>
      <c r="X221" s="116" t="str">
        <f>IFERROR(IF(AND(VLOOKUP($F221,'Aircraft list'!$A$4:$G$39,2,FALSE)="YES",VLOOKUP($F221,'Aircraft list'!$A$4:$G$39,4,FALSE)="YES"),T221,""),"")</f>
        <v/>
      </c>
      <c r="Y221" s="115" t="str">
        <f>IFERROR(IF(AND(VLOOKUP($F221,'Aircraft list'!$A$4:$G$39,2,FALSE)="YES",VLOOKUP($F221,'Aircraft list'!$A$4:$G$39,4,FALSE)="YES"),V221,""),"")</f>
        <v/>
      </c>
      <c r="Z221" s="116" t="str">
        <f>IFERROR(IF(AND(VLOOKUP($F221,'Aircraft list'!$A$4:$G$39,3,FALSE)="YES",VLOOKUP($F221,'Aircraft list'!$A$4:$G$39,4,FALSE)="YES"),T221,""),"")</f>
        <v/>
      </c>
      <c r="AA221" s="115" t="str">
        <f>IFERROR(IF(AND(VLOOKUP($F221,'Aircraft list'!$A$4:$G$39,3,FALSE)="YES",VLOOKUP($F221,'Aircraft list'!$A$4:$G$39,4,FALSE)="YES"),V221,""),"")</f>
        <v/>
      </c>
      <c r="AB221" s="116" t="str">
        <f>IFERROR(IF(AND(VLOOKUP($F221,'Aircraft list'!$A$4:$G$39,2,FALSE)="YES",VLOOKUP($F221,'Aircraft list'!$A$4:$G$39,6,FALSE)="YES"),T221,""),"")</f>
        <v/>
      </c>
      <c r="AC221" s="115" t="str">
        <f>IFERROR(IF(AND(VLOOKUP($F221,'Aircraft list'!$A$4:$G$39,2,FALSE)="YES",VLOOKUP($F221,'Aircraft list'!$A$4:$G$39,6,FALSE)="YES"),V221,""),"")</f>
        <v/>
      </c>
      <c r="AD221" s="116" t="str">
        <f>IFERROR(IF(AND(VLOOKUP($F221,'Aircraft list'!$A$4:$G$39,3,FALSE)="YES",VLOOKUP($F221,'Aircraft list'!$A$4:$G$39,6,FALSE)="YES"),T221,""),"")</f>
        <v/>
      </c>
      <c r="AE221" s="117" t="str">
        <f>IFERROR(IF(AND(VLOOKUP($F221,'Aircraft list'!$A$4:$G$39,3,FALSE)="YES",VLOOKUP($F221,'Aircraft list'!$A$4:$G$39,6,FALSE)="YES"),U221,""),"")</f>
        <v/>
      </c>
      <c r="AF221" s="115" t="str">
        <f>IFERROR(IF(AND(VLOOKUP($F221,'Aircraft list'!$A$4:$G$39,3,FALSE)="YES",VLOOKUP($F221,'Aircraft list'!$A$4:$G$39,6,FALSE)="YES"),V221,""),"")</f>
        <v/>
      </c>
      <c r="AG221" s="116" t="str">
        <f>IFERROR(IF(VLOOKUP($F221,'Aircraft list'!$A$4:$G$39,5,FALSE)="YES",T221,""),"")</f>
        <v/>
      </c>
      <c r="AH221" s="117" t="str">
        <f>IFERROR(IF(VLOOKUP($F221,'Aircraft list'!$A$4:$G$39,5,FALSE)="YES",U221,""),"")</f>
        <v/>
      </c>
      <c r="AI221" s="115" t="str">
        <f>IFERROR(IF(VLOOKUP($F221,'Aircraft list'!$A$4:$G$39,5,FALSE)="YES",V221,""),"")</f>
        <v/>
      </c>
      <c r="AJ221" s="101"/>
      <c r="AK221" s="101"/>
      <c r="AL221" s="101"/>
      <c r="AM221" s="102" t="str">
        <f>IFERROR(IF(VLOOKUP($F221,'Aircraft list'!$A$4:$G$39,7,FALSE)="YES",N221,""),"")</f>
        <v/>
      </c>
      <c r="AN221" s="112"/>
      <c r="AO221" s="101"/>
      <c r="AP221" s="101"/>
      <c r="AQ221" s="101"/>
      <c r="AR221" s="111"/>
      <c r="AS221" s="102"/>
      <c r="AT221" s="102"/>
      <c r="AU221" s="49"/>
    </row>
    <row r="222" spans="1:47" s="50" customFormat="1">
      <c r="A222" s="84"/>
      <c r="B222" s="75"/>
      <c r="C222" s="76"/>
      <c r="D222" s="77"/>
      <c r="E222" s="73" t="str">
        <f t="shared" si="12"/>
        <v/>
      </c>
      <c r="F222" s="79"/>
      <c r="G222" s="80"/>
      <c r="H222" s="50" t="str">
        <f>IFERROR(IF(VLOOKUP(F222,'Aircraft list'!$A$4:$T$59, 3,FALSE)="YES", "ME", "SE" )," ")</f>
        <v xml:space="preserve"> </v>
      </c>
      <c r="I222" s="80"/>
      <c r="J222" s="81" t="str">
        <f ca="1">IFERROR(IF(AND(
MOD(C222-fctlontodouble(VLOOKUP(B222,#REF!,4,FALSE))/360,1)&gt;=MOD((((MID((MID((IF(ISERR(A222),"",fctsoleil(A222,fctlattodouble(VLOOKUP(B222,#REF!,3,FALSE)),fctlontodouble(VLOOKUP(B222,#REF!,4,FALSE)),FALSE))),1,4)),1,2))*60+MID((MID((IF(ISERR(A222),"",fctsoleil(A222,fctlattodouble(VLOOKUP(B222,#REF!,3,FALSE)),fctlontodouble(VLOOKUP(B222,#REF!,4,FALSE)),FALSE))),1,4)),3,4))/(60*24))-fctlontodouble(VLOOKUP(B222,#REF!,4,FALSE))/360,1),
MOD(C222-fctlontodouble(VLOOKUP(B222,#REF!,4,FALSE))/360,1)&lt;MOD((((MID((MID((IF(ISERR(A222),"",fctsoleil(A222,fctlattodouble(VLOOKUP(B222,#REF!,3,FALSE)),fctlontodouble(VLOOKUP(B222,#REF!,4,FALSE)),FALSE))),7,4)),1,2))*60+MID((MID((IF(ISERR(A222),"",fctsoleil(A222,fctlattodouble(VLOOKUP(B222,#REF!,3,FALSE)),fctlontodouble(VLOOKUP(B222,#REF!,4,FALSE)),FALSE))),7,4)),3,4))/(60*24))-fctlontodouble(VLOOKUP(B222,#REF!,4,FALSE))/360,1)
),1,""),"")</f>
        <v/>
      </c>
      <c r="K222" s="82" t="str">
        <f t="shared" si="13"/>
        <v/>
      </c>
      <c r="L222" s="79" t="str">
        <f ca="1">IFERROR(IF(AND(
MOD(E222-fctlontodouble(VLOOKUP(D222,#REF!,4,FALSE))/360,1)&gt;=MOD((((MID((MID((IF(ISERR(A222),"",fctsoleil(A222,fctlattodouble(VLOOKUP(D222,#REF!,3,FALSE)),fctlontodouble(VLOOKUP(D222,#REF!,4,FALSE)),FALSE))),1,4)),1,2))*60+MID((MID((IF(ISERR(A222),"",fctsoleil(A222,fctlattodouble(VLOOKUP(D222,#REF!,3,FALSE)),fctlontodouble(VLOOKUP(D222,#REF!,4,FALSE)),FALSE))),1,4)),3,4))/(60*24))-fctlontodouble(VLOOKUP(D222,#REF!,4,FALSE))/360,1),
MOD(E222-fctlontodouble(VLOOKUP(D222,#REF!,4,FALSE))/360,1)&lt;MOD((((MID((MID((IF(ISERR(A222),"",fctsoleil(A222,fctlattodouble(VLOOKUP(D222,#REF!,3,FALSE)),fctlontodouble(VLOOKUP(D222,#REF!,4,FALSE)),FALSE))),7,4)),1,2))*60+MID((MID((IF(ISERR(A222),"",fctsoleil(A222,fctlattodouble(VLOOKUP(D222,#REF!,3,FALSE)),fctlontodouble(VLOOKUP(D222,#REF!,4,FALSE)),FALSE))),7,4)),3,4))/(60*24))-fctlontodouble(VLOOKUP(D222,#REF!,4,FALSE))/360,1)
),1," "),"")</f>
        <v/>
      </c>
      <c r="M222" s="79" t="str">
        <f t="shared" si="14"/>
        <v/>
      </c>
      <c r="N222" s="94"/>
      <c r="O222" s="83"/>
      <c r="P222" s="95"/>
      <c r="Q222" s="96"/>
      <c r="R222" s="97" t="str">
        <f>IF(AND(A222&lt;&gt;0,B222&lt;&gt;0,D222&lt;&gt;0,C222&lt;&gt;0,N222&lt;&gt;0),(vol_de_nuit(B222,D222,A222,C222,N222/24)*24),"")</f>
        <v/>
      </c>
      <c r="S222" s="98"/>
      <c r="T222" s="95"/>
      <c r="U222" s="99"/>
      <c r="V222" s="100"/>
      <c r="W222" s="101"/>
      <c r="X222" s="116" t="str">
        <f>IFERROR(IF(AND(VLOOKUP($F222,'Aircraft list'!$A$4:$G$39,2,FALSE)="YES",VLOOKUP($F222,'Aircraft list'!$A$4:$G$39,4,FALSE)="YES"),T222,""),"")</f>
        <v/>
      </c>
      <c r="Y222" s="115" t="str">
        <f>IFERROR(IF(AND(VLOOKUP($F222,'Aircraft list'!$A$4:$G$39,2,FALSE)="YES",VLOOKUP($F222,'Aircraft list'!$A$4:$G$39,4,FALSE)="YES"),V222,""),"")</f>
        <v/>
      </c>
      <c r="Z222" s="116" t="str">
        <f>IFERROR(IF(AND(VLOOKUP($F222,'Aircraft list'!$A$4:$G$39,3,FALSE)="YES",VLOOKUP($F222,'Aircraft list'!$A$4:$G$39,4,FALSE)="YES"),T222,""),"")</f>
        <v/>
      </c>
      <c r="AA222" s="115" t="str">
        <f>IFERROR(IF(AND(VLOOKUP($F222,'Aircraft list'!$A$4:$G$39,3,FALSE)="YES",VLOOKUP($F222,'Aircraft list'!$A$4:$G$39,4,FALSE)="YES"),V222,""),"")</f>
        <v/>
      </c>
      <c r="AB222" s="116" t="str">
        <f>IFERROR(IF(AND(VLOOKUP($F222,'Aircraft list'!$A$4:$G$39,2,FALSE)="YES",VLOOKUP($F222,'Aircraft list'!$A$4:$G$39,6,FALSE)="YES"),T222,""),"")</f>
        <v/>
      </c>
      <c r="AC222" s="115" t="str">
        <f>IFERROR(IF(AND(VLOOKUP($F222,'Aircraft list'!$A$4:$G$39,2,FALSE)="YES",VLOOKUP($F222,'Aircraft list'!$A$4:$G$39,6,FALSE)="YES"),V222,""),"")</f>
        <v/>
      </c>
      <c r="AD222" s="116" t="str">
        <f>IFERROR(IF(AND(VLOOKUP($F222,'Aircraft list'!$A$4:$G$39,3,FALSE)="YES",VLOOKUP($F222,'Aircraft list'!$A$4:$G$39,6,FALSE)="YES"),T222,""),"")</f>
        <v/>
      </c>
      <c r="AE222" s="117" t="str">
        <f>IFERROR(IF(AND(VLOOKUP($F222,'Aircraft list'!$A$4:$G$39,3,FALSE)="YES",VLOOKUP($F222,'Aircraft list'!$A$4:$G$39,6,FALSE)="YES"),U222,""),"")</f>
        <v/>
      </c>
      <c r="AF222" s="115" t="str">
        <f>IFERROR(IF(AND(VLOOKUP($F222,'Aircraft list'!$A$4:$G$39,3,FALSE)="YES",VLOOKUP($F222,'Aircraft list'!$A$4:$G$39,6,FALSE)="YES"),V222,""),"")</f>
        <v/>
      </c>
      <c r="AG222" s="116" t="str">
        <f>IFERROR(IF(VLOOKUP($F222,'Aircraft list'!$A$4:$G$39,5,FALSE)="YES",T222,""),"")</f>
        <v/>
      </c>
      <c r="AH222" s="117" t="str">
        <f>IFERROR(IF(VLOOKUP($F222,'Aircraft list'!$A$4:$G$39,5,FALSE)="YES",U222,""),"")</f>
        <v/>
      </c>
      <c r="AI222" s="115" t="str">
        <f>IFERROR(IF(VLOOKUP($F222,'Aircraft list'!$A$4:$G$39,5,FALSE)="YES",V222,""),"")</f>
        <v/>
      </c>
      <c r="AJ222" s="101"/>
      <c r="AK222" s="101"/>
      <c r="AL222" s="101"/>
      <c r="AM222" s="102" t="str">
        <f>IFERROR(IF(VLOOKUP($F222,'Aircraft list'!$A$4:$G$39,7,FALSE)="YES",N222,""),"")</f>
        <v/>
      </c>
      <c r="AN222" s="112"/>
      <c r="AO222" s="101"/>
      <c r="AP222" s="101"/>
      <c r="AQ222" s="101"/>
      <c r="AR222" s="111"/>
      <c r="AS222" s="102"/>
      <c r="AT222" s="102"/>
      <c r="AU222" s="49"/>
    </row>
    <row r="223" spans="1:47" s="50" customFormat="1">
      <c r="A223" s="84"/>
      <c r="B223" s="75"/>
      <c r="C223" s="76"/>
      <c r="D223" s="77"/>
      <c r="E223" s="73" t="str">
        <f t="shared" si="12"/>
        <v/>
      </c>
      <c r="F223" s="79"/>
      <c r="G223" s="80"/>
      <c r="H223" s="50" t="str">
        <f>IFERROR(IF(VLOOKUP(F223,'Aircraft list'!$A$4:$T$59, 3,FALSE)="YES", "ME", "SE" )," ")</f>
        <v xml:space="preserve"> </v>
      </c>
      <c r="I223" s="80"/>
      <c r="J223" s="81" t="str">
        <f ca="1">IFERROR(IF(AND(
MOD(C223-fctlontodouble(VLOOKUP(B223,#REF!,4,FALSE))/360,1)&gt;=MOD((((MID((MID((IF(ISERR(A223),"",fctsoleil(A223,fctlattodouble(VLOOKUP(B223,#REF!,3,FALSE)),fctlontodouble(VLOOKUP(B223,#REF!,4,FALSE)),FALSE))),1,4)),1,2))*60+MID((MID((IF(ISERR(A223),"",fctsoleil(A223,fctlattodouble(VLOOKUP(B223,#REF!,3,FALSE)),fctlontodouble(VLOOKUP(B223,#REF!,4,FALSE)),FALSE))),1,4)),3,4))/(60*24))-fctlontodouble(VLOOKUP(B223,#REF!,4,FALSE))/360,1),
MOD(C223-fctlontodouble(VLOOKUP(B223,#REF!,4,FALSE))/360,1)&lt;MOD((((MID((MID((IF(ISERR(A223),"",fctsoleil(A223,fctlattodouble(VLOOKUP(B223,#REF!,3,FALSE)),fctlontodouble(VLOOKUP(B223,#REF!,4,FALSE)),FALSE))),7,4)),1,2))*60+MID((MID((IF(ISERR(A223),"",fctsoleil(A223,fctlattodouble(VLOOKUP(B223,#REF!,3,FALSE)),fctlontodouble(VLOOKUP(B223,#REF!,4,FALSE)),FALSE))),7,4)),3,4))/(60*24))-fctlontodouble(VLOOKUP(B223,#REF!,4,FALSE))/360,1)
),1,""),"")</f>
        <v/>
      </c>
      <c r="K223" s="82" t="str">
        <f t="shared" si="13"/>
        <v/>
      </c>
      <c r="L223" s="79" t="str">
        <f ca="1">IFERROR(IF(AND(
MOD(E223-fctlontodouble(VLOOKUP(D223,#REF!,4,FALSE))/360,1)&gt;=MOD((((MID((MID((IF(ISERR(A223),"",fctsoleil(A223,fctlattodouble(VLOOKUP(D223,#REF!,3,FALSE)),fctlontodouble(VLOOKUP(D223,#REF!,4,FALSE)),FALSE))),1,4)),1,2))*60+MID((MID((IF(ISERR(A223),"",fctsoleil(A223,fctlattodouble(VLOOKUP(D223,#REF!,3,FALSE)),fctlontodouble(VLOOKUP(D223,#REF!,4,FALSE)),FALSE))),1,4)),3,4))/(60*24))-fctlontodouble(VLOOKUP(D223,#REF!,4,FALSE))/360,1),
MOD(E223-fctlontodouble(VLOOKUP(D223,#REF!,4,FALSE))/360,1)&lt;MOD((((MID((MID((IF(ISERR(A223),"",fctsoleil(A223,fctlattodouble(VLOOKUP(D223,#REF!,3,FALSE)),fctlontodouble(VLOOKUP(D223,#REF!,4,FALSE)),FALSE))),7,4)),1,2))*60+MID((MID((IF(ISERR(A223),"",fctsoleil(A223,fctlattodouble(VLOOKUP(D223,#REF!,3,FALSE)),fctlontodouble(VLOOKUP(D223,#REF!,4,FALSE)),FALSE))),7,4)),3,4))/(60*24))-fctlontodouble(VLOOKUP(D223,#REF!,4,FALSE))/360,1)
),1," "),"")</f>
        <v/>
      </c>
      <c r="M223" s="79" t="str">
        <f t="shared" si="14"/>
        <v/>
      </c>
      <c r="N223" s="94"/>
      <c r="O223" s="83"/>
      <c r="P223" s="95"/>
      <c r="Q223" s="96"/>
      <c r="R223" s="97" t="str">
        <f>IF(AND(A223&lt;&gt;0,B223&lt;&gt;0,D223&lt;&gt;0,C223&lt;&gt;0,N223&lt;&gt;0),(vol_de_nuit(B223,D223,A223,C223,N223/24)*24),"")</f>
        <v/>
      </c>
      <c r="S223" s="98"/>
      <c r="T223" s="95"/>
      <c r="U223" s="99"/>
      <c r="V223" s="100"/>
      <c r="W223" s="101"/>
      <c r="X223" s="116" t="str">
        <f>IFERROR(IF(AND(VLOOKUP($F223,'Aircraft list'!$A$4:$G$39,2,FALSE)="YES",VLOOKUP($F223,'Aircraft list'!$A$4:$G$39,4,FALSE)="YES"),T223,""),"")</f>
        <v/>
      </c>
      <c r="Y223" s="115" t="str">
        <f>IFERROR(IF(AND(VLOOKUP($F223,'Aircraft list'!$A$4:$G$39,2,FALSE)="YES",VLOOKUP($F223,'Aircraft list'!$A$4:$G$39,4,FALSE)="YES"),V223,""),"")</f>
        <v/>
      </c>
      <c r="Z223" s="116" t="str">
        <f>IFERROR(IF(AND(VLOOKUP($F223,'Aircraft list'!$A$4:$G$39,3,FALSE)="YES",VLOOKUP($F223,'Aircraft list'!$A$4:$G$39,4,FALSE)="YES"),T223,""),"")</f>
        <v/>
      </c>
      <c r="AA223" s="115" t="str">
        <f>IFERROR(IF(AND(VLOOKUP($F223,'Aircraft list'!$A$4:$G$39,3,FALSE)="YES",VLOOKUP($F223,'Aircraft list'!$A$4:$G$39,4,FALSE)="YES"),V223,""),"")</f>
        <v/>
      </c>
      <c r="AB223" s="116" t="str">
        <f>IFERROR(IF(AND(VLOOKUP($F223,'Aircraft list'!$A$4:$G$39,2,FALSE)="YES",VLOOKUP($F223,'Aircraft list'!$A$4:$G$39,6,FALSE)="YES"),T223,""),"")</f>
        <v/>
      </c>
      <c r="AC223" s="115" t="str">
        <f>IFERROR(IF(AND(VLOOKUP($F223,'Aircraft list'!$A$4:$G$39,2,FALSE)="YES",VLOOKUP($F223,'Aircraft list'!$A$4:$G$39,6,FALSE)="YES"),V223,""),"")</f>
        <v/>
      </c>
      <c r="AD223" s="116" t="str">
        <f>IFERROR(IF(AND(VLOOKUP($F223,'Aircraft list'!$A$4:$G$39,3,FALSE)="YES",VLOOKUP($F223,'Aircraft list'!$A$4:$G$39,6,FALSE)="YES"),T223,""),"")</f>
        <v/>
      </c>
      <c r="AE223" s="117" t="str">
        <f>IFERROR(IF(AND(VLOOKUP($F223,'Aircraft list'!$A$4:$G$39,3,FALSE)="YES",VLOOKUP($F223,'Aircraft list'!$A$4:$G$39,6,FALSE)="YES"),U223,""),"")</f>
        <v/>
      </c>
      <c r="AF223" s="115" t="str">
        <f>IFERROR(IF(AND(VLOOKUP($F223,'Aircraft list'!$A$4:$G$39,3,FALSE)="YES",VLOOKUP($F223,'Aircraft list'!$A$4:$G$39,6,FALSE)="YES"),V223,""),"")</f>
        <v/>
      </c>
      <c r="AG223" s="116" t="str">
        <f>IFERROR(IF(VLOOKUP($F223,'Aircraft list'!$A$4:$G$39,5,FALSE)="YES",T223,""),"")</f>
        <v/>
      </c>
      <c r="AH223" s="117" t="str">
        <f>IFERROR(IF(VLOOKUP($F223,'Aircraft list'!$A$4:$G$39,5,FALSE)="YES",U223,""),"")</f>
        <v/>
      </c>
      <c r="AI223" s="115" t="str">
        <f>IFERROR(IF(VLOOKUP($F223,'Aircraft list'!$A$4:$G$39,5,FALSE)="YES",V223,""),"")</f>
        <v/>
      </c>
      <c r="AJ223" s="101"/>
      <c r="AK223" s="101"/>
      <c r="AL223" s="101"/>
      <c r="AM223" s="102" t="str">
        <f>IFERROR(IF(VLOOKUP($F223,'Aircraft list'!$A$4:$G$39,7,FALSE)="YES",N223,""),"")</f>
        <v/>
      </c>
      <c r="AN223" s="112"/>
      <c r="AO223" s="101"/>
      <c r="AP223" s="101"/>
      <c r="AQ223" s="101"/>
      <c r="AR223" s="111"/>
      <c r="AS223" s="102"/>
      <c r="AT223" s="102"/>
      <c r="AU223" s="49"/>
    </row>
    <row r="224" spans="1:47" s="50" customFormat="1">
      <c r="A224" s="84"/>
      <c r="B224" s="75"/>
      <c r="C224" s="76"/>
      <c r="D224" s="77"/>
      <c r="E224" s="73" t="str">
        <f t="shared" si="12"/>
        <v/>
      </c>
      <c r="F224" s="79"/>
      <c r="G224" s="80"/>
      <c r="H224" s="50" t="str">
        <f>IFERROR(IF(VLOOKUP(F224,'Aircraft list'!$A$4:$T$59, 3,FALSE)="YES", "ME", "SE" )," ")</f>
        <v xml:space="preserve"> </v>
      </c>
      <c r="I224" s="80"/>
      <c r="J224" s="81" t="str">
        <f ca="1">IFERROR(IF(AND(
MOD(C224-fctlontodouble(VLOOKUP(B224,#REF!,4,FALSE))/360,1)&gt;=MOD((((MID((MID((IF(ISERR(A224),"",fctsoleil(A224,fctlattodouble(VLOOKUP(B224,#REF!,3,FALSE)),fctlontodouble(VLOOKUP(B224,#REF!,4,FALSE)),FALSE))),1,4)),1,2))*60+MID((MID((IF(ISERR(A224),"",fctsoleil(A224,fctlattodouble(VLOOKUP(B224,#REF!,3,FALSE)),fctlontodouble(VLOOKUP(B224,#REF!,4,FALSE)),FALSE))),1,4)),3,4))/(60*24))-fctlontodouble(VLOOKUP(B224,#REF!,4,FALSE))/360,1),
MOD(C224-fctlontodouble(VLOOKUP(B224,#REF!,4,FALSE))/360,1)&lt;MOD((((MID((MID((IF(ISERR(A224),"",fctsoleil(A224,fctlattodouble(VLOOKUP(B224,#REF!,3,FALSE)),fctlontodouble(VLOOKUP(B224,#REF!,4,FALSE)),FALSE))),7,4)),1,2))*60+MID((MID((IF(ISERR(A224),"",fctsoleil(A224,fctlattodouble(VLOOKUP(B224,#REF!,3,FALSE)),fctlontodouble(VLOOKUP(B224,#REF!,4,FALSE)),FALSE))),7,4)),3,4))/(60*24))-fctlontodouble(VLOOKUP(B224,#REF!,4,FALSE))/360,1)
),1,""),"")</f>
        <v/>
      </c>
      <c r="K224" s="82" t="str">
        <f t="shared" si="13"/>
        <v/>
      </c>
      <c r="L224" s="79" t="str">
        <f ca="1">IFERROR(IF(AND(
MOD(E224-fctlontodouble(VLOOKUP(D224,#REF!,4,FALSE))/360,1)&gt;=MOD((((MID((MID((IF(ISERR(A224),"",fctsoleil(A224,fctlattodouble(VLOOKUP(D224,#REF!,3,FALSE)),fctlontodouble(VLOOKUP(D224,#REF!,4,FALSE)),FALSE))),1,4)),1,2))*60+MID((MID((IF(ISERR(A224),"",fctsoleil(A224,fctlattodouble(VLOOKUP(D224,#REF!,3,FALSE)),fctlontodouble(VLOOKUP(D224,#REF!,4,FALSE)),FALSE))),1,4)),3,4))/(60*24))-fctlontodouble(VLOOKUP(D224,#REF!,4,FALSE))/360,1),
MOD(E224-fctlontodouble(VLOOKUP(D224,#REF!,4,FALSE))/360,1)&lt;MOD((((MID((MID((IF(ISERR(A224),"",fctsoleil(A224,fctlattodouble(VLOOKUP(D224,#REF!,3,FALSE)),fctlontodouble(VLOOKUP(D224,#REF!,4,FALSE)),FALSE))),7,4)),1,2))*60+MID((MID((IF(ISERR(A224),"",fctsoleil(A224,fctlattodouble(VLOOKUP(D224,#REF!,3,FALSE)),fctlontodouble(VLOOKUP(D224,#REF!,4,FALSE)),FALSE))),7,4)),3,4))/(60*24))-fctlontodouble(VLOOKUP(D224,#REF!,4,FALSE))/360,1)
),1," "),"")</f>
        <v/>
      </c>
      <c r="M224" s="79" t="str">
        <f t="shared" si="14"/>
        <v/>
      </c>
      <c r="N224" s="94"/>
      <c r="O224" s="83"/>
      <c r="P224" s="95"/>
      <c r="Q224" s="96"/>
      <c r="R224" s="97" t="str">
        <f>IF(AND(A224&lt;&gt;0,B224&lt;&gt;0,D224&lt;&gt;0,C224&lt;&gt;0,N224&lt;&gt;0),(vol_de_nuit(B224,D224,A224,C224,N224/24)*24),"")</f>
        <v/>
      </c>
      <c r="S224" s="98"/>
      <c r="T224" s="95"/>
      <c r="U224" s="99"/>
      <c r="V224" s="100"/>
      <c r="W224" s="101"/>
      <c r="X224" s="116" t="str">
        <f>IFERROR(IF(AND(VLOOKUP($F224,'Aircraft list'!$A$4:$G$39,2,FALSE)="YES",VLOOKUP($F224,'Aircraft list'!$A$4:$G$39,4,FALSE)="YES"),T224,""),"")</f>
        <v/>
      </c>
      <c r="Y224" s="115" t="str">
        <f>IFERROR(IF(AND(VLOOKUP($F224,'Aircraft list'!$A$4:$G$39,2,FALSE)="YES",VLOOKUP($F224,'Aircraft list'!$A$4:$G$39,4,FALSE)="YES"),V224,""),"")</f>
        <v/>
      </c>
      <c r="Z224" s="116" t="str">
        <f>IFERROR(IF(AND(VLOOKUP($F224,'Aircraft list'!$A$4:$G$39,3,FALSE)="YES",VLOOKUP($F224,'Aircraft list'!$A$4:$G$39,4,FALSE)="YES"),T224,""),"")</f>
        <v/>
      </c>
      <c r="AA224" s="115" t="str">
        <f>IFERROR(IF(AND(VLOOKUP($F224,'Aircraft list'!$A$4:$G$39,3,FALSE)="YES",VLOOKUP($F224,'Aircraft list'!$A$4:$G$39,4,FALSE)="YES"),V224,""),"")</f>
        <v/>
      </c>
      <c r="AB224" s="116" t="str">
        <f>IFERROR(IF(AND(VLOOKUP($F224,'Aircraft list'!$A$4:$G$39,2,FALSE)="YES",VLOOKUP($F224,'Aircraft list'!$A$4:$G$39,6,FALSE)="YES"),T224,""),"")</f>
        <v/>
      </c>
      <c r="AC224" s="115" t="str">
        <f>IFERROR(IF(AND(VLOOKUP($F224,'Aircraft list'!$A$4:$G$39,2,FALSE)="YES",VLOOKUP($F224,'Aircraft list'!$A$4:$G$39,6,FALSE)="YES"),V224,""),"")</f>
        <v/>
      </c>
      <c r="AD224" s="116" t="str">
        <f>IFERROR(IF(AND(VLOOKUP($F224,'Aircraft list'!$A$4:$G$39,3,FALSE)="YES",VLOOKUP($F224,'Aircraft list'!$A$4:$G$39,6,FALSE)="YES"),T224,""),"")</f>
        <v/>
      </c>
      <c r="AE224" s="117" t="str">
        <f>IFERROR(IF(AND(VLOOKUP($F224,'Aircraft list'!$A$4:$G$39,3,FALSE)="YES",VLOOKUP($F224,'Aircraft list'!$A$4:$G$39,6,FALSE)="YES"),U224,""),"")</f>
        <v/>
      </c>
      <c r="AF224" s="115" t="str">
        <f>IFERROR(IF(AND(VLOOKUP($F224,'Aircraft list'!$A$4:$G$39,3,FALSE)="YES",VLOOKUP($F224,'Aircraft list'!$A$4:$G$39,6,FALSE)="YES"),V224,""),"")</f>
        <v/>
      </c>
      <c r="AG224" s="116" t="str">
        <f>IFERROR(IF(VLOOKUP($F224,'Aircraft list'!$A$4:$G$39,5,FALSE)="YES",T224,""),"")</f>
        <v/>
      </c>
      <c r="AH224" s="117" t="str">
        <f>IFERROR(IF(VLOOKUP($F224,'Aircraft list'!$A$4:$G$39,5,FALSE)="YES",U224,""),"")</f>
        <v/>
      </c>
      <c r="AI224" s="115" t="str">
        <f>IFERROR(IF(VLOOKUP($F224,'Aircraft list'!$A$4:$G$39,5,FALSE)="YES",V224,""),"")</f>
        <v/>
      </c>
      <c r="AJ224" s="101"/>
      <c r="AK224" s="101"/>
      <c r="AL224" s="101"/>
      <c r="AM224" s="102" t="str">
        <f>IFERROR(IF(VLOOKUP($F224,'Aircraft list'!$A$4:$G$39,7,FALSE)="YES",N224,""),"")</f>
        <v/>
      </c>
      <c r="AN224" s="112"/>
      <c r="AO224" s="101"/>
      <c r="AP224" s="101"/>
      <c r="AQ224" s="101"/>
      <c r="AR224" s="111"/>
      <c r="AS224" s="102"/>
      <c r="AT224" s="102"/>
      <c r="AU224" s="49"/>
    </row>
    <row r="225" spans="1:47" s="50" customFormat="1">
      <c r="A225" s="84"/>
      <c r="B225" s="75"/>
      <c r="C225" s="76"/>
      <c r="D225" s="77"/>
      <c r="E225" s="73" t="str">
        <f t="shared" si="12"/>
        <v/>
      </c>
      <c r="F225" s="79"/>
      <c r="G225" s="80"/>
      <c r="H225" s="50" t="str">
        <f>IFERROR(IF(VLOOKUP(F225,'Aircraft list'!$A$4:$T$59, 3,FALSE)="YES", "ME", "SE" )," ")</f>
        <v xml:space="preserve"> </v>
      </c>
      <c r="I225" s="80"/>
      <c r="J225" s="81" t="str">
        <f ca="1">IFERROR(IF(AND(
MOD(C225-fctlontodouble(VLOOKUP(B225,#REF!,4,FALSE))/360,1)&gt;=MOD((((MID((MID((IF(ISERR(A225),"",fctsoleil(A225,fctlattodouble(VLOOKUP(B225,#REF!,3,FALSE)),fctlontodouble(VLOOKUP(B225,#REF!,4,FALSE)),FALSE))),1,4)),1,2))*60+MID((MID((IF(ISERR(A225),"",fctsoleil(A225,fctlattodouble(VLOOKUP(B225,#REF!,3,FALSE)),fctlontodouble(VLOOKUP(B225,#REF!,4,FALSE)),FALSE))),1,4)),3,4))/(60*24))-fctlontodouble(VLOOKUP(B225,#REF!,4,FALSE))/360,1),
MOD(C225-fctlontodouble(VLOOKUP(B225,#REF!,4,FALSE))/360,1)&lt;MOD((((MID((MID((IF(ISERR(A225),"",fctsoleil(A225,fctlattodouble(VLOOKUP(B225,#REF!,3,FALSE)),fctlontodouble(VLOOKUP(B225,#REF!,4,FALSE)),FALSE))),7,4)),1,2))*60+MID((MID((IF(ISERR(A225),"",fctsoleil(A225,fctlattodouble(VLOOKUP(B225,#REF!,3,FALSE)),fctlontodouble(VLOOKUP(B225,#REF!,4,FALSE)),FALSE))),7,4)),3,4))/(60*24))-fctlontodouble(VLOOKUP(B225,#REF!,4,FALSE))/360,1)
),1,""),"")</f>
        <v/>
      </c>
      <c r="K225" s="82" t="str">
        <f t="shared" si="13"/>
        <v/>
      </c>
      <c r="L225" s="79" t="str">
        <f ca="1">IFERROR(IF(AND(
MOD(E225-fctlontodouble(VLOOKUP(D225,#REF!,4,FALSE))/360,1)&gt;=MOD((((MID((MID((IF(ISERR(A225),"",fctsoleil(A225,fctlattodouble(VLOOKUP(D225,#REF!,3,FALSE)),fctlontodouble(VLOOKUP(D225,#REF!,4,FALSE)),FALSE))),1,4)),1,2))*60+MID((MID((IF(ISERR(A225),"",fctsoleil(A225,fctlattodouble(VLOOKUP(D225,#REF!,3,FALSE)),fctlontodouble(VLOOKUP(D225,#REF!,4,FALSE)),FALSE))),1,4)),3,4))/(60*24))-fctlontodouble(VLOOKUP(D225,#REF!,4,FALSE))/360,1),
MOD(E225-fctlontodouble(VLOOKUP(D225,#REF!,4,FALSE))/360,1)&lt;MOD((((MID((MID((IF(ISERR(A225),"",fctsoleil(A225,fctlattodouble(VLOOKUP(D225,#REF!,3,FALSE)),fctlontodouble(VLOOKUP(D225,#REF!,4,FALSE)),FALSE))),7,4)),1,2))*60+MID((MID((IF(ISERR(A225),"",fctsoleil(A225,fctlattodouble(VLOOKUP(D225,#REF!,3,FALSE)),fctlontodouble(VLOOKUP(D225,#REF!,4,FALSE)),FALSE))),7,4)),3,4))/(60*24))-fctlontodouble(VLOOKUP(D225,#REF!,4,FALSE))/360,1)
),1," "),"")</f>
        <v/>
      </c>
      <c r="M225" s="79" t="str">
        <f t="shared" si="14"/>
        <v/>
      </c>
      <c r="N225" s="94"/>
      <c r="O225" s="83"/>
      <c r="P225" s="95"/>
      <c r="Q225" s="96"/>
      <c r="R225" s="97" t="str">
        <f>IF(AND(A225&lt;&gt;0,B225&lt;&gt;0,D225&lt;&gt;0,C225&lt;&gt;0,N225&lt;&gt;0),(vol_de_nuit(B225,D225,A225,C225,N225/24)*24),"")</f>
        <v/>
      </c>
      <c r="S225" s="98"/>
      <c r="T225" s="95"/>
      <c r="U225" s="99"/>
      <c r="V225" s="100"/>
      <c r="W225" s="101"/>
      <c r="X225" s="116" t="str">
        <f>IFERROR(IF(AND(VLOOKUP($F225,'Aircraft list'!$A$4:$G$39,2,FALSE)="YES",VLOOKUP($F225,'Aircraft list'!$A$4:$G$39,4,FALSE)="YES"),T225,""),"")</f>
        <v/>
      </c>
      <c r="Y225" s="115" t="str">
        <f>IFERROR(IF(AND(VLOOKUP($F225,'Aircraft list'!$A$4:$G$39,2,FALSE)="YES",VLOOKUP($F225,'Aircraft list'!$A$4:$G$39,4,FALSE)="YES"),V225,""),"")</f>
        <v/>
      </c>
      <c r="Z225" s="116" t="str">
        <f>IFERROR(IF(AND(VLOOKUP($F225,'Aircraft list'!$A$4:$G$39,3,FALSE)="YES",VLOOKUP($F225,'Aircraft list'!$A$4:$G$39,4,FALSE)="YES"),T225,""),"")</f>
        <v/>
      </c>
      <c r="AA225" s="115" t="str">
        <f>IFERROR(IF(AND(VLOOKUP($F225,'Aircraft list'!$A$4:$G$39,3,FALSE)="YES",VLOOKUP($F225,'Aircraft list'!$A$4:$G$39,4,FALSE)="YES"),V225,""),"")</f>
        <v/>
      </c>
      <c r="AB225" s="116" t="str">
        <f>IFERROR(IF(AND(VLOOKUP($F225,'Aircraft list'!$A$4:$G$39,2,FALSE)="YES",VLOOKUP($F225,'Aircraft list'!$A$4:$G$39,6,FALSE)="YES"),T225,""),"")</f>
        <v/>
      </c>
      <c r="AC225" s="115" t="str">
        <f>IFERROR(IF(AND(VLOOKUP($F225,'Aircraft list'!$A$4:$G$39,2,FALSE)="YES",VLOOKUP($F225,'Aircraft list'!$A$4:$G$39,6,FALSE)="YES"),V225,""),"")</f>
        <v/>
      </c>
      <c r="AD225" s="116" t="str">
        <f>IFERROR(IF(AND(VLOOKUP($F225,'Aircraft list'!$A$4:$G$39,3,FALSE)="YES",VLOOKUP($F225,'Aircraft list'!$A$4:$G$39,6,FALSE)="YES"),T225,""),"")</f>
        <v/>
      </c>
      <c r="AE225" s="117" t="str">
        <f>IFERROR(IF(AND(VLOOKUP($F225,'Aircraft list'!$A$4:$G$39,3,FALSE)="YES",VLOOKUP($F225,'Aircraft list'!$A$4:$G$39,6,FALSE)="YES"),U225,""),"")</f>
        <v/>
      </c>
      <c r="AF225" s="115" t="str">
        <f>IFERROR(IF(AND(VLOOKUP($F225,'Aircraft list'!$A$4:$G$39,3,FALSE)="YES",VLOOKUP($F225,'Aircraft list'!$A$4:$G$39,6,FALSE)="YES"),V225,""),"")</f>
        <v/>
      </c>
      <c r="AG225" s="116" t="str">
        <f>IFERROR(IF(VLOOKUP($F225,'Aircraft list'!$A$4:$G$39,5,FALSE)="YES",T225,""),"")</f>
        <v/>
      </c>
      <c r="AH225" s="117" t="str">
        <f>IFERROR(IF(VLOOKUP($F225,'Aircraft list'!$A$4:$G$39,5,FALSE)="YES",U225,""),"")</f>
        <v/>
      </c>
      <c r="AI225" s="115" t="str">
        <f>IFERROR(IF(VLOOKUP($F225,'Aircraft list'!$A$4:$G$39,5,FALSE)="YES",V225,""),"")</f>
        <v/>
      </c>
      <c r="AJ225" s="101"/>
      <c r="AK225" s="101"/>
      <c r="AL225" s="101"/>
      <c r="AM225" s="102" t="str">
        <f>IFERROR(IF(VLOOKUP($F225,'Aircraft list'!$A$4:$G$39,7,FALSE)="YES",N225,""),"")</f>
        <v/>
      </c>
      <c r="AN225" s="112"/>
      <c r="AO225" s="101"/>
      <c r="AP225" s="101"/>
      <c r="AQ225" s="101"/>
      <c r="AR225" s="111"/>
      <c r="AS225" s="102"/>
      <c r="AT225" s="102"/>
      <c r="AU225" s="49"/>
    </row>
    <row r="226" spans="1:47" s="50" customFormat="1">
      <c r="A226" s="84"/>
      <c r="B226" s="75"/>
      <c r="C226" s="76"/>
      <c r="D226" s="77"/>
      <c r="E226" s="73" t="str">
        <f t="shared" si="12"/>
        <v/>
      </c>
      <c r="F226" s="79"/>
      <c r="G226" s="80"/>
      <c r="H226" s="50" t="str">
        <f>IFERROR(IF(VLOOKUP(F226,'Aircraft list'!$A$4:$T$59, 3,FALSE)="YES", "ME", "SE" )," ")</f>
        <v xml:space="preserve"> </v>
      </c>
      <c r="I226" s="80"/>
      <c r="J226" s="81" t="str">
        <f ca="1">IFERROR(IF(AND(
MOD(C226-fctlontodouble(VLOOKUP(B226,#REF!,4,FALSE))/360,1)&gt;=MOD((((MID((MID((IF(ISERR(A226),"",fctsoleil(A226,fctlattodouble(VLOOKUP(B226,#REF!,3,FALSE)),fctlontodouble(VLOOKUP(B226,#REF!,4,FALSE)),FALSE))),1,4)),1,2))*60+MID((MID((IF(ISERR(A226),"",fctsoleil(A226,fctlattodouble(VLOOKUP(B226,#REF!,3,FALSE)),fctlontodouble(VLOOKUP(B226,#REF!,4,FALSE)),FALSE))),1,4)),3,4))/(60*24))-fctlontodouble(VLOOKUP(B226,#REF!,4,FALSE))/360,1),
MOD(C226-fctlontodouble(VLOOKUP(B226,#REF!,4,FALSE))/360,1)&lt;MOD((((MID((MID((IF(ISERR(A226),"",fctsoleil(A226,fctlattodouble(VLOOKUP(B226,#REF!,3,FALSE)),fctlontodouble(VLOOKUP(B226,#REF!,4,FALSE)),FALSE))),7,4)),1,2))*60+MID((MID((IF(ISERR(A226),"",fctsoleil(A226,fctlattodouble(VLOOKUP(B226,#REF!,3,FALSE)),fctlontodouble(VLOOKUP(B226,#REF!,4,FALSE)),FALSE))),7,4)),3,4))/(60*24))-fctlontodouble(VLOOKUP(B226,#REF!,4,FALSE))/360,1)
),1,""),"")</f>
        <v/>
      </c>
      <c r="K226" s="82" t="str">
        <f t="shared" si="13"/>
        <v/>
      </c>
      <c r="L226" s="79" t="str">
        <f ca="1">IFERROR(IF(AND(
MOD(E226-fctlontodouble(VLOOKUP(D226,#REF!,4,FALSE))/360,1)&gt;=MOD((((MID((MID((IF(ISERR(A226),"",fctsoleil(A226,fctlattodouble(VLOOKUP(D226,#REF!,3,FALSE)),fctlontodouble(VLOOKUP(D226,#REF!,4,FALSE)),FALSE))),1,4)),1,2))*60+MID((MID((IF(ISERR(A226),"",fctsoleil(A226,fctlattodouble(VLOOKUP(D226,#REF!,3,FALSE)),fctlontodouble(VLOOKUP(D226,#REF!,4,FALSE)),FALSE))),1,4)),3,4))/(60*24))-fctlontodouble(VLOOKUP(D226,#REF!,4,FALSE))/360,1),
MOD(E226-fctlontodouble(VLOOKUP(D226,#REF!,4,FALSE))/360,1)&lt;MOD((((MID((MID((IF(ISERR(A226),"",fctsoleil(A226,fctlattodouble(VLOOKUP(D226,#REF!,3,FALSE)),fctlontodouble(VLOOKUP(D226,#REF!,4,FALSE)),FALSE))),7,4)),1,2))*60+MID((MID((IF(ISERR(A226),"",fctsoleil(A226,fctlattodouble(VLOOKUP(D226,#REF!,3,FALSE)),fctlontodouble(VLOOKUP(D226,#REF!,4,FALSE)),FALSE))),7,4)),3,4))/(60*24))-fctlontodouble(VLOOKUP(D226,#REF!,4,FALSE))/360,1)
),1," "),"")</f>
        <v/>
      </c>
      <c r="M226" s="79" t="str">
        <f t="shared" si="14"/>
        <v/>
      </c>
      <c r="N226" s="94"/>
      <c r="O226" s="83"/>
      <c r="P226" s="95"/>
      <c r="Q226" s="96"/>
      <c r="R226" s="97" t="str">
        <f>IF(AND(A226&lt;&gt;0,B226&lt;&gt;0,D226&lt;&gt;0,C226&lt;&gt;0,N226&lt;&gt;0),(vol_de_nuit(B226,D226,A226,C226,N226/24)*24),"")</f>
        <v/>
      </c>
      <c r="S226" s="98"/>
      <c r="T226" s="95"/>
      <c r="U226" s="99"/>
      <c r="V226" s="100"/>
      <c r="W226" s="101"/>
      <c r="X226" s="116" t="str">
        <f>IFERROR(IF(AND(VLOOKUP($F226,'Aircraft list'!$A$4:$G$39,2,FALSE)="YES",VLOOKUP($F226,'Aircraft list'!$A$4:$G$39,4,FALSE)="YES"),T226,""),"")</f>
        <v/>
      </c>
      <c r="Y226" s="115" t="str">
        <f>IFERROR(IF(AND(VLOOKUP($F226,'Aircraft list'!$A$4:$G$39,2,FALSE)="YES",VLOOKUP($F226,'Aircraft list'!$A$4:$G$39,4,FALSE)="YES"),V226,""),"")</f>
        <v/>
      </c>
      <c r="Z226" s="116" t="str">
        <f>IFERROR(IF(AND(VLOOKUP($F226,'Aircraft list'!$A$4:$G$39,3,FALSE)="YES",VLOOKUP($F226,'Aircraft list'!$A$4:$G$39,4,FALSE)="YES"),T226,""),"")</f>
        <v/>
      </c>
      <c r="AA226" s="115" t="str">
        <f>IFERROR(IF(AND(VLOOKUP($F226,'Aircraft list'!$A$4:$G$39,3,FALSE)="YES",VLOOKUP($F226,'Aircraft list'!$A$4:$G$39,4,FALSE)="YES"),V226,""),"")</f>
        <v/>
      </c>
      <c r="AB226" s="116" t="str">
        <f>IFERROR(IF(AND(VLOOKUP($F226,'Aircraft list'!$A$4:$G$39,2,FALSE)="YES",VLOOKUP($F226,'Aircraft list'!$A$4:$G$39,6,FALSE)="YES"),T226,""),"")</f>
        <v/>
      </c>
      <c r="AC226" s="115" t="str">
        <f>IFERROR(IF(AND(VLOOKUP($F226,'Aircraft list'!$A$4:$G$39,2,FALSE)="YES",VLOOKUP($F226,'Aircraft list'!$A$4:$G$39,6,FALSE)="YES"),V226,""),"")</f>
        <v/>
      </c>
      <c r="AD226" s="116" t="str">
        <f>IFERROR(IF(AND(VLOOKUP($F226,'Aircraft list'!$A$4:$G$39,3,FALSE)="YES",VLOOKUP($F226,'Aircraft list'!$A$4:$G$39,6,FALSE)="YES"),T226,""),"")</f>
        <v/>
      </c>
      <c r="AE226" s="117" t="str">
        <f>IFERROR(IF(AND(VLOOKUP($F226,'Aircraft list'!$A$4:$G$39,3,FALSE)="YES",VLOOKUP($F226,'Aircraft list'!$A$4:$G$39,6,FALSE)="YES"),U226,""),"")</f>
        <v/>
      </c>
      <c r="AF226" s="115" t="str">
        <f>IFERROR(IF(AND(VLOOKUP($F226,'Aircraft list'!$A$4:$G$39,3,FALSE)="YES",VLOOKUP($F226,'Aircraft list'!$A$4:$G$39,6,FALSE)="YES"),V226,""),"")</f>
        <v/>
      </c>
      <c r="AG226" s="116" t="str">
        <f>IFERROR(IF(VLOOKUP($F226,'Aircraft list'!$A$4:$G$39,5,FALSE)="YES",T226,""),"")</f>
        <v/>
      </c>
      <c r="AH226" s="117" t="str">
        <f>IFERROR(IF(VLOOKUP($F226,'Aircraft list'!$A$4:$G$39,5,FALSE)="YES",U226,""),"")</f>
        <v/>
      </c>
      <c r="AI226" s="115" t="str">
        <f>IFERROR(IF(VLOOKUP($F226,'Aircraft list'!$A$4:$G$39,5,FALSE)="YES",V226,""),"")</f>
        <v/>
      </c>
      <c r="AJ226" s="101"/>
      <c r="AK226" s="101"/>
      <c r="AL226" s="101"/>
      <c r="AM226" s="102" t="str">
        <f>IFERROR(IF(VLOOKUP($F226,'Aircraft list'!$A$4:$G$39,7,FALSE)="YES",N226,""),"")</f>
        <v/>
      </c>
      <c r="AN226" s="112"/>
      <c r="AO226" s="101"/>
      <c r="AP226" s="101"/>
      <c r="AQ226" s="101"/>
      <c r="AR226" s="111"/>
      <c r="AS226" s="102"/>
      <c r="AT226" s="102"/>
      <c r="AU226" s="49"/>
    </row>
    <row r="227" spans="1:47" s="50" customFormat="1">
      <c r="A227" s="84"/>
      <c r="B227" s="75"/>
      <c r="C227" s="76"/>
      <c r="D227" s="77"/>
      <c r="E227" s="73" t="str">
        <f t="shared" si="12"/>
        <v/>
      </c>
      <c r="F227" s="79"/>
      <c r="G227" s="80"/>
      <c r="H227" s="50" t="str">
        <f>IFERROR(IF(VLOOKUP(F227,'Aircraft list'!$A$4:$T$59, 3,FALSE)="YES", "ME", "SE" )," ")</f>
        <v xml:space="preserve"> </v>
      </c>
      <c r="I227" s="80"/>
      <c r="J227" s="81" t="str">
        <f ca="1">IFERROR(IF(AND(
MOD(C227-fctlontodouble(VLOOKUP(B227,#REF!,4,FALSE))/360,1)&gt;=MOD((((MID((MID((IF(ISERR(A227),"",fctsoleil(A227,fctlattodouble(VLOOKUP(B227,#REF!,3,FALSE)),fctlontodouble(VLOOKUP(B227,#REF!,4,FALSE)),FALSE))),1,4)),1,2))*60+MID((MID((IF(ISERR(A227),"",fctsoleil(A227,fctlattodouble(VLOOKUP(B227,#REF!,3,FALSE)),fctlontodouble(VLOOKUP(B227,#REF!,4,FALSE)),FALSE))),1,4)),3,4))/(60*24))-fctlontodouble(VLOOKUP(B227,#REF!,4,FALSE))/360,1),
MOD(C227-fctlontodouble(VLOOKUP(B227,#REF!,4,FALSE))/360,1)&lt;MOD((((MID((MID((IF(ISERR(A227),"",fctsoleil(A227,fctlattodouble(VLOOKUP(B227,#REF!,3,FALSE)),fctlontodouble(VLOOKUP(B227,#REF!,4,FALSE)),FALSE))),7,4)),1,2))*60+MID((MID((IF(ISERR(A227),"",fctsoleil(A227,fctlattodouble(VLOOKUP(B227,#REF!,3,FALSE)),fctlontodouble(VLOOKUP(B227,#REF!,4,FALSE)),FALSE))),7,4)),3,4))/(60*24))-fctlontodouble(VLOOKUP(B227,#REF!,4,FALSE))/360,1)
),1,""),"")</f>
        <v/>
      </c>
      <c r="K227" s="82" t="str">
        <f t="shared" si="13"/>
        <v/>
      </c>
      <c r="L227" s="79" t="str">
        <f ca="1">IFERROR(IF(AND(
MOD(E227-fctlontodouble(VLOOKUP(D227,#REF!,4,FALSE))/360,1)&gt;=MOD((((MID((MID((IF(ISERR(A227),"",fctsoleil(A227,fctlattodouble(VLOOKUP(D227,#REF!,3,FALSE)),fctlontodouble(VLOOKUP(D227,#REF!,4,FALSE)),FALSE))),1,4)),1,2))*60+MID((MID((IF(ISERR(A227),"",fctsoleil(A227,fctlattodouble(VLOOKUP(D227,#REF!,3,FALSE)),fctlontodouble(VLOOKUP(D227,#REF!,4,FALSE)),FALSE))),1,4)),3,4))/(60*24))-fctlontodouble(VLOOKUP(D227,#REF!,4,FALSE))/360,1),
MOD(E227-fctlontodouble(VLOOKUP(D227,#REF!,4,FALSE))/360,1)&lt;MOD((((MID((MID((IF(ISERR(A227),"",fctsoleil(A227,fctlattodouble(VLOOKUP(D227,#REF!,3,FALSE)),fctlontodouble(VLOOKUP(D227,#REF!,4,FALSE)),FALSE))),7,4)),1,2))*60+MID((MID((IF(ISERR(A227),"",fctsoleil(A227,fctlattodouble(VLOOKUP(D227,#REF!,3,FALSE)),fctlontodouble(VLOOKUP(D227,#REF!,4,FALSE)),FALSE))),7,4)),3,4))/(60*24))-fctlontodouble(VLOOKUP(D227,#REF!,4,FALSE))/360,1)
),1," "),"")</f>
        <v/>
      </c>
      <c r="M227" s="79" t="str">
        <f t="shared" si="14"/>
        <v/>
      </c>
      <c r="N227" s="94"/>
      <c r="O227" s="83"/>
      <c r="P227" s="95"/>
      <c r="Q227" s="96"/>
      <c r="R227" s="97" t="str">
        <f>IF(AND(A227&lt;&gt;0,B227&lt;&gt;0,D227&lt;&gt;0,C227&lt;&gt;0,N227&lt;&gt;0),(vol_de_nuit(B227,D227,A227,C227,N227/24)*24),"")</f>
        <v/>
      </c>
      <c r="S227" s="98"/>
      <c r="T227" s="95"/>
      <c r="U227" s="99"/>
      <c r="V227" s="100"/>
      <c r="W227" s="101"/>
      <c r="X227" s="116" t="str">
        <f>IFERROR(IF(AND(VLOOKUP($F227,'Aircraft list'!$A$4:$G$39,2,FALSE)="YES",VLOOKUP($F227,'Aircraft list'!$A$4:$G$39,4,FALSE)="YES"),T227,""),"")</f>
        <v/>
      </c>
      <c r="Y227" s="115" t="str">
        <f>IFERROR(IF(AND(VLOOKUP($F227,'Aircraft list'!$A$4:$G$39,2,FALSE)="YES",VLOOKUP($F227,'Aircraft list'!$A$4:$G$39,4,FALSE)="YES"),V227,""),"")</f>
        <v/>
      </c>
      <c r="Z227" s="116" t="str">
        <f>IFERROR(IF(AND(VLOOKUP($F227,'Aircraft list'!$A$4:$G$39,3,FALSE)="YES",VLOOKUP($F227,'Aircraft list'!$A$4:$G$39,4,FALSE)="YES"),T227,""),"")</f>
        <v/>
      </c>
      <c r="AA227" s="115" t="str">
        <f>IFERROR(IF(AND(VLOOKUP($F227,'Aircraft list'!$A$4:$G$39,3,FALSE)="YES",VLOOKUP($F227,'Aircraft list'!$A$4:$G$39,4,FALSE)="YES"),V227,""),"")</f>
        <v/>
      </c>
      <c r="AB227" s="116" t="str">
        <f>IFERROR(IF(AND(VLOOKUP($F227,'Aircraft list'!$A$4:$G$39,2,FALSE)="YES",VLOOKUP($F227,'Aircraft list'!$A$4:$G$39,6,FALSE)="YES"),T227,""),"")</f>
        <v/>
      </c>
      <c r="AC227" s="115" t="str">
        <f>IFERROR(IF(AND(VLOOKUP($F227,'Aircraft list'!$A$4:$G$39,2,FALSE)="YES",VLOOKUP($F227,'Aircraft list'!$A$4:$G$39,6,FALSE)="YES"),V227,""),"")</f>
        <v/>
      </c>
      <c r="AD227" s="116" t="str">
        <f>IFERROR(IF(AND(VLOOKUP($F227,'Aircraft list'!$A$4:$G$39,3,FALSE)="YES",VLOOKUP($F227,'Aircraft list'!$A$4:$G$39,6,FALSE)="YES"),T227,""),"")</f>
        <v/>
      </c>
      <c r="AE227" s="117" t="str">
        <f>IFERROR(IF(AND(VLOOKUP($F227,'Aircraft list'!$A$4:$G$39,3,FALSE)="YES",VLOOKUP($F227,'Aircraft list'!$A$4:$G$39,6,FALSE)="YES"),U227,""),"")</f>
        <v/>
      </c>
      <c r="AF227" s="115" t="str">
        <f>IFERROR(IF(AND(VLOOKUP($F227,'Aircraft list'!$A$4:$G$39,3,FALSE)="YES",VLOOKUP($F227,'Aircraft list'!$A$4:$G$39,6,FALSE)="YES"),V227,""),"")</f>
        <v/>
      </c>
      <c r="AG227" s="116" t="str">
        <f>IFERROR(IF(VLOOKUP($F227,'Aircraft list'!$A$4:$G$39,5,FALSE)="YES",T227,""),"")</f>
        <v/>
      </c>
      <c r="AH227" s="117" t="str">
        <f>IFERROR(IF(VLOOKUP($F227,'Aircraft list'!$A$4:$G$39,5,FALSE)="YES",U227,""),"")</f>
        <v/>
      </c>
      <c r="AI227" s="115" t="str">
        <f>IFERROR(IF(VLOOKUP($F227,'Aircraft list'!$A$4:$G$39,5,FALSE)="YES",V227,""),"")</f>
        <v/>
      </c>
      <c r="AJ227" s="101"/>
      <c r="AK227" s="101"/>
      <c r="AL227" s="101"/>
      <c r="AM227" s="102" t="str">
        <f>IFERROR(IF(VLOOKUP($F227,'Aircraft list'!$A$4:$G$39,7,FALSE)="YES",N227,""),"")</f>
        <v/>
      </c>
      <c r="AN227" s="112"/>
      <c r="AO227" s="101"/>
      <c r="AP227" s="101"/>
      <c r="AQ227" s="101"/>
      <c r="AR227" s="111"/>
      <c r="AS227" s="102"/>
      <c r="AT227" s="102"/>
      <c r="AU227" s="49"/>
    </row>
    <row r="228" spans="1:47" s="50" customFormat="1">
      <c r="A228" s="84"/>
      <c r="B228" s="75"/>
      <c r="C228" s="76"/>
      <c r="D228" s="77"/>
      <c r="E228" s="73" t="str">
        <f t="shared" si="12"/>
        <v/>
      </c>
      <c r="F228" s="79"/>
      <c r="G228" s="80"/>
      <c r="H228" s="50" t="str">
        <f>IFERROR(IF(VLOOKUP(F228,'Aircraft list'!$A$4:$T$59, 3,FALSE)="YES", "ME", "SE" )," ")</f>
        <v xml:space="preserve"> </v>
      </c>
      <c r="I228" s="80"/>
      <c r="J228" s="81" t="str">
        <f ca="1">IFERROR(IF(AND(
MOD(C228-fctlontodouble(VLOOKUP(B228,#REF!,4,FALSE))/360,1)&gt;=MOD((((MID((MID((IF(ISERR(A228),"",fctsoleil(A228,fctlattodouble(VLOOKUP(B228,#REF!,3,FALSE)),fctlontodouble(VLOOKUP(B228,#REF!,4,FALSE)),FALSE))),1,4)),1,2))*60+MID((MID((IF(ISERR(A228),"",fctsoleil(A228,fctlattodouble(VLOOKUP(B228,#REF!,3,FALSE)),fctlontodouble(VLOOKUP(B228,#REF!,4,FALSE)),FALSE))),1,4)),3,4))/(60*24))-fctlontodouble(VLOOKUP(B228,#REF!,4,FALSE))/360,1),
MOD(C228-fctlontodouble(VLOOKUP(B228,#REF!,4,FALSE))/360,1)&lt;MOD((((MID((MID((IF(ISERR(A228),"",fctsoleil(A228,fctlattodouble(VLOOKUP(B228,#REF!,3,FALSE)),fctlontodouble(VLOOKUP(B228,#REF!,4,FALSE)),FALSE))),7,4)),1,2))*60+MID((MID((IF(ISERR(A228),"",fctsoleil(A228,fctlattodouble(VLOOKUP(B228,#REF!,3,FALSE)),fctlontodouble(VLOOKUP(B228,#REF!,4,FALSE)),FALSE))),7,4)),3,4))/(60*24))-fctlontodouble(VLOOKUP(B228,#REF!,4,FALSE))/360,1)
),1,""),"")</f>
        <v/>
      </c>
      <c r="K228" s="82" t="str">
        <f t="shared" si="13"/>
        <v/>
      </c>
      <c r="L228" s="79" t="str">
        <f ca="1">IFERROR(IF(AND(
MOD(E228-fctlontodouble(VLOOKUP(D228,#REF!,4,FALSE))/360,1)&gt;=MOD((((MID((MID((IF(ISERR(A228),"",fctsoleil(A228,fctlattodouble(VLOOKUP(D228,#REF!,3,FALSE)),fctlontodouble(VLOOKUP(D228,#REF!,4,FALSE)),FALSE))),1,4)),1,2))*60+MID((MID((IF(ISERR(A228),"",fctsoleil(A228,fctlattodouble(VLOOKUP(D228,#REF!,3,FALSE)),fctlontodouble(VLOOKUP(D228,#REF!,4,FALSE)),FALSE))),1,4)),3,4))/(60*24))-fctlontodouble(VLOOKUP(D228,#REF!,4,FALSE))/360,1),
MOD(E228-fctlontodouble(VLOOKUP(D228,#REF!,4,FALSE))/360,1)&lt;MOD((((MID((MID((IF(ISERR(A228),"",fctsoleil(A228,fctlattodouble(VLOOKUP(D228,#REF!,3,FALSE)),fctlontodouble(VLOOKUP(D228,#REF!,4,FALSE)),FALSE))),7,4)),1,2))*60+MID((MID((IF(ISERR(A228),"",fctsoleil(A228,fctlattodouble(VLOOKUP(D228,#REF!,3,FALSE)),fctlontodouble(VLOOKUP(D228,#REF!,4,FALSE)),FALSE))),7,4)),3,4))/(60*24))-fctlontodouble(VLOOKUP(D228,#REF!,4,FALSE))/360,1)
),1," "),"")</f>
        <v/>
      </c>
      <c r="M228" s="79" t="str">
        <f t="shared" si="14"/>
        <v/>
      </c>
      <c r="N228" s="94"/>
      <c r="O228" s="83"/>
      <c r="P228" s="95"/>
      <c r="Q228" s="96"/>
      <c r="R228" s="97" t="str">
        <f>IF(AND(A228&lt;&gt;0,B228&lt;&gt;0,D228&lt;&gt;0,C228&lt;&gt;0,N228&lt;&gt;0),(vol_de_nuit(B228,D228,A228,C228,N228/24)*24),"")</f>
        <v/>
      </c>
      <c r="S228" s="98"/>
      <c r="T228" s="95"/>
      <c r="U228" s="99"/>
      <c r="V228" s="100"/>
      <c r="W228" s="101"/>
      <c r="X228" s="116" t="str">
        <f>IFERROR(IF(AND(VLOOKUP($F228,'Aircraft list'!$A$4:$G$39,2,FALSE)="YES",VLOOKUP($F228,'Aircraft list'!$A$4:$G$39,4,FALSE)="YES"),T228,""),"")</f>
        <v/>
      </c>
      <c r="Y228" s="115" t="str">
        <f>IFERROR(IF(AND(VLOOKUP($F228,'Aircraft list'!$A$4:$G$39,2,FALSE)="YES",VLOOKUP($F228,'Aircraft list'!$A$4:$G$39,4,FALSE)="YES"),V228,""),"")</f>
        <v/>
      </c>
      <c r="Z228" s="116" t="str">
        <f>IFERROR(IF(AND(VLOOKUP($F228,'Aircraft list'!$A$4:$G$39,3,FALSE)="YES",VLOOKUP($F228,'Aircraft list'!$A$4:$G$39,4,FALSE)="YES"),T228,""),"")</f>
        <v/>
      </c>
      <c r="AA228" s="115" t="str">
        <f>IFERROR(IF(AND(VLOOKUP($F228,'Aircraft list'!$A$4:$G$39,3,FALSE)="YES",VLOOKUP($F228,'Aircraft list'!$A$4:$G$39,4,FALSE)="YES"),V228,""),"")</f>
        <v/>
      </c>
      <c r="AB228" s="116" t="str">
        <f>IFERROR(IF(AND(VLOOKUP($F228,'Aircraft list'!$A$4:$G$39,2,FALSE)="YES",VLOOKUP($F228,'Aircraft list'!$A$4:$G$39,6,FALSE)="YES"),T228,""),"")</f>
        <v/>
      </c>
      <c r="AC228" s="115" t="str">
        <f>IFERROR(IF(AND(VLOOKUP($F228,'Aircraft list'!$A$4:$G$39,2,FALSE)="YES",VLOOKUP($F228,'Aircraft list'!$A$4:$G$39,6,FALSE)="YES"),V228,""),"")</f>
        <v/>
      </c>
      <c r="AD228" s="116" t="str">
        <f>IFERROR(IF(AND(VLOOKUP($F228,'Aircraft list'!$A$4:$G$39,3,FALSE)="YES",VLOOKUP($F228,'Aircraft list'!$A$4:$G$39,6,FALSE)="YES"),T228,""),"")</f>
        <v/>
      </c>
      <c r="AE228" s="117" t="str">
        <f>IFERROR(IF(AND(VLOOKUP($F228,'Aircraft list'!$A$4:$G$39,3,FALSE)="YES",VLOOKUP($F228,'Aircraft list'!$A$4:$G$39,6,FALSE)="YES"),U228,""),"")</f>
        <v/>
      </c>
      <c r="AF228" s="115" t="str">
        <f>IFERROR(IF(AND(VLOOKUP($F228,'Aircraft list'!$A$4:$G$39,3,FALSE)="YES",VLOOKUP($F228,'Aircraft list'!$A$4:$G$39,6,FALSE)="YES"),V228,""),"")</f>
        <v/>
      </c>
      <c r="AG228" s="116" t="str">
        <f>IFERROR(IF(VLOOKUP($F228,'Aircraft list'!$A$4:$G$39,5,FALSE)="YES",T228,""),"")</f>
        <v/>
      </c>
      <c r="AH228" s="117" t="str">
        <f>IFERROR(IF(VLOOKUP($F228,'Aircraft list'!$A$4:$G$39,5,FALSE)="YES",U228,""),"")</f>
        <v/>
      </c>
      <c r="AI228" s="115" t="str">
        <f>IFERROR(IF(VLOOKUP($F228,'Aircraft list'!$A$4:$G$39,5,FALSE)="YES",V228,""),"")</f>
        <v/>
      </c>
      <c r="AJ228" s="101"/>
      <c r="AK228" s="101"/>
      <c r="AL228" s="101"/>
      <c r="AM228" s="102" t="str">
        <f>IFERROR(IF(VLOOKUP($F228,'Aircraft list'!$A$4:$G$39,7,FALSE)="YES",N228,""),"")</f>
        <v/>
      </c>
      <c r="AN228" s="112"/>
      <c r="AO228" s="101"/>
      <c r="AP228" s="101"/>
      <c r="AQ228" s="101"/>
      <c r="AR228" s="111"/>
      <c r="AS228" s="102"/>
      <c r="AT228" s="102"/>
      <c r="AU228" s="49"/>
    </row>
    <row r="229" spans="1:47" s="50" customFormat="1">
      <c r="A229" s="84"/>
      <c r="B229" s="75"/>
      <c r="C229" s="76"/>
      <c r="D229" s="77"/>
      <c r="E229" s="73" t="str">
        <f t="shared" si="12"/>
        <v/>
      </c>
      <c r="F229" s="79"/>
      <c r="G229" s="80"/>
      <c r="H229" s="50" t="str">
        <f>IFERROR(IF(VLOOKUP(F229,'Aircraft list'!$A$4:$T$59, 3,FALSE)="YES", "ME", "SE" )," ")</f>
        <v xml:space="preserve"> </v>
      </c>
      <c r="I229" s="80"/>
      <c r="J229" s="81" t="str">
        <f ca="1">IFERROR(IF(AND(
MOD(C229-fctlontodouble(VLOOKUP(B229,#REF!,4,FALSE))/360,1)&gt;=MOD((((MID((MID((IF(ISERR(A229),"",fctsoleil(A229,fctlattodouble(VLOOKUP(B229,#REF!,3,FALSE)),fctlontodouble(VLOOKUP(B229,#REF!,4,FALSE)),FALSE))),1,4)),1,2))*60+MID((MID((IF(ISERR(A229),"",fctsoleil(A229,fctlattodouble(VLOOKUP(B229,#REF!,3,FALSE)),fctlontodouble(VLOOKUP(B229,#REF!,4,FALSE)),FALSE))),1,4)),3,4))/(60*24))-fctlontodouble(VLOOKUP(B229,#REF!,4,FALSE))/360,1),
MOD(C229-fctlontodouble(VLOOKUP(B229,#REF!,4,FALSE))/360,1)&lt;MOD((((MID((MID((IF(ISERR(A229),"",fctsoleil(A229,fctlattodouble(VLOOKUP(B229,#REF!,3,FALSE)),fctlontodouble(VLOOKUP(B229,#REF!,4,FALSE)),FALSE))),7,4)),1,2))*60+MID((MID((IF(ISERR(A229),"",fctsoleil(A229,fctlattodouble(VLOOKUP(B229,#REF!,3,FALSE)),fctlontodouble(VLOOKUP(B229,#REF!,4,FALSE)),FALSE))),7,4)),3,4))/(60*24))-fctlontodouble(VLOOKUP(B229,#REF!,4,FALSE))/360,1)
),1,""),"")</f>
        <v/>
      </c>
      <c r="K229" s="82" t="str">
        <f t="shared" si="13"/>
        <v/>
      </c>
      <c r="L229" s="79" t="str">
        <f ca="1">IFERROR(IF(AND(
MOD(E229-fctlontodouble(VLOOKUP(D229,#REF!,4,FALSE))/360,1)&gt;=MOD((((MID((MID((IF(ISERR(A229),"",fctsoleil(A229,fctlattodouble(VLOOKUP(D229,#REF!,3,FALSE)),fctlontodouble(VLOOKUP(D229,#REF!,4,FALSE)),FALSE))),1,4)),1,2))*60+MID((MID((IF(ISERR(A229),"",fctsoleil(A229,fctlattodouble(VLOOKUP(D229,#REF!,3,FALSE)),fctlontodouble(VLOOKUP(D229,#REF!,4,FALSE)),FALSE))),1,4)),3,4))/(60*24))-fctlontodouble(VLOOKUP(D229,#REF!,4,FALSE))/360,1),
MOD(E229-fctlontodouble(VLOOKUP(D229,#REF!,4,FALSE))/360,1)&lt;MOD((((MID((MID((IF(ISERR(A229),"",fctsoleil(A229,fctlattodouble(VLOOKUP(D229,#REF!,3,FALSE)),fctlontodouble(VLOOKUP(D229,#REF!,4,FALSE)),FALSE))),7,4)),1,2))*60+MID((MID((IF(ISERR(A229),"",fctsoleil(A229,fctlattodouble(VLOOKUP(D229,#REF!,3,FALSE)),fctlontodouble(VLOOKUP(D229,#REF!,4,FALSE)),FALSE))),7,4)),3,4))/(60*24))-fctlontodouble(VLOOKUP(D229,#REF!,4,FALSE))/360,1)
),1," "),"")</f>
        <v/>
      </c>
      <c r="M229" s="79" t="str">
        <f t="shared" si="14"/>
        <v/>
      </c>
      <c r="N229" s="94"/>
      <c r="O229" s="83"/>
      <c r="P229" s="95"/>
      <c r="Q229" s="96"/>
      <c r="R229" s="97" t="str">
        <f>IF(AND(A229&lt;&gt;0,B229&lt;&gt;0,D229&lt;&gt;0,C229&lt;&gt;0,N229&lt;&gt;0),(vol_de_nuit(B229,D229,A229,C229,N229/24)*24),"")</f>
        <v/>
      </c>
      <c r="S229" s="98"/>
      <c r="T229" s="95"/>
      <c r="U229" s="99"/>
      <c r="V229" s="100"/>
      <c r="W229" s="101"/>
      <c r="X229" s="116" t="str">
        <f>IFERROR(IF(AND(VLOOKUP($F229,'Aircraft list'!$A$4:$G$39,2,FALSE)="YES",VLOOKUP($F229,'Aircraft list'!$A$4:$G$39,4,FALSE)="YES"),T229,""),"")</f>
        <v/>
      </c>
      <c r="Y229" s="115" t="str">
        <f>IFERROR(IF(AND(VLOOKUP($F229,'Aircraft list'!$A$4:$G$39,2,FALSE)="YES",VLOOKUP($F229,'Aircraft list'!$A$4:$G$39,4,FALSE)="YES"),V229,""),"")</f>
        <v/>
      </c>
      <c r="Z229" s="116" t="str">
        <f>IFERROR(IF(AND(VLOOKUP($F229,'Aircraft list'!$A$4:$G$39,3,FALSE)="YES",VLOOKUP($F229,'Aircraft list'!$A$4:$G$39,4,FALSE)="YES"),T229,""),"")</f>
        <v/>
      </c>
      <c r="AA229" s="115" t="str">
        <f>IFERROR(IF(AND(VLOOKUP($F229,'Aircraft list'!$A$4:$G$39,3,FALSE)="YES",VLOOKUP($F229,'Aircraft list'!$A$4:$G$39,4,FALSE)="YES"),V229,""),"")</f>
        <v/>
      </c>
      <c r="AB229" s="116" t="str">
        <f>IFERROR(IF(AND(VLOOKUP($F229,'Aircraft list'!$A$4:$G$39,2,FALSE)="YES",VLOOKUP($F229,'Aircraft list'!$A$4:$G$39,6,FALSE)="YES"),T229,""),"")</f>
        <v/>
      </c>
      <c r="AC229" s="115" t="str">
        <f>IFERROR(IF(AND(VLOOKUP($F229,'Aircraft list'!$A$4:$G$39,2,FALSE)="YES",VLOOKUP($F229,'Aircraft list'!$A$4:$G$39,6,FALSE)="YES"),V229,""),"")</f>
        <v/>
      </c>
      <c r="AD229" s="116" t="str">
        <f>IFERROR(IF(AND(VLOOKUP($F229,'Aircraft list'!$A$4:$G$39,3,FALSE)="YES",VLOOKUP($F229,'Aircraft list'!$A$4:$G$39,6,FALSE)="YES"),T229,""),"")</f>
        <v/>
      </c>
      <c r="AE229" s="117" t="str">
        <f>IFERROR(IF(AND(VLOOKUP($F229,'Aircraft list'!$A$4:$G$39,3,FALSE)="YES",VLOOKUP($F229,'Aircraft list'!$A$4:$G$39,6,FALSE)="YES"),U229,""),"")</f>
        <v/>
      </c>
      <c r="AF229" s="115" t="str">
        <f>IFERROR(IF(AND(VLOOKUP($F229,'Aircraft list'!$A$4:$G$39,3,FALSE)="YES",VLOOKUP($F229,'Aircraft list'!$A$4:$G$39,6,FALSE)="YES"),V229,""),"")</f>
        <v/>
      </c>
      <c r="AG229" s="116" t="str">
        <f>IFERROR(IF(VLOOKUP($F229,'Aircraft list'!$A$4:$G$39,5,FALSE)="YES",T229,""),"")</f>
        <v/>
      </c>
      <c r="AH229" s="117" t="str">
        <f>IFERROR(IF(VLOOKUP($F229,'Aircraft list'!$A$4:$G$39,5,FALSE)="YES",U229,""),"")</f>
        <v/>
      </c>
      <c r="AI229" s="115" t="str">
        <f>IFERROR(IF(VLOOKUP($F229,'Aircraft list'!$A$4:$G$39,5,FALSE)="YES",V229,""),"")</f>
        <v/>
      </c>
      <c r="AJ229" s="101"/>
      <c r="AK229" s="101"/>
      <c r="AL229" s="101"/>
      <c r="AM229" s="102" t="str">
        <f>IFERROR(IF(VLOOKUP($F229,'Aircraft list'!$A$4:$G$39,7,FALSE)="YES",N229,""),"")</f>
        <v/>
      </c>
      <c r="AN229" s="112"/>
      <c r="AO229" s="101"/>
      <c r="AP229" s="101"/>
      <c r="AQ229" s="101"/>
      <c r="AR229" s="111"/>
      <c r="AS229" s="102"/>
      <c r="AT229" s="102"/>
      <c r="AU229" s="49"/>
    </row>
    <row r="230" spans="1:47" s="50" customFormat="1">
      <c r="A230" s="84"/>
      <c r="B230" s="75"/>
      <c r="C230" s="76"/>
      <c r="D230" s="77"/>
      <c r="E230" s="73" t="str">
        <f t="shared" si="12"/>
        <v/>
      </c>
      <c r="F230" s="79"/>
      <c r="G230" s="80"/>
      <c r="H230" s="50" t="str">
        <f>IFERROR(IF(VLOOKUP(F230,'Aircraft list'!$A$4:$T$59, 3,FALSE)="YES", "ME", "SE" )," ")</f>
        <v xml:space="preserve"> </v>
      </c>
      <c r="I230" s="80"/>
      <c r="J230" s="81" t="str">
        <f ca="1">IFERROR(IF(AND(
MOD(C230-fctlontodouble(VLOOKUP(B230,#REF!,4,FALSE))/360,1)&gt;=MOD((((MID((MID((IF(ISERR(A230),"",fctsoleil(A230,fctlattodouble(VLOOKUP(B230,#REF!,3,FALSE)),fctlontodouble(VLOOKUP(B230,#REF!,4,FALSE)),FALSE))),1,4)),1,2))*60+MID((MID((IF(ISERR(A230),"",fctsoleil(A230,fctlattodouble(VLOOKUP(B230,#REF!,3,FALSE)),fctlontodouble(VLOOKUP(B230,#REF!,4,FALSE)),FALSE))),1,4)),3,4))/(60*24))-fctlontodouble(VLOOKUP(B230,#REF!,4,FALSE))/360,1),
MOD(C230-fctlontodouble(VLOOKUP(B230,#REF!,4,FALSE))/360,1)&lt;MOD((((MID((MID((IF(ISERR(A230),"",fctsoleil(A230,fctlattodouble(VLOOKUP(B230,#REF!,3,FALSE)),fctlontodouble(VLOOKUP(B230,#REF!,4,FALSE)),FALSE))),7,4)),1,2))*60+MID((MID((IF(ISERR(A230),"",fctsoleil(A230,fctlattodouble(VLOOKUP(B230,#REF!,3,FALSE)),fctlontodouble(VLOOKUP(B230,#REF!,4,FALSE)),FALSE))),7,4)),3,4))/(60*24))-fctlontodouble(VLOOKUP(B230,#REF!,4,FALSE))/360,1)
),1,""),"")</f>
        <v/>
      </c>
      <c r="K230" s="82" t="str">
        <f t="shared" si="13"/>
        <v/>
      </c>
      <c r="L230" s="79" t="str">
        <f ca="1">IFERROR(IF(AND(
MOD(E230-fctlontodouble(VLOOKUP(D230,#REF!,4,FALSE))/360,1)&gt;=MOD((((MID((MID((IF(ISERR(A230),"",fctsoleil(A230,fctlattodouble(VLOOKUP(D230,#REF!,3,FALSE)),fctlontodouble(VLOOKUP(D230,#REF!,4,FALSE)),FALSE))),1,4)),1,2))*60+MID((MID((IF(ISERR(A230),"",fctsoleil(A230,fctlattodouble(VLOOKUP(D230,#REF!,3,FALSE)),fctlontodouble(VLOOKUP(D230,#REF!,4,FALSE)),FALSE))),1,4)),3,4))/(60*24))-fctlontodouble(VLOOKUP(D230,#REF!,4,FALSE))/360,1),
MOD(E230-fctlontodouble(VLOOKUP(D230,#REF!,4,FALSE))/360,1)&lt;MOD((((MID((MID((IF(ISERR(A230),"",fctsoleil(A230,fctlattodouble(VLOOKUP(D230,#REF!,3,FALSE)),fctlontodouble(VLOOKUP(D230,#REF!,4,FALSE)),FALSE))),7,4)),1,2))*60+MID((MID((IF(ISERR(A230),"",fctsoleil(A230,fctlattodouble(VLOOKUP(D230,#REF!,3,FALSE)),fctlontodouble(VLOOKUP(D230,#REF!,4,FALSE)),FALSE))),7,4)),3,4))/(60*24))-fctlontodouble(VLOOKUP(D230,#REF!,4,FALSE))/360,1)
),1," "),"")</f>
        <v/>
      </c>
      <c r="M230" s="79" t="str">
        <f t="shared" si="14"/>
        <v/>
      </c>
      <c r="N230" s="94"/>
      <c r="O230" s="83"/>
      <c r="P230" s="95"/>
      <c r="Q230" s="96"/>
      <c r="R230" s="97" t="str">
        <f>IF(AND(A230&lt;&gt;0,B230&lt;&gt;0,D230&lt;&gt;0,C230&lt;&gt;0,N230&lt;&gt;0),(vol_de_nuit(B230,D230,A230,C230,N230/24)*24),"")</f>
        <v/>
      </c>
      <c r="S230" s="98"/>
      <c r="T230" s="95"/>
      <c r="U230" s="99"/>
      <c r="V230" s="100"/>
      <c r="W230" s="101"/>
      <c r="X230" s="116" t="str">
        <f>IFERROR(IF(AND(VLOOKUP($F230,'Aircraft list'!$A$4:$G$39,2,FALSE)="YES",VLOOKUP($F230,'Aircraft list'!$A$4:$G$39,4,FALSE)="YES"),T230,""),"")</f>
        <v/>
      </c>
      <c r="Y230" s="115" t="str">
        <f>IFERROR(IF(AND(VLOOKUP($F230,'Aircraft list'!$A$4:$G$39,2,FALSE)="YES",VLOOKUP($F230,'Aircraft list'!$A$4:$G$39,4,FALSE)="YES"),V230,""),"")</f>
        <v/>
      </c>
      <c r="Z230" s="116" t="str">
        <f>IFERROR(IF(AND(VLOOKUP($F230,'Aircraft list'!$A$4:$G$39,3,FALSE)="YES",VLOOKUP($F230,'Aircraft list'!$A$4:$G$39,4,FALSE)="YES"),T230,""),"")</f>
        <v/>
      </c>
      <c r="AA230" s="115" t="str">
        <f>IFERROR(IF(AND(VLOOKUP($F230,'Aircraft list'!$A$4:$G$39,3,FALSE)="YES",VLOOKUP($F230,'Aircraft list'!$A$4:$G$39,4,FALSE)="YES"),V230,""),"")</f>
        <v/>
      </c>
      <c r="AB230" s="116" t="str">
        <f>IFERROR(IF(AND(VLOOKUP($F230,'Aircraft list'!$A$4:$G$39,2,FALSE)="YES",VLOOKUP($F230,'Aircraft list'!$A$4:$G$39,6,FALSE)="YES"),T230,""),"")</f>
        <v/>
      </c>
      <c r="AC230" s="115" t="str">
        <f>IFERROR(IF(AND(VLOOKUP($F230,'Aircraft list'!$A$4:$G$39,2,FALSE)="YES",VLOOKUP($F230,'Aircraft list'!$A$4:$G$39,6,FALSE)="YES"),V230,""),"")</f>
        <v/>
      </c>
      <c r="AD230" s="116" t="str">
        <f>IFERROR(IF(AND(VLOOKUP($F230,'Aircraft list'!$A$4:$G$39,3,FALSE)="YES",VLOOKUP($F230,'Aircraft list'!$A$4:$G$39,6,FALSE)="YES"),T230,""),"")</f>
        <v/>
      </c>
      <c r="AE230" s="117" t="str">
        <f>IFERROR(IF(AND(VLOOKUP($F230,'Aircraft list'!$A$4:$G$39,3,FALSE)="YES",VLOOKUP($F230,'Aircraft list'!$A$4:$G$39,6,FALSE)="YES"),U230,""),"")</f>
        <v/>
      </c>
      <c r="AF230" s="115" t="str">
        <f>IFERROR(IF(AND(VLOOKUP($F230,'Aircraft list'!$A$4:$G$39,3,FALSE)="YES",VLOOKUP($F230,'Aircraft list'!$A$4:$G$39,6,FALSE)="YES"),V230,""),"")</f>
        <v/>
      </c>
      <c r="AG230" s="116" t="str">
        <f>IFERROR(IF(VLOOKUP($F230,'Aircraft list'!$A$4:$G$39,5,FALSE)="YES",T230,""),"")</f>
        <v/>
      </c>
      <c r="AH230" s="117" t="str">
        <f>IFERROR(IF(VLOOKUP($F230,'Aircraft list'!$A$4:$G$39,5,FALSE)="YES",U230,""),"")</f>
        <v/>
      </c>
      <c r="AI230" s="115" t="str">
        <f>IFERROR(IF(VLOOKUP($F230,'Aircraft list'!$A$4:$G$39,5,FALSE)="YES",V230,""),"")</f>
        <v/>
      </c>
      <c r="AJ230" s="101"/>
      <c r="AK230" s="101"/>
      <c r="AL230" s="101"/>
      <c r="AM230" s="102" t="str">
        <f>IFERROR(IF(VLOOKUP($F230,'Aircraft list'!$A$4:$G$39,7,FALSE)="YES",N230,""),"")</f>
        <v/>
      </c>
      <c r="AN230" s="112"/>
      <c r="AO230" s="101"/>
      <c r="AP230" s="101"/>
      <c r="AQ230" s="101"/>
      <c r="AR230" s="111"/>
      <c r="AS230" s="102"/>
      <c r="AT230" s="102"/>
      <c r="AU230" s="49"/>
    </row>
    <row r="231" spans="1:47" s="50" customFormat="1">
      <c r="A231" s="84"/>
      <c r="B231" s="75"/>
      <c r="C231" s="76"/>
      <c r="D231" s="77"/>
      <c r="E231" s="73" t="str">
        <f t="shared" si="12"/>
        <v/>
      </c>
      <c r="F231" s="79"/>
      <c r="G231" s="80"/>
      <c r="H231" s="50" t="str">
        <f>IFERROR(IF(VLOOKUP(F231,'Aircraft list'!$A$4:$T$59, 3,FALSE)="YES", "ME", "SE" )," ")</f>
        <v xml:space="preserve"> </v>
      </c>
      <c r="I231" s="80"/>
      <c r="J231" s="81" t="str">
        <f ca="1">IFERROR(IF(AND(
MOD(C231-fctlontodouble(VLOOKUP(B231,#REF!,4,FALSE))/360,1)&gt;=MOD((((MID((MID((IF(ISERR(A231),"",fctsoleil(A231,fctlattodouble(VLOOKUP(B231,#REF!,3,FALSE)),fctlontodouble(VLOOKUP(B231,#REF!,4,FALSE)),FALSE))),1,4)),1,2))*60+MID((MID((IF(ISERR(A231),"",fctsoleil(A231,fctlattodouble(VLOOKUP(B231,#REF!,3,FALSE)),fctlontodouble(VLOOKUP(B231,#REF!,4,FALSE)),FALSE))),1,4)),3,4))/(60*24))-fctlontodouble(VLOOKUP(B231,#REF!,4,FALSE))/360,1),
MOD(C231-fctlontodouble(VLOOKUP(B231,#REF!,4,FALSE))/360,1)&lt;MOD((((MID((MID((IF(ISERR(A231),"",fctsoleil(A231,fctlattodouble(VLOOKUP(B231,#REF!,3,FALSE)),fctlontodouble(VLOOKUP(B231,#REF!,4,FALSE)),FALSE))),7,4)),1,2))*60+MID((MID((IF(ISERR(A231),"",fctsoleil(A231,fctlattodouble(VLOOKUP(B231,#REF!,3,FALSE)),fctlontodouble(VLOOKUP(B231,#REF!,4,FALSE)),FALSE))),7,4)),3,4))/(60*24))-fctlontodouble(VLOOKUP(B231,#REF!,4,FALSE))/360,1)
),1,""),"")</f>
        <v/>
      </c>
      <c r="K231" s="82" t="str">
        <f t="shared" si="13"/>
        <v/>
      </c>
      <c r="L231" s="79" t="str">
        <f ca="1">IFERROR(IF(AND(
MOD(E231-fctlontodouble(VLOOKUP(D231,#REF!,4,FALSE))/360,1)&gt;=MOD((((MID((MID((IF(ISERR(A231),"",fctsoleil(A231,fctlattodouble(VLOOKUP(D231,#REF!,3,FALSE)),fctlontodouble(VLOOKUP(D231,#REF!,4,FALSE)),FALSE))),1,4)),1,2))*60+MID((MID((IF(ISERR(A231),"",fctsoleil(A231,fctlattodouble(VLOOKUP(D231,#REF!,3,FALSE)),fctlontodouble(VLOOKUP(D231,#REF!,4,FALSE)),FALSE))),1,4)),3,4))/(60*24))-fctlontodouble(VLOOKUP(D231,#REF!,4,FALSE))/360,1),
MOD(E231-fctlontodouble(VLOOKUP(D231,#REF!,4,FALSE))/360,1)&lt;MOD((((MID((MID((IF(ISERR(A231),"",fctsoleil(A231,fctlattodouble(VLOOKUP(D231,#REF!,3,FALSE)),fctlontodouble(VLOOKUP(D231,#REF!,4,FALSE)),FALSE))),7,4)),1,2))*60+MID((MID((IF(ISERR(A231),"",fctsoleil(A231,fctlattodouble(VLOOKUP(D231,#REF!,3,FALSE)),fctlontodouble(VLOOKUP(D231,#REF!,4,FALSE)),FALSE))),7,4)),3,4))/(60*24))-fctlontodouble(VLOOKUP(D231,#REF!,4,FALSE))/360,1)
),1," "),"")</f>
        <v/>
      </c>
      <c r="M231" s="79" t="str">
        <f t="shared" si="14"/>
        <v/>
      </c>
      <c r="N231" s="94"/>
      <c r="O231" s="83"/>
      <c r="P231" s="95"/>
      <c r="Q231" s="96"/>
      <c r="R231" s="97" t="str">
        <f>IF(AND(A231&lt;&gt;0,B231&lt;&gt;0,D231&lt;&gt;0,C231&lt;&gt;0,N231&lt;&gt;0),(vol_de_nuit(B231,D231,A231,C231,N231/24)*24),"")</f>
        <v/>
      </c>
      <c r="S231" s="98"/>
      <c r="T231" s="95"/>
      <c r="U231" s="99"/>
      <c r="V231" s="100"/>
      <c r="W231" s="101"/>
      <c r="X231" s="116" t="str">
        <f>IFERROR(IF(AND(VLOOKUP($F231,'Aircraft list'!$A$4:$G$39,2,FALSE)="YES",VLOOKUP($F231,'Aircraft list'!$A$4:$G$39,4,FALSE)="YES"),T231,""),"")</f>
        <v/>
      </c>
      <c r="Y231" s="115" t="str">
        <f>IFERROR(IF(AND(VLOOKUP($F231,'Aircraft list'!$A$4:$G$39,2,FALSE)="YES",VLOOKUP($F231,'Aircraft list'!$A$4:$G$39,4,FALSE)="YES"),V231,""),"")</f>
        <v/>
      </c>
      <c r="Z231" s="116" t="str">
        <f>IFERROR(IF(AND(VLOOKUP($F231,'Aircraft list'!$A$4:$G$39,3,FALSE)="YES",VLOOKUP($F231,'Aircraft list'!$A$4:$G$39,4,FALSE)="YES"),T231,""),"")</f>
        <v/>
      </c>
      <c r="AA231" s="115" t="str">
        <f>IFERROR(IF(AND(VLOOKUP($F231,'Aircraft list'!$A$4:$G$39,3,FALSE)="YES",VLOOKUP($F231,'Aircraft list'!$A$4:$G$39,4,FALSE)="YES"),V231,""),"")</f>
        <v/>
      </c>
      <c r="AB231" s="116" t="str">
        <f>IFERROR(IF(AND(VLOOKUP($F231,'Aircraft list'!$A$4:$G$39,2,FALSE)="YES",VLOOKUP($F231,'Aircraft list'!$A$4:$G$39,6,FALSE)="YES"),T231,""),"")</f>
        <v/>
      </c>
      <c r="AC231" s="115" t="str">
        <f>IFERROR(IF(AND(VLOOKUP($F231,'Aircraft list'!$A$4:$G$39,2,FALSE)="YES",VLOOKUP($F231,'Aircraft list'!$A$4:$G$39,6,FALSE)="YES"),V231,""),"")</f>
        <v/>
      </c>
      <c r="AD231" s="116" t="str">
        <f>IFERROR(IF(AND(VLOOKUP($F231,'Aircraft list'!$A$4:$G$39,3,FALSE)="YES",VLOOKUP($F231,'Aircraft list'!$A$4:$G$39,6,FALSE)="YES"),T231,""),"")</f>
        <v/>
      </c>
      <c r="AE231" s="117" t="str">
        <f>IFERROR(IF(AND(VLOOKUP($F231,'Aircraft list'!$A$4:$G$39,3,FALSE)="YES",VLOOKUP($F231,'Aircraft list'!$A$4:$G$39,6,FALSE)="YES"),U231,""),"")</f>
        <v/>
      </c>
      <c r="AF231" s="115" t="str">
        <f>IFERROR(IF(AND(VLOOKUP($F231,'Aircraft list'!$A$4:$G$39,3,FALSE)="YES",VLOOKUP($F231,'Aircraft list'!$A$4:$G$39,6,FALSE)="YES"),V231,""),"")</f>
        <v/>
      </c>
      <c r="AG231" s="116" t="str">
        <f>IFERROR(IF(VLOOKUP($F231,'Aircraft list'!$A$4:$G$39,5,FALSE)="YES",T231,""),"")</f>
        <v/>
      </c>
      <c r="AH231" s="117" t="str">
        <f>IFERROR(IF(VLOOKUP($F231,'Aircraft list'!$A$4:$G$39,5,FALSE)="YES",U231,""),"")</f>
        <v/>
      </c>
      <c r="AI231" s="115" t="str">
        <f>IFERROR(IF(VLOOKUP($F231,'Aircraft list'!$A$4:$G$39,5,FALSE)="YES",V231,""),"")</f>
        <v/>
      </c>
      <c r="AJ231" s="101"/>
      <c r="AK231" s="101"/>
      <c r="AL231" s="101"/>
      <c r="AM231" s="102" t="str">
        <f>IFERROR(IF(VLOOKUP($F231,'Aircraft list'!$A$4:$G$39,7,FALSE)="YES",N231,""),"")</f>
        <v/>
      </c>
      <c r="AN231" s="112"/>
      <c r="AO231" s="101"/>
      <c r="AP231" s="101"/>
      <c r="AQ231" s="101"/>
      <c r="AR231" s="111"/>
      <c r="AS231" s="102"/>
      <c r="AT231" s="102"/>
      <c r="AU231" s="49"/>
    </row>
    <row r="232" spans="1:47" s="50" customFormat="1">
      <c r="A232" s="84"/>
      <c r="B232" s="75"/>
      <c r="C232" s="76"/>
      <c r="D232" s="77"/>
      <c r="E232" s="73" t="str">
        <f t="shared" si="12"/>
        <v/>
      </c>
      <c r="F232" s="79"/>
      <c r="G232" s="80"/>
      <c r="H232" s="50" t="str">
        <f>IFERROR(IF(VLOOKUP(F232,'Aircraft list'!$A$4:$T$59, 3,FALSE)="YES", "ME", "SE" )," ")</f>
        <v xml:space="preserve"> </v>
      </c>
      <c r="I232" s="80"/>
      <c r="J232" s="81" t="str">
        <f ca="1">IFERROR(IF(AND(
MOD(C232-fctlontodouble(VLOOKUP(B232,#REF!,4,FALSE))/360,1)&gt;=MOD((((MID((MID((IF(ISERR(A232),"",fctsoleil(A232,fctlattodouble(VLOOKUP(B232,#REF!,3,FALSE)),fctlontodouble(VLOOKUP(B232,#REF!,4,FALSE)),FALSE))),1,4)),1,2))*60+MID((MID((IF(ISERR(A232),"",fctsoleil(A232,fctlattodouble(VLOOKUP(B232,#REF!,3,FALSE)),fctlontodouble(VLOOKUP(B232,#REF!,4,FALSE)),FALSE))),1,4)),3,4))/(60*24))-fctlontodouble(VLOOKUP(B232,#REF!,4,FALSE))/360,1),
MOD(C232-fctlontodouble(VLOOKUP(B232,#REF!,4,FALSE))/360,1)&lt;MOD((((MID((MID((IF(ISERR(A232),"",fctsoleil(A232,fctlattodouble(VLOOKUP(B232,#REF!,3,FALSE)),fctlontodouble(VLOOKUP(B232,#REF!,4,FALSE)),FALSE))),7,4)),1,2))*60+MID((MID((IF(ISERR(A232),"",fctsoleil(A232,fctlattodouble(VLOOKUP(B232,#REF!,3,FALSE)),fctlontodouble(VLOOKUP(B232,#REF!,4,FALSE)),FALSE))),7,4)),3,4))/(60*24))-fctlontodouble(VLOOKUP(B232,#REF!,4,FALSE))/360,1)
),1,""),"")</f>
        <v/>
      </c>
      <c r="K232" s="82" t="str">
        <f t="shared" si="13"/>
        <v/>
      </c>
      <c r="L232" s="79" t="str">
        <f ca="1">IFERROR(IF(AND(
MOD(E232-fctlontodouble(VLOOKUP(D232,#REF!,4,FALSE))/360,1)&gt;=MOD((((MID((MID((IF(ISERR(A232),"",fctsoleil(A232,fctlattodouble(VLOOKUP(D232,#REF!,3,FALSE)),fctlontodouble(VLOOKUP(D232,#REF!,4,FALSE)),FALSE))),1,4)),1,2))*60+MID((MID((IF(ISERR(A232),"",fctsoleil(A232,fctlattodouble(VLOOKUP(D232,#REF!,3,FALSE)),fctlontodouble(VLOOKUP(D232,#REF!,4,FALSE)),FALSE))),1,4)),3,4))/(60*24))-fctlontodouble(VLOOKUP(D232,#REF!,4,FALSE))/360,1),
MOD(E232-fctlontodouble(VLOOKUP(D232,#REF!,4,FALSE))/360,1)&lt;MOD((((MID((MID((IF(ISERR(A232),"",fctsoleil(A232,fctlattodouble(VLOOKUP(D232,#REF!,3,FALSE)),fctlontodouble(VLOOKUP(D232,#REF!,4,FALSE)),FALSE))),7,4)),1,2))*60+MID((MID((IF(ISERR(A232),"",fctsoleil(A232,fctlattodouble(VLOOKUP(D232,#REF!,3,FALSE)),fctlontodouble(VLOOKUP(D232,#REF!,4,FALSE)),FALSE))),7,4)),3,4))/(60*24))-fctlontodouble(VLOOKUP(D232,#REF!,4,FALSE))/360,1)
),1," "),"")</f>
        <v/>
      </c>
      <c r="M232" s="79" t="str">
        <f t="shared" si="14"/>
        <v/>
      </c>
      <c r="N232" s="94"/>
      <c r="O232" s="83"/>
      <c r="P232" s="95"/>
      <c r="Q232" s="96"/>
      <c r="R232" s="97" t="str">
        <f>IF(AND(A232&lt;&gt;0,B232&lt;&gt;0,D232&lt;&gt;0,C232&lt;&gt;0,N232&lt;&gt;0),(vol_de_nuit(B232,D232,A232,C232,N232/24)*24),"")</f>
        <v/>
      </c>
      <c r="S232" s="98"/>
      <c r="T232" s="95"/>
      <c r="U232" s="99"/>
      <c r="V232" s="100"/>
      <c r="W232" s="101"/>
      <c r="X232" s="116" t="str">
        <f>IFERROR(IF(AND(VLOOKUP($F232,'Aircraft list'!$A$4:$G$39,2,FALSE)="YES",VLOOKUP($F232,'Aircraft list'!$A$4:$G$39,4,FALSE)="YES"),T232,""),"")</f>
        <v/>
      </c>
      <c r="Y232" s="115" t="str">
        <f>IFERROR(IF(AND(VLOOKUP($F232,'Aircraft list'!$A$4:$G$39,2,FALSE)="YES",VLOOKUP($F232,'Aircraft list'!$A$4:$G$39,4,FALSE)="YES"),V232,""),"")</f>
        <v/>
      </c>
      <c r="Z232" s="116" t="str">
        <f>IFERROR(IF(AND(VLOOKUP($F232,'Aircraft list'!$A$4:$G$39,3,FALSE)="YES",VLOOKUP($F232,'Aircraft list'!$A$4:$G$39,4,FALSE)="YES"),T232,""),"")</f>
        <v/>
      </c>
      <c r="AA232" s="115" t="str">
        <f>IFERROR(IF(AND(VLOOKUP($F232,'Aircraft list'!$A$4:$G$39,3,FALSE)="YES",VLOOKUP($F232,'Aircraft list'!$A$4:$G$39,4,FALSE)="YES"),V232,""),"")</f>
        <v/>
      </c>
      <c r="AB232" s="116" t="str">
        <f>IFERROR(IF(AND(VLOOKUP($F232,'Aircraft list'!$A$4:$G$39,2,FALSE)="YES",VLOOKUP($F232,'Aircraft list'!$A$4:$G$39,6,FALSE)="YES"),T232,""),"")</f>
        <v/>
      </c>
      <c r="AC232" s="115" t="str">
        <f>IFERROR(IF(AND(VLOOKUP($F232,'Aircraft list'!$A$4:$G$39,2,FALSE)="YES",VLOOKUP($F232,'Aircraft list'!$A$4:$G$39,6,FALSE)="YES"),V232,""),"")</f>
        <v/>
      </c>
      <c r="AD232" s="116" t="str">
        <f>IFERROR(IF(AND(VLOOKUP($F232,'Aircraft list'!$A$4:$G$39,3,FALSE)="YES",VLOOKUP($F232,'Aircraft list'!$A$4:$G$39,6,FALSE)="YES"),T232,""),"")</f>
        <v/>
      </c>
      <c r="AE232" s="117" t="str">
        <f>IFERROR(IF(AND(VLOOKUP($F232,'Aircraft list'!$A$4:$G$39,3,FALSE)="YES",VLOOKUP($F232,'Aircraft list'!$A$4:$G$39,6,FALSE)="YES"),U232,""),"")</f>
        <v/>
      </c>
      <c r="AF232" s="115" t="str">
        <f>IFERROR(IF(AND(VLOOKUP($F232,'Aircraft list'!$A$4:$G$39,3,FALSE)="YES",VLOOKUP($F232,'Aircraft list'!$A$4:$G$39,6,FALSE)="YES"),V232,""),"")</f>
        <v/>
      </c>
      <c r="AG232" s="116" t="str">
        <f>IFERROR(IF(VLOOKUP($F232,'Aircraft list'!$A$4:$G$39,5,FALSE)="YES",T232,""),"")</f>
        <v/>
      </c>
      <c r="AH232" s="117" t="str">
        <f>IFERROR(IF(VLOOKUP($F232,'Aircraft list'!$A$4:$G$39,5,FALSE)="YES",U232,""),"")</f>
        <v/>
      </c>
      <c r="AI232" s="115" t="str">
        <f>IFERROR(IF(VLOOKUP($F232,'Aircraft list'!$A$4:$G$39,5,FALSE)="YES",V232,""),"")</f>
        <v/>
      </c>
      <c r="AJ232" s="101"/>
      <c r="AK232" s="101"/>
      <c r="AL232" s="101"/>
      <c r="AM232" s="102" t="str">
        <f>IFERROR(IF(VLOOKUP($F232,'Aircraft list'!$A$4:$G$39,7,FALSE)="YES",N232,""),"")</f>
        <v/>
      </c>
      <c r="AN232" s="112"/>
      <c r="AO232" s="101"/>
      <c r="AP232" s="101"/>
      <c r="AQ232" s="101"/>
      <c r="AR232" s="111"/>
      <c r="AS232" s="102"/>
      <c r="AT232" s="102"/>
      <c r="AU232" s="49"/>
    </row>
    <row r="233" spans="1:47" s="50" customFormat="1">
      <c r="A233" s="84"/>
      <c r="B233" s="75"/>
      <c r="C233" s="76"/>
      <c r="D233" s="77"/>
      <c r="E233" s="73" t="str">
        <f t="shared" si="12"/>
        <v/>
      </c>
      <c r="F233" s="79"/>
      <c r="G233" s="80"/>
      <c r="H233" s="50" t="str">
        <f>IFERROR(IF(VLOOKUP(F233,'Aircraft list'!$A$4:$T$59, 3,FALSE)="YES", "ME", "SE" )," ")</f>
        <v xml:space="preserve"> </v>
      </c>
      <c r="I233" s="80"/>
      <c r="J233" s="81" t="str">
        <f ca="1">IFERROR(IF(AND(
MOD(C233-fctlontodouble(VLOOKUP(B233,#REF!,4,FALSE))/360,1)&gt;=MOD((((MID((MID((IF(ISERR(A233),"",fctsoleil(A233,fctlattodouble(VLOOKUP(B233,#REF!,3,FALSE)),fctlontodouble(VLOOKUP(B233,#REF!,4,FALSE)),FALSE))),1,4)),1,2))*60+MID((MID((IF(ISERR(A233),"",fctsoleil(A233,fctlattodouble(VLOOKUP(B233,#REF!,3,FALSE)),fctlontodouble(VLOOKUP(B233,#REF!,4,FALSE)),FALSE))),1,4)),3,4))/(60*24))-fctlontodouble(VLOOKUP(B233,#REF!,4,FALSE))/360,1),
MOD(C233-fctlontodouble(VLOOKUP(B233,#REF!,4,FALSE))/360,1)&lt;MOD((((MID((MID((IF(ISERR(A233),"",fctsoleil(A233,fctlattodouble(VLOOKUP(B233,#REF!,3,FALSE)),fctlontodouble(VLOOKUP(B233,#REF!,4,FALSE)),FALSE))),7,4)),1,2))*60+MID((MID((IF(ISERR(A233),"",fctsoleil(A233,fctlattodouble(VLOOKUP(B233,#REF!,3,FALSE)),fctlontodouble(VLOOKUP(B233,#REF!,4,FALSE)),FALSE))),7,4)),3,4))/(60*24))-fctlontodouble(VLOOKUP(B233,#REF!,4,FALSE))/360,1)
),1,""),"")</f>
        <v/>
      </c>
      <c r="K233" s="82" t="str">
        <f t="shared" si="13"/>
        <v/>
      </c>
      <c r="L233" s="79" t="str">
        <f ca="1">IFERROR(IF(AND(
MOD(E233-fctlontodouble(VLOOKUP(D233,#REF!,4,FALSE))/360,1)&gt;=MOD((((MID((MID((IF(ISERR(A233),"",fctsoleil(A233,fctlattodouble(VLOOKUP(D233,#REF!,3,FALSE)),fctlontodouble(VLOOKUP(D233,#REF!,4,FALSE)),FALSE))),1,4)),1,2))*60+MID((MID((IF(ISERR(A233),"",fctsoleil(A233,fctlattodouble(VLOOKUP(D233,#REF!,3,FALSE)),fctlontodouble(VLOOKUP(D233,#REF!,4,FALSE)),FALSE))),1,4)),3,4))/(60*24))-fctlontodouble(VLOOKUP(D233,#REF!,4,FALSE))/360,1),
MOD(E233-fctlontodouble(VLOOKUP(D233,#REF!,4,FALSE))/360,1)&lt;MOD((((MID((MID((IF(ISERR(A233),"",fctsoleil(A233,fctlattodouble(VLOOKUP(D233,#REF!,3,FALSE)),fctlontodouble(VLOOKUP(D233,#REF!,4,FALSE)),FALSE))),7,4)),1,2))*60+MID((MID((IF(ISERR(A233),"",fctsoleil(A233,fctlattodouble(VLOOKUP(D233,#REF!,3,FALSE)),fctlontodouble(VLOOKUP(D233,#REF!,4,FALSE)),FALSE))),7,4)),3,4))/(60*24))-fctlontodouble(VLOOKUP(D233,#REF!,4,FALSE))/360,1)
),1," "),"")</f>
        <v/>
      </c>
      <c r="M233" s="79" t="str">
        <f t="shared" si="14"/>
        <v/>
      </c>
      <c r="N233" s="94"/>
      <c r="O233" s="83"/>
      <c r="P233" s="95"/>
      <c r="Q233" s="96"/>
      <c r="R233" s="97" t="str">
        <f>IF(AND(A233&lt;&gt;0,B233&lt;&gt;0,D233&lt;&gt;0,C233&lt;&gt;0,N233&lt;&gt;0),(vol_de_nuit(B233,D233,A233,C233,N233/24)*24),"")</f>
        <v/>
      </c>
      <c r="S233" s="98"/>
      <c r="T233" s="95"/>
      <c r="U233" s="99"/>
      <c r="V233" s="100"/>
      <c r="W233" s="101"/>
      <c r="X233" s="116" t="str">
        <f>IFERROR(IF(AND(VLOOKUP($F233,'Aircraft list'!$A$4:$G$39,2,FALSE)="YES",VLOOKUP($F233,'Aircraft list'!$A$4:$G$39,4,FALSE)="YES"),T233,""),"")</f>
        <v/>
      </c>
      <c r="Y233" s="115" t="str">
        <f>IFERROR(IF(AND(VLOOKUP($F233,'Aircraft list'!$A$4:$G$39,2,FALSE)="YES",VLOOKUP($F233,'Aircraft list'!$A$4:$G$39,4,FALSE)="YES"),V233,""),"")</f>
        <v/>
      </c>
      <c r="Z233" s="116" t="str">
        <f>IFERROR(IF(AND(VLOOKUP($F233,'Aircraft list'!$A$4:$G$39,3,FALSE)="YES",VLOOKUP($F233,'Aircraft list'!$A$4:$G$39,4,FALSE)="YES"),T233,""),"")</f>
        <v/>
      </c>
      <c r="AA233" s="115" t="str">
        <f>IFERROR(IF(AND(VLOOKUP($F233,'Aircraft list'!$A$4:$G$39,3,FALSE)="YES",VLOOKUP($F233,'Aircraft list'!$A$4:$G$39,4,FALSE)="YES"),V233,""),"")</f>
        <v/>
      </c>
      <c r="AB233" s="116" t="str">
        <f>IFERROR(IF(AND(VLOOKUP($F233,'Aircraft list'!$A$4:$G$39,2,FALSE)="YES",VLOOKUP($F233,'Aircraft list'!$A$4:$G$39,6,FALSE)="YES"),T233,""),"")</f>
        <v/>
      </c>
      <c r="AC233" s="115" t="str">
        <f>IFERROR(IF(AND(VLOOKUP($F233,'Aircraft list'!$A$4:$G$39,2,FALSE)="YES",VLOOKUP($F233,'Aircraft list'!$A$4:$G$39,6,FALSE)="YES"),V233,""),"")</f>
        <v/>
      </c>
      <c r="AD233" s="116" t="str">
        <f>IFERROR(IF(AND(VLOOKUP($F233,'Aircraft list'!$A$4:$G$39,3,FALSE)="YES",VLOOKUP($F233,'Aircraft list'!$A$4:$G$39,6,FALSE)="YES"),T233,""),"")</f>
        <v/>
      </c>
      <c r="AE233" s="117" t="str">
        <f>IFERROR(IF(AND(VLOOKUP($F233,'Aircraft list'!$A$4:$G$39,3,FALSE)="YES",VLOOKUP($F233,'Aircraft list'!$A$4:$G$39,6,FALSE)="YES"),U233,""),"")</f>
        <v/>
      </c>
      <c r="AF233" s="115" t="str">
        <f>IFERROR(IF(AND(VLOOKUP($F233,'Aircraft list'!$A$4:$G$39,3,FALSE)="YES",VLOOKUP($F233,'Aircraft list'!$A$4:$G$39,6,FALSE)="YES"),V233,""),"")</f>
        <v/>
      </c>
      <c r="AG233" s="116" t="str">
        <f>IFERROR(IF(VLOOKUP($F233,'Aircraft list'!$A$4:$G$39,5,FALSE)="YES",T233,""),"")</f>
        <v/>
      </c>
      <c r="AH233" s="117" t="str">
        <f>IFERROR(IF(VLOOKUP($F233,'Aircraft list'!$A$4:$G$39,5,FALSE)="YES",U233,""),"")</f>
        <v/>
      </c>
      <c r="AI233" s="115" t="str">
        <f>IFERROR(IF(VLOOKUP($F233,'Aircraft list'!$A$4:$G$39,5,FALSE)="YES",V233,""),"")</f>
        <v/>
      </c>
      <c r="AJ233" s="101"/>
      <c r="AK233" s="101"/>
      <c r="AL233" s="101"/>
      <c r="AM233" s="102" t="str">
        <f>IFERROR(IF(VLOOKUP($F233,'Aircraft list'!$A$4:$G$39,7,FALSE)="YES",N233,""),"")</f>
        <v/>
      </c>
      <c r="AN233" s="112"/>
      <c r="AO233" s="101"/>
      <c r="AP233" s="101"/>
      <c r="AQ233" s="101"/>
      <c r="AR233" s="111"/>
      <c r="AS233" s="102"/>
      <c r="AT233" s="102"/>
      <c r="AU233" s="49"/>
    </row>
    <row r="234" spans="1:47" s="50" customFormat="1">
      <c r="A234" s="84"/>
      <c r="B234" s="75"/>
      <c r="C234" s="76"/>
      <c r="D234" s="77"/>
      <c r="E234" s="73" t="str">
        <f t="shared" si="12"/>
        <v/>
      </c>
      <c r="F234" s="79"/>
      <c r="G234" s="80"/>
      <c r="H234" s="50" t="str">
        <f>IFERROR(IF(VLOOKUP(F234,'Aircraft list'!$A$4:$T$59, 3,FALSE)="YES", "ME", "SE" )," ")</f>
        <v xml:space="preserve"> </v>
      </c>
      <c r="I234" s="80"/>
      <c r="J234" s="81" t="str">
        <f ca="1">IFERROR(IF(AND(
MOD(C234-fctlontodouble(VLOOKUP(B234,#REF!,4,FALSE))/360,1)&gt;=MOD((((MID((MID((IF(ISERR(A234),"",fctsoleil(A234,fctlattodouble(VLOOKUP(B234,#REF!,3,FALSE)),fctlontodouble(VLOOKUP(B234,#REF!,4,FALSE)),FALSE))),1,4)),1,2))*60+MID((MID((IF(ISERR(A234),"",fctsoleil(A234,fctlattodouble(VLOOKUP(B234,#REF!,3,FALSE)),fctlontodouble(VLOOKUP(B234,#REF!,4,FALSE)),FALSE))),1,4)),3,4))/(60*24))-fctlontodouble(VLOOKUP(B234,#REF!,4,FALSE))/360,1),
MOD(C234-fctlontodouble(VLOOKUP(B234,#REF!,4,FALSE))/360,1)&lt;MOD((((MID((MID((IF(ISERR(A234),"",fctsoleil(A234,fctlattodouble(VLOOKUP(B234,#REF!,3,FALSE)),fctlontodouble(VLOOKUP(B234,#REF!,4,FALSE)),FALSE))),7,4)),1,2))*60+MID((MID((IF(ISERR(A234),"",fctsoleil(A234,fctlattodouble(VLOOKUP(B234,#REF!,3,FALSE)),fctlontodouble(VLOOKUP(B234,#REF!,4,FALSE)),FALSE))),7,4)),3,4))/(60*24))-fctlontodouble(VLOOKUP(B234,#REF!,4,FALSE))/360,1)
),1,""),"")</f>
        <v/>
      </c>
      <c r="K234" s="82" t="str">
        <f t="shared" si="13"/>
        <v/>
      </c>
      <c r="L234" s="79" t="str">
        <f ca="1">IFERROR(IF(AND(
MOD(E234-fctlontodouble(VLOOKUP(D234,#REF!,4,FALSE))/360,1)&gt;=MOD((((MID((MID((IF(ISERR(A234),"",fctsoleil(A234,fctlattodouble(VLOOKUP(D234,#REF!,3,FALSE)),fctlontodouble(VLOOKUP(D234,#REF!,4,FALSE)),FALSE))),1,4)),1,2))*60+MID((MID((IF(ISERR(A234),"",fctsoleil(A234,fctlattodouble(VLOOKUP(D234,#REF!,3,FALSE)),fctlontodouble(VLOOKUP(D234,#REF!,4,FALSE)),FALSE))),1,4)),3,4))/(60*24))-fctlontodouble(VLOOKUP(D234,#REF!,4,FALSE))/360,1),
MOD(E234-fctlontodouble(VLOOKUP(D234,#REF!,4,FALSE))/360,1)&lt;MOD((((MID((MID((IF(ISERR(A234),"",fctsoleil(A234,fctlattodouble(VLOOKUP(D234,#REF!,3,FALSE)),fctlontodouble(VLOOKUP(D234,#REF!,4,FALSE)),FALSE))),7,4)),1,2))*60+MID((MID((IF(ISERR(A234),"",fctsoleil(A234,fctlattodouble(VLOOKUP(D234,#REF!,3,FALSE)),fctlontodouble(VLOOKUP(D234,#REF!,4,FALSE)),FALSE))),7,4)),3,4))/(60*24))-fctlontodouble(VLOOKUP(D234,#REF!,4,FALSE))/360,1)
),1," "),"")</f>
        <v/>
      </c>
      <c r="M234" s="79" t="str">
        <f t="shared" si="14"/>
        <v/>
      </c>
      <c r="N234" s="94"/>
      <c r="O234" s="83"/>
      <c r="P234" s="95"/>
      <c r="Q234" s="96"/>
      <c r="R234" s="97" t="str">
        <f>IF(AND(A234&lt;&gt;0,B234&lt;&gt;0,D234&lt;&gt;0,C234&lt;&gt;0,N234&lt;&gt;0),(vol_de_nuit(B234,D234,A234,C234,N234/24)*24),"")</f>
        <v/>
      </c>
      <c r="S234" s="98"/>
      <c r="T234" s="95"/>
      <c r="U234" s="99"/>
      <c r="V234" s="100"/>
      <c r="W234" s="101"/>
      <c r="X234" s="116" t="str">
        <f>IFERROR(IF(AND(VLOOKUP($F234,'Aircraft list'!$A$4:$G$39,2,FALSE)="YES",VLOOKUP($F234,'Aircraft list'!$A$4:$G$39,4,FALSE)="YES"),T234,""),"")</f>
        <v/>
      </c>
      <c r="Y234" s="115" t="str">
        <f>IFERROR(IF(AND(VLOOKUP($F234,'Aircraft list'!$A$4:$G$39,2,FALSE)="YES",VLOOKUP($F234,'Aircraft list'!$A$4:$G$39,4,FALSE)="YES"),V234,""),"")</f>
        <v/>
      </c>
      <c r="Z234" s="116" t="str">
        <f>IFERROR(IF(AND(VLOOKUP($F234,'Aircraft list'!$A$4:$G$39,3,FALSE)="YES",VLOOKUP($F234,'Aircraft list'!$A$4:$G$39,4,FALSE)="YES"),T234,""),"")</f>
        <v/>
      </c>
      <c r="AA234" s="115" t="str">
        <f>IFERROR(IF(AND(VLOOKUP($F234,'Aircraft list'!$A$4:$G$39,3,FALSE)="YES",VLOOKUP($F234,'Aircraft list'!$A$4:$G$39,4,FALSE)="YES"),V234,""),"")</f>
        <v/>
      </c>
      <c r="AB234" s="116" t="str">
        <f>IFERROR(IF(AND(VLOOKUP($F234,'Aircraft list'!$A$4:$G$39,2,FALSE)="YES",VLOOKUP($F234,'Aircraft list'!$A$4:$G$39,6,FALSE)="YES"),T234,""),"")</f>
        <v/>
      </c>
      <c r="AC234" s="115" t="str">
        <f>IFERROR(IF(AND(VLOOKUP($F234,'Aircraft list'!$A$4:$G$39,2,FALSE)="YES",VLOOKUP($F234,'Aircraft list'!$A$4:$G$39,6,FALSE)="YES"),V234,""),"")</f>
        <v/>
      </c>
      <c r="AD234" s="116" t="str">
        <f>IFERROR(IF(AND(VLOOKUP($F234,'Aircraft list'!$A$4:$G$39,3,FALSE)="YES",VLOOKUP($F234,'Aircraft list'!$A$4:$G$39,6,FALSE)="YES"),T234,""),"")</f>
        <v/>
      </c>
      <c r="AE234" s="117" t="str">
        <f>IFERROR(IF(AND(VLOOKUP($F234,'Aircraft list'!$A$4:$G$39,3,FALSE)="YES",VLOOKUP($F234,'Aircraft list'!$A$4:$G$39,6,FALSE)="YES"),U234,""),"")</f>
        <v/>
      </c>
      <c r="AF234" s="115" t="str">
        <f>IFERROR(IF(AND(VLOOKUP($F234,'Aircraft list'!$A$4:$G$39,3,FALSE)="YES",VLOOKUP($F234,'Aircraft list'!$A$4:$G$39,6,FALSE)="YES"),V234,""),"")</f>
        <v/>
      </c>
      <c r="AG234" s="116" t="str">
        <f>IFERROR(IF(VLOOKUP($F234,'Aircraft list'!$A$4:$G$39,5,FALSE)="YES",T234,""),"")</f>
        <v/>
      </c>
      <c r="AH234" s="117" t="str">
        <f>IFERROR(IF(VLOOKUP($F234,'Aircraft list'!$A$4:$G$39,5,FALSE)="YES",U234,""),"")</f>
        <v/>
      </c>
      <c r="AI234" s="115" t="str">
        <f>IFERROR(IF(VLOOKUP($F234,'Aircraft list'!$A$4:$G$39,5,FALSE)="YES",V234,""),"")</f>
        <v/>
      </c>
      <c r="AJ234" s="101"/>
      <c r="AK234" s="101"/>
      <c r="AL234" s="101"/>
      <c r="AM234" s="102" t="str">
        <f>IFERROR(IF(VLOOKUP($F234,'Aircraft list'!$A$4:$G$39,7,FALSE)="YES",N234,""),"")</f>
        <v/>
      </c>
      <c r="AN234" s="112"/>
      <c r="AO234" s="101"/>
      <c r="AP234" s="101"/>
      <c r="AQ234" s="101"/>
      <c r="AR234" s="111"/>
      <c r="AS234" s="102"/>
      <c r="AT234" s="102"/>
      <c r="AU234" s="49"/>
    </row>
    <row r="235" spans="1:47" s="50" customFormat="1">
      <c r="A235" s="84"/>
      <c r="B235" s="75"/>
      <c r="C235" s="76"/>
      <c r="D235" s="77"/>
      <c r="E235" s="73" t="str">
        <f t="shared" si="12"/>
        <v/>
      </c>
      <c r="F235" s="79"/>
      <c r="G235" s="80"/>
      <c r="H235" s="50" t="str">
        <f>IFERROR(IF(VLOOKUP(F235,'Aircraft list'!$A$4:$T$59, 3,FALSE)="YES", "ME", "SE" )," ")</f>
        <v xml:space="preserve"> </v>
      </c>
      <c r="I235" s="80"/>
      <c r="J235" s="81" t="str">
        <f ca="1">IFERROR(IF(AND(
MOD(C235-fctlontodouble(VLOOKUP(B235,#REF!,4,FALSE))/360,1)&gt;=MOD((((MID((MID((IF(ISERR(A235),"",fctsoleil(A235,fctlattodouble(VLOOKUP(B235,#REF!,3,FALSE)),fctlontodouble(VLOOKUP(B235,#REF!,4,FALSE)),FALSE))),1,4)),1,2))*60+MID((MID((IF(ISERR(A235),"",fctsoleil(A235,fctlattodouble(VLOOKUP(B235,#REF!,3,FALSE)),fctlontodouble(VLOOKUP(B235,#REF!,4,FALSE)),FALSE))),1,4)),3,4))/(60*24))-fctlontodouble(VLOOKUP(B235,#REF!,4,FALSE))/360,1),
MOD(C235-fctlontodouble(VLOOKUP(B235,#REF!,4,FALSE))/360,1)&lt;MOD((((MID((MID((IF(ISERR(A235),"",fctsoleil(A235,fctlattodouble(VLOOKUP(B235,#REF!,3,FALSE)),fctlontodouble(VLOOKUP(B235,#REF!,4,FALSE)),FALSE))),7,4)),1,2))*60+MID((MID((IF(ISERR(A235),"",fctsoleil(A235,fctlattodouble(VLOOKUP(B235,#REF!,3,FALSE)),fctlontodouble(VLOOKUP(B235,#REF!,4,FALSE)),FALSE))),7,4)),3,4))/(60*24))-fctlontodouble(VLOOKUP(B235,#REF!,4,FALSE))/360,1)
),1,""),"")</f>
        <v/>
      </c>
      <c r="K235" s="82" t="str">
        <f t="shared" si="13"/>
        <v/>
      </c>
      <c r="L235" s="79" t="str">
        <f ca="1">IFERROR(IF(AND(
MOD(E235-fctlontodouble(VLOOKUP(D235,#REF!,4,FALSE))/360,1)&gt;=MOD((((MID((MID((IF(ISERR(A235),"",fctsoleil(A235,fctlattodouble(VLOOKUP(D235,#REF!,3,FALSE)),fctlontodouble(VLOOKUP(D235,#REF!,4,FALSE)),FALSE))),1,4)),1,2))*60+MID((MID((IF(ISERR(A235),"",fctsoleil(A235,fctlattodouble(VLOOKUP(D235,#REF!,3,FALSE)),fctlontodouble(VLOOKUP(D235,#REF!,4,FALSE)),FALSE))),1,4)),3,4))/(60*24))-fctlontodouble(VLOOKUP(D235,#REF!,4,FALSE))/360,1),
MOD(E235-fctlontodouble(VLOOKUP(D235,#REF!,4,FALSE))/360,1)&lt;MOD((((MID((MID((IF(ISERR(A235),"",fctsoleil(A235,fctlattodouble(VLOOKUP(D235,#REF!,3,FALSE)),fctlontodouble(VLOOKUP(D235,#REF!,4,FALSE)),FALSE))),7,4)),1,2))*60+MID((MID((IF(ISERR(A235),"",fctsoleil(A235,fctlattodouble(VLOOKUP(D235,#REF!,3,FALSE)),fctlontodouble(VLOOKUP(D235,#REF!,4,FALSE)),FALSE))),7,4)),3,4))/(60*24))-fctlontodouble(VLOOKUP(D235,#REF!,4,FALSE))/360,1)
),1," "),"")</f>
        <v/>
      </c>
      <c r="M235" s="79" t="str">
        <f t="shared" si="14"/>
        <v/>
      </c>
      <c r="N235" s="94"/>
      <c r="O235" s="83"/>
      <c r="P235" s="95"/>
      <c r="Q235" s="96"/>
      <c r="R235" s="97" t="str">
        <f>IF(AND(A235&lt;&gt;0,B235&lt;&gt;0,D235&lt;&gt;0,C235&lt;&gt;0,N235&lt;&gt;0),(vol_de_nuit(B235,D235,A235,C235,N235/24)*24),"")</f>
        <v/>
      </c>
      <c r="S235" s="98"/>
      <c r="T235" s="95"/>
      <c r="U235" s="99"/>
      <c r="V235" s="100"/>
      <c r="W235" s="101"/>
      <c r="X235" s="116" t="str">
        <f>IFERROR(IF(AND(VLOOKUP($F235,'Aircraft list'!$A$4:$G$39,2,FALSE)="YES",VLOOKUP($F235,'Aircraft list'!$A$4:$G$39,4,FALSE)="YES"),T235,""),"")</f>
        <v/>
      </c>
      <c r="Y235" s="115" t="str">
        <f>IFERROR(IF(AND(VLOOKUP($F235,'Aircraft list'!$A$4:$G$39,2,FALSE)="YES",VLOOKUP($F235,'Aircraft list'!$A$4:$G$39,4,FALSE)="YES"),V235,""),"")</f>
        <v/>
      </c>
      <c r="Z235" s="116" t="str">
        <f>IFERROR(IF(AND(VLOOKUP($F235,'Aircraft list'!$A$4:$G$39,3,FALSE)="YES",VLOOKUP($F235,'Aircraft list'!$A$4:$G$39,4,FALSE)="YES"),T235,""),"")</f>
        <v/>
      </c>
      <c r="AA235" s="115" t="str">
        <f>IFERROR(IF(AND(VLOOKUP($F235,'Aircraft list'!$A$4:$G$39,3,FALSE)="YES",VLOOKUP($F235,'Aircraft list'!$A$4:$G$39,4,FALSE)="YES"),V235,""),"")</f>
        <v/>
      </c>
      <c r="AB235" s="116" t="str">
        <f>IFERROR(IF(AND(VLOOKUP($F235,'Aircraft list'!$A$4:$G$39,2,FALSE)="YES",VLOOKUP($F235,'Aircraft list'!$A$4:$G$39,6,FALSE)="YES"),T235,""),"")</f>
        <v/>
      </c>
      <c r="AC235" s="115" t="str">
        <f>IFERROR(IF(AND(VLOOKUP($F235,'Aircraft list'!$A$4:$G$39,2,FALSE)="YES",VLOOKUP($F235,'Aircraft list'!$A$4:$G$39,6,FALSE)="YES"),V235,""),"")</f>
        <v/>
      </c>
      <c r="AD235" s="116" t="str">
        <f>IFERROR(IF(AND(VLOOKUP($F235,'Aircraft list'!$A$4:$G$39,3,FALSE)="YES",VLOOKUP($F235,'Aircraft list'!$A$4:$G$39,6,FALSE)="YES"),T235,""),"")</f>
        <v/>
      </c>
      <c r="AE235" s="117" t="str">
        <f>IFERROR(IF(AND(VLOOKUP($F235,'Aircraft list'!$A$4:$G$39,3,FALSE)="YES",VLOOKUP($F235,'Aircraft list'!$A$4:$G$39,6,FALSE)="YES"),U235,""),"")</f>
        <v/>
      </c>
      <c r="AF235" s="115" t="str">
        <f>IFERROR(IF(AND(VLOOKUP($F235,'Aircraft list'!$A$4:$G$39,3,FALSE)="YES",VLOOKUP($F235,'Aircraft list'!$A$4:$G$39,6,FALSE)="YES"),V235,""),"")</f>
        <v/>
      </c>
      <c r="AG235" s="116" t="str">
        <f>IFERROR(IF(VLOOKUP($F235,'Aircraft list'!$A$4:$G$39,5,FALSE)="YES",T235,""),"")</f>
        <v/>
      </c>
      <c r="AH235" s="117" t="str">
        <f>IFERROR(IF(VLOOKUP($F235,'Aircraft list'!$A$4:$G$39,5,FALSE)="YES",U235,""),"")</f>
        <v/>
      </c>
      <c r="AI235" s="115" t="str">
        <f>IFERROR(IF(VLOOKUP($F235,'Aircraft list'!$A$4:$G$39,5,FALSE)="YES",V235,""),"")</f>
        <v/>
      </c>
      <c r="AJ235" s="101"/>
      <c r="AK235" s="101"/>
      <c r="AL235" s="101"/>
      <c r="AM235" s="102" t="str">
        <f>IFERROR(IF(VLOOKUP($F235,'Aircraft list'!$A$4:$G$39,7,FALSE)="YES",N235,""),"")</f>
        <v/>
      </c>
      <c r="AN235" s="112"/>
      <c r="AO235" s="101"/>
      <c r="AP235" s="101"/>
      <c r="AQ235" s="101"/>
      <c r="AR235" s="111"/>
      <c r="AS235" s="102"/>
      <c r="AT235" s="102"/>
      <c r="AU235" s="49"/>
    </row>
    <row r="236" spans="1:47" s="50" customFormat="1">
      <c r="A236" s="84"/>
      <c r="B236" s="75"/>
      <c r="C236" s="76"/>
      <c r="D236" s="77"/>
      <c r="E236" s="73" t="str">
        <f t="shared" si="12"/>
        <v/>
      </c>
      <c r="F236" s="79"/>
      <c r="G236" s="80"/>
      <c r="H236" s="50" t="str">
        <f>IFERROR(IF(VLOOKUP(F236,'Aircraft list'!$A$4:$T$59, 3,FALSE)="YES", "ME", "SE" )," ")</f>
        <v xml:space="preserve"> </v>
      </c>
      <c r="I236" s="80"/>
      <c r="J236" s="81" t="str">
        <f ca="1">IFERROR(IF(AND(
MOD(C236-fctlontodouble(VLOOKUP(B236,#REF!,4,FALSE))/360,1)&gt;=MOD((((MID((MID((IF(ISERR(A236),"",fctsoleil(A236,fctlattodouble(VLOOKUP(B236,#REF!,3,FALSE)),fctlontodouble(VLOOKUP(B236,#REF!,4,FALSE)),FALSE))),1,4)),1,2))*60+MID((MID((IF(ISERR(A236),"",fctsoleil(A236,fctlattodouble(VLOOKUP(B236,#REF!,3,FALSE)),fctlontodouble(VLOOKUP(B236,#REF!,4,FALSE)),FALSE))),1,4)),3,4))/(60*24))-fctlontodouble(VLOOKUP(B236,#REF!,4,FALSE))/360,1),
MOD(C236-fctlontodouble(VLOOKUP(B236,#REF!,4,FALSE))/360,1)&lt;MOD((((MID((MID((IF(ISERR(A236),"",fctsoleil(A236,fctlattodouble(VLOOKUP(B236,#REF!,3,FALSE)),fctlontodouble(VLOOKUP(B236,#REF!,4,FALSE)),FALSE))),7,4)),1,2))*60+MID((MID((IF(ISERR(A236),"",fctsoleil(A236,fctlattodouble(VLOOKUP(B236,#REF!,3,FALSE)),fctlontodouble(VLOOKUP(B236,#REF!,4,FALSE)),FALSE))),7,4)),3,4))/(60*24))-fctlontodouble(VLOOKUP(B236,#REF!,4,FALSE))/360,1)
),1,""),"")</f>
        <v/>
      </c>
      <c r="K236" s="82" t="str">
        <f t="shared" si="13"/>
        <v/>
      </c>
      <c r="L236" s="79" t="str">
        <f ca="1">IFERROR(IF(AND(
MOD(E236-fctlontodouble(VLOOKUP(D236,#REF!,4,FALSE))/360,1)&gt;=MOD((((MID((MID((IF(ISERR(A236),"",fctsoleil(A236,fctlattodouble(VLOOKUP(D236,#REF!,3,FALSE)),fctlontodouble(VLOOKUP(D236,#REF!,4,FALSE)),FALSE))),1,4)),1,2))*60+MID((MID((IF(ISERR(A236),"",fctsoleil(A236,fctlattodouble(VLOOKUP(D236,#REF!,3,FALSE)),fctlontodouble(VLOOKUP(D236,#REF!,4,FALSE)),FALSE))),1,4)),3,4))/(60*24))-fctlontodouble(VLOOKUP(D236,#REF!,4,FALSE))/360,1),
MOD(E236-fctlontodouble(VLOOKUP(D236,#REF!,4,FALSE))/360,1)&lt;MOD((((MID((MID((IF(ISERR(A236),"",fctsoleil(A236,fctlattodouble(VLOOKUP(D236,#REF!,3,FALSE)),fctlontodouble(VLOOKUP(D236,#REF!,4,FALSE)),FALSE))),7,4)),1,2))*60+MID((MID((IF(ISERR(A236),"",fctsoleil(A236,fctlattodouble(VLOOKUP(D236,#REF!,3,FALSE)),fctlontodouble(VLOOKUP(D236,#REF!,4,FALSE)),FALSE))),7,4)),3,4))/(60*24))-fctlontodouble(VLOOKUP(D236,#REF!,4,FALSE))/360,1)
),1," "),"")</f>
        <v/>
      </c>
      <c r="M236" s="79" t="str">
        <f t="shared" si="14"/>
        <v/>
      </c>
      <c r="N236" s="94"/>
      <c r="O236" s="83"/>
      <c r="P236" s="95"/>
      <c r="Q236" s="96"/>
      <c r="R236" s="97" t="str">
        <f>IF(AND(A236&lt;&gt;0,B236&lt;&gt;0,D236&lt;&gt;0,C236&lt;&gt;0,N236&lt;&gt;0),(vol_de_nuit(B236,D236,A236,C236,N236/24)*24),"")</f>
        <v/>
      </c>
      <c r="S236" s="98"/>
      <c r="T236" s="95"/>
      <c r="U236" s="99"/>
      <c r="V236" s="100"/>
      <c r="W236" s="101"/>
      <c r="X236" s="116" t="str">
        <f>IFERROR(IF(AND(VLOOKUP($F236,'Aircraft list'!$A$4:$G$39,2,FALSE)="YES",VLOOKUP($F236,'Aircraft list'!$A$4:$G$39,4,FALSE)="YES"),T236,""),"")</f>
        <v/>
      </c>
      <c r="Y236" s="115" t="str">
        <f>IFERROR(IF(AND(VLOOKUP($F236,'Aircraft list'!$A$4:$G$39,2,FALSE)="YES",VLOOKUP($F236,'Aircraft list'!$A$4:$G$39,4,FALSE)="YES"),V236,""),"")</f>
        <v/>
      </c>
      <c r="Z236" s="116" t="str">
        <f>IFERROR(IF(AND(VLOOKUP($F236,'Aircraft list'!$A$4:$G$39,3,FALSE)="YES",VLOOKUP($F236,'Aircraft list'!$A$4:$G$39,4,FALSE)="YES"),T236,""),"")</f>
        <v/>
      </c>
      <c r="AA236" s="115" t="str">
        <f>IFERROR(IF(AND(VLOOKUP($F236,'Aircraft list'!$A$4:$G$39,3,FALSE)="YES",VLOOKUP($F236,'Aircraft list'!$A$4:$G$39,4,FALSE)="YES"),V236,""),"")</f>
        <v/>
      </c>
      <c r="AB236" s="116" t="str">
        <f>IFERROR(IF(AND(VLOOKUP($F236,'Aircraft list'!$A$4:$G$39,2,FALSE)="YES",VLOOKUP($F236,'Aircraft list'!$A$4:$G$39,6,FALSE)="YES"),T236,""),"")</f>
        <v/>
      </c>
      <c r="AC236" s="115" t="str">
        <f>IFERROR(IF(AND(VLOOKUP($F236,'Aircraft list'!$A$4:$G$39,2,FALSE)="YES",VLOOKUP($F236,'Aircraft list'!$A$4:$G$39,6,FALSE)="YES"),V236,""),"")</f>
        <v/>
      </c>
      <c r="AD236" s="116" t="str">
        <f>IFERROR(IF(AND(VLOOKUP($F236,'Aircraft list'!$A$4:$G$39,3,FALSE)="YES",VLOOKUP($F236,'Aircraft list'!$A$4:$G$39,6,FALSE)="YES"),T236,""),"")</f>
        <v/>
      </c>
      <c r="AE236" s="117" t="str">
        <f>IFERROR(IF(AND(VLOOKUP($F236,'Aircraft list'!$A$4:$G$39,3,FALSE)="YES",VLOOKUP($F236,'Aircraft list'!$A$4:$G$39,6,FALSE)="YES"),U236,""),"")</f>
        <v/>
      </c>
      <c r="AF236" s="115" t="str">
        <f>IFERROR(IF(AND(VLOOKUP($F236,'Aircraft list'!$A$4:$G$39,3,FALSE)="YES",VLOOKUP($F236,'Aircraft list'!$A$4:$G$39,6,FALSE)="YES"),V236,""),"")</f>
        <v/>
      </c>
      <c r="AG236" s="116" t="str">
        <f>IFERROR(IF(VLOOKUP($F236,'Aircraft list'!$A$4:$G$39,5,FALSE)="YES",T236,""),"")</f>
        <v/>
      </c>
      <c r="AH236" s="117" t="str">
        <f>IFERROR(IF(VLOOKUP($F236,'Aircraft list'!$A$4:$G$39,5,FALSE)="YES",U236,""),"")</f>
        <v/>
      </c>
      <c r="AI236" s="115" t="str">
        <f>IFERROR(IF(VLOOKUP($F236,'Aircraft list'!$A$4:$G$39,5,FALSE)="YES",V236,""),"")</f>
        <v/>
      </c>
      <c r="AJ236" s="101"/>
      <c r="AK236" s="101"/>
      <c r="AL236" s="101"/>
      <c r="AM236" s="102" t="str">
        <f>IFERROR(IF(VLOOKUP($F236,'Aircraft list'!$A$4:$G$39,7,FALSE)="YES",N236,""),"")</f>
        <v/>
      </c>
      <c r="AN236" s="112"/>
      <c r="AO236" s="101"/>
      <c r="AP236" s="101"/>
      <c r="AQ236" s="101"/>
      <c r="AR236" s="111"/>
      <c r="AS236" s="102"/>
      <c r="AT236" s="102"/>
      <c r="AU236" s="49"/>
    </row>
    <row r="237" spans="1:47" s="50" customFormat="1">
      <c r="A237" s="84"/>
      <c r="B237" s="75"/>
      <c r="C237" s="76"/>
      <c r="D237" s="77"/>
      <c r="E237" s="73" t="str">
        <f t="shared" si="12"/>
        <v/>
      </c>
      <c r="F237" s="79"/>
      <c r="G237" s="80"/>
      <c r="H237" s="50" t="str">
        <f>IFERROR(IF(VLOOKUP(F237,'Aircraft list'!$A$4:$T$59, 3,FALSE)="YES", "ME", "SE" )," ")</f>
        <v xml:space="preserve"> </v>
      </c>
      <c r="I237" s="80"/>
      <c r="J237" s="81" t="str">
        <f ca="1">IFERROR(IF(AND(
MOD(C237-fctlontodouble(VLOOKUP(B237,#REF!,4,FALSE))/360,1)&gt;=MOD((((MID((MID((IF(ISERR(A237),"",fctsoleil(A237,fctlattodouble(VLOOKUP(B237,#REF!,3,FALSE)),fctlontodouble(VLOOKUP(B237,#REF!,4,FALSE)),FALSE))),1,4)),1,2))*60+MID((MID((IF(ISERR(A237),"",fctsoleil(A237,fctlattodouble(VLOOKUP(B237,#REF!,3,FALSE)),fctlontodouble(VLOOKUP(B237,#REF!,4,FALSE)),FALSE))),1,4)),3,4))/(60*24))-fctlontodouble(VLOOKUP(B237,#REF!,4,FALSE))/360,1),
MOD(C237-fctlontodouble(VLOOKUP(B237,#REF!,4,FALSE))/360,1)&lt;MOD((((MID((MID((IF(ISERR(A237),"",fctsoleil(A237,fctlattodouble(VLOOKUP(B237,#REF!,3,FALSE)),fctlontodouble(VLOOKUP(B237,#REF!,4,FALSE)),FALSE))),7,4)),1,2))*60+MID((MID((IF(ISERR(A237),"",fctsoleil(A237,fctlattodouble(VLOOKUP(B237,#REF!,3,FALSE)),fctlontodouble(VLOOKUP(B237,#REF!,4,FALSE)),FALSE))),7,4)),3,4))/(60*24))-fctlontodouble(VLOOKUP(B237,#REF!,4,FALSE))/360,1)
),1,""),"")</f>
        <v/>
      </c>
      <c r="K237" s="82" t="str">
        <f t="shared" si="13"/>
        <v/>
      </c>
      <c r="L237" s="79" t="str">
        <f ca="1">IFERROR(IF(AND(
MOD(E237-fctlontodouble(VLOOKUP(D237,#REF!,4,FALSE))/360,1)&gt;=MOD((((MID((MID((IF(ISERR(A237),"",fctsoleil(A237,fctlattodouble(VLOOKUP(D237,#REF!,3,FALSE)),fctlontodouble(VLOOKUP(D237,#REF!,4,FALSE)),FALSE))),1,4)),1,2))*60+MID((MID((IF(ISERR(A237),"",fctsoleil(A237,fctlattodouble(VLOOKUP(D237,#REF!,3,FALSE)),fctlontodouble(VLOOKUP(D237,#REF!,4,FALSE)),FALSE))),1,4)),3,4))/(60*24))-fctlontodouble(VLOOKUP(D237,#REF!,4,FALSE))/360,1),
MOD(E237-fctlontodouble(VLOOKUP(D237,#REF!,4,FALSE))/360,1)&lt;MOD((((MID((MID((IF(ISERR(A237),"",fctsoleil(A237,fctlattodouble(VLOOKUP(D237,#REF!,3,FALSE)),fctlontodouble(VLOOKUP(D237,#REF!,4,FALSE)),FALSE))),7,4)),1,2))*60+MID((MID((IF(ISERR(A237),"",fctsoleil(A237,fctlattodouble(VLOOKUP(D237,#REF!,3,FALSE)),fctlontodouble(VLOOKUP(D237,#REF!,4,FALSE)),FALSE))),7,4)),3,4))/(60*24))-fctlontodouble(VLOOKUP(D237,#REF!,4,FALSE))/360,1)
),1," "),"")</f>
        <v/>
      </c>
      <c r="M237" s="79" t="str">
        <f t="shared" si="14"/>
        <v/>
      </c>
      <c r="N237" s="94"/>
      <c r="O237" s="83"/>
      <c r="P237" s="95"/>
      <c r="Q237" s="96"/>
      <c r="R237" s="97" t="str">
        <f>IF(AND(A237&lt;&gt;0,B237&lt;&gt;0,D237&lt;&gt;0,C237&lt;&gt;0,N237&lt;&gt;0),(vol_de_nuit(B237,D237,A237,C237,N237/24)*24),"")</f>
        <v/>
      </c>
      <c r="S237" s="98"/>
      <c r="T237" s="95"/>
      <c r="U237" s="99"/>
      <c r="V237" s="100"/>
      <c r="W237" s="101"/>
      <c r="X237" s="116" t="str">
        <f>IFERROR(IF(AND(VLOOKUP($F237,'Aircraft list'!$A$4:$G$39,2,FALSE)="YES",VLOOKUP($F237,'Aircraft list'!$A$4:$G$39,4,FALSE)="YES"),T237,""),"")</f>
        <v/>
      </c>
      <c r="Y237" s="115" t="str">
        <f>IFERROR(IF(AND(VLOOKUP($F237,'Aircraft list'!$A$4:$G$39,2,FALSE)="YES",VLOOKUP($F237,'Aircraft list'!$A$4:$G$39,4,FALSE)="YES"),V237,""),"")</f>
        <v/>
      </c>
      <c r="Z237" s="116" t="str">
        <f>IFERROR(IF(AND(VLOOKUP($F237,'Aircraft list'!$A$4:$G$39,3,FALSE)="YES",VLOOKUP($F237,'Aircraft list'!$A$4:$G$39,4,FALSE)="YES"),T237,""),"")</f>
        <v/>
      </c>
      <c r="AA237" s="115" t="str">
        <f>IFERROR(IF(AND(VLOOKUP($F237,'Aircraft list'!$A$4:$G$39,3,FALSE)="YES",VLOOKUP($F237,'Aircraft list'!$A$4:$G$39,4,FALSE)="YES"),V237,""),"")</f>
        <v/>
      </c>
      <c r="AB237" s="116" t="str">
        <f>IFERROR(IF(AND(VLOOKUP($F237,'Aircraft list'!$A$4:$G$39,2,FALSE)="YES",VLOOKUP($F237,'Aircraft list'!$A$4:$G$39,6,FALSE)="YES"),T237,""),"")</f>
        <v/>
      </c>
      <c r="AC237" s="115" t="str">
        <f>IFERROR(IF(AND(VLOOKUP($F237,'Aircraft list'!$A$4:$G$39,2,FALSE)="YES",VLOOKUP($F237,'Aircraft list'!$A$4:$G$39,6,FALSE)="YES"),V237,""),"")</f>
        <v/>
      </c>
      <c r="AD237" s="116" t="str">
        <f>IFERROR(IF(AND(VLOOKUP($F237,'Aircraft list'!$A$4:$G$39,3,FALSE)="YES",VLOOKUP($F237,'Aircraft list'!$A$4:$G$39,6,FALSE)="YES"),T237,""),"")</f>
        <v/>
      </c>
      <c r="AE237" s="117" t="str">
        <f>IFERROR(IF(AND(VLOOKUP($F237,'Aircraft list'!$A$4:$G$39,3,FALSE)="YES",VLOOKUP($F237,'Aircraft list'!$A$4:$G$39,6,FALSE)="YES"),U237,""),"")</f>
        <v/>
      </c>
      <c r="AF237" s="115" t="str">
        <f>IFERROR(IF(AND(VLOOKUP($F237,'Aircraft list'!$A$4:$G$39,3,FALSE)="YES",VLOOKUP($F237,'Aircraft list'!$A$4:$G$39,6,FALSE)="YES"),V237,""),"")</f>
        <v/>
      </c>
      <c r="AG237" s="116" t="str">
        <f>IFERROR(IF(VLOOKUP($F237,'Aircraft list'!$A$4:$G$39,5,FALSE)="YES",T237,""),"")</f>
        <v/>
      </c>
      <c r="AH237" s="117" t="str">
        <f>IFERROR(IF(VLOOKUP($F237,'Aircraft list'!$A$4:$G$39,5,FALSE)="YES",U237,""),"")</f>
        <v/>
      </c>
      <c r="AI237" s="115" t="str">
        <f>IFERROR(IF(VLOOKUP($F237,'Aircraft list'!$A$4:$G$39,5,FALSE)="YES",V237,""),"")</f>
        <v/>
      </c>
      <c r="AJ237" s="101"/>
      <c r="AK237" s="101"/>
      <c r="AL237" s="101"/>
      <c r="AM237" s="102" t="str">
        <f>IFERROR(IF(VLOOKUP($F237,'Aircraft list'!$A$4:$G$39,7,FALSE)="YES",N237,""),"")</f>
        <v/>
      </c>
      <c r="AN237" s="112"/>
      <c r="AO237" s="101"/>
      <c r="AP237" s="101"/>
      <c r="AQ237" s="101"/>
      <c r="AR237" s="111"/>
      <c r="AS237" s="102"/>
      <c r="AT237" s="102"/>
      <c r="AU237" s="49"/>
    </row>
    <row r="238" spans="1:47" s="50" customFormat="1">
      <c r="A238" s="84"/>
      <c r="B238" s="75"/>
      <c r="C238" s="76"/>
      <c r="D238" s="77"/>
      <c r="E238" s="73" t="str">
        <f t="shared" si="12"/>
        <v/>
      </c>
      <c r="F238" s="79"/>
      <c r="G238" s="80"/>
      <c r="H238" s="50" t="str">
        <f>IFERROR(IF(VLOOKUP(F238,'Aircraft list'!$A$4:$T$59, 3,FALSE)="YES", "ME", "SE" )," ")</f>
        <v xml:space="preserve"> </v>
      </c>
      <c r="I238" s="80"/>
      <c r="J238" s="81" t="str">
        <f ca="1">IFERROR(IF(AND(
MOD(C238-fctlontodouble(VLOOKUP(B238,#REF!,4,FALSE))/360,1)&gt;=MOD((((MID((MID((IF(ISERR(A238),"",fctsoleil(A238,fctlattodouble(VLOOKUP(B238,#REF!,3,FALSE)),fctlontodouble(VLOOKUP(B238,#REF!,4,FALSE)),FALSE))),1,4)),1,2))*60+MID((MID((IF(ISERR(A238),"",fctsoleil(A238,fctlattodouble(VLOOKUP(B238,#REF!,3,FALSE)),fctlontodouble(VLOOKUP(B238,#REF!,4,FALSE)),FALSE))),1,4)),3,4))/(60*24))-fctlontodouble(VLOOKUP(B238,#REF!,4,FALSE))/360,1),
MOD(C238-fctlontodouble(VLOOKUP(B238,#REF!,4,FALSE))/360,1)&lt;MOD((((MID((MID((IF(ISERR(A238),"",fctsoleil(A238,fctlattodouble(VLOOKUP(B238,#REF!,3,FALSE)),fctlontodouble(VLOOKUP(B238,#REF!,4,FALSE)),FALSE))),7,4)),1,2))*60+MID((MID((IF(ISERR(A238),"",fctsoleil(A238,fctlattodouble(VLOOKUP(B238,#REF!,3,FALSE)),fctlontodouble(VLOOKUP(B238,#REF!,4,FALSE)),FALSE))),7,4)),3,4))/(60*24))-fctlontodouble(VLOOKUP(B238,#REF!,4,FALSE))/360,1)
),1,""),"")</f>
        <v/>
      </c>
      <c r="K238" s="82" t="str">
        <f t="shared" si="13"/>
        <v/>
      </c>
      <c r="L238" s="79" t="str">
        <f ca="1">IFERROR(IF(AND(
MOD(E238-fctlontodouble(VLOOKUP(D238,#REF!,4,FALSE))/360,1)&gt;=MOD((((MID((MID((IF(ISERR(A238),"",fctsoleil(A238,fctlattodouble(VLOOKUP(D238,#REF!,3,FALSE)),fctlontodouble(VLOOKUP(D238,#REF!,4,FALSE)),FALSE))),1,4)),1,2))*60+MID((MID((IF(ISERR(A238),"",fctsoleil(A238,fctlattodouble(VLOOKUP(D238,#REF!,3,FALSE)),fctlontodouble(VLOOKUP(D238,#REF!,4,FALSE)),FALSE))),1,4)),3,4))/(60*24))-fctlontodouble(VLOOKUP(D238,#REF!,4,FALSE))/360,1),
MOD(E238-fctlontodouble(VLOOKUP(D238,#REF!,4,FALSE))/360,1)&lt;MOD((((MID((MID((IF(ISERR(A238),"",fctsoleil(A238,fctlattodouble(VLOOKUP(D238,#REF!,3,FALSE)),fctlontodouble(VLOOKUP(D238,#REF!,4,FALSE)),FALSE))),7,4)),1,2))*60+MID((MID((IF(ISERR(A238),"",fctsoleil(A238,fctlattodouble(VLOOKUP(D238,#REF!,3,FALSE)),fctlontodouble(VLOOKUP(D238,#REF!,4,FALSE)),FALSE))),7,4)),3,4))/(60*24))-fctlontodouble(VLOOKUP(D238,#REF!,4,FALSE))/360,1)
),1," "),"")</f>
        <v/>
      </c>
      <c r="M238" s="79" t="str">
        <f t="shared" si="14"/>
        <v/>
      </c>
      <c r="N238" s="94"/>
      <c r="O238" s="83"/>
      <c r="P238" s="95"/>
      <c r="Q238" s="96"/>
      <c r="R238" s="97" t="str">
        <f>IF(AND(A238&lt;&gt;0,B238&lt;&gt;0,D238&lt;&gt;0,C238&lt;&gt;0,N238&lt;&gt;0),(vol_de_nuit(B238,D238,A238,C238,N238/24)*24),"")</f>
        <v/>
      </c>
      <c r="S238" s="98"/>
      <c r="T238" s="95"/>
      <c r="U238" s="99"/>
      <c r="V238" s="100"/>
      <c r="W238" s="101"/>
      <c r="X238" s="116" t="str">
        <f>IFERROR(IF(AND(VLOOKUP($F238,'Aircraft list'!$A$4:$G$39,2,FALSE)="YES",VLOOKUP($F238,'Aircraft list'!$A$4:$G$39,4,FALSE)="YES"),T238,""),"")</f>
        <v/>
      </c>
      <c r="Y238" s="115" t="str">
        <f>IFERROR(IF(AND(VLOOKUP($F238,'Aircraft list'!$A$4:$G$39,2,FALSE)="YES",VLOOKUP($F238,'Aircraft list'!$A$4:$G$39,4,FALSE)="YES"),V238,""),"")</f>
        <v/>
      </c>
      <c r="Z238" s="116" t="str">
        <f>IFERROR(IF(AND(VLOOKUP($F238,'Aircraft list'!$A$4:$G$39,3,FALSE)="YES",VLOOKUP($F238,'Aircraft list'!$A$4:$G$39,4,FALSE)="YES"),T238,""),"")</f>
        <v/>
      </c>
      <c r="AA238" s="115" t="str">
        <f>IFERROR(IF(AND(VLOOKUP($F238,'Aircraft list'!$A$4:$G$39,3,FALSE)="YES",VLOOKUP($F238,'Aircraft list'!$A$4:$G$39,4,FALSE)="YES"),V238,""),"")</f>
        <v/>
      </c>
      <c r="AB238" s="116" t="str">
        <f>IFERROR(IF(AND(VLOOKUP($F238,'Aircraft list'!$A$4:$G$39,2,FALSE)="YES",VLOOKUP($F238,'Aircraft list'!$A$4:$G$39,6,FALSE)="YES"),T238,""),"")</f>
        <v/>
      </c>
      <c r="AC238" s="115" t="str">
        <f>IFERROR(IF(AND(VLOOKUP($F238,'Aircraft list'!$A$4:$G$39,2,FALSE)="YES",VLOOKUP($F238,'Aircraft list'!$A$4:$G$39,6,FALSE)="YES"),V238,""),"")</f>
        <v/>
      </c>
      <c r="AD238" s="116" t="str">
        <f>IFERROR(IF(AND(VLOOKUP($F238,'Aircraft list'!$A$4:$G$39,3,FALSE)="YES",VLOOKUP($F238,'Aircraft list'!$A$4:$G$39,6,FALSE)="YES"),T238,""),"")</f>
        <v/>
      </c>
      <c r="AE238" s="117" t="str">
        <f>IFERROR(IF(AND(VLOOKUP($F238,'Aircraft list'!$A$4:$G$39,3,FALSE)="YES",VLOOKUP($F238,'Aircraft list'!$A$4:$G$39,6,FALSE)="YES"),U238,""),"")</f>
        <v/>
      </c>
      <c r="AF238" s="115" t="str">
        <f>IFERROR(IF(AND(VLOOKUP($F238,'Aircraft list'!$A$4:$G$39,3,FALSE)="YES",VLOOKUP($F238,'Aircraft list'!$A$4:$G$39,6,FALSE)="YES"),V238,""),"")</f>
        <v/>
      </c>
      <c r="AG238" s="116" t="str">
        <f>IFERROR(IF(VLOOKUP($F238,'Aircraft list'!$A$4:$G$39,5,FALSE)="YES",T238,""),"")</f>
        <v/>
      </c>
      <c r="AH238" s="117" t="str">
        <f>IFERROR(IF(VLOOKUP($F238,'Aircraft list'!$A$4:$G$39,5,FALSE)="YES",U238,""),"")</f>
        <v/>
      </c>
      <c r="AI238" s="115" t="str">
        <f>IFERROR(IF(VLOOKUP($F238,'Aircraft list'!$A$4:$G$39,5,FALSE)="YES",V238,""),"")</f>
        <v/>
      </c>
      <c r="AJ238" s="101"/>
      <c r="AK238" s="101"/>
      <c r="AL238" s="101"/>
      <c r="AM238" s="102" t="str">
        <f>IFERROR(IF(VLOOKUP($F238,'Aircraft list'!$A$4:$G$39,7,FALSE)="YES",N238,""),"")</f>
        <v/>
      </c>
      <c r="AN238" s="112"/>
      <c r="AO238" s="101"/>
      <c r="AP238" s="101"/>
      <c r="AQ238" s="101"/>
      <c r="AR238" s="111"/>
      <c r="AS238" s="102"/>
      <c r="AT238" s="102"/>
      <c r="AU238" s="49"/>
    </row>
    <row r="239" spans="1:47" s="50" customFormat="1">
      <c r="A239" s="84"/>
      <c r="B239" s="75"/>
      <c r="C239" s="76"/>
      <c r="D239" s="77"/>
      <c r="E239" s="73" t="str">
        <f t="shared" si="12"/>
        <v/>
      </c>
      <c r="F239" s="79"/>
      <c r="G239" s="80"/>
      <c r="H239" s="50" t="str">
        <f>IFERROR(IF(VLOOKUP(F239,'Aircraft list'!$A$4:$T$59, 3,FALSE)="YES", "ME", "SE" )," ")</f>
        <v xml:space="preserve"> </v>
      </c>
      <c r="I239" s="80"/>
      <c r="J239" s="81" t="str">
        <f ca="1">IFERROR(IF(AND(
MOD(C239-fctlontodouble(VLOOKUP(B239,#REF!,4,FALSE))/360,1)&gt;=MOD((((MID((MID((IF(ISERR(A239),"",fctsoleil(A239,fctlattodouble(VLOOKUP(B239,#REF!,3,FALSE)),fctlontodouble(VLOOKUP(B239,#REF!,4,FALSE)),FALSE))),1,4)),1,2))*60+MID((MID((IF(ISERR(A239),"",fctsoleil(A239,fctlattodouble(VLOOKUP(B239,#REF!,3,FALSE)),fctlontodouble(VLOOKUP(B239,#REF!,4,FALSE)),FALSE))),1,4)),3,4))/(60*24))-fctlontodouble(VLOOKUP(B239,#REF!,4,FALSE))/360,1),
MOD(C239-fctlontodouble(VLOOKUP(B239,#REF!,4,FALSE))/360,1)&lt;MOD((((MID((MID((IF(ISERR(A239),"",fctsoleil(A239,fctlattodouble(VLOOKUP(B239,#REF!,3,FALSE)),fctlontodouble(VLOOKUP(B239,#REF!,4,FALSE)),FALSE))),7,4)),1,2))*60+MID((MID((IF(ISERR(A239),"",fctsoleil(A239,fctlattodouble(VLOOKUP(B239,#REF!,3,FALSE)),fctlontodouble(VLOOKUP(B239,#REF!,4,FALSE)),FALSE))),7,4)),3,4))/(60*24))-fctlontodouble(VLOOKUP(B239,#REF!,4,FALSE))/360,1)
),1,""),"")</f>
        <v/>
      </c>
      <c r="K239" s="82" t="str">
        <f t="shared" si="13"/>
        <v/>
      </c>
      <c r="L239" s="79" t="str">
        <f ca="1">IFERROR(IF(AND(
MOD(E239-fctlontodouble(VLOOKUP(D239,#REF!,4,FALSE))/360,1)&gt;=MOD((((MID((MID((IF(ISERR(A239),"",fctsoleil(A239,fctlattodouble(VLOOKUP(D239,#REF!,3,FALSE)),fctlontodouble(VLOOKUP(D239,#REF!,4,FALSE)),FALSE))),1,4)),1,2))*60+MID((MID((IF(ISERR(A239),"",fctsoleil(A239,fctlattodouble(VLOOKUP(D239,#REF!,3,FALSE)),fctlontodouble(VLOOKUP(D239,#REF!,4,FALSE)),FALSE))),1,4)),3,4))/(60*24))-fctlontodouble(VLOOKUP(D239,#REF!,4,FALSE))/360,1),
MOD(E239-fctlontodouble(VLOOKUP(D239,#REF!,4,FALSE))/360,1)&lt;MOD((((MID((MID((IF(ISERR(A239),"",fctsoleil(A239,fctlattodouble(VLOOKUP(D239,#REF!,3,FALSE)),fctlontodouble(VLOOKUP(D239,#REF!,4,FALSE)),FALSE))),7,4)),1,2))*60+MID((MID((IF(ISERR(A239),"",fctsoleil(A239,fctlattodouble(VLOOKUP(D239,#REF!,3,FALSE)),fctlontodouble(VLOOKUP(D239,#REF!,4,FALSE)),FALSE))),7,4)),3,4))/(60*24))-fctlontodouble(VLOOKUP(D239,#REF!,4,FALSE))/360,1)
),1," "),"")</f>
        <v/>
      </c>
      <c r="M239" s="79" t="str">
        <f t="shared" si="14"/>
        <v/>
      </c>
      <c r="N239" s="94"/>
      <c r="O239" s="83"/>
      <c r="P239" s="95"/>
      <c r="Q239" s="96"/>
      <c r="R239" s="97" t="str">
        <f>IF(AND(A239&lt;&gt;0,B239&lt;&gt;0,D239&lt;&gt;0,C239&lt;&gt;0,N239&lt;&gt;0),(vol_de_nuit(B239,D239,A239,C239,N239/24)*24),"")</f>
        <v/>
      </c>
      <c r="S239" s="98"/>
      <c r="T239" s="95"/>
      <c r="U239" s="99"/>
      <c r="V239" s="100"/>
      <c r="W239" s="101"/>
      <c r="X239" s="116" t="str">
        <f>IFERROR(IF(AND(VLOOKUP($F239,'Aircraft list'!$A$4:$G$39,2,FALSE)="YES",VLOOKUP($F239,'Aircraft list'!$A$4:$G$39,4,FALSE)="YES"),T239,""),"")</f>
        <v/>
      </c>
      <c r="Y239" s="115" t="str">
        <f>IFERROR(IF(AND(VLOOKUP($F239,'Aircraft list'!$A$4:$G$39,2,FALSE)="YES",VLOOKUP($F239,'Aircraft list'!$A$4:$G$39,4,FALSE)="YES"),V239,""),"")</f>
        <v/>
      </c>
      <c r="Z239" s="116" t="str">
        <f>IFERROR(IF(AND(VLOOKUP($F239,'Aircraft list'!$A$4:$G$39,3,FALSE)="YES",VLOOKUP($F239,'Aircraft list'!$A$4:$G$39,4,FALSE)="YES"),T239,""),"")</f>
        <v/>
      </c>
      <c r="AA239" s="115" t="str">
        <f>IFERROR(IF(AND(VLOOKUP($F239,'Aircraft list'!$A$4:$G$39,3,FALSE)="YES",VLOOKUP($F239,'Aircraft list'!$A$4:$G$39,4,FALSE)="YES"),V239,""),"")</f>
        <v/>
      </c>
      <c r="AB239" s="116" t="str">
        <f>IFERROR(IF(AND(VLOOKUP($F239,'Aircraft list'!$A$4:$G$39,2,FALSE)="YES",VLOOKUP($F239,'Aircraft list'!$A$4:$G$39,6,FALSE)="YES"),T239,""),"")</f>
        <v/>
      </c>
      <c r="AC239" s="115" t="str">
        <f>IFERROR(IF(AND(VLOOKUP($F239,'Aircraft list'!$A$4:$G$39,2,FALSE)="YES",VLOOKUP($F239,'Aircraft list'!$A$4:$G$39,6,FALSE)="YES"),V239,""),"")</f>
        <v/>
      </c>
      <c r="AD239" s="116" t="str">
        <f>IFERROR(IF(AND(VLOOKUP($F239,'Aircraft list'!$A$4:$G$39,3,FALSE)="YES",VLOOKUP($F239,'Aircraft list'!$A$4:$G$39,6,FALSE)="YES"),T239,""),"")</f>
        <v/>
      </c>
      <c r="AE239" s="117" t="str">
        <f>IFERROR(IF(AND(VLOOKUP($F239,'Aircraft list'!$A$4:$G$39,3,FALSE)="YES",VLOOKUP($F239,'Aircraft list'!$A$4:$G$39,6,FALSE)="YES"),U239,""),"")</f>
        <v/>
      </c>
      <c r="AF239" s="115" t="str">
        <f>IFERROR(IF(AND(VLOOKUP($F239,'Aircraft list'!$A$4:$G$39,3,FALSE)="YES",VLOOKUP($F239,'Aircraft list'!$A$4:$G$39,6,FALSE)="YES"),V239,""),"")</f>
        <v/>
      </c>
      <c r="AG239" s="116" t="str">
        <f>IFERROR(IF(VLOOKUP($F239,'Aircraft list'!$A$4:$G$39,5,FALSE)="YES",T239,""),"")</f>
        <v/>
      </c>
      <c r="AH239" s="117" t="str">
        <f>IFERROR(IF(VLOOKUP($F239,'Aircraft list'!$A$4:$G$39,5,FALSE)="YES",U239,""),"")</f>
        <v/>
      </c>
      <c r="AI239" s="115" t="str">
        <f>IFERROR(IF(VLOOKUP($F239,'Aircraft list'!$A$4:$G$39,5,FALSE)="YES",V239,""),"")</f>
        <v/>
      </c>
      <c r="AJ239" s="101"/>
      <c r="AK239" s="101"/>
      <c r="AL239" s="101"/>
      <c r="AM239" s="102" t="str">
        <f>IFERROR(IF(VLOOKUP($F239,'Aircraft list'!$A$4:$G$39,7,FALSE)="YES",N239,""),"")</f>
        <v/>
      </c>
      <c r="AN239" s="112"/>
      <c r="AO239" s="101"/>
      <c r="AP239" s="101"/>
      <c r="AQ239" s="101"/>
      <c r="AR239" s="111"/>
      <c r="AS239" s="102"/>
      <c r="AT239" s="102"/>
      <c r="AU239" s="49"/>
    </row>
    <row r="240" spans="1:47" s="50" customFormat="1">
      <c r="A240" s="84"/>
      <c r="B240" s="75"/>
      <c r="C240" s="76"/>
      <c r="D240" s="77"/>
      <c r="E240" s="73" t="str">
        <f t="shared" si="12"/>
        <v/>
      </c>
      <c r="F240" s="79"/>
      <c r="G240" s="80"/>
      <c r="H240" s="50" t="str">
        <f>IFERROR(IF(VLOOKUP(F240,'Aircraft list'!$A$4:$T$59, 3,FALSE)="YES", "ME", "SE" )," ")</f>
        <v xml:space="preserve"> </v>
      </c>
      <c r="I240" s="80"/>
      <c r="J240" s="81" t="str">
        <f ca="1">IFERROR(IF(AND(
MOD(C240-fctlontodouble(VLOOKUP(B240,#REF!,4,FALSE))/360,1)&gt;=MOD((((MID((MID((IF(ISERR(A240),"",fctsoleil(A240,fctlattodouble(VLOOKUP(B240,#REF!,3,FALSE)),fctlontodouble(VLOOKUP(B240,#REF!,4,FALSE)),FALSE))),1,4)),1,2))*60+MID((MID((IF(ISERR(A240),"",fctsoleil(A240,fctlattodouble(VLOOKUP(B240,#REF!,3,FALSE)),fctlontodouble(VLOOKUP(B240,#REF!,4,FALSE)),FALSE))),1,4)),3,4))/(60*24))-fctlontodouble(VLOOKUP(B240,#REF!,4,FALSE))/360,1),
MOD(C240-fctlontodouble(VLOOKUP(B240,#REF!,4,FALSE))/360,1)&lt;MOD((((MID((MID((IF(ISERR(A240),"",fctsoleil(A240,fctlattodouble(VLOOKUP(B240,#REF!,3,FALSE)),fctlontodouble(VLOOKUP(B240,#REF!,4,FALSE)),FALSE))),7,4)),1,2))*60+MID((MID((IF(ISERR(A240),"",fctsoleil(A240,fctlattodouble(VLOOKUP(B240,#REF!,3,FALSE)),fctlontodouble(VLOOKUP(B240,#REF!,4,FALSE)),FALSE))),7,4)),3,4))/(60*24))-fctlontodouble(VLOOKUP(B240,#REF!,4,FALSE))/360,1)
),1,""),"")</f>
        <v/>
      </c>
      <c r="K240" s="82" t="str">
        <f t="shared" si="13"/>
        <v/>
      </c>
      <c r="L240" s="79" t="str">
        <f ca="1">IFERROR(IF(AND(
MOD(E240-fctlontodouble(VLOOKUP(D240,#REF!,4,FALSE))/360,1)&gt;=MOD((((MID((MID((IF(ISERR(A240),"",fctsoleil(A240,fctlattodouble(VLOOKUP(D240,#REF!,3,FALSE)),fctlontodouble(VLOOKUP(D240,#REF!,4,FALSE)),FALSE))),1,4)),1,2))*60+MID((MID((IF(ISERR(A240),"",fctsoleil(A240,fctlattodouble(VLOOKUP(D240,#REF!,3,FALSE)),fctlontodouble(VLOOKUP(D240,#REF!,4,FALSE)),FALSE))),1,4)),3,4))/(60*24))-fctlontodouble(VLOOKUP(D240,#REF!,4,FALSE))/360,1),
MOD(E240-fctlontodouble(VLOOKUP(D240,#REF!,4,FALSE))/360,1)&lt;MOD((((MID((MID((IF(ISERR(A240),"",fctsoleil(A240,fctlattodouble(VLOOKUP(D240,#REF!,3,FALSE)),fctlontodouble(VLOOKUP(D240,#REF!,4,FALSE)),FALSE))),7,4)),1,2))*60+MID((MID((IF(ISERR(A240),"",fctsoleil(A240,fctlattodouble(VLOOKUP(D240,#REF!,3,FALSE)),fctlontodouble(VLOOKUP(D240,#REF!,4,FALSE)),FALSE))),7,4)),3,4))/(60*24))-fctlontodouble(VLOOKUP(D240,#REF!,4,FALSE))/360,1)
),1," "),"")</f>
        <v/>
      </c>
      <c r="M240" s="79" t="str">
        <f t="shared" si="14"/>
        <v/>
      </c>
      <c r="N240" s="94"/>
      <c r="O240" s="83"/>
      <c r="P240" s="95"/>
      <c r="Q240" s="96"/>
      <c r="R240" s="97" t="str">
        <f>IF(AND(A240&lt;&gt;0,B240&lt;&gt;0,D240&lt;&gt;0,C240&lt;&gt;0,N240&lt;&gt;0),(vol_de_nuit(B240,D240,A240,C240,N240/24)*24),"")</f>
        <v/>
      </c>
      <c r="S240" s="98"/>
      <c r="T240" s="95"/>
      <c r="U240" s="99"/>
      <c r="V240" s="100"/>
      <c r="W240" s="101"/>
      <c r="X240" s="116" t="str">
        <f>IFERROR(IF(AND(VLOOKUP($F240,'Aircraft list'!$A$4:$G$39,2,FALSE)="YES",VLOOKUP($F240,'Aircraft list'!$A$4:$G$39,4,FALSE)="YES"),T240,""),"")</f>
        <v/>
      </c>
      <c r="Y240" s="115" t="str">
        <f>IFERROR(IF(AND(VLOOKUP($F240,'Aircraft list'!$A$4:$G$39,2,FALSE)="YES",VLOOKUP($F240,'Aircraft list'!$A$4:$G$39,4,FALSE)="YES"),V240,""),"")</f>
        <v/>
      </c>
      <c r="Z240" s="116" t="str">
        <f>IFERROR(IF(AND(VLOOKUP($F240,'Aircraft list'!$A$4:$G$39,3,FALSE)="YES",VLOOKUP($F240,'Aircraft list'!$A$4:$G$39,4,FALSE)="YES"),T240,""),"")</f>
        <v/>
      </c>
      <c r="AA240" s="115" t="str">
        <f>IFERROR(IF(AND(VLOOKUP($F240,'Aircraft list'!$A$4:$G$39,3,FALSE)="YES",VLOOKUP($F240,'Aircraft list'!$A$4:$G$39,4,FALSE)="YES"),V240,""),"")</f>
        <v/>
      </c>
      <c r="AB240" s="116" t="str">
        <f>IFERROR(IF(AND(VLOOKUP($F240,'Aircraft list'!$A$4:$G$39,2,FALSE)="YES",VLOOKUP($F240,'Aircraft list'!$A$4:$G$39,6,FALSE)="YES"),T240,""),"")</f>
        <v/>
      </c>
      <c r="AC240" s="115" t="str">
        <f>IFERROR(IF(AND(VLOOKUP($F240,'Aircraft list'!$A$4:$G$39,2,FALSE)="YES",VLOOKUP($F240,'Aircraft list'!$A$4:$G$39,6,FALSE)="YES"),V240,""),"")</f>
        <v/>
      </c>
      <c r="AD240" s="116" t="str">
        <f>IFERROR(IF(AND(VLOOKUP($F240,'Aircraft list'!$A$4:$G$39,3,FALSE)="YES",VLOOKUP($F240,'Aircraft list'!$A$4:$G$39,6,FALSE)="YES"),T240,""),"")</f>
        <v/>
      </c>
      <c r="AE240" s="117" t="str">
        <f>IFERROR(IF(AND(VLOOKUP($F240,'Aircraft list'!$A$4:$G$39,3,FALSE)="YES",VLOOKUP($F240,'Aircraft list'!$A$4:$G$39,6,FALSE)="YES"),U240,""),"")</f>
        <v/>
      </c>
      <c r="AF240" s="115" t="str">
        <f>IFERROR(IF(AND(VLOOKUP($F240,'Aircraft list'!$A$4:$G$39,3,FALSE)="YES",VLOOKUP($F240,'Aircraft list'!$A$4:$G$39,6,FALSE)="YES"),V240,""),"")</f>
        <v/>
      </c>
      <c r="AG240" s="116" t="str">
        <f>IFERROR(IF(VLOOKUP($F240,'Aircraft list'!$A$4:$G$39,5,FALSE)="YES",T240,""),"")</f>
        <v/>
      </c>
      <c r="AH240" s="117" t="str">
        <f>IFERROR(IF(VLOOKUP($F240,'Aircraft list'!$A$4:$G$39,5,FALSE)="YES",U240,""),"")</f>
        <v/>
      </c>
      <c r="AI240" s="115" t="str">
        <f>IFERROR(IF(VLOOKUP($F240,'Aircraft list'!$A$4:$G$39,5,FALSE)="YES",V240,""),"")</f>
        <v/>
      </c>
      <c r="AJ240" s="101"/>
      <c r="AK240" s="101"/>
      <c r="AL240" s="101"/>
      <c r="AM240" s="102" t="str">
        <f>IFERROR(IF(VLOOKUP($F240,'Aircraft list'!$A$4:$G$39,7,FALSE)="YES",N240,""),"")</f>
        <v/>
      </c>
      <c r="AN240" s="112"/>
      <c r="AO240" s="101"/>
      <c r="AP240" s="101"/>
      <c r="AQ240" s="101"/>
      <c r="AR240" s="111"/>
      <c r="AS240" s="102"/>
      <c r="AT240" s="102"/>
      <c r="AU240" s="49"/>
    </row>
    <row r="241" spans="1:47" s="50" customFormat="1">
      <c r="A241" s="84"/>
      <c r="B241" s="75"/>
      <c r="C241" s="76"/>
      <c r="D241" s="77"/>
      <c r="E241" s="73" t="str">
        <f t="shared" si="12"/>
        <v/>
      </c>
      <c r="F241" s="79"/>
      <c r="G241" s="80"/>
      <c r="H241" s="50" t="str">
        <f>IFERROR(IF(VLOOKUP(F241,'Aircraft list'!$A$4:$T$59, 3,FALSE)="YES", "ME", "SE" )," ")</f>
        <v xml:space="preserve"> </v>
      </c>
      <c r="I241" s="80"/>
      <c r="J241" s="81" t="str">
        <f ca="1">IFERROR(IF(AND(
MOD(C241-fctlontodouble(VLOOKUP(B241,#REF!,4,FALSE))/360,1)&gt;=MOD((((MID((MID((IF(ISERR(A241),"",fctsoleil(A241,fctlattodouble(VLOOKUP(B241,#REF!,3,FALSE)),fctlontodouble(VLOOKUP(B241,#REF!,4,FALSE)),FALSE))),1,4)),1,2))*60+MID((MID((IF(ISERR(A241),"",fctsoleil(A241,fctlattodouble(VLOOKUP(B241,#REF!,3,FALSE)),fctlontodouble(VLOOKUP(B241,#REF!,4,FALSE)),FALSE))),1,4)),3,4))/(60*24))-fctlontodouble(VLOOKUP(B241,#REF!,4,FALSE))/360,1),
MOD(C241-fctlontodouble(VLOOKUP(B241,#REF!,4,FALSE))/360,1)&lt;MOD((((MID((MID((IF(ISERR(A241),"",fctsoleil(A241,fctlattodouble(VLOOKUP(B241,#REF!,3,FALSE)),fctlontodouble(VLOOKUP(B241,#REF!,4,FALSE)),FALSE))),7,4)),1,2))*60+MID((MID((IF(ISERR(A241),"",fctsoleil(A241,fctlattodouble(VLOOKUP(B241,#REF!,3,FALSE)),fctlontodouble(VLOOKUP(B241,#REF!,4,FALSE)),FALSE))),7,4)),3,4))/(60*24))-fctlontodouble(VLOOKUP(B241,#REF!,4,FALSE))/360,1)
),1,""),"")</f>
        <v/>
      </c>
      <c r="K241" s="82" t="str">
        <f t="shared" si="13"/>
        <v/>
      </c>
      <c r="L241" s="79" t="str">
        <f ca="1">IFERROR(IF(AND(
MOD(E241-fctlontodouble(VLOOKUP(D241,#REF!,4,FALSE))/360,1)&gt;=MOD((((MID((MID((IF(ISERR(A241),"",fctsoleil(A241,fctlattodouble(VLOOKUP(D241,#REF!,3,FALSE)),fctlontodouble(VLOOKUP(D241,#REF!,4,FALSE)),FALSE))),1,4)),1,2))*60+MID((MID((IF(ISERR(A241),"",fctsoleil(A241,fctlattodouble(VLOOKUP(D241,#REF!,3,FALSE)),fctlontodouble(VLOOKUP(D241,#REF!,4,FALSE)),FALSE))),1,4)),3,4))/(60*24))-fctlontodouble(VLOOKUP(D241,#REF!,4,FALSE))/360,1),
MOD(E241-fctlontodouble(VLOOKUP(D241,#REF!,4,FALSE))/360,1)&lt;MOD((((MID((MID((IF(ISERR(A241),"",fctsoleil(A241,fctlattodouble(VLOOKUP(D241,#REF!,3,FALSE)),fctlontodouble(VLOOKUP(D241,#REF!,4,FALSE)),FALSE))),7,4)),1,2))*60+MID((MID((IF(ISERR(A241),"",fctsoleil(A241,fctlattodouble(VLOOKUP(D241,#REF!,3,FALSE)),fctlontodouble(VLOOKUP(D241,#REF!,4,FALSE)),FALSE))),7,4)),3,4))/(60*24))-fctlontodouble(VLOOKUP(D241,#REF!,4,FALSE))/360,1)
),1," "),"")</f>
        <v/>
      </c>
      <c r="M241" s="79" t="str">
        <f t="shared" si="14"/>
        <v/>
      </c>
      <c r="N241" s="94"/>
      <c r="O241" s="83"/>
      <c r="P241" s="95"/>
      <c r="Q241" s="96"/>
      <c r="R241" s="97" t="str">
        <f>IF(AND(A241&lt;&gt;0,B241&lt;&gt;0,D241&lt;&gt;0,C241&lt;&gt;0,N241&lt;&gt;0),(vol_de_nuit(B241,D241,A241,C241,N241/24)*24),"")</f>
        <v/>
      </c>
      <c r="S241" s="98"/>
      <c r="T241" s="95"/>
      <c r="U241" s="99"/>
      <c r="V241" s="100"/>
      <c r="W241" s="101"/>
      <c r="X241" s="116" t="str">
        <f>IFERROR(IF(AND(VLOOKUP($F241,'Aircraft list'!$A$4:$G$39,2,FALSE)="YES",VLOOKUP($F241,'Aircraft list'!$A$4:$G$39,4,FALSE)="YES"),T241,""),"")</f>
        <v/>
      </c>
      <c r="Y241" s="115" t="str">
        <f>IFERROR(IF(AND(VLOOKUP($F241,'Aircraft list'!$A$4:$G$39,2,FALSE)="YES",VLOOKUP($F241,'Aircraft list'!$A$4:$G$39,4,FALSE)="YES"),V241,""),"")</f>
        <v/>
      </c>
      <c r="Z241" s="116" t="str">
        <f>IFERROR(IF(AND(VLOOKUP($F241,'Aircraft list'!$A$4:$G$39,3,FALSE)="YES",VLOOKUP($F241,'Aircraft list'!$A$4:$G$39,4,FALSE)="YES"),T241,""),"")</f>
        <v/>
      </c>
      <c r="AA241" s="115" t="str">
        <f>IFERROR(IF(AND(VLOOKUP($F241,'Aircraft list'!$A$4:$G$39,3,FALSE)="YES",VLOOKUP($F241,'Aircraft list'!$A$4:$G$39,4,FALSE)="YES"),V241,""),"")</f>
        <v/>
      </c>
      <c r="AB241" s="116" t="str">
        <f>IFERROR(IF(AND(VLOOKUP($F241,'Aircraft list'!$A$4:$G$39,2,FALSE)="YES",VLOOKUP($F241,'Aircraft list'!$A$4:$G$39,6,FALSE)="YES"),T241,""),"")</f>
        <v/>
      </c>
      <c r="AC241" s="115" t="str">
        <f>IFERROR(IF(AND(VLOOKUP($F241,'Aircraft list'!$A$4:$G$39,2,FALSE)="YES",VLOOKUP($F241,'Aircraft list'!$A$4:$G$39,6,FALSE)="YES"),V241,""),"")</f>
        <v/>
      </c>
      <c r="AD241" s="116" t="str">
        <f>IFERROR(IF(AND(VLOOKUP($F241,'Aircraft list'!$A$4:$G$39,3,FALSE)="YES",VLOOKUP($F241,'Aircraft list'!$A$4:$G$39,6,FALSE)="YES"),T241,""),"")</f>
        <v/>
      </c>
      <c r="AE241" s="117" t="str">
        <f>IFERROR(IF(AND(VLOOKUP($F241,'Aircraft list'!$A$4:$G$39,3,FALSE)="YES",VLOOKUP($F241,'Aircraft list'!$A$4:$G$39,6,FALSE)="YES"),U241,""),"")</f>
        <v/>
      </c>
      <c r="AF241" s="115" t="str">
        <f>IFERROR(IF(AND(VLOOKUP($F241,'Aircraft list'!$A$4:$G$39,3,FALSE)="YES",VLOOKUP($F241,'Aircraft list'!$A$4:$G$39,6,FALSE)="YES"),V241,""),"")</f>
        <v/>
      </c>
      <c r="AG241" s="116" t="str">
        <f>IFERROR(IF(VLOOKUP($F241,'Aircraft list'!$A$4:$G$39,5,FALSE)="YES",T241,""),"")</f>
        <v/>
      </c>
      <c r="AH241" s="117" t="str">
        <f>IFERROR(IF(VLOOKUP($F241,'Aircraft list'!$A$4:$G$39,5,FALSE)="YES",U241,""),"")</f>
        <v/>
      </c>
      <c r="AI241" s="115" t="str">
        <f>IFERROR(IF(VLOOKUP($F241,'Aircraft list'!$A$4:$G$39,5,FALSE)="YES",V241,""),"")</f>
        <v/>
      </c>
      <c r="AJ241" s="101"/>
      <c r="AK241" s="101"/>
      <c r="AL241" s="101"/>
      <c r="AM241" s="102" t="str">
        <f>IFERROR(IF(VLOOKUP($F241,'Aircraft list'!$A$4:$G$39,7,FALSE)="YES",N241,""),"")</f>
        <v/>
      </c>
      <c r="AN241" s="112"/>
      <c r="AO241" s="101"/>
      <c r="AP241" s="101"/>
      <c r="AQ241" s="101"/>
      <c r="AR241" s="111"/>
      <c r="AS241" s="102"/>
      <c r="AT241" s="102"/>
      <c r="AU241" s="49"/>
    </row>
    <row r="242" spans="1:47" s="50" customFormat="1">
      <c r="A242" s="84"/>
      <c r="B242" s="75"/>
      <c r="C242" s="76"/>
      <c r="D242" s="77"/>
      <c r="E242" s="73" t="str">
        <f t="shared" si="12"/>
        <v/>
      </c>
      <c r="F242" s="79"/>
      <c r="G242" s="80"/>
      <c r="H242" s="50" t="str">
        <f>IFERROR(IF(VLOOKUP(F242,'Aircraft list'!$A$4:$T$59, 3,FALSE)="YES", "ME", "SE" )," ")</f>
        <v xml:space="preserve"> </v>
      </c>
      <c r="I242" s="80"/>
      <c r="J242" s="81" t="str">
        <f ca="1">IFERROR(IF(AND(
MOD(C242-fctlontodouble(VLOOKUP(B242,#REF!,4,FALSE))/360,1)&gt;=MOD((((MID((MID((IF(ISERR(A242),"",fctsoleil(A242,fctlattodouble(VLOOKUP(B242,#REF!,3,FALSE)),fctlontodouble(VLOOKUP(B242,#REF!,4,FALSE)),FALSE))),1,4)),1,2))*60+MID((MID((IF(ISERR(A242),"",fctsoleil(A242,fctlattodouble(VLOOKUP(B242,#REF!,3,FALSE)),fctlontodouble(VLOOKUP(B242,#REF!,4,FALSE)),FALSE))),1,4)),3,4))/(60*24))-fctlontodouble(VLOOKUP(B242,#REF!,4,FALSE))/360,1),
MOD(C242-fctlontodouble(VLOOKUP(B242,#REF!,4,FALSE))/360,1)&lt;MOD((((MID((MID((IF(ISERR(A242),"",fctsoleil(A242,fctlattodouble(VLOOKUP(B242,#REF!,3,FALSE)),fctlontodouble(VLOOKUP(B242,#REF!,4,FALSE)),FALSE))),7,4)),1,2))*60+MID((MID((IF(ISERR(A242),"",fctsoleil(A242,fctlattodouble(VLOOKUP(B242,#REF!,3,FALSE)),fctlontodouble(VLOOKUP(B242,#REF!,4,FALSE)),FALSE))),7,4)),3,4))/(60*24))-fctlontodouble(VLOOKUP(B242,#REF!,4,FALSE))/360,1)
),1,""),"")</f>
        <v/>
      </c>
      <c r="K242" s="82" t="str">
        <f t="shared" si="13"/>
        <v/>
      </c>
      <c r="L242" s="79" t="str">
        <f ca="1">IFERROR(IF(AND(
MOD(E242-fctlontodouble(VLOOKUP(D242,#REF!,4,FALSE))/360,1)&gt;=MOD((((MID((MID((IF(ISERR(A242),"",fctsoleil(A242,fctlattodouble(VLOOKUP(D242,#REF!,3,FALSE)),fctlontodouble(VLOOKUP(D242,#REF!,4,FALSE)),FALSE))),1,4)),1,2))*60+MID((MID((IF(ISERR(A242),"",fctsoleil(A242,fctlattodouble(VLOOKUP(D242,#REF!,3,FALSE)),fctlontodouble(VLOOKUP(D242,#REF!,4,FALSE)),FALSE))),1,4)),3,4))/(60*24))-fctlontodouble(VLOOKUP(D242,#REF!,4,FALSE))/360,1),
MOD(E242-fctlontodouble(VLOOKUP(D242,#REF!,4,FALSE))/360,1)&lt;MOD((((MID((MID((IF(ISERR(A242),"",fctsoleil(A242,fctlattodouble(VLOOKUP(D242,#REF!,3,FALSE)),fctlontodouble(VLOOKUP(D242,#REF!,4,FALSE)),FALSE))),7,4)),1,2))*60+MID((MID((IF(ISERR(A242),"",fctsoleil(A242,fctlattodouble(VLOOKUP(D242,#REF!,3,FALSE)),fctlontodouble(VLOOKUP(D242,#REF!,4,FALSE)),FALSE))),7,4)),3,4))/(60*24))-fctlontodouble(VLOOKUP(D242,#REF!,4,FALSE))/360,1)
),1," "),"")</f>
        <v/>
      </c>
      <c r="M242" s="79" t="str">
        <f t="shared" si="14"/>
        <v/>
      </c>
      <c r="N242" s="94"/>
      <c r="O242" s="83"/>
      <c r="P242" s="95"/>
      <c r="Q242" s="96"/>
      <c r="R242" s="97" t="str">
        <f>IF(AND(A242&lt;&gt;0,B242&lt;&gt;0,D242&lt;&gt;0,C242&lt;&gt;0,N242&lt;&gt;0),(vol_de_nuit(B242,D242,A242,C242,N242/24)*24),"")</f>
        <v/>
      </c>
      <c r="S242" s="98"/>
      <c r="T242" s="95"/>
      <c r="U242" s="99"/>
      <c r="V242" s="100"/>
      <c r="W242" s="101"/>
      <c r="X242" s="116" t="str">
        <f>IFERROR(IF(AND(VLOOKUP($F242,'Aircraft list'!$A$4:$G$39,2,FALSE)="YES",VLOOKUP($F242,'Aircraft list'!$A$4:$G$39,4,FALSE)="YES"),T242,""),"")</f>
        <v/>
      </c>
      <c r="Y242" s="115" t="str">
        <f>IFERROR(IF(AND(VLOOKUP($F242,'Aircraft list'!$A$4:$G$39,2,FALSE)="YES",VLOOKUP($F242,'Aircraft list'!$A$4:$G$39,4,FALSE)="YES"),V242,""),"")</f>
        <v/>
      </c>
      <c r="Z242" s="116" t="str">
        <f>IFERROR(IF(AND(VLOOKUP($F242,'Aircraft list'!$A$4:$G$39,3,FALSE)="YES",VLOOKUP($F242,'Aircraft list'!$A$4:$G$39,4,FALSE)="YES"),T242,""),"")</f>
        <v/>
      </c>
      <c r="AA242" s="115" t="str">
        <f>IFERROR(IF(AND(VLOOKUP($F242,'Aircraft list'!$A$4:$G$39,3,FALSE)="YES",VLOOKUP($F242,'Aircraft list'!$A$4:$G$39,4,FALSE)="YES"),V242,""),"")</f>
        <v/>
      </c>
      <c r="AB242" s="116" t="str">
        <f>IFERROR(IF(AND(VLOOKUP($F242,'Aircraft list'!$A$4:$G$39,2,FALSE)="YES",VLOOKUP($F242,'Aircraft list'!$A$4:$G$39,6,FALSE)="YES"),T242,""),"")</f>
        <v/>
      </c>
      <c r="AC242" s="115" t="str">
        <f>IFERROR(IF(AND(VLOOKUP($F242,'Aircraft list'!$A$4:$G$39,2,FALSE)="YES",VLOOKUP($F242,'Aircraft list'!$A$4:$G$39,6,FALSE)="YES"),V242,""),"")</f>
        <v/>
      </c>
      <c r="AD242" s="116" t="str">
        <f>IFERROR(IF(AND(VLOOKUP($F242,'Aircraft list'!$A$4:$G$39,3,FALSE)="YES",VLOOKUP($F242,'Aircraft list'!$A$4:$G$39,6,FALSE)="YES"),T242,""),"")</f>
        <v/>
      </c>
      <c r="AE242" s="117" t="str">
        <f>IFERROR(IF(AND(VLOOKUP($F242,'Aircraft list'!$A$4:$G$39,3,FALSE)="YES",VLOOKUP($F242,'Aircraft list'!$A$4:$G$39,6,FALSE)="YES"),U242,""),"")</f>
        <v/>
      </c>
      <c r="AF242" s="115" t="str">
        <f>IFERROR(IF(AND(VLOOKUP($F242,'Aircraft list'!$A$4:$G$39,3,FALSE)="YES",VLOOKUP($F242,'Aircraft list'!$A$4:$G$39,6,FALSE)="YES"),V242,""),"")</f>
        <v/>
      </c>
      <c r="AG242" s="116" t="str">
        <f>IFERROR(IF(VLOOKUP($F242,'Aircraft list'!$A$4:$G$39,5,FALSE)="YES",T242,""),"")</f>
        <v/>
      </c>
      <c r="AH242" s="117" t="str">
        <f>IFERROR(IF(VLOOKUP($F242,'Aircraft list'!$A$4:$G$39,5,FALSE)="YES",U242,""),"")</f>
        <v/>
      </c>
      <c r="AI242" s="115" t="str">
        <f>IFERROR(IF(VLOOKUP($F242,'Aircraft list'!$A$4:$G$39,5,FALSE)="YES",V242,""),"")</f>
        <v/>
      </c>
      <c r="AJ242" s="101"/>
      <c r="AK242" s="101"/>
      <c r="AL242" s="101"/>
      <c r="AM242" s="102" t="str">
        <f>IFERROR(IF(VLOOKUP($F242,'Aircraft list'!$A$4:$G$39,7,FALSE)="YES",N242,""),"")</f>
        <v/>
      </c>
      <c r="AN242" s="112"/>
      <c r="AO242" s="101"/>
      <c r="AP242" s="101"/>
      <c r="AQ242" s="101"/>
      <c r="AR242" s="111"/>
      <c r="AS242" s="102"/>
      <c r="AT242" s="102"/>
      <c r="AU242" s="49"/>
    </row>
    <row r="243" spans="1:47" s="50" customFormat="1">
      <c r="A243" s="84"/>
      <c r="B243" s="75"/>
      <c r="C243" s="76"/>
      <c r="D243" s="77"/>
      <c r="E243" s="73" t="str">
        <f t="shared" si="12"/>
        <v/>
      </c>
      <c r="F243" s="79"/>
      <c r="G243" s="80"/>
      <c r="H243" s="50" t="str">
        <f>IFERROR(IF(VLOOKUP(F243,'Aircraft list'!$A$4:$T$59, 3,FALSE)="YES", "ME", "SE" )," ")</f>
        <v xml:space="preserve"> </v>
      </c>
      <c r="I243" s="80"/>
      <c r="J243" s="81" t="str">
        <f ca="1">IFERROR(IF(AND(
MOD(C243-fctlontodouble(VLOOKUP(B243,#REF!,4,FALSE))/360,1)&gt;=MOD((((MID((MID((IF(ISERR(A243),"",fctsoleil(A243,fctlattodouble(VLOOKUP(B243,#REF!,3,FALSE)),fctlontodouble(VLOOKUP(B243,#REF!,4,FALSE)),FALSE))),1,4)),1,2))*60+MID((MID((IF(ISERR(A243),"",fctsoleil(A243,fctlattodouble(VLOOKUP(B243,#REF!,3,FALSE)),fctlontodouble(VLOOKUP(B243,#REF!,4,FALSE)),FALSE))),1,4)),3,4))/(60*24))-fctlontodouble(VLOOKUP(B243,#REF!,4,FALSE))/360,1),
MOD(C243-fctlontodouble(VLOOKUP(B243,#REF!,4,FALSE))/360,1)&lt;MOD((((MID((MID((IF(ISERR(A243),"",fctsoleil(A243,fctlattodouble(VLOOKUP(B243,#REF!,3,FALSE)),fctlontodouble(VLOOKUP(B243,#REF!,4,FALSE)),FALSE))),7,4)),1,2))*60+MID((MID((IF(ISERR(A243),"",fctsoleil(A243,fctlattodouble(VLOOKUP(B243,#REF!,3,FALSE)),fctlontodouble(VLOOKUP(B243,#REF!,4,FALSE)),FALSE))),7,4)),3,4))/(60*24))-fctlontodouble(VLOOKUP(B243,#REF!,4,FALSE))/360,1)
),1,""),"")</f>
        <v/>
      </c>
      <c r="K243" s="82" t="str">
        <f t="shared" si="13"/>
        <v/>
      </c>
      <c r="L243" s="79" t="str">
        <f ca="1">IFERROR(IF(AND(
MOD(E243-fctlontodouble(VLOOKUP(D243,#REF!,4,FALSE))/360,1)&gt;=MOD((((MID((MID((IF(ISERR(A243),"",fctsoleil(A243,fctlattodouble(VLOOKUP(D243,#REF!,3,FALSE)),fctlontodouble(VLOOKUP(D243,#REF!,4,FALSE)),FALSE))),1,4)),1,2))*60+MID((MID((IF(ISERR(A243),"",fctsoleil(A243,fctlattodouble(VLOOKUP(D243,#REF!,3,FALSE)),fctlontodouble(VLOOKUP(D243,#REF!,4,FALSE)),FALSE))),1,4)),3,4))/(60*24))-fctlontodouble(VLOOKUP(D243,#REF!,4,FALSE))/360,1),
MOD(E243-fctlontodouble(VLOOKUP(D243,#REF!,4,FALSE))/360,1)&lt;MOD((((MID((MID((IF(ISERR(A243),"",fctsoleil(A243,fctlattodouble(VLOOKUP(D243,#REF!,3,FALSE)),fctlontodouble(VLOOKUP(D243,#REF!,4,FALSE)),FALSE))),7,4)),1,2))*60+MID((MID((IF(ISERR(A243),"",fctsoleil(A243,fctlattodouble(VLOOKUP(D243,#REF!,3,FALSE)),fctlontodouble(VLOOKUP(D243,#REF!,4,FALSE)),FALSE))),7,4)),3,4))/(60*24))-fctlontodouble(VLOOKUP(D243,#REF!,4,FALSE))/360,1)
),1," "),"")</f>
        <v/>
      </c>
      <c r="M243" s="79" t="str">
        <f t="shared" si="14"/>
        <v/>
      </c>
      <c r="N243" s="94"/>
      <c r="O243" s="83"/>
      <c r="P243" s="95"/>
      <c r="Q243" s="96"/>
      <c r="R243" s="97" t="str">
        <f>IF(AND(A243&lt;&gt;0,B243&lt;&gt;0,D243&lt;&gt;0,C243&lt;&gt;0,N243&lt;&gt;0),(vol_de_nuit(B243,D243,A243,C243,N243/24)*24),"")</f>
        <v/>
      </c>
      <c r="S243" s="98"/>
      <c r="T243" s="95"/>
      <c r="U243" s="99"/>
      <c r="V243" s="100"/>
      <c r="W243" s="101"/>
      <c r="X243" s="116" t="str">
        <f>IFERROR(IF(AND(VLOOKUP($F243,'Aircraft list'!$A$4:$G$39,2,FALSE)="YES",VLOOKUP($F243,'Aircraft list'!$A$4:$G$39,4,FALSE)="YES"),T243,""),"")</f>
        <v/>
      </c>
      <c r="Y243" s="115" t="str">
        <f>IFERROR(IF(AND(VLOOKUP($F243,'Aircraft list'!$A$4:$G$39,2,FALSE)="YES",VLOOKUP($F243,'Aircraft list'!$A$4:$G$39,4,FALSE)="YES"),V243,""),"")</f>
        <v/>
      </c>
      <c r="Z243" s="116" t="str">
        <f>IFERROR(IF(AND(VLOOKUP($F243,'Aircraft list'!$A$4:$G$39,3,FALSE)="YES",VLOOKUP($F243,'Aircraft list'!$A$4:$G$39,4,FALSE)="YES"),T243,""),"")</f>
        <v/>
      </c>
      <c r="AA243" s="115" t="str">
        <f>IFERROR(IF(AND(VLOOKUP($F243,'Aircraft list'!$A$4:$G$39,3,FALSE)="YES",VLOOKUP($F243,'Aircraft list'!$A$4:$G$39,4,FALSE)="YES"),V243,""),"")</f>
        <v/>
      </c>
      <c r="AB243" s="116" t="str">
        <f>IFERROR(IF(AND(VLOOKUP($F243,'Aircraft list'!$A$4:$G$39,2,FALSE)="YES",VLOOKUP($F243,'Aircraft list'!$A$4:$G$39,6,FALSE)="YES"),T243,""),"")</f>
        <v/>
      </c>
      <c r="AC243" s="115" t="str">
        <f>IFERROR(IF(AND(VLOOKUP($F243,'Aircraft list'!$A$4:$G$39,2,FALSE)="YES",VLOOKUP($F243,'Aircraft list'!$A$4:$G$39,6,FALSE)="YES"),V243,""),"")</f>
        <v/>
      </c>
      <c r="AD243" s="116" t="str">
        <f>IFERROR(IF(AND(VLOOKUP($F243,'Aircraft list'!$A$4:$G$39,3,FALSE)="YES",VLOOKUP($F243,'Aircraft list'!$A$4:$G$39,6,FALSE)="YES"),T243,""),"")</f>
        <v/>
      </c>
      <c r="AE243" s="117" t="str">
        <f>IFERROR(IF(AND(VLOOKUP($F243,'Aircraft list'!$A$4:$G$39,3,FALSE)="YES",VLOOKUP($F243,'Aircraft list'!$A$4:$G$39,6,FALSE)="YES"),U243,""),"")</f>
        <v/>
      </c>
      <c r="AF243" s="115" t="str">
        <f>IFERROR(IF(AND(VLOOKUP($F243,'Aircraft list'!$A$4:$G$39,3,FALSE)="YES",VLOOKUP($F243,'Aircraft list'!$A$4:$G$39,6,FALSE)="YES"),V243,""),"")</f>
        <v/>
      </c>
      <c r="AG243" s="116" t="str">
        <f>IFERROR(IF(VLOOKUP($F243,'Aircraft list'!$A$4:$G$39,5,FALSE)="YES",T243,""),"")</f>
        <v/>
      </c>
      <c r="AH243" s="117" t="str">
        <f>IFERROR(IF(VLOOKUP($F243,'Aircraft list'!$A$4:$G$39,5,FALSE)="YES",U243,""),"")</f>
        <v/>
      </c>
      <c r="AI243" s="115" t="str">
        <f>IFERROR(IF(VLOOKUP($F243,'Aircraft list'!$A$4:$G$39,5,FALSE)="YES",V243,""),"")</f>
        <v/>
      </c>
      <c r="AJ243" s="101"/>
      <c r="AK243" s="101"/>
      <c r="AL243" s="101"/>
      <c r="AM243" s="102" t="str">
        <f>IFERROR(IF(VLOOKUP($F243,'Aircraft list'!$A$4:$G$39,7,FALSE)="YES",N243,""),"")</f>
        <v/>
      </c>
      <c r="AN243" s="112"/>
      <c r="AO243" s="101"/>
      <c r="AP243" s="101"/>
      <c r="AQ243" s="101"/>
      <c r="AR243" s="111"/>
      <c r="AS243" s="102"/>
      <c r="AT243" s="102"/>
      <c r="AU243" s="49"/>
    </row>
    <row r="244" spans="1:47" s="50" customFormat="1">
      <c r="A244" s="84"/>
      <c r="B244" s="75"/>
      <c r="C244" s="76"/>
      <c r="D244" s="77"/>
      <c r="E244" s="73" t="str">
        <f t="shared" si="12"/>
        <v/>
      </c>
      <c r="F244" s="79"/>
      <c r="G244" s="80"/>
      <c r="H244" s="50" t="str">
        <f>IFERROR(IF(VLOOKUP(F244,'Aircraft list'!$A$4:$T$59, 3,FALSE)="YES", "ME", "SE" )," ")</f>
        <v xml:space="preserve"> </v>
      </c>
      <c r="I244" s="80"/>
      <c r="J244" s="81" t="str">
        <f ca="1">IFERROR(IF(AND(
MOD(C244-fctlontodouble(VLOOKUP(B244,#REF!,4,FALSE))/360,1)&gt;=MOD((((MID((MID((IF(ISERR(A244),"",fctsoleil(A244,fctlattodouble(VLOOKUP(B244,#REF!,3,FALSE)),fctlontodouble(VLOOKUP(B244,#REF!,4,FALSE)),FALSE))),1,4)),1,2))*60+MID((MID((IF(ISERR(A244),"",fctsoleil(A244,fctlattodouble(VLOOKUP(B244,#REF!,3,FALSE)),fctlontodouble(VLOOKUP(B244,#REF!,4,FALSE)),FALSE))),1,4)),3,4))/(60*24))-fctlontodouble(VLOOKUP(B244,#REF!,4,FALSE))/360,1),
MOD(C244-fctlontodouble(VLOOKUP(B244,#REF!,4,FALSE))/360,1)&lt;MOD((((MID((MID((IF(ISERR(A244),"",fctsoleil(A244,fctlattodouble(VLOOKUP(B244,#REF!,3,FALSE)),fctlontodouble(VLOOKUP(B244,#REF!,4,FALSE)),FALSE))),7,4)),1,2))*60+MID((MID((IF(ISERR(A244),"",fctsoleil(A244,fctlattodouble(VLOOKUP(B244,#REF!,3,FALSE)),fctlontodouble(VLOOKUP(B244,#REF!,4,FALSE)),FALSE))),7,4)),3,4))/(60*24))-fctlontodouble(VLOOKUP(B244,#REF!,4,FALSE))/360,1)
),1,""),"")</f>
        <v/>
      </c>
      <c r="K244" s="82" t="str">
        <f t="shared" si="13"/>
        <v/>
      </c>
      <c r="L244" s="79" t="str">
        <f ca="1">IFERROR(IF(AND(
MOD(E244-fctlontodouble(VLOOKUP(D244,#REF!,4,FALSE))/360,1)&gt;=MOD((((MID((MID((IF(ISERR(A244),"",fctsoleil(A244,fctlattodouble(VLOOKUP(D244,#REF!,3,FALSE)),fctlontodouble(VLOOKUP(D244,#REF!,4,FALSE)),FALSE))),1,4)),1,2))*60+MID((MID((IF(ISERR(A244),"",fctsoleil(A244,fctlattodouble(VLOOKUP(D244,#REF!,3,FALSE)),fctlontodouble(VLOOKUP(D244,#REF!,4,FALSE)),FALSE))),1,4)),3,4))/(60*24))-fctlontodouble(VLOOKUP(D244,#REF!,4,FALSE))/360,1),
MOD(E244-fctlontodouble(VLOOKUP(D244,#REF!,4,FALSE))/360,1)&lt;MOD((((MID((MID((IF(ISERR(A244),"",fctsoleil(A244,fctlattodouble(VLOOKUP(D244,#REF!,3,FALSE)),fctlontodouble(VLOOKUP(D244,#REF!,4,FALSE)),FALSE))),7,4)),1,2))*60+MID((MID((IF(ISERR(A244),"",fctsoleil(A244,fctlattodouble(VLOOKUP(D244,#REF!,3,FALSE)),fctlontodouble(VLOOKUP(D244,#REF!,4,FALSE)),FALSE))),7,4)),3,4))/(60*24))-fctlontodouble(VLOOKUP(D244,#REF!,4,FALSE))/360,1)
),1," "),"")</f>
        <v/>
      </c>
      <c r="M244" s="79" t="str">
        <f t="shared" si="14"/>
        <v/>
      </c>
      <c r="N244" s="94"/>
      <c r="O244" s="83"/>
      <c r="P244" s="95"/>
      <c r="Q244" s="96"/>
      <c r="R244" s="97" t="str">
        <f>IF(AND(A244&lt;&gt;0,B244&lt;&gt;0,D244&lt;&gt;0,C244&lt;&gt;0,N244&lt;&gt;0),(vol_de_nuit(B244,D244,A244,C244,N244/24)*24),"")</f>
        <v/>
      </c>
      <c r="S244" s="98"/>
      <c r="T244" s="95"/>
      <c r="U244" s="99"/>
      <c r="V244" s="100"/>
      <c r="W244" s="101"/>
      <c r="X244" s="116" t="str">
        <f>IFERROR(IF(AND(VLOOKUP($F244,'Aircraft list'!$A$4:$G$39,2,FALSE)="YES",VLOOKUP($F244,'Aircraft list'!$A$4:$G$39,4,FALSE)="YES"),T244,""),"")</f>
        <v/>
      </c>
      <c r="Y244" s="115" t="str">
        <f>IFERROR(IF(AND(VLOOKUP($F244,'Aircraft list'!$A$4:$G$39,2,FALSE)="YES",VLOOKUP($F244,'Aircraft list'!$A$4:$G$39,4,FALSE)="YES"),V244,""),"")</f>
        <v/>
      </c>
      <c r="Z244" s="116" t="str">
        <f>IFERROR(IF(AND(VLOOKUP($F244,'Aircraft list'!$A$4:$G$39,3,FALSE)="YES",VLOOKUP($F244,'Aircraft list'!$A$4:$G$39,4,FALSE)="YES"),T244,""),"")</f>
        <v/>
      </c>
      <c r="AA244" s="115" t="str">
        <f>IFERROR(IF(AND(VLOOKUP($F244,'Aircraft list'!$A$4:$G$39,3,FALSE)="YES",VLOOKUP($F244,'Aircraft list'!$A$4:$G$39,4,FALSE)="YES"),V244,""),"")</f>
        <v/>
      </c>
      <c r="AB244" s="116" t="str">
        <f>IFERROR(IF(AND(VLOOKUP($F244,'Aircraft list'!$A$4:$G$39,2,FALSE)="YES",VLOOKUP($F244,'Aircraft list'!$A$4:$G$39,6,FALSE)="YES"),T244,""),"")</f>
        <v/>
      </c>
      <c r="AC244" s="115" t="str">
        <f>IFERROR(IF(AND(VLOOKUP($F244,'Aircraft list'!$A$4:$G$39,2,FALSE)="YES",VLOOKUP($F244,'Aircraft list'!$A$4:$G$39,6,FALSE)="YES"),V244,""),"")</f>
        <v/>
      </c>
      <c r="AD244" s="116" t="str">
        <f>IFERROR(IF(AND(VLOOKUP($F244,'Aircraft list'!$A$4:$G$39,3,FALSE)="YES",VLOOKUP($F244,'Aircraft list'!$A$4:$G$39,6,FALSE)="YES"),T244,""),"")</f>
        <v/>
      </c>
      <c r="AE244" s="117" t="str">
        <f>IFERROR(IF(AND(VLOOKUP($F244,'Aircraft list'!$A$4:$G$39,3,FALSE)="YES",VLOOKUP($F244,'Aircraft list'!$A$4:$G$39,6,FALSE)="YES"),U244,""),"")</f>
        <v/>
      </c>
      <c r="AF244" s="115" t="str">
        <f>IFERROR(IF(AND(VLOOKUP($F244,'Aircraft list'!$A$4:$G$39,3,FALSE)="YES",VLOOKUP($F244,'Aircraft list'!$A$4:$G$39,6,FALSE)="YES"),V244,""),"")</f>
        <v/>
      </c>
      <c r="AG244" s="116" t="str">
        <f>IFERROR(IF(VLOOKUP($F244,'Aircraft list'!$A$4:$G$39,5,FALSE)="YES",T244,""),"")</f>
        <v/>
      </c>
      <c r="AH244" s="117" t="str">
        <f>IFERROR(IF(VLOOKUP($F244,'Aircraft list'!$A$4:$G$39,5,FALSE)="YES",U244,""),"")</f>
        <v/>
      </c>
      <c r="AI244" s="115" t="str">
        <f>IFERROR(IF(VLOOKUP($F244,'Aircraft list'!$A$4:$G$39,5,FALSE)="YES",V244,""),"")</f>
        <v/>
      </c>
      <c r="AJ244" s="101"/>
      <c r="AK244" s="101"/>
      <c r="AL244" s="101"/>
      <c r="AM244" s="102" t="str">
        <f>IFERROR(IF(VLOOKUP($F244,'Aircraft list'!$A$4:$G$39,7,FALSE)="YES",N244,""),"")</f>
        <v/>
      </c>
      <c r="AN244" s="112"/>
      <c r="AO244" s="101"/>
      <c r="AP244" s="101"/>
      <c r="AQ244" s="101"/>
      <c r="AR244" s="111"/>
      <c r="AS244" s="102"/>
      <c r="AT244" s="102"/>
      <c r="AU244" s="49"/>
    </row>
    <row r="245" spans="1:47" s="50" customFormat="1">
      <c r="A245" s="84"/>
      <c r="B245" s="75"/>
      <c r="C245" s="76"/>
      <c r="D245" s="77"/>
      <c r="E245" s="73" t="str">
        <f t="shared" si="12"/>
        <v/>
      </c>
      <c r="F245" s="79"/>
      <c r="G245" s="80"/>
      <c r="H245" s="50" t="str">
        <f>IFERROR(IF(VLOOKUP(F245,'Aircraft list'!$A$4:$T$59, 3,FALSE)="YES", "ME", "SE" )," ")</f>
        <v xml:space="preserve"> </v>
      </c>
      <c r="I245" s="80"/>
      <c r="J245" s="81" t="str">
        <f ca="1">IFERROR(IF(AND(
MOD(C245-fctlontodouble(VLOOKUP(B245,#REF!,4,FALSE))/360,1)&gt;=MOD((((MID((MID((IF(ISERR(A245),"",fctsoleil(A245,fctlattodouble(VLOOKUP(B245,#REF!,3,FALSE)),fctlontodouble(VLOOKUP(B245,#REF!,4,FALSE)),FALSE))),1,4)),1,2))*60+MID((MID((IF(ISERR(A245),"",fctsoleil(A245,fctlattodouble(VLOOKUP(B245,#REF!,3,FALSE)),fctlontodouble(VLOOKUP(B245,#REF!,4,FALSE)),FALSE))),1,4)),3,4))/(60*24))-fctlontodouble(VLOOKUP(B245,#REF!,4,FALSE))/360,1),
MOD(C245-fctlontodouble(VLOOKUP(B245,#REF!,4,FALSE))/360,1)&lt;MOD((((MID((MID((IF(ISERR(A245),"",fctsoleil(A245,fctlattodouble(VLOOKUP(B245,#REF!,3,FALSE)),fctlontodouble(VLOOKUP(B245,#REF!,4,FALSE)),FALSE))),7,4)),1,2))*60+MID((MID((IF(ISERR(A245),"",fctsoleil(A245,fctlattodouble(VLOOKUP(B245,#REF!,3,FALSE)),fctlontodouble(VLOOKUP(B245,#REF!,4,FALSE)),FALSE))),7,4)),3,4))/(60*24))-fctlontodouble(VLOOKUP(B245,#REF!,4,FALSE))/360,1)
),1,""),"")</f>
        <v/>
      </c>
      <c r="K245" s="82" t="str">
        <f t="shared" si="13"/>
        <v/>
      </c>
      <c r="L245" s="79" t="str">
        <f ca="1">IFERROR(IF(AND(
MOD(E245-fctlontodouble(VLOOKUP(D245,#REF!,4,FALSE))/360,1)&gt;=MOD((((MID((MID((IF(ISERR(A245),"",fctsoleil(A245,fctlattodouble(VLOOKUP(D245,#REF!,3,FALSE)),fctlontodouble(VLOOKUP(D245,#REF!,4,FALSE)),FALSE))),1,4)),1,2))*60+MID((MID((IF(ISERR(A245),"",fctsoleil(A245,fctlattodouble(VLOOKUP(D245,#REF!,3,FALSE)),fctlontodouble(VLOOKUP(D245,#REF!,4,FALSE)),FALSE))),1,4)),3,4))/(60*24))-fctlontodouble(VLOOKUP(D245,#REF!,4,FALSE))/360,1),
MOD(E245-fctlontodouble(VLOOKUP(D245,#REF!,4,FALSE))/360,1)&lt;MOD((((MID((MID((IF(ISERR(A245),"",fctsoleil(A245,fctlattodouble(VLOOKUP(D245,#REF!,3,FALSE)),fctlontodouble(VLOOKUP(D245,#REF!,4,FALSE)),FALSE))),7,4)),1,2))*60+MID((MID((IF(ISERR(A245),"",fctsoleil(A245,fctlattodouble(VLOOKUP(D245,#REF!,3,FALSE)),fctlontodouble(VLOOKUP(D245,#REF!,4,FALSE)),FALSE))),7,4)),3,4))/(60*24))-fctlontodouble(VLOOKUP(D245,#REF!,4,FALSE))/360,1)
),1," "),"")</f>
        <v/>
      </c>
      <c r="M245" s="79" t="str">
        <f t="shared" si="14"/>
        <v/>
      </c>
      <c r="N245" s="94"/>
      <c r="O245" s="83"/>
      <c r="P245" s="95"/>
      <c r="Q245" s="96"/>
      <c r="R245" s="97" t="str">
        <f>IF(AND(A245&lt;&gt;0,B245&lt;&gt;0,D245&lt;&gt;0,C245&lt;&gt;0,N245&lt;&gt;0),(vol_de_nuit(B245,D245,A245,C245,N245/24)*24),"")</f>
        <v/>
      </c>
      <c r="S245" s="98"/>
      <c r="T245" s="95"/>
      <c r="U245" s="99"/>
      <c r="V245" s="100"/>
      <c r="W245" s="101"/>
      <c r="X245" s="116" t="str">
        <f>IFERROR(IF(AND(VLOOKUP($F245,'Aircraft list'!$A$4:$G$39,2,FALSE)="YES",VLOOKUP($F245,'Aircraft list'!$A$4:$G$39,4,FALSE)="YES"),T245,""),"")</f>
        <v/>
      </c>
      <c r="Y245" s="115" t="str">
        <f>IFERROR(IF(AND(VLOOKUP($F245,'Aircraft list'!$A$4:$G$39,2,FALSE)="YES",VLOOKUP($F245,'Aircraft list'!$A$4:$G$39,4,FALSE)="YES"),V245,""),"")</f>
        <v/>
      </c>
      <c r="Z245" s="116" t="str">
        <f>IFERROR(IF(AND(VLOOKUP($F245,'Aircraft list'!$A$4:$G$39,3,FALSE)="YES",VLOOKUP($F245,'Aircraft list'!$A$4:$G$39,4,FALSE)="YES"),T245,""),"")</f>
        <v/>
      </c>
      <c r="AA245" s="115" t="str">
        <f>IFERROR(IF(AND(VLOOKUP($F245,'Aircraft list'!$A$4:$G$39,3,FALSE)="YES",VLOOKUP($F245,'Aircraft list'!$A$4:$G$39,4,FALSE)="YES"),V245,""),"")</f>
        <v/>
      </c>
      <c r="AB245" s="116" t="str">
        <f>IFERROR(IF(AND(VLOOKUP($F245,'Aircraft list'!$A$4:$G$39,2,FALSE)="YES",VLOOKUP($F245,'Aircraft list'!$A$4:$G$39,6,FALSE)="YES"),T245,""),"")</f>
        <v/>
      </c>
      <c r="AC245" s="115" t="str">
        <f>IFERROR(IF(AND(VLOOKUP($F245,'Aircraft list'!$A$4:$G$39,2,FALSE)="YES",VLOOKUP($F245,'Aircraft list'!$A$4:$G$39,6,FALSE)="YES"),V245,""),"")</f>
        <v/>
      </c>
      <c r="AD245" s="116" t="str">
        <f>IFERROR(IF(AND(VLOOKUP($F245,'Aircraft list'!$A$4:$G$39,3,FALSE)="YES",VLOOKUP($F245,'Aircraft list'!$A$4:$G$39,6,FALSE)="YES"),T245,""),"")</f>
        <v/>
      </c>
      <c r="AE245" s="117" t="str">
        <f>IFERROR(IF(AND(VLOOKUP($F245,'Aircraft list'!$A$4:$G$39,3,FALSE)="YES",VLOOKUP($F245,'Aircraft list'!$A$4:$G$39,6,FALSE)="YES"),U245,""),"")</f>
        <v/>
      </c>
      <c r="AF245" s="115" t="str">
        <f>IFERROR(IF(AND(VLOOKUP($F245,'Aircraft list'!$A$4:$G$39,3,FALSE)="YES",VLOOKUP($F245,'Aircraft list'!$A$4:$G$39,6,FALSE)="YES"),V245,""),"")</f>
        <v/>
      </c>
      <c r="AG245" s="116" t="str">
        <f>IFERROR(IF(VLOOKUP($F245,'Aircraft list'!$A$4:$G$39,5,FALSE)="YES",T245,""),"")</f>
        <v/>
      </c>
      <c r="AH245" s="117" t="str">
        <f>IFERROR(IF(VLOOKUP($F245,'Aircraft list'!$A$4:$G$39,5,FALSE)="YES",U245,""),"")</f>
        <v/>
      </c>
      <c r="AI245" s="115" t="str">
        <f>IFERROR(IF(VLOOKUP($F245,'Aircraft list'!$A$4:$G$39,5,FALSE)="YES",V245,""),"")</f>
        <v/>
      </c>
      <c r="AJ245" s="101"/>
      <c r="AK245" s="101"/>
      <c r="AL245" s="101"/>
      <c r="AM245" s="102" t="str">
        <f>IFERROR(IF(VLOOKUP($F245,'Aircraft list'!$A$4:$G$39,7,FALSE)="YES",N245,""),"")</f>
        <v/>
      </c>
      <c r="AN245" s="112"/>
      <c r="AO245" s="101"/>
      <c r="AP245" s="101"/>
      <c r="AQ245" s="101"/>
      <c r="AR245" s="111"/>
      <c r="AS245" s="102"/>
      <c r="AT245" s="102"/>
      <c r="AU245" s="49"/>
    </row>
    <row r="246" spans="1:47" s="50" customFormat="1">
      <c r="A246" s="84"/>
      <c r="B246" s="75"/>
      <c r="C246" s="76"/>
      <c r="D246" s="77"/>
      <c r="E246" s="73" t="str">
        <f t="shared" si="12"/>
        <v/>
      </c>
      <c r="F246" s="79"/>
      <c r="G246" s="80"/>
      <c r="H246" s="50" t="str">
        <f>IFERROR(IF(VLOOKUP(F246,'Aircraft list'!$A$4:$T$59, 3,FALSE)="YES", "ME", "SE" )," ")</f>
        <v xml:space="preserve"> </v>
      </c>
      <c r="I246" s="80"/>
      <c r="J246" s="81" t="str">
        <f ca="1">IFERROR(IF(AND(
MOD(C246-fctlontodouble(VLOOKUP(B246,#REF!,4,FALSE))/360,1)&gt;=MOD((((MID((MID((IF(ISERR(A246),"",fctsoleil(A246,fctlattodouble(VLOOKUP(B246,#REF!,3,FALSE)),fctlontodouble(VLOOKUP(B246,#REF!,4,FALSE)),FALSE))),1,4)),1,2))*60+MID((MID((IF(ISERR(A246),"",fctsoleil(A246,fctlattodouble(VLOOKUP(B246,#REF!,3,FALSE)),fctlontodouble(VLOOKUP(B246,#REF!,4,FALSE)),FALSE))),1,4)),3,4))/(60*24))-fctlontodouble(VLOOKUP(B246,#REF!,4,FALSE))/360,1),
MOD(C246-fctlontodouble(VLOOKUP(B246,#REF!,4,FALSE))/360,1)&lt;MOD((((MID((MID((IF(ISERR(A246),"",fctsoleil(A246,fctlattodouble(VLOOKUP(B246,#REF!,3,FALSE)),fctlontodouble(VLOOKUP(B246,#REF!,4,FALSE)),FALSE))),7,4)),1,2))*60+MID((MID((IF(ISERR(A246),"",fctsoleil(A246,fctlattodouble(VLOOKUP(B246,#REF!,3,FALSE)),fctlontodouble(VLOOKUP(B246,#REF!,4,FALSE)),FALSE))),7,4)),3,4))/(60*24))-fctlontodouble(VLOOKUP(B246,#REF!,4,FALSE))/360,1)
),1,""),"")</f>
        <v/>
      </c>
      <c r="K246" s="82" t="str">
        <f t="shared" si="13"/>
        <v/>
      </c>
      <c r="L246" s="79" t="str">
        <f ca="1">IFERROR(IF(AND(
MOD(E246-fctlontodouble(VLOOKUP(D246,#REF!,4,FALSE))/360,1)&gt;=MOD((((MID((MID((IF(ISERR(A246),"",fctsoleil(A246,fctlattodouble(VLOOKUP(D246,#REF!,3,FALSE)),fctlontodouble(VLOOKUP(D246,#REF!,4,FALSE)),FALSE))),1,4)),1,2))*60+MID((MID((IF(ISERR(A246),"",fctsoleil(A246,fctlattodouble(VLOOKUP(D246,#REF!,3,FALSE)),fctlontodouble(VLOOKUP(D246,#REF!,4,FALSE)),FALSE))),1,4)),3,4))/(60*24))-fctlontodouble(VLOOKUP(D246,#REF!,4,FALSE))/360,1),
MOD(E246-fctlontodouble(VLOOKUP(D246,#REF!,4,FALSE))/360,1)&lt;MOD((((MID((MID((IF(ISERR(A246),"",fctsoleil(A246,fctlattodouble(VLOOKUP(D246,#REF!,3,FALSE)),fctlontodouble(VLOOKUP(D246,#REF!,4,FALSE)),FALSE))),7,4)),1,2))*60+MID((MID((IF(ISERR(A246),"",fctsoleil(A246,fctlattodouble(VLOOKUP(D246,#REF!,3,FALSE)),fctlontodouble(VLOOKUP(D246,#REF!,4,FALSE)),FALSE))),7,4)),3,4))/(60*24))-fctlontodouble(VLOOKUP(D246,#REF!,4,FALSE))/360,1)
),1," "),"")</f>
        <v/>
      </c>
      <c r="M246" s="79" t="str">
        <f t="shared" si="14"/>
        <v/>
      </c>
      <c r="N246" s="94"/>
      <c r="O246" s="83"/>
      <c r="P246" s="95"/>
      <c r="Q246" s="96"/>
      <c r="R246" s="97" t="str">
        <f>IF(AND(A246&lt;&gt;0,B246&lt;&gt;0,D246&lt;&gt;0,C246&lt;&gt;0,N246&lt;&gt;0),(vol_de_nuit(B246,D246,A246,C246,N246/24)*24),"")</f>
        <v/>
      </c>
      <c r="S246" s="98"/>
      <c r="T246" s="95"/>
      <c r="U246" s="99"/>
      <c r="V246" s="100"/>
      <c r="W246" s="101"/>
      <c r="X246" s="116" t="str">
        <f>IFERROR(IF(AND(VLOOKUP($F246,'Aircraft list'!$A$4:$G$39,2,FALSE)="YES",VLOOKUP($F246,'Aircraft list'!$A$4:$G$39,4,FALSE)="YES"),T246,""),"")</f>
        <v/>
      </c>
      <c r="Y246" s="115" t="str">
        <f>IFERROR(IF(AND(VLOOKUP($F246,'Aircraft list'!$A$4:$G$39,2,FALSE)="YES",VLOOKUP($F246,'Aircraft list'!$A$4:$G$39,4,FALSE)="YES"),V246,""),"")</f>
        <v/>
      </c>
      <c r="Z246" s="116" t="str">
        <f>IFERROR(IF(AND(VLOOKUP($F246,'Aircraft list'!$A$4:$G$39,3,FALSE)="YES",VLOOKUP($F246,'Aircraft list'!$A$4:$G$39,4,FALSE)="YES"),T246,""),"")</f>
        <v/>
      </c>
      <c r="AA246" s="115" t="str">
        <f>IFERROR(IF(AND(VLOOKUP($F246,'Aircraft list'!$A$4:$G$39,3,FALSE)="YES",VLOOKUP($F246,'Aircraft list'!$A$4:$G$39,4,FALSE)="YES"),V246,""),"")</f>
        <v/>
      </c>
      <c r="AB246" s="116" t="str">
        <f>IFERROR(IF(AND(VLOOKUP($F246,'Aircraft list'!$A$4:$G$39,2,FALSE)="YES",VLOOKUP($F246,'Aircraft list'!$A$4:$G$39,6,FALSE)="YES"),T246,""),"")</f>
        <v/>
      </c>
      <c r="AC246" s="115" t="str">
        <f>IFERROR(IF(AND(VLOOKUP($F246,'Aircraft list'!$A$4:$G$39,2,FALSE)="YES",VLOOKUP($F246,'Aircraft list'!$A$4:$G$39,6,FALSE)="YES"),V246,""),"")</f>
        <v/>
      </c>
      <c r="AD246" s="116" t="str">
        <f>IFERROR(IF(AND(VLOOKUP($F246,'Aircraft list'!$A$4:$G$39,3,FALSE)="YES",VLOOKUP($F246,'Aircraft list'!$A$4:$G$39,6,FALSE)="YES"),T246,""),"")</f>
        <v/>
      </c>
      <c r="AE246" s="117" t="str">
        <f>IFERROR(IF(AND(VLOOKUP($F246,'Aircraft list'!$A$4:$G$39,3,FALSE)="YES",VLOOKUP($F246,'Aircraft list'!$A$4:$G$39,6,FALSE)="YES"),U246,""),"")</f>
        <v/>
      </c>
      <c r="AF246" s="115" t="str">
        <f>IFERROR(IF(AND(VLOOKUP($F246,'Aircraft list'!$A$4:$G$39,3,FALSE)="YES",VLOOKUP($F246,'Aircraft list'!$A$4:$G$39,6,FALSE)="YES"),V246,""),"")</f>
        <v/>
      </c>
      <c r="AG246" s="116" t="str">
        <f>IFERROR(IF(VLOOKUP($F246,'Aircraft list'!$A$4:$G$39,5,FALSE)="YES",T246,""),"")</f>
        <v/>
      </c>
      <c r="AH246" s="117" t="str">
        <f>IFERROR(IF(VLOOKUP($F246,'Aircraft list'!$A$4:$G$39,5,FALSE)="YES",U246,""),"")</f>
        <v/>
      </c>
      <c r="AI246" s="115" t="str">
        <f>IFERROR(IF(VLOOKUP($F246,'Aircraft list'!$A$4:$G$39,5,FALSE)="YES",V246,""),"")</f>
        <v/>
      </c>
      <c r="AJ246" s="101"/>
      <c r="AK246" s="101"/>
      <c r="AL246" s="101"/>
      <c r="AM246" s="102" t="str">
        <f>IFERROR(IF(VLOOKUP($F246,'Aircraft list'!$A$4:$G$39,7,FALSE)="YES",N246,""),"")</f>
        <v/>
      </c>
      <c r="AN246" s="112"/>
      <c r="AO246" s="101"/>
      <c r="AP246" s="101"/>
      <c r="AQ246" s="101"/>
      <c r="AR246" s="111"/>
      <c r="AS246" s="102"/>
      <c r="AT246" s="102"/>
      <c r="AU246" s="49"/>
    </row>
    <row r="247" spans="1:47" s="50" customFormat="1">
      <c r="A247" s="84"/>
      <c r="B247" s="75"/>
      <c r="C247" s="76"/>
      <c r="D247" s="77"/>
      <c r="E247" s="73" t="str">
        <f t="shared" si="12"/>
        <v/>
      </c>
      <c r="F247" s="79"/>
      <c r="G247" s="80"/>
      <c r="H247" s="50" t="str">
        <f>IFERROR(IF(VLOOKUP(F247,'Aircraft list'!$A$4:$T$59, 3,FALSE)="YES", "ME", "SE" )," ")</f>
        <v xml:space="preserve"> </v>
      </c>
      <c r="I247" s="80"/>
      <c r="J247" s="81" t="str">
        <f ca="1">IFERROR(IF(AND(
MOD(C247-fctlontodouble(VLOOKUP(B247,#REF!,4,FALSE))/360,1)&gt;=MOD((((MID((MID((IF(ISERR(A247),"",fctsoleil(A247,fctlattodouble(VLOOKUP(B247,#REF!,3,FALSE)),fctlontodouble(VLOOKUP(B247,#REF!,4,FALSE)),FALSE))),1,4)),1,2))*60+MID((MID((IF(ISERR(A247),"",fctsoleil(A247,fctlattodouble(VLOOKUP(B247,#REF!,3,FALSE)),fctlontodouble(VLOOKUP(B247,#REF!,4,FALSE)),FALSE))),1,4)),3,4))/(60*24))-fctlontodouble(VLOOKUP(B247,#REF!,4,FALSE))/360,1),
MOD(C247-fctlontodouble(VLOOKUP(B247,#REF!,4,FALSE))/360,1)&lt;MOD((((MID((MID((IF(ISERR(A247),"",fctsoleil(A247,fctlattodouble(VLOOKUP(B247,#REF!,3,FALSE)),fctlontodouble(VLOOKUP(B247,#REF!,4,FALSE)),FALSE))),7,4)),1,2))*60+MID((MID((IF(ISERR(A247),"",fctsoleil(A247,fctlattodouble(VLOOKUP(B247,#REF!,3,FALSE)),fctlontodouble(VLOOKUP(B247,#REF!,4,FALSE)),FALSE))),7,4)),3,4))/(60*24))-fctlontodouble(VLOOKUP(B247,#REF!,4,FALSE))/360,1)
),1,""),"")</f>
        <v/>
      </c>
      <c r="K247" s="82" t="str">
        <f t="shared" si="13"/>
        <v/>
      </c>
      <c r="L247" s="79" t="str">
        <f ca="1">IFERROR(IF(AND(
MOD(E247-fctlontodouble(VLOOKUP(D247,#REF!,4,FALSE))/360,1)&gt;=MOD((((MID((MID((IF(ISERR(A247),"",fctsoleil(A247,fctlattodouble(VLOOKUP(D247,#REF!,3,FALSE)),fctlontodouble(VLOOKUP(D247,#REF!,4,FALSE)),FALSE))),1,4)),1,2))*60+MID((MID((IF(ISERR(A247),"",fctsoleil(A247,fctlattodouble(VLOOKUP(D247,#REF!,3,FALSE)),fctlontodouble(VLOOKUP(D247,#REF!,4,FALSE)),FALSE))),1,4)),3,4))/(60*24))-fctlontodouble(VLOOKUP(D247,#REF!,4,FALSE))/360,1),
MOD(E247-fctlontodouble(VLOOKUP(D247,#REF!,4,FALSE))/360,1)&lt;MOD((((MID((MID((IF(ISERR(A247),"",fctsoleil(A247,fctlattodouble(VLOOKUP(D247,#REF!,3,FALSE)),fctlontodouble(VLOOKUP(D247,#REF!,4,FALSE)),FALSE))),7,4)),1,2))*60+MID((MID((IF(ISERR(A247),"",fctsoleil(A247,fctlattodouble(VLOOKUP(D247,#REF!,3,FALSE)),fctlontodouble(VLOOKUP(D247,#REF!,4,FALSE)),FALSE))),7,4)),3,4))/(60*24))-fctlontodouble(VLOOKUP(D247,#REF!,4,FALSE))/360,1)
),1," "),"")</f>
        <v/>
      </c>
      <c r="M247" s="79" t="str">
        <f t="shared" si="14"/>
        <v/>
      </c>
      <c r="N247" s="94"/>
      <c r="O247" s="83"/>
      <c r="P247" s="95"/>
      <c r="Q247" s="96"/>
      <c r="R247" s="97" t="str">
        <f>IF(AND(A247&lt;&gt;0,B247&lt;&gt;0,D247&lt;&gt;0,C247&lt;&gt;0,N247&lt;&gt;0),(vol_de_nuit(B247,D247,A247,C247,N247/24)*24),"")</f>
        <v/>
      </c>
      <c r="S247" s="98"/>
      <c r="T247" s="95"/>
      <c r="U247" s="99"/>
      <c r="V247" s="100"/>
      <c r="W247" s="101"/>
      <c r="X247" s="116" t="str">
        <f>IFERROR(IF(AND(VLOOKUP($F247,'Aircraft list'!$A$4:$G$39,2,FALSE)="YES",VLOOKUP($F247,'Aircraft list'!$A$4:$G$39,4,FALSE)="YES"),T247,""),"")</f>
        <v/>
      </c>
      <c r="Y247" s="115" t="str">
        <f>IFERROR(IF(AND(VLOOKUP($F247,'Aircraft list'!$A$4:$G$39,2,FALSE)="YES",VLOOKUP($F247,'Aircraft list'!$A$4:$G$39,4,FALSE)="YES"),V247,""),"")</f>
        <v/>
      </c>
      <c r="Z247" s="116" t="str">
        <f>IFERROR(IF(AND(VLOOKUP($F247,'Aircraft list'!$A$4:$G$39,3,FALSE)="YES",VLOOKUP($F247,'Aircraft list'!$A$4:$G$39,4,FALSE)="YES"),T247,""),"")</f>
        <v/>
      </c>
      <c r="AA247" s="115" t="str">
        <f>IFERROR(IF(AND(VLOOKUP($F247,'Aircraft list'!$A$4:$G$39,3,FALSE)="YES",VLOOKUP($F247,'Aircraft list'!$A$4:$G$39,4,FALSE)="YES"),V247,""),"")</f>
        <v/>
      </c>
      <c r="AB247" s="116" t="str">
        <f>IFERROR(IF(AND(VLOOKUP($F247,'Aircraft list'!$A$4:$G$39,2,FALSE)="YES",VLOOKUP($F247,'Aircraft list'!$A$4:$G$39,6,FALSE)="YES"),T247,""),"")</f>
        <v/>
      </c>
      <c r="AC247" s="115" t="str">
        <f>IFERROR(IF(AND(VLOOKUP($F247,'Aircraft list'!$A$4:$G$39,2,FALSE)="YES",VLOOKUP($F247,'Aircraft list'!$A$4:$G$39,6,FALSE)="YES"),V247,""),"")</f>
        <v/>
      </c>
      <c r="AD247" s="116" t="str">
        <f>IFERROR(IF(AND(VLOOKUP($F247,'Aircraft list'!$A$4:$G$39,3,FALSE)="YES",VLOOKUP($F247,'Aircraft list'!$A$4:$G$39,6,FALSE)="YES"),T247,""),"")</f>
        <v/>
      </c>
      <c r="AE247" s="117" t="str">
        <f>IFERROR(IF(AND(VLOOKUP($F247,'Aircraft list'!$A$4:$G$39,3,FALSE)="YES",VLOOKUP($F247,'Aircraft list'!$A$4:$G$39,6,FALSE)="YES"),U247,""),"")</f>
        <v/>
      </c>
      <c r="AF247" s="115" t="str">
        <f>IFERROR(IF(AND(VLOOKUP($F247,'Aircraft list'!$A$4:$G$39,3,FALSE)="YES",VLOOKUP($F247,'Aircraft list'!$A$4:$G$39,6,FALSE)="YES"),V247,""),"")</f>
        <v/>
      </c>
      <c r="AG247" s="116" t="str">
        <f>IFERROR(IF(VLOOKUP($F247,'Aircraft list'!$A$4:$G$39,5,FALSE)="YES",T247,""),"")</f>
        <v/>
      </c>
      <c r="AH247" s="117" t="str">
        <f>IFERROR(IF(VLOOKUP($F247,'Aircraft list'!$A$4:$G$39,5,FALSE)="YES",U247,""),"")</f>
        <v/>
      </c>
      <c r="AI247" s="115" t="str">
        <f>IFERROR(IF(VLOOKUP($F247,'Aircraft list'!$A$4:$G$39,5,FALSE)="YES",V247,""),"")</f>
        <v/>
      </c>
      <c r="AJ247" s="101"/>
      <c r="AK247" s="101"/>
      <c r="AL247" s="101"/>
      <c r="AM247" s="102" t="str">
        <f>IFERROR(IF(VLOOKUP($F247,'Aircraft list'!$A$4:$G$39,7,FALSE)="YES",N247,""),"")</f>
        <v/>
      </c>
      <c r="AN247" s="112"/>
      <c r="AO247" s="101"/>
      <c r="AP247" s="101"/>
      <c r="AQ247" s="101"/>
      <c r="AR247" s="111"/>
      <c r="AS247" s="102"/>
      <c r="AT247" s="102"/>
      <c r="AU247" s="49"/>
    </row>
    <row r="248" spans="1:47" s="50" customFormat="1">
      <c r="A248" s="84"/>
      <c r="B248" s="75"/>
      <c r="C248" s="76"/>
      <c r="D248" s="77"/>
      <c r="E248" s="73" t="str">
        <f t="shared" si="12"/>
        <v/>
      </c>
      <c r="F248" s="79"/>
      <c r="G248" s="80"/>
      <c r="H248" s="50" t="str">
        <f>IFERROR(IF(VLOOKUP(F248,'Aircraft list'!$A$4:$T$59, 3,FALSE)="YES", "ME", "SE" )," ")</f>
        <v xml:space="preserve"> </v>
      </c>
      <c r="I248" s="80"/>
      <c r="J248" s="81" t="str">
        <f ca="1">IFERROR(IF(AND(
MOD(C248-fctlontodouble(VLOOKUP(B248,#REF!,4,FALSE))/360,1)&gt;=MOD((((MID((MID((IF(ISERR(A248),"",fctsoleil(A248,fctlattodouble(VLOOKUP(B248,#REF!,3,FALSE)),fctlontodouble(VLOOKUP(B248,#REF!,4,FALSE)),FALSE))),1,4)),1,2))*60+MID((MID((IF(ISERR(A248),"",fctsoleil(A248,fctlattodouble(VLOOKUP(B248,#REF!,3,FALSE)),fctlontodouble(VLOOKUP(B248,#REF!,4,FALSE)),FALSE))),1,4)),3,4))/(60*24))-fctlontodouble(VLOOKUP(B248,#REF!,4,FALSE))/360,1),
MOD(C248-fctlontodouble(VLOOKUP(B248,#REF!,4,FALSE))/360,1)&lt;MOD((((MID((MID((IF(ISERR(A248),"",fctsoleil(A248,fctlattodouble(VLOOKUP(B248,#REF!,3,FALSE)),fctlontodouble(VLOOKUP(B248,#REF!,4,FALSE)),FALSE))),7,4)),1,2))*60+MID((MID((IF(ISERR(A248),"",fctsoleil(A248,fctlattodouble(VLOOKUP(B248,#REF!,3,FALSE)),fctlontodouble(VLOOKUP(B248,#REF!,4,FALSE)),FALSE))),7,4)),3,4))/(60*24))-fctlontodouble(VLOOKUP(B248,#REF!,4,FALSE))/360,1)
),1,""),"")</f>
        <v/>
      </c>
      <c r="K248" s="82" t="str">
        <f t="shared" si="13"/>
        <v/>
      </c>
      <c r="L248" s="79" t="str">
        <f ca="1">IFERROR(IF(AND(
MOD(E248-fctlontodouble(VLOOKUP(D248,#REF!,4,FALSE))/360,1)&gt;=MOD((((MID((MID((IF(ISERR(A248),"",fctsoleil(A248,fctlattodouble(VLOOKUP(D248,#REF!,3,FALSE)),fctlontodouble(VLOOKUP(D248,#REF!,4,FALSE)),FALSE))),1,4)),1,2))*60+MID((MID((IF(ISERR(A248),"",fctsoleil(A248,fctlattodouble(VLOOKUP(D248,#REF!,3,FALSE)),fctlontodouble(VLOOKUP(D248,#REF!,4,FALSE)),FALSE))),1,4)),3,4))/(60*24))-fctlontodouble(VLOOKUP(D248,#REF!,4,FALSE))/360,1),
MOD(E248-fctlontodouble(VLOOKUP(D248,#REF!,4,FALSE))/360,1)&lt;MOD((((MID((MID((IF(ISERR(A248),"",fctsoleil(A248,fctlattodouble(VLOOKUP(D248,#REF!,3,FALSE)),fctlontodouble(VLOOKUP(D248,#REF!,4,FALSE)),FALSE))),7,4)),1,2))*60+MID((MID((IF(ISERR(A248),"",fctsoleil(A248,fctlattodouble(VLOOKUP(D248,#REF!,3,FALSE)),fctlontodouble(VLOOKUP(D248,#REF!,4,FALSE)),FALSE))),7,4)),3,4))/(60*24))-fctlontodouble(VLOOKUP(D248,#REF!,4,FALSE))/360,1)
),1," "),"")</f>
        <v/>
      </c>
      <c r="M248" s="79" t="str">
        <f t="shared" si="14"/>
        <v/>
      </c>
      <c r="N248" s="94"/>
      <c r="O248" s="83"/>
      <c r="P248" s="95"/>
      <c r="Q248" s="96"/>
      <c r="R248" s="97" t="str">
        <f>IF(AND(A248&lt;&gt;0,B248&lt;&gt;0,D248&lt;&gt;0,C248&lt;&gt;0,N248&lt;&gt;0),(vol_de_nuit(B248,D248,A248,C248,N248/24)*24),"")</f>
        <v/>
      </c>
      <c r="S248" s="98"/>
      <c r="T248" s="95"/>
      <c r="U248" s="99"/>
      <c r="V248" s="100"/>
      <c r="W248" s="101"/>
      <c r="X248" s="116" t="str">
        <f>IFERROR(IF(AND(VLOOKUP($F248,'Aircraft list'!$A$4:$G$39,2,FALSE)="YES",VLOOKUP($F248,'Aircraft list'!$A$4:$G$39,4,FALSE)="YES"),T248,""),"")</f>
        <v/>
      </c>
      <c r="Y248" s="115" t="str">
        <f>IFERROR(IF(AND(VLOOKUP($F248,'Aircraft list'!$A$4:$G$39,2,FALSE)="YES",VLOOKUP($F248,'Aircraft list'!$A$4:$G$39,4,FALSE)="YES"),V248,""),"")</f>
        <v/>
      </c>
      <c r="Z248" s="116" t="str">
        <f>IFERROR(IF(AND(VLOOKUP($F248,'Aircraft list'!$A$4:$G$39,3,FALSE)="YES",VLOOKUP($F248,'Aircraft list'!$A$4:$G$39,4,FALSE)="YES"),T248,""),"")</f>
        <v/>
      </c>
      <c r="AA248" s="115" t="str">
        <f>IFERROR(IF(AND(VLOOKUP($F248,'Aircraft list'!$A$4:$G$39,3,FALSE)="YES",VLOOKUP($F248,'Aircraft list'!$A$4:$G$39,4,FALSE)="YES"),V248,""),"")</f>
        <v/>
      </c>
      <c r="AB248" s="116" t="str">
        <f>IFERROR(IF(AND(VLOOKUP($F248,'Aircraft list'!$A$4:$G$39,2,FALSE)="YES",VLOOKUP($F248,'Aircraft list'!$A$4:$G$39,6,FALSE)="YES"),T248,""),"")</f>
        <v/>
      </c>
      <c r="AC248" s="115" t="str">
        <f>IFERROR(IF(AND(VLOOKUP($F248,'Aircraft list'!$A$4:$G$39,2,FALSE)="YES",VLOOKUP($F248,'Aircraft list'!$A$4:$G$39,6,FALSE)="YES"),V248,""),"")</f>
        <v/>
      </c>
      <c r="AD248" s="116" t="str">
        <f>IFERROR(IF(AND(VLOOKUP($F248,'Aircraft list'!$A$4:$G$39,3,FALSE)="YES",VLOOKUP($F248,'Aircraft list'!$A$4:$G$39,6,FALSE)="YES"),T248,""),"")</f>
        <v/>
      </c>
      <c r="AE248" s="117" t="str">
        <f>IFERROR(IF(AND(VLOOKUP($F248,'Aircraft list'!$A$4:$G$39,3,FALSE)="YES",VLOOKUP($F248,'Aircraft list'!$A$4:$G$39,6,FALSE)="YES"),U248,""),"")</f>
        <v/>
      </c>
      <c r="AF248" s="115" t="str">
        <f>IFERROR(IF(AND(VLOOKUP($F248,'Aircraft list'!$A$4:$G$39,3,FALSE)="YES",VLOOKUP($F248,'Aircraft list'!$A$4:$G$39,6,FALSE)="YES"),V248,""),"")</f>
        <v/>
      </c>
      <c r="AG248" s="116" t="str">
        <f>IFERROR(IF(VLOOKUP($F248,'Aircraft list'!$A$4:$G$39,5,FALSE)="YES",T248,""),"")</f>
        <v/>
      </c>
      <c r="AH248" s="117" t="str">
        <f>IFERROR(IF(VLOOKUP($F248,'Aircraft list'!$A$4:$G$39,5,FALSE)="YES",U248,""),"")</f>
        <v/>
      </c>
      <c r="AI248" s="115" t="str">
        <f>IFERROR(IF(VLOOKUP($F248,'Aircraft list'!$A$4:$G$39,5,FALSE)="YES",V248,""),"")</f>
        <v/>
      </c>
      <c r="AJ248" s="101"/>
      <c r="AK248" s="101"/>
      <c r="AL248" s="101"/>
      <c r="AM248" s="102" t="str">
        <f>IFERROR(IF(VLOOKUP($F248,'Aircraft list'!$A$4:$G$39,7,FALSE)="YES",N248,""),"")</f>
        <v/>
      </c>
      <c r="AN248" s="112"/>
      <c r="AO248" s="101"/>
      <c r="AP248" s="101"/>
      <c r="AQ248" s="101"/>
      <c r="AR248" s="111"/>
      <c r="AS248" s="102"/>
      <c r="AT248" s="102"/>
      <c r="AU248" s="49"/>
    </row>
    <row r="249" spans="1:47" s="50" customFormat="1">
      <c r="A249" s="84"/>
      <c r="B249" s="75"/>
      <c r="C249" s="76"/>
      <c r="D249" s="77"/>
      <c r="E249" s="73" t="str">
        <f t="shared" si="12"/>
        <v/>
      </c>
      <c r="F249" s="79"/>
      <c r="G249" s="80"/>
      <c r="H249" s="50" t="str">
        <f>IFERROR(IF(VLOOKUP(F249,'Aircraft list'!$A$4:$T$59, 3,FALSE)="YES", "ME", "SE" )," ")</f>
        <v xml:space="preserve"> </v>
      </c>
      <c r="I249" s="80"/>
      <c r="J249" s="81" t="str">
        <f ca="1">IFERROR(IF(AND(
MOD(C249-fctlontodouble(VLOOKUP(B249,#REF!,4,FALSE))/360,1)&gt;=MOD((((MID((MID((IF(ISERR(A249),"",fctsoleil(A249,fctlattodouble(VLOOKUP(B249,#REF!,3,FALSE)),fctlontodouble(VLOOKUP(B249,#REF!,4,FALSE)),FALSE))),1,4)),1,2))*60+MID((MID((IF(ISERR(A249),"",fctsoleil(A249,fctlattodouble(VLOOKUP(B249,#REF!,3,FALSE)),fctlontodouble(VLOOKUP(B249,#REF!,4,FALSE)),FALSE))),1,4)),3,4))/(60*24))-fctlontodouble(VLOOKUP(B249,#REF!,4,FALSE))/360,1),
MOD(C249-fctlontodouble(VLOOKUP(B249,#REF!,4,FALSE))/360,1)&lt;MOD((((MID((MID((IF(ISERR(A249),"",fctsoleil(A249,fctlattodouble(VLOOKUP(B249,#REF!,3,FALSE)),fctlontodouble(VLOOKUP(B249,#REF!,4,FALSE)),FALSE))),7,4)),1,2))*60+MID((MID((IF(ISERR(A249),"",fctsoleil(A249,fctlattodouble(VLOOKUP(B249,#REF!,3,FALSE)),fctlontodouble(VLOOKUP(B249,#REF!,4,FALSE)),FALSE))),7,4)),3,4))/(60*24))-fctlontodouble(VLOOKUP(B249,#REF!,4,FALSE))/360,1)
),1,""),"")</f>
        <v/>
      </c>
      <c r="K249" s="82" t="str">
        <f t="shared" si="13"/>
        <v/>
      </c>
      <c r="L249" s="79" t="str">
        <f ca="1">IFERROR(IF(AND(
MOD(E249-fctlontodouble(VLOOKUP(D249,#REF!,4,FALSE))/360,1)&gt;=MOD((((MID((MID((IF(ISERR(A249),"",fctsoleil(A249,fctlattodouble(VLOOKUP(D249,#REF!,3,FALSE)),fctlontodouble(VLOOKUP(D249,#REF!,4,FALSE)),FALSE))),1,4)),1,2))*60+MID((MID((IF(ISERR(A249),"",fctsoleil(A249,fctlattodouble(VLOOKUP(D249,#REF!,3,FALSE)),fctlontodouble(VLOOKUP(D249,#REF!,4,FALSE)),FALSE))),1,4)),3,4))/(60*24))-fctlontodouble(VLOOKUP(D249,#REF!,4,FALSE))/360,1),
MOD(E249-fctlontodouble(VLOOKUP(D249,#REF!,4,FALSE))/360,1)&lt;MOD((((MID((MID((IF(ISERR(A249),"",fctsoleil(A249,fctlattodouble(VLOOKUP(D249,#REF!,3,FALSE)),fctlontodouble(VLOOKUP(D249,#REF!,4,FALSE)),FALSE))),7,4)),1,2))*60+MID((MID((IF(ISERR(A249),"",fctsoleil(A249,fctlattodouble(VLOOKUP(D249,#REF!,3,FALSE)),fctlontodouble(VLOOKUP(D249,#REF!,4,FALSE)),FALSE))),7,4)),3,4))/(60*24))-fctlontodouble(VLOOKUP(D249,#REF!,4,FALSE))/360,1)
),1," "),"")</f>
        <v/>
      </c>
      <c r="M249" s="79" t="str">
        <f t="shared" si="14"/>
        <v/>
      </c>
      <c r="N249" s="94"/>
      <c r="O249" s="83"/>
      <c r="P249" s="95"/>
      <c r="Q249" s="96"/>
      <c r="R249" s="97" t="str">
        <f>IF(AND(A249&lt;&gt;0,B249&lt;&gt;0,D249&lt;&gt;0,C249&lt;&gt;0,N249&lt;&gt;0),(vol_de_nuit(B249,D249,A249,C249,N249/24)*24),"")</f>
        <v/>
      </c>
      <c r="S249" s="98"/>
      <c r="T249" s="95"/>
      <c r="U249" s="99"/>
      <c r="V249" s="100"/>
      <c r="W249" s="101"/>
      <c r="X249" s="116" t="str">
        <f>IFERROR(IF(AND(VLOOKUP($F249,'Aircraft list'!$A$4:$G$39,2,FALSE)="YES",VLOOKUP($F249,'Aircraft list'!$A$4:$G$39,4,FALSE)="YES"),T249,""),"")</f>
        <v/>
      </c>
      <c r="Y249" s="115" t="str">
        <f>IFERROR(IF(AND(VLOOKUP($F249,'Aircraft list'!$A$4:$G$39,2,FALSE)="YES",VLOOKUP($F249,'Aircraft list'!$A$4:$G$39,4,FALSE)="YES"),V249,""),"")</f>
        <v/>
      </c>
      <c r="Z249" s="116" t="str">
        <f>IFERROR(IF(AND(VLOOKUP($F249,'Aircraft list'!$A$4:$G$39,3,FALSE)="YES",VLOOKUP($F249,'Aircraft list'!$A$4:$G$39,4,FALSE)="YES"),T249,""),"")</f>
        <v/>
      </c>
      <c r="AA249" s="115" t="str">
        <f>IFERROR(IF(AND(VLOOKUP($F249,'Aircraft list'!$A$4:$G$39,3,FALSE)="YES",VLOOKUP($F249,'Aircraft list'!$A$4:$G$39,4,FALSE)="YES"),V249,""),"")</f>
        <v/>
      </c>
      <c r="AB249" s="116" t="str">
        <f>IFERROR(IF(AND(VLOOKUP($F249,'Aircraft list'!$A$4:$G$39,2,FALSE)="YES",VLOOKUP($F249,'Aircraft list'!$A$4:$G$39,6,FALSE)="YES"),T249,""),"")</f>
        <v/>
      </c>
      <c r="AC249" s="115" t="str">
        <f>IFERROR(IF(AND(VLOOKUP($F249,'Aircraft list'!$A$4:$G$39,2,FALSE)="YES",VLOOKUP($F249,'Aircraft list'!$A$4:$G$39,6,FALSE)="YES"),V249,""),"")</f>
        <v/>
      </c>
      <c r="AD249" s="116" t="str">
        <f>IFERROR(IF(AND(VLOOKUP($F249,'Aircraft list'!$A$4:$G$39,3,FALSE)="YES",VLOOKUP($F249,'Aircraft list'!$A$4:$G$39,6,FALSE)="YES"),T249,""),"")</f>
        <v/>
      </c>
      <c r="AE249" s="117" t="str">
        <f>IFERROR(IF(AND(VLOOKUP($F249,'Aircraft list'!$A$4:$G$39,3,FALSE)="YES",VLOOKUP($F249,'Aircraft list'!$A$4:$G$39,6,FALSE)="YES"),U249,""),"")</f>
        <v/>
      </c>
      <c r="AF249" s="115" t="str">
        <f>IFERROR(IF(AND(VLOOKUP($F249,'Aircraft list'!$A$4:$G$39,3,FALSE)="YES",VLOOKUP($F249,'Aircraft list'!$A$4:$G$39,6,FALSE)="YES"),V249,""),"")</f>
        <v/>
      </c>
      <c r="AG249" s="116" t="str">
        <f>IFERROR(IF(VLOOKUP($F249,'Aircraft list'!$A$4:$G$39,5,FALSE)="YES",T249,""),"")</f>
        <v/>
      </c>
      <c r="AH249" s="117" t="str">
        <f>IFERROR(IF(VLOOKUP($F249,'Aircraft list'!$A$4:$G$39,5,FALSE)="YES",U249,""),"")</f>
        <v/>
      </c>
      <c r="AI249" s="115" t="str">
        <f>IFERROR(IF(VLOOKUP($F249,'Aircraft list'!$A$4:$G$39,5,FALSE)="YES",V249,""),"")</f>
        <v/>
      </c>
      <c r="AJ249" s="101"/>
      <c r="AK249" s="101"/>
      <c r="AL249" s="101"/>
      <c r="AM249" s="102" t="str">
        <f>IFERROR(IF(VLOOKUP($F249,'Aircraft list'!$A$4:$G$39,7,FALSE)="YES",N249,""),"")</f>
        <v/>
      </c>
      <c r="AN249" s="112"/>
      <c r="AO249" s="101"/>
      <c r="AP249" s="101"/>
      <c r="AQ249" s="101"/>
      <c r="AR249" s="111"/>
      <c r="AS249" s="102"/>
      <c r="AT249" s="102"/>
      <c r="AU249" s="49"/>
    </row>
    <row r="250" spans="1:47" s="50" customFormat="1">
      <c r="A250" s="84"/>
      <c r="B250" s="75"/>
      <c r="C250" s="76"/>
      <c r="D250" s="77"/>
      <c r="E250" s="73" t="str">
        <f t="shared" si="12"/>
        <v/>
      </c>
      <c r="F250" s="79"/>
      <c r="G250" s="80"/>
      <c r="H250" s="50" t="str">
        <f>IFERROR(IF(VLOOKUP(F250,'Aircraft list'!$A$4:$T$59, 3,FALSE)="YES", "ME", "SE" )," ")</f>
        <v xml:space="preserve"> </v>
      </c>
      <c r="I250" s="80"/>
      <c r="J250" s="81" t="str">
        <f ca="1">IFERROR(IF(AND(
MOD(C250-fctlontodouble(VLOOKUP(B250,#REF!,4,FALSE))/360,1)&gt;=MOD((((MID((MID((IF(ISERR(A250),"",fctsoleil(A250,fctlattodouble(VLOOKUP(B250,#REF!,3,FALSE)),fctlontodouble(VLOOKUP(B250,#REF!,4,FALSE)),FALSE))),1,4)),1,2))*60+MID((MID((IF(ISERR(A250),"",fctsoleil(A250,fctlattodouble(VLOOKUP(B250,#REF!,3,FALSE)),fctlontodouble(VLOOKUP(B250,#REF!,4,FALSE)),FALSE))),1,4)),3,4))/(60*24))-fctlontodouble(VLOOKUP(B250,#REF!,4,FALSE))/360,1),
MOD(C250-fctlontodouble(VLOOKUP(B250,#REF!,4,FALSE))/360,1)&lt;MOD((((MID((MID((IF(ISERR(A250),"",fctsoleil(A250,fctlattodouble(VLOOKUP(B250,#REF!,3,FALSE)),fctlontodouble(VLOOKUP(B250,#REF!,4,FALSE)),FALSE))),7,4)),1,2))*60+MID((MID((IF(ISERR(A250),"",fctsoleil(A250,fctlattodouble(VLOOKUP(B250,#REF!,3,FALSE)),fctlontodouble(VLOOKUP(B250,#REF!,4,FALSE)),FALSE))),7,4)),3,4))/(60*24))-fctlontodouble(VLOOKUP(B250,#REF!,4,FALSE))/360,1)
),1,""),"")</f>
        <v/>
      </c>
      <c r="K250" s="82" t="str">
        <f t="shared" si="13"/>
        <v/>
      </c>
      <c r="L250" s="79" t="str">
        <f ca="1">IFERROR(IF(AND(
MOD(E250-fctlontodouble(VLOOKUP(D250,#REF!,4,FALSE))/360,1)&gt;=MOD((((MID((MID((IF(ISERR(A250),"",fctsoleil(A250,fctlattodouble(VLOOKUP(D250,#REF!,3,FALSE)),fctlontodouble(VLOOKUP(D250,#REF!,4,FALSE)),FALSE))),1,4)),1,2))*60+MID((MID((IF(ISERR(A250),"",fctsoleil(A250,fctlattodouble(VLOOKUP(D250,#REF!,3,FALSE)),fctlontodouble(VLOOKUP(D250,#REF!,4,FALSE)),FALSE))),1,4)),3,4))/(60*24))-fctlontodouble(VLOOKUP(D250,#REF!,4,FALSE))/360,1),
MOD(E250-fctlontodouble(VLOOKUP(D250,#REF!,4,FALSE))/360,1)&lt;MOD((((MID((MID((IF(ISERR(A250),"",fctsoleil(A250,fctlattodouble(VLOOKUP(D250,#REF!,3,FALSE)),fctlontodouble(VLOOKUP(D250,#REF!,4,FALSE)),FALSE))),7,4)),1,2))*60+MID((MID((IF(ISERR(A250),"",fctsoleil(A250,fctlattodouble(VLOOKUP(D250,#REF!,3,FALSE)),fctlontodouble(VLOOKUP(D250,#REF!,4,FALSE)),FALSE))),7,4)),3,4))/(60*24))-fctlontodouble(VLOOKUP(D250,#REF!,4,FALSE))/360,1)
),1," "),"")</f>
        <v/>
      </c>
      <c r="M250" s="79" t="str">
        <f t="shared" si="14"/>
        <v/>
      </c>
      <c r="N250" s="94"/>
      <c r="O250" s="83"/>
      <c r="P250" s="95"/>
      <c r="Q250" s="96"/>
      <c r="R250" s="97" t="str">
        <f>IF(AND(A250&lt;&gt;0,B250&lt;&gt;0,D250&lt;&gt;0,C250&lt;&gt;0,N250&lt;&gt;0),(vol_de_nuit(B250,D250,A250,C250,N250/24)*24),"")</f>
        <v/>
      </c>
      <c r="S250" s="98"/>
      <c r="T250" s="95"/>
      <c r="U250" s="99"/>
      <c r="V250" s="100"/>
      <c r="W250" s="101"/>
      <c r="X250" s="116" t="str">
        <f>IFERROR(IF(AND(VLOOKUP($F250,'Aircraft list'!$A$4:$G$39,2,FALSE)="YES",VLOOKUP($F250,'Aircraft list'!$A$4:$G$39,4,FALSE)="YES"),T250,""),"")</f>
        <v/>
      </c>
      <c r="Y250" s="115" t="str">
        <f>IFERROR(IF(AND(VLOOKUP($F250,'Aircraft list'!$A$4:$G$39,2,FALSE)="YES",VLOOKUP($F250,'Aircraft list'!$A$4:$G$39,4,FALSE)="YES"),V250,""),"")</f>
        <v/>
      </c>
      <c r="Z250" s="116" t="str">
        <f>IFERROR(IF(AND(VLOOKUP($F250,'Aircraft list'!$A$4:$G$39,3,FALSE)="YES",VLOOKUP($F250,'Aircraft list'!$A$4:$G$39,4,FALSE)="YES"),T250,""),"")</f>
        <v/>
      </c>
      <c r="AA250" s="115" t="str">
        <f>IFERROR(IF(AND(VLOOKUP($F250,'Aircraft list'!$A$4:$G$39,3,FALSE)="YES",VLOOKUP($F250,'Aircraft list'!$A$4:$G$39,4,FALSE)="YES"),V250,""),"")</f>
        <v/>
      </c>
      <c r="AB250" s="116" t="str">
        <f>IFERROR(IF(AND(VLOOKUP($F250,'Aircraft list'!$A$4:$G$39,2,FALSE)="YES",VLOOKUP($F250,'Aircraft list'!$A$4:$G$39,6,FALSE)="YES"),T250,""),"")</f>
        <v/>
      </c>
      <c r="AC250" s="115" t="str">
        <f>IFERROR(IF(AND(VLOOKUP($F250,'Aircraft list'!$A$4:$G$39,2,FALSE)="YES",VLOOKUP($F250,'Aircraft list'!$A$4:$G$39,6,FALSE)="YES"),V250,""),"")</f>
        <v/>
      </c>
      <c r="AD250" s="116" t="str">
        <f>IFERROR(IF(AND(VLOOKUP($F250,'Aircraft list'!$A$4:$G$39,3,FALSE)="YES",VLOOKUP($F250,'Aircraft list'!$A$4:$G$39,6,FALSE)="YES"),T250,""),"")</f>
        <v/>
      </c>
      <c r="AE250" s="117" t="str">
        <f>IFERROR(IF(AND(VLOOKUP($F250,'Aircraft list'!$A$4:$G$39,3,FALSE)="YES",VLOOKUP($F250,'Aircraft list'!$A$4:$G$39,6,FALSE)="YES"),U250,""),"")</f>
        <v/>
      </c>
      <c r="AF250" s="115" t="str">
        <f>IFERROR(IF(AND(VLOOKUP($F250,'Aircraft list'!$A$4:$G$39,3,FALSE)="YES",VLOOKUP($F250,'Aircraft list'!$A$4:$G$39,6,FALSE)="YES"),V250,""),"")</f>
        <v/>
      </c>
      <c r="AG250" s="116" t="str">
        <f>IFERROR(IF(VLOOKUP($F250,'Aircraft list'!$A$4:$G$39,5,FALSE)="YES",T250,""),"")</f>
        <v/>
      </c>
      <c r="AH250" s="117" t="str">
        <f>IFERROR(IF(VLOOKUP($F250,'Aircraft list'!$A$4:$G$39,5,FALSE)="YES",U250,""),"")</f>
        <v/>
      </c>
      <c r="AI250" s="115" t="str">
        <f>IFERROR(IF(VLOOKUP($F250,'Aircraft list'!$A$4:$G$39,5,FALSE)="YES",V250,""),"")</f>
        <v/>
      </c>
      <c r="AJ250" s="101"/>
      <c r="AK250" s="101"/>
      <c r="AL250" s="101"/>
      <c r="AM250" s="102" t="str">
        <f>IFERROR(IF(VLOOKUP($F250,'Aircraft list'!$A$4:$G$39,7,FALSE)="YES",N250,""),"")</f>
        <v/>
      </c>
      <c r="AN250" s="112"/>
      <c r="AO250" s="101"/>
      <c r="AP250" s="101"/>
      <c r="AQ250" s="101"/>
      <c r="AR250" s="111"/>
      <c r="AS250" s="102"/>
      <c r="AT250" s="102"/>
      <c r="AU250" s="49"/>
    </row>
    <row r="251" spans="1:47" s="50" customFormat="1">
      <c r="A251" s="84"/>
      <c r="B251" s="75"/>
      <c r="C251" s="76"/>
      <c r="D251" s="77"/>
      <c r="E251" s="73" t="str">
        <f t="shared" si="12"/>
        <v/>
      </c>
      <c r="F251" s="79"/>
      <c r="G251" s="80"/>
      <c r="H251" s="50" t="str">
        <f>IFERROR(IF(VLOOKUP(F251,'Aircraft list'!$A$4:$T$59, 3,FALSE)="YES", "ME", "SE" )," ")</f>
        <v xml:space="preserve"> </v>
      </c>
      <c r="I251" s="80"/>
      <c r="J251" s="81" t="str">
        <f ca="1">IFERROR(IF(AND(
MOD(C251-fctlontodouble(VLOOKUP(B251,#REF!,4,FALSE))/360,1)&gt;=MOD((((MID((MID((IF(ISERR(A251),"",fctsoleil(A251,fctlattodouble(VLOOKUP(B251,#REF!,3,FALSE)),fctlontodouble(VLOOKUP(B251,#REF!,4,FALSE)),FALSE))),1,4)),1,2))*60+MID((MID((IF(ISERR(A251),"",fctsoleil(A251,fctlattodouble(VLOOKUP(B251,#REF!,3,FALSE)),fctlontodouble(VLOOKUP(B251,#REF!,4,FALSE)),FALSE))),1,4)),3,4))/(60*24))-fctlontodouble(VLOOKUP(B251,#REF!,4,FALSE))/360,1),
MOD(C251-fctlontodouble(VLOOKUP(B251,#REF!,4,FALSE))/360,1)&lt;MOD((((MID((MID((IF(ISERR(A251),"",fctsoleil(A251,fctlattodouble(VLOOKUP(B251,#REF!,3,FALSE)),fctlontodouble(VLOOKUP(B251,#REF!,4,FALSE)),FALSE))),7,4)),1,2))*60+MID((MID((IF(ISERR(A251),"",fctsoleil(A251,fctlattodouble(VLOOKUP(B251,#REF!,3,FALSE)),fctlontodouble(VLOOKUP(B251,#REF!,4,FALSE)),FALSE))),7,4)),3,4))/(60*24))-fctlontodouble(VLOOKUP(B251,#REF!,4,FALSE))/360,1)
),1,""),"")</f>
        <v/>
      </c>
      <c r="K251" s="82" t="str">
        <f t="shared" si="13"/>
        <v/>
      </c>
      <c r="L251" s="79" t="str">
        <f ca="1">IFERROR(IF(AND(
MOD(E251-fctlontodouble(VLOOKUP(D251,#REF!,4,FALSE))/360,1)&gt;=MOD((((MID((MID((IF(ISERR(A251),"",fctsoleil(A251,fctlattodouble(VLOOKUP(D251,#REF!,3,FALSE)),fctlontodouble(VLOOKUP(D251,#REF!,4,FALSE)),FALSE))),1,4)),1,2))*60+MID((MID((IF(ISERR(A251),"",fctsoleil(A251,fctlattodouble(VLOOKUP(D251,#REF!,3,FALSE)),fctlontodouble(VLOOKUP(D251,#REF!,4,FALSE)),FALSE))),1,4)),3,4))/(60*24))-fctlontodouble(VLOOKUP(D251,#REF!,4,FALSE))/360,1),
MOD(E251-fctlontodouble(VLOOKUP(D251,#REF!,4,FALSE))/360,1)&lt;MOD((((MID((MID((IF(ISERR(A251),"",fctsoleil(A251,fctlattodouble(VLOOKUP(D251,#REF!,3,FALSE)),fctlontodouble(VLOOKUP(D251,#REF!,4,FALSE)),FALSE))),7,4)),1,2))*60+MID((MID((IF(ISERR(A251),"",fctsoleil(A251,fctlattodouble(VLOOKUP(D251,#REF!,3,FALSE)),fctlontodouble(VLOOKUP(D251,#REF!,4,FALSE)),FALSE))),7,4)),3,4))/(60*24))-fctlontodouble(VLOOKUP(D251,#REF!,4,FALSE))/360,1)
),1," "),"")</f>
        <v/>
      </c>
      <c r="M251" s="79" t="str">
        <f t="shared" si="14"/>
        <v/>
      </c>
      <c r="N251" s="94"/>
      <c r="O251" s="83"/>
      <c r="P251" s="95"/>
      <c r="Q251" s="96"/>
      <c r="R251" s="97" t="str">
        <f>IF(AND(A251&lt;&gt;0,B251&lt;&gt;0,D251&lt;&gt;0,C251&lt;&gt;0,N251&lt;&gt;0),(vol_de_nuit(B251,D251,A251,C251,N251/24)*24),"")</f>
        <v/>
      </c>
      <c r="S251" s="98"/>
      <c r="T251" s="95"/>
      <c r="U251" s="99"/>
      <c r="V251" s="100"/>
      <c r="W251" s="101"/>
      <c r="X251" s="116" t="str">
        <f>IFERROR(IF(AND(VLOOKUP($F251,'Aircraft list'!$A$4:$G$39,2,FALSE)="YES",VLOOKUP($F251,'Aircraft list'!$A$4:$G$39,4,FALSE)="YES"),T251,""),"")</f>
        <v/>
      </c>
      <c r="Y251" s="115" t="str">
        <f>IFERROR(IF(AND(VLOOKUP($F251,'Aircraft list'!$A$4:$G$39,2,FALSE)="YES",VLOOKUP($F251,'Aircraft list'!$A$4:$G$39,4,FALSE)="YES"),V251,""),"")</f>
        <v/>
      </c>
      <c r="Z251" s="116" t="str">
        <f>IFERROR(IF(AND(VLOOKUP($F251,'Aircraft list'!$A$4:$G$39,3,FALSE)="YES",VLOOKUP($F251,'Aircraft list'!$A$4:$G$39,4,FALSE)="YES"),T251,""),"")</f>
        <v/>
      </c>
      <c r="AA251" s="115" t="str">
        <f>IFERROR(IF(AND(VLOOKUP($F251,'Aircraft list'!$A$4:$G$39,3,FALSE)="YES",VLOOKUP($F251,'Aircraft list'!$A$4:$G$39,4,FALSE)="YES"),V251,""),"")</f>
        <v/>
      </c>
      <c r="AB251" s="116" t="str">
        <f>IFERROR(IF(AND(VLOOKUP($F251,'Aircraft list'!$A$4:$G$39,2,FALSE)="YES",VLOOKUP($F251,'Aircraft list'!$A$4:$G$39,6,FALSE)="YES"),T251,""),"")</f>
        <v/>
      </c>
      <c r="AC251" s="115" t="str">
        <f>IFERROR(IF(AND(VLOOKUP($F251,'Aircraft list'!$A$4:$G$39,2,FALSE)="YES",VLOOKUP($F251,'Aircraft list'!$A$4:$G$39,6,FALSE)="YES"),V251,""),"")</f>
        <v/>
      </c>
      <c r="AD251" s="116" t="str">
        <f>IFERROR(IF(AND(VLOOKUP($F251,'Aircraft list'!$A$4:$G$39,3,FALSE)="YES",VLOOKUP($F251,'Aircraft list'!$A$4:$G$39,6,FALSE)="YES"),T251,""),"")</f>
        <v/>
      </c>
      <c r="AE251" s="117" t="str">
        <f>IFERROR(IF(AND(VLOOKUP($F251,'Aircraft list'!$A$4:$G$39,3,FALSE)="YES",VLOOKUP($F251,'Aircraft list'!$A$4:$G$39,6,FALSE)="YES"),U251,""),"")</f>
        <v/>
      </c>
      <c r="AF251" s="115" t="str">
        <f>IFERROR(IF(AND(VLOOKUP($F251,'Aircraft list'!$A$4:$G$39,3,FALSE)="YES",VLOOKUP($F251,'Aircraft list'!$A$4:$G$39,6,FALSE)="YES"),V251,""),"")</f>
        <v/>
      </c>
      <c r="AG251" s="116" t="str">
        <f>IFERROR(IF(VLOOKUP($F251,'Aircraft list'!$A$4:$G$39,5,FALSE)="YES",T251,""),"")</f>
        <v/>
      </c>
      <c r="AH251" s="117" t="str">
        <f>IFERROR(IF(VLOOKUP($F251,'Aircraft list'!$A$4:$G$39,5,FALSE)="YES",U251,""),"")</f>
        <v/>
      </c>
      <c r="AI251" s="115" t="str">
        <f>IFERROR(IF(VLOOKUP($F251,'Aircraft list'!$A$4:$G$39,5,FALSE)="YES",V251,""),"")</f>
        <v/>
      </c>
      <c r="AJ251" s="101"/>
      <c r="AK251" s="101"/>
      <c r="AL251" s="101"/>
      <c r="AM251" s="102" t="str">
        <f>IFERROR(IF(VLOOKUP($F251,'Aircraft list'!$A$4:$G$39,7,FALSE)="YES",N251,""),"")</f>
        <v/>
      </c>
      <c r="AN251" s="112"/>
      <c r="AO251" s="101"/>
      <c r="AP251" s="101"/>
      <c r="AQ251" s="101"/>
      <c r="AR251" s="111"/>
      <c r="AS251" s="102"/>
      <c r="AT251" s="102"/>
      <c r="AU251" s="49"/>
    </row>
    <row r="252" spans="1:47" s="50" customFormat="1">
      <c r="A252" s="84"/>
      <c r="B252" s="75"/>
      <c r="C252" s="76"/>
      <c r="D252" s="77"/>
      <c r="E252" s="73" t="str">
        <f t="shared" si="12"/>
        <v/>
      </c>
      <c r="F252" s="79"/>
      <c r="G252" s="80"/>
      <c r="H252" s="50" t="str">
        <f>IFERROR(IF(VLOOKUP(F252,'Aircraft list'!$A$4:$T$59, 3,FALSE)="YES", "ME", "SE" )," ")</f>
        <v xml:space="preserve"> </v>
      </c>
      <c r="I252" s="80"/>
      <c r="J252" s="81" t="str">
        <f ca="1">IFERROR(IF(AND(
MOD(C252-fctlontodouble(VLOOKUP(B252,#REF!,4,FALSE))/360,1)&gt;=MOD((((MID((MID((IF(ISERR(A252),"",fctsoleil(A252,fctlattodouble(VLOOKUP(B252,#REF!,3,FALSE)),fctlontodouble(VLOOKUP(B252,#REF!,4,FALSE)),FALSE))),1,4)),1,2))*60+MID((MID((IF(ISERR(A252),"",fctsoleil(A252,fctlattodouble(VLOOKUP(B252,#REF!,3,FALSE)),fctlontodouble(VLOOKUP(B252,#REF!,4,FALSE)),FALSE))),1,4)),3,4))/(60*24))-fctlontodouble(VLOOKUP(B252,#REF!,4,FALSE))/360,1),
MOD(C252-fctlontodouble(VLOOKUP(B252,#REF!,4,FALSE))/360,1)&lt;MOD((((MID((MID((IF(ISERR(A252),"",fctsoleil(A252,fctlattodouble(VLOOKUP(B252,#REF!,3,FALSE)),fctlontodouble(VLOOKUP(B252,#REF!,4,FALSE)),FALSE))),7,4)),1,2))*60+MID((MID((IF(ISERR(A252),"",fctsoleil(A252,fctlattodouble(VLOOKUP(B252,#REF!,3,FALSE)),fctlontodouble(VLOOKUP(B252,#REF!,4,FALSE)),FALSE))),7,4)),3,4))/(60*24))-fctlontodouble(VLOOKUP(B252,#REF!,4,FALSE))/360,1)
),1,""),"")</f>
        <v/>
      </c>
      <c r="K252" s="82" t="str">
        <f t="shared" si="13"/>
        <v/>
      </c>
      <c r="L252" s="79" t="str">
        <f ca="1">IFERROR(IF(AND(
MOD(E252-fctlontodouble(VLOOKUP(D252,#REF!,4,FALSE))/360,1)&gt;=MOD((((MID((MID((IF(ISERR(A252),"",fctsoleil(A252,fctlattodouble(VLOOKUP(D252,#REF!,3,FALSE)),fctlontodouble(VLOOKUP(D252,#REF!,4,FALSE)),FALSE))),1,4)),1,2))*60+MID((MID((IF(ISERR(A252),"",fctsoleil(A252,fctlattodouble(VLOOKUP(D252,#REF!,3,FALSE)),fctlontodouble(VLOOKUP(D252,#REF!,4,FALSE)),FALSE))),1,4)),3,4))/(60*24))-fctlontodouble(VLOOKUP(D252,#REF!,4,FALSE))/360,1),
MOD(E252-fctlontodouble(VLOOKUP(D252,#REF!,4,FALSE))/360,1)&lt;MOD((((MID((MID((IF(ISERR(A252),"",fctsoleil(A252,fctlattodouble(VLOOKUP(D252,#REF!,3,FALSE)),fctlontodouble(VLOOKUP(D252,#REF!,4,FALSE)),FALSE))),7,4)),1,2))*60+MID((MID((IF(ISERR(A252),"",fctsoleil(A252,fctlattodouble(VLOOKUP(D252,#REF!,3,FALSE)),fctlontodouble(VLOOKUP(D252,#REF!,4,FALSE)),FALSE))),7,4)),3,4))/(60*24))-fctlontodouble(VLOOKUP(D252,#REF!,4,FALSE))/360,1)
),1," "),"")</f>
        <v/>
      </c>
      <c r="M252" s="79" t="str">
        <f t="shared" si="14"/>
        <v/>
      </c>
      <c r="N252" s="94"/>
      <c r="O252" s="83"/>
      <c r="P252" s="95"/>
      <c r="Q252" s="96"/>
      <c r="R252" s="97" t="str">
        <f>IF(AND(A252&lt;&gt;0,B252&lt;&gt;0,D252&lt;&gt;0,C252&lt;&gt;0,N252&lt;&gt;0),(vol_de_nuit(B252,D252,A252,C252,N252/24)*24),"")</f>
        <v/>
      </c>
      <c r="S252" s="98"/>
      <c r="T252" s="95"/>
      <c r="U252" s="99"/>
      <c r="V252" s="100"/>
      <c r="W252" s="101"/>
      <c r="X252" s="116" t="str">
        <f>IFERROR(IF(AND(VLOOKUP($F252,'Aircraft list'!$A$4:$G$39,2,FALSE)="YES",VLOOKUP($F252,'Aircraft list'!$A$4:$G$39,4,FALSE)="YES"),T252,""),"")</f>
        <v/>
      </c>
      <c r="Y252" s="115" t="str">
        <f>IFERROR(IF(AND(VLOOKUP($F252,'Aircraft list'!$A$4:$G$39,2,FALSE)="YES",VLOOKUP($F252,'Aircraft list'!$A$4:$G$39,4,FALSE)="YES"),V252,""),"")</f>
        <v/>
      </c>
      <c r="Z252" s="116" t="str">
        <f>IFERROR(IF(AND(VLOOKUP($F252,'Aircraft list'!$A$4:$G$39,3,FALSE)="YES",VLOOKUP($F252,'Aircraft list'!$A$4:$G$39,4,FALSE)="YES"),T252,""),"")</f>
        <v/>
      </c>
      <c r="AA252" s="115" t="str">
        <f>IFERROR(IF(AND(VLOOKUP($F252,'Aircraft list'!$A$4:$G$39,3,FALSE)="YES",VLOOKUP($F252,'Aircraft list'!$A$4:$G$39,4,FALSE)="YES"),V252,""),"")</f>
        <v/>
      </c>
      <c r="AB252" s="116" t="str">
        <f>IFERROR(IF(AND(VLOOKUP($F252,'Aircraft list'!$A$4:$G$39,2,FALSE)="YES",VLOOKUP($F252,'Aircraft list'!$A$4:$G$39,6,FALSE)="YES"),T252,""),"")</f>
        <v/>
      </c>
      <c r="AC252" s="115" t="str">
        <f>IFERROR(IF(AND(VLOOKUP($F252,'Aircraft list'!$A$4:$G$39,2,FALSE)="YES",VLOOKUP($F252,'Aircraft list'!$A$4:$G$39,6,FALSE)="YES"),V252,""),"")</f>
        <v/>
      </c>
      <c r="AD252" s="116" t="str">
        <f>IFERROR(IF(AND(VLOOKUP($F252,'Aircraft list'!$A$4:$G$39,3,FALSE)="YES",VLOOKUP($F252,'Aircraft list'!$A$4:$G$39,6,FALSE)="YES"),T252,""),"")</f>
        <v/>
      </c>
      <c r="AE252" s="117" t="str">
        <f>IFERROR(IF(AND(VLOOKUP($F252,'Aircraft list'!$A$4:$G$39,3,FALSE)="YES",VLOOKUP($F252,'Aircraft list'!$A$4:$G$39,6,FALSE)="YES"),U252,""),"")</f>
        <v/>
      </c>
      <c r="AF252" s="115" t="str">
        <f>IFERROR(IF(AND(VLOOKUP($F252,'Aircraft list'!$A$4:$G$39,3,FALSE)="YES",VLOOKUP($F252,'Aircraft list'!$A$4:$G$39,6,FALSE)="YES"),V252,""),"")</f>
        <v/>
      </c>
      <c r="AG252" s="116" t="str">
        <f>IFERROR(IF(VLOOKUP($F252,'Aircraft list'!$A$4:$G$39,5,FALSE)="YES",T252,""),"")</f>
        <v/>
      </c>
      <c r="AH252" s="117" t="str">
        <f>IFERROR(IF(VLOOKUP($F252,'Aircraft list'!$A$4:$G$39,5,FALSE)="YES",U252,""),"")</f>
        <v/>
      </c>
      <c r="AI252" s="115" t="str">
        <f>IFERROR(IF(VLOOKUP($F252,'Aircraft list'!$A$4:$G$39,5,FALSE)="YES",V252,""),"")</f>
        <v/>
      </c>
      <c r="AJ252" s="101"/>
      <c r="AK252" s="101"/>
      <c r="AL252" s="101"/>
      <c r="AM252" s="102" t="str">
        <f>IFERROR(IF(VLOOKUP($F252,'Aircraft list'!$A$4:$G$39,7,FALSE)="YES",N252,""),"")</f>
        <v/>
      </c>
      <c r="AN252" s="112"/>
      <c r="AO252" s="101"/>
      <c r="AP252" s="101"/>
      <c r="AQ252" s="101"/>
      <c r="AR252" s="111"/>
      <c r="AS252" s="102"/>
      <c r="AT252" s="102"/>
      <c r="AU252" s="49"/>
    </row>
    <row r="253" spans="1:47" s="50" customFormat="1">
      <c r="A253" s="84"/>
      <c r="B253" s="75"/>
      <c r="C253" s="76"/>
      <c r="D253" s="77"/>
      <c r="E253" s="73" t="str">
        <f t="shared" si="12"/>
        <v/>
      </c>
      <c r="F253" s="79"/>
      <c r="G253" s="80"/>
      <c r="H253" s="50" t="str">
        <f>IFERROR(IF(VLOOKUP(F253,'Aircraft list'!$A$4:$T$59, 3,FALSE)="YES", "ME", "SE" )," ")</f>
        <v xml:space="preserve"> </v>
      </c>
      <c r="I253" s="80"/>
      <c r="J253" s="81" t="str">
        <f ca="1">IFERROR(IF(AND(
MOD(C253-fctlontodouble(VLOOKUP(B253,#REF!,4,FALSE))/360,1)&gt;=MOD((((MID((MID((IF(ISERR(A253),"",fctsoleil(A253,fctlattodouble(VLOOKUP(B253,#REF!,3,FALSE)),fctlontodouble(VLOOKUP(B253,#REF!,4,FALSE)),FALSE))),1,4)),1,2))*60+MID((MID((IF(ISERR(A253),"",fctsoleil(A253,fctlattodouble(VLOOKUP(B253,#REF!,3,FALSE)),fctlontodouble(VLOOKUP(B253,#REF!,4,FALSE)),FALSE))),1,4)),3,4))/(60*24))-fctlontodouble(VLOOKUP(B253,#REF!,4,FALSE))/360,1),
MOD(C253-fctlontodouble(VLOOKUP(B253,#REF!,4,FALSE))/360,1)&lt;MOD((((MID((MID((IF(ISERR(A253),"",fctsoleil(A253,fctlattodouble(VLOOKUP(B253,#REF!,3,FALSE)),fctlontodouble(VLOOKUP(B253,#REF!,4,FALSE)),FALSE))),7,4)),1,2))*60+MID((MID((IF(ISERR(A253),"",fctsoleil(A253,fctlattodouble(VLOOKUP(B253,#REF!,3,FALSE)),fctlontodouble(VLOOKUP(B253,#REF!,4,FALSE)),FALSE))),7,4)),3,4))/(60*24))-fctlontodouble(VLOOKUP(B253,#REF!,4,FALSE))/360,1)
),1,""),"")</f>
        <v/>
      </c>
      <c r="K253" s="82" t="str">
        <f t="shared" si="13"/>
        <v/>
      </c>
      <c r="L253" s="79" t="str">
        <f ca="1">IFERROR(IF(AND(
MOD(E253-fctlontodouble(VLOOKUP(D253,#REF!,4,FALSE))/360,1)&gt;=MOD((((MID((MID((IF(ISERR(A253),"",fctsoleil(A253,fctlattodouble(VLOOKUP(D253,#REF!,3,FALSE)),fctlontodouble(VLOOKUP(D253,#REF!,4,FALSE)),FALSE))),1,4)),1,2))*60+MID((MID((IF(ISERR(A253),"",fctsoleil(A253,fctlattodouble(VLOOKUP(D253,#REF!,3,FALSE)),fctlontodouble(VLOOKUP(D253,#REF!,4,FALSE)),FALSE))),1,4)),3,4))/(60*24))-fctlontodouble(VLOOKUP(D253,#REF!,4,FALSE))/360,1),
MOD(E253-fctlontodouble(VLOOKUP(D253,#REF!,4,FALSE))/360,1)&lt;MOD((((MID((MID((IF(ISERR(A253),"",fctsoleil(A253,fctlattodouble(VLOOKUP(D253,#REF!,3,FALSE)),fctlontodouble(VLOOKUP(D253,#REF!,4,FALSE)),FALSE))),7,4)),1,2))*60+MID((MID((IF(ISERR(A253),"",fctsoleil(A253,fctlattodouble(VLOOKUP(D253,#REF!,3,FALSE)),fctlontodouble(VLOOKUP(D253,#REF!,4,FALSE)),FALSE))),7,4)),3,4))/(60*24))-fctlontodouble(VLOOKUP(D253,#REF!,4,FALSE))/360,1)
),1," "),"")</f>
        <v/>
      </c>
      <c r="M253" s="79" t="str">
        <f t="shared" si="14"/>
        <v/>
      </c>
      <c r="N253" s="94"/>
      <c r="O253" s="83"/>
      <c r="P253" s="95"/>
      <c r="Q253" s="96"/>
      <c r="R253" s="97" t="str">
        <f>IF(AND(A253&lt;&gt;0,B253&lt;&gt;0,D253&lt;&gt;0,C253&lt;&gt;0,N253&lt;&gt;0),(vol_de_nuit(B253,D253,A253,C253,N253/24)*24),"")</f>
        <v/>
      </c>
      <c r="S253" s="98"/>
      <c r="T253" s="95"/>
      <c r="U253" s="99"/>
      <c r="V253" s="100"/>
      <c r="W253" s="101"/>
      <c r="X253" s="116" t="str">
        <f>IFERROR(IF(AND(VLOOKUP($F253,'Aircraft list'!$A$4:$G$39,2,FALSE)="YES",VLOOKUP($F253,'Aircraft list'!$A$4:$G$39,4,FALSE)="YES"),T253,""),"")</f>
        <v/>
      </c>
      <c r="Y253" s="115" t="str">
        <f>IFERROR(IF(AND(VLOOKUP($F253,'Aircraft list'!$A$4:$G$39,2,FALSE)="YES",VLOOKUP($F253,'Aircraft list'!$A$4:$G$39,4,FALSE)="YES"),V253,""),"")</f>
        <v/>
      </c>
      <c r="Z253" s="116" t="str">
        <f>IFERROR(IF(AND(VLOOKUP($F253,'Aircraft list'!$A$4:$G$39,3,FALSE)="YES",VLOOKUP($F253,'Aircraft list'!$A$4:$G$39,4,FALSE)="YES"),T253,""),"")</f>
        <v/>
      </c>
      <c r="AA253" s="115" t="str">
        <f>IFERROR(IF(AND(VLOOKUP($F253,'Aircraft list'!$A$4:$G$39,3,FALSE)="YES",VLOOKUP($F253,'Aircraft list'!$A$4:$G$39,4,FALSE)="YES"),V253,""),"")</f>
        <v/>
      </c>
      <c r="AB253" s="116" t="str">
        <f>IFERROR(IF(AND(VLOOKUP($F253,'Aircraft list'!$A$4:$G$39,2,FALSE)="YES",VLOOKUP($F253,'Aircraft list'!$A$4:$G$39,6,FALSE)="YES"),T253,""),"")</f>
        <v/>
      </c>
      <c r="AC253" s="115" t="str">
        <f>IFERROR(IF(AND(VLOOKUP($F253,'Aircraft list'!$A$4:$G$39,2,FALSE)="YES",VLOOKUP($F253,'Aircraft list'!$A$4:$G$39,6,FALSE)="YES"),V253,""),"")</f>
        <v/>
      </c>
      <c r="AD253" s="116" t="str">
        <f>IFERROR(IF(AND(VLOOKUP($F253,'Aircraft list'!$A$4:$G$39,3,FALSE)="YES",VLOOKUP($F253,'Aircraft list'!$A$4:$G$39,6,FALSE)="YES"),T253,""),"")</f>
        <v/>
      </c>
      <c r="AE253" s="117" t="str">
        <f>IFERROR(IF(AND(VLOOKUP($F253,'Aircraft list'!$A$4:$G$39,3,FALSE)="YES",VLOOKUP($F253,'Aircraft list'!$A$4:$G$39,6,FALSE)="YES"),U253,""),"")</f>
        <v/>
      </c>
      <c r="AF253" s="115" t="str">
        <f>IFERROR(IF(AND(VLOOKUP($F253,'Aircraft list'!$A$4:$G$39,3,FALSE)="YES",VLOOKUP($F253,'Aircraft list'!$A$4:$G$39,6,FALSE)="YES"),V253,""),"")</f>
        <v/>
      </c>
      <c r="AG253" s="116" t="str">
        <f>IFERROR(IF(VLOOKUP($F253,'Aircraft list'!$A$4:$G$39,5,FALSE)="YES",T253,""),"")</f>
        <v/>
      </c>
      <c r="AH253" s="117" t="str">
        <f>IFERROR(IF(VLOOKUP($F253,'Aircraft list'!$A$4:$G$39,5,FALSE)="YES",U253,""),"")</f>
        <v/>
      </c>
      <c r="AI253" s="115" t="str">
        <f>IFERROR(IF(VLOOKUP($F253,'Aircraft list'!$A$4:$G$39,5,FALSE)="YES",V253,""),"")</f>
        <v/>
      </c>
      <c r="AJ253" s="101"/>
      <c r="AK253" s="101"/>
      <c r="AL253" s="101"/>
      <c r="AM253" s="102" t="str">
        <f>IFERROR(IF(VLOOKUP($F253,'Aircraft list'!$A$4:$G$39,7,FALSE)="YES",N253,""),"")</f>
        <v/>
      </c>
      <c r="AN253" s="112"/>
      <c r="AO253" s="101"/>
      <c r="AP253" s="101"/>
      <c r="AQ253" s="101"/>
      <c r="AR253" s="111"/>
      <c r="AS253" s="102"/>
      <c r="AT253" s="102"/>
      <c r="AU253" s="49"/>
    </row>
    <row r="254" spans="1:47" s="50" customFormat="1">
      <c r="A254" s="84"/>
      <c r="B254" s="75"/>
      <c r="C254" s="76"/>
      <c r="D254" s="77"/>
      <c r="E254" s="73" t="str">
        <f t="shared" si="12"/>
        <v/>
      </c>
      <c r="F254" s="79"/>
      <c r="G254" s="80"/>
      <c r="H254" s="50" t="str">
        <f>IFERROR(IF(VLOOKUP(F254,'Aircraft list'!$A$4:$T$59, 3,FALSE)="YES", "ME", "SE" )," ")</f>
        <v xml:space="preserve"> </v>
      </c>
      <c r="I254" s="80"/>
      <c r="J254" s="81" t="str">
        <f ca="1">IFERROR(IF(AND(
MOD(C254-fctlontodouble(VLOOKUP(B254,#REF!,4,FALSE))/360,1)&gt;=MOD((((MID((MID((IF(ISERR(A254),"",fctsoleil(A254,fctlattodouble(VLOOKUP(B254,#REF!,3,FALSE)),fctlontodouble(VLOOKUP(B254,#REF!,4,FALSE)),FALSE))),1,4)),1,2))*60+MID((MID((IF(ISERR(A254),"",fctsoleil(A254,fctlattodouble(VLOOKUP(B254,#REF!,3,FALSE)),fctlontodouble(VLOOKUP(B254,#REF!,4,FALSE)),FALSE))),1,4)),3,4))/(60*24))-fctlontodouble(VLOOKUP(B254,#REF!,4,FALSE))/360,1),
MOD(C254-fctlontodouble(VLOOKUP(B254,#REF!,4,FALSE))/360,1)&lt;MOD((((MID((MID((IF(ISERR(A254),"",fctsoleil(A254,fctlattodouble(VLOOKUP(B254,#REF!,3,FALSE)),fctlontodouble(VLOOKUP(B254,#REF!,4,FALSE)),FALSE))),7,4)),1,2))*60+MID((MID((IF(ISERR(A254),"",fctsoleil(A254,fctlattodouble(VLOOKUP(B254,#REF!,3,FALSE)),fctlontodouble(VLOOKUP(B254,#REF!,4,FALSE)),FALSE))),7,4)),3,4))/(60*24))-fctlontodouble(VLOOKUP(B254,#REF!,4,FALSE))/360,1)
),1,""),"")</f>
        <v/>
      </c>
      <c r="K254" s="82" t="str">
        <f t="shared" si="13"/>
        <v/>
      </c>
      <c r="L254" s="79" t="str">
        <f ca="1">IFERROR(IF(AND(
MOD(E254-fctlontodouble(VLOOKUP(D254,#REF!,4,FALSE))/360,1)&gt;=MOD((((MID((MID((IF(ISERR(A254),"",fctsoleil(A254,fctlattodouble(VLOOKUP(D254,#REF!,3,FALSE)),fctlontodouble(VLOOKUP(D254,#REF!,4,FALSE)),FALSE))),1,4)),1,2))*60+MID((MID((IF(ISERR(A254),"",fctsoleil(A254,fctlattodouble(VLOOKUP(D254,#REF!,3,FALSE)),fctlontodouble(VLOOKUP(D254,#REF!,4,FALSE)),FALSE))),1,4)),3,4))/(60*24))-fctlontodouble(VLOOKUP(D254,#REF!,4,FALSE))/360,1),
MOD(E254-fctlontodouble(VLOOKUP(D254,#REF!,4,FALSE))/360,1)&lt;MOD((((MID((MID((IF(ISERR(A254),"",fctsoleil(A254,fctlattodouble(VLOOKUP(D254,#REF!,3,FALSE)),fctlontodouble(VLOOKUP(D254,#REF!,4,FALSE)),FALSE))),7,4)),1,2))*60+MID((MID((IF(ISERR(A254),"",fctsoleil(A254,fctlattodouble(VLOOKUP(D254,#REF!,3,FALSE)),fctlontodouble(VLOOKUP(D254,#REF!,4,FALSE)),FALSE))),7,4)),3,4))/(60*24))-fctlontodouble(VLOOKUP(D254,#REF!,4,FALSE))/360,1)
),1," "),"")</f>
        <v/>
      </c>
      <c r="M254" s="79" t="str">
        <f t="shared" si="14"/>
        <v/>
      </c>
      <c r="N254" s="94"/>
      <c r="O254" s="83"/>
      <c r="P254" s="95"/>
      <c r="Q254" s="96"/>
      <c r="R254" s="97" t="str">
        <f>IF(AND(A254&lt;&gt;0,B254&lt;&gt;0,D254&lt;&gt;0,C254&lt;&gt;0,N254&lt;&gt;0),(vol_de_nuit(B254,D254,A254,C254,N254/24)*24),"")</f>
        <v/>
      </c>
      <c r="S254" s="98"/>
      <c r="T254" s="95"/>
      <c r="U254" s="99"/>
      <c r="V254" s="100"/>
      <c r="W254" s="101"/>
      <c r="X254" s="116" t="str">
        <f>IFERROR(IF(AND(VLOOKUP($F254,'Aircraft list'!$A$4:$G$39,2,FALSE)="YES",VLOOKUP($F254,'Aircraft list'!$A$4:$G$39,4,FALSE)="YES"),T254,""),"")</f>
        <v/>
      </c>
      <c r="Y254" s="115" t="str">
        <f>IFERROR(IF(AND(VLOOKUP($F254,'Aircraft list'!$A$4:$G$39,2,FALSE)="YES",VLOOKUP($F254,'Aircraft list'!$A$4:$G$39,4,FALSE)="YES"),V254,""),"")</f>
        <v/>
      </c>
      <c r="Z254" s="116" t="str">
        <f>IFERROR(IF(AND(VLOOKUP($F254,'Aircraft list'!$A$4:$G$39,3,FALSE)="YES",VLOOKUP($F254,'Aircraft list'!$A$4:$G$39,4,FALSE)="YES"),T254,""),"")</f>
        <v/>
      </c>
      <c r="AA254" s="115" t="str">
        <f>IFERROR(IF(AND(VLOOKUP($F254,'Aircraft list'!$A$4:$G$39,3,FALSE)="YES",VLOOKUP($F254,'Aircraft list'!$A$4:$G$39,4,FALSE)="YES"),V254,""),"")</f>
        <v/>
      </c>
      <c r="AB254" s="116" t="str">
        <f>IFERROR(IF(AND(VLOOKUP($F254,'Aircraft list'!$A$4:$G$39,2,FALSE)="YES",VLOOKUP($F254,'Aircraft list'!$A$4:$G$39,6,FALSE)="YES"),T254,""),"")</f>
        <v/>
      </c>
      <c r="AC254" s="115" t="str">
        <f>IFERROR(IF(AND(VLOOKUP($F254,'Aircraft list'!$A$4:$G$39,2,FALSE)="YES",VLOOKUP($F254,'Aircraft list'!$A$4:$G$39,6,FALSE)="YES"),V254,""),"")</f>
        <v/>
      </c>
      <c r="AD254" s="116" t="str">
        <f>IFERROR(IF(AND(VLOOKUP($F254,'Aircraft list'!$A$4:$G$39,3,FALSE)="YES",VLOOKUP($F254,'Aircraft list'!$A$4:$G$39,6,FALSE)="YES"),T254,""),"")</f>
        <v/>
      </c>
      <c r="AE254" s="117" t="str">
        <f>IFERROR(IF(AND(VLOOKUP($F254,'Aircraft list'!$A$4:$G$39,3,FALSE)="YES",VLOOKUP($F254,'Aircraft list'!$A$4:$G$39,6,FALSE)="YES"),U254,""),"")</f>
        <v/>
      </c>
      <c r="AF254" s="115" t="str">
        <f>IFERROR(IF(AND(VLOOKUP($F254,'Aircraft list'!$A$4:$G$39,3,FALSE)="YES",VLOOKUP($F254,'Aircraft list'!$A$4:$G$39,6,FALSE)="YES"),V254,""),"")</f>
        <v/>
      </c>
      <c r="AG254" s="116" t="str">
        <f>IFERROR(IF(VLOOKUP($F254,'Aircraft list'!$A$4:$G$39,5,FALSE)="YES",T254,""),"")</f>
        <v/>
      </c>
      <c r="AH254" s="117" t="str">
        <f>IFERROR(IF(VLOOKUP($F254,'Aircraft list'!$A$4:$G$39,5,FALSE)="YES",U254,""),"")</f>
        <v/>
      </c>
      <c r="AI254" s="115" t="str">
        <f>IFERROR(IF(VLOOKUP($F254,'Aircraft list'!$A$4:$G$39,5,FALSE)="YES",V254,""),"")</f>
        <v/>
      </c>
      <c r="AJ254" s="101"/>
      <c r="AK254" s="101"/>
      <c r="AL254" s="101"/>
      <c r="AM254" s="102" t="str">
        <f>IFERROR(IF(VLOOKUP($F254,'Aircraft list'!$A$4:$G$39,7,FALSE)="YES",N254,""),"")</f>
        <v/>
      </c>
      <c r="AN254" s="112"/>
      <c r="AO254" s="101"/>
      <c r="AP254" s="101"/>
      <c r="AQ254" s="101"/>
      <c r="AR254" s="111"/>
      <c r="AS254" s="102"/>
      <c r="AT254" s="102"/>
      <c r="AU254" s="49"/>
    </row>
    <row r="255" spans="1:47" s="50" customFormat="1">
      <c r="A255" s="84"/>
      <c r="B255" s="75"/>
      <c r="C255" s="76"/>
      <c r="D255" s="77"/>
      <c r="E255" s="73" t="str">
        <f t="shared" si="12"/>
        <v/>
      </c>
      <c r="F255" s="79"/>
      <c r="G255" s="80"/>
      <c r="H255" s="50" t="str">
        <f>IFERROR(IF(VLOOKUP(F255,'Aircraft list'!$A$4:$T$59, 3,FALSE)="YES", "ME", "SE" )," ")</f>
        <v xml:space="preserve"> </v>
      </c>
      <c r="I255" s="80"/>
      <c r="J255" s="81" t="str">
        <f ca="1">IFERROR(IF(AND(
MOD(C255-fctlontodouble(VLOOKUP(B255,#REF!,4,FALSE))/360,1)&gt;=MOD((((MID((MID((IF(ISERR(A255),"",fctsoleil(A255,fctlattodouble(VLOOKUP(B255,#REF!,3,FALSE)),fctlontodouble(VLOOKUP(B255,#REF!,4,FALSE)),FALSE))),1,4)),1,2))*60+MID((MID((IF(ISERR(A255),"",fctsoleil(A255,fctlattodouble(VLOOKUP(B255,#REF!,3,FALSE)),fctlontodouble(VLOOKUP(B255,#REF!,4,FALSE)),FALSE))),1,4)),3,4))/(60*24))-fctlontodouble(VLOOKUP(B255,#REF!,4,FALSE))/360,1),
MOD(C255-fctlontodouble(VLOOKUP(B255,#REF!,4,FALSE))/360,1)&lt;MOD((((MID((MID((IF(ISERR(A255),"",fctsoleil(A255,fctlattodouble(VLOOKUP(B255,#REF!,3,FALSE)),fctlontodouble(VLOOKUP(B255,#REF!,4,FALSE)),FALSE))),7,4)),1,2))*60+MID((MID((IF(ISERR(A255),"",fctsoleil(A255,fctlattodouble(VLOOKUP(B255,#REF!,3,FALSE)),fctlontodouble(VLOOKUP(B255,#REF!,4,FALSE)),FALSE))),7,4)),3,4))/(60*24))-fctlontodouble(VLOOKUP(B255,#REF!,4,FALSE))/360,1)
),1,""),"")</f>
        <v/>
      </c>
      <c r="K255" s="82" t="str">
        <f t="shared" si="13"/>
        <v/>
      </c>
      <c r="L255" s="79" t="str">
        <f ca="1">IFERROR(IF(AND(
MOD(E255-fctlontodouble(VLOOKUP(D255,#REF!,4,FALSE))/360,1)&gt;=MOD((((MID((MID((IF(ISERR(A255),"",fctsoleil(A255,fctlattodouble(VLOOKUP(D255,#REF!,3,FALSE)),fctlontodouble(VLOOKUP(D255,#REF!,4,FALSE)),FALSE))),1,4)),1,2))*60+MID((MID((IF(ISERR(A255),"",fctsoleil(A255,fctlattodouble(VLOOKUP(D255,#REF!,3,FALSE)),fctlontodouble(VLOOKUP(D255,#REF!,4,FALSE)),FALSE))),1,4)),3,4))/(60*24))-fctlontodouble(VLOOKUP(D255,#REF!,4,FALSE))/360,1),
MOD(E255-fctlontodouble(VLOOKUP(D255,#REF!,4,FALSE))/360,1)&lt;MOD((((MID((MID((IF(ISERR(A255),"",fctsoleil(A255,fctlattodouble(VLOOKUP(D255,#REF!,3,FALSE)),fctlontodouble(VLOOKUP(D255,#REF!,4,FALSE)),FALSE))),7,4)),1,2))*60+MID((MID((IF(ISERR(A255),"",fctsoleil(A255,fctlattodouble(VLOOKUP(D255,#REF!,3,FALSE)),fctlontodouble(VLOOKUP(D255,#REF!,4,FALSE)),FALSE))),7,4)),3,4))/(60*24))-fctlontodouble(VLOOKUP(D255,#REF!,4,FALSE))/360,1)
),1," "),"")</f>
        <v/>
      </c>
      <c r="M255" s="79" t="str">
        <f t="shared" si="14"/>
        <v/>
      </c>
      <c r="N255" s="94"/>
      <c r="O255" s="83"/>
      <c r="P255" s="95"/>
      <c r="Q255" s="96"/>
      <c r="R255" s="97" t="str">
        <f>IF(AND(A255&lt;&gt;0,B255&lt;&gt;0,D255&lt;&gt;0,C255&lt;&gt;0,N255&lt;&gt;0),(vol_de_nuit(B255,D255,A255,C255,N255/24)*24),"")</f>
        <v/>
      </c>
      <c r="S255" s="98"/>
      <c r="T255" s="95"/>
      <c r="U255" s="99"/>
      <c r="V255" s="100"/>
      <c r="W255" s="101"/>
      <c r="X255" s="116" t="str">
        <f>IFERROR(IF(AND(VLOOKUP($F255,'Aircraft list'!$A$4:$G$39,2,FALSE)="YES",VLOOKUP($F255,'Aircraft list'!$A$4:$G$39,4,FALSE)="YES"),T255,""),"")</f>
        <v/>
      </c>
      <c r="Y255" s="115" t="str">
        <f>IFERROR(IF(AND(VLOOKUP($F255,'Aircraft list'!$A$4:$G$39,2,FALSE)="YES",VLOOKUP($F255,'Aircraft list'!$A$4:$G$39,4,FALSE)="YES"),V255,""),"")</f>
        <v/>
      </c>
      <c r="Z255" s="116" t="str">
        <f>IFERROR(IF(AND(VLOOKUP($F255,'Aircraft list'!$A$4:$G$39,3,FALSE)="YES",VLOOKUP($F255,'Aircraft list'!$A$4:$G$39,4,FALSE)="YES"),T255,""),"")</f>
        <v/>
      </c>
      <c r="AA255" s="115" t="str">
        <f>IFERROR(IF(AND(VLOOKUP($F255,'Aircraft list'!$A$4:$G$39,3,FALSE)="YES",VLOOKUP($F255,'Aircraft list'!$A$4:$G$39,4,FALSE)="YES"),V255,""),"")</f>
        <v/>
      </c>
      <c r="AB255" s="116" t="str">
        <f>IFERROR(IF(AND(VLOOKUP($F255,'Aircraft list'!$A$4:$G$39,2,FALSE)="YES",VLOOKUP($F255,'Aircraft list'!$A$4:$G$39,6,FALSE)="YES"),T255,""),"")</f>
        <v/>
      </c>
      <c r="AC255" s="115" t="str">
        <f>IFERROR(IF(AND(VLOOKUP($F255,'Aircraft list'!$A$4:$G$39,2,FALSE)="YES",VLOOKUP($F255,'Aircraft list'!$A$4:$G$39,6,FALSE)="YES"),V255,""),"")</f>
        <v/>
      </c>
      <c r="AD255" s="116" t="str">
        <f>IFERROR(IF(AND(VLOOKUP($F255,'Aircraft list'!$A$4:$G$39,3,FALSE)="YES",VLOOKUP($F255,'Aircraft list'!$A$4:$G$39,6,FALSE)="YES"),T255,""),"")</f>
        <v/>
      </c>
      <c r="AE255" s="117" t="str">
        <f>IFERROR(IF(AND(VLOOKUP($F255,'Aircraft list'!$A$4:$G$39,3,FALSE)="YES",VLOOKUP($F255,'Aircraft list'!$A$4:$G$39,6,FALSE)="YES"),U255,""),"")</f>
        <v/>
      </c>
      <c r="AF255" s="115" t="str">
        <f>IFERROR(IF(AND(VLOOKUP($F255,'Aircraft list'!$A$4:$G$39,3,FALSE)="YES",VLOOKUP($F255,'Aircraft list'!$A$4:$G$39,6,FALSE)="YES"),V255,""),"")</f>
        <v/>
      </c>
      <c r="AG255" s="116" t="str">
        <f>IFERROR(IF(VLOOKUP($F255,'Aircraft list'!$A$4:$G$39,5,FALSE)="YES",T255,""),"")</f>
        <v/>
      </c>
      <c r="AH255" s="117" t="str">
        <f>IFERROR(IF(VLOOKUP($F255,'Aircraft list'!$A$4:$G$39,5,FALSE)="YES",U255,""),"")</f>
        <v/>
      </c>
      <c r="AI255" s="115" t="str">
        <f>IFERROR(IF(VLOOKUP($F255,'Aircraft list'!$A$4:$G$39,5,FALSE)="YES",V255,""),"")</f>
        <v/>
      </c>
      <c r="AJ255" s="101"/>
      <c r="AK255" s="101"/>
      <c r="AL255" s="101"/>
      <c r="AM255" s="102" t="str">
        <f>IFERROR(IF(VLOOKUP($F255,'Aircraft list'!$A$4:$G$39,7,FALSE)="YES",N255,""),"")</f>
        <v/>
      </c>
      <c r="AN255" s="112"/>
      <c r="AO255" s="101"/>
      <c r="AP255" s="101"/>
      <c r="AQ255" s="101"/>
      <c r="AR255" s="111"/>
      <c r="AS255" s="102"/>
      <c r="AT255" s="102"/>
      <c r="AU255" s="49"/>
    </row>
    <row r="256" spans="1:47" s="50" customFormat="1">
      <c r="A256" s="84"/>
      <c r="B256" s="75"/>
      <c r="C256" s="76"/>
      <c r="D256" s="77"/>
      <c r="E256" s="73" t="str">
        <f t="shared" si="12"/>
        <v/>
      </c>
      <c r="F256" s="79"/>
      <c r="G256" s="80"/>
      <c r="H256" s="50" t="str">
        <f>IFERROR(IF(VLOOKUP(F256,'Aircraft list'!$A$4:$T$59, 3,FALSE)="YES", "ME", "SE" )," ")</f>
        <v xml:space="preserve"> </v>
      </c>
      <c r="I256" s="80"/>
      <c r="J256" s="81" t="str">
        <f ca="1">IFERROR(IF(AND(
MOD(C256-fctlontodouble(VLOOKUP(B256,#REF!,4,FALSE))/360,1)&gt;=MOD((((MID((MID((IF(ISERR(A256),"",fctsoleil(A256,fctlattodouble(VLOOKUP(B256,#REF!,3,FALSE)),fctlontodouble(VLOOKUP(B256,#REF!,4,FALSE)),FALSE))),1,4)),1,2))*60+MID((MID((IF(ISERR(A256),"",fctsoleil(A256,fctlattodouble(VLOOKUP(B256,#REF!,3,FALSE)),fctlontodouble(VLOOKUP(B256,#REF!,4,FALSE)),FALSE))),1,4)),3,4))/(60*24))-fctlontodouble(VLOOKUP(B256,#REF!,4,FALSE))/360,1),
MOD(C256-fctlontodouble(VLOOKUP(B256,#REF!,4,FALSE))/360,1)&lt;MOD((((MID((MID((IF(ISERR(A256),"",fctsoleil(A256,fctlattodouble(VLOOKUP(B256,#REF!,3,FALSE)),fctlontodouble(VLOOKUP(B256,#REF!,4,FALSE)),FALSE))),7,4)),1,2))*60+MID((MID((IF(ISERR(A256),"",fctsoleil(A256,fctlattodouble(VLOOKUP(B256,#REF!,3,FALSE)),fctlontodouble(VLOOKUP(B256,#REF!,4,FALSE)),FALSE))),7,4)),3,4))/(60*24))-fctlontodouble(VLOOKUP(B256,#REF!,4,FALSE))/360,1)
),1,""),"")</f>
        <v/>
      </c>
      <c r="K256" s="82" t="str">
        <f t="shared" si="13"/>
        <v/>
      </c>
      <c r="L256" s="79" t="str">
        <f ca="1">IFERROR(IF(AND(
MOD(E256-fctlontodouble(VLOOKUP(D256,#REF!,4,FALSE))/360,1)&gt;=MOD((((MID((MID((IF(ISERR(A256),"",fctsoleil(A256,fctlattodouble(VLOOKUP(D256,#REF!,3,FALSE)),fctlontodouble(VLOOKUP(D256,#REF!,4,FALSE)),FALSE))),1,4)),1,2))*60+MID((MID((IF(ISERR(A256),"",fctsoleil(A256,fctlattodouble(VLOOKUP(D256,#REF!,3,FALSE)),fctlontodouble(VLOOKUP(D256,#REF!,4,FALSE)),FALSE))),1,4)),3,4))/(60*24))-fctlontodouble(VLOOKUP(D256,#REF!,4,FALSE))/360,1),
MOD(E256-fctlontodouble(VLOOKUP(D256,#REF!,4,FALSE))/360,1)&lt;MOD((((MID((MID((IF(ISERR(A256),"",fctsoleil(A256,fctlattodouble(VLOOKUP(D256,#REF!,3,FALSE)),fctlontodouble(VLOOKUP(D256,#REF!,4,FALSE)),FALSE))),7,4)),1,2))*60+MID((MID((IF(ISERR(A256),"",fctsoleil(A256,fctlattodouble(VLOOKUP(D256,#REF!,3,FALSE)),fctlontodouble(VLOOKUP(D256,#REF!,4,FALSE)),FALSE))),7,4)),3,4))/(60*24))-fctlontodouble(VLOOKUP(D256,#REF!,4,FALSE))/360,1)
),1," "),"")</f>
        <v/>
      </c>
      <c r="M256" s="79" t="str">
        <f t="shared" si="14"/>
        <v/>
      </c>
      <c r="N256" s="94"/>
      <c r="O256" s="83"/>
      <c r="P256" s="95"/>
      <c r="Q256" s="96"/>
      <c r="R256" s="97" t="str">
        <f>IF(AND(A256&lt;&gt;0,B256&lt;&gt;0,D256&lt;&gt;0,C256&lt;&gt;0,N256&lt;&gt;0),(vol_de_nuit(B256,D256,A256,C256,N256/24)*24),"")</f>
        <v/>
      </c>
      <c r="S256" s="98"/>
      <c r="T256" s="95"/>
      <c r="U256" s="99"/>
      <c r="V256" s="100"/>
      <c r="W256" s="101"/>
      <c r="X256" s="116" t="str">
        <f>IFERROR(IF(AND(VLOOKUP($F256,'Aircraft list'!$A$4:$G$39,2,FALSE)="YES",VLOOKUP($F256,'Aircraft list'!$A$4:$G$39,4,FALSE)="YES"),T256,""),"")</f>
        <v/>
      </c>
      <c r="Y256" s="115" t="str">
        <f>IFERROR(IF(AND(VLOOKUP($F256,'Aircraft list'!$A$4:$G$39,2,FALSE)="YES",VLOOKUP($F256,'Aircraft list'!$A$4:$G$39,4,FALSE)="YES"),V256,""),"")</f>
        <v/>
      </c>
      <c r="Z256" s="116" t="str">
        <f>IFERROR(IF(AND(VLOOKUP($F256,'Aircraft list'!$A$4:$G$39,3,FALSE)="YES",VLOOKUP($F256,'Aircraft list'!$A$4:$G$39,4,FALSE)="YES"),T256,""),"")</f>
        <v/>
      </c>
      <c r="AA256" s="115" t="str">
        <f>IFERROR(IF(AND(VLOOKUP($F256,'Aircraft list'!$A$4:$G$39,3,FALSE)="YES",VLOOKUP($F256,'Aircraft list'!$A$4:$G$39,4,FALSE)="YES"),V256,""),"")</f>
        <v/>
      </c>
      <c r="AB256" s="116" t="str">
        <f>IFERROR(IF(AND(VLOOKUP($F256,'Aircraft list'!$A$4:$G$39,2,FALSE)="YES",VLOOKUP($F256,'Aircraft list'!$A$4:$G$39,6,FALSE)="YES"),T256,""),"")</f>
        <v/>
      </c>
      <c r="AC256" s="115" t="str">
        <f>IFERROR(IF(AND(VLOOKUP($F256,'Aircraft list'!$A$4:$G$39,2,FALSE)="YES",VLOOKUP($F256,'Aircraft list'!$A$4:$G$39,6,FALSE)="YES"),V256,""),"")</f>
        <v/>
      </c>
      <c r="AD256" s="116" t="str">
        <f>IFERROR(IF(AND(VLOOKUP($F256,'Aircraft list'!$A$4:$G$39,3,FALSE)="YES",VLOOKUP($F256,'Aircraft list'!$A$4:$G$39,6,FALSE)="YES"),T256,""),"")</f>
        <v/>
      </c>
      <c r="AE256" s="117" t="str">
        <f>IFERROR(IF(AND(VLOOKUP($F256,'Aircraft list'!$A$4:$G$39,3,FALSE)="YES",VLOOKUP($F256,'Aircraft list'!$A$4:$G$39,6,FALSE)="YES"),U256,""),"")</f>
        <v/>
      </c>
      <c r="AF256" s="115" t="str">
        <f>IFERROR(IF(AND(VLOOKUP($F256,'Aircraft list'!$A$4:$G$39,3,FALSE)="YES",VLOOKUP($F256,'Aircraft list'!$A$4:$G$39,6,FALSE)="YES"),V256,""),"")</f>
        <v/>
      </c>
      <c r="AG256" s="116" t="str">
        <f>IFERROR(IF(VLOOKUP($F256,'Aircraft list'!$A$4:$G$39,5,FALSE)="YES",T256,""),"")</f>
        <v/>
      </c>
      <c r="AH256" s="117" t="str">
        <f>IFERROR(IF(VLOOKUP($F256,'Aircraft list'!$A$4:$G$39,5,FALSE)="YES",U256,""),"")</f>
        <v/>
      </c>
      <c r="AI256" s="115" t="str">
        <f>IFERROR(IF(VLOOKUP($F256,'Aircraft list'!$A$4:$G$39,5,FALSE)="YES",V256,""),"")</f>
        <v/>
      </c>
      <c r="AJ256" s="101"/>
      <c r="AK256" s="101"/>
      <c r="AL256" s="101"/>
      <c r="AM256" s="102" t="str">
        <f>IFERROR(IF(VLOOKUP($F256,'Aircraft list'!$A$4:$G$39,7,FALSE)="YES",N256,""),"")</f>
        <v/>
      </c>
      <c r="AN256" s="112"/>
      <c r="AO256" s="101"/>
      <c r="AP256" s="101"/>
      <c r="AQ256" s="101"/>
      <c r="AR256" s="111"/>
      <c r="AS256" s="102"/>
      <c r="AT256" s="102"/>
      <c r="AU256" s="49"/>
    </row>
    <row r="257" spans="1:47" s="50" customFormat="1">
      <c r="A257" s="84"/>
      <c r="B257" s="75"/>
      <c r="C257" s="76"/>
      <c r="D257" s="77"/>
      <c r="E257" s="73" t="str">
        <f t="shared" si="12"/>
        <v/>
      </c>
      <c r="F257" s="79"/>
      <c r="G257" s="80"/>
      <c r="H257" s="50" t="str">
        <f>IFERROR(IF(VLOOKUP(F257,'Aircraft list'!$A$4:$T$59, 3,FALSE)="YES", "ME", "SE" )," ")</f>
        <v xml:space="preserve"> </v>
      </c>
      <c r="I257" s="80"/>
      <c r="J257" s="81" t="str">
        <f ca="1">IFERROR(IF(AND(
MOD(C257-fctlontodouble(VLOOKUP(B257,#REF!,4,FALSE))/360,1)&gt;=MOD((((MID((MID((IF(ISERR(A257),"",fctsoleil(A257,fctlattodouble(VLOOKUP(B257,#REF!,3,FALSE)),fctlontodouble(VLOOKUP(B257,#REF!,4,FALSE)),FALSE))),1,4)),1,2))*60+MID((MID((IF(ISERR(A257),"",fctsoleil(A257,fctlattodouble(VLOOKUP(B257,#REF!,3,FALSE)),fctlontodouble(VLOOKUP(B257,#REF!,4,FALSE)),FALSE))),1,4)),3,4))/(60*24))-fctlontodouble(VLOOKUP(B257,#REF!,4,FALSE))/360,1),
MOD(C257-fctlontodouble(VLOOKUP(B257,#REF!,4,FALSE))/360,1)&lt;MOD((((MID((MID((IF(ISERR(A257),"",fctsoleil(A257,fctlattodouble(VLOOKUP(B257,#REF!,3,FALSE)),fctlontodouble(VLOOKUP(B257,#REF!,4,FALSE)),FALSE))),7,4)),1,2))*60+MID((MID((IF(ISERR(A257),"",fctsoleil(A257,fctlattodouble(VLOOKUP(B257,#REF!,3,FALSE)),fctlontodouble(VLOOKUP(B257,#REF!,4,FALSE)),FALSE))),7,4)),3,4))/(60*24))-fctlontodouble(VLOOKUP(B257,#REF!,4,FALSE))/360,1)
),1,""),"")</f>
        <v/>
      </c>
      <c r="K257" s="82" t="str">
        <f t="shared" si="13"/>
        <v/>
      </c>
      <c r="L257" s="79" t="str">
        <f ca="1">IFERROR(IF(AND(
MOD(E257-fctlontodouble(VLOOKUP(D257,#REF!,4,FALSE))/360,1)&gt;=MOD((((MID((MID((IF(ISERR(A257),"",fctsoleil(A257,fctlattodouble(VLOOKUP(D257,#REF!,3,FALSE)),fctlontodouble(VLOOKUP(D257,#REF!,4,FALSE)),FALSE))),1,4)),1,2))*60+MID((MID((IF(ISERR(A257),"",fctsoleil(A257,fctlattodouble(VLOOKUP(D257,#REF!,3,FALSE)),fctlontodouble(VLOOKUP(D257,#REF!,4,FALSE)),FALSE))),1,4)),3,4))/(60*24))-fctlontodouble(VLOOKUP(D257,#REF!,4,FALSE))/360,1),
MOD(E257-fctlontodouble(VLOOKUP(D257,#REF!,4,FALSE))/360,1)&lt;MOD((((MID((MID((IF(ISERR(A257),"",fctsoleil(A257,fctlattodouble(VLOOKUP(D257,#REF!,3,FALSE)),fctlontodouble(VLOOKUP(D257,#REF!,4,FALSE)),FALSE))),7,4)),1,2))*60+MID((MID((IF(ISERR(A257),"",fctsoleil(A257,fctlattodouble(VLOOKUP(D257,#REF!,3,FALSE)),fctlontodouble(VLOOKUP(D257,#REF!,4,FALSE)),FALSE))),7,4)),3,4))/(60*24))-fctlontodouble(VLOOKUP(D257,#REF!,4,FALSE))/360,1)
),1," "),"")</f>
        <v/>
      </c>
      <c r="M257" s="79" t="str">
        <f t="shared" si="14"/>
        <v/>
      </c>
      <c r="N257" s="94"/>
      <c r="O257" s="83"/>
      <c r="P257" s="95"/>
      <c r="Q257" s="96"/>
      <c r="R257" s="97" t="str">
        <f>IF(AND(A257&lt;&gt;0,B257&lt;&gt;0,D257&lt;&gt;0,C257&lt;&gt;0,N257&lt;&gt;0),(vol_de_nuit(B257,D257,A257,C257,N257/24)*24),"")</f>
        <v/>
      </c>
      <c r="S257" s="98"/>
      <c r="T257" s="95"/>
      <c r="U257" s="99"/>
      <c r="V257" s="100"/>
      <c r="W257" s="101"/>
      <c r="X257" s="116" t="str">
        <f>IFERROR(IF(AND(VLOOKUP($F257,'Aircraft list'!$A$4:$G$39,2,FALSE)="YES",VLOOKUP($F257,'Aircraft list'!$A$4:$G$39,4,FALSE)="YES"),T257,""),"")</f>
        <v/>
      </c>
      <c r="Y257" s="115" t="str">
        <f>IFERROR(IF(AND(VLOOKUP($F257,'Aircraft list'!$A$4:$G$39,2,FALSE)="YES",VLOOKUP($F257,'Aircraft list'!$A$4:$G$39,4,FALSE)="YES"),V257,""),"")</f>
        <v/>
      </c>
      <c r="Z257" s="116" t="str">
        <f>IFERROR(IF(AND(VLOOKUP($F257,'Aircraft list'!$A$4:$G$39,3,FALSE)="YES",VLOOKUP($F257,'Aircraft list'!$A$4:$G$39,4,FALSE)="YES"),T257,""),"")</f>
        <v/>
      </c>
      <c r="AA257" s="115" t="str">
        <f>IFERROR(IF(AND(VLOOKUP($F257,'Aircraft list'!$A$4:$G$39,3,FALSE)="YES",VLOOKUP($F257,'Aircraft list'!$A$4:$G$39,4,FALSE)="YES"),V257,""),"")</f>
        <v/>
      </c>
      <c r="AB257" s="116" t="str">
        <f>IFERROR(IF(AND(VLOOKUP($F257,'Aircraft list'!$A$4:$G$39,2,FALSE)="YES",VLOOKUP($F257,'Aircraft list'!$A$4:$G$39,6,FALSE)="YES"),T257,""),"")</f>
        <v/>
      </c>
      <c r="AC257" s="115" t="str">
        <f>IFERROR(IF(AND(VLOOKUP($F257,'Aircraft list'!$A$4:$G$39,2,FALSE)="YES",VLOOKUP($F257,'Aircraft list'!$A$4:$G$39,6,FALSE)="YES"),V257,""),"")</f>
        <v/>
      </c>
      <c r="AD257" s="116" t="str">
        <f>IFERROR(IF(AND(VLOOKUP($F257,'Aircraft list'!$A$4:$G$39,3,FALSE)="YES",VLOOKUP($F257,'Aircraft list'!$A$4:$G$39,6,FALSE)="YES"),T257,""),"")</f>
        <v/>
      </c>
      <c r="AE257" s="117" t="str">
        <f>IFERROR(IF(AND(VLOOKUP($F257,'Aircraft list'!$A$4:$G$39,3,FALSE)="YES",VLOOKUP($F257,'Aircraft list'!$A$4:$G$39,6,FALSE)="YES"),U257,""),"")</f>
        <v/>
      </c>
      <c r="AF257" s="115" t="str">
        <f>IFERROR(IF(AND(VLOOKUP($F257,'Aircraft list'!$A$4:$G$39,3,FALSE)="YES",VLOOKUP($F257,'Aircraft list'!$A$4:$G$39,6,FALSE)="YES"),V257,""),"")</f>
        <v/>
      </c>
      <c r="AG257" s="116" t="str">
        <f>IFERROR(IF(VLOOKUP($F257,'Aircraft list'!$A$4:$G$39,5,FALSE)="YES",T257,""),"")</f>
        <v/>
      </c>
      <c r="AH257" s="117" t="str">
        <f>IFERROR(IF(VLOOKUP($F257,'Aircraft list'!$A$4:$G$39,5,FALSE)="YES",U257,""),"")</f>
        <v/>
      </c>
      <c r="AI257" s="115" t="str">
        <f>IFERROR(IF(VLOOKUP($F257,'Aircraft list'!$A$4:$G$39,5,FALSE)="YES",V257,""),"")</f>
        <v/>
      </c>
      <c r="AJ257" s="101"/>
      <c r="AK257" s="101"/>
      <c r="AL257" s="101"/>
      <c r="AM257" s="102" t="str">
        <f>IFERROR(IF(VLOOKUP($F257,'Aircraft list'!$A$4:$G$39,7,FALSE)="YES",N257,""),"")</f>
        <v/>
      </c>
      <c r="AN257" s="112"/>
      <c r="AO257" s="101"/>
      <c r="AP257" s="101"/>
      <c r="AQ257" s="101"/>
      <c r="AR257" s="111"/>
      <c r="AS257" s="102"/>
      <c r="AT257" s="102"/>
      <c r="AU257" s="49"/>
    </row>
    <row r="258" spans="1:47" s="50" customFormat="1">
      <c r="A258" s="84"/>
      <c r="B258" s="75"/>
      <c r="C258" s="76"/>
      <c r="D258" s="77"/>
      <c r="E258" s="73" t="str">
        <f t="shared" si="12"/>
        <v/>
      </c>
      <c r="F258" s="79"/>
      <c r="G258" s="80"/>
      <c r="H258" s="50" t="str">
        <f>IFERROR(IF(VLOOKUP(F258,'Aircraft list'!$A$4:$T$59, 3,FALSE)="YES", "ME", "SE" )," ")</f>
        <v xml:space="preserve"> </v>
      </c>
      <c r="I258" s="80"/>
      <c r="J258" s="81" t="str">
        <f ca="1">IFERROR(IF(AND(
MOD(C258-fctlontodouble(VLOOKUP(B258,#REF!,4,FALSE))/360,1)&gt;=MOD((((MID((MID((IF(ISERR(A258),"",fctsoleil(A258,fctlattodouble(VLOOKUP(B258,#REF!,3,FALSE)),fctlontodouble(VLOOKUP(B258,#REF!,4,FALSE)),FALSE))),1,4)),1,2))*60+MID((MID((IF(ISERR(A258),"",fctsoleil(A258,fctlattodouble(VLOOKUP(B258,#REF!,3,FALSE)),fctlontodouble(VLOOKUP(B258,#REF!,4,FALSE)),FALSE))),1,4)),3,4))/(60*24))-fctlontodouble(VLOOKUP(B258,#REF!,4,FALSE))/360,1),
MOD(C258-fctlontodouble(VLOOKUP(B258,#REF!,4,FALSE))/360,1)&lt;MOD((((MID((MID((IF(ISERR(A258),"",fctsoleil(A258,fctlattodouble(VLOOKUP(B258,#REF!,3,FALSE)),fctlontodouble(VLOOKUP(B258,#REF!,4,FALSE)),FALSE))),7,4)),1,2))*60+MID((MID((IF(ISERR(A258),"",fctsoleil(A258,fctlattodouble(VLOOKUP(B258,#REF!,3,FALSE)),fctlontodouble(VLOOKUP(B258,#REF!,4,FALSE)),FALSE))),7,4)),3,4))/(60*24))-fctlontodouble(VLOOKUP(B258,#REF!,4,FALSE))/360,1)
),1,""),"")</f>
        <v/>
      </c>
      <c r="K258" s="82" t="str">
        <f t="shared" si="13"/>
        <v/>
      </c>
      <c r="L258" s="79" t="str">
        <f ca="1">IFERROR(IF(AND(
MOD(E258-fctlontodouble(VLOOKUP(D258,#REF!,4,FALSE))/360,1)&gt;=MOD((((MID((MID((IF(ISERR(A258),"",fctsoleil(A258,fctlattodouble(VLOOKUP(D258,#REF!,3,FALSE)),fctlontodouble(VLOOKUP(D258,#REF!,4,FALSE)),FALSE))),1,4)),1,2))*60+MID((MID((IF(ISERR(A258),"",fctsoleil(A258,fctlattodouble(VLOOKUP(D258,#REF!,3,FALSE)),fctlontodouble(VLOOKUP(D258,#REF!,4,FALSE)),FALSE))),1,4)),3,4))/(60*24))-fctlontodouble(VLOOKUP(D258,#REF!,4,FALSE))/360,1),
MOD(E258-fctlontodouble(VLOOKUP(D258,#REF!,4,FALSE))/360,1)&lt;MOD((((MID((MID((IF(ISERR(A258),"",fctsoleil(A258,fctlattodouble(VLOOKUP(D258,#REF!,3,FALSE)),fctlontodouble(VLOOKUP(D258,#REF!,4,FALSE)),FALSE))),7,4)),1,2))*60+MID((MID((IF(ISERR(A258),"",fctsoleil(A258,fctlattodouble(VLOOKUP(D258,#REF!,3,FALSE)),fctlontodouble(VLOOKUP(D258,#REF!,4,FALSE)),FALSE))),7,4)),3,4))/(60*24))-fctlontodouble(VLOOKUP(D258,#REF!,4,FALSE))/360,1)
),1," "),"")</f>
        <v/>
      </c>
      <c r="M258" s="79" t="str">
        <f t="shared" si="14"/>
        <v/>
      </c>
      <c r="N258" s="94"/>
      <c r="O258" s="83"/>
      <c r="P258" s="95"/>
      <c r="Q258" s="96"/>
      <c r="R258" s="97" t="str">
        <f>IF(AND(A258&lt;&gt;0,B258&lt;&gt;0,D258&lt;&gt;0,C258&lt;&gt;0,N258&lt;&gt;0),(vol_de_nuit(B258,D258,A258,C258,N258/24)*24),"")</f>
        <v/>
      </c>
      <c r="S258" s="98"/>
      <c r="T258" s="95"/>
      <c r="U258" s="99"/>
      <c r="V258" s="100"/>
      <c r="W258" s="101"/>
      <c r="X258" s="116" t="str">
        <f>IFERROR(IF(AND(VLOOKUP($F258,'Aircraft list'!$A$4:$G$39,2,FALSE)="YES",VLOOKUP($F258,'Aircraft list'!$A$4:$G$39,4,FALSE)="YES"),T258,""),"")</f>
        <v/>
      </c>
      <c r="Y258" s="115" t="str">
        <f>IFERROR(IF(AND(VLOOKUP($F258,'Aircraft list'!$A$4:$G$39,2,FALSE)="YES",VLOOKUP($F258,'Aircraft list'!$A$4:$G$39,4,FALSE)="YES"),V258,""),"")</f>
        <v/>
      </c>
      <c r="Z258" s="116" t="str">
        <f>IFERROR(IF(AND(VLOOKUP($F258,'Aircraft list'!$A$4:$G$39,3,FALSE)="YES",VLOOKUP($F258,'Aircraft list'!$A$4:$G$39,4,FALSE)="YES"),T258,""),"")</f>
        <v/>
      </c>
      <c r="AA258" s="115" t="str">
        <f>IFERROR(IF(AND(VLOOKUP($F258,'Aircraft list'!$A$4:$G$39,3,FALSE)="YES",VLOOKUP($F258,'Aircraft list'!$A$4:$G$39,4,FALSE)="YES"),V258,""),"")</f>
        <v/>
      </c>
      <c r="AB258" s="116" t="str">
        <f>IFERROR(IF(AND(VLOOKUP($F258,'Aircraft list'!$A$4:$G$39,2,FALSE)="YES",VLOOKUP($F258,'Aircraft list'!$A$4:$G$39,6,FALSE)="YES"),T258,""),"")</f>
        <v/>
      </c>
      <c r="AC258" s="115" t="str">
        <f>IFERROR(IF(AND(VLOOKUP($F258,'Aircraft list'!$A$4:$G$39,2,FALSE)="YES",VLOOKUP($F258,'Aircraft list'!$A$4:$G$39,6,FALSE)="YES"),V258,""),"")</f>
        <v/>
      </c>
      <c r="AD258" s="116" t="str">
        <f>IFERROR(IF(AND(VLOOKUP($F258,'Aircraft list'!$A$4:$G$39,3,FALSE)="YES",VLOOKUP($F258,'Aircraft list'!$A$4:$G$39,6,FALSE)="YES"),T258,""),"")</f>
        <v/>
      </c>
      <c r="AE258" s="117" t="str">
        <f>IFERROR(IF(AND(VLOOKUP($F258,'Aircraft list'!$A$4:$G$39,3,FALSE)="YES",VLOOKUP($F258,'Aircraft list'!$A$4:$G$39,6,FALSE)="YES"),U258,""),"")</f>
        <v/>
      </c>
      <c r="AF258" s="115" t="str">
        <f>IFERROR(IF(AND(VLOOKUP($F258,'Aircraft list'!$A$4:$G$39,3,FALSE)="YES",VLOOKUP($F258,'Aircraft list'!$A$4:$G$39,6,FALSE)="YES"),V258,""),"")</f>
        <v/>
      </c>
      <c r="AG258" s="116" t="str">
        <f>IFERROR(IF(VLOOKUP($F258,'Aircraft list'!$A$4:$G$39,5,FALSE)="YES",T258,""),"")</f>
        <v/>
      </c>
      <c r="AH258" s="117" t="str">
        <f>IFERROR(IF(VLOOKUP($F258,'Aircraft list'!$A$4:$G$39,5,FALSE)="YES",U258,""),"")</f>
        <v/>
      </c>
      <c r="AI258" s="115" t="str">
        <f>IFERROR(IF(VLOOKUP($F258,'Aircraft list'!$A$4:$G$39,5,FALSE)="YES",V258,""),"")</f>
        <v/>
      </c>
      <c r="AJ258" s="101"/>
      <c r="AK258" s="101"/>
      <c r="AL258" s="101"/>
      <c r="AM258" s="102" t="str">
        <f>IFERROR(IF(VLOOKUP($F258,'Aircraft list'!$A$4:$G$39,7,FALSE)="YES",N258,""),"")</f>
        <v/>
      </c>
      <c r="AN258" s="112"/>
      <c r="AO258" s="101"/>
      <c r="AP258" s="101"/>
      <c r="AQ258" s="101"/>
      <c r="AR258" s="111"/>
      <c r="AS258" s="102"/>
      <c r="AT258" s="102"/>
      <c r="AU258" s="49"/>
    </row>
    <row r="259" spans="1:47" s="50" customFormat="1">
      <c r="A259" s="84"/>
      <c r="B259" s="75"/>
      <c r="C259" s="76"/>
      <c r="D259" s="77"/>
      <c r="E259" s="73" t="str">
        <f t="shared" si="12"/>
        <v/>
      </c>
      <c r="F259" s="79"/>
      <c r="G259" s="80"/>
      <c r="H259" s="50" t="str">
        <f>IFERROR(IF(VLOOKUP(F259,'Aircraft list'!$A$4:$T$59, 3,FALSE)="YES", "ME", "SE" )," ")</f>
        <v xml:space="preserve"> </v>
      </c>
      <c r="I259" s="80"/>
      <c r="J259" s="81" t="str">
        <f ca="1">IFERROR(IF(AND(
MOD(C259-fctlontodouble(VLOOKUP(B259,#REF!,4,FALSE))/360,1)&gt;=MOD((((MID((MID((IF(ISERR(A259),"",fctsoleil(A259,fctlattodouble(VLOOKUP(B259,#REF!,3,FALSE)),fctlontodouble(VLOOKUP(B259,#REF!,4,FALSE)),FALSE))),1,4)),1,2))*60+MID((MID((IF(ISERR(A259),"",fctsoleil(A259,fctlattodouble(VLOOKUP(B259,#REF!,3,FALSE)),fctlontodouble(VLOOKUP(B259,#REF!,4,FALSE)),FALSE))),1,4)),3,4))/(60*24))-fctlontodouble(VLOOKUP(B259,#REF!,4,FALSE))/360,1),
MOD(C259-fctlontodouble(VLOOKUP(B259,#REF!,4,FALSE))/360,1)&lt;MOD((((MID((MID((IF(ISERR(A259),"",fctsoleil(A259,fctlattodouble(VLOOKUP(B259,#REF!,3,FALSE)),fctlontodouble(VLOOKUP(B259,#REF!,4,FALSE)),FALSE))),7,4)),1,2))*60+MID((MID((IF(ISERR(A259),"",fctsoleil(A259,fctlattodouble(VLOOKUP(B259,#REF!,3,FALSE)),fctlontodouble(VLOOKUP(B259,#REF!,4,FALSE)),FALSE))),7,4)),3,4))/(60*24))-fctlontodouble(VLOOKUP(B259,#REF!,4,FALSE))/360,1)
),1,""),"")</f>
        <v/>
      </c>
      <c r="K259" s="82" t="str">
        <f t="shared" si="13"/>
        <v/>
      </c>
      <c r="L259" s="79" t="str">
        <f ca="1">IFERROR(IF(AND(
MOD(E259-fctlontodouble(VLOOKUP(D259,#REF!,4,FALSE))/360,1)&gt;=MOD((((MID((MID((IF(ISERR(A259),"",fctsoleil(A259,fctlattodouble(VLOOKUP(D259,#REF!,3,FALSE)),fctlontodouble(VLOOKUP(D259,#REF!,4,FALSE)),FALSE))),1,4)),1,2))*60+MID((MID((IF(ISERR(A259),"",fctsoleil(A259,fctlattodouble(VLOOKUP(D259,#REF!,3,FALSE)),fctlontodouble(VLOOKUP(D259,#REF!,4,FALSE)),FALSE))),1,4)),3,4))/(60*24))-fctlontodouble(VLOOKUP(D259,#REF!,4,FALSE))/360,1),
MOD(E259-fctlontodouble(VLOOKUP(D259,#REF!,4,FALSE))/360,1)&lt;MOD((((MID((MID((IF(ISERR(A259),"",fctsoleil(A259,fctlattodouble(VLOOKUP(D259,#REF!,3,FALSE)),fctlontodouble(VLOOKUP(D259,#REF!,4,FALSE)),FALSE))),7,4)),1,2))*60+MID((MID((IF(ISERR(A259),"",fctsoleil(A259,fctlattodouble(VLOOKUP(D259,#REF!,3,FALSE)),fctlontodouble(VLOOKUP(D259,#REF!,4,FALSE)),FALSE))),7,4)),3,4))/(60*24))-fctlontodouble(VLOOKUP(D259,#REF!,4,FALSE))/360,1)
),1," "),"")</f>
        <v/>
      </c>
      <c r="M259" s="79" t="str">
        <f t="shared" si="14"/>
        <v/>
      </c>
      <c r="N259" s="94"/>
      <c r="O259" s="83"/>
      <c r="P259" s="95"/>
      <c r="Q259" s="96"/>
      <c r="R259" s="97" t="str">
        <f>IF(AND(A259&lt;&gt;0,B259&lt;&gt;0,D259&lt;&gt;0,C259&lt;&gt;0,N259&lt;&gt;0),(vol_de_nuit(B259,D259,A259,C259,N259/24)*24),"")</f>
        <v/>
      </c>
      <c r="S259" s="98"/>
      <c r="T259" s="95"/>
      <c r="U259" s="99"/>
      <c r="V259" s="100"/>
      <c r="W259" s="101"/>
      <c r="X259" s="116" t="str">
        <f>IFERROR(IF(AND(VLOOKUP($F259,'Aircraft list'!$A$4:$G$39,2,FALSE)="YES",VLOOKUP($F259,'Aircraft list'!$A$4:$G$39,4,FALSE)="YES"),T259,""),"")</f>
        <v/>
      </c>
      <c r="Y259" s="115" t="str">
        <f>IFERROR(IF(AND(VLOOKUP($F259,'Aircraft list'!$A$4:$G$39,2,FALSE)="YES",VLOOKUP($F259,'Aircraft list'!$A$4:$G$39,4,FALSE)="YES"),V259,""),"")</f>
        <v/>
      </c>
      <c r="Z259" s="116" t="str">
        <f>IFERROR(IF(AND(VLOOKUP($F259,'Aircraft list'!$A$4:$G$39,3,FALSE)="YES",VLOOKUP($F259,'Aircraft list'!$A$4:$G$39,4,FALSE)="YES"),T259,""),"")</f>
        <v/>
      </c>
      <c r="AA259" s="115" t="str">
        <f>IFERROR(IF(AND(VLOOKUP($F259,'Aircraft list'!$A$4:$G$39,3,FALSE)="YES",VLOOKUP($F259,'Aircraft list'!$A$4:$G$39,4,FALSE)="YES"),V259,""),"")</f>
        <v/>
      </c>
      <c r="AB259" s="116" t="str">
        <f>IFERROR(IF(AND(VLOOKUP($F259,'Aircraft list'!$A$4:$G$39,2,FALSE)="YES",VLOOKUP($F259,'Aircraft list'!$A$4:$G$39,6,FALSE)="YES"),T259,""),"")</f>
        <v/>
      </c>
      <c r="AC259" s="115" t="str">
        <f>IFERROR(IF(AND(VLOOKUP($F259,'Aircraft list'!$A$4:$G$39,2,FALSE)="YES",VLOOKUP($F259,'Aircraft list'!$A$4:$G$39,6,FALSE)="YES"),V259,""),"")</f>
        <v/>
      </c>
      <c r="AD259" s="116" t="str">
        <f>IFERROR(IF(AND(VLOOKUP($F259,'Aircraft list'!$A$4:$G$39,3,FALSE)="YES",VLOOKUP($F259,'Aircraft list'!$A$4:$G$39,6,FALSE)="YES"),T259,""),"")</f>
        <v/>
      </c>
      <c r="AE259" s="117" t="str">
        <f>IFERROR(IF(AND(VLOOKUP($F259,'Aircraft list'!$A$4:$G$39,3,FALSE)="YES",VLOOKUP($F259,'Aircraft list'!$A$4:$G$39,6,FALSE)="YES"),U259,""),"")</f>
        <v/>
      </c>
      <c r="AF259" s="115" t="str">
        <f>IFERROR(IF(AND(VLOOKUP($F259,'Aircraft list'!$A$4:$G$39,3,FALSE)="YES",VLOOKUP($F259,'Aircraft list'!$A$4:$G$39,6,FALSE)="YES"),V259,""),"")</f>
        <v/>
      </c>
      <c r="AG259" s="116" t="str">
        <f>IFERROR(IF(VLOOKUP($F259,'Aircraft list'!$A$4:$G$39,5,FALSE)="YES",T259,""),"")</f>
        <v/>
      </c>
      <c r="AH259" s="117" t="str">
        <f>IFERROR(IF(VLOOKUP($F259,'Aircraft list'!$A$4:$G$39,5,FALSE)="YES",U259,""),"")</f>
        <v/>
      </c>
      <c r="AI259" s="115" t="str">
        <f>IFERROR(IF(VLOOKUP($F259,'Aircraft list'!$A$4:$G$39,5,FALSE)="YES",V259,""),"")</f>
        <v/>
      </c>
      <c r="AJ259" s="101"/>
      <c r="AK259" s="101"/>
      <c r="AL259" s="101"/>
      <c r="AM259" s="102" t="str">
        <f>IFERROR(IF(VLOOKUP($F259,'Aircraft list'!$A$4:$G$39,7,FALSE)="YES",N259,""),"")</f>
        <v/>
      </c>
      <c r="AN259" s="112"/>
      <c r="AO259" s="101"/>
      <c r="AP259" s="101"/>
      <c r="AQ259" s="101"/>
      <c r="AR259" s="111"/>
      <c r="AS259" s="102"/>
      <c r="AT259" s="102"/>
      <c r="AU259" s="49"/>
    </row>
    <row r="260" spans="1:47" s="50" customFormat="1">
      <c r="A260" s="84"/>
      <c r="B260" s="75"/>
      <c r="C260" s="76"/>
      <c r="D260" s="77"/>
      <c r="E260" s="73" t="str">
        <f t="shared" si="12"/>
        <v/>
      </c>
      <c r="F260" s="79"/>
      <c r="G260" s="80"/>
      <c r="H260" s="50" t="str">
        <f>IFERROR(IF(VLOOKUP(F260,'Aircraft list'!$A$4:$T$59, 3,FALSE)="YES", "ME", "SE" )," ")</f>
        <v xml:space="preserve"> </v>
      </c>
      <c r="I260" s="80"/>
      <c r="J260" s="81" t="str">
        <f ca="1">IFERROR(IF(AND(
MOD(C260-fctlontodouble(VLOOKUP(B260,#REF!,4,FALSE))/360,1)&gt;=MOD((((MID((MID((IF(ISERR(A260),"",fctsoleil(A260,fctlattodouble(VLOOKUP(B260,#REF!,3,FALSE)),fctlontodouble(VLOOKUP(B260,#REF!,4,FALSE)),FALSE))),1,4)),1,2))*60+MID((MID((IF(ISERR(A260),"",fctsoleil(A260,fctlattodouble(VLOOKUP(B260,#REF!,3,FALSE)),fctlontodouble(VLOOKUP(B260,#REF!,4,FALSE)),FALSE))),1,4)),3,4))/(60*24))-fctlontodouble(VLOOKUP(B260,#REF!,4,FALSE))/360,1),
MOD(C260-fctlontodouble(VLOOKUP(B260,#REF!,4,FALSE))/360,1)&lt;MOD((((MID((MID((IF(ISERR(A260),"",fctsoleil(A260,fctlattodouble(VLOOKUP(B260,#REF!,3,FALSE)),fctlontodouble(VLOOKUP(B260,#REF!,4,FALSE)),FALSE))),7,4)),1,2))*60+MID((MID((IF(ISERR(A260),"",fctsoleil(A260,fctlattodouble(VLOOKUP(B260,#REF!,3,FALSE)),fctlontodouble(VLOOKUP(B260,#REF!,4,FALSE)),FALSE))),7,4)),3,4))/(60*24))-fctlontodouble(VLOOKUP(B260,#REF!,4,FALSE))/360,1)
),1,""),"")</f>
        <v/>
      </c>
      <c r="K260" s="82" t="str">
        <f t="shared" si="13"/>
        <v/>
      </c>
      <c r="L260" s="79" t="str">
        <f ca="1">IFERROR(IF(AND(
MOD(E260-fctlontodouble(VLOOKUP(D260,#REF!,4,FALSE))/360,1)&gt;=MOD((((MID((MID((IF(ISERR(A260),"",fctsoleil(A260,fctlattodouble(VLOOKUP(D260,#REF!,3,FALSE)),fctlontodouble(VLOOKUP(D260,#REF!,4,FALSE)),FALSE))),1,4)),1,2))*60+MID((MID((IF(ISERR(A260),"",fctsoleil(A260,fctlattodouble(VLOOKUP(D260,#REF!,3,FALSE)),fctlontodouble(VLOOKUP(D260,#REF!,4,FALSE)),FALSE))),1,4)),3,4))/(60*24))-fctlontodouble(VLOOKUP(D260,#REF!,4,FALSE))/360,1),
MOD(E260-fctlontodouble(VLOOKUP(D260,#REF!,4,FALSE))/360,1)&lt;MOD((((MID((MID((IF(ISERR(A260),"",fctsoleil(A260,fctlattodouble(VLOOKUP(D260,#REF!,3,FALSE)),fctlontodouble(VLOOKUP(D260,#REF!,4,FALSE)),FALSE))),7,4)),1,2))*60+MID((MID((IF(ISERR(A260),"",fctsoleil(A260,fctlattodouble(VLOOKUP(D260,#REF!,3,FALSE)),fctlontodouble(VLOOKUP(D260,#REF!,4,FALSE)),FALSE))),7,4)),3,4))/(60*24))-fctlontodouble(VLOOKUP(D260,#REF!,4,FALSE))/360,1)
),1," "),"")</f>
        <v/>
      </c>
      <c r="M260" s="79" t="str">
        <f t="shared" si="14"/>
        <v/>
      </c>
      <c r="N260" s="94"/>
      <c r="O260" s="83"/>
      <c r="P260" s="95"/>
      <c r="Q260" s="96"/>
      <c r="R260" s="97" t="str">
        <f>IF(AND(A260&lt;&gt;0,B260&lt;&gt;0,D260&lt;&gt;0,C260&lt;&gt;0,N260&lt;&gt;0),(vol_de_nuit(B260,D260,A260,C260,N260/24)*24),"")</f>
        <v/>
      </c>
      <c r="S260" s="98"/>
      <c r="T260" s="95"/>
      <c r="U260" s="99"/>
      <c r="V260" s="100"/>
      <c r="W260" s="101"/>
      <c r="X260" s="116" t="str">
        <f>IFERROR(IF(AND(VLOOKUP($F260,'Aircraft list'!$A$4:$G$39,2,FALSE)="YES",VLOOKUP($F260,'Aircraft list'!$A$4:$G$39,4,FALSE)="YES"),T260,""),"")</f>
        <v/>
      </c>
      <c r="Y260" s="115" t="str">
        <f>IFERROR(IF(AND(VLOOKUP($F260,'Aircraft list'!$A$4:$G$39,2,FALSE)="YES",VLOOKUP($F260,'Aircraft list'!$A$4:$G$39,4,FALSE)="YES"),V260,""),"")</f>
        <v/>
      </c>
      <c r="Z260" s="116" t="str">
        <f>IFERROR(IF(AND(VLOOKUP($F260,'Aircraft list'!$A$4:$G$39,3,FALSE)="YES",VLOOKUP($F260,'Aircraft list'!$A$4:$G$39,4,FALSE)="YES"),T260,""),"")</f>
        <v/>
      </c>
      <c r="AA260" s="115" t="str">
        <f>IFERROR(IF(AND(VLOOKUP($F260,'Aircraft list'!$A$4:$G$39,3,FALSE)="YES",VLOOKUP($F260,'Aircraft list'!$A$4:$G$39,4,FALSE)="YES"),V260,""),"")</f>
        <v/>
      </c>
      <c r="AB260" s="116" t="str">
        <f>IFERROR(IF(AND(VLOOKUP($F260,'Aircraft list'!$A$4:$G$39,2,FALSE)="YES",VLOOKUP($F260,'Aircraft list'!$A$4:$G$39,6,FALSE)="YES"),T260,""),"")</f>
        <v/>
      </c>
      <c r="AC260" s="115" t="str">
        <f>IFERROR(IF(AND(VLOOKUP($F260,'Aircraft list'!$A$4:$G$39,2,FALSE)="YES",VLOOKUP($F260,'Aircraft list'!$A$4:$G$39,6,FALSE)="YES"),V260,""),"")</f>
        <v/>
      </c>
      <c r="AD260" s="116" t="str">
        <f>IFERROR(IF(AND(VLOOKUP($F260,'Aircraft list'!$A$4:$G$39,3,FALSE)="YES",VLOOKUP($F260,'Aircraft list'!$A$4:$G$39,6,FALSE)="YES"),T260,""),"")</f>
        <v/>
      </c>
      <c r="AE260" s="117" t="str">
        <f>IFERROR(IF(AND(VLOOKUP($F260,'Aircraft list'!$A$4:$G$39,3,FALSE)="YES",VLOOKUP($F260,'Aircraft list'!$A$4:$G$39,6,FALSE)="YES"),U260,""),"")</f>
        <v/>
      </c>
      <c r="AF260" s="115" t="str">
        <f>IFERROR(IF(AND(VLOOKUP($F260,'Aircraft list'!$A$4:$G$39,3,FALSE)="YES",VLOOKUP($F260,'Aircraft list'!$A$4:$G$39,6,FALSE)="YES"),V260,""),"")</f>
        <v/>
      </c>
      <c r="AG260" s="116" t="str">
        <f>IFERROR(IF(VLOOKUP($F260,'Aircraft list'!$A$4:$G$39,5,FALSE)="YES",T260,""),"")</f>
        <v/>
      </c>
      <c r="AH260" s="117" t="str">
        <f>IFERROR(IF(VLOOKUP($F260,'Aircraft list'!$A$4:$G$39,5,FALSE)="YES",U260,""),"")</f>
        <v/>
      </c>
      <c r="AI260" s="115" t="str">
        <f>IFERROR(IF(VLOOKUP($F260,'Aircraft list'!$A$4:$G$39,5,FALSE)="YES",V260,""),"")</f>
        <v/>
      </c>
      <c r="AJ260" s="101"/>
      <c r="AK260" s="101"/>
      <c r="AL260" s="101"/>
      <c r="AM260" s="102" t="str">
        <f>IFERROR(IF(VLOOKUP($F260,'Aircraft list'!$A$4:$G$39,7,FALSE)="YES",N260,""),"")</f>
        <v/>
      </c>
      <c r="AN260" s="112"/>
      <c r="AO260" s="101"/>
      <c r="AP260" s="101"/>
      <c r="AQ260" s="101"/>
      <c r="AR260" s="111"/>
      <c r="AS260" s="102"/>
      <c r="AT260" s="102"/>
      <c r="AU260" s="49"/>
    </row>
    <row r="261" spans="1:47" s="50" customFormat="1">
      <c r="A261" s="84"/>
      <c r="B261" s="75"/>
      <c r="C261" s="76"/>
      <c r="D261" s="77"/>
      <c r="E261" s="73" t="str">
        <f t="shared" si="12"/>
        <v/>
      </c>
      <c r="F261" s="79"/>
      <c r="G261" s="80"/>
      <c r="H261" s="50" t="str">
        <f>IFERROR(IF(VLOOKUP(F261,'Aircraft list'!$A$4:$T$59, 3,FALSE)="YES", "ME", "SE" )," ")</f>
        <v xml:space="preserve"> </v>
      </c>
      <c r="I261" s="80"/>
      <c r="J261" s="81" t="str">
        <f ca="1">IFERROR(IF(AND(
MOD(C261-fctlontodouble(VLOOKUP(B261,#REF!,4,FALSE))/360,1)&gt;=MOD((((MID((MID((IF(ISERR(A261),"",fctsoleil(A261,fctlattodouble(VLOOKUP(B261,#REF!,3,FALSE)),fctlontodouble(VLOOKUP(B261,#REF!,4,FALSE)),FALSE))),1,4)),1,2))*60+MID((MID((IF(ISERR(A261),"",fctsoleil(A261,fctlattodouble(VLOOKUP(B261,#REF!,3,FALSE)),fctlontodouble(VLOOKUP(B261,#REF!,4,FALSE)),FALSE))),1,4)),3,4))/(60*24))-fctlontodouble(VLOOKUP(B261,#REF!,4,FALSE))/360,1),
MOD(C261-fctlontodouble(VLOOKUP(B261,#REF!,4,FALSE))/360,1)&lt;MOD((((MID((MID((IF(ISERR(A261),"",fctsoleil(A261,fctlattodouble(VLOOKUP(B261,#REF!,3,FALSE)),fctlontodouble(VLOOKUP(B261,#REF!,4,FALSE)),FALSE))),7,4)),1,2))*60+MID((MID((IF(ISERR(A261),"",fctsoleil(A261,fctlattodouble(VLOOKUP(B261,#REF!,3,FALSE)),fctlontodouble(VLOOKUP(B261,#REF!,4,FALSE)),FALSE))),7,4)),3,4))/(60*24))-fctlontodouble(VLOOKUP(B261,#REF!,4,FALSE))/360,1)
),1,""),"")</f>
        <v/>
      </c>
      <c r="K261" s="82" t="str">
        <f t="shared" si="13"/>
        <v/>
      </c>
      <c r="L261" s="79" t="str">
        <f ca="1">IFERROR(IF(AND(
MOD(E261-fctlontodouble(VLOOKUP(D261,#REF!,4,FALSE))/360,1)&gt;=MOD((((MID((MID((IF(ISERR(A261),"",fctsoleil(A261,fctlattodouble(VLOOKUP(D261,#REF!,3,FALSE)),fctlontodouble(VLOOKUP(D261,#REF!,4,FALSE)),FALSE))),1,4)),1,2))*60+MID((MID((IF(ISERR(A261),"",fctsoleil(A261,fctlattodouble(VLOOKUP(D261,#REF!,3,FALSE)),fctlontodouble(VLOOKUP(D261,#REF!,4,FALSE)),FALSE))),1,4)),3,4))/(60*24))-fctlontodouble(VLOOKUP(D261,#REF!,4,FALSE))/360,1),
MOD(E261-fctlontodouble(VLOOKUP(D261,#REF!,4,FALSE))/360,1)&lt;MOD((((MID((MID((IF(ISERR(A261),"",fctsoleil(A261,fctlattodouble(VLOOKUP(D261,#REF!,3,FALSE)),fctlontodouble(VLOOKUP(D261,#REF!,4,FALSE)),FALSE))),7,4)),1,2))*60+MID((MID((IF(ISERR(A261),"",fctsoleil(A261,fctlattodouble(VLOOKUP(D261,#REF!,3,FALSE)),fctlontodouble(VLOOKUP(D261,#REF!,4,FALSE)),FALSE))),7,4)),3,4))/(60*24))-fctlontodouble(VLOOKUP(D261,#REF!,4,FALSE))/360,1)
),1," "),"")</f>
        <v/>
      </c>
      <c r="M261" s="79" t="str">
        <f t="shared" si="14"/>
        <v/>
      </c>
      <c r="N261" s="94"/>
      <c r="O261" s="83"/>
      <c r="P261" s="95"/>
      <c r="Q261" s="96"/>
      <c r="R261" s="97" t="str">
        <f>IF(AND(A261&lt;&gt;0,B261&lt;&gt;0,D261&lt;&gt;0,C261&lt;&gt;0,N261&lt;&gt;0),(vol_de_nuit(B261,D261,A261,C261,N261/24)*24),"")</f>
        <v/>
      </c>
      <c r="S261" s="98"/>
      <c r="T261" s="95"/>
      <c r="U261" s="99"/>
      <c r="V261" s="100"/>
      <c r="W261" s="101"/>
      <c r="X261" s="116" t="str">
        <f>IFERROR(IF(AND(VLOOKUP($F261,'Aircraft list'!$A$4:$G$39,2,FALSE)="YES",VLOOKUP($F261,'Aircraft list'!$A$4:$G$39,4,FALSE)="YES"),T261,""),"")</f>
        <v/>
      </c>
      <c r="Y261" s="115" t="str">
        <f>IFERROR(IF(AND(VLOOKUP($F261,'Aircraft list'!$A$4:$G$39,2,FALSE)="YES",VLOOKUP($F261,'Aircraft list'!$A$4:$G$39,4,FALSE)="YES"),V261,""),"")</f>
        <v/>
      </c>
      <c r="Z261" s="116" t="str">
        <f>IFERROR(IF(AND(VLOOKUP($F261,'Aircraft list'!$A$4:$G$39,3,FALSE)="YES",VLOOKUP($F261,'Aircraft list'!$A$4:$G$39,4,FALSE)="YES"),T261,""),"")</f>
        <v/>
      </c>
      <c r="AA261" s="115" t="str">
        <f>IFERROR(IF(AND(VLOOKUP($F261,'Aircraft list'!$A$4:$G$39,3,FALSE)="YES",VLOOKUP($F261,'Aircraft list'!$A$4:$G$39,4,FALSE)="YES"),V261,""),"")</f>
        <v/>
      </c>
      <c r="AB261" s="116" t="str">
        <f>IFERROR(IF(AND(VLOOKUP($F261,'Aircraft list'!$A$4:$G$39,2,FALSE)="YES",VLOOKUP($F261,'Aircraft list'!$A$4:$G$39,6,FALSE)="YES"),T261,""),"")</f>
        <v/>
      </c>
      <c r="AC261" s="115" t="str">
        <f>IFERROR(IF(AND(VLOOKUP($F261,'Aircraft list'!$A$4:$G$39,2,FALSE)="YES",VLOOKUP($F261,'Aircraft list'!$A$4:$G$39,6,FALSE)="YES"),V261,""),"")</f>
        <v/>
      </c>
      <c r="AD261" s="116" t="str">
        <f>IFERROR(IF(AND(VLOOKUP($F261,'Aircraft list'!$A$4:$G$39,3,FALSE)="YES",VLOOKUP($F261,'Aircraft list'!$A$4:$G$39,6,FALSE)="YES"),T261,""),"")</f>
        <v/>
      </c>
      <c r="AE261" s="117" t="str">
        <f>IFERROR(IF(AND(VLOOKUP($F261,'Aircraft list'!$A$4:$G$39,3,FALSE)="YES",VLOOKUP($F261,'Aircraft list'!$A$4:$G$39,6,FALSE)="YES"),U261,""),"")</f>
        <v/>
      </c>
      <c r="AF261" s="115" t="str">
        <f>IFERROR(IF(AND(VLOOKUP($F261,'Aircraft list'!$A$4:$G$39,3,FALSE)="YES",VLOOKUP($F261,'Aircraft list'!$A$4:$G$39,6,FALSE)="YES"),V261,""),"")</f>
        <v/>
      </c>
      <c r="AG261" s="116" t="str">
        <f>IFERROR(IF(VLOOKUP($F261,'Aircraft list'!$A$4:$G$39,5,FALSE)="YES",T261,""),"")</f>
        <v/>
      </c>
      <c r="AH261" s="117" t="str">
        <f>IFERROR(IF(VLOOKUP($F261,'Aircraft list'!$A$4:$G$39,5,FALSE)="YES",U261,""),"")</f>
        <v/>
      </c>
      <c r="AI261" s="115" t="str">
        <f>IFERROR(IF(VLOOKUP($F261,'Aircraft list'!$A$4:$G$39,5,FALSE)="YES",V261,""),"")</f>
        <v/>
      </c>
      <c r="AJ261" s="101"/>
      <c r="AK261" s="101"/>
      <c r="AL261" s="101"/>
      <c r="AM261" s="102" t="str">
        <f>IFERROR(IF(VLOOKUP($F261,'Aircraft list'!$A$4:$G$39,7,FALSE)="YES",N261,""),"")</f>
        <v/>
      </c>
      <c r="AN261" s="112"/>
      <c r="AO261" s="101"/>
      <c r="AP261" s="101"/>
      <c r="AQ261" s="101"/>
      <c r="AR261" s="111"/>
      <c r="AS261" s="102"/>
      <c r="AT261" s="102"/>
      <c r="AU261" s="49"/>
    </row>
    <row r="262" spans="1:47" s="50" customFormat="1">
      <c r="A262" s="84"/>
      <c r="B262" s="75"/>
      <c r="C262" s="76"/>
      <c r="D262" s="77"/>
      <c r="E262" s="73" t="str">
        <f t="shared" si="12"/>
        <v/>
      </c>
      <c r="F262" s="79"/>
      <c r="G262" s="80"/>
      <c r="H262" s="50" t="str">
        <f>IFERROR(IF(VLOOKUP(F262,'Aircraft list'!$A$4:$T$59, 3,FALSE)="YES", "ME", "SE" )," ")</f>
        <v xml:space="preserve"> </v>
      </c>
      <c r="I262" s="80"/>
      <c r="J262" s="81" t="str">
        <f ca="1">IFERROR(IF(AND(
MOD(C262-fctlontodouble(VLOOKUP(B262,#REF!,4,FALSE))/360,1)&gt;=MOD((((MID((MID((IF(ISERR(A262),"",fctsoleil(A262,fctlattodouble(VLOOKUP(B262,#REF!,3,FALSE)),fctlontodouble(VLOOKUP(B262,#REF!,4,FALSE)),FALSE))),1,4)),1,2))*60+MID((MID((IF(ISERR(A262),"",fctsoleil(A262,fctlattodouble(VLOOKUP(B262,#REF!,3,FALSE)),fctlontodouble(VLOOKUP(B262,#REF!,4,FALSE)),FALSE))),1,4)),3,4))/(60*24))-fctlontodouble(VLOOKUP(B262,#REF!,4,FALSE))/360,1),
MOD(C262-fctlontodouble(VLOOKUP(B262,#REF!,4,FALSE))/360,1)&lt;MOD((((MID((MID((IF(ISERR(A262),"",fctsoleil(A262,fctlattodouble(VLOOKUP(B262,#REF!,3,FALSE)),fctlontodouble(VLOOKUP(B262,#REF!,4,FALSE)),FALSE))),7,4)),1,2))*60+MID((MID((IF(ISERR(A262),"",fctsoleil(A262,fctlattodouble(VLOOKUP(B262,#REF!,3,FALSE)),fctlontodouble(VLOOKUP(B262,#REF!,4,FALSE)),FALSE))),7,4)),3,4))/(60*24))-fctlontodouble(VLOOKUP(B262,#REF!,4,FALSE))/360,1)
),1,""),"")</f>
        <v/>
      </c>
      <c r="K262" s="82" t="str">
        <f t="shared" si="13"/>
        <v/>
      </c>
      <c r="L262" s="79" t="str">
        <f ca="1">IFERROR(IF(AND(
MOD(E262-fctlontodouble(VLOOKUP(D262,#REF!,4,FALSE))/360,1)&gt;=MOD((((MID((MID((IF(ISERR(A262),"",fctsoleil(A262,fctlattodouble(VLOOKUP(D262,#REF!,3,FALSE)),fctlontodouble(VLOOKUP(D262,#REF!,4,FALSE)),FALSE))),1,4)),1,2))*60+MID((MID((IF(ISERR(A262),"",fctsoleil(A262,fctlattodouble(VLOOKUP(D262,#REF!,3,FALSE)),fctlontodouble(VLOOKUP(D262,#REF!,4,FALSE)),FALSE))),1,4)),3,4))/(60*24))-fctlontodouble(VLOOKUP(D262,#REF!,4,FALSE))/360,1),
MOD(E262-fctlontodouble(VLOOKUP(D262,#REF!,4,FALSE))/360,1)&lt;MOD((((MID((MID((IF(ISERR(A262),"",fctsoleil(A262,fctlattodouble(VLOOKUP(D262,#REF!,3,FALSE)),fctlontodouble(VLOOKUP(D262,#REF!,4,FALSE)),FALSE))),7,4)),1,2))*60+MID((MID((IF(ISERR(A262),"",fctsoleil(A262,fctlattodouble(VLOOKUP(D262,#REF!,3,FALSE)),fctlontodouble(VLOOKUP(D262,#REF!,4,FALSE)),FALSE))),7,4)),3,4))/(60*24))-fctlontodouble(VLOOKUP(D262,#REF!,4,FALSE))/360,1)
),1," "),"")</f>
        <v/>
      </c>
      <c r="M262" s="79" t="str">
        <f t="shared" si="14"/>
        <v/>
      </c>
      <c r="N262" s="94"/>
      <c r="O262" s="83"/>
      <c r="P262" s="95"/>
      <c r="Q262" s="96"/>
      <c r="R262" s="97" t="str">
        <f>IF(AND(A262&lt;&gt;0,B262&lt;&gt;0,D262&lt;&gt;0,C262&lt;&gt;0,N262&lt;&gt;0),(vol_de_nuit(B262,D262,A262,C262,N262/24)*24),"")</f>
        <v/>
      </c>
      <c r="S262" s="98"/>
      <c r="T262" s="95"/>
      <c r="U262" s="99"/>
      <c r="V262" s="100"/>
      <c r="W262" s="101"/>
      <c r="X262" s="116" t="str">
        <f>IFERROR(IF(AND(VLOOKUP($F262,'Aircraft list'!$A$4:$G$39,2,FALSE)="YES",VLOOKUP($F262,'Aircraft list'!$A$4:$G$39,4,FALSE)="YES"),T262,""),"")</f>
        <v/>
      </c>
      <c r="Y262" s="115" t="str">
        <f>IFERROR(IF(AND(VLOOKUP($F262,'Aircraft list'!$A$4:$G$39,2,FALSE)="YES",VLOOKUP($F262,'Aircraft list'!$A$4:$G$39,4,FALSE)="YES"),V262,""),"")</f>
        <v/>
      </c>
      <c r="Z262" s="116" t="str">
        <f>IFERROR(IF(AND(VLOOKUP($F262,'Aircraft list'!$A$4:$G$39,3,FALSE)="YES",VLOOKUP($F262,'Aircraft list'!$A$4:$G$39,4,FALSE)="YES"),T262,""),"")</f>
        <v/>
      </c>
      <c r="AA262" s="115" t="str">
        <f>IFERROR(IF(AND(VLOOKUP($F262,'Aircraft list'!$A$4:$G$39,3,FALSE)="YES",VLOOKUP($F262,'Aircraft list'!$A$4:$G$39,4,FALSE)="YES"),V262,""),"")</f>
        <v/>
      </c>
      <c r="AB262" s="116" t="str">
        <f>IFERROR(IF(AND(VLOOKUP($F262,'Aircraft list'!$A$4:$G$39,2,FALSE)="YES",VLOOKUP($F262,'Aircraft list'!$A$4:$G$39,6,FALSE)="YES"),T262,""),"")</f>
        <v/>
      </c>
      <c r="AC262" s="115" t="str">
        <f>IFERROR(IF(AND(VLOOKUP($F262,'Aircraft list'!$A$4:$G$39,2,FALSE)="YES",VLOOKUP($F262,'Aircraft list'!$A$4:$G$39,6,FALSE)="YES"),V262,""),"")</f>
        <v/>
      </c>
      <c r="AD262" s="116" t="str">
        <f>IFERROR(IF(AND(VLOOKUP($F262,'Aircraft list'!$A$4:$G$39,3,FALSE)="YES",VLOOKUP($F262,'Aircraft list'!$A$4:$G$39,6,FALSE)="YES"),T262,""),"")</f>
        <v/>
      </c>
      <c r="AE262" s="117" t="str">
        <f>IFERROR(IF(AND(VLOOKUP($F262,'Aircraft list'!$A$4:$G$39,3,FALSE)="YES",VLOOKUP($F262,'Aircraft list'!$A$4:$G$39,6,FALSE)="YES"),U262,""),"")</f>
        <v/>
      </c>
      <c r="AF262" s="115" t="str">
        <f>IFERROR(IF(AND(VLOOKUP($F262,'Aircraft list'!$A$4:$G$39,3,FALSE)="YES",VLOOKUP($F262,'Aircraft list'!$A$4:$G$39,6,FALSE)="YES"),V262,""),"")</f>
        <v/>
      </c>
      <c r="AG262" s="116" t="str">
        <f>IFERROR(IF(VLOOKUP($F262,'Aircraft list'!$A$4:$G$39,5,FALSE)="YES",T262,""),"")</f>
        <v/>
      </c>
      <c r="AH262" s="117" t="str">
        <f>IFERROR(IF(VLOOKUP($F262,'Aircraft list'!$A$4:$G$39,5,FALSE)="YES",U262,""),"")</f>
        <v/>
      </c>
      <c r="AI262" s="115" t="str">
        <f>IFERROR(IF(VLOOKUP($F262,'Aircraft list'!$A$4:$G$39,5,FALSE)="YES",V262,""),"")</f>
        <v/>
      </c>
      <c r="AJ262" s="101"/>
      <c r="AK262" s="101"/>
      <c r="AL262" s="101"/>
      <c r="AM262" s="102" t="str">
        <f>IFERROR(IF(VLOOKUP($F262,'Aircraft list'!$A$4:$G$39,7,FALSE)="YES",N262,""),"")</f>
        <v/>
      </c>
      <c r="AN262" s="112"/>
      <c r="AO262" s="101"/>
      <c r="AP262" s="101"/>
      <c r="AQ262" s="101"/>
      <c r="AR262" s="111"/>
      <c r="AS262" s="102"/>
      <c r="AT262" s="102"/>
      <c r="AU262" s="49"/>
    </row>
    <row r="263" spans="1:47" s="50" customFormat="1">
      <c r="A263" s="84"/>
      <c r="B263" s="75"/>
      <c r="C263" s="76"/>
      <c r="D263" s="77"/>
      <c r="E263" s="73" t="str">
        <f t="shared" ref="E263:E326" si="15">IFERROR(IF(N263="","",C263+TEXT(N263/24,"h:mm")),"")</f>
        <v/>
      </c>
      <c r="F263" s="79"/>
      <c r="G263" s="80"/>
      <c r="H263" s="50" t="str">
        <f>IFERROR(IF(VLOOKUP(F263,'Aircraft list'!$A$4:$T$59, 3,FALSE)="YES", "ME", "SE" )," ")</f>
        <v xml:space="preserve"> </v>
      </c>
      <c r="I263" s="80"/>
      <c r="J263" s="81" t="str">
        <f ca="1">IFERROR(IF(AND(
MOD(C263-fctlontodouble(VLOOKUP(B263,#REF!,4,FALSE))/360,1)&gt;=MOD((((MID((MID((IF(ISERR(A263),"",fctsoleil(A263,fctlattodouble(VLOOKUP(B263,#REF!,3,FALSE)),fctlontodouble(VLOOKUP(B263,#REF!,4,FALSE)),FALSE))),1,4)),1,2))*60+MID((MID((IF(ISERR(A263),"",fctsoleil(A263,fctlattodouble(VLOOKUP(B263,#REF!,3,FALSE)),fctlontodouble(VLOOKUP(B263,#REF!,4,FALSE)),FALSE))),1,4)),3,4))/(60*24))-fctlontodouble(VLOOKUP(B263,#REF!,4,FALSE))/360,1),
MOD(C263-fctlontodouble(VLOOKUP(B263,#REF!,4,FALSE))/360,1)&lt;MOD((((MID((MID((IF(ISERR(A263),"",fctsoleil(A263,fctlattodouble(VLOOKUP(B263,#REF!,3,FALSE)),fctlontodouble(VLOOKUP(B263,#REF!,4,FALSE)),FALSE))),7,4)),1,2))*60+MID((MID((IF(ISERR(A263),"",fctsoleil(A263,fctlattodouble(VLOOKUP(B263,#REF!,3,FALSE)),fctlontodouble(VLOOKUP(B263,#REF!,4,FALSE)),FALSE))),7,4)),3,4))/(60*24))-fctlontodouble(VLOOKUP(B263,#REF!,4,FALSE))/360,1)
),1,""),"")</f>
        <v/>
      </c>
      <c r="K263" s="82" t="str">
        <f t="shared" ref="K263:K326" si="16">IF(C263&lt;&gt;"",IF(J263=1,"",1),"")</f>
        <v/>
      </c>
      <c r="L263" s="79" t="str">
        <f ca="1">IFERROR(IF(AND(
MOD(E263-fctlontodouble(VLOOKUP(D263,#REF!,4,FALSE))/360,1)&gt;=MOD((((MID((MID((IF(ISERR(A263),"",fctsoleil(A263,fctlattodouble(VLOOKUP(D263,#REF!,3,FALSE)),fctlontodouble(VLOOKUP(D263,#REF!,4,FALSE)),FALSE))),1,4)),1,2))*60+MID((MID((IF(ISERR(A263),"",fctsoleil(A263,fctlattodouble(VLOOKUP(D263,#REF!,3,FALSE)),fctlontodouble(VLOOKUP(D263,#REF!,4,FALSE)),FALSE))),1,4)),3,4))/(60*24))-fctlontodouble(VLOOKUP(D263,#REF!,4,FALSE))/360,1),
MOD(E263-fctlontodouble(VLOOKUP(D263,#REF!,4,FALSE))/360,1)&lt;MOD((((MID((MID((IF(ISERR(A263),"",fctsoleil(A263,fctlattodouble(VLOOKUP(D263,#REF!,3,FALSE)),fctlontodouble(VLOOKUP(D263,#REF!,4,FALSE)),FALSE))),7,4)),1,2))*60+MID((MID((IF(ISERR(A263),"",fctsoleil(A263,fctlattodouble(VLOOKUP(D263,#REF!,3,FALSE)),fctlontodouble(VLOOKUP(D263,#REF!,4,FALSE)),FALSE))),7,4)),3,4))/(60*24))-fctlontodouble(VLOOKUP(D263,#REF!,4,FALSE))/360,1)
),1," "),"")</f>
        <v/>
      </c>
      <c r="M263" s="79" t="str">
        <f t="shared" ref="M263:M326" si="17">IF(C263&lt;&gt;"",IF(L263=1,"",1),"")</f>
        <v/>
      </c>
      <c r="N263" s="94"/>
      <c r="O263" s="83"/>
      <c r="P263" s="95"/>
      <c r="Q263" s="96"/>
      <c r="R263" s="97" t="str">
        <f>IF(AND(A263&lt;&gt;0,B263&lt;&gt;0,D263&lt;&gt;0,C263&lt;&gt;0,N263&lt;&gt;0),(vol_de_nuit(B263,D263,A263,C263,N263/24)*24),"")</f>
        <v/>
      </c>
      <c r="S263" s="98"/>
      <c r="T263" s="95"/>
      <c r="U263" s="99"/>
      <c r="V263" s="100"/>
      <c r="W263" s="101"/>
      <c r="X263" s="116" t="str">
        <f>IFERROR(IF(AND(VLOOKUP($F263,'Aircraft list'!$A$4:$G$39,2,FALSE)="YES",VLOOKUP($F263,'Aircraft list'!$A$4:$G$39,4,FALSE)="YES"),T263,""),"")</f>
        <v/>
      </c>
      <c r="Y263" s="115" t="str">
        <f>IFERROR(IF(AND(VLOOKUP($F263,'Aircraft list'!$A$4:$G$39,2,FALSE)="YES",VLOOKUP($F263,'Aircraft list'!$A$4:$G$39,4,FALSE)="YES"),V263,""),"")</f>
        <v/>
      </c>
      <c r="Z263" s="116" t="str">
        <f>IFERROR(IF(AND(VLOOKUP($F263,'Aircraft list'!$A$4:$G$39,3,FALSE)="YES",VLOOKUP($F263,'Aircraft list'!$A$4:$G$39,4,FALSE)="YES"),T263,""),"")</f>
        <v/>
      </c>
      <c r="AA263" s="115" t="str">
        <f>IFERROR(IF(AND(VLOOKUP($F263,'Aircraft list'!$A$4:$G$39,3,FALSE)="YES",VLOOKUP($F263,'Aircraft list'!$A$4:$G$39,4,FALSE)="YES"),V263,""),"")</f>
        <v/>
      </c>
      <c r="AB263" s="116" t="str">
        <f>IFERROR(IF(AND(VLOOKUP($F263,'Aircraft list'!$A$4:$G$39,2,FALSE)="YES",VLOOKUP($F263,'Aircraft list'!$A$4:$G$39,6,FALSE)="YES"),T263,""),"")</f>
        <v/>
      </c>
      <c r="AC263" s="115" t="str">
        <f>IFERROR(IF(AND(VLOOKUP($F263,'Aircraft list'!$A$4:$G$39,2,FALSE)="YES",VLOOKUP($F263,'Aircraft list'!$A$4:$G$39,6,FALSE)="YES"),V263,""),"")</f>
        <v/>
      </c>
      <c r="AD263" s="116" t="str">
        <f>IFERROR(IF(AND(VLOOKUP($F263,'Aircraft list'!$A$4:$G$39,3,FALSE)="YES",VLOOKUP($F263,'Aircraft list'!$A$4:$G$39,6,FALSE)="YES"),T263,""),"")</f>
        <v/>
      </c>
      <c r="AE263" s="117" t="str">
        <f>IFERROR(IF(AND(VLOOKUP($F263,'Aircraft list'!$A$4:$G$39,3,FALSE)="YES",VLOOKUP($F263,'Aircraft list'!$A$4:$G$39,6,FALSE)="YES"),U263,""),"")</f>
        <v/>
      </c>
      <c r="AF263" s="115" t="str">
        <f>IFERROR(IF(AND(VLOOKUP($F263,'Aircraft list'!$A$4:$G$39,3,FALSE)="YES",VLOOKUP($F263,'Aircraft list'!$A$4:$G$39,6,FALSE)="YES"),V263,""),"")</f>
        <v/>
      </c>
      <c r="AG263" s="116" t="str">
        <f>IFERROR(IF(VLOOKUP($F263,'Aircraft list'!$A$4:$G$39,5,FALSE)="YES",T263,""),"")</f>
        <v/>
      </c>
      <c r="AH263" s="117" t="str">
        <f>IFERROR(IF(VLOOKUP($F263,'Aircraft list'!$A$4:$G$39,5,FALSE)="YES",U263,""),"")</f>
        <v/>
      </c>
      <c r="AI263" s="115" t="str">
        <f>IFERROR(IF(VLOOKUP($F263,'Aircraft list'!$A$4:$G$39,5,FALSE)="YES",V263,""),"")</f>
        <v/>
      </c>
      <c r="AJ263" s="101"/>
      <c r="AK263" s="101"/>
      <c r="AL263" s="101"/>
      <c r="AM263" s="102" t="str">
        <f>IFERROR(IF(VLOOKUP($F263,'Aircraft list'!$A$4:$G$39,7,FALSE)="YES",N263,""),"")</f>
        <v/>
      </c>
      <c r="AN263" s="112"/>
      <c r="AO263" s="101"/>
      <c r="AP263" s="101"/>
      <c r="AQ263" s="101"/>
      <c r="AR263" s="111"/>
      <c r="AS263" s="102"/>
      <c r="AT263" s="102"/>
      <c r="AU263" s="49"/>
    </row>
    <row r="264" spans="1:47" s="50" customFormat="1">
      <c r="A264" s="84"/>
      <c r="B264" s="75"/>
      <c r="C264" s="76"/>
      <c r="D264" s="77"/>
      <c r="E264" s="73" t="str">
        <f t="shared" si="15"/>
        <v/>
      </c>
      <c r="F264" s="79"/>
      <c r="G264" s="80"/>
      <c r="H264" s="50" t="str">
        <f>IFERROR(IF(VLOOKUP(F264,'Aircraft list'!$A$4:$T$59, 3,FALSE)="YES", "ME", "SE" )," ")</f>
        <v xml:space="preserve"> </v>
      </c>
      <c r="I264" s="80"/>
      <c r="J264" s="81" t="str">
        <f ca="1">IFERROR(IF(AND(
MOD(C264-fctlontodouble(VLOOKUP(B264,#REF!,4,FALSE))/360,1)&gt;=MOD((((MID((MID((IF(ISERR(A264),"",fctsoleil(A264,fctlattodouble(VLOOKUP(B264,#REF!,3,FALSE)),fctlontodouble(VLOOKUP(B264,#REF!,4,FALSE)),FALSE))),1,4)),1,2))*60+MID((MID((IF(ISERR(A264),"",fctsoleil(A264,fctlattodouble(VLOOKUP(B264,#REF!,3,FALSE)),fctlontodouble(VLOOKUP(B264,#REF!,4,FALSE)),FALSE))),1,4)),3,4))/(60*24))-fctlontodouble(VLOOKUP(B264,#REF!,4,FALSE))/360,1),
MOD(C264-fctlontodouble(VLOOKUP(B264,#REF!,4,FALSE))/360,1)&lt;MOD((((MID((MID((IF(ISERR(A264),"",fctsoleil(A264,fctlattodouble(VLOOKUP(B264,#REF!,3,FALSE)),fctlontodouble(VLOOKUP(B264,#REF!,4,FALSE)),FALSE))),7,4)),1,2))*60+MID((MID((IF(ISERR(A264),"",fctsoleil(A264,fctlattodouble(VLOOKUP(B264,#REF!,3,FALSE)),fctlontodouble(VLOOKUP(B264,#REF!,4,FALSE)),FALSE))),7,4)),3,4))/(60*24))-fctlontodouble(VLOOKUP(B264,#REF!,4,FALSE))/360,1)
),1,""),"")</f>
        <v/>
      </c>
      <c r="K264" s="82" t="str">
        <f t="shared" si="16"/>
        <v/>
      </c>
      <c r="L264" s="79" t="str">
        <f ca="1">IFERROR(IF(AND(
MOD(E264-fctlontodouble(VLOOKUP(D264,#REF!,4,FALSE))/360,1)&gt;=MOD((((MID((MID((IF(ISERR(A264),"",fctsoleil(A264,fctlattodouble(VLOOKUP(D264,#REF!,3,FALSE)),fctlontodouble(VLOOKUP(D264,#REF!,4,FALSE)),FALSE))),1,4)),1,2))*60+MID((MID((IF(ISERR(A264),"",fctsoleil(A264,fctlattodouble(VLOOKUP(D264,#REF!,3,FALSE)),fctlontodouble(VLOOKUP(D264,#REF!,4,FALSE)),FALSE))),1,4)),3,4))/(60*24))-fctlontodouble(VLOOKUP(D264,#REF!,4,FALSE))/360,1),
MOD(E264-fctlontodouble(VLOOKUP(D264,#REF!,4,FALSE))/360,1)&lt;MOD((((MID((MID((IF(ISERR(A264),"",fctsoleil(A264,fctlattodouble(VLOOKUP(D264,#REF!,3,FALSE)),fctlontodouble(VLOOKUP(D264,#REF!,4,FALSE)),FALSE))),7,4)),1,2))*60+MID((MID((IF(ISERR(A264),"",fctsoleil(A264,fctlattodouble(VLOOKUP(D264,#REF!,3,FALSE)),fctlontodouble(VLOOKUP(D264,#REF!,4,FALSE)),FALSE))),7,4)),3,4))/(60*24))-fctlontodouble(VLOOKUP(D264,#REF!,4,FALSE))/360,1)
),1," "),"")</f>
        <v/>
      </c>
      <c r="M264" s="79" t="str">
        <f t="shared" si="17"/>
        <v/>
      </c>
      <c r="N264" s="94"/>
      <c r="O264" s="83"/>
      <c r="P264" s="95"/>
      <c r="Q264" s="96"/>
      <c r="R264" s="97" t="str">
        <f>IF(AND(A264&lt;&gt;0,B264&lt;&gt;0,D264&lt;&gt;0,C264&lt;&gt;0,N264&lt;&gt;0),(vol_de_nuit(B264,D264,A264,C264,N264/24)*24),"")</f>
        <v/>
      </c>
      <c r="S264" s="98"/>
      <c r="T264" s="95"/>
      <c r="U264" s="99"/>
      <c r="V264" s="100"/>
      <c r="W264" s="101"/>
      <c r="X264" s="116" t="str">
        <f>IFERROR(IF(AND(VLOOKUP($F264,'Aircraft list'!$A$4:$G$39,2,FALSE)="YES",VLOOKUP($F264,'Aircraft list'!$A$4:$G$39,4,FALSE)="YES"),T264,""),"")</f>
        <v/>
      </c>
      <c r="Y264" s="115" t="str">
        <f>IFERROR(IF(AND(VLOOKUP($F264,'Aircraft list'!$A$4:$G$39,2,FALSE)="YES",VLOOKUP($F264,'Aircraft list'!$A$4:$G$39,4,FALSE)="YES"),V264,""),"")</f>
        <v/>
      </c>
      <c r="Z264" s="116" t="str">
        <f>IFERROR(IF(AND(VLOOKUP($F264,'Aircraft list'!$A$4:$G$39,3,FALSE)="YES",VLOOKUP($F264,'Aircraft list'!$A$4:$G$39,4,FALSE)="YES"),T264,""),"")</f>
        <v/>
      </c>
      <c r="AA264" s="115" t="str">
        <f>IFERROR(IF(AND(VLOOKUP($F264,'Aircraft list'!$A$4:$G$39,3,FALSE)="YES",VLOOKUP($F264,'Aircraft list'!$A$4:$G$39,4,FALSE)="YES"),V264,""),"")</f>
        <v/>
      </c>
      <c r="AB264" s="116" t="str">
        <f>IFERROR(IF(AND(VLOOKUP($F264,'Aircraft list'!$A$4:$G$39,2,FALSE)="YES",VLOOKUP($F264,'Aircraft list'!$A$4:$G$39,6,FALSE)="YES"),T264,""),"")</f>
        <v/>
      </c>
      <c r="AC264" s="115" t="str">
        <f>IFERROR(IF(AND(VLOOKUP($F264,'Aircraft list'!$A$4:$G$39,2,FALSE)="YES",VLOOKUP($F264,'Aircraft list'!$A$4:$G$39,6,FALSE)="YES"),V264,""),"")</f>
        <v/>
      </c>
      <c r="AD264" s="116" t="str">
        <f>IFERROR(IF(AND(VLOOKUP($F264,'Aircraft list'!$A$4:$G$39,3,FALSE)="YES",VLOOKUP($F264,'Aircraft list'!$A$4:$G$39,6,FALSE)="YES"),T264,""),"")</f>
        <v/>
      </c>
      <c r="AE264" s="117" t="str">
        <f>IFERROR(IF(AND(VLOOKUP($F264,'Aircraft list'!$A$4:$G$39,3,FALSE)="YES",VLOOKUP($F264,'Aircraft list'!$A$4:$G$39,6,FALSE)="YES"),U264,""),"")</f>
        <v/>
      </c>
      <c r="AF264" s="115" t="str">
        <f>IFERROR(IF(AND(VLOOKUP($F264,'Aircraft list'!$A$4:$G$39,3,FALSE)="YES",VLOOKUP($F264,'Aircraft list'!$A$4:$G$39,6,FALSE)="YES"),V264,""),"")</f>
        <v/>
      </c>
      <c r="AG264" s="116" t="str">
        <f>IFERROR(IF(VLOOKUP($F264,'Aircraft list'!$A$4:$G$39,5,FALSE)="YES",T264,""),"")</f>
        <v/>
      </c>
      <c r="AH264" s="117" t="str">
        <f>IFERROR(IF(VLOOKUP($F264,'Aircraft list'!$A$4:$G$39,5,FALSE)="YES",U264,""),"")</f>
        <v/>
      </c>
      <c r="AI264" s="115" t="str">
        <f>IFERROR(IF(VLOOKUP($F264,'Aircraft list'!$A$4:$G$39,5,FALSE)="YES",V264,""),"")</f>
        <v/>
      </c>
      <c r="AJ264" s="101"/>
      <c r="AK264" s="101"/>
      <c r="AL264" s="101"/>
      <c r="AM264" s="102" t="str">
        <f>IFERROR(IF(VLOOKUP($F264,'Aircraft list'!$A$4:$G$39,7,FALSE)="YES",N264,""),"")</f>
        <v/>
      </c>
      <c r="AN264" s="112"/>
      <c r="AO264" s="101"/>
      <c r="AP264" s="101"/>
      <c r="AQ264" s="101"/>
      <c r="AR264" s="111"/>
      <c r="AS264" s="102"/>
      <c r="AT264" s="102"/>
      <c r="AU264" s="49"/>
    </row>
    <row r="265" spans="1:47" s="50" customFormat="1">
      <c r="A265" s="84"/>
      <c r="B265" s="75"/>
      <c r="C265" s="76"/>
      <c r="D265" s="77"/>
      <c r="E265" s="73" t="str">
        <f t="shared" si="15"/>
        <v/>
      </c>
      <c r="F265" s="79"/>
      <c r="G265" s="80"/>
      <c r="H265" s="50" t="str">
        <f>IFERROR(IF(VLOOKUP(F265,'Aircraft list'!$A$4:$T$59, 3,FALSE)="YES", "ME", "SE" )," ")</f>
        <v xml:space="preserve"> </v>
      </c>
      <c r="I265" s="80"/>
      <c r="J265" s="81" t="str">
        <f ca="1">IFERROR(IF(AND(
MOD(C265-fctlontodouble(VLOOKUP(B265,#REF!,4,FALSE))/360,1)&gt;=MOD((((MID((MID((IF(ISERR(A265),"",fctsoleil(A265,fctlattodouble(VLOOKUP(B265,#REF!,3,FALSE)),fctlontodouble(VLOOKUP(B265,#REF!,4,FALSE)),FALSE))),1,4)),1,2))*60+MID((MID((IF(ISERR(A265),"",fctsoleil(A265,fctlattodouble(VLOOKUP(B265,#REF!,3,FALSE)),fctlontodouble(VLOOKUP(B265,#REF!,4,FALSE)),FALSE))),1,4)),3,4))/(60*24))-fctlontodouble(VLOOKUP(B265,#REF!,4,FALSE))/360,1),
MOD(C265-fctlontodouble(VLOOKUP(B265,#REF!,4,FALSE))/360,1)&lt;MOD((((MID((MID((IF(ISERR(A265),"",fctsoleil(A265,fctlattodouble(VLOOKUP(B265,#REF!,3,FALSE)),fctlontodouble(VLOOKUP(B265,#REF!,4,FALSE)),FALSE))),7,4)),1,2))*60+MID((MID((IF(ISERR(A265),"",fctsoleil(A265,fctlattodouble(VLOOKUP(B265,#REF!,3,FALSE)),fctlontodouble(VLOOKUP(B265,#REF!,4,FALSE)),FALSE))),7,4)),3,4))/(60*24))-fctlontodouble(VLOOKUP(B265,#REF!,4,FALSE))/360,1)
),1,""),"")</f>
        <v/>
      </c>
      <c r="K265" s="82" t="str">
        <f t="shared" si="16"/>
        <v/>
      </c>
      <c r="L265" s="79" t="str">
        <f ca="1">IFERROR(IF(AND(
MOD(E265-fctlontodouble(VLOOKUP(D265,#REF!,4,FALSE))/360,1)&gt;=MOD((((MID((MID((IF(ISERR(A265),"",fctsoleil(A265,fctlattodouble(VLOOKUP(D265,#REF!,3,FALSE)),fctlontodouble(VLOOKUP(D265,#REF!,4,FALSE)),FALSE))),1,4)),1,2))*60+MID((MID((IF(ISERR(A265),"",fctsoleil(A265,fctlattodouble(VLOOKUP(D265,#REF!,3,FALSE)),fctlontodouble(VLOOKUP(D265,#REF!,4,FALSE)),FALSE))),1,4)),3,4))/(60*24))-fctlontodouble(VLOOKUP(D265,#REF!,4,FALSE))/360,1),
MOD(E265-fctlontodouble(VLOOKUP(D265,#REF!,4,FALSE))/360,1)&lt;MOD((((MID((MID((IF(ISERR(A265),"",fctsoleil(A265,fctlattodouble(VLOOKUP(D265,#REF!,3,FALSE)),fctlontodouble(VLOOKUP(D265,#REF!,4,FALSE)),FALSE))),7,4)),1,2))*60+MID((MID((IF(ISERR(A265),"",fctsoleil(A265,fctlattodouble(VLOOKUP(D265,#REF!,3,FALSE)),fctlontodouble(VLOOKUP(D265,#REF!,4,FALSE)),FALSE))),7,4)),3,4))/(60*24))-fctlontodouble(VLOOKUP(D265,#REF!,4,FALSE))/360,1)
),1," "),"")</f>
        <v/>
      </c>
      <c r="M265" s="79" t="str">
        <f t="shared" si="17"/>
        <v/>
      </c>
      <c r="N265" s="94"/>
      <c r="O265" s="83"/>
      <c r="P265" s="95"/>
      <c r="Q265" s="96"/>
      <c r="R265" s="97" t="str">
        <f>IF(AND(A265&lt;&gt;0,B265&lt;&gt;0,D265&lt;&gt;0,C265&lt;&gt;0,N265&lt;&gt;0),(vol_de_nuit(B265,D265,A265,C265,N265/24)*24),"")</f>
        <v/>
      </c>
      <c r="S265" s="98"/>
      <c r="T265" s="95"/>
      <c r="U265" s="99"/>
      <c r="V265" s="100"/>
      <c r="W265" s="101"/>
      <c r="X265" s="116" t="str">
        <f>IFERROR(IF(AND(VLOOKUP($F265,'Aircraft list'!$A$4:$G$39,2,FALSE)="YES",VLOOKUP($F265,'Aircraft list'!$A$4:$G$39,4,FALSE)="YES"),T265,""),"")</f>
        <v/>
      </c>
      <c r="Y265" s="115" t="str">
        <f>IFERROR(IF(AND(VLOOKUP($F265,'Aircraft list'!$A$4:$G$39,2,FALSE)="YES",VLOOKUP($F265,'Aircraft list'!$A$4:$G$39,4,FALSE)="YES"),V265,""),"")</f>
        <v/>
      </c>
      <c r="Z265" s="116" t="str">
        <f>IFERROR(IF(AND(VLOOKUP($F265,'Aircraft list'!$A$4:$G$39,3,FALSE)="YES",VLOOKUP($F265,'Aircraft list'!$A$4:$G$39,4,FALSE)="YES"),T265,""),"")</f>
        <v/>
      </c>
      <c r="AA265" s="115" t="str">
        <f>IFERROR(IF(AND(VLOOKUP($F265,'Aircraft list'!$A$4:$G$39,3,FALSE)="YES",VLOOKUP($F265,'Aircraft list'!$A$4:$G$39,4,FALSE)="YES"),V265,""),"")</f>
        <v/>
      </c>
      <c r="AB265" s="116" t="str">
        <f>IFERROR(IF(AND(VLOOKUP($F265,'Aircraft list'!$A$4:$G$39,2,FALSE)="YES",VLOOKUP($F265,'Aircraft list'!$A$4:$G$39,6,FALSE)="YES"),T265,""),"")</f>
        <v/>
      </c>
      <c r="AC265" s="115" t="str">
        <f>IFERROR(IF(AND(VLOOKUP($F265,'Aircraft list'!$A$4:$G$39,2,FALSE)="YES",VLOOKUP($F265,'Aircraft list'!$A$4:$G$39,6,FALSE)="YES"),V265,""),"")</f>
        <v/>
      </c>
      <c r="AD265" s="116" t="str">
        <f>IFERROR(IF(AND(VLOOKUP($F265,'Aircraft list'!$A$4:$G$39,3,FALSE)="YES",VLOOKUP($F265,'Aircraft list'!$A$4:$G$39,6,FALSE)="YES"),T265,""),"")</f>
        <v/>
      </c>
      <c r="AE265" s="117" t="str">
        <f>IFERROR(IF(AND(VLOOKUP($F265,'Aircraft list'!$A$4:$G$39,3,FALSE)="YES",VLOOKUP($F265,'Aircraft list'!$A$4:$G$39,6,FALSE)="YES"),U265,""),"")</f>
        <v/>
      </c>
      <c r="AF265" s="115" t="str">
        <f>IFERROR(IF(AND(VLOOKUP($F265,'Aircraft list'!$A$4:$G$39,3,FALSE)="YES",VLOOKUP($F265,'Aircraft list'!$A$4:$G$39,6,FALSE)="YES"),V265,""),"")</f>
        <v/>
      </c>
      <c r="AG265" s="116" t="str">
        <f>IFERROR(IF(VLOOKUP($F265,'Aircraft list'!$A$4:$G$39,5,FALSE)="YES",T265,""),"")</f>
        <v/>
      </c>
      <c r="AH265" s="117" t="str">
        <f>IFERROR(IF(VLOOKUP($F265,'Aircraft list'!$A$4:$G$39,5,FALSE)="YES",U265,""),"")</f>
        <v/>
      </c>
      <c r="AI265" s="115" t="str">
        <f>IFERROR(IF(VLOOKUP($F265,'Aircraft list'!$A$4:$G$39,5,FALSE)="YES",V265,""),"")</f>
        <v/>
      </c>
      <c r="AJ265" s="101"/>
      <c r="AK265" s="101"/>
      <c r="AL265" s="101"/>
      <c r="AM265" s="102" t="str">
        <f>IFERROR(IF(VLOOKUP($F265,'Aircraft list'!$A$4:$G$39,7,FALSE)="YES",N265,""),"")</f>
        <v/>
      </c>
      <c r="AN265" s="112"/>
      <c r="AO265" s="101"/>
      <c r="AP265" s="101"/>
      <c r="AQ265" s="101"/>
      <c r="AR265" s="111"/>
      <c r="AS265" s="102"/>
      <c r="AT265" s="102"/>
      <c r="AU265" s="49"/>
    </row>
    <row r="266" spans="1:47" s="50" customFormat="1">
      <c r="A266" s="84"/>
      <c r="B266" s="75"/>
      <c r="C266" s="76"/>
      <c r="D266" s="77"/>
      <c r="E266" s="73" t="str">
        <f t="shared" si="15"/>
        <v/>
      </c>
      <c r="F266" s="79"/>
      <c r="G266" s="80"/>
      <c r="H266" s="50" t="str">
        <f>IFERROR(IF(VLOOKUP(F266,'Aircraft list'!$A$4:$T$59, 3,FALSE)="YES", "ME", "SE" )," ")</f>
        <v xml:space="preserve"> </v>
      </c>
      <c r="I266" s="80"/>
      <c r="J266" s="81" t="str">
        <f ca="1">IFERROR(IF(AND(
MOD(C266-fctlontodouble(VLOOKUP(B266,#REF!,4,FALSE))/360,1)&gt;=MOD((((MID((MID((IF(ISERR(A266),"",fctsoleil(A266,fctlattodouble(VLOOKUP(B266,#REF!,3,FALSE)),fctlontodouble(VLOOKUP(B266,#REF!,4,FALSE)),FALSE))),1,4)),1,2))*60+MID((MID((IF(ISERR(A266),"",fctsoleil(A266,fctlattodouble(VLOOKUP(B266,#REF!,3,FALSE)),fctlontodouble(VLOOKUP(B266,#REF!,4,FALSE)),FALSE))),1,4)),3,4))/(60*24))-fctlontodouble(VLOOKUP(B266,#REF!,4,FALSE))/360,1),
MOD(C266-fctlontodouble(VLOOKUP(B266,#REF!,4,FALSE))/360,1)&lt;MOD((((MID((MID((IF(ISERR(A266),"",fctsoleil(A266,fctlattodouble(VLOOKUP(B266,#REF!,3,FALSE)),fctlontodouble(VLOOKUP(B266,#REF!,4,FALSE)),FALSE))),7,4)),1,2))*60+MID((MID((IF(ISERR(A266),"",fctsoleil(A266,fctlattodouble(VLOOKUP(B266,#REF!,3,FALSE)),fctlontodouble(VLOOKUP(B266,#REF!,4,FALSE)),FALSE))),7,4)),3,4))/(60*24))-fctlontodouble(VLOOKUP(B266,#REF!,4,FALSE))/360,1)
),1,""),"")</f>
        <v/>
      </c>
      <c r="K266" s="82" t="str">
        <f t="shared" si="16"/>
        <v/>
      </c>
      <c r="L266" s="79" t="str">
        <f ca="1">IFERROR(IF(AND(
MOD(E266-fctlontodouble(VLOOKUP(D266,#REF!,4,FALSE))/360,1)&gt;=MOD((((MID((MID((IF(ISERR(A266),"",fctsoleil(A266,fctlattodouble(VLOOKUP(D266,#REF!,3,FALSE)),fctlontodouble(VLOOKUP(D266,#REF!,4,FALSE)),FALSE))),1,4)),1,2))*60+MID((MID((IF(ISERR(A266),"",fctsoleil(A266,fctlattodouble(VLOOKUP(D266,#REF!,3,FALSE)),fctlontodouble(VLOOKUP(D266,#REF!,4,FALSE)),FALSE))),1,4)),3,4))/(60*24))-fctlontodouble(VLOOKUP(D266,#REF!,4,FALSE))/360,1),
MOD(E266-fctlontodouble(VLOOKUP(D266,#REF!,4,FALSE))/360,1)&lt;MOD((((MID((MID((IF(ISERR(A266),"",fctsoleil(A266,fctlattodouble(VLOOKUP(D266,#REF!,3,FALSE)),fctlontodouble(VLOOKUP(D266,#REF!,4,FALSE)),FALSE))),7,4)),1,2))*60+MID((MID((IF(ISERR(A266),"",fctsoleil(A266,fctlattodouble(VLOOKUP(D266,#REF!,3,FALSE)),fctlontodouble(VLOOKUP(D266,#REF!,4,FALSE)),FALSE))),7,4)),3,4))/(60*24))-fctlontodouble(VLOOKUP(D266,#REF!,4,FALSE))/360,1)
),1," "),"")</f>
        <v/>
      </c>
      <c r="M266" s="79" t="str">
        <f t="shared" si="17"/>
        <v/>
      </c>
      <c r="N266" s="94"/>
      <c r="O266" s="83"/>
      <c r="P266" s="95"/>
      <c r="Q266" s="96"/>
      <c r="R266" s="97" t="str">
        <f>IF(AND(A266&lt;&gt;0,B266&lt;&gt;0,D266&lt;&gt;0,C266&lt;&gt;0,N266&lt;&gt;0),(vol_de_nuit(B266,D266,A266,C266,N266/24)*24),"")</f>
        <v/>
      </c>
      <c r="S266" s="98"/>
      <c r="T266" s="95"/>
      <c r="U266" s="99"/>
      <c r="V266" s="100"/>
      <c r="W266" s="101"/>
      <c r="X266" s="116" t="str">
        <f>IFERROR(IF(AND(VLOOKUP($F266,'Aircraft list'!$A$4:$G$39,2,FALSE)="YES",VLOOKUP($F266,'Aircraft list'!$A$4:$G$39,4,FALSE)="YES"),T266,""),"")</f>
        <v/>
      </c>
      <c r="Y266" s="115" t="str">
        <f>IFERROR(IF(AND(VLOOKUP($F266,'Aircraft list'!$A$4:$G$39,2,FALSE)="YES",VLOOKUP($F266,'Aircraft list'!$A$4:$G$39,4,FALSE)="YES"),V266,""),"")</f>
        <v/>
      </c>
      <c r="Z266" s="116" t="str">
        <f>IFERROR(IF(AND(VLOOKUP($F266,'Aircraft list'!$A$4:$G$39,3,FALSE)="YES",VLOOKUP($F266,'Aircraft list'!$A$4:$G$39,4,FALSE)="YES"),T266,""),"")</f>
        <v/>
      </c>
      <c r="AA266" s="115" t="str">
        <f>IFERROR(IF(AND(VLOOKUP($F266,'Aircraft list'!$A$4:$G$39,3,FALSE)="YES",VLOOKUP($F266,'Aircraft list'!$A$4:$G$39,4,FALSE)="YES"),V266,""),"")</f>
        <v/>
      </c>
      <c r="AB266" s="116" t="str">
        <f>IFERROR(IF(AND(VLOOKUP($F266,'Aircraft list'!$A$4:$G$39,2,FALSE)="YES",VLOOKUP($F266,'Aircraft list'!$A$4:$G$39,6,FALSE)="YES"),T266,""),"")</f>
        <v/>
      </c>
      <c r="AC266" s="115" t="str">
        <f>IFERROR(IF(AND(VLOOKUP($F266,'Aircraft list'!$A$4:$G$39,2,FALSE)="YES",VLOOKUP($F266,'Aircraft list'!$A$4:$G$39,6,FALSE)="YES"),V266,""),"")</f>
        <v/>
      </c>
      <c r="AD266" s="116" t="str">
        <f>IFERROR(IF(AND(VLOOKUP($F266,'Aircraft list'!$A$4:$G$39,3,FALSE)="YES",VLOOKUP($F266,'Aircraft list'!$A$4:$G$39,6,FALSE)="YES"),T266,""),"")</f>
        <v/>
      </c>
      <c r="AE266" s="117" t="str">
        <f>IFERROR(IF(AND(VLOOKUP($F266,'Aircraft list'!$A$4:$G$39,3,FALSE)="YES",VLOOKUP($F266,'Aircraft list'!$A$4:$G$39,6,FALSE)="YES"),U266,""),"")</f>
        <v/>
      </c>
      <c r="AF266" s="115" t="str">
        <f>IFERROR(IF(AND(VLOOKUP($F266,'Aircraft list'!$A$4:$G$39,3,FALSE)="YES",VLOOKUP($F266,'Aircraft list'!$A$4:$G$39,6,FALSE)="YES"),V266,""),"")</f>
        <v/>
      </c>
      <c r="AG266" s="116" t="str">
        <f>IFERROR(IF(VLOOKUP($F266,'Aircraft list'!$A$4:$G$39,5,FALSE)="YES",T266,""),"")</f>
        <v/>
      </c>
      <c r="AH266" s="117" t="str">
        <f>IFERROR(IF(VLOOKUP($F266,'Aircraft list'!$A$4:$G$39,5,FALSE)="YES",U266,""),"")</f>
        <v/>
      </c>
      <c r="AI266" s="115" t="str">
        <f>IFERROR(IF(VLOOKUP($F266,'Aircraft list'!$A$4:$G$39,5,FALSE)="YES",V266,""),"")</f>
        <v/>
      </c>
      <c r="AJ266" s="101"/>
      <c r="AK266" s="101"/>
      <c r="AL266" s="101"/>
      <c r="AM266" s="102" t="str">
        <f>IFERROR(IF(VLOOKUP($F266,'Aircraft list'!$A$4:$G$39,7,FALSE)="YES",N266,""),"")</f>
        <v/>
      </c>
      <c r="AN266" s="112"/>
      <c r="AO266" s="101"/>
      <c r="AP266" s="101"/>
      <c r="AQ266" s="101"/>
      <c r="AR266" s="111"/>
      <c r="AS266" s="102"/>
      <c r="AT266" s="102"/>
      <c r="AU266" s="49"/>
    </row>
    <row r="267" spans="1:47" s="50" customFormat="1">
      <c r="A267" s="84"/>
      <c r="B267" s="75"/>
      <c r="C267" s="76"/>
      <c r="D267" s="77"/>
      <c r="E267" s="73" t="str">
        <f t="shared" si="15"/>
        <v/>
      </c>
      <c r="F267" s="79"/>
      <c r="G267" s="80"/>
      <c r="H267" s="50" t="str">
        <f>IFERROR(IF(VLOOKUP(F267,'Aircraft list'!$A$4:$T$59, 3,FALSE)="YES", "ME", "SE" )," ")</f>
        <v xml:space="preserve"> </v>
      </c>
      <c r="I267" s="80"/>
      <c r="J267" s="81" t="str">
        <f ca="1">IFERROR(IF(AND(
MOD(C267-fctlontodouble(VLOOKUP(B267,#REF!,4,FALSE))/360,1)&gt;=MOD((((MID((MID((IF(ISERR(A267),"",fctsoleil(A267,fctlattodouble(VLOOKUP(B267,#REF!,3,FALSE)),fctlontodouble(VLOOKUP(B267,#REF!,4,FALSE)),FALSE))),1,4)),1,2))*60+MID((MID((IF(ISERR(A267),"",fctsoleil(A267,fctlattodouble(VLOOKUP(B267,#REF!,3,FALSE)),fctlontodouble(VLOOKUP(B267,#REF!,4,FALSE)),FALSE))),1,4)),3,4))/(60*24))-fctlontodouble(VLOOKUP(B267,#REF!,4,FALSE))/360,1),
MOD(C267-fctlontodouble(VLOOKUP(B267,#REF!,4,FALSE))/360,1)&lt;MOD((((MID((MID((IF(ISERR(A267),"",fctsoleil(A267,fctlattodouble(VLOOKUP(B267,#REF!,3,FALSE)),fctlontodouble(VLOOKUP(B267,#REF!,4,FALSE)),FALSE))),7,4)),1,2))*60+MID((MID((IF(ISERR(A267),"",fctsoleil(A267,fctlattodouble(VLOOKUP(B267,#REF!,3,FALSE)),fctlontodouble(VLOOKUP(B267,#REF!,4,FALSE)),FALSE))),7,4)),3,4))/(60*24))-fctlontodouble(VLOOKUP(B267,#REF!,4,FALSE))/360,1)
),1,""),"")</f>
        <v/>
      </c>
      <c r="K267" s="82" t="str">
        <f t="shared" si="16"/>
        <v/>
      </c>
      <c r="L267" s="79" t="str">
        <f ca="1">IFERROR(IF(AND(
MOD(E267-fctlontodouble(VLOOKUP(D267,#REF!,4,FALSE))/360,1)&gt;=MOD((((MID((MID((IF(ISERR(A267),"",fctsoleil(A267,fctlattodouble(VLOOKUP(D267,#REF!,3,FALSE)),fctlontodouble(VLOOKUP(D267,#REF!,4,FALSE)),FALSE))),1,4)),1,2))*60+MID((MID((IF(ISERR(A267),"",fctsoleil(A267,fctlattodouble(VLOOKUP(D267,#REF!,3,FALSE)),fctlontodouble(VLOOKUP(D267,#REF!,4,FALSE)),FALSE))),1,4)),3,4))/(60*24))-fctlontodouble(VLOOKUP(D267,#REF!,4,FALSE))/360,1),
MOD(E267-fctlontodouble(VLOOKUP(D267,#REF!,4,FALSE))/360,1)&lt;MOD((((MID((MID((IF(ISERR(A267),"",fctsoleil(A267,fctlattodouble(VLOOKUP(D267,#REF!,3,FALSE)),fctlontodouble(VLOOKUP(D267,#REF!,4,FALSE)),FALSE))),7,4)),1,2))*60+MID((MID((IF(ISERR(A267),"",fctsoleil(A267,fctlattodouble(VLOOKUP(D267,#REF!,3,FALSE)),fctlontodouble(VLOOKUP(D267,#REF!,4,FALSE)),FALSE))),7,4)),3,4))/(60*24))-fctlontodouble(VLOOKUP(D267,#REF!,4,FALSE))/360,1)
),1," "),"")</f>
        <v/>
      </c>
      <c r="M267" s="79" t="str">
        <f t="shared" si="17"/>
        <v/>
      </c>
      <c r="N267" s="94"/>
      <c r="O267" s="83"/>
      <c r="P267" s="95"/>
      <c r="Q267" s="96"/>
      <c r="R267" s="97" t="str">
        <f>IF(AND(A267&lt;&gt;0,B267&lt;&gt;0,D267&lt;&gt;0,C267&lt;&gt;0,N267&lt;&gt;0),(vol_de_nuit(B267,D267,A267,C267,N267/24)*24),"")</f>
        <v/>
      </c>
      <c r="S267" s="98"/>
      <c r="T267" s="95"/>
      <c r="U267" s="99"/>
      <c r="V267" s="100"/>
      <c r="W267" s="101"/>
      <c r="X267" s="116" t="str">
        <f>IFERROR(IF(AND(VLOOKUP($F267,'Aircraft list'!$A$4:$G$39,2,FALSE)="YES",VLOOKUP($F267,'Aircraft list'!$A$4:$G$39,4,FALSE)="YES"),T267,""),"")</f>
        <v/>
      </c>
      <c r="Y267" s="115" t="str">
        <f>IFERROR(IF(AND(VLOOKUP($F267,'Aircraft list'!$A$4:$G$39,2,FALSE)="YES",VLOOKUP($F267,'Aircraft list'!$A$4:$G$39,4,FALSE)="YES"),V267,""),"")</f>
        <v/>
      </c>
      <c r="Z267" s="116" t="str">
        <f>IFERROR(IF(AND(VLOOKUP($F267,'Aircraft list'!$A$4:$G$39,3,FALSE)="YES",VLOOKUP($F267,'Aircraft list'!$A$4:$G$39,4,FALSE)="YES"),T267,""),"")</f>
        <v/>
      </c>
      <c r="AA267" s="115" t="str">
        <f>IFERROR(IF(AND(VLOOKUP($F267,'Aircraft list'!$A$4:$G$39,3,FALSE)="YES",VLOOKUP($F267,'Aircraft list'!$A$4:$G$39,4,FALSE)="YES"),V267,""),"")</f>
        <v/>
      </c>
      <c r="AB267" s="116" t="str">
        <f>IFERROR(IF(AND(VLOOKUP($F267,'Aircraft list'!$A$4:$G$39,2,FALSE)="YES",VLOOKUP($F267,'Aircraft list'!$A$4:$G$39,6,FALSE)="YES"),T267,""),"")</f>
        <v/>
      </c>
      <c r="AC267" s="115" t="str">
        <f>IFERROR(IF(AND(VLOOKUP($F267,'Aircraft list'!$A$4:$G$39,2,FALSE)="YES",VLOOKUP($F267,'Aircraft list'!$A$4:$G$39,6,FALSE)="YES"),V267,""),"")</f>
        <v/>
      </c>
      <c r="AD267" s="116" t="str">
        <f>IFERROR(IF(AND(VLOOKUP($F267,'Aircraft list'!$A$4:$G$39,3,FALSE)="YES",VLOOKUP($F267,'Aircraft list'!$A$4:$G$39,6,FALSE)="YES"),T267,""),"")</f>
        <v/>
      </c>
      <c r="AE267" s="117" t="str">
        <f>IFERROR(IF(AND(VLOOKUP($F267,'Aircraft list'!$A$4:$G$39,3,FALSE)="YES",VLOOKUP($F267,'Aircraft list'!$A$4:$G$39,6,FALSE)="YES"),U267,""),"")</f>
        <v/>
      </c>
      <c r="AF267" s="115" t="str">
        <f>IFERROR(IF(AND(VLOOKUP($F267,'Aircraft list'!$A$4:$G$39,3,FALSE)="YES",VLOOKUP($F267,'Aircraft list'!$A$4:$G$39,6,FALSE)="YES"),V267,""),"")</f>
        <v/>
      </c>
      <c r="AG267" s="116" t="str">
        <f>IFERROR(IF(VLOOKUP($F267,'Aircraft list'!$A$4:$G$39,5,FALSE)="YES",T267,""),"")</f>
        <v/>
      </c>
      <c r="AH267" s="117" t="str">
        <f>IFERROR(IF(VLOOKUP($F267,'Aircraft list'!$A$4:$G$39,5,FALSE)="YES",U267,""),"")</f>
        <v/>
      </c>
      <c r="AI267" s="115" t="str">
        <f>IFERROR(IF(VLOOKUP($F267,'Aircraft list'!$A$4:$G$39,5,FALSE)="YES",V267,""),"")</f>
        <v/>
      </c>
      <c r="AJ267" s="101"/>
      <c r="AK267" s="101"/>
      <c r="AL267" s="101"/>
      <c r="AM267" s="102" t="str">
        <f>IFERROR(IF(VLOOKUP($F267,'Aircraft list'!$A$4:$G$39,7,FALSE)="YES",N267,""),"")</f>
        <v/>
      </c>
      <c r="AN267" s="112"/>
      <c r="AO267" s="101"/>
      <c r="AP267" s="101"/>
      <c r="AQ267" s="101"/>
      <c r="AR267" s="111"/>
      <c r="AS267" s="102"/>
      <c r="AT267" s="102"/>
      <c r="AU267" s="49"/>
    </row>
    <row r="268" spans="1:47" s="50" customFormat="1">
      <c r="A268" s="84"/>
      <c r="B268" s="75"/>
      <c r="C268" s="76"/>
      <c r="D268" s="77"/>
      <c r="E268" s="73" t="str">
        <f t="shared" si="15"/>
        <v/>
      </c>
      <c r="F268" s="79"/>
      <c r="G268" s="80"/>
      <c r="H268" s="50" t="str">
        <f>IFERROR(IF(VLOOKUP(F268,'Aircraft list'!$A$4:$T$59, 3,FALSE)="YES", "ME", "SE" )," ")</f>
        <v xml:space="preserve"> </v>
      </c>
      <c r="I268" s="80"/>
      <c r="J268" s="81" t="str">
        <f ca="1">IFERROR(IF(AND(
MOD(C268-fctlontodouble(VLOOKUP(B268,#REF!,4,FALSE))/360,1)&gt;=MOD((((MID((MID((IF(ISERR(A268),"",fctsoleil(A268,fctlattodouble(VLOOKUP(B268,#REF!,3,FALSE)),fctlontodouble(VLOOKUP(B268,#REF!,4,FALSE)),FALSE))),1,4)),1,2))*60+MID((MID((IF(ISERR(A268),"",fctsoleil(A268,fctlattodouble(VLOOKUP(B268,#REF!,3,FALSE)),fctlontodouble(VLOOKUP(B268,#REF!,4,FALSE)),FALSE))),1,4)),3,4))/(60*24))-fctlontodouble(VLOOKUP(B268,#REF!,4,FALSE))/360,1),
MOD(C268-fctlontodouble(VLOOKUP(B268,#REF!,4,FALSE))/360,1)&lt;MOD((((MID((MID((IF(ISERR(A268),"",fctsoleil(A268,fctlattodouble(VLOOKUP(B268,#REF!,3,FALSE)),fctlontodouble(VLOOKUP(B268,#REF!,4,FALSE)),FALSE))),7,4)),1,2))*60+MID((MID((IF(ISERR(A268),"",fctsoleil(A268,fctlattodouble(VLOOKUP(B268,#REF!,3,FALSE)),fctlontodouble(VLOOKUP(B268,#REF!,4,FALSE)),FALSE))),7,4)),3,4))/(60*24))-fctlontodouble(VLOOKUP(B268,#REF!,4,FALSE))/360,1)
),1,""),"")</f>
        <v/>
      </c>
      <c r="K268" s="82" t="str">
        <f t="shared" si="16"/>
        <v/>
      </c>
      <c r="L268" s="79" t="str">
        <f ca="1">IFERROR(IF(AND(
MOD(E268-fctlontodouble(VLOOKUP(D268,#REF!,4,FALSE))/360,1)&gt;=MOD((((MID((MID((IF(ISERR(A268),"",fctsoleil(A268,fctlattodouble(VLOOKUP(D268,#REF!,3,FALSE)),fctlontodouble(VLOOKUP(D268,#REF!,4,FALSE)),FALSE))),1,4)),1,2))*60+MID((MID((IF(ISERR(A268),"",fctsoleil(A268,fctlattodouble(VLOOKUP(D268,#REF!,3,FALSE)),fctlontodouble(VLOOKUP(D268,#REF!,4,FALSE)),FALSE))),1,4)),3,4))/(60*24))-fctlontodouble(VLOOKUP(D268,#REF!,4,FALSE))/360,1),
MOD(E268-fctlontodouble(VLOOKUP(D268,#REF!,4,FALSE))/360,1)&lt;MOD((((MID((MID((IF(ISERR(A268),"",fctsoleil(A268,fctlattodouble(VLOOKUP(D268,#REF!,3,FALSE)),fctlontodouble(VLOOKUP(D268,#REF!,4,FALSE)),FALSE))),7,4)),1,2))*60+MID((MID((IF(ISERR(A268),"",fctsoleil(A268,fctlattodouble(VLOOKUP(D268,#REF!,3,FALSE)),fctlontodouble(VLOOKUP(D268,#REF!,4,FALSE)),FALSE))),7,4)),3,4))/(60*24))-fctlontodouble(VLOOKUP(D268,#REF!,4,FALSE))/360,1)
),1," "),"")</f>
        <v/>
      </c>
      <c r="M268" s="79" t="str">
        <f t="shared" si="17"/>
        <v/>
      </c>
      <c r="N268" s="94"/>
      <c r="O268" s="83"/>
      <c r="P268" s="95"/>
      <c r="Q268" s="96"/>
      <c r="R268" s="97" t="str">
        <f>IF(AND(A268&lt;&gt;0,B268&lt;&gt;0,D268&lt;&gt;0,C268&lt;&gt;0,N268&lt;&gt;0),(vol_de_nuit(B268,D268,A268,C268,N268/24)*24),"")</f>
        <v/>
      </c>
      <c r="S268" s="98"/>
      <c r="T268" s="95"/>
      <c r="U268" s="99"/>
      <c r="V268" s="100"/>
      <c r="W268" s="101"/>
      <c r="X268" s="116" t="str">
        <f>IFERROR(IF(AND(VLOOKUP($F268,'Aircraft list'!$A$4:$G$39,2,FALSE)="YES",VLOOKUP($F268,'Aircraft list'!$A$4:$G$39,4,FALSE)="YES"),T268,""),"")</f>
        <v/>
      </c>
      <c r="Y268" s="115" t="str">
        <f>IFERROR(IF(AND(VLOOKUP($F268,'Aircraft list'!$A$4:$G$39,2,FALSE)="YES",VLOOKUP($F268,'Aircraft list'!$A$4:$G$39,4,FALSE)="YES"),V268,""),"")</f>
        <v/>
      </c>
      <c r="Z268" s="116" t="str">
        <f>IFERROR(IF(AND(VLOOKUP($F268,'Aircraft list'!$A$4:$G$39,3,FALSE)="YES",VLOOKUP($F268,'Aircraft list'!$A$4:$G$39,4,FALSE)="YES"),T268,""),"")</f>
        <v/>
      </c>
      <c r="AA268" s="115" t="str">
        <f>IFERROR(IF(AND(VLOOKUP($F268,'Aircraft list'!$A$4:$G$39,3,FALSE)="YES",VLOOKUP($F268,'Aircraft list'!$A$4:$G$39,4,FALSE)="YES"),V268,""),"")</f>
        <v/>
      </c>
      <c r="AB268" s="116" t="str">
        <f>IFERROR(IF(AND(VLOOKUP($F268,'Aircraft list'!$A$4:$G$39,2,FALSE)="YES",VLOOKUP($F268,'Aircraft list'!$A$4:$G$39,6,FALSE)="YES"),T268,""),"")</f>
        <v/>
      </c>
      <c r="AC268" s="115" t="str">
        <f>IFERROR(IF(AND(VLOOKUP($F268,'Aircraft list'!$A$4:$G$39,2,FALSE)="YES",VLOOKUP($F268,'Aircraft list'!$A$4:$G$39,6,FALSE)="YES"),V268,""),"")</f>
        <v/>
      </c>
      <c r="AD268" s="116" t="str">
        <f>IFERROR(IF(AND(VLOOKUP($F268,'Aircraft list'!$A$4:$G$39,3,FALSE)="YES",VLOOKUP($F268,'Aircraft list'!$A$4:$G$39,6,FALSE)="YES"),T268,""),"")</f>
        <v/>
      </c>
      <c r="AE268" s="117" t="str">
        <f>IFERROR(IF(AND(VLOOKUP($F268,'Aircraft list'!$A$4:$G$39,3,FALSE)="YES",VLOOKUP($F268,'Aircraft list'!$A$4:$G$39,6,FALSE)="YES"),U268,""),"")</f>
        <v/>
      </c>
      <c r="AF268" s="115" t="str">
        <f>IFERROR(IF(AND(VLOOKUP($F268,'Aircraft list'!$A$4:$G$39,3,FALSE)="YES",VLOOKUP($F268,'Aircraft list'!$A$4:$G$39,6,FALSE)="YES"),V268,""),"")</f>
        <v/>
      </c>
      <c r="AG268" s="116" t="str">
        <f>IFERROR(IF(VLOOKUP($F268,'Aircraft list'!$A$4:$G$39,5,FALSE)="YES",T268,""),"")</f>
        <v/>
      </c>
      <c r="AH268" s="117" t="str">
        <f>IFERROR(IF(VLOOKUP($F268,'Aircraft list'!$A$4:$G$39,5,FALSE)="YES",U268,""),"")</f>
        <v/>
      </c>
      <c r="AI268" s="115" t="str">
        <f>IFERROR(IF(VLOOKUP($F268,'Aircraft list'!$A$4:$G$39,5,FALSE)="YES",V268,""),"")</f>
        <v/>
      </c>
      <c r="AJ268" s="101"/>
      <c r="AK268" s="101"/>
      <c r="AL268" s="101"/>
      <c r="AM268" s="102" t="str">
        <f>IFERROR(IF(VLOOKUP($F268,'Aircraft list'!$A$4:$G$39,7,FALSE)="YES",N268,""),"")</f>
        <v/>
      </c>
      <c r="AN268" s="112"/>
      <c r="AO268" s="101"/>
      <c r="AP268" s="101"/>
      <c r="AQ268" s="101"/>
      <c r="AR268" s="111"/>
      <c r="AS268" s="102"/>
      <c r="AT268" s="102"/>
      <c r="AU268" s="49"/>
    </row>
    <row r="269" spans="1:47" s="50" customFormat="1">
      <c r="A269" s="84"/>
      <c r="B269" s="75"/>
      <c r="C269" s="76"/>
      <c r="D269" s="77"/>
      <c r="E269" s="73" t="str">
        <f t="shared" si="15"/>
        <v/>
      </c>
      <c r="F269" s="79"/>
      <c r="G269" s="80"/>
      <c r="H269" s="50" t="str">
        <f>IFERROR(IF(VLOOKUP(F269,'Aircraft list'!$A$4:$T$59, 3,FALSE)="YES", "ME", "SE" )," ")</f>
        <v xml:space="preserve"> </v>
      </c>
      <c r="I269" s="80"/>
      <c r="J269" s="81" t="str">
        <f ca="1">IFERROR(IF(AND(
MOD(C269-fctlontodouble(VLOOKUP(B269,#REF!,4,FALSE))/360,1)&gt;=MOD((((MID((MID((IF(ISERR(A269),"",fctsoleil(A269,fctlattodouble(VLOOKUP(B269,#REF!,3,FALSE)),fctlontodouble(VLOOKUP(B269,#REF!,4,FALSE)),FALSE))),1,4)),1,2))*60+MID((MID((IF(ISERR(A269),"",fctsoleil(A269,fctlattodouble(VLOOKUP(B269,#REF!,3,FALSE)),fctlontodouble(VLOOKUP(B269,#REF!,4,FALSE)),FALSE))),1,4)),3,4))/(60*24))-fctlontodouble(VLOOKUP(B269,#REF!,4,FALSE))/360,1),
MOD(C269-fctlontodouble(VLOOKUP(B269,#REF!,4,FALSE))/360,1)&lt;MOD((((MID((MID((IF(ISERR(A269),"",fctsoleil(A269,fctlattodouble(VLOOKUP(B269,#REF!,3,FALSE)),fctlontodouble(VLOOKUP(B269,#REF!,4,FALSE)),FALSE))),7,4)),1,2))*60+MID((MID((IF(ISERR(A269),"",fctsoleil(A269,fctlattodouble(VLOOKUP(B269,#REF!,3,FALSE)),fctlontodouble(VLOOKUP(B269,#REF!,4,FALSE)),FALSE))),7,4)),3,4))/(60*24))-fctlontodouble(VLOOKUP(B269,#REF!,4,FALSE))/360,1)
),1,""),"")</f>
        <v/>
      </c>
      <c r="K269" s="82" t="str">
        <f t="shared" si="16"/>
        <v/>
      </c>
      <c r="L269" s="79" t="str">
        <f ca="1">IFERROR(IF(AND(
MOD(E269-fctlontodouble(VLOOKUP(D269,#REF!,4,FALSE))/360,1)&gt;=MOD((((MID((MID((IF(ISERR(A269),"",fctsoleil(A269,fctlattodouble(VLOOKUP(D269,#REF!,3,FALSE)),fctlontodouble(VLOOKUP(D269,#REF!,4,FALSE)),FALSE))),1,4)),1,2))*60+MID((MID((IF(ISERR(A269),"",fctsoleil(A269,fctlattodouble(VLOOKUP(D269,#REF!,3,FALSE)),fctlontodouble(VLOOKUP(D269,#REF!,4,FALSE)),FALSE))),1,4)),3,4))/(60*24))-fctlontodouble(VLOOKUP(D269,#REF!,4,FALSE))/360,1),
MOD(E269-fctlontodouble(VLOOKUP(D269,#REF!,4,FALSE))/360,1)&lt;MOD((((MID((MID((IF(ISERR(A269),"",fctsoleil(A269,fctlattodouble(VLOOKUP(D269,#REF!,3,FALSE)),fctlontodouble(VLOOKUP(D269,#REF!,4,FALSE)),FALSE))),7,4)),1,2))*60+MID((MID((IF(ISERR(A269),"",fctsoleil(A269,fctlattodouble(VLOOKUP(D269,#REF!,3,FALSE)),fctlontodouble(VLOOKUP(D269,#REF!,4,FALSE)),FALSE))),7,4)),3,4))/(60*24))-fctlontodouble(VLOOKUP(D269,#REF!,4,FALSE))/360,1)
),1," "),"")</f>
        <v/>
      </c>
      <c r="M269" s="79" t="str">
        <f t="shared" si="17"/>
        <v/>
      </c>
      <c r="N269" s="94"/>
      <c r="O269" s="83"/>
      <c r="P269" s="95"/>
      <c r="Q269" s="96"/>
      <c r="R269" s="97" t="str">
        <f>IF(AND(A269&lt;&gt;0,B269&lt;&gt;0,D269&lt;&gt;0,C269&lt;&gt;0,N269&lt;&gt;0),(vol_de_nuit(B269,D269,A269,C269,N269/24)*24),"")</f>
        <v/>
      </c>
      <c r="S269" s="98"/>
      <c r="T269" s="95"/>
      <c r="U269" s="99"/>
      <c r="V269" s="100"/>
      <c r="W269" s="101"/>
      <c r="X269" s="116" t="str">
        <f>IFERROR(IF(AND(VLOOKUP($F269,'Aircraft list'!$A$4:$G$39,2,FALSE)="YES",VLOOKUP($F269,'Aircraft list'!$A$4:$G$39,4,FALSE)="YES"),T269,""),"")</f>
        <v/>
      </c>
      <c r="Y269" s="115" t="str">
        <f>IFERROR(IF(AND(VLOOKUP($F269,'Aircraft list'!$A$4:$G$39,2,FALSE)="YES",VLOOKUP($F269,'Aircraft list'!$A$4:$G$39,4,FALSE)="YES"),V269,""),"")</f>
        <v/>
      </c>
      <c r="Z269" s="116" t="str">
        <f>IFERROR(IF(AND(VLOOKUP($F269,'Aircraft list'!$A$4:$G$39,3,FALSE)="YES",VLOOKUP($F269,'Aircraft list'!$A$4:$G$39,4,FALSE)="YES"),T269,""),"")</f>
        <v/>
      </c>
      <c r="AA269" s="115" t="str">
        <f>IFERROR(IF(AND(VLOOKUP($F269,'Aircraft list'!$A$4:$G$39,3,FALSE)="YES",VLOOKUP($F269,'Aircraft list'!$A$4:$G$39,4,FALSE)="YES"),V269,""),"")</f>
        <v/>
      </c>
      <c r="AB269" s="116" t="str">
        <f>IFERROR(IF(AND(VLOOKUP($F269,'Aircraft list'!$A$4:$G$39,2,FALSE)="YES",VLOOKUP($F269,'Aircraft list'!$A$4:$G$39,6,FALSE)="YES"),T269,""),"")</f>
        <v/>
      </c>
      <c r="AC269" s="115" t="str">
        <f>IFERROR(IF(AND(VLOOKUP($F269,'Aircraft list'!$A$4:$G$39,2,FALSE)="YES",VLOOKUP($F269,'Aircraft list'!$A$4:$G$39,6,FALSE)="YES"),V269,""),"")</f>
        <v/>
      </c>
      <c r="AD269" s="116" t="str">
        <f>IFERROR(IF(AND(VLOOKUP($F269,'Aircraft list'!$A$4:$G$39,3,FALSE)="YES",VLOOKUP($F269,'Aircraft list'!$A$4:$G$39,6,FALSE)="YES"),T269,""),"")</f>
        <v/>
      </c>
      <c r="AE269" s="117" t="str">
        <f>IFERROR(IF(AND(VLOOKUP($F269,'Aircraft list'!$A$4:$G$39,3,FALSE)="YES",VLOOKUP($F269,'Aircraft list'!$A$4:$G$39,6,FALSE)="YES"),U269,""),"")</f>
        <v/>
      </c>
      <c r="AF269" s="115" t="str">
        <f>IFERROR(IF(AND(VLOOKUP($F269,'Aircraft list'!$A$4:$G$39,3,FALSE)="YES",VLOOKUP($F269,'Aircraft list'!$A$4:$G$39,6,FALSE)="YES"),V269,""),"")</f>
        <v/>
      </c>
      <c r="AG269" s="116" t="str">
        <f>IFERROR(IF(VLOOKUP($F269,'Aircraft list'!$A$4:$G$39,5,FALSE)="YES",T269,""),"")</f>
        <v/>
      </c>
      <c r="AH269" s="117" t="str">
        <f>IFERROR(IF(VLOOKUP($F269,'Aircraft list'!$A$4:$G$39,5,FALSE)="YES",U269,""),"")</f>
        <v/>
      </c>
      <c r="AI269" s="115" t="str">
        <f>IFERROR(IF(VLOOKUP($F269,'Aircraft list'!$A$4:$G$39,5,FALSE)="YES",V269,""),"")</f>
        <v/>
      </c>
      <c r="AJ269" s="101"/>
      <c r="AK269" s="101"/>
      <c r="AL269" s="101"/>
      <c r="AM269" s="102" t="str">
        <f>IFERROR(IF(VLOOKUP($F269,'Aircraft list'!$A$4:$G$39,7,FALSE)="YES",N269,""),"")</f>
        <v/>
      </c>
      <c r="AN269" s="112"/>
      <c r="AO269" s="101"/>
      <c r="AP269" s="101"/>
      <c r="AQ269" s="101"/>
      <c r="AR269" s="111"/>
      <c r="AS269" s="102"/>
      <c r="AT269" s="102"/>
      <c r="AU269" s="49"/>
    </row>
    <row r="270" spans="1:47" s="50" customFormat="1">
      <c r="A270" s="84"/>
      <c r="B270" s="75"/>
      <c r="C270" s="76"/>
      <c r="D270" s="77"/>
      <c r="E270" s="73" t="str">
        <f t="shared" si="15"/>
        <v/>
      </c>
      <c r="F270" s="79"/>
      <c r="G270" s="80"/>
      <c r="H270" s="50" t="str">
        <f>IFERROR(IF(VLOOKUP(F270,'Aircraft list'!$A$4:$T$59, 3,FALSE)="YES", "ME", "SE" )," ")</f>
        <v xml:space="preserve"> </v>
      </c>
      <c r="I270" s="80"/>
      <c r="J270" s="81" t="str">
        <f ca="1">IFERROR(IF(AND(
MOD(C270-fctlontodouble(VLOOKUP(B270,#REF!,4,FALSE))/360,1)&gt;=MOD((((MID((MID((IF(ISERR(A270),"",fctsoleil(A270,fctlattodouble(VLOOKUP(B270,#REF!,3,FALSE)),fctlontodouble(VLOOKUP(B270,#REF!,4,FALSE)),FALSE))),1,4)),1,2))*60+MID((MID((IF(ISERR(A270),"",fctsoleil(A270,fctlattodouble(VLOOKUP(B270,#REF!,3,FALSE)),fctlontodouble(VLOOKUP(B270,#REF!,4,FALSE)),FALSE))),1,4)),3,4))/(60*24))-fctlontodouble(VLOOKUP(B270,#REF!,4,FALSE))/360,1),
MOD(C270-fctlontodouble(VLOOKUP(B270,#REF!,4,FALSE))/360,1)&lt;MOD((((MID((MID((IF(ISERR(A270),"",fctsoleil(A270,fctlattodouble(VLOOKUP(B270,#REF!,3,FALSE)),fctlontodouble(VLOOKUP(B270,#REF!,4,FALSE)),FALSE))),7,4)),1,2))*60+MID((MID((IF(ISERR(A270),"",fctsoleil(A270,fctlattodouble(VLOOKUP(B270,#REF!,3,FALSE)),fctlontodouble(VLOOKUP(B270,#REF!,4,FALSE)),FALSE))),7,4)),3,4))/(60*24))-fctlontodouble(VLOOKUP(B270,#REF!,4,FALSE))/360,1)
),1,""),"")</f>
        <v/>
      </c>
      <c r="K270" s="82" t="str">
        <f t="shared" si="16"/>
        <v/>
      </c>
      <c r="L270" s="79" t="str">
        <f ca="1">IFERROR(IF(AND(
MOD(E270-fctlontodouble(VLOOKUP(D270,#REF!,4,FALSE))/360,1)&gt;=MOD((((MID((MID((IF(ISERR(A270),"",fctsoleil(A270,fctlattodouble(VLOOKUP(D270,#REF!,3,FALSE)),fctlontodouble(VLOOKUP(D270,#REF!,4,FALSE)),FALSE))),1,4)),1,2))*60+MID((MID((IF(ISERR(A270),"",fctsoleil(A270,fctlattodouble(VLOOKUP(D270,#REF!,3,FALSE)),fctlontodouble(VLOOKUP(D270,#REF!,4,FALSE)),FALSE))),1,4)),3,4))/(60*24))-fctlontodouble(VLOOKUP(D270,#REF!,4,FALSE))/360,1),
MOD(E270-fctlontodouble(VLOOKUP(D270,#REF!,4,FALSE))/360,1)&lt;MOD((((MID((MID((IF(ISERR(A270),"",fctsoleil(A270,fctlattodouble(VLOOKUP(D270,#REF!,3,FALSE)),fctlontodouble(VLOOKUP(D270,#REF!,4,FALSE)),FALSE))),7,4)),1,2))*60+MID((MID((IF(ISERR(A270),"",fctsoleil(A270,fctlattodouble(VLOOKUP(D270,#REF!,3,FALSE)),fctlontodouble(VLOOKUP(D270,#REF!,4,FALSE)),FALSE))),7,4)),3,4))/(60*24))-fctlontodouble(VLOOKUP(D270,#REF!,4,FALSE))/360,1)
),1," "),"")</f>
        <v/>
      </c>
      <c r="M270" s="79" t="str">
        <f t="shared" si="17"/>
        <v/>
      </c>
      <c r="N270" s="94"/>
      <c r="O270" s="83"/>
      <c r="P270" s="95"/>
      <c r="Q270" s="96"/>
      <c r="R270" s="97" t="str">
        <f>IF(AND(A270&lt;&gt;0,B270&lt;&gt;0,D270&lt;&gt;0,C270&lt;&gt;0,N270&lt;&gt;0),(vol_de_nuit(B270,D270,A270,C270,N270/24)*24),"")</f>
        <v/>
      </c>
      <c r="S270" s="98"/>
      <c r="T270" s="95"/>
      <c r="U270" s="99"/>
      <c r="V270" s="100"/>
      <c r="W270" s="101"/>
      <c r="X270" s="116" t="str">
        <f>IFERROR(IF(AND(VLOOKUP($F270,'Aircraft list'!$A$4:$G$39,2,FALSE)="YES",VLOOKUP($F270,'Aircraft list'!$A$4:$G$39,4,FALSE)="YES"),T270,""),"")</f>
        <v/>
      </c>
      <c r="Y270" s="115" t="str">
        <f>IFERROR(IF(AND(VLOOKUP($F270,'Aircraft list'!$A$4:$G$39,2,FALSE)="YES",VLOOKUP($F270,'Aircraft list'!$A$4:$G$39,4,FALSE)="YES"),V270,""),"")</f>
        <v/>
      </c>
      <c r="Z270" s="116" t="str">
        <f>IFERROR(IF(AND(VLOOKUP($F270,'Aircraft list'!$A$4:$G$39,3,FALSE)="YES",VLOOKUP($F270,'Aircraft list'!$A$4:$G$39,4,FALSE)="YES"),T270,""),"")</f>
        <v/>
      </c>
      <c r="AA270" s="115" t="str">
        <f>IFERROR(IF(AND(VLOOKUP($F270,'Aircraft list'!$A$4:$G$39,3,FALSE)="YES",VLOOKUP($F270,'Aircraft list'!$A$4:$G$39,4,FALSE)="YES"),V270,""),"")</f>
        <v/>
      </c>
      <c r="AB270" s="116" t="str">
        <f>IFERROR(IF(AND(VLOOKUP($F270,'Aircraft list'!$A$4:$G$39,2,FALSE)="YES",VLOOKUP($F270,'Aircraft list'!$A$4:$G$39,6,FALSE)="YES"),T270,""),"")</f>
        <v/>
      </c>
      <c r="AC270" s="115" t="str">
        <f>IFERROR(IF(AND(VLOOKUP($F270,'Aircraft list'!$A$4:$G$39,2,FALSE)="YES",VLOOKUP($F270,'Aircraft list'!$A$4:$G$39,6,FALSE)="YES"),V270,""),"")</f>
        <v/>
      </c>
      <c r="AD270" s="116" t="str">
        <f>IFERROR(IF(AND(VLOOKUP($F270,'Aircraft list'!$A$4:$G$39,3,FALSE)="YES",VLOOKUP($F270,'Aircraft list'!$A$4:$G$39,6,FALSE)="YES"),T270,""),"")</f>
        <v/>
      </c>
      <c r="AE270" s="117" t="str">
        <f>IFERROR(IF(AND(VLOOKUP($F270,'Aircraft list'!$A$4:$G$39,3,FALSE)="YES",VLOOKUP($F270,'Aircraft list'!$A$4:$G$39,6,FALSE)="YES"),U270,""),"")</f>
        <v/>
      </c>
      <c r="AF270" s="115" t="str">
        <f>IFERROR(IF(AND(VLOOKUP($F270,'Aircraft list'!$A$4:$G$39,3,FALSE)="YES",VLOOKUP($F270,'Aircraft list'!$A$4:$G$39,6,FALSE)="YES"),V270,""),"")</f>
        <v/>
      </c>
      <c r="AG270" s="116" t="str">
        <f>IFERROR(IF(VLOOKUP($F270,'Aircraft list'!$A$4:$G$39,5,FALSE)="YES",T270,""),"")</f>
        <v/>
      </c>
      <c r="AH270" s="117" t="str">
        <f>IFERROR(IF(VLOOKUP($F270,'Aircraft list'!$A$4:$G$39,5,FALSE)="YES",U270,""),"")</f>
        <v/>
      </c>
      <c r="AI270" s="115" t="str">
        <f>IFERROR(IF(VLOOKUP($F270,'Aircraft list'!$A$4:$G$39,5,FALSE)="YES",V270,""),"")</f>
        <v/>
      </c>
      <c r="AJ270" s="101"/>
      <c r="AK270" s="101"/>
      <c r="AL270" s="101"/>
      <c r="AM270" s="102" t="str">
        <f>IFERROR(IF(VLOOKUP($F270,'Aircraft list'!$A$4:$G$39,7,FALSE)="YES",N270,""),"")</f>
        <v/>
      </c>
      <c r="AN270" s="112"/>
      <c r="AO270" s="101"/>
      <c r="AP270" s="101"/>
      <c r="AQ270" s="101"/>
      <c r="AR270" s="111"/>
      <c r="AS270" s="102"/>
      <c r="AT270" s="102"/>
      <c r="AU270" s="49"/>
    </row>
    <row r="271" spans="1:47" s="50" customFormat="1">
      <c r="A271" s="84"/>
      <c r="B271" s="75"/>
      <c r="C271" s="76"/>
      <c r="D271" s="77"/>
      <c r="E271" s="73" t="str">
        <f t="shared" si="15"/>
        <v/>
      </c>
      <c r="F271" s="79"/>
      <c r="G271" s="80"/>
      <c r="H271" s="50" t="str">
        <f>IFERROR(IF(VLOOKUP(F271,'Aircraft list'!$A$4:$T$59, 3,FALSE)="YES", "ME", "SE" )," ")</f>
        <v xml:space="preserve"> </v>
      </c>
      <c r="I271" s="80"/>
      <c r="J271" s="81" t="str">
        <f ca="1">IFERROR(IF(AND(
MOD(C271-fctlontodouble(VLOOKUP(B271,#REF!,4,FALSE))/360,1)&gt;=MOD((((MID((MID((IF(ISERR(A271),"",fctsoleil(A271,fctlattodouble(VLOOKUP(B271,#REF!,3,FALSE)),fctlontodouble(VLOOKUP(B271,#REF!,4,FALSE)),FALSE))),1,4)),1,2))*60+MID((MID((IF(ISERR(A271),"",fctsoleil(A271,fctlattodouble(VLOOKUP(B271,#REF!,3,FALSE)),fctlontodouble(VLOOKUP(B271,#REF!,4,FALSE)),FALSE))),1,4)),3,4))/(60*24))-fctlontodouble(VLOOKUP(B271,#REF!,4,FALSE))/360,1),
MOD(C271-fctlontodouble(VLOOKUP(B271,#REF!,4,FALSE))/360,1)&lt;MOD((((MID((MID((IF(ISERR(A271),"",fctsoleil(A271,fctlattodouble(VLOOKUP(B271,#REF!,3,FALSE)),fctlontodouble(VLOOKUP(B271,#REF!,4,FALSE)),FALSE))),7,4)),1,2))*60+MID((MID((IF(ISERR(A271),"",fctsoleil(A271,fctlattodouble(VLOOKUP(B271,#REF!,3,FALSE)),fctlontodouble(VLOOKUP(B271,#REF!,4,FALSE)),FALSE))),7,4)),3,4))/(60*24))-fctlontodouble(VLOOKUP(B271,#REF!,4,FALSE))/360,1)
),1,""),"")</f>
        <v/>
      </c>
      <c r="K271" s="82" t="str">
        <f t="shared" si="16"/>
        <v/>
      </c>
      <c r="L271" s="79" t="str">
        <f ca="1">IFERROR(IF(AND(
MOD(E271-fctlontodouble(VLOOKUP(D271,#REF!,4,FALSE))/360,1)&gt;=MOD((((MID((MID((IF(ISERR(A271),"",fctsoleil(A271,fctlattodouble(VLOOKUP(D271,#REF!,3,FALSE)),fctlontodouble(VLOOKUP(D271,#REF!,4,FALSE)),FALSE))),1,4)),1,2))*60+MID((MID((IF(ISERR(A271),"",fctsoleil(A271,fctlattodouble(VLOOKUP(D271,#REF!,3,FALSE)),fctlontodouble(VLOOKUP(D271,#REF!,4,FALSE)),FALSE))),1,4)),3,4))/(60*24))-fctlontodouble(VLOOKUP(D271,#REF!,4,FALSE))/360,1),
MOD(E271-fctlontodouble(VLOOKUP(D271,#REF!,4,FALSE))/360,1)&lt;MOD((((MID((MID((IF(ISERR(A271),"",fctsoleil(A271,fctlattodouble(VLOOKUP(D271,#REF!,3,FALSE)),fctlontodouble(VLOOKUP(D271,#REF!,4,FALSE)),FALSE))),7,4)),1,2))*60+MID((MID((IF(ISERR(A271),"",fctsoleil(A271,fctlattodouble(VLOOKUP(D271,#REF!,3,FALSE)),fctlontodouble(VLOOKUP(D271,#REF!,4,FALSE)),FALSE))),7,4)),3,4))/(60*24))-fctlontodouble(VLOOKUP(D271,#REF!,4,FALSE))/360,1)
),1," "),"")</f>
        <v/>
      </c>
      <c r="M271" s="79" t="str">
        <f t="shared" si="17"/>
        <v/>
      </c>
      <c r="N271" s="94"/>
      <c r="O271" s="83"/>
      <c r="P271" s="95"/>
      <c r="Q271" s="96"/>
      <c r="R271" s="97" t="str">
        <f>IF(AND(A271&lt;&gt;0,B271&lt;&gt;0,D271&lt;&gt;0,C271&lt;&gt;0,N271&lt;&gt;0),(vol_de_nuit(B271,D271,A271,C271,N271/24)*24),"")</f>
        <v/>
      </c>
      <c r="S271" s="98"/>
      <c r="T271" s="95"/>
      <c r="U271" s="99"/>
      <c r="V271" s="100"/>
      <c r="W271" s="101"/>
      <c r="X271" s="116" t="str">
        <f>IFERROR(IF(AND(VLOOKUP($F271,'Aircraft list'!$A$4:$G$39,2,FALSE)="YES",VLOOKUP($F271,'Aircraft list'!$A$4:$G$39,4,FALSE)="YES"),T271,""),"")</f>
        <v/>
      </c>
      <c r="Y271" s="115" t="str">
        <f>IFERROR(IF(AND(VLOOKUP($F271,'Aircraft list'!$A$4:$G$39,2,FALSE)="YES",VLOOKUP($F271,'Aircraft list'!$A$4:$G$39,4,FALSE)="YES"),V271,""),"")</f>
        <v/>
      </c>
      <c r="Z271" s="116" t="str">
        <f>IFERROR(IF(AND(VLOOKUP($F271,'Aircraft list'!$A$4:$G$39,3,FALSE)="YES",VLOOKUP($F271,'Aircraft list'!$A$4:$G$39,4,FALSE)="YES"),T271,""),"")</f>
        <v/>
      </c>
      <c r="AA271" s="115" t="str">
        <f>IFERROR(IF(AND(VLOOKUP($F271,'Aircraft list'!$A$4:$G$39,3,FALSE)="YES",VLOOKUP($F271,'Aircraft list'!$A$4:$G$39,4,FALSE)="YES"),V271,""),"")</f>
        <v/>
      </c>
      <c r="AB271" s="116" t="str">
        <f>IFERROR(IF(AND(VLOOKUP($F271,'Aircraft list'!$A$4:$G$39,2,FALSE)="YES",VLOOKUP($F271,'Aircraft list'!$A$4:$G$39,6,FALSE)="YES"),T271,""),"")</f>
        <v/>
      </c>
      <c r="AC271" s="115" t="str">
        <f>IFERROR(IF(AND(VLOOKUP($F271,'Aircraft list'!$A$4:$G$39,2,FALSE)="YES",VLOOKUP($F271,'Aircraft list'!$A$4:$G$39,6,FALSE)="YES"),V271,""),"")</f>
        <v/>
      </c>
      <c r="AD271" s="116" t="str">
        <f>IFERROR(IF(AND(VLOOKUP($F271,'Aircraft list'!$A$4:$G$39,3,FALSE)="YES",VLOOKUP($F271,'Aircraft list'!$A$4:$G$39,6,FALSE)="YES"),T271,""),"")</f>
        <v/>
      </c>
      <c r="AE271" s="117" t="str">
        <f>IFERROR(IF(AND(VLOOKUP($F271,'Aircraft list'!$A$4:$G$39,3,FALSE)="YES",VLOOKUP($F271,'Aircraft list'!$A$4:$G$39,6,FALSE)="YES"),U271,""),"")</f>
        <v/>
      </c>
      <c r="AF271" s="115" t="str">
        <f>IFERROR(IF(AND(VLOOKUP($F271,'Aircraft list'!$A$4:$G$39,3,FALSE)="YES",VLOOKUP($F271,'Aircraft list'!$A$4:$G$39,6,FALSE)="YES"),V271,""),"")</f>
        <v/>
      </c>
      <c r="AG271" s="116" t="str">
        <f>IFERROR(IF(VLOOKUP($F271,'Aircraft list'!$A$4:$G$39,5,FALSE)="YES",T271,""),"")</f>
        <v/>
      </c>
      <c r="AH271" s="117" t="str">
        <f>IFERROR(IF(VLOOKUP($F271,'Aircraft list'!$A$4:$G$39,5,FALSE)="YES",U271,""),"")</f>
        <v/>
      </c>
      <c r="AI271" s="115" t="str">
        <f>IFERROR(IF(VLOOKUP($F271,'Aircraft list'!$A$4:$G$39,5,FALSE)="YES",V271,""),"")</f>
        <v/>
      </c>
      <c r="AJ271" s="101"/>
      <c r="AK271" s="101"/>
      <c r="AL271" s="101"/>
      <c r="AM271" s="102" t="str">
        <f>IFERROR(IF(VLOOKUP($F271,'Aircraft list'!$A$4:$G$39,7,FALSE)="YES",N271,""),"")</f>
        <v/>
      </c>
      <c r="AN271" s="112"/>
      <c r="AO271" s="101"/>
      <c r="AP271" s="101"/>
      <c r="AQ271" s="101"/>
      <c r="AR271" s="111"/>
      <c r="AS271" s="102"/>
      <c r="AT271" s="102"/>
      <c r="AU271" s="49"/>
    </row>
    <row r="272" spans="1:47" s="50" customFormat="1">
      <c r="A272" s="84"/>
      <c r="B272" s="75"/>
      <c r="C272" s="76"/>
      <c r="D272" s="77"/>
      <c r="E272" s="73" t="str">
        <f t="shared" si="15"/>
        <v/>
      </c>
      <c r="F272" s="79"/>
      <c r="G272" s="80"/>
      <c r="H272" s="50" t="str">
        <f>IFERROR(IF(VLOOKUP(F272,'Aircraft list'!$A$4:$T$59, 3,FALSE)="YES", "ME", "SE" )," ")</f>
        <v xml:space="preserve"> </v>
      </c>
      <c r="I272" s="80"/>
      <c r="J272" s="81" t="str">
        <f ca="1">IFERROR(IF(AND(
MOD(C272-fctlontodouble(VLOOKUP(B272,#REF!,4,FALSE))/360,1)&gt;=MOD((((MID((MID((IF(ISERR(A272),"",fctsoleil(A272,fctlattodouble(VLOOKUP(B272,#REF!,3,FALSE)),fctlontodouble(VLOOKUP(B272,#REF!,4,FALSE)),FALSE))),1,4)),1,2))*60+MID((MID((IF(ISERR(A272),"",fctsoleil(A272,fctlattodouble(VLOOKUP(B272,#REF!,3,FALSE)),fctlontodouble(VLOOKUP(B272,#REF!,4,FALSE)),FALSE))),1,4)),3,4))/(60*24))-fctlontodouble(VLOOKUP(B272,#REF!,4,FALSE))/360,1),
MOD(C272-fctlontodouble(VLOOKUP(B272,#REF!,4,FALSE))/360,1)&lt;MOD((((MID((MID((IF(ISERR(A272),"",fctsoleil(A272,fctlattodouble(VLOOKUP(B272,#REF!,3,FALSE)),fctlontodouble(VLOOKUP(B272,#REF!,4,FALSE)),FALSE))),7,4)),1,2))*60+MID((MID((IF(ISERR(A272),"",fctsoleil(A272,fctlattodouble(VLOOKUP(B272,#REF!,3,FALSE)),fctlontodouble(VLOOKUP(B272,#REF!,4,FALSE)),FALSE))),7,4)),3,4))/(60*24))-fctlontodouble(VLOOKUP(B272,#REF!,4,FALSE))/360,1)
),1,""),"")</f>
        <v/>
      </c>
      <c r="K272" s="82" t="str">
        <f t="shared" si="16"/>
        <v/>
      </c>
      <c r="L272" s="79" t="str">
        <f ca="1">IFERROR(IF(AND(
MOD(E272-fctlontodouble(VLOOKUP(D272,#REF!,4,FALSE))/360,1)&gt;=MOD((((MID((MID((IF(ISERR(A272),"",fctsoleil(A272,fctlattodouble(VLOOKUP(D272,#REF!,3,FALSE)),fctlontodouble(VLOOKUP(D272,#REF!,4,FALSE)),FALSE))),1,4)),1,2))*60+MID((MID((IF(ISERR(A272),"",fctsoleil(A272,fctlattodouble(VLOOKUP(D272,#REF!,3,FALSE)),fctlontodouble(VLOOKUP(D272,#REF!,4,FALSE)),FALSE))),1,4)),3,4))/(60*24))-fctlontodouble(VLOOKUP(D272,#REF!,4,FALSE))/360,1),
MOD(E272-fctlontodouble(VLOOKUP(D272,#REF!,4,FALSE))/360,1)&lt;MOD((((MID((MID((IF(ISERR(A272),"",fctsoleil(A272,fctlattodouble(VLOOKUP(D272,#REF!,3,FALSE)),fctlontodouble(VLOOKUP(D272,#REF!,4,FALSE)),FALSE))),7,4)),1,2))*60+MID((MID((IF(ISERR(A272),"",fctsoleil(A272,fctlattodouble(VLOOKUP(D272,#REF!,3,FALSE)),fctlontodouble(VLOOKUP(D272,#REF!,4,FALSE)),FALSE))),7,4)),3,4))/(60*24))-fctlontodouble(VLOOKUP(D272,#REF!,4,FALSE))/360,1)
),1," "),"")</f>
        <v/>
      </c>
      <c r="M272" s="79" t="str">
        <f t="shared" si="17"/>
        <v/>
      </c>
      <c r="N272" s="94"/>
      <c r="O272" s="83"/>
      <c r="P272" s="95"/>
      <c r="Q272" s="96"/>
      <c r="R272" s="97" t="str">
        <f>IF(AND(A272&lt;&gt;0,B272&lt;&gt;0,D272&lt;&gt;0,C272&lt;&gt;0,N272&lt;&gt;0),(vol_de_nuit(B272,D272,A272,C272,N272/24)*24),"")</f>
        <v/>
      </c>
      <c r="S272" s="98"/>
      <c r="T272" s="95"/>
      <c r="U272" s="99"/>
      <c r="V272" s="100"/>
      <c r="W272" s="101"/>
      <c r="X272" s="116" t="str">
        <f>IFERROR(IF(AND(VLOOKUP($F272,'Aircraft list'!$A$4:$G$39,2,FALSE)="YES",VLOOKUP($F272,'Aircraft list'!$A$4:$G$39,4,FALSE)="YES"),T272,""),"")</f>
        <v/>
      </c>
      <c r="Y272" s="115" t="str">
        <f>IFERROR(IF(AND(VLOOKUP($F272,'Aircraft list'!$A$4:$G$39,2,FALSE)="YES",VLOOKUP($F272,'Aircraft list'!$A$4:$G$39,4,FALSE)="YES"),V272,""),"")</f>
        <v/>
      </c>
      <c r="Z272" s="116" t="str">
        <f>IFERROR(IF(AND(VLOOKUP($F272,'Aircraft list'!$A$4:$G$39,3,FALSE)="YES",VLOOKUP($F272,'Aircraft list'!$A$4:$G$39,4,FALSE)="YES"),T272,""),"")</f>
        <v/>
      </c>
      <c r="AA272" s="115" t="str">
        <f>IFERROR(IF(AND(VLOOKUP($F272,'Aircraft list'!$A$4:$G$39,3,FALSE)="YES",VLOOKUP($F272,'Aircraft list'!$A$4:$G$39,4,FALSE)="YES"),V272,""),"")</f>
        <v/>
      </c>
      <c r="AB272" s="116" t="str">
        <f>IFERROR(IF(AND(VLOOKUP($F272,'Aircraft list'!$A$4:$G$39,2,FALSE)="YES",VLOOKUP($F272,'Aircraft list'!$A$4:$G$39,6,FALSE)="YES"),T272,""),"")</f>
        <v/>
      </c>
      <c r="AC272" s="115" t="str">
        <f>IFERROR(IF(AND(VLOOKUP($F272,'Aircraft list'!$A$4:$G$39,2,FALSE)="YES",VLOOKUP($F272,'Aircraft list'!$A$4:$G$39,6,FALSE)="YES"),V272,""),"")</f>
        <v/>
      </c>
      <c r="AD272" s="116" t="str">
        <f>IFERROR(IF(AND(VLOOKUP($F272,'Aircraft list'!$A$4:$G$39,3,FALSE)="YES",VLOOKUP($F272,'Aircraft list'!$A$4:$G$39,6,FALSE)="YES"),T272,""),"")</f>
        <v/>
      </c>
      <c r="AE272" s="117" t="str">
        <f>IFERROR(IF(AND(VLOOKUP($F272,'Aircraft list'!$A$4:$G$39,3,FALSE)="YES",VLOOKUP($F272,'Aircraft list'!$A$4:$G$39,6,FALSE)="YES"),U272,""),"")</f>
        <v/>
      </c>
      <c r="AF272" s="115" t="str">
        <f>IFERROR(IF(AND(VLOOKUP($F272,'Aircraft list'!$A$4:$G$39,3,FALSE)="YES",VLOOKUP($F272,'Aircraft list'!$A$4:$G$39,6,FALSE)="YES"),V272,""),"")</f>
        <v/>
      </c>
      <c r="AG272" s="116" t="str">
        <f>IFERROR(IF(VLOOKUP($F272,'Aircraft list'!$A$4:$G$39,5,FALSE)="YES",T272,""),"")</f>
        <v/>
      </c>
      <c r="AH272" s="117" t="str">
        <f>IFERROR(IF(VLOOKUP($F272,'Aircraft list'!$A$4:$G$39,5,FALSE)="YES",U272,""),"")</f>
        <v/>
      </c>
      <c r="AI272" s="115" t="str">
        <f>IFERROR(IF(VLOOKUP($F272,'Aircraft list'!$A$4:$G$39,5,FALSE)="YES",V272,""),"")</f>
        <v/>
      </c>
      <c r="AJ272" s="101"/>
      <c r="AK272" s="101"/>
      <c r="AL272" s="101"/>
      <c r="AM272" s="102" t="str">
        <f>IFERROR(IF(VLOOKUP($F272,'Aircraft list'!$A$4:$G$39,7,FALSE)="YES",N272,""),"")</f>
        <v/>
      </c>
      <c r="AN272" s="112"/>
      <c r="AO272" s="101"/>
      <c r="AP272" s="101"/>
      <c r="AQ272" s="101"/>
      <c r="AR272" s="111"/>
      <c r="AS272" s="102"/>
      <c r="AT272" s="102"/>
      <c r="AU272" s="49"/>
    </row>
    <row r="273" spans="1:47" s="50" customFormat="1">
      <c r="A273" s="84"/>
      <c r="B273" s="75"/>
      <c r="C273" s="76"/>
      <c r="D273" s="77"/>
      <c r="E273" s="73" t="str">
        <f t="shared" si="15"/>
        <v/>
      </c>
      <c r="F273" s="79"/>
      <c r="G273" s="80"/>
      <c r="H273" s="50" t="str">
        <f>IFERROR(IF(VLOOKUP(F273,'Aircraft list'!$A$4:$T$59, 3,FALSE)="YES", "ME", "SE" )," ")</f>
        <v xml:space="preserve"> </v>
      </c>
      <c r="I273" s="80"/>
      <c r="J273" s="81" t="str">
        <f ca="1">IFERROR(IF(AND(
MOD(C273-fctlontodouble(VLOOKUP(B273,#REF!,4,FALSE))/360,1)&gt;=MOD((((MID((MID((IF(ISERR(A273),"",fctsoleil(A273,fctlattodouble(VLOOKUP(B273,#REF!,3,FALSE)),fctlontodouble(VLOOKUP(B273,#REF!,4,FALSE)),FALSE))),1,4)),1,2))*60+MID((MID((IF(ISERR(A273),"",fctsoleil(A273,fctlattodouble(VLOOKUP(B273,#REF!,3,FALSE)),fctlontodouble(VLOOKUP(B273,#REF!,4,FALSE)),FALSE))),1,4)),3,4))/(60*24))-fctlontodouble(VLOOKUP(B273,#REF!,4,FALSE))/360,1),
MOD(C273-fctlontodouble(VLOOKUP(B273,#REF!,4,FALSE))/360,1)&lt;MOD((((MID((MID((IF(ISERR(A273),"",fctsoleil(A273,fctlattodouble(VLOOKUP(B273,#REF!,3,FALSE)),fctlontodouble(VLOOKUP(B273,#REF!,4,FALSE)),FALSE))),7,4)),1,2))*60+MID((MID((IF(ISERR(A273),"",fctsoleil(A273,fctlattodouble(VLOOKUP(B273,#REF!,3,FALSE)),fctlontodouble(VLOOKUP(B273,#REF!,4,FALSE)),FALSE))),7,4)),3,4))/(60*24))-fctlontodouble(VLOOKUP(B273,#REF!,4,FALSE))/360,1)
),1,""),"")</f>
        <v/>
      </c>
      <c r="K273" s="82" t="str">
        <f t="shared" si="16"/>
        <v/>
      </c>
      <c r="L273" s="79" t="str">
        <f ca="1">IFERROR(IF(AND(
MOD(E273-fctlontodouble(VLOOKUP(D273,#REF!,4,FALSE))/360,1)&gt;=MOD((((MID((MID((IF(ISERR(A273),"",fctsoleil(A273,fctlattodouble(VLOOKUP(D273,#REF!,3,FALSE)),fctlontodouble(VLOOKUP(D273,#REF!,4,FALSE)),FALSE))),1,4)),1,2))*60+MID((MID((IF(ISERR(A273),"",fctsoleil(A273,fctlattodouble(VLOOKUP(D273,#REF!,3,FALSE)),fctlontodouble(VLOOKUP(D273,#REF!,4,FALSE)),FALSE))),1,4)),3,4))/(60*24))-fctlontodouble(VLOOKUP(D273,#REF!,4,FALSE))/360,1),
MOD(E273-fctlontodouble(VLOOKUP(D273,#REF!,4,FALSE))/360,1)&lt;MOD((((MID((MID((IF(ISERR(A273),"",fctsoleil(A273,fctlattodouble(VLOOKUP(D273,#REF!,3,FALSE)),fctlontodouble(VLOOKUP(D273,#REF!,4,FALSE)),FALSE))),7,4)),1,2))*60+MID((MID((IF(ISERR(A273),"",fctsoleil(A273,fctlattodouble(VLOOKUP(D273,#REF!,3,FALSE)),fctlontodouble(VLOOKUP(D273,#REF!,4,FALSE)),FALSE))),7,4)),3,4))/(60*24))-fctlontodouble(VLOOKUP(D273,#REF!,4,FALSE))/360,1)
),1," "),"")</f>
        <v/>
      </c>
      <c r="M273" s="79" t="str">
        <f t="shared" si="17"/>
        <v/>
      </c>
      <c r="N273" s="94"/>
      <c r="O273" s="83"/>
      <c r="P273" s="95"/>
      <c r="Q273" s="96"/>
      <c r="R273" s="97" t="str">
        <f>IF(AND(A273&lt;&gt;0,B273&lt;&gt;0,D273&lt;&gt;0,C273&lt;&gt;0,N273&lt;&gt;0),(vol_de_nuit(B273,D273,A273,C273,N273/24)*24),"")</f>
        <v/>
      </c>
      <c r="S273" s="98"/>
      <c r="T273" s="95"/>
      <c r="U273" s="99"/>
      <c r="V273" s="100"/>
      <c r="W273" s="101"/>
      <c r="X273" s="116" t="str">
        <f>IFERROR(IF(AND(VLOOKUP($F273,'Aircraft list'!$A$4:$G$39,2,FALSE)="YES",VLOOKUP($F273,'Aircraft list'!$A$4:$G$39,4,FALSE)="YES"),T273,""),"")</f>
        <v/>
      </c>
      <c r="Y273" s="115" t="str">
        <f>IFERROR(IF(AND(VLOOKUP($F273,'Aircraft list'!$A$4:$G$39,2,FALSE)="YES",VLOOKUP($F273,'Aircraft list'!$A$4:$G$39,4,FALSE)="YES"),V273,""),"")</f>
        <v/>
      </c>
      <c r="Z273" s="116" t="str">
        <f>IFERROR(IF(AND(VLOOKUP($F273,'Aircraft list'!$A$4:$G$39,3,FALSE)="YES",VLOOKUP($F273,'Aircraft list'!$A$4:$G$39,4,FALSE)="YES"),T273,""),"")</f>
        <v/>
      </c>
      <c r="AA273" s="115" t="str">
        <f>IFERROR(IF(AND(VLOOKUP($F273,'Aircraft list'!$A$4:$G$39,3,FALSE)="YES",VLOOKUP($F273,'Aircraft list'!$A$4:$G$39,4,FALSE)="YES"),V273,""),"")</f>
        <v/>
      </c>
      <c r="AB273" s="116" t="str">
        <f>IFERROR(IF(AND(VLOOKUP($F273,'Aircraft list'!$A$4:$G$39,2,FALSE)="YES",VLOOKUP($F273,'Aircraft list'!$A$4:$G$39,6,FALSE)="YES"),T273,""),"")</f>
        <v/>
      </c>
      <c r="AC273" s="115" t="str">
        <f>IFERROR(IF(AND(VLOOKUP($F273,'Aircraft list'!$A$4:$G$39,2,FALSE)="YES",VLOOKUP($F273,'Aircraft list'!$A$4:$G$39,6,FALSE)="YES"),V273,""),"")</f>
        <v/>
      </c>
      <c r="AD273" s="116" t="str">
        <f>IFERROR(IF(AND(VLOOKUP($F273,'Aircraft list'!$A$4:$G$39,3,FALSE)="YES",VLOOKUP($F273,'Aircraft list'!$A$4:$G$39,6,FALSE)="YES"),T273,""),"")</f>
        <v/>
      </c>
      <c r="AE273" s="117" t="str">
        <f>IFERROR(IF(AND(VLOOKUP($F273,'Aircraft list'!$A$4:$G$39,3,FALSE)="YES",VLOOKUP($F273,'Aircraft list'!$A$4:$G$39,6,FALSE)="YES"),U273,""),"")</f>
        <v/>
      </c>
      <c r="AF273" s="115" t="str">
        <f>IFERROR(IF(AND(VLOOKUP($F273,'Aircraft list'!$A$4:$G$39,3,FALSE)="YES",VLOOKUP($F273,'Aircraft list'!$A$4:$G$39,6,FALSE)="YES"),V273,""),"")</f>
        <v/>
      </c>
      <c r="AG273" s="116" t="str">
        <f>IFERROR(IF(VLOOKUP($F273,'Aircraft list'!$A$4:$G$39,5,FALSE)="YES",T273,""),"")</f>
        <v/>
      </c>
      <c r="AH273" s="117" t="str">
        <f>IFERROR(IF(VLOOKUP($F273,'Aircraft list'!$A$4:$G$39,5,FALSE)="YES",U273,""),"")</f>
        <v/>
      </c>
      <c r="AI273" s="115" t="str">
        <f>IFERROR(IF(VLOOKUP($F273,'Aircraft list'!$A$4:$G$39,5,FALSE)="YES",V273,""),"")</f>
        <v/>
      </c>
      <c r="AJ273" s="101"/>
      <c r="AK273" s="101"/>
      <c r="AL273" s="101"/>
      <c r="AM273" s="102" t="str">
        <f>IFERROR(IF(VLOOKUP($F273,'Aircraft list'!$A$4:$G$39,7,FALSE)="YES",N273,""),"")</f>
        <v/>
      </c>
      <c r="AN273" s="112"/>
      <c r="AO273" s="101"/>
      <c r="AP273" s="101"/>
      <c r="AQ273" s="101"/>
      <c r="AR273" s="111"/>
      <c r="AS273" s="102"/>
      <c r="AT273" s="102"/>
      <c r="AU273" s="49"/>
    </row>
    <row r="274" spans="1:47" s="50" customFormat="1">
      <c r="A274" s="84"/>
      <c r="B274" s="75"/>
      <c r="C274" s="76"/>
      <c r="D274" s="77"/>
      <c r="E274" s="73" t="str">
        <f t="shared" si="15"/>
        <v/>
      </c>
      <c r="F274" s="79"/>
      <c r="G274" s="80"/>
      <c r="H274" s="50" t="str">
        <f>IFERROR(IF(VLOOKUP(F274,'Aircraft list'!$A$4:$T$59, 3,FALSE)="YES", "ME", "SE" )," ")</f>
        <v xml:space="preserve"> </v>
      </c>
      <c r="I274" s="80"/>
      <c r="J274" s="81" t="str">
        <f ca="1">IFERROR(IF(AND(
MOD(C274-fctlontodouble(VLOOKUP(B274,#REF!,4,FALSE))/360,1)&gt;=MOD((((MID((MID((IF(ISERR(A274),"",fctsoleil(A274,fctlattodouble(VLOOKUP(B274,#REF!,3,FALSE)),fctlontodouble(VLOOKUP(B274,#REF!,4,FALSE)),FALSE))),1,4)),1,2))*60+MID((MID((IF(ISERR(A274),"",fctsoleil(A274,fctlattodouble(VLOOKUP(B274,#REF!,3,FALSE)),fctlontodouble(VLOOKUP(B274,#REF!,4,FALSE)),FALSE))),1,4)),3,4))/(60*24))-fctlontodouble(VLOOKUP(B274,#REF!,4,FALSE))/360,1),
MOD(C274-fctlontodouble(VLOOKUP(B274,#REF!,4,FALSE))/360,1)&lt;MOD((((MID((MID((IF(ISERR(A274),"",fctsoleil(A274,fctlattodouble(VLOOKUP(B274,#REF!,3,FALSE)),fctlontodouble(VLOOKUP(B274,#REF!,4,FALSE)),FALSE))),7,4)),1,2))*60+MID((MID((IF(ISERR(A274),"",fctsoleil(A274,fctlattodouble(VLOOKUP(B274,#REF!,3,FALSE)),fctlontodouble(VLOOKUP(B274,#REF!,4,FALSE)),FALSE))),7,4)),3,4))/(60*24))-fctlontodouble(VLOOKUP(B274,#REF!,4,FALSE))/360,1)
),1,""),"")</f>
        <v/>
      </c>
      <c r="K274" s="82" t="str">
        <f t="shared" si="16"/>
        <v/>
      </c>
      <c r="L274" s="79" t="str">
        <f ca="1">IFERROR(IF(AND(
MOD(E274-fctlontodouble(VLOOKUP(D274,#REF!,4,FALSE))/360,1)&gt;=MOD((((MID((MID((IF(ISERR(A274),"",fctsoleil(A274,fctlattodouble(VLOOKUP(D274,#REF!,3,FALSE)),fctlontodouble(VLOOKUP(D274,#REF!,4,FALSE)),FALSE))),1,4)),1,2))*60+MID((MID((IF(ISERR(A274),"",fctsoleil(A274,fctlattodouble(VLOOKUP(D274,#REF!,3,FALSE)),fctlontodouble(VLOOKUP(D274,#REF!,4,FALSE)),FALSE))),1,4)),3,4))/(60*24))-fctlontodouble(VLOOKUP(D274,#REF!,4,FALSE))/360,1),
MOD(E274-fctlontodouble(VLOOKUP(D274,#REF!,4,FALSE))/360,1)&lt;MOD((((MID((MID((IF(ISERR(A274),"",fctsoleil(A274,fctlattodouble(VLOOKUP(D274,#REF!,3,FALSE)),fctlontodouble(VLOOKUP(D274,#REF!,4,FALSE)),FALSE))),7,4)),1,2))*60+MID((MID((IF(ISERR(A274),"",fctsoleil(A274,fctlattodouble(VLOOKUP(D274,#REF!,3,FALSE)),fctlontodouble(VLOOKUP(D274,#REF!,4,FALSE)),FALSE))),7,4)),3,4))/(60*24))-fctlontodouble(VLOOKUP(D274,#REF!,4,FALSE))/360,1)
),1," "),"")</f>
        <v/>
      </c>
      <c r="M274" s="79" t="str">
        <f t="shared" si="17"/>
        <v/>
      </c>
      <c r="N274" s="94"/>
      <c r="O274" s="83"/>
      <c r="P274" s="95"/>
      <c r="Q274" s="96"/>
      <c r="R274" s="97" t="str">
        <f>IF(AND(A274&lt;&gt;0,B274&lt;&gt;0,D274&lt;&gt;0,C274&lt;&gt;0,N274&lt;&gt;0),(vol_de_nuit(B274,D274,A274,C274,N274/24)*24),"")</f>
        <v/>
      </c>
      <c r="S274" s="98"/>
      <c r="T274" s="95"/>
      <c r="U274" s="99"/>
      <c r="V274" s="100"/>
      <c r="W274" s="101"/>
      <c r="X274" s="116" t="str">
        <f>IFERROR(IF(AND(VLOOKUP($F274,'Aircraft list'!$A$4:$G$39,2,FALSE)="YES",VLOOKUP($F274,'Aircraft list'!$A$4:$G$39,4,FALSE)="YES"),T274,""),"")</f>
        <v/>
      </c>
      <c r="Y274" s="115" t="str">
        <f>IFERROR(IF(AND(VLOOKUP($F274,'Aircraft list'!$A$4:$G$39,2,FALSE)="YES",VLOOKUP($F274,'Aircraft list'!$A$4:$G$39,4,FALSE)="YES"),V274,""),"")</f>
        <v/>
      </c>
      <c r="Z274" s="116" t="str">
        <f>IFERROR(IF(AND(VLOOKUP($F274,'Aircraft list'!$A$4:$G$39,3,FALSE)="YES",VLOOKUP($F274,'Aircraft list'!$A$4:$G$39,4,FALSE)="YES"),T274,""),"")</f>
        <v/>
      </c>
      <c r="AA274" s="115" t="str">
        <f>IFERROR(IF(AND(VLOOKUP($F274,'Aircraft list'!$A$4:$G$39,3,FALSE)="YES",VLOOKUP($F274,'Aircraft list'!$A$4:$G$39,4,FALSE)="YES"),V274,""),"")</f>
        <v/>
      </c>
      <c r="AB274" s="116" t="str">
        <f>IFERROR(IF(AND(VLOOKUP($F274,'Aircraft list'!$A$4:$G$39,2,FALSE)="YES",VLOOKUP($F274,'Aircraft list'!$A$4:$G$39,6,FALSE)="YES"),T274,""),"")</f>
        <v/>
      </c>
      <c r="AC274" s="115" t="str">
        <f>IFERROR(IF(AND(VLOOKUP($F274,'Aircraft list'!$A$4:$G$39,2,FALSE)="YES",VLOOKUP($F274,'Aircraft list'!$A$4:$G$39,6,FALSE)="YES"),V274,""),"")</f>
        <v/>
      </c>
      <c r="AD274" s="116" t="str">
        <f>IFERROR(IF(AND(VLOOKUP($F274,'Aircraft list'!$A$4:$G$39,3,FALSE)="YES",VLOOKUP($F274,'Aircraft list'!$A$4:$G$39,6,FALSE)="YES"),T274,""),"")</f>
        <v/>
      </c>
      <c r="AE274" s="117" t="str">
        <f>IFERROR(IF(AND(VLOOKUP($F274,'Aircraft list'!$A$4:$G$39,3,FALSE)="YES",VLOOKUP($F274,'Aircraft list'!$A$4:$G$39,6,FALSE)="YES"),U274,""),"")</f>
        <v/>
      </c>
      <c r="AF274" s="115" t="str">
        <f>IFERROR(IF(AND(VLOOKUP($F274,'Aircraft list'!$A$4:$G$39,3,FALSE)="YES",VLOOKUP($F274,'Aircraft list'!$A$4:$G$39,6,FALSE)="YES"),V274,""),"")</f>
        <v/>
      </c>
      <c r="AG274" s="116" t="str">
        <f>IFERROR(IF(VLOOKUP($F274,'Aircraft list'!$A$4:$G$39,5,FALSE)="YES",T274,""),"")</f>
        <v/>
      </c>
      <c r="AH274" s="117" t="str">
        <f>IFERROR(IF(VLOOKUP($F274,'Aircraft list'!$A$4:$G$39,5,FALSE)="YES",U274,""),"")</f>
        <v/>
      </c>
      <c r="AI274" s="115" t="str">
        <f>IFERROR(IF(VLOOKUP($F274,'Aircraft list'!$A$4:$G$39,5,FALSE)="YES",V274,""),"")</f>
        <v/>
      </c>
      <c r="AJ274" s="101"/>
      <c r="AK274" s="101"/>
      <c r="AL274" s="101"/>
      <c r="AM274" s="102" t="str">
        <f>IFERROR(IF(VLOOKUP($F274,'Aircraft list'!$A$4:$G$39,7,FALSE)="YES",N274,""),"")</f>
        <v/>
      </c>
      <c r="AN274" s="112"/>
      <c r="AO274" s="101"/>
      <c r="AP274" s="101"/>
      <c r="AQ274" s="101"/>
      <c r="AR274" s="111"/>
      <c r="AS274" s="102"/>
      <c r="AT274" s="102"/>
      <c r="AU274" s="49"/>
    </row>
    <row r="275" spans="1:47" s="50" customFormat="1">
      <c r="A275" s="84"/>
      <c r="B275" s="75"/>
      <c r="C275" s="76"/>
      <c r="D275" s="77"/>
      <c r="E275" s="73" t="str">
        <f t="shared" si="15"/>
        <v/>
      </c>
      <c r="F275" s="79"/>
      <c r="G275" s="80"/>
      <c r="H275" s="50" t="str">
        <f>IFERROR(IF(VLOOKUP(F275,'Aircraft list'!$A$4:$T$59, 3,FALSE)="YES", "ME", "SE" )," ")</f>
        <v xml:space="preserve"> </v>
      </c>
      <c r="I275" s="80"/>
      <c r="J275" s="81" t="str">
        <f ca="1">IFERROR(IF(AND(
MOD(C275-fctlontodouble(VLOOKUP(B275,#REF!,4,FALSE))/360,1)&gt;=MOD((((MID((MID((IF(ISERR(A275),"",fctsoleil(A275,fctlattodouble(VLOOKUP(B275,#REF!,3,FALSE)),fctlontodouble(VLOOKUP(B275,#REF!,4,FALSE)),FALSE))),1,4)),1,2))*60+MID((MID((IF(ISERR(A275),"",fctsoleil(A275,fctlattodouble(VLOOKUP(B275,#REF!,3,FALSE)),fctlontodouble(VLOOKUP(B275,#REF!,4,FALSE)),FALSE))),1,4)),3,4))/(60*24))-fctlontodouble(VLOOKUP(B275,#REF!,4,FALSE))/360,1),
MOD(C275-fctlontodouble(VLOOKUP(B275,#REF!,4,FALSE))/360,1)&lt;MOD((((MID((MID((IF(ISERR(A275),"",fctsoleil(A275,fctlattodouble(VLOOKUP(B275,#REF!,3,FALSE)),fctlontodouble(VLOOKUP(B275,#REF!,4,FALSE)),FALSE))),7,4)),1,2))*60+MID((MID((IF(ISERR(A275),"",fctsoleil(A275,fctlattodouble(VLOOKUP(B275,#REF!,3,FALSE)),fctlontodouble(VLOOKUP(B275,#REF!,4,FALSE)),FALSE))),7,4)),3,4))/(60*24))-fctlontodouble(VLOOKUP(B275,#REF!,4,FALSE))/360,1)
),1,""),"")</f>
        <v/>
      </c>
      <c r="K275" s="82" t="str">
        <f t="shared" si="16"/>
        <v/>
      </c>
      <c r="L275" s="79" t="str">
        <f ca="1">IFERROR(IF(AND(
MOD(E275-fctlontodouble(VLOOKUP(D275,#REF!,4,FALSE))/360,1)&gt;=MOD((((MID((MID((IF(ISERR(A275),"",fctsoleil(A275,fctlattodouble(VLOOKUP(D275,#REF!,3,FALSE)),fctlontodouble(VLOOKUP(D275,#REF!,4,FALSE)),FALSE))),1,4)),1,2))*60+MID((MID((IF(ISERR(A275),"",fctsoleil(A275,fctlattodouble(VLOOKUP(D275,#REF!,3,FALSE)),fctlontodouble(VLOOKUP(D275,#REF!,4,FALSE)),FALSE))),1,4)),3,4))/(60*24))-fctlontodouble(VLOOKUP(D275,#REF!,4,FALSE))/360,1),
MOD(E275-fctlontodouble(VLOOKUP(D275,#REF!,4,FALSE))/360,1)&lt;MOD((((MID((MID((IF(ISERR(A275),"",fctsoleil(A275,fctlattodouble(VLOOKUP(D275,#REF!,3,FALSE)),fctlontodouble(VLOOKUP(D275,#REF!,4,FALSE)),FALSE))),7,4)),1,2))*60+MID((MID((IF(ISERR(A275),"",fctsoleil(A275,fctlattodouble(VLOOKUP(D275,#REF!,3,FALSE)),fctlontodouble(VLOOKUP(D275,#REF!,4,FALSE)),FALSE))),7,4)),3,4))/(60*24))-fctlontodouble(VLOOKUP(D275,#REF!,4,FALSE))/360,1)
),1," "),"")</f>
        <v/>
      </c>
      <c r="M275" s="79" t="str">
        <f t="shared" si="17"/>
        <v/>
      </c>
      <c r="N275" s="94"/>
      <c r="O275" s="83"/>
      <c r="P275" s="95"/>
      <c r="Q275" s="96"/>
      <c r="R275" s="97" t="str">
        <f>IF(AND(A275&lt;&gt;0,B275&lt;&gt;0,D275&lt;&gt;0,C275&lt;&gt;0,N275&lt;&gt;0),(vol_de_nuit(B275,D275,A275,C275,N275/24)*24),"")</f>
        <v/>
      </c>
      <c r="S275" s="98"/>
      <c r="T275" s="95"/>
      <c r="U275" s="99"/>
      <c r="V275" s="100"/>
      <c r="W275" s="101"/>
      <c r="X275" s="116" t="str">
        <f>IFERROR(IF(AND(VLOOKUP($F275,'Aircraft list'!$A$4:$G$39,2,FALSE)="YES",VLOOKUP($F275,'Aircraft list'!$A$4:$G$39,4,FALSE)="YES"),T275,""),"")</f>
        <v/>
      </c>
      <c r="Y275" s="115" t="str">
        <f>IFERROR(IF(AND(VLOOKUP($F275,'Aircraft list'!$A$4:$G$39,2,FALSE)="YES",VLOOKUP($F275,'Aircraft list'!$A$4:$G$39,4,FALSE)="YES"),V275,""),"")</f>
        <v/>
      </c>
      <c r="Z275" s="116" t="str">
        <f>IFERROR(IF(AND(VLOOKUP($F275,'Aircraft list'!$A$4:$G$39,3,FALSE)="YES",VLOOKUP($F275,'Aircraft list'!$A$4:$G$39,4,FALSE)="YES"),T275,""),"")</f>
        <v/>
      </c>
      <c r="AA275" s="115" t="str">
        <f>IFERROR(IF(AND(VLOOKUP($F275,'Aircraft list'!$A$4:$G$39,3,FALSE)="YES",VLOOKUP($F275,'Aircraft list'!$A$4:$G$39,4,FALSE)="YES"),V275,""),"")</f>
        <v/>
      </c>
      <c r="AB275" s="116" t="str">
        <f>IFERROR(IF(AND(VLOOKUP($F275,'Aircraft list'!$A$4:$G$39,2,FALSE)="YES",VLOOKUP($F275,'Aircraft list'!$A$4:$G$39,6,FALSE)="YES"),T275,""),"")</f>
        <v/>
      </c>
      <c r="AC275" s="115" t="str">
        <f>IFERROR(IF(AND(VLOOKUP($F275,'Aircraft list'!$A$4:$G$39,2,FALSE)="YES",VLOOKUP($F275,'Aircraft list'!$A$4:$G$39,6,FALSE)="YES"),V275,""),"")</f>
        <v/>
      </c>
      <c r="AD275" s="116" t="str">
        <f>IFERROR(IF(AND(VLOOKUP($F275,'Aircraft list'!$A$4:$G$39,3,FALSE)="YES",VLOOKUP($F275,'Aircraft list'!$A$4:$G$39,6,FALSE)="YES"),T275,""),"")</f>
        <v/>
      </c>
      <c r="AE275" s="117" t="str">
        <f>IFERROR(IF(AND(VLOOKUP($F275,'Aircraft list'!$A$4:$G$39,3,FALSE)="YES",VLOOKUP($F275,'Aircraft list'!$A$4:$G$39,6,FALSE)="YES"),U275,""),"")</f>
        <v/>
      </c>
      <c r="AF275" s="115" t="str">
        <f>IFERROR(IF(AND(VLOOKUP($F275,'Aircraft list'!$A$4:$G$39,3,FALSE)="YES",VLOOKUP($F275,'Aircraft list'!$A$4:$G$39,6,FALSE)="YES"),V275,""),"")</f>
        <v/>
      </c>
      <c r="AG275" s="116" t="str">
        <f>IFERROR(IF(VLOOKUP($F275,'Aircraft list'!$A$4:$G$39,5,FALSE)="YES",T275,""),"")</f>
        <v/>
      </c>
      <c r="AH275" s="117" t="str">
        <f>IFERROR(IF(VLOOKUP($F275,'Aircraft list'!$A$4:$G$39,5,FALSE)="YES",U275,""),"")</f>
        <v/>
      </c>
      <c r="AI275" s="115" t="str">
        <f>IFERROR(IF(VLOOKUP($F275,'Aircraft list'!$A$4:$G$39,5,FALSE)="YES",V275,""),"")</f>
        <v/>
      </c>
      <c r="AJ275" s="101"/>
      <c r="AK275" s="101"/>
      <c r="AL275" s="101"/>
      <c r="AM275" s="102" t="str">
        <f>IFERROR(IF(VLOOKUP($F275,'Aircraft list'!$A$4:$G$39,7,FALSE)="YES",N275,""),"")</f>
        <v/>
      </c>
      <c r="AN275" s="112"/>
      <c r="AO275" s="101"/>
      <c r="AP275" s="101"/>
      <c r="AQ275" s="101"/>
      <c r="AR275" s="111"/>
      <c r="AS275" s="102"/>
      <c r="AT275" s="102"/>
      <c r="AU275" s="49"/>
    </row>
    <row r="276" spans="1:47" s="50" customFormat="1">
      <c r="A276" s="84"/>
      <c r="B276" s="75"/>
      <c r="C276" s="76"/>
      <c r="D276" s="77"/>
      <c r="E276" s="73" t="str">
        <f t="shared" si="15"/>
        <v/>
      </c>
      <c r="F276" s="79"/>
      <c r="G276" s="80"/>
      <c r="H276" s="50" t="str">
        <f>IFERROR(IF(VLOOKUP(F276,'Aircraft list'!$A$4:$T$59, 3,FALSE)="YES", "ME", "SE" )," ")</f>
        <v xml:space="preserve"> </v>
      </c>
      <c r="I276" s="80"/>
      <c r="J276" s="81" t="str">
        <f ca="1">IFERROR(IF(AND(
MOD(C276-fctlontodouble(VLOOKUP(B276,#REF!,4,FALSE))/360,1)&gt;=MOD((((MID((MID((IF(ISERR(A276),"",fctsoleil(A276,fctlattodouble(VLOOKUP(B276,#REF!,3,FALSE)),fctlontodouble(VLOOKUP(B276,#REF!,4,FALSE)),FALSE))),1,4)),1,2))*60+MID((MID((IF(ISERR(A276),"",fctsoleil(A276,fctlattodouble(VLOOKUP(B276,#REF!,3,FALSE)),fctlontodouble(VLOOKUP(B276,#REF!,4,FALSE)),FALSE))),1,4)),3,4))/(60*24))-fctlontodouble(VLOOKUP(B276,#REF!,4,FALSE))/360,1),
MOD(C276-fctlontodouble(VLOOKUP(B276,#REF!,4,FALSE))/360,1)&lt;MOD((((MID((MID((IF(ISERR(A276),"",fctsoleil(A276,fctlattodouble(VLOOKUP(B276,#REF!,3,FALSE)),fctlontodouble(VLOOKUP(B276,#REF!,4,FALSE)),FALSE))),7,4)),1,2))*60+MID((MID((IF(ISERR(A276),"",fctsoleil(A276,fctlattodouble(VLOOKUP(B276,#REF!,3,FALSE)),fctlontodouble(VLOOKUP(B276,#REF!,4,FALSE)),FALSE))),7,4)),3,4))/(60*24))-fctlontodouble(VLOOKUP(B276,#REF!,4,FALSE))/360,1)
),1,""),"")</f>
        <v/>
      </c>
      <c r="K276" s="82" t="str">
        <f t="shared" si="16"/>
        <v/>
      </c>
      <c r="L276" s="79" t="str">
        <f ca="1">IFERROR(IF(AND(
MOD(E276-fctlontodouble(VLOOKUP(D276,#REF!,4,FALSE))/360,1)&gt;=MOD((((MID((MID((IF(ISERR(A276),"",fctsoleil(A276,fctlattodouble(VLOOKUP(D276,#REF!,3,FALSE)),fctlontodouble(VLOOKUP(D276,#REF!,4,FALSE)),FALSE))),1,4)),1,2))*60+MID((MID((IF(ISERR(A276),"",fctsoleil(A276,fctlattodouble(VLOOKUP(D276,#REF!,3,FALSE)),fctlontodouble(VLOOKUP(D276,#REF!,4,FALSE)),FALSE))),1,4)),3,4))/(60*24))-fctlontodouble(VLOOKUP(D276,#REF!,4,FALSE))/360,1),
MOD(E276-fctlontodouble(VLOOKUP(D276,#REF!,4,FALSE))/360,1)&lt;MOD((((MID((MID((IF(ISERR(A276),"",fctsoleil(A276,fctlattodouble(VLOOKUP(D276,#REF!,3,FALSE)),fctlontodouble(VLOOKUP(D276,#REF!,4,FALSE)),FALSE))),7,4)),1,2))*60+MID((MID((IF(ISERR(A276),"",fctsoleil(A276,fctlattodouble(VLOOKUP(D276,#REF!,3,FALSE)),fctlontodouble(VLOOKUP(D276,#REF!,4,FALSE)),FALSE))),7,4)),3,4))/(60*24))-fctlontodouble(VLOOKUP(D276,#REF!,4,FALSE))/360,1)
),1," "),"")</f>
        <v/>
      </c>
      <c r="M276" s="79" t="str">
        <f t="shared" si="17"/>
        <v/>
      </c>
      <c r="N276" s="94"/>
      <c r="O276" s="83"/>
      <c r="P276" s="95"/>
      <c r="Q276" s="96"/>
      <c r="R276" s="97" t="str">
        <f>IF(AND(A276&lt;&gt;0,B276&lt;&gt;0,D276&lt;&gt;0,C276&lt;&gt;0,N276&lt;&gt;0),(vol_de_nuit(B276,D276,A276,C276,N276/24)*24),"")</f>
        <v/>
      </c>
      <c r="S276" s="98"/>
      <c r="T276" s="95"/>
      <c r="U276" s="99"/>
      <c r="V276" s="100"/>
      <c r="W276" s="101"/>
      <c r="X276" s="116" t="str">
        <f>IFERROR(IF(AND(VLOOKUP($F276,'Aircraft list'!$A$4:$G$39,2,FALSE)="YES",VLOOKUP($F276,'Aircraft list'!$A$4:$G$39,4,FALSE)="YES"),T276,""),"")</f>
        <v/>
      </c>
      <c r="Y276" s="115" t="str">
        <f>IFERROR(IF(AND(VLOOKUP($F276,'Aircraft list'!$A$4:$G$39,2,FALSE)="YES",VLOOKUP($F276,'Aircraft list'!$A$4:$G$39,4,FALSE)="YES"),V276,""),"")</f>
        <v/>
      </c>
      <c r="Z276" s="116" t="str">
        <f>IFERROR(IF(AND(VLOOKUP($F276,'Aircraft list'!$A$4:$G$39,3,FALSE)="YES",VLOOKUP($F276,'Aircraft list'!$A$4:$G$39,4,FALSE)="YES"),T276,""),"")</f>
        <v/>
      </c>
      <c r="AA276" s="115" t="str">
        <f>IFERROR(IF(AND(VLOOKUP($F276,'Aircraft list'!$A$4:$G$39,3,FALSE)="YES",VLOOKUP($F276,'Aircraft list'!$A$4:$G$39,4,FALSE)="YES"),V276,""),"")</f>
        <v/>
      </c>
      <c r="AB276" s="116" t="str">
        <f>IFERROR(IF(AND(VLOOKUP($F276,'Aircraft list'!$A$4:$G$39,2,FALSE)="YES",VLOOKUP($F276,'Aircraft list'!$A$4:$G$39,6,FALSE)="YES"),T276,""),"")</f>
        <v/>
      </c>
      <c r="AC276" s="115" t="str">
        <f>IFERROR(IF(AND(VLOOKUP($F276,'Aircraft list'!$A$4:$G$39,2,FALSE)="YES",VLOOKUP($F276,'Aircraft list'!$A$4:$G$39,6,FALSE)="YES"),V276,""),"")</f>
        <v/>
      </c>
      <c r="AD276" s="116" t="str">
        <f>IFERROR(IF(AND(VLOOKUP($F276,'Aircraft list'!$A$4:$G$39,3,FALSE)="YES",VLOOKUP($F276,'Aircraft list'!$A$4:$G$39,6,FALSE)="YES"),T276,""),"")</f>
        <v/>
      </c>
      <c r="AE276" s="117" t="str">
        <f>IFERROR(IF(AND(VLOOKUP($F276,'Aircraft list'!$A$4:$G$39,3,FALSE)="YES",VLOOKUP($F276,'Aircraft list'!$A$4:$G$39,6,FALSE)="YES"),U276,""),"")</f>
        <v/>
      </c>
      <c r="AF276" s="115" t="str">
        <f>IFERROR(IF(AND(VLOOKUP($F276,'Aircraft list'!$A$4:$G$39,3,FALSE)="YES",VLOOKUP($F276,'Aircraft list'!$A$4:$G$39,6,FALSE)="YES"),V276,""),"")</f>
        <v/>
      </c>
      <c r="AG276" s="116" t="str">
        <f>IFERROR(IF(VLOOKUP($F276,'Aircraft list'!$A$4:$G$39,5,FALSE)="YES",T276,""),"")</f>
        <v/>
      </c>
      <c r="AH276" s="117" t="str">
        <f>IFERROR(IF(VLOOKUP($F276,'Aircraft list'!$A$4:$G$39,5,FALSE)="YES",U276,""),"")</f>
        <v/>
      </c>
      <c r="AI276" s="115" t="str">
        <f>IFERROR(IF(VLOOKUP($F276,'Aircraft list'!$A$4:$G$39,5,FALSE)="YES",V276,""),"")</f>
        <v/>
      </c>
      <c r="AJ276" s="101"/>
      <c r="AK276" s="101"/>
      <c r="AL276" s="101"/>
      <c r="AM276" s="102" t="str">
        <f>IFERROR(IF(VLOOKUP($F276,'Aircraft list'!$A$4:$G$39,7,FALSE)="YES",N276,""),"")</f>
        <v/>
      </c>
      <c r="AN276" s="112"/>
      <c r="AO276" s="101"/>
      <c r="AP276" s="101"/>
      <c r="AQ276" s="101"/>
      <c r="AR276" s="111"/>
      <c r="AS276" s="102"/>
      <c r="AT276" s="102"/>
      <c r="AU276" s="49"/>
    </row>
    <row r="277" spans="1:47" s="50" customFormat="1">
      <c r="A277" s="84"/>
      <c r="B277" s="75"/>
      <c r="C277" s="76"/>
      <c r="D277" s="77"/>
      <c r="E277" s="73" t="str">
        <f t="shared" si="15"/>
        <v/>
      </c>
      <c r="F277" s="79"/>
      <c r="G277" s="80"/>
      <c r="H277" s="50" t="str">
        <f>IFERROR(IF(VLOOKUP(F277,'Aircraft list'!$A$4:$T$59, 3,FALSE)="YES", "ME", "SE" )," ")</f>
        <v xml:space="preserve"> </v>
      </c>
      <c r="I277" s="80"/>
      <c r="J277" s="81" t="str">
        <f ca="1">IFERROR(IF(AND(
MOD(C277-fctlontodouble(VLOOKUP(B277,#REF!,4,FALSE))/360,1)&gt;=MOD((((MID((MID((IF(ISERR(A277),"",fctsoleil(A277,fctlattodouble(VLOOKUP(B277,#REF!,3,FALSE)),fctlontodouble(VLOOKUP(B277,#REF!,4,FALSE)),FALSE))),1,4)),1,2))*60+MID((MID((IF(ISERR(A277),"",fctsoleil(A277,fctlattodouble(VLOOKUP(B277,#REF!,3,FALSE)),fctlontodouble(VLOOKUP(B277,#REF!,4,FALSE)),FALSE))),1,4)),3,4))/(60*24))-fctlontodouble(VLOOKUP(B277,#REF!,4,FALSE))/360,1),
MOD(C277-fctlontodouble(VLOOKUP(B277,#REF!,4,FALSE))/360,1)&lt;MOD((((MID((MID((IF(ISERR(A277),"",fctsoleil(A277,fctlattodouble(VLOOKUP(B277,#REF!,3,FALSE)),fctlontodouble(VLOOKUP(B277,#REF!,4,FALSE)),FALSE))),7,4)),1,2))*60+MID((MID((IF(ISERR(A277),"",fctsoleil(A277,fctlattodouble(VLOOKUP(B277,#REF!,3,FALSE)),fctlontodouble(VLOOKUP(B277,#REF!,4,FALSE)),FALSE))),7,4)),3,4))/(60*24))-fctlontodouble(VLOOKUP(B277,#REF!,4,FALSE))/360,1)
),1,""),"")</f>
        <v/>
      </c>
      <c r="K277" s="82" t="str">
        <f t="shared" si="16"/>
        <v/>
      </c>
      <c r="L277" s="79" t="str">
        <f ca="1">IFERROR(IF(AND(
MOD(E277-fctlontodouble(VLOOKUP(D277,#REF!,4,FALSE))/360,1)&gt;=MOD((((MID((MID((IF(ISERR(A277),"",fctsoleil(A277,fctlattodouble(VLOOKUP(D277,#REF!,3,FALSE)),fctlontodouble(VLOOKUP(D277,#REF!,4,FALSE)),FALSE))),1,4)),1,2))*60+MID((MID((IF(ISERR(A277),"",fctsoleil(A277,fctlattodouble(VLOOKUP(D277,#REF!,3,FALSE)),fctlontodouble(VLOOKUP(D277,#REF!,4,FALSE)),FALSE))),1,4)),3,4))/(60*24))-fctlontodouble(VLOOKUP(D277,#REF!,4,FALSE))/360,1),
MOD(E277-fctlontodouble(VLOOKUP(D277,#REF!,4,FALSE))/360,1)&lt;MOD((((MID((MID((IF(ISERR(A277),"",fctsoleil(A277,fctlattodouble(VLOOKUP(D277,#REF!,3,FALSE)),fctlontodouble(VLOOKUP(D277,#REF!,4,FALSE)),FALSE))),7,4)),1,2))*60+MID((MID((IF(ISERR(A277),"",fctsoleil(A277,fctlattodouble(VLOOKUP(D277,#REF!,3,FALSE)),fctlontodouble(VLOOKUP(D277,#REF!,4,FALSE)),FALSE))),7,4)),3,4))/(60*24))-fctlontodouble(VLOOKUP(D277,#REF!,4,FALSE))/360,1)
),1," "),"")</f>
        <v/>
      </c>
      <c r="M277" s="79" t="str">
        <f t="shared" si="17"/>
        <v/>
      </c>
      <c r="N277" s="94"/>
      <c r="O277" s="83"/>
      <c r="P277" s="95"/>
      <c r="Q277" s="96"/>
      <c r="R277" s="97" t="str">
        <f>IF(AND(A277&lt;&gt;0,B277&lt;&gt;0,D277&lt;&gt;0,C277&lt;&gt;0,N277&lt;&gt;0),(vol_de_nuit(B277,D277,A277,C277,N277/24)*24),"")</f>
        <v/>
      </c>
      <c r="S277" s="98"/>
      <c r="T277" s="95"/>
      <c r="U277" s="99"/>
      <c r="V277" s="100"/>
      <c r="W277" s="101"/>
      <c r="X277" s="116" t="str">
        <f>IFERROR(IF(AND(VLOOKUP($F277,'Aircraft list'!$A$4:$G$39,2,FALSE)="YES",VLOOKUP($F277,'Aircraft list'!$A$4:$G$39,4,FALSE)="YES"),T277,""),"")</f>
        <v/>
      </c>
      <c r="Y277" s="115" t="str">
        <f>IFERROR(IF(AND(VLOOKUP($F277,'Aircraft list'!$A$4:$G$39,2,FALSE)="YES",VLOOKUP($F277,'Aircraft list'!$A$4:$G$39,4,FALSE)="YES"),V277,""),"")</f>
        <v/>
      </c>
      <c r="Z277" s="116" t="str">
        <f>IFERROR(IF(AND(VLOOKUP($F277,'Aircraft list'!$A$4:$G$39,3,FALSE)="YES",VLOOKUP($F277,'Aircraft list'!$A$4:$G$39,4,FALSE)="YES"),T277,""),"")</f>
        <v/>
      </c>
      <c r="AA277" s="115" t="str">
        <f>IFERROR(IF(AND(VLOOKUP($F277,'Aircraft list'!$A$4:$G$39,3,FALSE)="YES",VLOOKUP($F277,'Aircraft list'!$A$4:$G$39,4,FALSE)="YES"),V277,""),"")</f>
        <v/>
      </c>
      <c r="AB277" s="116" t="str">
        <f>IFERROR(IF(AND(VLOOKUP($F277,'Aircraft list'!$A$4:$G$39,2,FALSE)="YES",VLOOKUP($F277,'Aircraft list'!$A$4:$G$39,6,FALSE)="YES"),T277,""),"")</f>
        <v/>
      </c>
      <c r="AC277" s="115" t="str">
        <f>IFERROR(IF(AND(VLOOKUP($F277,'Aircraft list'!$A$4:$G$39,2,FALSE)="YES",VLOOKUP($F277,'Aircraft list'!$A$4:$G$39,6,FALSE)="YES"),V277,""),"")</f>
        <v/>
      </c>
      <c r="AD277" s="116" t="str">
        <f>IFERROR(IF(AND(VLOOKUP($F277,'Aircraft list'!$A$4:$G$39,3,FALSE)="YES",VLOOKUP($F277,'Aircraft list'!$A$4:$G$39,6,FALSE)="YES"),T277,""),"")</f>
        <v/>
      </c>
      <c r="AE277" s="117" t="str">
        <f>IFERROR(IF(AND(VLOOKUP($F277,'Aircraft list'!$A$4:$G$39,3,FALSE)="YES",VLOOKUP($F277,'Aircraft list'!$A$4:$G$39,6,FALSE)="YES"),U277,""),"")</f>
        <v/>
      </c>
      <c r="AF277" s="115" t="str">
        <f>IFERROR(IF(AND(VLOOKUP($F277,'Aircraft list'!$A$4:$G$39,3,FALSE)="YES",VLOOKUP($F277,'Aircraft list'!$A$4:$G$39,6,FALSE)="YES"),V277,""),"")</f>
        <v/>
      </c>
      <c r="AG277" s="116" t="str">
        <f>IFERROR(IF(VLOOKUP($F277,'Aircraft list'!$A$4:$G$39,5,FALSE)="YES",T277,""),"")</f>
        <v/>
      </c>
      <c r="AH277" s="117" t="str">
        <f>IFERROR(IF(VLOOKUP($F277,'Aircraft list'!$A$4:$G$39,5,FALSE)="YES",U277,""),"")</f>
        <v/>
      </c>
      <c r="AI277" s="115" t="str">
        <f>IFERROR(IF(VLOOKUP($F277,'Aircraft list'!$A$4:$G$39,5,FALSE)="YES",V277,""),"")</f>
        <v/>
      </c>
      <c r="AJ277" s="101"/>
      <c r="AK277" s="101"/>
      <c r="AL277" s="101"/>
      <c r="AM277" s="102" t="str">
        <f>IFERROR(IF(VLOOKUP($F277,'Aircraft list'!$A$4:$G$39,7,FALSE)="YES",N277,""),"")</f>
        <v/>
      </c>
      <c r="AN277" s="112"/>
      <c r="AO277" s="101"/>
      <c r="AP277" s="101"/>
      <c r="AQ277" s="101"/>
      <c r="AR277" s="111"/>
      <c r="AS277" s="102"/>
      <c r="AT277" s="102"/>
      <c r="AU277" s="49"/>
    </row>
    <row r="278" spans="1:47" s="50" customFormat="1">
      <c r="A278" s="84"/>
      <c r="B278" s="75"/>
      <c r="C278" s="76"/>
      <c r="D278" s="77"/>
      <c r="E278" s="73" t="str">
        <f t="shared" si="15"/>
        <v/>
      </c>
      <c r="F278" s="79"/>
      <c r="G278" s="80"/>
      <c r="H278" s="50" t="str">
        <f>IFERROR(IF(VLOOKUP(F278,'Aircraft list'!$A$4:$T$59, 3,FALSE)="YES", "ME", "SE" )," ")</f>
        <v xml:space="preserve"> </v>
      </c>
      <c r="I278" s="80"/>
      <c r="J278" s="81" t="str">
        <f ca="1">IFERROR(IF(AND(
MOD(C278-fctlontodouble(VLOOKUP(B278,#REF!,4,FALSE))/360,1)&gt;=MOD((((MID((MID((IF(ISERR(A278),"",fctsoleil(A278,fctlattodouble(VLOOKUP(B278,#REF!,3,FALSE)),fctlontodouble(VLOOKUP(B278,#REF!,4,FALSE)),FALSE))),1,4)),1,2))*60+MID((MID((IF(ISERR(A278),"",fctsoleil(A278,fctlattodouble(VLOOKUP(B278,#REF!,3,FALSE)),fctlontodouble(VLOOKUP(B278,#REF!,4,FALSE)),FALSE))),1,4)),3,4))/(60*24))-fctlontodouble(VLOOKUP(B278,#REF!,4,FALSE))/360,1),
MOD(C278-fctlontodouble(VLOOKUP(B278,#REF!,4,FALSE))/360,1)&lt;MOD((((MID((MID((IF(ISERR(A278),"",fctsoleil(A278,fctlattodouble(VLOOKUP(B278,#REF!,3,FALSE)),fctlontodouble(VLOOKUP(B278,#REF!,4,FALSE)),FALSE))),7,4)),1,2))*60+MID((MID((IF(ISERR(A278),"",fctsoleil(A278,fctlattodouble(VLOOKUP(B278,#REF!,3,FALSE)),fctlontodouble(VLOOKUP(B278,#REF!,4,FALSE)),FALSE))),7,4)),3,4))/(60*24))-fctlontodouble(VLOOKUP(B278,#REF!,4,FALSE))/360,1)
),1,""),"")</f>
        <v/>
      </c>
      <c r="K278" s="82" t="str">
        <f t="shared" si="16"/>
        <v/>
      </c>
      <c r="L278" s="79" t="str">
        <f ca="1">IFERROR(IF(AND(
MOD(E278-fctlontodouble(VLOOKUP(D278,#REF!,4,FALSE))/360,1)&gt;=MOD((((MID((MID((IF(ISERR(A278),"",fctsoleil(A278,fctlattodouble(VLOOKUP(D278,#REF!,3,FALSE)),fctlontodouble(VLOOKUP(D278,#REF!,4,FALSE)),FALSE))),1,4)),1,2))*60+MID((MID((IF(ISERR(A278),"",fctsoleil(A278,fctlattodouble(VLOOKUP(D278,#REF!,3,FALSE)),fctlontodouble(VLOOKUP(D278,#REF!,4,FALSE)),FALSE))),1,4)),3,4))/(60*24))-fctlontodouble(VLOOKUP(D278,#REF!,4,FALSE))/360,1),
MOD(E278-fctlontodouble(VLOOKUP(D278,#REF!,4,FALSE))/360,1)&lt;MOD((((MID((MID((IF(ISERR(A278),"",fctsoleil(A278,fctlattodouble(VLOOKUP(D278,#REF!,3,FALSE)),fctlontodouble(VLOOKUP(D278,#REF!,4,FALSE)),FALSE))),7,4)),1,2))*60+MID((MID((IF(ISERR(A278),"",fctsoleil(A278,fctlattodouble(VLOOKUP(D278,#REF!,3,FALSE)),fctlontodouble(VLOOKUP(D278,#REF!,4,FALSE)),FALSE))),7,4)),3,4))/(60*24))-fctlontodouble(VLOOKUP(D278,#REF!,4,FALSE))/360,1)
),1," "),"")</f>
        <v/>
      </c>
      <c r="M278" s="79" t="str">
        <f t="shared" si="17"/>
        <v/>
      </c>
      <c r="N278" s="94"/>
      <c r="O278" s="83"/>
      <c r="P278" s="95"/>
      <c r="Q278" s="96"/>
      <c r="R278" s="97" t="str">
        <f>IF(AND(A278&lt;&gt;0,B278&lt;&gt;0,D278&lt;&gt;0,C278&lt;&gt;0,N278&lt;&gt;0),(vol_de_nuit(B278,D278,A278,C278,N278/24)*24),"")</f>
        <v/>
      </c>
      <c r="S278" s="98"/>
      <c r="T278" s="95"/>
      <c r="U278" s="99"/>
      <c r="V278" s="100"/>
      <c r="W278" s="101"/>
      <c r="X278" s="116" t="str">
        <f>IFERROR(IF(AND(VLOOKUP($F278,'Aircraft list'!$A$4:$G$39,2,FALSE)="YES",VLOOKUP($F278,'Aircraft list'!$A$4:$G$39,4,FALSE)="YES"),T278,""),"")</f>
        <v/>
      </c>
      <c r="Y278" s="115" t="str">
        <f>IFERROR(IF(AND(VLOOKUP($F278,'Aircraft list'!$A$4:$G$39,2,FALSE)="YES",VLOOKUP($F278,'Aircraft list'!$A$4:$G$39,4,FALSE)="YES"),V278,""),"")</f>
        <v/>
      </c>
      <c r="Z278" s="116" t="str">
        <f>IFERROR(IF(AND(VLOOKUP($F278,'Aircraft list'!$A$4:$G$39,3,FALSE)="YES",VLOOKUP($F278,'Aircraft list'!$A$4:$G$39,4,FALSE)="YES"),T278,""),"")</f>
        <v/>
      </c>
      <c r="AA278" s="115" t="str">
        <f>IFERROR(IF(AND(VLOOKUP($F278,'Aircraft list'!$A$4:$G$39,3,FALSE)="YES",VLOOKUP($F278,'Aircraft list'!$A$4:$G$39,4,FALSE)="YES"),V278,""),"")</f>
        <v/>
      </c>
      <c r="AB278" s="116" t="str">
        <f>IFERROR(IF(AND(VLOOKUP($F278,'Aircraft list'!$A$4:$G$39,2,FALSE)="YES",VLOOKUP($F278,'Aircraft list'!$A$4:$G$39,6,FALSE)="YES"),T278,""),"")</f>
        <v/>
      </c>
      <c r="AC278" s="115" t="str">
        <f>IFERROR(IF(AND(VLOOKUP($F278,'Aircraft list'!$A$4:$G$39,2,FALSE)="YES",VLOOKUP($F278,'Aircraft list'!$A$4:$G$39,6,FALSE)="YES"),V278,""),"")</f>
        <v/>
      </c>
      <c r="AD278" s="116" t="str">
        <f>IFERROR(IF(AND(VLOOKUP($F278,'Aircraft list'!$A$4:$G$39,3,FALSE)="YES",VLOOKUP($F278,'Aircraft list'!$A$4:$G$39,6,FALSE)="YES"),T278,""),"")</f>
        <v/>
      </c>
      <c r="AE278" s="117" t="str">
        <f>IFERROR(IF(AND(VLOOKUP($F278,'Aircraft list'!$A$4:$G$39,3,FALSE)="YES",VLOOKUP($F278,'Aircraft list'!$A$4:$G$39,6,FALSE)="YES"),U278,""),"")</f>
        <v/>
      </c>
      <c r="AF278" s="115" t="str">
        <f>IFERROR(IF(AND(VLOOKUP($F278,'Aircraft list'!$A$4:$G$39,3,FALSE)="YES",VLOOKUP($F278,'Aircraft list'!$A$4:$G$39,6,FALSE)="YES"),V278,""),"")</f>
        <v/>
      </c>
      <c r="AG278" s="116" t="str">
        <f>IFERROR(IF(VLOOKUP($F278,'Aircraft list'!$A$4:$G$39,5,FALSE)="YES",T278,""),"")</f>
        <v/>
      </c>
      <c r="AH278" s="117" t="str">
        <f>IFERROR(IF(VLOOKUP($F278,'Aircraft list'!$A$4:$G$39,5,FALSE)="YES",U278,""),"")</f>
        <v/>
      </c>
      <c r="AI278" s="115" t="str">
        <f>IFERROR(IF(VLOOKUP($F278,'Aircraft list'!$A$4:$G$39,5,FALSE)="YES",V278,""),"")</f>
        <v/>
      </c>
      <c r="AJ278" s="101"/>
      <c r="AK278" s="101"/>
      <c r="AL278" s="101"/>
      <c r="AM278" s="102" t="str">
        <f>IFERROR(IF(VLOOKUP($F278,'Aircraft list'!$A$4:$G$39,7,FALSE)="YES",N278,""),"")</f>
        <v/>
      </c>
      <c r="AN278" s="112"/>
      <c r="AO278" s="101"/>
      <c r="AP278" s="101"/>
      <c r="AQ278" s="101"/>
      <c r="AR278" s="111"/>
      <c r="AS278" s="102"/>
      <c r="AT278" s="102"/>
      <c r="AU278" s="49"/>
    </row>
    <row r="279" spans="1:47" s="50" customFormat="1">
      <c r="A279" s="84"/>
      <c r="B279" s="75"/>
      <c r="C279" s="76"/>
      <c r="D279" s="77"/>
      <c r="E279" s="73" t="str">
        <f t="shared" si="15"/>
        <v/>
      </c>
      <c r="F279" s="79"/>
      <c r="G279" s="80"/>
      <c r="H279" s="50" t="str">
        <f>IFERROR(IF(VLOOKUP(F279,'Aircraft list'!$A$4:$T$59, 3,FALSE)="YES", "ME", "SE" )," ")</f>
        <v xml:space="preserve"> </v>
      </c>
      <c r="I279" s="80"/>
      <c r="J279" s="81" t="str">
        <f ca="1">IFERROR(IF(AND(
MOD(C279-fctlontodouble(VLOOKUP(B279,#REF!,4,FALSE))/360,1)&gt;=MOD((((MID((MID((IF(ISERR(A279),"",fctsoleil(A279,fctlattodouble(VLOOKUP(B279,#REF!,3,FALSE)),fctlontodouble(VLOOKUP(B279,#REF!,4,FALSE)),FALSE))),1,4)),1,2))*60+MID((MID((IF(ISERR(A279),"",fctsoleil(A279,fctlattodouble(VLOOKUP(B279,#REF!,3,FALSE)),fctlontodouble(VLOOKUP(B279,#REF!,4,FALSE)),FALSE))),1,4)),3,4))/(60*24))-fctlontodouble(VLOOKUP(B279,#REF!,4,FALSE))/360,1),
MOD(C279-fctlontodouble(VLOOKUP(B279,#REF!,4,FALSE))/360,1)&lt;MOD((((MID((MID((IF(ISERR(A279),"",fctsoleil(A279,fctlattodouble(VLOOKUP(B279,#REF!,3,FALSE)),fctlontodouble(VLOOKUP(B279,#REF!,4,FALSE)),FALSE))),7,4)),1,2))*60+MID((MID((IF(ISERR(A279),"",fctsoleil(A279,fctlattodouble(VLOOKUP(B279,#REF!,3,FALSE)),fctlontodouble(VLOOKUP(B279,#REF!,4,FALSE)),FALSE))),7,4)),3,4))/(60*24))-fctlontodouble(VLOOKUP(B279,#REF!,4,FALSE))/360,1)
),1,""),"")</f>
        <v/>
      </c>
      <c r="K279" s="82" t="str">
        <f t="shared" si="16"/>
        <v/>
      </c>
      <c r="L279" s="79" t="str">
        <f ca="1">IFERROR(IF(AND(
MOD(E279-fctlontodouble(VLOOKUP(D279,#REF!,4,FALSE))/360,1)&gt;=MOD((((MID((MID((IF(ISERR(A279),"",fctsoleil(A279,fctlattodouble(VLOOKUP(D279,#REF!,3,FALSE)),fctlontodouble(VLOOKUP(D279,#REF!,4,FALSE)),FALSE))),1,4)),1,2))*60+MID((MID((IF(ISERR(A279),"",fctsoleil(A279,fctlattodouble(VLOOKUP(D279,#REF!,3,FALSE)),fctlontodouble(VLOOKUP(D279,#REF!,4,FALSE)),FALSE))),1,4)),3,4))/(60*24))-fctlontodouble(VLOOKUP(D279,#REF!,4,FALSE))/360,1),
MOD(E279-fctlontodouble(VLOOKUP(D279,#REF!,4,FALSE))/360,1)&lt;MOD((((MID((MID((IF(ISERR(A279),"",fctsoleil(A279,fctlattodouble(VLOOKUP(D279,#REF!,3,FALSE)),fctlontodouble(VLOOKUP(D279,#REF!,4,FALSE)),FALSE))),7,4)),1,2))*60+MID((MID((IF(ISERR(A279),"",fctsoleil(A279,fctlattodouble(VLOOKUP(D279,#REF!,3,FALSE)),fctlontodouble(VLOOKUP(D279,#REF!,4,FALSE)),FALSE))),7,4)),3,4))/(60*24))-fctlontodouble(VLOOKUP(D279,#REF!,4,FALSE))/360,1)
),1," "),"")</f>
        <v/>
      </c>
      <c r="M279" s="79" t="str">
        <f t="shared" si="17"/>
        <v/>
      </c>
      <c r="N279" s="94"/>
      <c r="O279" s="83"/>
      <c r="P279" s="95"/>
      <c r="Q279" s="96"/>
      <c r="R279" s="97" t="str">
        <f>IF(AND(A279&lt;&gt;0,B279&lt;&gt;0,D279&lt;&gt;0,C279&lt;&gt;0,N279&lt;&gt;0),(vol_de_nuit(B279,D279,A279,C279,N279/24)*24),"")</f>
        <v/>
      </c>
      <c r="S279" s="98"/>
      <c r="T279" s="95"/>
      <c r="U279" s="99"/>
      <c r="V279" s="100"/>
      <c r="W279" s="101"/>
      <c r="X279" s="116" t="str">
        <f>IFERROR(IF(AND(VLOOKUP($F279,'Aircraft list'!$A$4:$G$39,2,FALSE)="YES",VLOOKUP($F279,'Aircraft list'!$A$4:$G$39,4,FALSE)="YES"),T279,""),"")</f>
        <v/>
      </c>
      <c r="Y279" s="115" t="str">
        <f>IFERROR(IF(AND(VLOOKUP($F279,'Aircraft list'!$A$4:$G$39,2,FALSE)="YES",VLOOKUP($F279,'Aircraft list'!$A$4:$G$39,4,FALSE)="YES"),V279,""),"")</f>
        <v/>
      </c>
      <c r="Z279" s="116" t="str">
        <f>IFERROR(IF(AND(VLOOKUP($F279,'Aircraft list'!$A$4:$G$39,3,FALSE)="YES",VLOOKUP($F279,'Aircraft list'!$A$4:$G$39,4,FALSE)="YES"),T279,""),"")</f>
        <v/>
      </c>
      <c r="AA279" s="115" t="str">
        <f>IFERROR(IF(AND(VLOOKUP($F279,'Aircraft list'!$A$4:$G$39,3,FALSE)="YES",VLOOKUP($F279,'Aircraft list'!$A$4:$G$39,4,FALSE)="YES"),V279,""),"")</f>
        <v/>
      </c>
      <c r="AB279" s="116" t="str">
        <f>IFERROR(IF(AND(VLOOKUP($F279,'Aircraft list'!$A$4:$G$39,2,FALSE)="YES",VLOOKUP($F279,'Aircraft list'!$A$4:$G$39,6,FALSE)="YES"),T279,""),"")</f>
        <v/>
      </c>
      <c r="AC279" s="115" t="str">
        <f>IFERROR(IF(AND(VLOOKUP($F279,'Aircraft list'!$A$4:$G$39,2,FALSE)="YES",VLOOKUP($F279,'Aircraft list'!$A$4:$G$39,6,FALSE)="YES"),V279,""),"")</f>
        <v/>
      </c>
      <c r="AD279" s="116" t="str">
        <f>IFERROR(IF(AND(VLOOKUP($F279,'Aircraft list'!$A$4:$G$39,3,FALSE)="YES",VLOOKUP($F279,'Aircraft list'!$A$4:$G$39,6,FALSE)="YES"),T279,""),"")</f>
        <v/>
      </c>
      <c r="AE279" s="117" t="str">
        <f>IFERROR(IF(AND(VLOOKUP($F279,'Aircraft list'!$A$4:$G$39,3,FALSE)="YES",VLOOKUP($F279,'Aircraft list'!$A$4:$G$39,6,FALSE)="YES"),U279,""),"")</f>
        <v/>
      </c>
      <c r="AF279" s="115" t="str">
        <f>IFERROR(IF(AND(VLOOKUP($F279,'Aircraft list'!$A$4:$G$39,3,FALSE)="YES",VLOOKUP($F279,'Aircraft list'!$A$4:$G$39,6,FALSE)="YES"),V279,""),"")</f>
        <v/>
      </c>
      <c r="AG279" s="116" t="str">
        <f>IFERROR(IF(VLOOKUP($F279,'Aircraft list'!$A$4:$G$39,5,FALSE)="YES",T279,""),"")</f>
        <v/>
      </c>
      <c r="AH279" s="117" t="str">
        <f>IFERROR(IF(VLOOKUP($F279,'Aircraft list'!$A$4:$G$39,5,FALSE)="YES",U279,""),"")</f>
        <v/>
      </c>
      <c r="AI279" s="115" t="str">
        <f>IFERROR(IF(VLOOKUP($F279,'Aircraft list'!$A$4:$G$39,5,FALSE)="YES",V279,""),"")</f>
        <v/>
      </c>
      <c r="AJ279" s="101"/>
      <c r="AK279" s="101"/>
      <c r="AL279" s="101"/>
      <c r="AM279" s="102" t="str">
        <f>IFERROR(IF(VLOOKUP($F279,'Aircraft list'!$A$4:$G$39,7,FALSE)="YES",N279,""),"")</f>
        <v/>
      </c>
      <c r="AN279" s="112"/>
      <c r="AO279" s="101"/>
      <c r="AP279" s="101"/>
      <c r="AQ279" s="101"/>
      <c r="AR279" s="111"/>
      <c r="AS279" s="102"/>
      <c r="AT279" s="102"/>
      <c r="AU279" s="49"/>
    </row>
    <row r="280" spans="1:47" s="50" customFormat="1">
      <c r="A280" s="84"/>
      <c r="B280" s="75"/>
      <c r="C280" s="76"/>
      <c r="D280" s="77"/>
      <c r="E280" s="73" t="str">
        <f t="shared" si="15"/>
        <v/>
      </c>
      <c r="F280" s="79"/>
      <c r="G280" s="80"/>
      <c r="H280" s="50" t="str">
        <f>IFERROR(IF(VLOOKUP(F280,'Aircraft list'!$A$4:$T$59, 3,FALSE)="YES", "ME", "SE" )," ")</f>
        <v xml:space="preserve"> </v>
      </c>
      <c r="I280" s="80"/>
      <c r="J280" s="81" t="str">
        <f ca="1">IFERROR(IF(AND(
MOD(C280-fctlontodouble(VLOOKUP(B280,#REF!,4,FALSE))/360,1)&gt;=MOD((((MID((MID((IF(ISERR(A280),"",fctsoleil(A280,fctlattodouble(VLOOKUP(B280,#REF!,3,FALSE)),fctlontodouble(VLOOKUP(B280,#REF!,4,FALSE)),FALSE))),1,4)),1,2))*60+MID((MID((IF(ISERR(A280),"",fctsoleil(A280,fctlattodouble(VLOOKUP(B280,#REF!,3,FALSE)),fctlontodouble(VLOOKUP(B280,#REF!,4,FALSE)),FALSE))),1,4)),3,4))/(60*24))-fctlontodouble(VLOOKUP(B280,#REF!,4,FALSE))/360,1),
MOD(C280-fctlontodouble(VLOOKUP(B280,#REF!,4,FALSE))/360,1)&lt;MOD((((MID((MID((IF(ISERR(A280),"",fctsoleil(A280,fctlattodouble(VLOOKUP(B280,#REF!,3,FALSE)),fctlontodouble(VLOOKUP(B280,#REF!,4,FALSE)),FALSE))),7,4)),1,2))*60+MID((MID((IF(ISERR(A280),"",fctsoleil(A280,fctlattodouble(VLOOKUP(B280,#REF!,3,FALSE)),fctlontodouble(VLOOKUP(B280,#REF!,4,FALSE)),FALSE))),7,4)),3,4))/(60*24))-fctlontodouble(VLOOKUP(B280,#REF!,4,FALSE))/360,1)
),1,""),"")</f>
        <v/>
      </c>
      <c r="K280" s="82" t="str">
        <f t="shared" si="16"/>
        <v/>
      </c>
      <c r="L280" s="79" t="str">
        <f ca="1">IFERROR(IF(AND(
MOD(E280-fctlontodouble(VLOOKUP(D280,#REF!,4,FALSE))/360,1)&gt;=MOD((((MID((MID((IF(ISERR(A280),"",fctsoleil(A280,fctlattodouble(VLOOKUP(D280,#REF!,3,FALSE)),fctlontodouble(VLOOKUP(D280,#REF!,4,FALSE)),FALSE))),1,4)),1,2))*60+MID((MID((IF(ISERR(A280),"",fctsoleil(A280,fctlattodouble(VLOOKUP(D280,#REF!,3,FALSE)),fctlontodouble(VLOOKUP(D280,#REF!,4,FALSE)),FALSE))),1,4)),3,4))/(60*24))-fctlontodouble(VLOOKUP(D280,#REF!,4,FALSE))/360,1),
MOD(E280-fctlontodouble(VLOOKUP(D280,#REF!,4,FALSE))/360,1)&lt;MOD((((MID((MID((IF(ISERR(A280),"",fctsoleil(A280,fctlattodouble(VLOOKUP(D280,#REF!,3,FALSE)),fctlontodouble(VLOOKUP(D280,#REF!,4,FALSE)),FALSE))),7,4)),1,2))*60+MID((MID((IF(ISERR(A280),"",fctsoleil(A280,fctlattodouble(VLOOKUP(D280,#REF!,3,FALSE)),fctlontodouble(VLOOKUP(D280,#REF!,4,FALSE)),FALSE))),7,4)),3,4))/(60*24))-fctlontodouble(VLOOKUP(D280,#REF!,4,FALSE))/360,1)
),1," "),"")</f>
        <v/>
      </c>
      <c r="M280" s="79" t="str">
        <f t="shared" si="17"/>
        <v/>
      </c>
      <c r="N280" s="94"/>
      <c r="O280" s="83"/>
      <c r="P280" s="95"/>
      <c r="Q280" s="96"/>
      <c r="R280" s="97" t="str">
        <f>IF(AND(A280&lt;&gt;0,B280&lt;&gt;0,D280&lt;&gt;0,C280&lt;&gt;0,N280&lt;&gt;0),(vol_de_nuit(B280,D280,A280,C280,N280/24)*24),"")</f>
        <v/>
      </c>
      <c r="S280" s="98"/>
      <c r="T280" s="95"/>
      <c r="U280" s="99"/>
      <c r="V280" s="100"/>
      <c r="W280" s="101"/>
      <c r="X280" s="116" t="str">
        <f>IFERROR(IF(AND(VLOOKUP($F280,'Aircraft list'!$A$4:$G$39,2,FALSE)="YES",VLOOKUP($F280,'Aircraft list'!$A$4:$G$39,4,FALSE)="YES"),T280,""),"")</f>
        <v/>
      </c>
      <c r="Y280" s="115" t="str">
        <f>IFERROR(IF(AND(VLOOKUP($F280,'Aircraft list'!$A$4:$G$39,2,FALSE)="YES",VLOOKUP($F280,'Aircraft list'!$A$4:$G$39,4,FALSE)="YES"),V280,""),"")</f>
        <v/>
      </c>
      <c r="Z280" s="116" t="str">
        <f>IFERROR(IF(AND(VLOOKUP($F280,'Aircraft list'!$A$4:$G$39,3,FALSE)="YES",VLOOKUP($F280,'Aircraft list'!$A$4:$G$39,4,FALSE)="YES"),T280,""),"")</f>
        <v/>
      </c>
      <c r="AA280" s="115" t="str">
        <f>IFERROR(IF(AND(VLOOKUP($F280,'Aircraft list'!$A$4:$G$39,3,FALSE)="YES",VLOOKUP($F280,'Aircraft list'!$A$4:$G$39,4,FALSE)="YES"),V280,""),"")</f>
        <v/>
      </c>
      <c r="AB280" s="116" t="str">
        <f>IFERROR(IF(AND(VLOOKUP($F280,'Aircraft list'!$A$4:$G$39,2,FALSE)="YES",VLOOKUP($F280,'Aircraft list'!$A$4:$G$39,6,FALSE)="YES"),T280,""),"")</f>
        <v/>
      </c>
      <c r="AC280" s="115" t="str">
        <f>IFERROR(IF(AND(VLOOKUP($F280,'Aircraft list'!$A$4:$G$39,2,FALSE)="YES",VLOOKUP($F280,'Aircraft list'!$A$4:$G$39,6,FALSE)="YES"),V280,""),"")</f>
        <v/>
      </c>
      <c r="AD280" s="116" t="str">
        <f>IFERROR(IF(AND(VLOOKUP($F280,'Aircraft list'!$A$4:$G$39,3,FALSE)="YES",VLOOKUP($F280,'Aircraft list'!$A$4:$G$39,6,FALSE)="YES"),T280,""),"")</f>
        <v/>
      </c>
      <c r="AE280" s="117" t="str">
        <f>IFERROR(IF(AND(VLOOKUP($F280,'Aircraft list'!$A$4:$G$39,3,FALSE)="YES",VLOOKUP($F280,'Aircraft list'!$A$4:$G$39,6,FALSE)="YES"),U280,""),"")</f>
        <v/>
      </c>
      <c r="AF280" s="115" t="str">
        <f>IFERROR(IF(AND(VLOOKUP($F280,'Aircraft list'!$A$4:$G$39,3,FALSE)="YES",VLOOKUP($F280,'Aircraft list'!$A$4:$G$39,6,FALSE)="YES"),V280,""),"")</f>
        <v/>
      </c>
      <c r="AG280" s="116" t="str">
        <f>IFERROR(IF(VLOOKUP($F280,'Aircraft list'!$A$4:$G$39,5,FALSE)="YES",T280,""),"")</f>
        <v/>
      </c>
      <c r="AH280" s="117" t="str">
        <f>IFERROR(IF(VLOOKUP($F280,'Aircraft list'!$A$4:$G$39,5,FALSE)="YES",U280,""),"")</f>
        <v/>
      </c>
      <c r="AI280" s="115" t="str">
        <f>IFERROR(IF(VLOOKUP($F280,'Aircraft list'!$A$4:$G$39,5,FALSE)="YES",V280,""),"")</f>
        <v/>
      </c>
      <c r="AJ280" s="101"/>
      <c r="AK280" s="101"/>
      <c r="AL280" s="101"/>
      <c r="AM280" s="102" t="str">
        <f>IFERROR(IF(VLOOKUP($F280,'Aircraft list'!$A$4:$G$39,7,FALSE)="YES",N280,""),"")</f>
        <v/>
      </c>
      <c r="AN280" s="112"/>
      <c r="AO280" s="101"/>
      <c r="AP280" s="101"/>
      <c r="AQ280" s="101"/>
      <c r="AR280" s="111"/>
      <c r="AS280" s="102"/>
      <c r="AT280" s="102"/>
      <c r="AU280" s="49"/>
    </row>
    <row r="281" spans="1:47" s="50" customFormat="1">
      <c r="A281" s="84"/>
      <c r="B281" s="75"/>
      <c r="C281" s="76"/>
      <c r="D281" s="77"/>
      <c r="E281" s="73" t="str">
        <f t="shared" si="15"/>
        <v/>
      </c>
      <c r="F281" s="79"/>
      <c r="G281" s="80"/>
      <c r="H281" s="50" t="str">
        <f>IFERROR(IF(VLOOKUP(F281,'Aircraft list'!$A$4:$T$59, 3,FALSE)="YES", "ME", "SE" )," ")</f>
        <v xml:space="preserve"> </v>
      </c>
      <c r="I281" s="80"/>
      <c r="J281" s="81" t="str">
        <f ca="1">IFERROR(IF(AND(
MOD(C281-fctlontodouble(VLOOKUP(B281,#REF!,4,FALSE))/360,1)&gt;=MOD((((MID((MID((IF(ISERR(A281),"",fctsoleil(A281,fctlattodouble(VLOOKUP(B281,#REF!,3,FALSE)),fctlontodouble(VLOOKUP(B281,#REF!,4,FALSE)),FALSE))),1,4)),1,2))*60+MID((MID((IF(ISERR(A281),"",fctsoleil(A281,fctlattodouble(VLOOKUP(B281,#REF!,3,FALSE)),fctlontodouble(VLOOKUP(B281,#REF!,4,FALSE)),FALSE))),1,4)),3,4))/(60*24))-fctlontodouble(VLOOKUP(B281,#REF!,4,FALSE))/360,1),
MOD(C281-fctlontodouble(VLOOKUP(B281,#REF!,4,FALSE))/360,1)&lt;MOD((((MID((MID((IF(ISERR(A281),"",fctsoleil(A281,fctlattodouble(VLOOKUP(B281,#REF!,3,FALSE)),fctlontodouble(VLOOKUP(B281,#REF!,4,FALSE)),FALSE))),7,4)),1,2))*60+MID((MID((IF(ISERR(A281),"",fctsoleil(A281,fctlattodouble(VLOOKUP(B281,#REF!,3,FALSE)),fctlontodouble(VLOOKUP(B281,#REF!,4,FALSE)),FALSE))),7,4)),3,4))/(60*24))-fctlontodouble(VLOOKUP(B281,#REF!,4,FALSE))/360,1)
),1,""),"")</f>
        <v/>
      </c>
      <c r="K281" s="82" t="str">
        <f t="shared" si="16"/>
        <v/>
      </c>
      <c r="L281" s="79" t="str">
        <f ca="1">IFERROR(IF(AND(
MOD(E281-fctlontodouble(VLOOKUP(D281,#REF!,4,FALSE))/360,1)&gt;=MOD((((MID((MID((IF(ISERR(A281),"",fctsoleil(A281,fctlattodouble(VLOOKUP(D281,#REF!,3,FALSE)),fctlontodouble(VLOOKUP(D281,#REF!,4,FALSE)),FALSE))),1,4)),1,2))*60+MID((MID((IF(ISERR(A281),"",fctsoleil(A281,fctlattodouble(VLOOKUP(D281,#REF!,3,FALSE)),fctlontodouble(VLOOKUP(D281,#REF!,4,FALSE)),FALSE))),1,4)),3,4))/(60*24))-fctlontodouble(VLOOKUP(D281,#REF!,4,FALSE))/360,1),
MOD(E281-fctlontodouble(VLOOKUP(D281,#REF!,4,FALSE))/360,1)&lt;MOD((((MID((MID((IF(ISERR(A281),"",fctsoleil(A281,fctlattodouble(VLOOKUP(D281,#REF!,3,FALSE)),fctlontodouble(VLOOKUP(D281,#REF!,4,FALSE)),FALSE))),7,4)),1,2))*60+MID((MID((IF(ISERR(A281),"",fctsoleil(A281,fctlattodouble(VLOOKUP(D281,#REF!,3,FALSE)),fctlontodouble(VLOOKUP(D281,#REF!,4,FALSE)),FALSE))),7,4)),3,4))/(60*24))-fctlontodouble(VLOOKUP(D281,#REF!,4,FALSE))/360,1)
),1," "),"")</f>
        <v/>
      </c>
      <c r="M281" s="79" t="str">
        <f t="shared" si="17"/>
        <v/>
      </c>
      <c r="N281" s="94"/>
      <c r="O281" s="83"/>
      <c r="P281" s="95"/>
      <c r="Q281" s="96"/>
      <c r="R281" s="97" t="str">
        <f>IF(AND(A281&lt;&gt;0,B281&lt;&gt;0,D281&lt;&gt;0,C281&lt;&gt;0,N281&lt;&gt;0),(vol_de_nuit(B281,D281,A281,C281,N281/24)*24),"")</f>
        <v/>
      </c>
      <c r="S281" s="98"/>
      <c r="T281" s="95"/>
      <c r="U281" s="99"/>
      <c r="V281" s="100"/>
      <c r="W281" s="101"/>
      <c r="X281" s="116" t="str">
        <f>IFERROR(IF(AND(VLOOKUP($F281,'Aircraft list'!$A$4:$G$39,2,FALSE)="YES",VLOOKUP($F281,'Aircraft list'!$A$4:$G$39,4,FALSE)="YES"),T281,""),"")</f>
        <v/>
      </c>
      <c r="Y281" s="115" t="str">
        <f>IFERROR(IF(AND(VLOOKUP($F281,'Aircraft list'!$A$4:$G$39,2,FALSE)="YES",VLOOKUP($F281,'Aircraft list'!$A$4:$G$39,4,FALSE)="YES"),V281,""),"")</f>
        <v/>
      </c>
      <c r="Z281" s="116" t="str">
        <f>IFERROR(IF(AND(VLOOKUP($F281,'Aircraft list'!$A$4:$G$39,3,FALSE)="YES",VLOOKUP($F281,'Aircraft list'!$A$4:$G$39,4,FALSE)="YES"),T281,""),"")</f>
        <v/>
      </c>
      <c r="AA281" s="115" t="str">
        <f>IFERROR(IF(AND(VLOOKUP($F281,'Aircraft list'!$A$4:$G$39,3,FALSE)="YES",VLOOKUP($F281,'Aircraft list'!$A$4:$G$39,4,FALSE)="YES"),V281,""),"")</f>
        <v/>
      </c>
      <c r="AB281" s="116" t="str">
        <f>IFERROR(IF(AND(VLOOKUP($F281,'Aircraft list'!$A$4:$G$39,2,FALSE)="YES",VLOOKUP($F281,'Aircraft list'!$A$4:$G$39,6,FALSE)="YES"),T281,""),"")</f>
        <v/>
      </c>
      <c r="AC281" s="115" t="str">
        <f>IFERROR(IF(AND(VLOOKUP($F281,'Aircraft list'!$A$4:$G$39,2,FALSE)="YES",VLOOKUP($F281,'Aircraft list'!$A$4:$G$39,6,FALSE)="YES"),V281,""),"")</f>
        <v/>
      </c>
      <c r="AD281" s="116" t="str">
        <f>IFERROR(IF(AND(VLOOKUP($F281,'Aircraft list'!$A$4:$G$39,3,FALSE)="YES",VLOOKUP($F281,'Aircraft list'!$A$4:$G$39,6,FALSE)="YES"),T281,""),"")</f>
        <v/>
      </c>
      <c r="AE281" s="117" t="str">
        <f>IFERROR(IF(AND(VLOOKUP($F281,'Aircraft list'!$A$4:$G$39,3,FALSE)="YES",VLOOKUP($F281,'Aircraft list'!$A$4:$G$39,6,FALSE)="YES"),U281,""),"")</f>
        <v/>
      </c>
      <c r="AF281" s="115" t="str">
        <f>IFERROR(IF(AND(VLOOKUP($F281,'Aircraft list'!$A$4:$G$39,3,FALSE)="YES",VLOOKUP($F281,'Aircraft list'!$A$4:$G$39,6,FALSE)="YES"),V281,""),"")</f>
        <v/>
      </c>
      <c r="AG281" s="116" t="str">
        <f>IFERROR(IF(VLOOKUP($F281,'Aircraft list'!$A$4:$G$39,5,FALSE)="YES",T281,""),"")</f>
        <v/>
      </c>
      <c r="AH281" s="117" t="str">
        <f>IFERROR(IF(VLOOKUP($F281,'Aircraft list'!$A$4:$G$39,5,FALSE)="YES",U281,""),"")</f>
        <v/>
      </c>
      <c r="AI281" s="115" t="str">
        <f>IFERROR(IF(VLOOKUP($F281,'Aircraft list'!$A$4:$G$39,5,FALSE)="YES",V281,""),"")</f>
        <v/>
      </c>
      <c r="AJ281" s="101"/>
      <c r="AK281" s="101"/>
      <c r="AL281" s="101"/>
      <c r="AM281" s="102" t="str">
        <f>IFERROR(IF(VLOOKUP($F281,'Aircraft list'!$A$4:$G$39,7,FALSE)="YES",N281,""),"")</f>
        <v/>
      </c>
      <c r="AN281" s="112"/>
      <c r="AO281" s="101"/>
      <c r="AP281" s="101"/>
      <c r="AQ281" s="101"/>
      <c r="AR281" s="111"/>
      <c r="AS281" s="102"/>
      <c r="AT281" s="102"/>
      <c r="AU281" s="49"/>
    </row>
    <row r="282" spans="1:47" s="50" customFormat="1">
      <c r="A282" s="84"/>
      <c r="B282" s="75"/>
      <c r="C282" s="76"/>
      <c r="D282" s="77"/>
      <c r="E282" s="73" t="str">
        <f t="shared" si="15"/>
        <v/>
      </c>
      <c r="F282" s="79"/>
      <c r="G282" s="80"/>
      <c r="H282" s="50" t="str">
        <f>IFERROR(IF(VLOOKUP(F282,'Aircraft list'!$A$4:$T$59, 3,FALSE)="YES", "ME", "SE" )," ")</f>
        <v xml:space="preserve"> </v>
      </c>
      <c r="I282" s="80"/>
      <c r="J282" s="81" t="str">
        <f ca="1">IFERROR(IF(AND(
MOD(C282-fctlontodouble(VLOOKUP(B282,#REF!,4,FALSE))/360,1)&gt;=MOD((((MID((MID((IF(ISERR(A282),"",fctsoleil(A282,fctlattodouble(VLOOKUP(B282,#REF!,3,FALSE)),fctlontodouble(VLOOKUP(B282,#REF!,4,FALSE)),FALSE))),1,4)),1,2))*60+MID((MID((IF(ISERR(A282),"",fctsoleil(A282,fctlattodouble(VLOOKUP(B282,#REF!,3,FALSE)),fctlontodouble(VLOOKUP(B282,#REF!,4,FALSE)),FALSE))),1,4)),3,4))/(60*24))-fctlontodouble(VLOOKUP(B282,#REF!,4,FALSE))/360,1),
MOD(C282-fctlontodouble(VLOOKUP(B282,#REF!,4,FALSE))/360,1)&lt;MOD((((MID((MID((IF(ISERR(A282),"",fctsoleil(A282,fctlattodouble(VLOOKUP(B282,#REF!,3,FALSE)),fctlontodouble(VLOOKUP(B282,#REF!,4,FALSE)),FALSE))),7,4)),1,2))*60+MID((MID((IF(ISERR(A282),"",fctsoleil(A282,fctlattodouble(VLOOKUP(B282,#REF!,3,FALSE)),fctlontodouble(VLOOKUP(B282,#REF!,4,FALSE)),FALSE))),7,4)),3,4))/(60*24))-fctlontodouble(VLOOKUP(B282,#REF!,4,FALSE))/360,1)
),1,""),"")</f>
        <v/>
      </c>
      <c r="K282" s="82" t="str">
        <f t="shared" si="16"/>
        <v/>
      </c>
      <c r="L282" s="79" t="str">
        <f ca="1">IFERROR(IF(AND(
MOD(E282-fctlontodouble(VLOOKUP(D282,#REF!,4,FALSE))/360,1)&gt;=MOD((((MID((MID((IF(ISERR(A282),"",fctsoleil(A282,fctlattodouble(VLOOKUP(D282,#REF!,3,FALSE)),fctlontodouble(VLOOKUP(D282,#REF!,4,FALSE)),FALSE))),1,4)),1,2))*60+MID((MID((IF(ISERR(A282),"",fctsoleil(A282,fctlattodouble(VLOOKUP(D282,#REF!,3,FALSE)),fctlontodouble(VLOOKUP(D282,#REF!,4,FALSE)),FALSE))),1,4)),3,4))/(60*24))-fctlontodouble(VLOOKUP(D282,#REF!,4,FALSE))/360,1),
MOD(E282-fctlontodouble(VLOOKUP(D282,#REF!,4,FALSE))/360,1)&lt;MOD((((MID((MID((IF(ISERR(A282),"",fctsoleil(A282,fctlattodouble(VLOOKUP(D282,#REF!,3,FALSE)),fctlontodouble(VLOOKUP(D282,#REF!,4,FALSE)),FALSE))),7,4)),1,2))*60+MID((MID((IF(ISERR(A282),"",fctsoleil(A282,fctlattodouble(VLOOKUP(D282,#REF!,3,FALSE)),fctlontodouble(VLOOKUP(D282,#REF!,4,FALSE)),FALSE))),7,4)),3,4))/(60*24))-fctlontodouble(VLOOKUP(D282,#REF!,4,FALSE))/360,1)
),1," "),"")</f>
        <v/>
      </c>
      <c r="M282" s="79" t="str">
        <f t="shared" si="17"/>
        <v/>
      </c>
      <c r="N282" s="94"/>
      <c r="O282" s="83"/>
      <c r="P282" s="95"/>
      <c r="Q282" s="96"/>
      <c r="R282" s="97" t="str">
        <f>IF(AND(A282&lt;&gt;0,B282&lt;&gt;0,D282&lt;&gt;0,C282&lt;&gt;0,N282&lt;&gt;0),(vol_de_nuit(B282,D282,A282,C282,N282/24)*24),"")</f>
        <v/>
      </c>
      <c r="S282" s="98"/>
      <c r="T282" s="95"/>
      <c r="U282" s="99"/>
      <c r="V282" s="100"/>
      <c r="W282" s="101"/>
      <c r="X282" s="116" t="str">
        <f>IFERROR(IF(AND(VLOOKUP($F282,'Aircraft list'!$A$4:$G$39,2,FALSE)="YES",VLOOKUP($F282,'Aircraft list'!$A$4:$G$39,4,FALSE)="YES"),T282,""),"")</f>
        <v/>
      </c>
      <c r="Y282" s="115" t="str">
        <f>IFERROR(IF(AND(VLOOKUP($F282,'Aircraft list'!$A$4:$G$39,2,FALSE)="YES",VLOOKUP($F282,'Aircraft list'!$A$4:$G$39,4,FALSE)="YES"),V282,""),"")</f>
        <v/>
      </c>
      <c r="Z282" s="116" t="str">
        <f>IFERROR(IF(AND(VLOOKUP($F282,'Aircraft list'!$A$4:$G$39,3,FALSE)="YES",VLOOKUP($F282,'Aircraft list'!$A$4:$G$39,4,FALSE)="YES"),T282,""),"")</f>
        <v/>
      </c>
      <c r="AA282" s="115" t="str">
        <f>IFERROR(IF(AND(VLOOKUP($F282,'Aircraft list'!$A$4:$G$39,3,FALSE)="YES",VLOOKUP($F282,'Aircraft list'!$A$4:$G$39,4,FALSE)="YES"),V282,""),"")</f>
        <v/>
      </c>
      <c r="AB282" s="116" t="str">
        <f>IFERROR(IF(AND(VLOOKUP($F282,'Aircraft list'!$A$4:$G$39,2,FALSE)="YES",VLOOKUP($F282,'Aircraft list'!$A$4:$G$39,6,FALSE)="YES"),T282,""),"")</f>
        <v/>
      </c>
      <c r="AC282" s="115" t="str">
        <f>IFERROR(IF(AND(VLOOKUP($F282,'Aircraft list'!$A$4:$G$39,2,FALSE)="YES",VLOOKUP($F282,'Aircraft list'!$A$4:$G$39,6,FALSE)="YES"),V282,""),"")</f>
        <v/>
      </c>
      <c r="AD282" s="116" t="str">
        <f>IFERROR(IF(AND(VLOOKUP($F282,'Aircraft list'!$A$4:$G$39,3,FALSE)="YES",VLOOKUP($F282,'Aircraft list'!$A$4:$G$39,6,FALSE)="YES"),T282,""),"")</f>
        <v/>
      </c>
      <c r="AE282" s="117" t="str">
        <f>IFERROR(IF(AND(VLOOKUP($F282,'Aircraft list'!$A$4:$G$39,3,FALSE)="YES",VLOOKUP($F282,'Aircraft list'!$A$4:$G$39,6,FALSE)="YES"),U282,""),"")</f>
        <v/>
      </c>
      <c r="AF282" s="115" t="str">
        <f>IFERROR(IF(AND(VLOOKUP($F282,'Aircraft list'!$A$4:$G$39,3,FALSE)="YES",VLOOKUP($F282,'Aircraft list'!$A$4:$G$39,6,FALSE)="YES"),V282,""),"")</f>
        <v/>
      </c>
      <c r="AG282" s="116" t="str">
        <f>IFERROR(IF(VLOOKUP($F282,'Aircraft list'!$A$4:$G$39,5,FALSE)="YES",T282,""),"")</f>
        <v/>
      </c>
      <c r="AH282" s="117" t="str">
        <f>IFERROR(IF(VLOOKUP($F282,'Aircraft list'!$A$4:$G$39,5,FALSE)="YES",U282,""),"")</f>
        <v/>
      </c>
      <c r="AI282" s="115" t="str">
        <f>IFERROR(IF(VLOOKUP($F282,'Aircraft list'!$A$4:$G$39,5,FALSE)="YES",V282,""),"")</f>
        <v/>
      </c>
      <c r="AJ282" s="101"/>
      <c r="AK282" s="101"/>
      <c r="AL282" s="101"/>
      <c r="AM282" s="102" t="str">
        <f>IFERROR(IF(VLOOKUP($F282,'Aircraft list'!$A$4:$G$39,7,FALSE)="YES",N282,""),"")</f>
        <v/>
      </c>
      <c r="AN282" s="112"/>
      <c r="AO282" s="101"/>
      <c r="AP282" s="101"/>
      <c r="AQ282" s="101"/>
      <c r="AR282" s="111"/>
      <c r="AS282" s="102"/>
      <c r="AT282" s="102"/>
      <c r="AU282" s="49"/>
    </row>
    <row r="283" spans="1:47" s="50" customFormat="1">
      <c r="A283" s="84"/>
      <c r="B283" s="75"/>
      <c r="C283" s="76"/>
      <c r="D283" s="77"/>
      <c r="E283" s="73" t="str">
        <f t="shared" si="15"/>
        <v/>
      </c>
      <c r="F283" s="79"/>
      <c r="G283" s="80"/>
      <c r="H283" s="50" t="str">
        <f>IFERROR(IF(VLOOKUP(F283,'Aircraft list'!$A$4:$T$59, 3,FALSE)="YES", "ME", "SE" )," ")</f>
        <v xml:space="preserve"> </v>
      </c>
      <c r="I283" s="80"/>
      <c r="J283" s="81" t="str">
        <f ca="1">IFERROR(IF(AND(
MOD(C283-fctlontodouble(VLOOKUP(B283,#REF!,4,FALSE))/360,1)&gt;=MOD((((MID((MID((IF(ISERR(A283),"",fctsoleil(A283,fctlattodouble(VLOOKUP(B283,#REF!,3,FALSE)),fctlontodouble(VLOOKUP(B283,#REF!,4,FALSE)),FALSE))),1,4)),1,2))*60+MID((MID((IF(ISERR(A283),"",fctsoleil(A283,fctlattodouble(VLOOKUP(B283,#REF!,3,FALSE)),fctlontodouble(VLOOKUP(B283,#REF!,4,FALSE)),FALSE))),1,4)),3,4))/(60*24))-fctlontodouble(VLOOKUP(B283,#REF!,4,FALSE))/360,1),
MOD(C283-fctlontodouble(VLOOKUP(B283,#REF!,4,FALSE))/360,1)&lt;MOD((((MID((MID((IF(ISERR(A283),"",fctsoleil(A283,fctlattodouble(VLOOKUP(B283,#REF!,3,FALSE)),fctlontodouble(VLOOKUP(B283,#REF!,4,FALSE)),FALSE))),7,4)),1,2))*60+MID((MID((IF(ISERR(A283),"",fctsoleil(A283,fctlattodouble(VLOOKUP(B283,#REF!,3,FALSE)),fctlontodouble(VLOOKUP(B283,#REF!,4,FALSE)),FALSE))),7,4)),3,4))/(60*24))-fctlontodouble(VLOOKUP(B283,#REF!,4,FALSE))/360,1)
),1,""),"")</f>
        <v/>
      </c>
      <c r="K283" s="82" t="str">
        <f t="shared" si="16"/>
        <v/>
      </c>
      <c r="L283" s="79" t="str">
        <f ca="1">IFERROR(IF(AND(
MOD(E283-fctlontodouble(VLOOKUP(D283,#REF!,4,FALSE))/360,1)&gt;=MOD((((MID((MID((IF(ISERR(A283),"",fctsoleil(A283,fctlattodouble(VLOOKUP(D283,#REF!,3,FALSE)),fctlontodouble(VLOOKUP(D283,#REF!,4,FALSE)),FALSE))),1,4)),1,2))*60+MID((MID((IF(ISERR(A283),"",fctsoleil(A283,fctlattodouble(VLOOKUP(D283,#REF!,3,FALSE)),fctlontodouble(VLOOKUP(D283,#REF!,4,FALSE)),FALSE))),1,4)),3,4))/(60*24))-fctlontodouble(VLOOKUP(D283,#REF!,4,FALSE))/360,1),
MOD(E283-fctlontodouble(VLOOKUP(D283,#REF!,4,FALSE))/360,1)&lt;MOD((((MID((MID((IF(ISERR(A283),"",fctsoleil(A283,fctlattodouble(VLOOKUP(D283,#REF!,3,FALSE)),fctlontodouble(VLOOKUP(D283,#REF!,4,FALSE)),FALSE))),7,4)),1,2))*60+MID((MID((IF(ISERR(A283),"",fctsoleil(A283,fctlattodouble(VLOOKUP(D283,#REF!,3,FALSE)),fctlontodouble(VLOOKUP(D283,#REF!,4,FALSE)),FALSE))),7,4)),3,4))/(60*24))-fctlontodouble(VLOOKUP(D283,#REF!,4,FALSE))/360,1)
),1," "),"")</f>
        <v/>
      </c>
      <c r="M283" s="79" t="str">
        <f t="shared" si="17"/>
        <v/>
      </c>
      <c r="N283" s="94"/>
      <c r="O283" s="83"/>
      <c r="P283" s="95"/>
      <c r="Q283" s="96"/>
      <c r="R283" s="97" t="str">
        <f>IF(AND(A283&lt;&gt;0,B283&lt;&gt;0,D283&lt;&gt;0,C283&lt;&gt;0,N283&lt;&gt;0),(vol_de_nuit(B283,D283,A283,C283,N283/24)*24),"")</f>
        <v/>
      </c>
      <c r="S283" s="98"/>
      <c r="T283" s="95"/>
      <c r="U283" s="99"/>
      <c r="V283" s="100"/>
      <c r="W283" s="101"/>
      <c r="X283" s="116" t="str">
        <f>IFERROR(IF(AND(VLOOKUP($F283,'Aircraft list'!$A$4:$G$39,2,FALSE)="YES",VLOOKUP($F283,'Aircraft list'!$A$4:$G$39,4,FALSE)="YES"),T283,""),"")</f>
        <v/>
      </c>
      <c r="Y283" s="115" t="str">
        <f>IFERROR(IF(AND(VLOOKUP($F283,'Aircraft list'!$A$4:$G$39,2,FALSE)="YES",VLOOKUP($F283,'Aircraft list'!$A$4:$G$39,4,FALSE)="YES"),V283,""),"")</f>
        <v/>
      </c>
      <c r="Z283" s="116" t="str">
        <f>IFERROR(IF(AND(VLOOKUP($F283,'Aircraft list'!$A$4:$G$39,3,FALSE)="YES",VLOOKUP($F283,'Aircraft list'!$A$4:$G$39,4,FALSE)="YES"),T283,""),"")</f>
        <v/>
      </c>
      <c r="AA283" s="115" t="str">
        <f>IFERROR(IF(AND(VLOOKUP($F283,'Aircraft list'!$A$4:$G$39,3,FALSE)="YES",VLOOKUP($F283,'Aircraft list'!$A$4:$G$39,4,FALSE)="YES"),V283,""),"")</f>
        <v/>
      </c>
      <c r="AB283" s="116" t="str">
        <f>IFERROR(IF(AND(VLOOKUP($F283,'Aircraft list'!$A$4:$G$39,2,FALSE)="YES",VLOOKUP($F283,'Aircraft list'!$A$4:$G$39,6,FALSE)="YES"),T283,""),"")</f>
        <v/>
      </c>
      <c r="AC283" s="115" t="str">
        <f>IFERROR(IF(AND(VLOOKUP($F283,'Aircraft list'!$A$4:$G$39,2,FALSE)="YES",VLOOKUP($F283,'Aircraft list'!$A$4:$G$39,6,FALSE)="YES"),V283,""),"")</f>
        <v/>
      </c>
      <c r="AD283" s="116" t="str">
        <f>IFERROR(IF(AND(VLOOKUP($F283,'Aircraft list'!$A$4:$G$39,3,FALSE)="YES",VLOOKUP($F283,'Aircraft list'!$A$4:$G$39,6,FALSE)="YES"),T283,""),"")</f>
        <v/>
      </c>
      <c r="AE283" s="117" t="str">
        <f>IFERROR(IF(AND(VLOOKUP($F283,'Aircraft list'!$A$4:$G$39,3,FALSE)="YES",VLOOKUP($F283,'Aircraft list'!$A$4:$G$39,6,FALSE)="YES"),U283,""),"")</f>
        <v/>
      </c>
      <c r="AF283" s="115" t="str">
        <f>IFERROR(IF(AND(VLOOKUP($F283,'Aircraft list'!$A$4:$G$39,3,FALSE)="YES",VLOOKUP($F283,'Aircraft list'!$A$4:$G$39,6,FALSE)="YES"),V283,""),"")</f>
        <v/>
      </c>
      <c r="AG283" s="116" t="str">
        <f>IFERROR(IF(VLOOKUP($F283,'Aircraft list'!$A$4:$G$39,5,FALSE)="YES",T283,""),"")</f>
        <v/>
      </c>
      <c r="AH283" s="117" t="str">
        <f>IFERROR(IF(VLOOKUP($F283,'Aircraft list'!$A$4:$G$39,5,FALSE)="YES",U283,""),"")</f>
        <v/>
      </c>
      <c r="AI283" s="115" t="str">
        <f>IFERROR(IF(VLOOKUP($F283,'Aircraft list'!$A$4:$G$39,5,FALSE)="YES",V283,""),"")</f>
        <v/>
      </c>
      <c r="AJ283" s="101"/>
      <c r="AK283" s="101"/>
      <c r="AL283" s="101"/>
      <c r="AM283" s="102" t="str">
        <f>IFERROR(IF(VLOOKUP($F283,'Aircraft list'!$A$4:$G$39,7,FALSE)="YES",N283,""),"")</f>
        <v/>
      </c>
      <c r="AN283" s="112"/>
      <c r="AO283" s="101"/>
      <c r="AP283" s="101"/>
      <c r="AQ283" s="101"/>
      <c r="AR283" s="111"/>
      <c r="AS283" s="102"/>
      <c r="AT283" s="102"/>
      <c r="AU283" s="49"/>
    </row>
    <row r="284" spans="1:47" s="50" customFormat="1">
      <c r="A284" s="84"/>
      <c r="B284" s="75"/>
      <c r="C284" s="76"/>
      <c r="D284" s="77"/>
      <c r="E284" s="73" t="str">
        <f t="shared" si="15"/>
        <v/>
      </c>
      <c r="F284" s="79"/>
      <c r="G284" s="80"/>
      <c r="H284" s="50" t="str">
        <f>IFERROR(IF(VLOOKUP(F284,'Aircraft list'!$A$4:$T$59, 3,FALSE)="YES", "ME", "SE" )," ")</f>
        <v xml:space="preserve"> </v>
      </c>
      <c r="I284" s="80"/>
      <c r="J284" s="81" t="str">
        <f ca="1">IFERROR(IF(AND(
MOD(C284-fctlontodouble(VLOOKUP(B284,#REF!,4,FALSE))/360,1)&gt;=MOD((((MID((MID((IF(ISERR(A284),"",fctsoleil(A284,fctlattodouble(VLOOKUP(B284,#REF!,3,FALSE)),fctlontodouble(VLOOKUP(B284,#REF!,4,FALSE)),FALSE))),1,4)),1,2))*60+MID((MID((IF(ISERR(A284),"",fctsoleil(A284,fctlattodouble(VLOOKUP(B284,#REF!,3,FALSE)),fctlontodouble(VLOOKUP(B284,#REF!,4,FALSE)),FALSE))),1,4)),3,4))/(60*24))-fctlontodouble(VLOOKUP(B284,#REF!,4,FALSE))/360,1),
MOD(C284-fctlontodouble(VLOOKUP(B284,#REF!,4,FALSE))/360,1)&lt;MOD((((MID((MID((IF(ISERR(A284),"",fctsoleil(A284,fctlattodouble(VLOOKUP(B284,#REF!,3,FALSE)),fctlontodouble(VLOOKUP(B284,#REF!,4,FALSE)),FALSE))),7,4)),1,2))*60+MID((MID((IF(ISERR(A284),"",fctsoleil(A284,fctlattodouble(VLOOKUP(B284,#REF!,3,FALSE)),fctlontodouble(VLOOKUP(B284,#REF!,4,FALSE)),FALSE))),7,4)),3,4))/(60*24))-fctlontodouble(VLOOKUP(B284,#REF!,4,FALSE))/360,1)
),1,""),"")</f>
        <v/>
      </c>
      <c r="K284" s="82" t="str">
        <f t="shared" si="16"/>
        <v/>
      </c>
      <c r="L284" s="79" t="str">
        <f ca="1">IFERROR(IF(AND(
MOD(E284-fctlontodouble(VLOOKUP(D284,#REF!,4,FALSE))/360,1)&gt;=MOD((((MID((MID((IF(ISERR(A284),"",fctsoleil(A284,fctlattodouble(VLOOKUP(D284,#REF!,3,FALSE)),fctlontodouble(VLOOKUP(D284,#REF!,4,FALSE)),FALSE))),1,4)),1,2))*60+MID((MID((IF(ISERR(A284),"",fctsoleil(A284,fctlattodouble(VLOOKUP(D284,#REF!,3,FALSE)),fctlontodouble(VLOOKUP(D284,#REF!,4,FALSE)),FALSE))),1,4)),3,4))/(60*24))-fctlontodouble(VLOOKUP(D284,#REF!,4,FALSE))/360,1),
MOD(E284-fctlontodouble(VLOOKUP(D284,#REF!,4,FALSE))/360,1)&lt;MOD((((MID((MID((IF(ISERR(A284),"",fctsoleil(A284,fctlattodouble(VLOOKUP(D284,#REF!,3,FALSE)),fctlontodouble(VLOOKUP(D284,#REF!,4,FALSE)),FALSE))),7,4)),1,2))*60+MID((MID((IF(ISERR(A284),"",fctsoleil(A284,fctlattodouble(VLOOKUP(D284,#REF!,3,FALSE)),fctlontodouble(VLOOKUP(D284,#REF!,4,FALSE)),FALSE))),7,4)),3,4))/(60*24))-fctlontodouble(VLOOKUP(D284,#REF!,4,FALSE))/360,1)
),1," "),"")</f>
        <v/>
      </c>
      <c r="M284" s="79" t="str">
        <f t="shared" si="17"/>
        <v/>
      </c>
      <c r="N284" s="94"/>
      <c r="O284" s="83"/>
      <c r="P284" s="95"/>
      <c r="Q284" s="96"/>
      <c r="R284" s="97" t="str">
        <f>IF(AND(A284&lt;&gt;0,B284&lt;&gt;0,D284&lt;&gt;0,C284&lt;&gt;0,N284&lt;&gt;0),(vol_de_nuit(B284,D284,A284,C284,N284/24)*24),"")</f>
        <v/>
      </c>
      <c r="S284" s="98"/>
      <c r="T284" s="95"/>
      <c r="U284" s="99"/>
      <c r="V284" s="100"/>
      <c r="W284" s="101"/>
      <c r="X284" s="116" t="str">
        <f>IFERROR(IF(AND(VLOOKUP($F284,'Aircraft list'!$A$4:$G$39,2,FALSE)="YES",VLOOKUP($F284,'Aircraft list'!$A$4:$G$39,4,FALSE)="YES"),T284,""),"")</f>
        <v/>
      </c>
      <c r="Y284" s="115" t="str">
        <f>IFERROR(IF(AND(VLOOKUP($F284,'Aircraft list'!$A$4:$G$39,2,FALSE)="YES",VLOOKUP($F284,'Aircraft list'!$A$4:$G$39,4,FALSE)="YES"),V284,""),"")</f>
        <v/>
      </c>
      <c r="Z284" s="116" t="str">
        <f>IFERROR(IF(AND(VLOOKUP($F284,'Aircraft list'!$A$4:$G$39,3,FALSE)="YES",VLOOKUP($F284,'Aircraft list'!$A$4:$G$39,4,FALSE)="YES"),T284,""),"")</f>
        <v/>
      </c>
      <c r="AA284" s="115" t="str">
        <f>IFERROR(IF(AND(VLOOKUP($F284,'Aircraft list'!$A$4:$G$39,3,FALSE)="YES",VLOOKUP($F284,'Aircraft list'!$A$4:$G$39,4,FALSE)="YES"),V284,""),"")</f>
        <v/>
      </c>
      <c r="AB284" s="116" t="str">
        <f>IFERROR(IF(AND(VLOOKUP($F284,'Aircraft list'!$A$4:$G$39,2,FALSE)="YES",VLOOKUP($F284,'Aircraft list'!$A$4:$G$39,6,FALSE)="YES"),T284,""),"")</f>
        <v/>
      </c>
      <c r="AC284" s="115" t="str">
        <f>IFERROR(IF(AND(VLOOKUP($F284,'Aircraft list'!$A$4:$G$39,2,FALSE)="YES",VLOOKUP($F284,'Aircraft list'!$A$4:$G$39,6,FALSE)="YES"),V284,""),"")</f>
        <v/>
      </c>
      <c r="AD284" s="116" t="str">
        <f>IFERROR(IF(AND(VLOOKUP($F284,'Aircraft list'!$A$4:$G$39,3,FALSE)="YES",VLOOKUP($F284,'Aircraft list'!$A$4:$G$39,6,FALSE)="YES"),T284,""),"")</f>
        <v/>
      </c>
      <c r="AE284" s="117" t="str">
        <f>IFERROR(IF(AND(VLOOKUP($F284,'Aircraft list'!$A$4:$G$39,3,FALSE)="YES",VLOOKUP($F284,'Aircraft list'!$A$4:$G$39,6,FALSE)="YES"),U284,""),"")</f>
        <v/>
      </c>
      <c r="AF284" s="115" t="str">
        <f>IFERROR(IF(AND(VLOOKUP($F284,'Aircraft list'!$A$4:$G$39,3,FALSE)="YES",VLOOKUP($F284,'Aircraft list'!$A$4:$G$39,6,FALSE)="YES"),V284,""),"")</f>
        <v/>
      </c>
      <c r="AG284" s="116" t="str">
        <f>IFERROR(IF(VLOOKUP($F284,'Aircraft list'!$A$4:$G$39,5,FALSE)="YES",T284,""),"")</f>
        <v/>
      </c>
      <c r="AH284" s="117" t="str">
        <f>IFERROR(IF(VLOOKUP($F284,'Aircraft list'!$A$4:$G$39,5,FALSE)="YES",U284,""),"")</f>
        <v/>
      </c>
      <c r="AI284" s="115" t="str">
        <f>IFERROR(IF(VLOOKUP($F284,'Aircraft list'!$A$4:$G$39,5,FALSE)="YES",V284,""),"")</f>
        <v/>
      </c>
      <c r="AJ284" s="101"/>
      <c r="AK284" s="101"/>
      <c r="AL284" s="101"/>
      <c r="AM284" s="102" t="str">
        <f>IFERROR(IF(VLOOKUP($F284,'Aircraft list'!$A$4:$G$39,7,FALSE)="YES",N284,""),"")</f>
        <v/>
      </c>
      <c r="AN284" s="112"/>
      <c r="AO284" s="101"/>
      <c r="AP284" s="101"/>
      <c r="AQ284" s="101"/>
      <c r="AR284" s="111"/>
      <c r="AS284" s="102"/>
      <c r="AT284" s="102"/>
      <c r="AU284" s="49"/>
    </row>
    <row r="285" spans="1:47" s="50" customFormat="1">
      <c r="A285" s="84"/>
      <c r="B285" s="75"/>
      <c r="C285" s="76"/>
      <c r="D285" s="77"/>
      <c r="E285" s="73" t="str">
        <f t="shared" si="15"/>
        <v/>
      </c>
      <c r="F285" s="79"/>
      <c r="G285" s="80"/>
      <c r="H285" s="50" t="str">
        <f>IFERROR(IF(VLOOKUP(F285,'Aircraft list'!$A$4:$T$59, 3,FALSE)="YES", "ME", "SE" )," ")</f>
        <v xml:space="preserve"> </v>
      </c>
      <c r="I285" s="80"/>
      <c r="J285" s="81" t="str">
        <f ca="1">IFERROR(IF(AND(
MOD(C285-fctlontodouble(VLOOKUP(B285,#REF!,4,FALSE))/360,1)&gt;=MOD((((MID((MID((IF(ISERR(A285),"",fctsoleil(A285,fctlattodouble(VLOOKUP(B285,#REF!,3,FALSE)),fctlontodouble(VLOOKUP(B285,#REF!,4,FALSE)),FALSE))),1,4)),1,2))*60+MID((MID((IF(ISERR(A285),"",fctsoleil(A285,fctlattodouble(VLOOKUP(B285,#REF!,3,FALSE)),fctlontodouble(VLOOKUP(B285,#REF!,4,FALSE)),FALSE))),1,4)),3,4))/(60*24))-fctlontodouble(VLOOKUP(B285,#REF!,4,FALSE))/360,1),
MOD(C285-fctlontodouble(VLOOKUP(B285,#REF!,4,FALSE))/360,1)&lt;MOD((((MID((MID((IF(ISERR(A285),"",fctsoleil(A285,fctlattodouble(VLOOKUP(B285,#REF!,3,FALSE)),fctlontodouble(VLOOKUP(B285,#REF!,4,FALSE)),FALSE))),7,4)),1,2))*60+MID((MID((IF(ISERR(A285),"",fctsoleil(A285,fctlattodouble(VLOOKUP(B285,#REF!,3,FALSE)),fctlontodouble(VLOOKUP(B285,#REF!,4,FALSE)),FALSE))),7,4)),3,4))/(60*24))-fctlontodouble(VLOOKUP(B285,#REF!,4,FALSE))/360,1)
),1,""),"")</f>
        <v/>
      </c>
      <c r="K285" s="82" t="str">
        <f t="shared" si="16"/>
        <v/>
      </c>
      <c r="L285" s="79" t="str">
        <f ca="1">IFERROR(IF(AND(
MOD(E285-fctlontodouble(VLOOKUP(D285,#REF!,4,FALSE))/360,1)&gt;=MOD((((MID((MID((IF(ISERR(A285),"",fctsoleil(A285,fctlattodouble(VLOOKUP(D285,#REF!,3,FALSE)),fctlontodouble(VLOOKUP(D285,#REF!,4,FALSE)),FALSE))),1,4)),1,2))*60+MID((MID((IF(ISERR(A285),"",fctsoleil(A285,fctlattodouble(VLOOKUP(D285,#REF!,3,FALSE)),fctlontodouble(VLOOKUP(D285,#REF!,4,FALSE)),FALSE))),1,4)),3,4))/(60*24))-fctlontodouble(VLOOKUP(D285,#REF!,4,FALSE))/360,1),
MOD(E285-fctlontodouble(VLOOKUP(D285,#REF!,4,FALSE))/360,1)&lt;MOD((((MID((MID((IF(ISERR(A285),"",fctsoleil(A285,fctlattodouble(VLOOKUP(D285,#REF!,3,FALSE)),fctlontodouble(VLOOKUP(D285,#REF!,4,FALSE)),FALSE))),7,4)),1,2))*60+MID((MID((IF(ISERR(A285),"",fctsoleil(A285,fctlattodouble(VLOOKUP(D285,#REF!,3,FALSE)),fctlontodouble(VLOOKUP(D285,#REF!,4,FALSE)),FALSE))),7,4)),3,4))/(60*24))-fctlontodouble(VLOOKUP(D285,#REF!,4,FALSE))/360,1)
),1," "),"")</f>
        <v/>
      </c>
      <c r="M285" s="79" t="str">
        <f t="shared" si="17"/>
        <v/>
      </c>
      <c r="N285" s="94"/>
      <c r="O285" s="83"/>
      <c r="P285" s="95"/>
      <c r="Q285" s="96"/>
      <c r="R285" s="97" t="str">
        <f>IF(AND(A285&lt;&gt;0,B285&lt;&gt;0,D285&lt;&gt;0,C285&lt;&gt;0,N285&lt;&gt;0),(vol_de_nuit(B285,D285,A285,C285,N285/24)*24),"")</f>
        <v/>
      </c>
      <c r="S285" s="98"/>
      <c r="T285" s="95"/>
      <c r="U285" s="99"/>
      <c r="V285" s="100"/>
      <c r="W285" s="101"/>
      <c r="X285" s="116" t="str">
        <f>IFERROR(IF(AND(VLOOKUP($F285,'Aircraft list'!$A$4:$G$39,2,FALSE)="YES",VLOOKUP($F285,'Aircraft list'!$A$4:$G$39,4,FALSE)="YES"),T285,""),"")</f>
        <v/>
      </c>
      <c r="Y285" s="115" t="str">
        <f>IFERROR(IF(AND(VLOOKUP($F285,'Aircraft list'!$A$4:$G$39,2,FALSE)="YES",VLOOKUP($F285,'Aircraft list'!$A$4:$G$39,4,FALSE)="YES"),V285,""),"")</f>
        <v/>
      </c>
      <c r="Z285" s="116" t="str">
        <f>IFERROR(IF(AND(VLOOKUP($F285,'Aircraft list'!$A$4:$G$39,3,FALSE)="YES",VLOOKUP($F285,'Aircraft list'!$A$4:$G$39,4,FALSE)="YES"),T285,""),"")</f>
        <v/>
      </c>
      <c r="AA285" s="115" t="str">
        <f>IFERROR(IF(AND(VLOOKUP($F285,'Aircraft list'!$A$4:$G$39,3,FALSE)="YES",VLOOKUP($F285,'Aircraft list'!$A$4:$G$39,4,FALSE)="YES"),V285,""),"")</f>
        <v/>
      </c>
      <c r="AB285" s="116" t="str">
        <f>IFERROR(IF(AND(VLOOKUP($F285,'Aircraft list'!$A$4:$G$39,2,FALSE)="YES",VLOOKUP($F285,'Aircraft list'!$A$4:$G$39,6,FALSE)="YES"),T285,""),"")</f>
        <v/>
      </c>
      <c r="AC285" s="115" t="str">
        <f>IFERROR(IF(AND(VLOOKUP($F285,'Aircraft list'!$A$4:$G$39,2,FALSE)="YES",VLOOKUP($F285,'Aircraft list'!$A$4:$G$39,6,FALSE)="YES"),V285,""),"")</f>
        <v/>
      </c>
      <c r="AD285" s="116" t="str">
        <f>IFERROR(IF(AND(VLOOKUP($F285,'Aircraft list'!$A$4:$G$39,3,FALSE)="YES",VLOOKUP($F285,'Aircraft list'!$A$4:$G$39,6,FALSE)="YES"),T285,""),"")</f>
        <v/>
      </c>
      <c r="AE285" s="117" t="str">
        <f>IFERROR(IF(AND(VLOOKUP($F285,'Aircraft list'!$A$4:$G$39,3,FALSE)="YES",VLOOKUP($F285,'Aircraft list'!$A$4:$G$39,6,FALSE)="YES"),U285,""),"")</f>
        <v/>
      </c>
      <c r="AF285" s="115" t="str">
        <f>IFERROR(IF(AND(VLOOKUP($F285,'Aircraft list'!$A$4:$G$39,3,FALSE)="YES",VLOOKUP($F285,'Aircraft list'!$A$4:$G$39,6,FALSE)="YES"),V285,""),"")</f>
        <v/>
      </c>
      <c r="AG285" s="116" t="str">
        <f>IFERROR(IF(VLOOKUP($F285,'Aircraft list'!$A$4:$G$39,5,FALSE)="YES",T285,""),"")</f>
        <v/>
      </c>
      <c r="AH285" s="117" t="str">
        <f>IFERROR(IF(VLOOKUP($F285,'Aircraft list'!$A$4:$G$39,5,FALSE)="YES",U285,""),"")</f>
        <v/>
      </c>
      <c r="AI285" s="115" t="str">
        <f>IFERROR(IF(VLOOKUP($F285,'Aircraft list'!$A$4:$G$39,5,FALSE)="YES",V285,""),"")</f>
        <v/>
      </c>
      <c r="AJ285" s="101"/>
      <c r="AK285" s="101"/>
      <c r="AL285" s="101"/>
      <c r="AM285" s="102" t="str">
        <f>IFERROR(IF(VLOOKUP($F285,'Aircraft list'!$A$4:$G$39,7,FALSE)="YES",N285,""),"")</f>
        <v/>
      </c>
      <c r="AN285" s="112"/>
      <c r="AO285" s="101"/>
      <c r="AP285" s="101"/>
      <c r="AQ285" s="101"/>
      <c r="AR285" s="111"/>
      <c r="AS285" s="102"/>
      <c r="AT285" s="102"/>
      <c r="AU285" s="49"/>
    </row>
    <row r="286" spans="1:47" s="50" customFormat="1">
      <c r="A286" s="84"/>
      <c r="B286" s="75"/>
      <c r="C286" s="76"/>
      <c r="D286" s="77"/>
      <c r="E286" s="73" t="str">
        <f t="shared" si="15"/>
        <v/>
      </c>
      <c r="F286" s="79"/>
      <c r="G286" s="80"/>
      <c r="H286" s="50" t="str">
        <f>IFERROR(IF(VLOOKUP(F286,'Aircraft list'!$A$4:$T$59, 3,FALSE)="YES", "ME", "SE" )," ")</f>
        <v xml:space="preserve"> </v>
      </c>
      <c r="I286" s="80"/>
      <c r="J286" s="81" t="str">
        <f ca="1">IFERROR(IF(AND(
MOD(C286-fctlontodouble(VLOOKUP(B286,#REF!,4,FALSE))/360,1)&gt;=MOD((((MID((MID((IF(ISERR(A286),"",fctsoleil(A286,fctlattodouble(VLOOKUP(B286,#REF!,3,FALSE)),fctlontodouble(VLOOKUP(B286,#REF!,4,FALSE)),FALSE))),1,4)),1,2))*60+MID((MID((IF(ISERR(A286),"",fctsoleil(A286,fctlattodouble(VLOOKUP(B286,#REF!,3,FALSE)),fctlontodouble(VLOOKUP(B286,#REF!,4,FALSE)),FALSE))),1,4)),3,4))/(60*24))-fctlontodouble(VLOOKUP(B286,#REF!,4,FALSE))/360,1),
MOD(C286-fctlontodouble(VLOOKUP(B286,#REF!,4,FALSE))/360,1)&lt;MOD((((MID((MID((IF(ISERR(A286),"",fctsoleil(A286,fctlattodouble(VLOOKUP(B286,#REF!,3,FALSE)),fctlontodouble(VLOOKUP(B286,#REF!,4,FALSE)),FALSE))),7,4)),1,2))*60+MID((MID((IF(ISERR(A286),"",fctsoleil(A286,fctlattodouble(VLOOKUP(B286,#REF!,3,FALSE)),fctlontodouble(VLOOKUP(B286,#REF!,4,FALSE)),FALSE))),7,4)),3,4))/(60*24))-fctlontodouble(VLOOKUP(B286,#REF!,4,FALSE))/360,1)
),1,""),"")</f>
        <v/>
      </c>
      <c r="K286" s="82" t="str">
        <f t="shared" si="16"/>
        <v/>
      </c>
      <c r="L286" s="79" t="str">
        <f ca="1">IFERROR(IF(AND(
MOD(E286-fctlontodouble(VLOOKUP(D286,#REF!,4,FALSE))/360,1)&gt;=MOD((((MID((MID((IF(ISERR(A286),"",fctsoleil(A286,fctlattodouble(VLOOKUP(D286,#REF!,3,FALSE)),fctlontodouble(VLOOKUP(D286,#REF!,4,FALSE)),FALSE))),1,4)),1,2))*60+MID((MID((IF(ISERR(A286),"",fctsoleil(A286,fctlattodouble(VLOOKUP(D286,#REF!,3,FALSE)),fctlontodouble(VLOOKUP(D286,#REF!,4,FALSE)),FALSE))),1,4)),3,4))/(60*24))-fctlontodouble(VLOOKUP(D286,#REF!,4,FALSE))/360,1),
MOD(E286-fctlontodouble(VLOOKUP(D286,#REF!,4,FALSE))/360,1)&lt;MOD((((MID((MID((IF(ISERR(A286),"",fctsoleil(A286,fctlattodouble(VLOOKUP(D286,#REF!,3,FALSE)),fctlontodouble(VLOOKUP(D286,#REF!,4,FALSE)),FALSE))),7,4)),1,2))*60+MID((MID((IF(ISERR(A286),"",fctsoleil(A286,fctlattodouble(VLOOKUP(D286,#REF!,3,FALSE)),fctlontodouble(VLOOKUP(D286,#REF!,4,FALSE)),FALSE))),7,4)),3,4))/(60*24))-fctlontodouble(VLOOKUP(D286,#REF!,4,FALSE))/360,1)
),1," "),"")</f>
        <v/>
      </c>
      <c r="M286" s="79" t="str">
        <f t="shared" si="17"/>
        <v/>
      </c>
      <c r="N286" s="94"/>
      <c r="O286" s="83"/>
      <c r="P286" s="95"/>
      <c r="Q286" s="96"/>
      <c r="R286" s="97" t="str">
        <f>IF(AND(A286&lt;&gt;0,B286&lt;&gt;0,D286&lt;&gt;0,C286&lt;&gt;0,N286&lt;&gt;0),(vol_de_nuit(B286,D286,A286,C286,N286/24)*24),"")</f>
        <v/>
      </c>
      <c r="S286" s="98"/>
      <c r="T286" s="95"/>
      <c r="U286" s="99"/>
      <c r="V286" s="100"/>
      <c r="W286" s="101"/>
      <c r="X286" s="116" t="str">
        <f>IFERROR(IF(AND(VLOOKUP($F286,'Aircraft list'!$A$4:$G$39,2,FALSE)="YES",VLOOKUP($F286,'Aircraft list'!$A$4:$G$39,4,FALSE)="YES"),T286,""),"")</f>
        <v/>
      </c>
      <c r="Y286" s="115" t="str">
        <f>IFERROR(IF(AND(VLOOKUP($F286,'Aircraft list'!$A$4:$G$39,2,FALSE)="YES",VLOOKUP($F286,'Aircraft list'!$A$4:$G$39,4,FALSE)="YES"),V286,""),"")</f>
        <v/>
      </c>
      <c r="Z286" s="116" t="str">
        <f>IFERROR(IF(AND(VLOOKUP($F286,'Aircraft list'!$A$4:$G$39,3,FALSE)="YES",VLOOKUP($F286,'Aircraft list'!$A$4:$G$39,4,FALSE)="YES"),T286,""),"")</f>
        <v/>
      </c>
      <c r="AA286" s="115" t="str">
        <f>IFERROR(IF(AND(VLOOKUP($F286,'Aircraft list'!$A$4:$G$39,3,FALSE)="YES",VLOOKUP($F286,'Aircraft list'!$A$4:$G$39,4,FALSE)="YES"),V286,""),"")</f>
        <v/>
      </c>
      <c r="AB286" s="116" t="str">
        <f>IFERROR(IF(AND(VLOOKUP($F286,'Aircraft list'!$A$4:$G$39,2,FALSE)="YES",VLOOKUP($F286,'Aircraft list'!$A$4:$G$39,6,FALSE)="YES"),T286,""),"")</f>
        <v/>
      </c>
      <c r="AC286" s="115" t="str">
        <f>IFERROR(IF(AND(VLOOKUP($F286,'Aircraft list'!$A$4:$G$39,2,FALSE)="YES",VLOOKUP($F286,'Aircraft list'!$A$4:$G$39,6,FALSE)="YES"),V286,""),"")</f>
        <v/>
      </c>
      <c r="AD286" s="116" t="str">
        <f>IFERROR(IF(AND(VLOOKUP($F286,'Aircraft list'!$A$4:$G$39,3,FALSE)="YES",VLOOKUP($F286,'Aircraft list'!$A$4:$G$39,6,FALSE)="YES"),T286,""),"")</f>
        <v/>
      </c>
      <c r="AE286" s="117" t="str">
        <f>IFERROR(IF(AND(VLOOKUP($F286,'Aircraft list'!$A$4:$G$39,3,FALSE)="YES",VLOOKUP($F286,'Aircraft list'!$A$4:$G$39,6,FALSE)="YES"),U286,""),"")</f>
        <v/>
      </c>
      <c r="AF286" s="115" t="str">
        <f>IFERROR(IF(AND(VLOOKUP($F286,'Aircraft list'!$A$4:$G$39,3,FALSE)="YES",VLOOKUP($F286,'Aircraft list'!$A$4:$G$39,6,FALSE)="YES"),V286,""),"")</f>
        <v/>
      </c>
      <c r="AG286" s="116" t="str">
        <f>IFERROR(IF(VLOOKUP($F286,'Aircraft list'!$A$4:$G$39,5,FALSE)="YES",T286,""),"")</f>
        <v/>
      </c>
      <c r="AH286" s="117" t="str">
        <f>IFERROR(IF(VLOOKUP($F286,'Aircraft list'!$A$4:$G$39,5,FALSE)="YES",U286,""),"")</f>
        <v/>
      </c>
      <c r="AI286" s="115" t="str">
        <f>IFERROR(IF(VLOOKUP($F286,'Aircraft list'!$A$4:$G$39,5,FALSE)="YES",V286,""),"")</f>
        <v/>
      </c>
      <c r="AJ286" s="101"/>
      <c r="AK286" s="101"/>
      <c r="AL286" s="101"/>
      <c r="AM286" s="102" t="str">
        <f>IFERROR(IF(VLOOKUP($F286,'Aircraft list'!$A$4:$G$39,7,FALSE)="YES",N286,""),"")</f>
        <v/>
      </c>
      <c r="AN286" s="112"/>
      <c r="AO286" s="101"/>
      <c r="AP286" s="101"/>
      <c r="AQ286" s="101"/>
      <c r="AR286" s="111"/>
      <c r="AS286" s="102"/>
      <c r="AT286" s="102"/>
      <c r="AU286" s="49"/>
    </row>
    <row r="287" spans="1:47" s="50" customFormat="1">
      <c r="A287" s="84"/>
      <c r="B287" s="75"/>
      <c r="C287" s="76"/>
      <c r="D287" s="77"/>
      <c r="E287" s="73" t="str">
        <f t="shared" si="15"/>
        <v/>
      </c>
      <c r="F287" s="79"/>
      <c r="G287" s="80"/>
      <c r="H287" s="50" t="str">
        <f>IFERROR(IF(VLOOKUP(F287,'Aircraft list'!$A$4:$T$59, 3,FALSE)="YES", "ME", "SE" )," ")</f>
        <v xml:space="preserve"> </v>
      </c>
      <c r="I287" s="80"/>
      <c r="J287" s="81" t="str">
        <f ca="1">IFERROR(IF(AND(
MOD(C287-fctlontodouble(VLOOKUP(B287,#REF!,4,FALSE))/360,1)&gt;=MOD((((MID((MID((IF(ISERR(A287),"",fctsoleil(A287,fctlattodouble(VLOOKUP(B287,#REF!,3,FALSE)),fctlontodouble(VLOOKUP(B287,#REF!,4,FALSE)),FALSE))),1,4)),1,2))*60+MID((MID((IF(ISERR(A287),"",fctsoleil(A287,fctlattodouble(VLOOKUP(B287,#REF!,3,FALSE)),fctlontodouble(VLOOKUP(B287,#REF!,4,FALSE)),FALSE))),1,4)),3,4))/(60*24))-fctlontodouble(VLOOKUP(B287,#REF!,4,FALSE))/360,1),
MOD(C287-fctlontodouble(VLOOKUP(B287,#REF!,4,FALSE))/360,1)&lt;MOD((((MID((MID((IF(ISERR(A287),"",fctsoleil(A287,fctlattodouble(VLOOKUP(B287,#REF!,3,FALSE)),fctlontodouble(VLOOKUP(B287,#REF!,4,FALSE)),FALSE))),7,4)),1,2))*60+MID((MID((IF(ISERR(A287),"",fctsoleil(A287,fctlattodouble(VLOOKUP(B287,#REF!,3,FALSE)),fctlontodouble(VLOOKUP(B287,#REF!,4,FALSE)),FALSE))),7,4)),3,4))/(60*24))-fctlontodouble(VLOOKUP(B287,#REF!,4,FALSE))/360,1)
),1,""),"")</f>
        <v/>
      </c>
      <c r="K287" s="82" t="str">
        <f t="shared" si="16"/>
        <v/>
      </c>
      <c r="L287" s="79" t="str">
        <f ca="1">IFERROR(IF(AND(
MOD(E287-fctlontodouble(VLOOKUP(D287,#REF!,4,FALSE))/360,1)&gt;=MOD((((MID((MID((IF(ISERR(A287),"",fctsoleil(A287,fctlattodouble(VLOOKUP(D287,#REF!,3,FALSE)),fctlontodouble(VLOOKUP(D287,#REF!,4,FALSE)),FALSE))),1,4)),1,2))*60+MID((MID((IF(ISERR(A287),"",fctsoleil(A287,fctlattodouble(VLOOKUP(D287,#REF!,3,FALSE)),fctlontodouble(VLOOKUP(D287,#REF!,4,FALSE)),FALSE))),1,4)),3,4))/(60*24))-fctlontodouble(VLOOKUP(D287,#REF!,4,FALSE))/360,1),
MOD(E287-fctlontodouble(VLOOKUP(D287,#REF!,4,FALSE))/360,1)&lt;MOD((((MID((MID((IF(ISERR(A287),"",fctsoleil(A287,fctlattodouble(VLOOKUP(D287,#REF!,3,FALSE)),fctlontodouble(VLOOKUP(D287,#REF!,4,FALSE)),FALSE))),7,4)),1,2))*60+MID((MID((IF(ISERR(A287),"",fctsoleil(A287,fctlattodouble(VLOOKUP(D287,#REF!,3,FALSE)),fctlontodouble(VLOOKUP(D287,#REF!,4,FALSE)),FALSE))),7,4)),3,4))/(60*24))-fctlontodouble(VLOOKUP(D287,#REF!,4,FALSE))/360,1)
),1," "),"")</f>
        <v/>
      </c>
      <c r="M287" s="79" t="str">
        <f t="shared" si="17"/>
        <v/>
      </c>
      <c r="N287" s="94"/>
      <c r="O287" s="83"/>
      <c r="P287" s="95"/>
      <c r="Q287" s="96"/>
      <c r="R287" s="97" t="str">
        <f>IF(AND(A287&lt;&gt;0,B287&lt;&gt;0,D287&lt;&gt;0,C287&lt;&gt;0,N287&lt;&gt;0),(vol_de_nuit(B287,D287,A287,C287,N287/24)*24),"")</f>
        <v/>
      </c>
      <c r="S287" s="98"/>
      <c r="T287" s="95"/>
      <c r="U287" s="99"/>
      <c r="V287" s="100"/>
      <c r="W287" s="101"/>
      <c r="X287" s="116" t="str">
        <f>IFERROR(IF(AND(VLOOKUP($F287,'Aircraft list'!$A$4:$G$39,2,FALSE)="YES",VLOOKUP($F287,'Aircraft list'!$A$4:$G$39,4,FALSE)="YES"),T287,""),"")</f>
        <v/>
      </c>
      <c r="Y287" s="115" t="str">
        <f>IFERROR(IF(AND(VLOOKUP($F287,'Aircraft list'!$A$4:$G$39,2,FALSE)="YES",VLOOKUP($F287,'Aircraft list'!$A$4:$G$39,4,FALSE)="YES"),V287,""),"")</f>
        <v/>
      </c>
      <c r="Z287" s="116" t="str">
        <f>IFERROR(IF(AND(VLOOKUP($F287,'Aircraft list'!$A$4:$G$39,3,FALSE)="YES",VLOOKUP($F287,'Aircraft list'!$A$4:$G$39,4,FALSE)="YES"),T287,""),"")</f>
        <v/>
      </c>
      <c r="AA287" s="115" t="str">
        <f>IFERROR(IF(AND(VLOOKUP($F287,'Aircraft list'!$A$4:$G$39,3,FALSE)="YES",VLOOKUP($F287,'Aircraft list'!$A$4:$G$39,4,FALSE)="YES"),V287,""),"")</f>
        <v/>
      </c>
      <c r="AB287" s="116" t="str">
        <f>IFERROR(IF(AND(VLOOKUP($F287,'Aircraft list'!$A$4:$G$39,2,FALSE)="YES",VLOOKUP($F287,'Aircraft list'!$A$4:$G$39,6,FALSE)="YES"),T287,""),"")</f>
        <v/>
      </c>
      <c r="AC287" s="115" t="str">
        <f>IFERROR(IF(AND(VLOOKUP($F287,'Aircraft list'!$A$4:$G$39,2,FALSE)="YES",VLOOKUP($F287,'Aircraft list'!$A$4:$G$39,6,FALSE)="YES"),V287,""),"")</f>
        <v/>
      </c>
      <c r="AD287" s="116" t="str">
        <f>IFERROR(IF(AND(VLOOKUP($F287,'Aircraft list'!$A$4:$G$39,3,FALSE)="YES",VLOOKUP($F287,'Aircraft list'!$A$4:$G$39,6,FALSE)="YES"),T287,""),"")</f>
        <v/>
      </c>
      <c r="AE287" s="117" t="str">
        <f>IFERROR(IF(AND(VLOOKUP($F287,'Aircraft list'!$A$4:$G$39,3,FALSE)="YES",VLOOKUP($F287,'Aircraft list'!$A$4:$G$39,6,FALSE)="YES"),U287,""),"")</f>
        <v/>
      </c>
      <c r="AF287" s="115" t="str">
        <f>IFERROR(IF(AND(VLOOKUP($F287,'Aircraft list'!$A$4:$G$39,3,FALSE)="YES",VLOOKUP($F287,'Aircraft list'!$A$4:$G$39,6,FALSE)="YES"),V287,""),"")</f>
        <v/>
      </c>
      <c r="AG287" s="116" t="str">
        <f>IFERROR(IF(VLOOKUP($F287,'Aircraft list'!$A$4:$G$39,5,FALSE)="YES",T287,""),"")</f>
        <v/>
      </c>
      <c r="AH287" s="117" t="str">
        <f>IFERROR(IF(VLOOKUP($F287,'Aircraft list'!$A$4:$G$39,5,FALSE)="YES",U287,""),"")</f>
        <v/>
      </c>
      <c r="AI287" s="115" t="str">
        <f>IFERROR(IF(VLOOKUP($F287,'Aircraft list'!$A$4:$G$39,5,FALSE)="YES",V287,""),"")</f>
        <v/>
      </c>
      <c r="AJ287" s="101"/>
      <c r="AK287" s="101"/>
      <c r="AL287" s="101"/>
      <c r="AM287" s="102" t="str">
        <f>IFERROR(IF(VLOOKUP($F287,'Aircraft list'!$A$4:$G$39,7,FALSE)="YES",N287,""),"")</f>
        <v/>
      </c>
      <c r="AN287" s="112"/>
      <c r="AO287" s="101"/>
      <c r="AP287" s="101"/>
      <c r="AQ287" s="101"/>
      <c r="AR287" s="111"/>
      <c r="AS287" s="102"/>
      <c r="AT287" s="102"/>
      <c r="AU287" s="49"/>
    </row>
    <row r="288" spans="1:47" s="50" customFormat="1">
      <c r="A288" s="84"/>
      <c r="B288" s="75"/>
      <c r="C288" s="76"/>
      <c r="D288" s="77"/>
      <c r="E288" s="73" t="str">
        <f t="shared" si="15"/>
        <v/>
      </c>
      <c r="F288" s="79"/>
      <c r="G288" s="80"/>
      <c r="H288" s="50" t="str">
        <f>IFERROR(IF(VLOOKUP(F288,'Aircraft list'!$A$4:$T$59, 3,FALSE)="YES", "ME", "SE" )," ")</f>
        <v xml:space="preserve"> </v>
      </c>
      <c r="I288" s="80"/>
      <c r="J288" s="81" t="str">
        <f ca="1">IFERROR(IF(AND(
MOD(C288-fctlontodouble(VLOOKUP(B288,#REF!,4,FALSE))/360,1)&gt;=MOD((((MID((MID((IF(ISERR(A288),"",fctsoleil(A288,fctlattodouble(VLOOKUP(B288,#REF!,3,FALSE)),fctlontodouble(VLOOKUP(B288,#REF!,4,FALSE)),FALSE))),1,4)),1,2))*60+MID((MID((IF(ISERR(A288),"",fctsoleil(A288,fctlattodouble(VLOOKUP(B288,#REF!,3,FALSE)),fctlontodouble(VLOOKUP(B288,#REF!,4,FALSE)),FALSE))),1,4)),3,4))/(60*24))-fctlontodouble(VLOOKUP(B288,#REF!,4,FALSE))/360,1),
MOD(C288-fctlontodouble(VLOOKUP(B288,#REF!,4,FALSE))/360,1)&lt;MOD((((MID((MID((IF(ISERR(A288),"",fctsoleil(A288,fctlattodouble(VLOOKUP(B288,#REF!,3,FALSE)),fctlontodouble(VLOOKUP(B288,#REF!,4,FALSE)),FALSE))),7,4)),1,2))*60+MID((MID((IF(ISERR(A288),"",fctsoleil(A288,fctlattodouble(VLOOKUP(B288,#REF!,3,FALSE)),fctlontodouble(VLOOKUP(B288,#REF!,4,FALSE)),FALSE))),7,4)),3,4))/(60*24))-fctlontodouble(VLOOKUP(B288,#REF!,4,FALSE))/360,1)
),1,""),"")</f>
        <v/>
      </c>
      <c r="K288" s="82" t="str">
        <f t="shared" si="16"/>
        <v/>
      </c>
      <c r="L288" s="79" t="str">
        <f ca="1">IFERROR(IF(AND(
MOD(E288-fctlontodouble(VLOOKUP(D288,#REF!,4,FALSE))/360,1)&gt;=MOD((((MID((MID((IF(ISERR(A288),"",fctsoleil(A288,fctlattodouble(VLOOKUP(D288,#REF!,3,FALSE)),fctlontodouble(VLOOKUP(D288,#REF!,4,FALSE)),FALSE))),1,4)),1,2))*60+MID((MID((IF(ISERR(A288),"",fctsoleil(A288,fctlattodouble(VLOOKUP(D288,#REF!,3,FALSE)),fctlontodouble(VLOOKUP(D288,#REF!,4,FALSE)),FALSE))),1,4)),3,4))/(60*24))-fctlontodouble(VLOOKUP(D288,#REF!,4,FALSE))/360,1),
MOD(E288-fctlontodouble(VLOOKUP(D288,#REF!,4,FALSE))/360,1)&lt;MOD((((MID((MID((IF(ISERR(A288),"",fctsoleil(A288,fctlattodouble(VLOOKUP(D288,#REF!,3,FALSE)),fctlontodouble(VLOOKUP(D288,#REF!,4,FALSE)),FALSE))),7,4)),1,2))*60+MID((MID((IF(ISERR(A288),"",fctsoleil(A288,fctlattodouble(VLOOKUP(D288,#REF!,3,FALSE)),fctlontodouble(VLOOKUP(D288,#REF!,4,FALSE)),FALSE))),7,4)),3,4))/(60*24))-fctlontodouble(VLOOKUP(D288,#REF!,4,FALSE))/360,1)
),1," "),"")</f>
        <v/>
      </c>
      <c r="M288" s="79" t="str">
        <f t="shared" si="17"/>
        <v/>
      </c>
      <c r="N288" s="94"/>
      <c r="O288" s="83"/>
      <c r="P288" s="95"/>
      <c r="Q288" s="96"/>
      <c r="R288" s="97" t="str">
        <f>IF(AND(A288&lt;&gt;0,B288&lt;&gt;0,D288&lt;&gt;0,C288&lt;&gt;0,N288&lt;&gt;0),(vol_de_nuit(B288,D288,A288,C288,N288/24)*24),"")</f>
        <v/>
      </c>
      <c r="S288" s="98"/>
      <c r="T288" s="95"/>
      <c r="U288" s="99"/>
      <c r="V288" s="100"/>
      <c r="W288" s="101"/>
      <c r="X288" s="116" t="str">
        <f>IFERROR(IF(AND(VLOOKUP($F288,'Aircraft list'!$A$4:$G$39,2,FALSE)="YES",VLOOKUP($F288,'Aircraft list'!$A$4:$G$39,4,FALSE)="YES"),T288,""),"")</f>
        <v/>
      </c>
      <c r="Y288" s="115" t="str">
        <f>IFERROR(IF(AND(VLOOKUP($F288,'Aircraft list'!$A$4:$G$39,2,FALSE)="YES",VLOOKUP($F288,'Aircraft list'!$A$4:$G$39,4,FALSE)="YES"),V288,""),"")</f>
        <v/>
      </c>
      <c r="Z288" s="116" t="str">
        <f>IFERROR(IF(AND(VLOOKUP($F288,'Aircraft list'!$A$4:$G$39,3,FALSE)="YES",VLOOKUP($F288,'Aircraft list'!$A$4:$G$39,4,FALSE)="YES"),T288,""),"")</f>
        <v/>
      </c>
      <c r="AA288" s="115" t="str">
        <f>IFERROR(IF(AND(VLOOKUP($F288,'Aircraft list'!$A$4:$G$39,3,FALSE)="YES",VLOOKUP($F288,'Aircraft list'!$A$4:$G$39,4,FALSE)="YES"),V288,""),"")</f>
        <v/>
      </c>
      <c r="AB288" s="116" t="str">
        <f>IFERROR(IF(AND(VLOOKUP($F288,'Aircraft list'!$A$4:$G$39,2,FALSE)="YES",VLOOKUP($F288,'Aircraft list'!$A$4:$G$39,6,FALSE)="YES"),T288,""),"")</f>
        <v/>
      </c>
      <c r="AC288" s="115" t="str">
        <f>IFERROR(IF(AND(VLOOKUP($F288,'Aircraft list'!$A$4:$G$39,2,FALSE)="YES",VLOOKUP($F288,'Aircraft list'!$A$4:$G$39,6,FALSE)="YES"),V288,""),"")</f>
        <v/>
      </c>
      <c r="AD288" s="116" t="str">
        <f>IFERROR(IF(AND(VLOOKUP($F288,'Aircraft list'!$A$4:$G$39,3,FALSE)="YES",VLOOKUP($F288,'Aircraft list'!$A$4:$G$39,6,FALSE)="YES"),T288,""),"")</f>
        <v/>
      </c>
      <c r="AE288" s="117" t="str">
        <f>IFERROR(IF(AND(VLOOKUP($F288,'Aircraft list'!$A$4:$G$39,3,FALSE)="YES",VLOOKUP($F288,'Aircraft list'!$A$4:$G$39,6,FALSE)="YES"),U288,""),"")</f>
        <v/>
      </c>
      <c r="AF288" s="115" t="str">
        <f>IFERROR(IF(AND(VLOOKUP($F288,'Aircraft list'!$A$4:$G$39,3,FALSE)="YES",VLOOKUP($F288,'Aircraft list'!$A$4:$G$39,6,FALSE)="YES"),V288,""),"")</f>
        <v/>
      </c>
      <c r="AG288" s="116" t="str">
        <f>IFERROR(IF(VLOOKUP($F288,'Aircraft list'!$A$4:$G$39,5,FALSE)="YES",T288,""),"")</f>
        <v/>
      </c>
      <c r="AH288" s="117" t="str">
        <f>IFERROR(IF(VLOOKUP($F288,'Aircraft list'!$A$4:$G$39,5,FALSE)="YES",U288,""),"")</f>
        <v/>
      </c>
      <c r="AI288" s="115" t="str">
        <f>IFERROR(IF(VLOOKUP($F288,'Aircraft list'!$A$4:$G$39,5,FALSE)="YES",V288,""),"")</f>
        <v/>
      </c>
      <c r="AJ288" s="101"/>
      <c r="AK288" s="101"/>
      <c r="AL288" s="101"/>
      <c r="AM288" s="102" t="str">
        <f>IFERROR(IF(VLOOKUP($F288,'Aircraft list'!$A$4:$G$39,7,FALSE)="YES",N288,""),"")</f>
        <v/>
      </c>
      <c r="AN288" s="112"/>
      <c r="AO288" s="101"/>
      <c r="AP288" s="101"/>
      <c r="AQ288" s="101"/>
      <c r="AR288" s="111"/>
      <c r="AS288" s="102"/>
      <c r="AT288" s="102"/>
      <c r="AU288" s="49"/>
    </row>
    <row r="289" spans="1:47" s="50" customFormat="1">
      <c r="A289" s="84"/>
      <c r="B289" s="75"/>
      <c r="C289" s="76"/>
      <c r="D289" s="77"/>
      <c r="E289" s="73" t="str">
        <f t="shared" si="15"/>
        <v/>
      </c>
      <c r="F289" s="79"/>
      <c r="G289" s="80"/>
      <c r="H289" s="50" t="str">
        <f>IFERROR(IF(VLOOKUP(F289,'Aircraft list'!$A$4:$T$59, 3,FALSE)="YES", "ME", "SE" )," ")</f>
        <v xml:space="preserve"> </v>
      </c>
      <c r="I289" s="80"/>
      <c r="J289" s="81" t="str">
        <f ca="1">IFERROR(IF(AND(
MOD(C289-fctlontodouble(VLOOKUP(B289,#REF!,4,FALSE))/360,1)&gt;=MOD((((MID((MID((IF(ISERR(A289),"",fctsoleil(A289,fctlattodouble(VLOOKUP(B289,#REF!,3,FALSE)),fctlontodouble(VLOOKUP(B289,#REF!,4,FALSE)),FALSE))),1,4)),1,2))*60+MID((MID((IF(ISERR(A289),"",fctsoleil(A289,fctlattodouble(VLOOKUP(B289,#REF!,3,FALSE)),fctlontodouble(VLOOKUP(B289,#REF!,4,FALSE)),FALSE))),1,4)),3,4))/(60*24))-fctlontodouble(VLOOKUP(B289,#REF!,4,FALSE))/360,1),
MOD(C289-fctlontodouble(VLOOKUP(B289,#REF!,4,FALSE))/360,1)&lt;MOD((((MID((MID((IF(ISERR(A289),"",fctsoleil(A289,fctlattodouble(VLOOKUP(B289,#REF!,3,FALSE)),fctlontodouble(VLOOKUP(B289,#REF!,4,FALSE)),FALSE))),7,4)),1,2))*60+MID((MID((IF(ISERR(A289),"",fctsoleil(A289,fctlattodouble(VLOOKUP(B289,#REF!,3,FALSE)),fctlontodouble(VLOOKUP(B289,#REF!,4,FALSE)),FALSE))),7,4)),3,4))/(60*24))-fctlontodouble(VLOOKUP(B289,#REF!,4,FALSE))/360,1)
),1,""),"")</f>
        <v/>
      </c>
      <c r="K289" s="82" t="str">
        <f t="shared" si="16"/>
        <v/>
      </c>
      <c r="L289" s="79" t="str">
        <f ca="1">IFERROR(IF(AND(
MOD(E289-fctlontodouble(VLOOKUP(D289,#REF!,4,FALSE))/360,1)&gt;=MOD((((MID((MID((IF(ISERR(A289),"",fctsoleil(A289,fctlattodouble(VLOOKUP(D289,#REF!,3,FALSE)),fctlontodouble(VLOOKUP(D289,#REF!,4,FALSE)),FALSE))),1,4)),1,2))*60+MID((MID((IF(ISERR(A289),"",fctsoleil(A289,fctlattodouble(VLOOKUP(D289,#REF!,3,FALSE)),fctlontodouble(VLOOKUP(D289,#REF!,4,FALSE)),FALSE))),1,4)),3,4))/(60*24))-fctlontodouble(VLOOKUP(D289,#REF!,4,FALSE))/360,1),
MOD(E289-fctlontodouble(VLOOKUP(D289,#REF!,4,FALSE))/360,1)&lt;MOD((((MID((MID((IF(ISERR(A289),"",fctsoleil(A289,fctlattodouble(VLOOKUP(D289,#REF!,3,FALSE)),fctlontodouble(VLOOKUP(D289,#REF!,4,FALSE)),FALSE))),7,4)),1,2))*60+MID((MID((IF(ISERR(A289),"",fctsoleil(A289,fctlattodouble(VLOOKUP(D289,#REF!,3,FALSE)),fctlontodouble(VLOOKUP(D289,#REF!,4,FALSE)),FALSE))),7,4)),3,4))/(60*24))-fctlontodouble(VLOOKUP(D289,#REF!,4,FALSE))/360,1)
),1," "),"")</f>
        <v/>
      </c>
      <c r="M289" s="79" t="str">
        <f t="shared" si="17"/>
        <v/>
      </c>
      <c r="N289" s="94"/>
      <c r="O289" s="83"/>
      <c r="P289" s="95"/>
      <c r="Q289" s="96"/>
      <c r="R289" s="97" t="str">
        <f>IF(AND(A289&lt;&gt;0,B289&lt;&gt;0,D289&lt;&gt;0,C289&lt;&gt;0,N289&lt;&gt;0),(vol_de_nuit(B289,D289,A289,C289,N289/24)*24),"")</f>
        <v/>
      </c>
      <c r="S289" s="98"/>
      <c r="T289" s="95"/>
      <c r="U289" s="99"/>
      <c r="V289" s="100"/>
      <c r="W289" s="101"/>
      <c r="X289" s="116" t="str">
        <f>IFERROR(IF(AND(VLOOKUP($F289,'Aircraft list'!$A$4:$G$39,2,FALSE)="YES",VLOOKUP($F289,'Aircraft list'!$A$4:$G$39,4,FALSE)="YES"),T289,""),"")</f>
        <v/>
      </c>
      <c r="Y289" s="115" t="str">
        <f>IFERROR(IF(AND(VLOOKUP($F289,'Aircraft list'!$A$4:$G$39,2,FALSE)="YES",VLOOKUP($F289,'Aircraft list'!$A$4:$G$39,4,FALSE)="YES"),V289,""),"")</f>
        <v/>
      </c>
      <c r="Z289" s="116" t="str">
        <f>IFERROR(IF(AND(VLOOKUP($F289,'Aircraft list'!$A$4:$G$39,3,FALSE)="YES",VLOOKUP($F289,'Aircraft list'!$A$4:$G$39,4,FALSE)="YES"),T289,""),"")</f>
        <v/>
      </c>
      <c r="AA289" s="115" t="str">
        <f>IFERROR(IF(AND(VLOOKUP($F289,'Aircraft list'!$A$4:$G$39,3,FALSE)="YES",VLOOKUP($F289,'Aircraft list'!$A$4:$G$39,4,FALSE)="YES"),V289,""),"")</f>
        <v/>
      </c>
      <c r="AB289" s="116" t="str">
        <f>IFERROR(IF(AND(VLOOKUP($F289,'Aircraft list'!$A$4:$G$39,2,FALSE)="YES",VLOOKUP($F289,'Aircraft list'!$A$4:$G$39,6,FALSE)="YES"),T289,""),"")</f>
        <v/>
      </c>
      <c r="AC289" s="115" t="str">
        <f>IFERROR(IF(AND(VLOOKUP($F289,'Aircraft list'!$A$4:$G$39,2,FALSE)="YES",VLOOKUP($F289,'Aircraft list'!$A$4:$G$39,6,FALSE)="YES"),V289,""),"")</f>
        <v/>
      </c>
      <c r="AD289" s="116" t="str">
        <f>IFERROR(IF(AND(VLOOKUP($F289,'Aircraft list'!$A$4:$G$39,3,FALSE)="YES",VLOOKUP($F289,'Aircraft list'!$A$4:$G$39,6,FALSE)="YES"),T289,""),"")</f>
        <v/>
      </c>
      <c r="AE289" s="117" t="str">
        <f>IFERROR(IF(AND(VLOOKUP($F289,'Aircraft list'!$A$4:$G$39,3,FALSE)="YES",VLOOKUP($F289,'Aircraft list'!$A$4:$G$39,6,FALSE)="YES"),U289,""),"")</f>
        <v/>
      </c>
      <c r="AF289" s="115" t="str">
        <f>IFERROR(IF(AND(VLOOKUP($F289,'Aircraft list'!$A$4:$G$39,3,FALSE)="YES",VLOOKUP($F289,'Aircraft list'!$A$4:$G$39,6,FALSE)="YES"),V289,""),"")</f>
        <v/>
      </c>
      <c r="AG289" s="116" t="str">
        <f>IFERROR(IF(VLOOKUP($F289,'Aircraft list'!$A$4:$G$39,5,FALSE)="YES",T289,""),"")</f>
        <v/>
      </c>
      <c r="AH289" s="117" t="str">
        <f>IFERROR(IF(VLOOKUP($F289,'Aircraft list'!$A$4:$G$39,5,FALSE)="YES",U289,""),"")</f>
        <v/>
      </c>
      <c r="AI289" s="115" t="str">
        <f>IFERROR(IF(VLOOKUP($F289,'Aircraft list'!$A$4:$G$39,5,FALSE)="YES",V289,""),"")</f>
        <v/>
      </c>
      <c r="AJ289" s="101"/>
      <c r="AK289" s="101"/>
      <c r="AL289" s="101"/>
      <c r="AM289" s="102" t="str">
        <f>IFERROR(IF(VLOOKUP($F289,'Aircraft list'!$A$4:$G$39,7,FALSE)="YES",N289,""),"")</f>
        <v/>
      </c>
      <c r="AN289" s="112"/>
      <c r="AO289" s="101"/>
      <c r="AP289" s="101"/>
      <c r="AQ289" s="101"/>
      <c r="AR289" s="111"/>
      <c r="AS289" s="102"/>
      <c r="AT289" s="102"/>
      <c r="AU289" s="49"/>
    </row>
    <row r="290" spans="1:47" s="50" customFormat="1">
      <c r="A290" s="84"/>
      <c r="B290" s="75"/>
      <c r="C290" s="76"/>
      <c r="D290" s="77"/>
      <c r="E290" s="73" t="str">
        <f t="shared" si="15"/>
        <v/>
      </c>
      <c r="F290" s="79"/>
      <c r="G290" s="80"/>
      <c r="H290" s="50" t="str">
        <f>IFERROR(IF(VLOOKUP(F290,'Aircraft list'!$A$4:$T$59, 3,FALSE)="YES", "ME", "SE" )," ")</f>
        <v xml:space="preserve"> </v>
      </c>
      <c r="I290" s="80"/>
      <c r="J290" s="81" t="str">
        <f ca="1">IFERROR(IF(AND(
MOD(C290-fctlontodouble(VLOOKUP(B290,#REF!,4,FALSE))/360,1)&gt;=MOD((((MID((MID((IF(ISERR(A290),"",fctsoleil(A290,fctlattodouble(VLOOKUP(B290,#REF!,3,FALSE)),fctlontodouble(VLOOKUP(B290,#REF!,4,FALSE)),FALSE))),1,4)),1,2))*60+MID((MID((IF(ISERR(A290),"",fctsoleil(A290,fctlattodouble(VLOOKUP(B290,#REF!,3,FALSE)),fctlontodouble(VLOOKUP(B290,#REF!,4,FALSE)),FALSE))),1,4)),3,4))/(60*24))-fctlontodouble(VLOOKUP(B290,#REF!,4,FALSE))/360,1),
MOD(C290-fctlontodouble(VLOOKUP(B290,#REF!,4,FALSE))/360,1)&lt;MOD((((MID((MID((IF(ISERR(A290),"",fctsoleil(A290,fctlattodouble(VLOOKUP(B290,#REF!,3,FALSE)),fctlontodouble(VLOOKUP(B290,#REF!,4,FALSE)),FALSE))),7,4)),1,2))*60+MID((MID((IF(ISERR(A290),"",fctsoleil(A290,fctlattodouble(VLOOKUP(B290,#REF!,3,FALSE)),fctlontodouble(VLOOKUP(B290,#REF!,4,FALSE)),FALSE))),7,4)),3,4))/(60*24))-fctlontodouble(VLOOKUP(B290,#REF!,4,FALSE))/360,1)
),1,""),"")</f>
        <v/>
      </c>
      <c r="K290" s="82" t="str">
        <f t="shared" si="16"/>
        <v/>
      </c>
      <c r="L290" s="79" t="str">
        <f ca="1">IFERROR(IF(AND(
MOD(E290-fctlontodouble(VLOOKUP(D290,#REF!,4,FALSE))/360,1)&gt;=MOD((((MID((MID((IF(ISERR(A290),"",fctsoleil(A290,fctlattodouble(VLOOKUP(D290,#REF!,3,FALSE)),fctlontodouble(VLOOKUP(D290,#REF!,4,FALSE)),FALSE))),1,4)),1,2))*60+MID((MID((IF(ISERR(A290),"",fctsoleil(A290,fctlattodouble(VLOOKUP(D290,#REF!,3,FALSE)),fctlontodouble(VLOOKUP(D290,#REF!,4,FALSE)),FALSE))),1,4)),3,4))/(60*24))-fctlontodouble(VLOOKUP(D290,#REF!,4,FALSE))/360,1),
MOD(E290-fctlontodouble(VLOOKUP(D290,#REF!,4,FALSE))/360,1)&lt;MOD((((MID((MID((IF(ISERR(A290),"",fctsoleil(A290,fctlattodouble(VLOOKUP(D290,#REF!,3,FALSE)),fctlontodouble(VLOOKUP(D290,#REF!,4,FALSE)),FALSE))),7,4)),1,2))*60+MID((MID((IF(ISERR(A290),"",fctsoleil(A290,fctlattodouble(VLOOKUP(D290,#REF!,3,FALSE)),fctlontodouble(VLOOKUP(D290,#REF!,4,FALSE)),FALSE))),7,4)),3,4))/(60*24))-fctlontodouble(VLOOKUP(D290,#REF!,4,FALSE))/360,1)
),1," "),"")</f>
        <v/>
      </c>
      <c r="M290" s="79" t="str">
        <f t="shared" si="17"/>
        <v/>
      </c>
      <c r="N290" s="94"/>
      <c r="O290" s="83"/>
      <c r="P290" s="95"/>
      <c r="Q290" s="96"/>
      <c r="R290" s="97" t="str">
        <f>IF(AND(A290&lt;&gt;0,B290&lt;&gt;0,D290&lt;&gt;0,C290&lt;&gt;0,N290&lt;&gt;0),(vol_de_nuit(B290,D290,A290,C290,N290/24)*24),"")</f>
        <v/>
      </c>
      <c r="S290" s="98"/>
      <c r="T290" s="95"/>
      <c r="U290" s="99"/>
      <c r="V290" s="100"/>
      <c r="W290" s="101"/>
      <c r="X290" s="116" t="str">
        <f>IFERROR(IF(AND(VLOOKUP($F290,'Aircraft list'!$A$4:$G$39,2,FALSE)="YES",VLOOKUP($F290,'Aircraft list'!$A$4:$G$39,4,FALSE)="YES"),T290,""),"")</f>
        <v/>
      </c>
      <c r="Y290" s="115" t="str">
        <f>IFERROR(IF(AND(VLOOKUP($F290,'Aircraft list'!$A$4:$G$39,2,FALSE)="YES",VLOOKUP($F290,'Aircraft list'!$A$4:$G$39,4,FALSE)="YES"),V290,""),"")</f>
        <v/>
      </c>
      <c r="Z290" s="116" t="str">
        <f>IFERROR(IF(AND(VLOOKUP($F290,'Aircraft list'!$A$4:$G$39,3,FALSE)="YES",VLOOKUP($F290,'Aircraft list'!$A$4:$G$39,4,FALSE)="YES"),T290,""),"")</f>
        <v/>
      </c>
      <c r="AA290" s="115" t="str">
        <f>IFERROR(IF(AND(VLOOKUP($F290,'Aircraft list'!$A$4:$G$39,3,FALSE)="YES",VLOOKUP($F290,'Aircraft list'!$A$4:$G$39,4,FALSE)="YES"),V290,""),"")</f>
        <v/>
      </c>
      <c r="AB290" s="116" t="str">
        <f>IFERROR(IF(AND(VLOOKUP($F290,'Aircraft list'!$A$4:$G$39,2,FALSE)="YES",VLOOKUP($F290,'Aircraft list'!$A$4:$G$39,6,FALSE)="YES"),T290,""),"")</f>
        <v/>
      </c>
      <c r="AC290" s="115" t="str">
        <f>IFERROR(IF(AND(VLOOKUP($F290,'Aircraft list'!$A$4:$G$39,2,FALSE)="YES",VLOOKUP($F290,'Aircraft list'!$A$4:$G$39,6,FALSE)="YES"),V290,""),"")</f>
        <v/>
      </c>
      <c r="AD290" s="116" t="str">
        <f>IFERROR(IF(AND(VLOOKUP($F290,'Aircraft list'!$A$4:$G$39,3,FALSE)="YES",VLOOKUP($F290,'Aircraft list'!$A$4:$G$39,6,FALSE)="YES"),T290,""),"")</f>
        <v/>
      </c>
      <c r="AE290" s="117" t="str">
        <f>IFERROR(IF(AND(VLOOKUP($F290,'Aircraft list'!$A$4:$G$39,3,FALSE)="YES",VLOOKUP($F290,'Aircraft list'!$A$4:$G$39,6,FALSE)="YES"),U290,""),"")</f>
        <v/>
      </c>
      <c r="AF290" s="115" t="str">
        <f>IFERROR(IF(AND(VLOOKUP($F290,'Aircraft list'!$A$4:$G$39,3,FALSE)="YES",VLOOKUP($F290,'Aircraft list'!$A$4:$G$39,6,FALSE)="YES"),V290,""),"")</f>
        <v/>
      </c>
      <c r="AG290" s="116" t="str">
        <f>IFERROR(IF(VLOOKUP($F290,'Aircraft list'!$A$4:$G$39,5,FALSE)="YES",T290,""),"")</f>
        <v/>
      </c>
      <c r="AH290" s="117" t="str">
        <f>IFERROR(IF(VLOOKUP($F290,'Aircraft list'!$A$4:$G$39,5,FALSE)="YES",U290,""),"")</f>
        <v/>
      </c>
      <c r="AI290" s="115" t="str">
        <f>IFERROR(IF(VLOOKUP($F290,'Aircraft list'!$A$4:$G$39,5,FALSE)="YES",V290,""),"")</f>
        <v/>
      </c>
      <c r="AJ290" s="101"/>
      <c r="AK290" s="101"/>
      <c r="AL290" s="101"/>
      <c r="AM290" s="102" t="str">
        <f>IFERROR(IF(VLOOKUP($F290,'Aircraft list'!$A$4:$G$39,7,FALSE)="YES",N290,""),"")</f>
        <v/>
      </c>
      <c r="AN290" s="112"/>
      <c r="AO290" s="101"/>
      <c r="AP290" s="101"/>
      <c r="AQ290" s="101"/>
      <c r="AR290" s="111"/>
      <c r="AS290" s="102"/>
      <c r="AT290" s="102"/>
      <c r="AU290" s="49"/>
    </row>
    <row r="291" spans="1:47" s="50" customFormat="1">
      <c r="A291" s="84"/>
      <c r="B291" s="75"/>
      <c r="C291" s="76"/>
      <c r="D291" s="77"/>
      <c r="E291" s="73" t="str">
        <f t="shared" si="15"/>
        <v/>
      </c>
      <c r="F291" s="79"/>
      <c r="G291" s="80"/>
      <c r="H291" s="50" t="str">
        <f>IFERROR(IF(VLOOKUP(F291,'Aircraft list'!$A$4:$T$59, 3,FALSE)="YES", "ME", "SE" )," ")</f>
        <v xml:space="preserve"> </v>
      </c>
      <c r="I291" s="80"/>
      <c r="J291" s="81" t="str">
        <f ca="1">IFERROR(IF(AND(
MOD(C291-fctlontodouble(VLOOKUP(B291,#REF!,4,FALSE))/360,1)&gt;=MOD((((MID((MID((IF(ISERR(A291),"",fctsoleil(A291,fctlattodouble(VLOOKUP(B291,#REF!,3,FALSE)),fctlontodouble(VLOOKUP(B291,#REF!,4,FALSE)),FALSE))),1,4)),1,2))*60+MID((MID((IF(ISERR(A291),"",fctsoleil(A291,fctlattodouble(VLOOKUP(B291,#REF!,3,FALSE)),fctlontodouble(VLOOKUP(B291,#REF!,4,FALSE)),FALSE))),1,4)),3,4))/(60*24))-fctlontodouble(VLOOKUP(B291,#REF!,4,FALSE))/360,1),
MOD(C291-fctlontodouble(VLOOKUP(B291,#REF!,4,FALSE))/360,1)&lt;MOD((((MID((MID((IF(ISERR(A291),"",fctsoleil(A291,fctlattodouble(VLOOKUP(B291,#REF!,3,FALSE)),fctlontodouble(VLOOKUP(B291,#REF!,4,FALSE)),FALSE))),7,4)),1,2))*60+MID((MID((IF(ISERR(A291),"",fctsoleil(A291,fctlattodouble(VLOOKUP(B291,#REF!,3,FALSE)),fctlontodouble(VLOOKUP(B291,#REF!,4,FALSE)),FALSE))),7,4)),3,4))/(60*24))-fctlontodouble(VLOOKUP(B291,#REF!,4,FALSE))/360,1)
),1,""),"")</f>
        <v/>
      </c>
      <c r="K291" s="82" t="str">
        <f t="shared" si="16"/>
        <v/>
      </c>
      <c r="L291" s="79" t="str">
        <f ca="1">IFERROR(IF(AND(
MOD(E291-fctlontodouble(VLOOKUP(D291,#REF!,4,FALSE))/360,1)&gt;=MOD((((MID((MID((IF(ISERR(A291),"",fctsoleil(A291,fctlattodouble(VLOOKUP(D291,#REF!,3,FALSE)),fctlontodouble(VLOOKUP(D291,#REF!,4,FALSE)),FALSE))),1,4)),1,2))*60+MID((MID((IF(ISERR(A291),"",fctsoleil(A291,fctlattodouble(VLOOKUP(D291,#REF!,3,FALSE)),fctlontodouble(VLOOKUP(D291,#REF!,4,FALSE)),FALSE))),1,4)),3,4))/(60*24))-fctlontodouble(VLOOKUP(D291,#REF!,4,FALSE))/360,1),
MOD(E291-fctlontodouble(VLOOKUP(D291,#REF!,4,FALSE))/360,1)&lt;MOD((((MID((MID((IF(ISERR(A291),"",fctsoleil(A291,fctlattodouble(VLOOKUP(D291,#REF!,3,FALSE)),fctlontodouble(VLOOKUP(D291,#REF!,4,FALSE)),FALSE))),7,4)),1,2))*60+MID((MID((IF(ISERR(A291),"",fctsoleil(A291,fctlattodouble(VLOOKUP(D291,#REF!,3,FALSE)),fctlontodouble(VLOOKUP(D291,#REF!,4,FALSE)),FALSE))),7,4)),3,4))/(60*24))-fctlontodouble(VLOOKUP(D291,#REF!,4,FALSE))/360,1)
),1," "),"")</f>
        <v/>
      </c>
      <c r="M291" s="79" t="str">
        <f t="shared" si="17"/>
        <v/>
      </c>
      <c r="N291" s="94"/>
      <c r="O291" s="83"/>
      <c r="P291" s="95"/>
      <c r="Q291" s="96"/>
      <c r="R291" s="97" t="str">
        <f>IF(AND(A291&lt;&gt;0,B291&lt;&gt;0,D291&lt;&gt;0,C291&lt;&gt;0,N291&lt;&gt;0),(vol_de_nuit(B291,D291,A291,C291,N291/24)*24),"")</f>
        <v/>
      </c>
      <c r="S291" s="98"/>
      <c r="T291" s="95"/>
      <c r="U291" s="99"/>
      <c r="V291" s="100"/>
      <c r="W291" s="101"/>
      <c r="X291" s="116" t="str">
        <f>IFERROR(IF(AND(VLOOKUP($F291,'Aircraft list'!$A$4:$G$39,2,FALSE)="YES",VLOOKUP($F291,'Aircraft list'!$A$4:$G$39,4,FALSE)="YES"),T291,""),"")</f>
        <v/>
      </c>
      <c r="Y291" s="115" t="str">
        <f>IFERROR(IF(AND(VLOOKUP($F291,'Aircraft list'!$A$4:$G$39,2,FALSE)="YES",VLOOKUP($F291,'Aircraft list'!$A$4:$G$39,4,FALSE)="YES"),V291,""),"")</f>
        <v/>
      </c>
      <c r="Z291" s="116" t="str">
        <f>IFERROR(IF(AND(VLOOKUP($F291,'Aircraft list'!$A$4:$G$39,3,FALSE)="YES",VLOOKUP($F291,'Aircraft list'!$A$4:$G$39,4,FALSE)="YES"),T291,""),"")</f>
        <v/>
      </c>
      <c r="AA291" s="115" t="str">
        <f>IFERROR(IF(AND(VLOOKUP($F291,'Aircraft list'!$A$4:$G$39,3,FALSE)="YES",VLOOKUP($F291,'Aircraft list'!$A$4:$G$39,4,FALSE)="YES"),V291,""),"")</f>
        <v/>
      </c>
      <c r="AB291" s="116" t="str">
        <f>IFERROR(IF(AND(VLOOKUP($F291,'Aircraft list'!$A$4:$G$39,2,FALSE)="YES",VLOOKUP($F291,'Aircraft list'!$A$4:$G$39,6,FALSE)="YES"),T291,""),"")</f>
        <v/>
      </c>
      <c r="AC291" s="115" t="str">
        <f>IFERROR(IF(AND(VLOOKUP($F291,'Aircraft list'!$A$4:$G$39,2,FALSE)="YES",VLOOKUP($F291,'Aircraft list'!$A$4:$G$39,6,FALSE)="YES"),V291,""),"")</f>
        <v/>
      </c>
      <c r="AD291" s="116" t="str">
        <f>IFERROR(IF(AND(VLOOKUP($F291,'Aircraft list'!$A$4:$G$39,3,FALSE)="YES",VLOOKUP($F291,'Aircraft list'!$A$4:$G$39,6,FALSE)="YES"),T291,""),"")</f>
        <v/>
      </c>
      <c r="AE291" s="117" t="str">
        <f>IFERROR(IF(AND(VLOOKUP($F291,'Aircraft list'!$A$4:$G$39,3,FALSE)="YES",VLOOKUP($F291,'Aircraft list'!$A$4:$G$39,6,FALSE)="YES"),U291,""),"")</f>
        <v/>
      </c>
      <c r="AF291" s="115" t="str">
        <f>IFERROR(IF(AND(VLOOKUP($F291,'Aircraft list'!$A$4:$G$39,3,FALSE)="YES",VLOOKUP($F291,'Aircraft list'!$A$4:$G$39,6,FALSE)="YES"),V291,""),"")</f>
        <v/>
      </c>
      <c r="AG291" s="116" t="str">
        <f>IFERROR(IF(VLOOKUP($F291,'Aircraft list'!$A$4:$G$39,5,FALSE)="YES",T291,""),"")</f>
        <v/>
      </c>
      <c r="AH291" s="117" t="str">
        <f>IFERROR(IF(VLOOKUP($F291,'Aircraft list'!$A$4:$G$39,5,FALSE)="YES",U291,""),"")</f>
        <v/>
      </c>
      <c r="AI291" s="115" t="str">
        <f>IFERROR(IF(VLOOKUP($F291,'Aircraft list'!$A$4:$G$39,5,FALSE)="YES",V291,""),"")</f>
        <v/>
      </c>
      <c r="AJ291" s="101"/>
      <c r="AK291" s="101"/>
      <c r="AL291" s="101"/>
      <c r="AM291" s="102" t="str">
        <f>IFERROR(IF(VLOOKUP($F291,'Aircraft list'!$A$4:$G$39,7,FALSE)="YES",N291,""),"")</f>
        <v/>
      </c>
      <c r="AN291" s="112"/>
      <c r="AO291" s="101"/>
      <c r="AP291" s="101"/>
      <c r="AQ291" s="101"/>
      <c r="AR291" s="111"/>
      <c r="AS291" s="102"/>
      <c r="AT291" s="102"/>
      <c r="AU291" s="49"/>
    </row>
    <row r="292" spans="1:47" s="50" customFormat="1">
      <c r="A292" s="84"/>
      <c r="B292" s="75"/>
      <c r="C292" s="76"/>
      <c r="D292" s="77"/>
      <c r="E292" s="73" t="str">
        <f t="shared" si="15"/>
        <v/>
      </c>
      <c r="F292" s="79"/>
      <c r="G292" s="80"/>
      <c r="H292" s="50" t="str">
        <f>IFERROR(IF(VLOOKUP(F292,'Aircraft list'!$A$4:$T$59, 3,FALSE)="YES", "ME", "SE" )," ")</f>
        <v xml:space="preserve"> </v>
      </c>
      <c r="I292" s="80"/>
      <c r="J292" s="81" t="str">
        <f ca="1">IFERROR(IF(AND(
MOD(C292-fctlontodouble(VLOOKUP(B292,#REF!,4,FALSE))/360,1)&gt;=MOD((((MID((MID((IF(ISERR(A292),"",fctsoleil(A292,fctlattodouble(VLOOKUP(B292,#REF!,3,FALSE)),fctlontodouble(VLOOKUP(B292,#REF!,4,FALSE)),FALSE))),1,4)),1,2))*60+MID((MID((IF(ISERR(A292),"",fctsoleil(A292,fctlattodouble(VLOOKUP(B292,#REF!,3,FALSE)),fctlontodouble(VLOOKUP(B292,#REF!,4,FALSE)),FALSE))),1,4)),3,4))/(60*24))-fctlontodouble(VLOOKUP(B292,#REF!,4,FALSE))/360,1),
MOD(C292-fctlontodouble(VLOOKUP(B292,#REF!,4,FALSE))/360,1)&lt;MOD((((MID((MID((IF(ISERR(A292),"",fctsoleil(A292,fctlattodouble(VLOOKUP(B292,#REF!,3,FALSE)),fctlontodouble(VLOOKUP(B292,#REF!,4,FALSE)),FALSE))),7,4)),1,2))*60+MID((MID((IF(ISERR(A292),"",fctsoleil(A292,fctlattodouble(VLOOKUP(B292,#REF!,3,FALSE)),fctlontodouble(VLOOKUP(B292,#REF!,4,FALSE)),FALSE))),7,4)),3,4))/(60*24))-fctlontodouble(VLOOKUP(B292,#REF!,4,FALSE))/360,1)
),1,""),"")</f>
        <v/>
      </c>
      <c r="K292" s="82" t="str">
        <f t="shared" si="16"/>
        <v/>
      </c>
      <c r="L292" s="79" t="str">
        <f ca="1">IFERROR(IF(AND(
MOD(E292-fctlontodouble(VLOOKUP(D292,#REF!,4,FALSE))/360,1)&gt;=MOD((((MID((MID((IF(ISERR(A292),"",fctsoleil(A292,fctlattodouble(VLOOKUP(D292,#REF!,3,FALSE)),fctlontodouble(VLOOKUP(D292,#REF!,4,FALSE)),FALSE))),1,4)),1,2))*60+MID((MID((IF(ISERR(A292),"",fctsoleil(A292,fctlattodouble(VLOOKUP(D292,#REF!,3,FALSE)),fctlontodouble(VLOOKUP(D292,#REF!,4,FALSE)),FALSE))),1,4)),3,4))/(60*24))-fctlontodouble(VLOOKUP(D292,#REF!,4,FALSE))/360,1),
MOD(E292-fctlontodouble(VLOOKUP(D292,#REF!,4,FALSE))/360,1)&lt;MOD((((MID((MID((IF(ISERR(A292),"",fctsoleil(A292,fctlattodouble(VLOOKUP(D292,#REF!,3,FALSE)),fctlontodouble(VLOOKUP(D292,#REF!,4,FALSE)),FALSE))),7,4)),1,2))*60+MID((MID((IF(ISERR(A292),"",fctsoleil(A292,fctlattodouble(VLOOKUP(D292,#REF!,3,FALSE)),fctlontodouble(VLOOKUP(D292,#REF!,4,FALSE)),FALSE))),7,4)),3,4))/(60*24))-fctlontodouble(VLOOKUP(D292,#REF!,4,FALSE))/360,1)
),1," "),"")</f>
        <v/>
      </c>
      <c r="M292" s="79" t="str">
        <f t="shared" si="17"/>
        <v/>
      </c>
      <c r="N292" s="94"/>
      <c r="O292" s="83"/>
      <c r="P292" s="95"/>
      <c r="Q292" s="96"/>
      <c r="R292" s="97" t="str">
        <f>IF(AND(A292&lt;&gt;0,B292&lt;&gt;0,D292&lt;&gt;0,C292&lt;&gt;0,N292&lt;&gt;0),(vol_de_nuit(B292,D292,A292,C292,N292/24)*24),"")</f>
        <v/>
      </c>
      <c r="S292" s="98"/>
      <c r="T292" s="95"/>
      <c r="U292" s="99"/>
      <c r="V292" s="100"/>
      <c r="W292" s="101"/>
      <c r="X292" s="116" t="str">
        <f>IFERROR(IF(AND(VLOOKUP($F292,'Aircraft list'!$A$4:$G$39,2,FALSE)="YES",VLOOKUP($F292,'Aircraft list'!$A$4:$G$39,4,FALSE)="YES"),T292,""),"")</f>
        <v/>
      </c>
      <c r="Y292" s="115" t="str">
        <f>IFERROR(IF(AND(VLOOKUP($F292,'Aircraft list'!$A$4:$G$39,2,FALSE)="YES",VLOOKUP($F292,'Aircraft list'!$A$4:$G$39,4,FALSE)="YES"),V292,""),"")</f>
        <v/>
      </c>
      <c r="Z292" s="116" t="str">
        <f>IFERROR(IF(AND(VLOOKUP($F292,'Aircraft list'!$A$4:$G$39,3,FALSE)="YES",VLOOKUP($F292,'Aircraft list'!$A$4:$G$39,4,FALSE)="YES"),T292,""),"")</f>
        <v/>
      </c>
      <c r="AA292" s="115" t="str">
        <f>IFERROR(IF(AND(VLOOKUP($F292,'Aircraft list'!$A$4:$G$39,3,FALSE)="YES",VLOOKUP($F292,'Aircraft list'!$A$4:$G$39,4,FALSE)="YES"),V292,""),"")</f>
        <v/>
      </c>
      <c r="AB292" s="116" t="str">
        <f>IFERROR(IF(AND(VLOOKUP($F292,'Aircraft list'!$A$4:$G$39,2,FALSE)="YES",VLOOKUP($F292,'Aircraft list'!$A$4:$G$39,6,FALSE)="YES"),T292,""),"")</f>
        <v/>
      </c>
      <c r="AC292" s="115" t="str">
        <f>IFERROR(IF(AND(VLOOKUP($F292,'Aircraft list'!$A$4:$G$39,2,FALSE)="YES",VLOOKUP($F292,'Aircraft list'!$A$4:$G$39,6,FALSE)="YES"),V292,""),"")</f>
        <v/>
      </c>
      <c r="AD292" s="116" t="str">
        <f>IFERROR(IF(AND(VLOOKUP($F292,'Aircraft list'!$A$4:$G$39,3,FALSE)="YES",VLOOKUP($F292,'Aircraft list'!$A$4:$G$39,6,FALSE)="YES"),T292,""),"")</f>
        <v/>
      </c>
      <c r="AE292" s="117" t="str">
        <f>IFERROR(IF(AND(VLOOKUP($F292,'Aircraft list'!$A$4:$G$39,3,FALSE)="YES",VLOOKUP($F292,'Aircraft list'!$A$4:$G$39,6,FALSE)="YES"),U292,""),"")</f>
        <v/>
      </c>
      <c r="AF292" s="115" t="str">
        <f>IFERROR(IF(AND(VLOOKUP($F292,'Aircraft list'!$A$4:$G$39,3,FALSE)="YES",VLOOKUP($F292,'Aircraft list'!$A$4:$G$39,6,FALSE)="YES"),V292,""),"")</f>
        <v/>
      </c>
      <c r="AG292" s="116" t="str">
        <f>IFERROR(IF(VLOOKUP($F292,'Aircraft list'!$A$4:$G$39,5,FALSE)="YES",T292,""),"")</f>
        <v/>
      </c>
      <c r="AH292" s="117" t="str">
        <f>IFERROR(IF(VLOOKUP($F292,'Aircraft list'!$A$4:$G$39,5,FALSE)="YES",U292,""),"")</f>
        <v/>
      </c>
      <c r="AI292" s="115" t="str">
        <f>IFERROR(IF(VLOOKUP($F292,'Aircraft list'!$A$4:$G$39,5,FALSE)="YES",V292,""),"")</f>
        <v/>
      </c>
      <c r="AJ292" s="101"/>
      <c r="AK292" s="101"/>
      <c r="AL292" s="101"/>
      <c r="AM292" s="102" t="str">
        <f>IFERROR(IF(VLOOKUP($F292,'Aircraft list'!$A$4:$G$39,7,FALSE)="YES",N292,""),"")</f>
        <v/>
      </c>
      <c r="AN292" s="112"/>
      <c r="AO292" s="101"/>
      <c r="AP292" s="101"/>
      <c r="AQ292" s="101"/>
      <c r="AR292" s="111"/>
      <c r="AS292" s="102"/>
      <c r="AT292" s="102"/>
      <c r="AU292" s="49"/>
    </row>
    <row r="293" spans="1:47" s="50" customFormat="1">
      <c r="A293" s="84"/>
      <c r="B293" s="75"/>
      <c r="C293" s="76"/>
      <c r="D293" s="77"/>
      <c r="E293" s="73" t="str">
        <f t="shared" si="15"/>
        <v/>
      </c>
      <c r="F293" s="79"/>
      <c r="G293" s="80"/>
      <c r="H293" s="50" t="str">
        <f>IFERROR(IF(VLOOKUP(F293,'Aircraft list'!$A$4:$T$59, 3,FALSE)="YES", "ME", "SE" )," ")</f>
        <v xml:space="preserve"> </v>
      </c>
      <c r="I293" s="80"/>
      <c r="J293" s="81" t="str">
        <f ca="1">IFERROR(IF(AND(
MOD(C293-fctlontodouble(VLOOKUP(B293,#REF!,4,FALSE))/360,1)&gt;=MOD((((MID((MID((IF(ISERR(A293),"",fctsoleil(A293,fctlattodouble(VLOOKUP(B293,#REF!,3,FALSE)),fctlontodouble(VLOOKUP(B293,#REF!,4,FALSE)),FALSE))),1,4)),1,2))*60+MID((MID((IF(ISERR(A293),"",fctsoleil(A293,fctlattodouble(VLOOKUP(B293,#REF!,3,FALSE)),fctlontodouble(VLOOKUP(B293,#REF!,4,FALSE)),FALSE))),1,4)),3,4))/(60*24))-fctlontodouble(VLOOKUP(B293,#REF!,4,FALSE))/360,1),
MOD(C293-fctlontodouble(VLOOKUP(B293,#REF!,4,FALSE))/360,1)&lt;MOD((((MID((MID((IF(ISERR(A293),"",fctsoleil(A293,fctlattodouble(VLOOKUP(B293,#REF!,3,FALSE)),fctlontodouble(VLOOKUP(B293,#REF!,4,FALSE)),FALSE))),7,4)),1,2))*60+MID((MID((IF(ISERR(A293),"",fctsoleil(A293,fctlattodouble(VLOOKUP(B293,#REF!,3,FALSE)),fctlontodouble(VLOOKUP(B293,#REF!,4,FALSE)),FALSE))),7,4)),3,4))/(60*24))-fctlontodouble(VLOOKUP(B293,#REF!,4,FALSE))/360,1)
),1,""),"")</f>
        <v/>
      </c>
      <c r="K293" s="82" t="str">
        <f t="shared" si="16"/>
        <v/>
      </c>
      <c r="L293" s="79" t="str">
        <f ca="1">IFERROR(IF(AND(
MOD(E293-fctlontodouble(VLOOKUP(D293,#REF!,4,FALSE))/360,1)&gt;=MOD((((MID((MID((IF(ISERR(A293),"",fctsoleil(A293,fctlattodouble(VLOOKUP(D293,#REF!,3,FALSE)),fctlontodouble(VLOOKUP(D293,#REF!,4,FALSE)),FALSE))),1,4)),1,2))*60+MID((MID((IF(ISERR(A293),"",fctsoleil(A293,fctlattodouble(VLOOKUP(D293,#REF!,3,FALSE)),fctlontodouble(VLOOKUP(D293,#REF!,4,FALSE)),FALSE))),1,4)),3,4))/(60*24))-fctlontodouble(VLOOKUP(D293,#REF!,4,FALSE))/360,1),
MOD(E293-fctlontodouble(VLOOKUP(D293,#REF!,4,FALSE))/360,1)&lt;MOD((((MID((MID((IF(ISERR(A293),"",fctsoleil(A293,fctlattodouble(VLOOKUP(D293,#REF!,3,FALSE)),fctlontodouble(VLOOKUP(D293,#REF!,4,FALSE)),FALSE))),7,4)),1,2))*60+MID((MID((IF(ISERR(A293),"",fctsoleil(A293,fctlattodouble(VLOOKUP(D293,#REF!,3,FALSE)),fctlontodouble(VLOOKUP(D293,#REF!,4,FALSE)),FALSE))),7,4)),3,4))/(60*24))-fctlontodouble(VLOOKUP(D293,#REF!,4,FALSE))/360,1)
),1," "),"")</f>
        <v/>
      </c>
      <c r="M293" s="79" t="str">
        <f t="shared" si="17"/>
        <v/>
      </c>
      <c r="N293" s="94"/>
      <c r="O293" s="83"/>
      <c r="P293" s="95"/>
      <c r="Q293" s="96"/>
      <c r="R293" s="97" t="str">
        <f>IF(AND(A293&lt;&gt;0,B293&lt;&gt;0,D293&lt;&gt;0,C293&lt;&gt;0,N293&lt;&gt;0),(vol_de_nuit(B293,D293,A293,C293,N293/24)*24),"")</f>
        <v/>
      </c>
      <c r="S293" s="98"/>
      <c r="T293" s="95"/>
      <c r="U293" s="99"/>
      <c r="V293" s="100"/>
      <c r="W293" s="101"/>
      <c r="X293" s="116" t="str">
        <f>IFERROR(IF(AND(VLOOKUP($F293,'Aircraft list'!$A$4:$G$39,2,FALSE)="YES",VLOOKUP($F293,'Aircraft list'!$A$4:$G$39,4,FALSE)="YES"),T293,""),"")</f>
        <v/>
      </c>
      <c r="Y293" s="115" t="str">
        <f>IFERROR(IF(AND(VLOOKUP($F293,'Aircraft list'!$A$4:$G$39,2,FALSE)="YES",VLOOKUP($F293,'Aircraft list'!$A$4:$G$39,4,FALSE)="YES"),V293,""),"")</f>
        <v/>
      </c>
      <c r="Z293" s="116" t="str">
        <f>IFERROR(IF(AND(VLOOKUP($F293,'Aircraft list'!$A$4:$G$39,3,FALSE)="YES",VLOOKUP($F293,'Aircraft list'!$A$4:$G$39,4,FALSE)="YES"),T293,""),"")</f>
        <v/>
      </c>
      <c r="AA293" s="115" t="str">
        <f>IFERROR(IF(AND(VLOOKUP($F293,'Aircraft list'!$A$4:$G$39,3,FALSE)="YES",VLOOKUP($F293,'Aircraft list'!$A$4:$G$39,4,FALSE)="YES"),V293,""),"")</f>
        <v/>
      </c>
      <c r="AB293" s="116" t="str">
        <f>IFERROR(IF(AND(VLOOKUP($F293,'Aircraft list'!$A$4:$G$39,2,FALSE)="YES",VLOOKUP($F293,'Aircraft list'!$A$4:$G$39,6,FALSE)="YES"),T293,""),"")</f>
        <v/>
      </c>
      <c r="AC293" s="115" t="str">
        <f>IFERROR(IF(AND(VLOOKUP($F293,'Aircraft list'!$A$4:$G$39,2,FALSE)="YES",VLOOKUP($F293,'Aircraft list'!$A$4:$G$39,6,FALSE)="YES"),V293,""),"")</f>
        <v/>
      </c>
      <c r="AD293" s="116" t="str">
        <f>IFERROR(IF(AND(VLOOKUP($F293,'Aircraft list'!$A$4:$G$39,3,FALSE)="YES",VLOOKUP($F293,'Aircraft list'!$A$4:$G$39,6,FALSE)="YES"),T293,""),"")</f>
        <v/>
      </c>
      <c r="AE293" s="117" t="str">
        <f>IFERROR(IF(AND(VLOOKUP($F293,'Aircraft list'!$A$4:$G$39,3,FALSE)="YES",VLOOKUP($F293,'Aircraft list'!$A$4:$G$39,6,FALSE)="YES"),U293,""),"")</f>
        <v/>
      </c>
      <c r="AF293" s="115" t="str">
        <f>IFERROR(IF(AND(VLOOKUP($F293,'Aircraft list'!$A$4:$G$39,3,FALSE)="YES",VLOOKUP($F293,'Aircraft list'!$A$4:$G$39,6,FALSE)="YES"),V293,""),"")</f>
        <v/>
      </c>
      <c r="AG293" s="116" t="str">
        <f>IFERROR(IF(VLOOKUP($F293,'Aircraft list'!$A$4:$G$39,5,FALSE)="YES",T293,""),"")</f>
        <v/>
      </c>
      <c r="AH293" s="117" t="str">
        <f>IFERROR(IF(VLOOKUP($F293,'Aircraft list'!$A$4:$G$39,5,FALSE)="YES",U293,""),"")</f>
        <v/>
      </c>
      <c r="AI293" s="115" t="str">
        <f>IFERROR(IF(VLOOKUP($F293,'Aircraft list'!$A$4:$G$39,5,FALSE)="YES",V293,""),"")</f>
        <v/>
      </c>
      <c r="AJ293" s="101"/>
      <c r="AK293" s="101"/>
      <c r="AL293" s="101"/>
      <c r="AM293" s="102" t="str">
        <f>IFERROR(IF(VLOOKUP($F293,'Aircraft list'!$A$4:$G$39,7,FALSE)="YES",N293,""),"")</f>
        <v/>
      </c>
      <c r="AN293" s="112"/>
      <c r="AO293" s="101"/>
      <c r="AP293" s="101"/>
      <c r="AQ293" s="101"/>
      <c r="AR293" s="111"/>
      <c r="AS293" s="102"/>
      <c r="AT293" s="102"/>
      <c r="AU293" s="49"/>
    </row>
    <row r="294" spans="1:47" s="50" customFormat="1">
      <c r="A294" s="84"/>
      <c r="B294" s="75"/>
      <c r="C294" s="76"/>
      <c r="D294" s="77"/>
      <c r="E294" s="73" t="str">
        <f t="shared" si="15"/>
        <v/>
      </c>
      <c r="F294" s="79"/>
      <c r="G294" s="80"/>
      <c r="H294" s="50" t="str">
        <f>IFERROR(IF(VLOOKUP(F294,'Aircraft list'!$A$4:$T$59, 3,FALSE)="YES", "ME", "SE" )," ")</f>
        <v xml:space="preserve"> </v>
      </c>
      <c r="I294" s="80"/>
      <c r="J294" s="81" t="str">
        <f ca="1">IFERROR(IF(AND(
MOD(C294-fctlontodouble(VLOOKUP(B294,#REF!,4,FALSE))/360,1)&gt;=MOD((((MID((MID((IF(ISERR(A294),"",fctsoleil(A294,fctlattodouble(VLOOKUP(B294,#REF!,3,FALSE)),fctlontodouble(VLOOKUP(B294,#REF!,4,FALSE)),FALSE))),1,4)),1,2))*60+MID((MID((IF(ISERR(A294),"",fctsoleil(A294,fctlattodouble(VLOOKUP(B294,#REF!,3,FALSE)),fctlontodouble(VLOOKUP(B294,#REF!,4,FALSE)),FALSE))),1,4)),3,4))/(60*24))-fctlontodouble(VLOOKUP(B294,#REF!,4,FALSE))/360,1),
MOD(C294-fctlontodouble(VLOOKUP(B294,#REF!,4,FALSE))/360,1)&lt;MOD((((MID((MID((IF(ISERR(A294),"",fctsoleil(A294,fctlattodouble(VLOOKUP(B294,#REF!,3,FALSE)),fctlontodouble(VLOOKUP(B294,#REF!,4,FALSE)),FALSE))),7,4)),1,2))*60+MID((MID((IF(ISERR(A294),"",fctsoleil(A294,fctlattodouble(VLOOKUP(B294,#REF!,3,FALSE)),fctlontodouble(VLOOKUP(B294,#REF!,4,FALSE)),FALSE))),7,4)),3,4))/(60*24))-fctlontodouble(VLOOKUP(B294,#REF!,4,FALSE))/360,1)
),1,""),"")</f>
        <v/>
      </c>
      <c r="K294" s="82" t="str">
        <f t="shared" si="16"/>
        <v/>
      </c>
      <c r="L294" s="79" t="str">
        <f ca="1">IFERROR(IF(AND(
MOD(E294-fctlontodouble(VLOOKUP(D294,#REF!,4,FALSE))/360,1)&gt;=MOD((((MID((MID((IF(ISERR(A294),"",fctsoleil(A294,fctlattodouble(VLOOKUP(D294,#REF!,3,FALSE)),fctlontodouble(VLOOKUP(D294,#REF!,4,FALSE)),FALSE))),1,4)),1,2))*60+MID((MID((IF(ISERR(A294),"",fctsoleil(A294,fctlattodouble(VLOOKUP(D294,#REF!,3,FALSE)),fctlontodouble(VLOOKUP(D294,#REF!,4,FALSE)),FALSE))),1,4)),3,4))/(60*24))-fctlontodouble(VLOOKUP(D294,#REF!,4,FALSE))/360,1),
MOD(E294-fctlontodouble(VLOOKUP(D294,#REF!,4,FALSE))/360,1)&lt;MOD((((MID((MID((IF(ISERR(A294),"",fctsoleil(A294,fctlattodouble(VLOOKUP(D294,#REF!,3,FALSE)),fctlontodouble(VLOOKUP(D294,#REF!,4,FALSE)),FALSE))),7,4)),1,2))*60+MID((MID((IF(ISERR(A294),"",fctsoleil(A294,fctlattodouble(VLOOKUP(D294,#REF!,3,FALSE)),fctlontodouble(VLOOKUP(D294,#REF!,4,FALSE)),FALSE))),7,4)),3,4))/(60*24))-fctlontodouble(VLOOKUP(D294,#REF!,4,FALSE))/360,1)
),1," "),"")</f>
        <v/>
      </c>
      <c r="M294" s="79" t="str">
        <f t="shared" si="17"/>
        <v/>
      </c>
      <c r="N294" s="94"/>
      <c r="O294" s="83"/>
      <c r="P294" s="95"/>
      <c r="Q294" s="96"/>
      <c r="R294" s="97" t="str">
        <f>IF(AND(A294&lt;&gt;0,B294&lt;&gt;0,D294&lt;&gt;0,C294&lt;&gt;0,N294&lt;&gt;0),(vol_de_nuit(B294,D294,A294,C294,N294/24)*24),"")</f>
        <v/>
      </c>
      <c r="S294" s="98"/>
      <c r="T294" s="95"/>
      <c r="U294" s="99"/>
      <c r="V294" s="100"/>
      <c r="W294" s="101"/>
      <c r="X294" s="116" t="str">
        <f>IFERROR(IF(AND(VLOOKUP($F294,'Aircraft list'!$A$4:$G$39,2,FALSE)="YES",VLOOKUP($F294,'Aircraft list'!$A$4:$G$39,4,FALSE)="YES"),T294,""),"")</f>
        <v/>
      </c>
      <c r="Y294" s="115" t="str">
        <f>IFERROR(IF(AND(VLOOKUP($F294,'Aircraft list'!$A$4:$G$39,2,FALSE)="YES",VLOOKUP($F294,'Aircraft list'!$A$4:$G$39,4,FALSE)="YES"),V294,""),"")</f>
        <v/>
      </c>
      <c r="Z294" s="116" t="str">
        <f>IFERROR(IF(AND(VLOOKUP($F294,'Aircraft list'!$A$4:$G$39,3,FALSE)="YES",VLOOKUP($F294,'Aircraft list'!$A$4:$G$39,4,FALSE)="YES"),T294,""),"")</f>
        <v/>
      </c>
      <c r="AA294" s="115" t="str">
        <f>IFERROR(IF(AND(VLOOKUP($F294,'Aircraft list'!$A$4:$G$39,3,FALSE)="YES",VLOOKUP($F294,'Aircraft list'!$A$4:$G$39,4,FALSE)="YES"),V294,""),"")</f>
        <v/>
      </c>
      <c r="AB294" s="116" t="str">
        <f>IFERROR(IF(AND(VLOOKUP($F294,'Aircraft list'!$A$4:$G$39,2,FALSE)="YES",VLOOKUP($F294,'Aircraft list'!$A$4:$G$39,6,FALSE)="YES"),T294,""),"")</f>
        <v/>
      </c>
      <c r="AC294" s="115" t="str">
        <f>IFERROR(IF(AND(VLOOKUP($F294,'Aircraft list'!$A$4:$G$39,2,FALSE)="YES",VLOOKUP($F294,'Aircraft list'!$A$4:$G$39,6,FALSE)="YES"),V294,""),"")</f>
        <v/>
      </c>
      <c r="AD294" s="116" t="str">
        <f>IFERROR(IF(AND(VLOOKUP($F294,'Aircraft list'!$A$4:$G$39,3,FALSE)="YES",VLOOKUP($F294,'Aircraft list'!$A$4:$G$39,6,FALSE)="YES"),T294,""),"")</f>
        <v/>
      </c>
      <c r="AE294" s="117" t="str">
        <f>IFERROR(IF(AND(VLOOKUP($F294,'Aircraft list'!$A$4:$G$39,3,FALSE)="YES",VLOOKUP($F294,'Aircraft list'!$A$4:$G$39,6,FALSE)="YES"),U294,""),"")</f>
        <v/>
      </c>
      <c r="AF294" s="115" t="str">
        <f>IFERROR(IF(AND(VLOOKUP($F294,'Aircraft list'!$A$4:$G$39,3,FALSE)="YES",VLOOKUP($F294,'Aircraft list'!$A$4:$G$39,6,FALSE)="YES"),V294,""),"")</f>
        <v/>
      </c>
      <c r="AG294" s="116" t="str">
        <f>IFERROR(IF(VLOOKUP($F294,'Aircraft list'!$A$4:$G$39,5,FALSE)="YES",T294,""),"")</f>
        <v/>
      </c>
      <c r="AH294" s="117" t="str">
        <f>IFERROR(IF(VLOOKUP($F294,'Aircraft list'!$A$4:$G$39,5,FALSE)="YES",U294,""),"")</f>
        <v/>
      </c>
      <c r="AI294" s="115" t="str">
        <f>IFERROR(IF(VLOOKUP($F294,'Aircraft list'!$A$4:$G$39,5,FALSE)="YES",V294,""),"")</f>
        <v/>
      </c>
      <c r="AJ294" s="101"/>
      <c r="AK294" s="101"/>
      <c r="AL294" s="101"/>
      <c r="AM294" s="102" t="str">
        <f>IFERROR(IF(VLOOKUP($F294,'Aircraft list'!$A$4:$G$39,7,FALSE)="YES",N294,""),"")</f>
        <v/>
      </c>
      <c r="AN294" s="112"/>
      <c r="AO294" s="101"/>
      <c r="AP294" s="101"/>
      <c r="AQ294" s="101"/>
      <c r="AR294" s="111"/>
      <c r="AS294" s="102"/>
      <c r="AT294" s="102"/>
      <c r="AU294" s="49"/>
    </row>
    <row r="295" spans="1:47" s="50" customFormat="1">
      <c r="A295" s="84"/>
      <c r="B295" s="75"/>
      <c r="C295" s="76"/>
      <c r="D295" s="77"/>
      <c r="E295" s="73" t="str">
        <f t="shared" si="15"/>
        <v/>
      </c>
      <c r="F295" s="79"/>
      <c r="G295" s="80"/>
      <c r="H295" s="50" t="str">
        <f>IFERROR(IF(VLOOKUP(F295,'Aircraft list'!$A$4:$T$59, 3,FALSE)="YES", "ME", "SE" )," ")</f>
        <v xml:space="preserve"> </v>
      </c>
      <c r="I295" s="80"/>
      <c r="J295" s="81" t="str">
        <f ca="1">IFERROR(IF(AND(
MOD(C295-fctlontodouble(VLOOKUP(B295,#REF!,4,FALSE))/360,1)&gt;=MOD((((MID((MID((IF(ISERR(A295),"",fctsoleil(A295,fctlattodouble(VLOOKUP(B295,#REF!,3,FALSE)),fctlontodouble(VLOOKUP(B295,#REF!,4,FALSE)),FALSE))),1,4)),1,2))*60+MID((MID((IF(ISERR(A295),"",fctsoleil(A295,fctlattodouble(VLOOKUP(B295,#REF!,3,FALSE)),fctlontodouble(VLOOKUP(B295,#REF!,4,FALSE)),FALSE))),1,4)),3,4))/(60*24))-fctlontodouble(VLOOKUP(B295,#REF!,4,FALSE))/360,1),
MOD(C295-fctlontodouble(VLOOKUP(B295,#REF!,4,FALSE))/360,1)&lt;MOD((((MID((MID((IF(ISERR(A295),"",fctsoleil(A295,fctlattodouble(VLOOKUP(B295,#REF!,3,FALSE)),fctlontodouble(VLOOKUP(B295,#REF!,4,FALSE)),FALSE))),7,4)),1,2))*60+MID((MID((IF(ISERR(A295),"",fctsoleil(A295,fctlattodouble(VLOOKUP(B295,#REF!,3,FALSE)),fctlontodouble(VLOOKUP(B295,#REF!,4,FALSE)),FALSE))),7,4)),3,4))/(60*24))-fctlontodouble(VLOOKUP(B295,#REF!,4,FALSE))/360,1)
),1,""),"")</f>
        <v/>
      </c>
      <c r="K295" s="82" t="str">
        <f t="shared" si="16"/>
        <v/>
      </c>
      <c r="L295" s="79" t="str">
        <f ca="1">IFERROR(IF(AND(
MOD(E295-fctlontodouble(VLOOKUP(D295,#REF!,4,FALSE))/360,1)&gt;=MOD((((MID((MID((IF(ISERR(A295),"",fctsoleil(A295,fctlattodouble(VLOOKUP(D295,#REF!,3,FALSE)),fctlontodouble(VLOOKUP(D295,#REF!,4,FALSE)),FALSE))),1,4)),1,2))*60+MID((MID((IF(ISERR(A295),"",fctsoleil(A295,fctlattodouble(VLOOKUP(D295,#REF!,3,FALSE)),fctlontodouble(VLOOKUP(D295,#REF!,4,FALSE)),FALSE))),1,4)),3,4))/(60*24))-fctlontodouble(VLOOKUP(D295,#REF!,4,FALSE))/360,1),
MOD(E295-fctlontodouble(VLOOKUP(D295,#REF!,4,FALSE))/360,1)&lt;MOD((((MID((MID((IF(ISERR(A295),"",fctsoleil(A295,fctlattodouble(VLOOKUP(D295,#REF!,3,FALSE)),fctlontodouble(VLOOKUP(D295,#REF!,4,FALSE)),FALSE))),7,4)),1,2))*60+MID((MID((IF(ISERR(A295),"",fctsoleil(A295,fctlattodouble(VLOOKUP(D295,#REF!,3,FALSE)),fctlontodouble(VLOOKUP(D295,#REF!,4,FALSE)),FALSE))),7,4)),3,4))/(60*24))-fctlontodouble(VLOOKUP(D295,#REF!,4,FALSE))/360,1)
),1," "),"")</f>
        <v/>
      </c>
      <c r="M295" s="79" t="str">
        <f t="shared" si="17"/>
        <v/>
      </c>
      <c r="N295" s="94"/>
      <c r="O295" s="83"/>
      <c r="P295" s="95"/>
      <c r="Q295" s="96"/>
      <c r="R295" s="97" t="str">
        <f>IF(AND(A295&lt;&gt;0,B295&lt;&gt;0,D295&lt;&gt;0,C295&lt;&gt;0,N295&lt;&gt;0),(vol_de_nuit(B295,D295,A295,C295,N295/24)*24),"")</f>
        <v/>
      </c>
      <c r="S295" s="98"/>
      <c r="T295" s="95"/>
      <c r="U295" s="99"/>
      <c r="V295" s="100"/>
      <c r="W295" s="101"/>
      <c r="X295" s="116" t="str">
        <f>IFERROR(IF(AND(VLOOKUP($F295,'Aircraft list'!$A$4:$G$39,2,FALSE)="YES",VLOOKUP($F295,'Aircraft list'!$A$4:$G$39,4,FALSE)="YES"),T295,""),"")</f>
        <v/>
      </c>
      <c r="Y295" s="115" t="str">
        <f>IFERROR(IF(AND(VLOOKUP($F295,'Aircraft list'!$A$4:$G$39,2,FALSE)="YES",VLOOKUP($F295,'Aircraft list'!$A$4:$G$39,4,FALSE)="YES"),V295,""),"")</f>
        <v/>
      </c>
      <c r="Z295" s="116" t="str">
        <f>IFERROR(IF(AND(VLOOKUP($F295,'Aircraft list'!$A$4:$G$39,3,FALSE)="YES",VLOOKUP($F295,'Aircraft list'!$A$4:$G$39,4,FALSE)="YES"),T295,""),"")</f>
        <v/>
      </c>
      <c r="AA295" s="115" t="str">
        <f>IFERROR(IF(AND(VLOOKUP($F295,'Aircraft list'!$A$4:$G$39,3,FALSE)="YES",VLOOKUP($F295,'Aircraft list'!$A$4:$G$39,4,FALSE)="YES"),V295,""),"")</f>
        <v/>
      </c>
      <c r="AB295" s="116" t="str">
        <f>IFERROR(IF(AND(VLOOKUP($F295,'Aircraft list'!$A$4:$G$39,2,FALSE)="YES",VLOOKUP($F295,'Aircraft list'!$A$4:$G$39,6,FALSE)="YES"),T295,""),"")</f>
        <v/>
      </c>
      <c r="AC295" s="115" t="str">
        <f>IFERROR(IF(AND(VLOOKUP($F295,'Aircraft list'!$A$4:$G$39,2,FALSE)="YES",VLOOKUP($F295,'Aircraft list'!$A$4:$G$39,6,FALSE)="YES"),V295,""),"")</f>
        <v/>
      </c>
      <c r="AD295" s="116" t="str">
        <f>IFERROR(IF(AND(VLOOKUP($F295,'Aircraft list'!$A$4:$G$39,3,FALSE)="YES",VLOOKUP($F295,'Aircraft list'!$A$4:$G$39,6,FALSE)="YES"),T295,""),"")</f>
        <v/>
      </c>
      <c r="AE295" s="117" t="str">
        <f>IFERROR(IF(AND(VLOOKUP($F295,'Aircraft list'!$A$4:$G$39,3,FALSE)="YES",VLOOKUP($F295,'Aircraft list'!$A$4:$G$39,6,FALSE)="YES"),U295,""),"")</f>
        <v/>
      </c>
      <c r="AF295" s="115" t="str">
        <f>IFERROR(IF(AND(VLOOKUP($F295,'Aircraft list'!$A$4:$G$39,3,FALSE)="YES",VLOOKUP($F295,'Aircraft list'!$A$4:$G$39,6,FALSE)="YES"),V295,""),"")</f>
        <v/>
      </c>
      <c r="AG295" s="116" t="str">
        <f>IFERROR(IF(VLOOKUP($F295,'Aircraft list'!$A$4:$G$39,5,FALSE)="YES",T295,""),"")</f>
        <v/>
      </c>
      <c r="AH295" s="117" t="str">
        <f>IFERROR(IF(VLOOKUP($F295,'Aircraft list'!$A$4:$G$39,5,FALSE)="YES",U295,""),"")</f>
        <v/>
      </c>
      <c r="AI295" s="115" t="str">
        <f>IFERROR(IF(VLOOKUP($F295,'Aircraft list'!$A$4:$G$39,5,FALSE)="YES",V295,""),"")</f>
        <v/>
      </c>
      <c r="AJ295" s="101"/>
      <c r="AK295" s="101"/>
      <c r="AL295" s="101"/>
      <c r="AM295" s="102" t="str">
        <f>IFERROR(IF(VLOOKUP($F295,'Aircraft list'!$A$4:$G$39,7,FALSE)="YES",N295,""),"")</f>
        <v/>
      </c>
      <c r="AN295" s="112"/>
      <c r="AO295" s="101"/>
      <c r="AP295" s="101"/>
      <c r="AQ295" s="101"/>
      <c r="AR295" s="111"/>
      <c r="AS295" s="102"/>
      <c r="AT295" s="102"/>
      <c r="AU295" s="49"/>
    </row>
    <row r="296" spans="1:47" s="50" customFormat="1">
      <c r="A296" s="84"/>
      <c r="B296" s="75"/>
      <c r="C296" s="76"/>
      <c r="D296" s="77"/>
      <c r="E296" s="73" t="str">
        <f t="shared" si="15"/>
        <v/>
      </c>
      <c r="F296" s="79"/>
      <c r="G296" s="80"/>
      <c r="H296" s="50" t="str">
        <f>IFERROR(IF(VLOOKUP(F296,'Aircraft list'!$A$4:$T$59, 3,FALSE)="YES", "ME", "SE" )," ")</f>
        <v xml:space="preserve"> </v>
      </c>
      <c r="I296" s="80"/>
      <c r="J296" s="81" t="str">
        <f ca="1">IFERROR(IF(AND(
MOD(C296-fctlontodouble(VLOOKUP(B296,#REF!,4,FALSE))/360,1)&gt;=MOD((((MID((MID((IF(ISERR(A296),"",fctsoleil(A296,fctlattodouble(VLOOKUP(B296,#REF!,3,FALSE)),fctlontodouble(VLOOKUP(B296,#REF!,4,FALSE)),FALSE))),1,4)),1,2))*60+MID((MID((IF(ISERR(A296),"",fctsoleil(A296,fctlattodouble(VLOOKUP(B296,#REF!,3,FALSE)),fctlontodouble(VLOOKUP(B296,#REF!,4,FALSE)),FALSE))),1,4)),3,4))/(60*24))-fctlontodouble(VLOOKUP(B296,#REF!,4,FALSE))/360,1),
MOD(C296-fctlontodouble(VLOOKUP(B296,#REF!,4,FALSE))/360,1)&lt;MOD((((MID((MID((IF(ISERR(A296),"",fctsoleil(A296,fctlattodouble(VLOOKUP(B296,#REF!,3,FALSE)),fctlontodouble(VLOOKUP(B296,#REF!,4,FALSE)),FALSE))),7,4)),1,2))*60+MID((MID((IF(ISERR(A296),"",fctsoleil(A296,fctlattodouble(VLOOKUP(B296,#REF!,3,FALSE)),fctlontodouble(VLOOKUP(B296,#REF!,4,FALSE)),FALSE))),7,4)),3,4))/(60*24))-fctlontodouble(VLOOKUP(B296,#REF!,4,FALSE))/360,1)
),1,""),"")</f>
        <v/>
      </c>
      <c r="K296" s="82" t="str">
        <f t="shared" si="16"/>
        <v/>
      </c>
      <c r="L296" s="79" t="str">
        <f ca="1">IFERROR(IF(AND(
MOD(E296-fctlontodouble(VLOOKUP(D296,#REF!,4,FALSE))/360,1)&gt;=MOD((((MID((MID((IF(ISERR(A296),"",fctsoleil(A296,fctlattodouble(VLOOKUP(D296,#REF!,3,FALSE)),fctlontodouble(VLOOKUP(D296,#REF!,4,FALSE)),FALSE))),1,4)),1,2))*60+MID((MID((IF(ISERR(A296),"",fctsoleil(A296,fctlattodouble(VLOOKUP(D296,#REF!,3,FALSE)),fctlontodouble(VLOOKUP(D296,#REF!,4,FALSE)),FALSE))),1,4)),3,4))/(60*24))-fctlontodouble(VLOOKUP(D296,#REF!,4,FALSE))/360,1),
MOD(E296-fctlontodouble(VLOOKUP(D296,#REF!,4,FALSE))/360,1)&lt;MOD((((MID((MID((IF(ISERR(A296),"",fctsoleil(A296,fctlattodouble(VLOOKUP(D296,#REF!,3,FALSE)),fctlontodouble(VLOOKUP(D296,#REF!,4,FALSE)),FALSE))),7,4)),1,2))*60+MID((MID((IF(ISERR(A296),"",fctsoleil(A296,fctlattodouble(VLOOKUP(D296,#REF!,3,FALSE)),fctlontodouble(VLOOKUP(D296,#REF!,4,FALSE)),FALSE))),7,4)),3,4))/(60*24))-fctlontodouble(VLOOKUP(D296,#REF!,4,FALSE))/360,1)
),1," "),"")</f>
        <v/>
      </c>
      <c r="M296" s="79" t="str">
        <f t="shared" si="17"/>
        <v/>
      </c>
      <c r="N296" s="94"/>
      <c r="O296" s="83"/>
      <c r="P296" s="95"/>
      <c r="Q296" s="96"/>
      <c r="R296" s="97" t="str">
        <f>IF(AND(A296&lt;&gt;0,B296&lt;&gt;0,D296&lt;&gt;0,C296&lt;&gt;0,N296&lt;&gt;0),(vol_de_nuit(B296,D296,A296,C296,N296/24)*24),"")</f>
        <v/>
      </c>
      <c r="S296" s="98"/>
      <c r="T296" s="95"/>
      <c r="U296" s="99"/>
      <c r="V296" s="100"/>
      <c r="W296" s="101"/>
      <c r="X296" s="116" t="str">
        <f>IFERROR(IF(AND(VLOOKUP($F296,'Aircraft list'!$A$4:$G$39,2,FALSE)="YES",VLOOKUP($F296,'Aircraft list'!$A$4:$G$39,4,FALSE)="YES"),T296,""),"")</f>
        <v/>
      </c>
      <c r="Y296" s="115" t="str">
        <f>IFERROR(IF(AND(VLOOKUP($F296,'Aircraft list'!$A$4:$G$39,2,FALSE)="YES",VLOOKUP($F296,'Aircraft list'!$A$4:$G$39,4,FALSE)="YES"),V296,""),"")</f>
        <v/>
      </c>
      <c r="Z296" s="116" t="str">
        <f>IFERROR(IF(AND(VLOOKUP($F296,'Aircraft list'!$A$4:$G$39,3,FALSE)="YES",VLOOKUP($F296,'Aircraft list'!$A$4:$G$39,4,FALSE)="YES"),T296,""),"")</f>
        <v/>
      </c>
      <c r="AA296" s="115" t="str">
        <f>IFERROR(IF(AND(VLOOKUP($F296,'Aircraft list'!$A$4:$G$39,3,FALSE)="YES",VLOOKUP($F296,'Aircraft list'!$A$4:$G$39,4,FALSE)="YES"),V296,""),"")</f>
        <v/>
      </c>
      <c r="AB296" s="116" t="str">
        <f>IFERROR(IF(AND(VLOOKUP($F296,'Aircraft list'!$A$4:$G$39,2,FALSE)="YES",VLOOKUP($F296,'Aircraft list'!$A$4:$G$39,6,FALSE)="YES"),T296,""),"")</f>
        <v/>
      </c>
      <c r="AC296" s="115" t="str">
        <f>IFERROR(IF(AND(VLOOKUP($F296,'Aircraft list'!$A$4:$G$39,2,FALSE)="YES",VLOOKUP($F296,'Aircraft list'!$A$4:$G$39,6,FALSE)="YES"),V296,""),"")</f>
        <v/>
      </c>
      <c r="AD296" s="116" t="str">
        <f>IFERROR(IF(AND(VLOOKUP($F296,'Aircraft list'!$A$4:$G$39,3,FALSE)="YES",VLOOKUP($F296,'Aircraft list'!$A$4:$G$39,6,FALSE)="YES"),T296,""),"")</f>
        <v/>
      </c>
      <c r="AE296" s="117" t="str">
        <f>IFERROR(IF(AND(VLOOKUP($F296,'Aircraft list'!$A$4:$G$39,3,FALSE)="YES",VLOOKUP($F296,'Aircraft list'!$A$4:$G$39,6,FALSE)="YES"),U296,""),"")</f>
        <v/>
      </c>
      <c r="AF296" s="115" t="str">
        <f>IFERROR(IF(AND(VLOOKUP($F296,'Aircraft list'!$A$4:$G$39,3,FALSE)="YES",VLOOKUP($F296,'Aircraft list'!$A$4:$G$39,6,FALSE)="YES"),V296,""),"")</f>
        <v/>
      </c>
      <c r="AG296" s="116" t="str">
        <f>IFERROR(IF(VLOOKUP($F296,'Aircraft list'!$A$4:$G$39,5,FALSE)="YES",T296,""),"")</f>
        <v/>
      </c>
      <c r="AH296" s="117" t="str">
        <f>IFERROR(IF(VLOOKUP($F296,'Aircraft list'!$A$4:$G$39,5,FALSE)="YES",U296,""),"")</f>
        <v/>
      </c>
      <c r="AI296" s="115" t="str">
        <f>IFERROR(IF(VLOOKUP($F296,'Aircraft list'!$A$4:$G$39,5,FALSE)="YES",V296,""),"")</f>
        <v/>
      </c>
      <c r="AJ296" s="101"/>
      <c r="AK296" s="101"/>
      <c r="AL296" s="101"/>
      <c r="AM296" s="102" t="str">
        <f>IFERROR(IF(VLOOKUP($F296,'Aircraft list'!$A$4:$G$39,7,FALSE)="YES",N296,""),"")</f>
        <v/>
      </c>
      <c r="AN296" s="112"/>
      <c r="AO296" s="101"/>
      <c r="AP296" s="101"/>
      <c r="AQ296" s="101"/>
      <c r="AR296" s="111"/>
      <c r="AS296" s="102"/>
      <c r="AT296" s="102"/>
      <c r="AU296" s="49"/>
    </row>
    <row r="297" spans="1:47" s="50" customFormat="1">
      <c r="A297" s="84"/>
      <c r="B297" s="75"/>
      <c r="C297" s="76"/>
      <c r="D297" s="77"/>
      <c r="E297" s="73" t="str">
        <f t="shared" si="15"/>
        <v/>
      </c>
      <c r="F297" s="79"/>
      <c r="G297" s="80"/>
      <c r="H297" s="50" t="str">
        <f>IFERROR(IF(VLOOKUP(F297,'Aircraft list'!$A$4:$T$59, 3,FALSE)="YES", "ME", "SE" )," ")</f>
        <v xml:space="preserve"> </v>
      </c>
      <c r="I297" s="80"/>
      <c r="J297" s="81" t="str">
        <f ca="1">IFERROR(IF(AND(
MOD(C297-fctlontodouble(VLOOKUP(B297,#REF!,4,FALSE))/360,1)&gt;=MOD((((MID((MID((IF(ISERR(A297),"",fctsoleil(A297,fctlattodouble(VLOOKUP(B297,#REF!,3,FALSE)),fctlontodouble(VLOOKUP(B297,#REF!,4,FALSE)),FALSE))),1,4)),1,2))*60+MID((MID((IF(ISERR(A297),"",fctsoleil(A297,fctlattodouble(VLOOKUP(B297,#REF!,3,FALSE)),fctlontodouble(VLOOKUP(B297,#REF!,4,FALSE)),FALSE))),1,4)),3,4))/(60*24))-fctlontodouble(VLOOKUP(B297,#REF!,4,FALSE))/360,1),
MOD(C297-fctlontodouble(VLOOKUP(B297,#REF!,4,FALSE))/360,1)&lt;MOD((((MID((MID((IF(ISERR(A297),"",fctsoleil(A297,fctlattodouble(VLOOKUP(B297,#REF!,3,FALSE)),fctlontodouble(VLOOKUP(B297,#REF!,4,FALSE)),FALSE))),7,4)),1,2))*60+MID((MID((IF(ISERR(A297),"",fctsoleil(A297,fctlattodouble(VLOOKUP(B297,#REF!,3,FALSE)),fctlontodouble(VLOOKUP(B297,#REF!,4,FALSE)),FALSE))),7,4)),3,4))/(60*24))-fctlontodouble(VLOOKUP(B297,#REF!,4,FALSE))/360,1)
),1,""),"")</f>
        <v/>
      </c>
      <c r="K297" s="82" t="str">
        <f t="shared" si="16"/>
        <v/>
      </c>
      <c r="L297" s="79" t="str">
        <f ca="1">IFERROR(IF(AND(
MOD(E297-fctlontodouble(VLOOKUP(D297,#REF!,4,FALSE))/360,1)&gt;=MOD((((MID((MID((IF(ISERR(A297),"",fctsoleil(A297,fctlattodouble(VLOOKUP(D297,#REF!,3,FALSE)),fctlontodouble(VLOOKUP(D297,#REF!,4,FALSE)),FALSE))),1,4)),1,2))*60+MID((MID((IF(ISERR(A297),"",fctsoleil(A297,fctlattodouble(VLOOKUP(D297,#REF!,3,FALSE)),fctlontodouble(VLOOKUP(D297,#REF!,4,FALSE)),FALSE))),1,4)),3,4))/(60*24))-fctlontodouble(VLOOKUP(D297,#REF!,4,FALSE))/360,1),
MOD(E297-fctlontodouble(VLOOKUP(D297,#REF!,4,FALSE))/360,1)&lt;MOD((((MID((MID((IF(ISERR(A297),"",fctsoleil(A297,fctlattodouble(VLOOKUP(D297,#REF!,3,FALSE)),fctlontodouble(VLOOKUP(D297,#REF!,4,FALSE)),FALSE))),7,4)),1,2))*60+MID((MID((IF(ISERR(A297),"",fctsoleil(A297,fctlattodouble(VLOOKUP(D297,#REF!,3,FALSE)),fctlontodouble(VLOOKUP(D297,#REF!,4,FALSE)),FALSE))),7,4)),3,4))/(60*24))-fctlontodouble(VLOOKUP(D297,#REF!,4,FALSE))/360,1)
),1," "),"")</f>
        <v/>
      </c>
      <c r="M297" s="79" t="str">
        <f t="shared" si="17"/>
        <v/>
      </c>
      <c r="N297" s="94"/>
      <c r="O297" s="83"/>
      <c r="P297" s="95"/>
      <c r="Q297" s="96"/>
      <c r="R297" s="97" t="str">
        <f>IF(AND(A297&lt;&gt;0,B297&lt;&gt;0,D297&lt;&gt;0,C297&lt;&gt;0,N297&lt;&gt;0),(vol_de_nuit(B297,D297,A297,C297,N297/24)*24),"")</f>
        <v/>
      </c>
      <c r="S297" s="98"/>
      <c r="T297" s="95"/>
      <c r="U297" s="99"/>
      <c r="V297" s="100"/>
      <c r="W297" s="101"/>
      <c r="X297" s="116" t="str">
        <f>IFERROR(IF(AND(VLOOKUP($F297,'Aircraft list'!$A$4:$G$39,2,FALSE)="YES",VLOOKUP($F297,'Aircraft list'!$A$4:$G$39,4,FALSE)="YES"),T297,""),"")</f>
        <v/>
      </c>
      <c r="Y297" s="115" t="str">
        <f>IFERROR(IF(AND(VLOOKUP($F297,'Aircraft list'!$A$4:$G$39,2,FALSE)="YES",VLOOKUP($F297,'Aircraft list'!$A$4:$G$39,4,FALSE)="YES"),V297,""),"")</f>
        <v/>
      </c>
      <c r="Z297" s="116" t="str">
        <f>IFERROR(IF(AND(VLOOKUP($F297,'Aircraft list'!$A$4:$G$39,3,FALSE)="YES",VLOOKUP($F297,'Aircraft list'!$A$4:$G$39,4,FALSE)="YES"),T297,""),"")</f>
        <v/>
      </c>
      <c r="AA297" s="115" t="str">
        <f>IFERROR(IF(AND(VLOOKUP($F297,'Aircraft list'!$A$4:$G$39,3,FALSE)="YES",VLOOKUP($F297,'Aircraft list'!$A$4:$G$39,4,FALSE)="YES"),V297,""),"")</f>
        <v/>
      </c>
      <c r="AB297" s="116" t="str">
        <f>IFERROR(IF(AND(VLOOKUP($F297,'Aircraft list'!$A$4:$G$39,2,FALSE)="YES",VLOOKUP($F297,'Aircraft list'!$A$4:$G$39,6,FALSE)="YES"),T297,""),"")</f>
        <v/>
      </c>
      <c r="AC297" s="115" t="str">
        <f>IFERROR(IF(AND(VLOOKUP($F297,'Aircraft list'!$A$4:$G$39,2,FALSE)="YES",VLOOKUP($F297,'Aircraft list'!$A$4:$G$39,6,FALSE)="YES"),V297,""),"")</f>
        <v/>
      </c>
      <c r="AD297" s="116" t="str">
        <f>IFERROR(IF(AND(VLOOKUP($F297,'Aircraft list'!$A$4:$G$39,3,FALSE)="YES",VLOOKUP($F297,'Aircraft list'!$A$4:$G$39,6,FALSE)="YES"),T297,""),"")</f>
        <v/>
      </c>
      <c r="AE297" s="117" t="str">
        <f>IFERROR(IF(AND(VLOOKUP($F297,'Aircraft list'!$A$4:$G$39,3,FALSE)="YES",VLOOKUP($F297,'Aircraft list'!$A$4:$G$39,6,FALSE)="YES"),U297,""),"")</f>
        <v/>
      </c>
      <c r="AF297" s="115" t="str">
        <f>IFERROR(IF(AND(VLOOKUP($F297,'Aircraft list'!$A$4:$G$39,3,FALSE)="YES",VLOOKUP($F297,'Aircraft list'!$A$4:$G$39,6,FALSE)="YES"),V297,""),"")</f>
        <v/>
      </c>
      <c r="AG297" s="116" t="str">
        <f>IFERROR(IF(VLOOKUP($F297,'Aircraft list'!$A$4:$G$39,5,FALSE)="YES",T297,""),"")</f>
        <v/>
      </c>
      <c r="AH297" s="117" t="str">
        <f>IFERROR(IF(VLOOKUP($F297,'Aircraft list'!$A$4:$G$39,5,FALSE)="YES",U297,""),"")</f>
        <v/>
      </c>
      <c r="AI297" s="115" t="str">
        <f>IFERROR(IF(VLOOKUP($F297,'Aircraft list'!$A$4:$G$39,5,FALSE)="YES",V297,""),"")</f>
        <v/>
      </c>
      <c r="AJ297" s="101"/>
      <c r="AK297" s="101"/>
      <c r="AL297" s="101"/>
      <c r="AM297" s="102" t="str">
        <f>IFERROR(IF(VLOOKUP($F297,'Aircraft list'!$A$4:$G$39,7,FALSE)="YES",N297,""),"")</f>
        <v/>
      </c>
      <c r="AN297" s="112"/>
      <c r="AO297" s="101"/>
      <c r="AP297" s="101"/>
      <c r="AQ297" s="101"/>
      <c r="AR297" s="111"/>
      <c r="AS297" s="102"/>
      <c r="AT297" s="102"/>
      <c r="AU297" s="49"/>
    </row>
    <row r="298" spans="1:47" s="50" customFormat="1">
      <c r="A298" s="84"/>
      <c r="B298" s="75"/>
      <c r="C298" s="76"/>
      <c r="D298" s="77"/>
      <c r="E298" s="73" t="str">
        <f t="shared" si="15"/>
        <v/>
      </c>
      <c r="F298" s="79"/>
      <c r="G298" s="80"/>
      <c r="H298" s="50" t="str">
        <f>IFERROR(IF(VLOOKUP(F298,'Aircraft list'!$A$4:$T$59, 3,FALSE)="YES", "ME", "SE" )," ")</f>
        <v xml:space="preserve"> </v>
      </c>
      <c r="I298" s="80"/>
      <c r="J298" s="81" t="str">
        <f ca="1">IFERROR(IF(AND(
MOD(C298-fctlontodouble(VLOOKUP(B298,#REF!,4,FALSE))/360,1)&gt;=MOD((((MID((MID((IF(ISERR(A298),"",fctsoleil(A298,fctlattodouble(VLOOKUP(B298,#REF!,3,FALSE)),fctlontodouble(VLOOKUP(B298,#REF!,4,FALSE)),FALSE))),1,4)),1,2))*60+MID((MID((IF(ISERR(A298),"",fctsoleil(A298,fctlattodouble(VLOOKUP(B298,#REF!,3,FALSE)),fctlontodouble(VLOOKUP(B298,#REF!,4,FALSE)),FALSE))),1,4)),3,4))/(60*24))-fctlontodouble(VLOOKUP(B298,#REF!,4,FALSE))/360,1),
MOD(C298-fctlontodouble(VLOOKUP(B298,#REF!,4,FALSE))/360,1)&lt;MOD((((MID((MID((IF(ISERR(A298),"",fctsoleil(A298,fctlattodouble(VLOOKUP(B298,#REF!,3,FALSE)),fctlontodouble(VLOOKUP(B298,#REF!,4,FALSE)),FALSE))),7,4)),1,2))*60+MID((MID((IF(ISERR(A298),"",fctsoleil(A298,fctlattodouble(VLOOKUP(B298,#REF!,3,FALSE)),fctlontodouble(VLOOKUP(B298,#REF!,4,FALSE)),FALSE))),7,4)),3,4))/(60*24))-fctlontodouble(VLOOKUP(B298,#REF!,4,FALSE))/360,1)
),1,""),"")</f>
        <v/>
      </c>
      <c r="K298" s="82" t="str">
        <f t="shared" si="16"/>
        <v/>
      </c>
      <c r="L298" s="79" t="str">
        <f ca="1">IFERROR(IF(AND(
MOD(E298-fctlontodouble(VLOOKUP(D298,#REF!,4,FALSE))/360,1)&gt;=MOD((((MID((MID((IF(ISERR(A298),"",fctsoleil(A298,fctlattodouble(VLOOKUP(D298,#REF!,3,FALSE)),fctlontodouble(VLOOKUP(D298,#REF!,4,FALSE)),FALSE))),1,4)),1,2))*60+MID((MID((IF(ISERR(A298),"",fctsoleil(A298,fctlattodouble(VLOOKUP(D298,#REF!,3,FALSE)),fctlontodouble(VLOOKUP(D298,#REF!,4,FALSE)),FALSE))),1,4)),3,4))/(60*24))-fctlontodouble(VLOOKUP(D298,#REF!,4,FALSE))/360,1),
MOD(E298-fctlontodouble(VLOOKUP(D298,#REF!,4,FALSE))/360,1)&lt;MOD((((MID((MID((IF(ISERR(A298),"",fctsoleil(A298,fctlattodouble(VLOOKUP(D298,#REF!,3,FALSE)),fctlontodouble(VLOOKUP(D298,#REF!,4,FALSE)),FALSE))),7,4)),1,2))*60+MID((MID((IF(ISERR(A298),"",fctsoleil(A298,fctlattodouble(VLOOKUP(D298,#REF!,3,FALSE)),fctlontodouble(VLOOKUP(D298,#REF!,4,FALSE)),FALSE))),7,4)),3,4))/(60*24))-fctlontodouble(VLOOKUP(D298,#REF!,4,FALSE))/360,1)
),1," "),"")</f>
        <v/>
      </c>
      <c r="M298" s="79" t="str">
        <f t="shared" si="17"/>
        <v/>
      </c>
      <c r="N298" s="94"/>
      <c r="O298" s="83"/>
      <c r="P298" s="95"/>
      <c r="Q298" s="96"/>
      <c r="R298" s="97" t="str">
        <f>IF(AND(A298&lt;&gt;0,B298&lt;&gt;0,D298&lt;&gt;0,C298&lt;&gt;0,N298&lt;&gt;0),(vol_de_nuit(B298,D298,A298,C298,N298/24)*24),"")</f>
        <v/>
      </c>
      <c r="S298" s="98"/>
      <c r="T298" s="95"/>
      <c r="U298" s="99"/>
      <c r="V298" s="100"/>
      <c r="W298" s="101"/>
      <c r="X298" s="116" t="str">
        <f>IFERROR(IF(AND(VLOOKUP($F298,'Aircraft list'!$A$4:$G$39,2,FALSE)="YES",VLOOKUP($F298,'Aircraft list'!$A$4:$G$39,4,FALSE)="YES"),T298,""),"")</f>
        <v/>
      </c>
      <c r="Y298" s="115" t="str">
        <f>IFERROR(IF(AND(VLOOKUP($F298,'Aircraft list'!$A$4:$G$39,2,FALSE)="YES",VLOOKUP($F298,'Aircraft list'!$A$4:$G$39,4,FALSE)="YES"),V298,""),"")</f>
        <v/>
      </c>
      <c r="Z298" s="116" t="str">
        <f>IFERROR(IF(AND(VLOOKUP($F298,'Aircraft list'!$A$4:$G$39,3,FALSE)="YES",VLOOKUP($F298,'Aircraft list'!$A$4:$G$39,4,FALSE)="YES"),T298,""),"")</f>
        <v/>
      </c>
      <c r="AA298" s="115" t="str">
        <f>IFERROR(IF(AND(VLOOKUP($F298,'Aircraft list'!$A$4:$G$39,3,FALSE)="YES",VLOOKUP($F298,'Aircraft list'!$A$4:$G$39,4,FALSE)="YES"),V298,""),"")</f>
        <v/>
      </c>
      <c r="AB298" s="116" t="str">
        <f>IFERROR(IF(AND(VLOOKUP($F298,'Aircraft list'!$A$4:$G$39,2,FALSE)="YES",VLOOKUP($F298,'Aircraft list'!$A$4:$G$39,6,FALSE)="YES"),T298,""),"")</f>
        <v/>
      </c>
      <c r="AC298" s="115" t="str">
        <f>IFERROR(IF(AND(VLOOKUP($F298,'Aircraft list'!$A$4:$G$39,2,FALSE)="YES",VLOOKUP($F298,'Aircraft list'!$A$4:$G$39,6,FALSE)="YES"),V298,""),"")</f>
        <v/>
      </c>
      <c r="AD298" s="116" t="str">
        <f>IFERROR(IF(AND(VLOOKUP($F298,'Aircraft list'!$A$4:$G$39,3,FALSE)="YES",VLOOKUP($F298,'Aircraft list'!$A$4:$G$39,6,FALSE)="YES"),T298,""),"")</f>
        <v/>
      </c>
      <c r="AE298" s="117" t="str">
        <f>IFERROR(IF(AND(VLOOKUP($F298,'Aircraft list'!$A$4:$G$39,3,FALSE)="YES",VLOOKUP($F298,'Aircraft list'!$A$4:$G$39,6,FALSE)="YES"),U298,""),"")</f>
        <v/>
      </c>
      <c r="AF298" s="115" t="str">
        <f>IFERROR(IF(AND(VLOOKUP($F298,'Aircraft list'!$A$4:$G$39,3,FALSE)="YES",VLOOKUP($F298,'Aircraft list'!$A$4:$G$39,6,FALSE)="YES"),V298,""),"")</f>
        <v/>
      </c>
      <c r="AG298" s="116" t="str">
        <f>IFERROR(IF(VLOOKUP($F298,'Aircraft list'!$A$4:$G$39,5,FALSE)="YES",T298,""),"")</f>
        <v/>
      </c>
      <c r="AH298" s="117" t="str">
        <f>IFERROR(IF(VLOOKUP($F298,'Aircraft list'!$A$4:$G$39,5,FALSE)="YES",U298,""),"")</f>
        <v/>
      </c>
      <c r="AI298" s="115" t="str">
        <f>IFERROR(IF(VLOOKUP($F298,'Aircraft list'!$A$4:$G$39,5,FALSE)="YES",V298,""),"")</f>
        <v/>
      </c>
      <c r="AJ298" s="101"/>
      <c r="AK298" s="101"/>
      <c r="AL298" s="101"/>
      <c r="AM298" s="102" t="str">
        <f>IFERROR(IF(VLOOKUP($F298,'Aircraft list'!$A$4:$G$39,7,FALSE)="YES",N298,""),"")</f>
        <v/>
      </c>
      <c r="AN298" s="112"/>
      <c r="AO298" s="101"/>
      <c r="AP298" s="101"/>
      <c r="AQ298" s="101"/>
      <c r="AR298" s="111"/>
      <c r="AS298" s="102"/>
      <c r="AT298" s="102"/>
      <c r="AU298" s="49"/>
    </row>
    <row r="299" spans="1:47" s="50" customFormat="1">
      <c r="A299" s="84"/>
      <c r="B299" s="75"/>
      <c r="C299" s="76"/>
      <c r="D299" s="77"/>
      <c r="E299" s="73" t="str">
        <f t="shared" si="15"/>
        <v/>
      </c>
      <c r="F299" s="79"/>
      <c r="G299" s="80"/>
      <c r="H299" s="50" t="str">
        <f>IFERROR(IF(VLOOKUP(F299,'Aircraft list'!$A$4:$T$59, 3,FALSE)="YES", "ME", "SE" )," ")</f>
        <v xml:space="preserve"> </v>
      </c>
      <c r="I299" s="80"/>
      <c r="J299" s="81" t="str">
        <f ca="1">IFERROR(IF(AND(
MOD(C299-fctlontodouble(VLOOKUP(B299,#REF!,4,FALSE))/360,1)&gt;=MOD((((MID((MID((IF(ISERR(A299),"",fctsoleil(A299,fctlattodouble(VLOOKUP(B299,#REF!,3,FALSE)),fctlontodouble(VLOOKUP(B299,#REF!,4,FALSE)),FALSE))),1,4)),1,2))*60+MID((MID((IF(ISERR(A299),"",fctsoleil(A299,fctlattodouble(VLOOKUP(B299,#REF!,3,FALSE)),fctlontodouble(VLOOKUP(B299,#REF!,4,FALSE)),FALSE))),1,4)),3,4))/(60*24))-fctlontodouble(VLOOKUP(B299,#REF!,4,FALSE))/360,1),
MOD(C299-fctlontodouble(VLOOKUP(B299,#REF!,4,FALSE))/360,1)&lt;MOD((((MID((MID((IF(ISERR(A299),"",fctsoleil(A299,fctlattodouble(VLOOKUP(B299,#REF!,3,FALSE)),fctlontodouble(VLOOKUP(B299,#REF!,4,FALSE)),FALSE))),7,4)),1,2))*60+MID((MID((IF(ISERR(A299),"",fctsoleil(A299,fctlattodouble(VLOOKUP(B299,#REF!,3,FALSE)),fctlontodouble(VLOOKUP(B299,#REF!,4,FALSE)),FALSE))),7,4)),3,4))/(60*24))-fctlontodouble(VLOOKUP(B299,#REF!,4,FALSE))/360,1)
),1,""),"")</f>
        <v/>
      </c>
      <c r="K299" s="82" t="str">
        <f t="shared" si="16"/>
        <v/>
      </c>
      <c r="L299" s="79" t="str">
        <f ca="1">IFERROR(IF(AND(
MOD(E299-fctlontodouble(VLOOKUP(D299,#REF!,4,FALSE))/360,1)&gt;=MOD((((MID((MID((IF(ISERR(A299),"",fctsoleil(A299,fctlattodouble(VLOOKUP(D299,#REF!,3,FALSE)),fctlontodouble(VLOOKUP(D299,#REF!,4,FALSE)),FALSE))),1,4)),1,2))*60+MID((MID((IF(ISERR(A299),"",fctsoleil(A299,fctlattodouble(VLOOKUP(D299,#REF!,3,FALSE)),fctlontodouble(VLOOKUP(D299,#REF!,4,FALSE)),FALSE))),1,4)),3,4))/(60*24))-fctlontodouble(VLOOKUP(D299,#REF!,4,FALSE))/360,1),
MOD(E299-fctlontodouble(VLOOKUP(D299,#REF!,4,FALSE))/360,1)&lt;MOD((((MID((MID((IF(ISERR(A299),"",fctsoleil(A299,fctlattodouble(VLOOKUP(D299,#REF!,3,FALSE)),fctlontodouble(VLOOKUP(D299,#REF!,4,FALSE)),FALSE))),7,4)),1,2))*60+MID((MID((IF(ISERR(A299),"",fctsoleil(A299,fctlattodouble(VLOOKUP(D299,#REF!,3,FALSE)),fctlontodouble(VLOOKUP(D299,#REF!,4,FALSE)),FALSE))),7,4)),3,4))/(60*24))-fctlontodouble(VLOOKUP(D299,#REF!,4,FALSE))/360,1)
),1," "),"")</f>
        <v/>
      </c>
      <c r="M299" s="79" t="str">
        <f t="shared" si="17"/>
        <v/>
      </c>
      <c r="N299" s="94"/>
      <c r="O299" s="83"/>
      <c r="P299" s="95"/>
      <c r="Q299" s="96"/>
      <c r="R299" s="97" t="str">
        <f>IF(AND(A299&lt;&gt;0,B299&lt;&gt;0,D299&lt;&gt;0,C299&lt;&gt;0,N299&lt;&gt;0),(vol_de_nuit(B299,D299,A299,C299,N299/24)*24),"")</f>
        <v/>
      </c>
      <c r="S299" s="98"/>
      <c r="T299" s="95"/>
      <c r="U299" s="99"/>
      <c r="V299" s="100"/>
      <c r="W299" s="101"/>
      <c r="X299" s="116" t="str">
        <f>IFERROR(IF(AND(VLOOKUP($F299,'Aircraft list'!$A$4:$G$39,2,FALSE)="YES",VLOOKUP($F299,'Aircraft list'!$A$4:$G$39,4,FALSE)="YES"),T299,""),"")</f>
        <v/>
      </c>
      <c r="Y299" s="115" t="str">
        <f>IFERROR(IF(AND(VLOOKUP($F299,'Aircraft list'!$A$4:$G$39,2,FALSE)="YES",VLOOKUP($F299,'Aircraft list'!$A$4:$G$39,4,FALSE)="YES"),V299,""),"")</f>
        <v/>
      </c>
      <c r="Z299" s="116" t="str">
        <f>IFERROR(IF(AND(VLOOKUP($F299,'Aircraft list'!$A$4:$G$39,3,FALSE)="YES",VLOOKUP($F299,'Aircraft list'!$A$4:$G$39,4,FALSE)="YES"),T299,""),"")</f>
        <v/>
      </c>
      <c r="AA299" s="115" t="str">
        <f>IFERROR(IF(AND(VLOOKUP($F299,'Aircraft list'!$A$4:$G$39,3,FALSE)="YES",VLOOKUP($F299,'Aircraft list'!$A$4:$G$39,4,FALSE)="YES"),V299,""),"")</f>
        <v/>
      </c>
      <c r="AB299" s="116" t="str">
        <f>IFERROR(IF(AND(VLOOKUP($F299,'Aircraft list'!$A$4:$G$39,2,FALSE)="YES",VLOOKUP($F299,'Aircraft list'!$A$4:$G$39,6,FALSE)="YES"),T299,""),"")</f>
        <v/>
      </c>
      <c r="AC299" s="115" t="str">
        <f>IFERROR(IF(AND(VLOOKUP($F299,'Aircraft list'!$A$4:$G$39,2,FALSE)="YES",VLOOKUP($F299,'Aircraft list'!$A$4:$G$39,6,FALSE)="YES"),V299,""),"")</f>
        <v/>
      </c>
      <c r="AD299" s="116" t="str">
        <f>IFERROR(IF(AND(VLOOKUP($F299,'Aircraft list'!$A$4:$G$39,3,FALSE)="YES",VLOOKUP($F299,'Aircraft list'!$A$4:$G$39,6,FALSE)="YES"),T299,""),"")</f>
        <v/>
      </c>
      <c r="AE299" s="117" t="str">
        <f>IFERROR(IF(AND(VLOOKUP($F299,'Aircraft list'!$A$4:$G$39,3,FALSE)="YES",VLOOKUP($F299,'Aircraft list'!$A$4:$G$39,6,FALSE)="YES"),U299,""),"")</f>
        <v/>
      </c>
      <c r="AF299" s="115" t="str">
        <f>IFERROR(IF(AND(VLOOKUP($F299,'Aircraft list'!$A$4:$G$39,3,FALSE)="YES",VLOOKUP($F299,'Aircraft list'!$A$4:$G$39,6,FALSE)="YES"),V299,""),"")</f>
        <v/>
      </c>
      <c r="AG299" s="116" t="str">
        <f>IFERROR(IF(VLOOKUP($F299,'Aircraft list'!$A$4:$G$39,5,FALSE)="YES",T299,""),"")</f>
        <v/>
      </c>
      <c r="AH299" s="117" t="str">
        <f>IFERROR(IF(VLOOKUP($F299,'Aircraft list'!$A$4:$G$39,5,FALSE)="YES",U299,""),"")</f>
        <v/>
      </c>
      <c r="AI299" s="115" t="str">
        <f>IFERROR(IF(VLOOKUP($F299,'Aircraft list'!$A$4:$G$39,5,FALSE)="YES",V299,""),"")</f>
        <v/>
      </c>
      <c r="AJ299" s="101"/>
      <c r="AK299" s="101"/>
      <c r="AL299" s="101"/>
      <c r="AM299" s="102" t="str">
        <f>IFERROR(IF(VLOOKUP($F299,'Aircraft list'!$A$4:$G$39,7,FALSE)="YES",N299,""),"")</f>
        <v/>
      </c>
      <c r="AN299" s="112"/>
      <c r="AO299" s="101"/>
      <c r="AP299" s="101"/>
      <c r="AQ299" s="101"/>
      <c r="AR299" s="111"/>
      <c r="AS299" s="102"/>
      <c r="AT299" s="102"/>
      <c r="AU299" s="49"/>
    </row>
    <row r="300" spans="1:47" s="50" customFormat="1">
      <c r="A300" s="84"/>
      <c r="B300" s="75"/>
      <c r="C300" s="76"/>
      <c r="D300" s="77"/>
      <c r="E300" s="73" t="str">
        <f t="shared" si="15"/>
        <v/>
      </c>
      <c r="F300" s="79"/>
      <c r="G300" s="80"/>
      <c r="H300" s="50" t="str">
        <f>IFERROR(IF(VLOOKUP(F300,'Aircraft list'!$A$4:$T$59, 3,FALSE)="YES", "ME", "SE" )," ")</f>
        <v xml:space="preserve"> </v>
      </c>
      <c r="I300" s="80"/>
      <c r="J300" s="81" t="str">
        <f ca="1">IFERROR(IF(AND(
MOD(C300-fctlontodouble(VLOOKUP(B300,#REF!,4,FALSE))/360,1)&gt;=MOD((((MID((MID((IF(ISERR(A300),"",fctsoleil(A300,fctlattodouble(VLOOKUP(B300,#REF!,3,FALSE)),fctlontodouble(VLOOKUP(B300,#REF!,4,FALSE)),FALSE))),1,4)),1,2))*60+MID((MID((IF(ISERR(A300),"",fctsoleil(A300,fctlattodouble(VLOOKUP(B300,#REF!,3,FALSE)),fctlontodouble(VLOOKUP(B300,#REF!,4,FALSE)),FALSE))),1,4)),3,4))/(60*24))-fctlontodouble(VLOOKUP(B300,#REF!,4,FALSE))/360,1),
MOD(C300-fctlontodouble(VLOOKUP(B300,#REF!,4,FALSE))/360,1)&lt;MOD((((MID((MID((IF(ISERR(A300),"",fctsoleil(A300,fctlattodouble(VLOOKUP(B300,#REF!,3,FALSE)),fctlontodouble(VLOOKUP(B300,#REF!,4,FALSE)),FALSE))),7,4)),1,2))*60+MID((MID((IF(ISERR(A300),"",fctsoleil(A300,fctlattodouble(VLOOKUP(B300,#REF!,3,FALSE)),fctlontodouble(VLOOKUP(B300,#REF!,4,FALSE)),FALSE))),7,4)),3,4))/(60*24))-fctlontodouble(VLOOKUP(B300,#REF!,4,FALSE))/360,1)
),1,""),"")</f>
        <v/>
      </c>
      <c r="K300" s="82" t="str">
        <f t="shared" si="16"/>
        <v/>
      </c>
      <c r="L300" s="79" t="str">
        <f ca="1">IFERROR(IF(AND(
MOD(E300-fctlontodouble(VLOOKUP(D300,#REF!,4,FALSE))/360,1)&gt;=MOD((((MID((MID((IF(ISERR(A300),"",fctsoleil(A300,fctlattodouble(VLOOKUP(D300,#REF!,3,FALSE)),fctlontodouble(VLOOKUP(D300,#REF!,4,FALSE)),FALSE))),1,4)),1,2))*60+MID((MID((IF(ISERR(A300),"",fctsoleil(A300,fctlattodouble(VLOOKUP(D300,#REF!,3,FALSE)),fctlontodouble(VLOOKUP(D300,#REF!,4,FALSE)),FALSE))),1,4)),3,4))/(60*24))-fctlontodouble(VLOOKUP(D300,#REF!,4,FALSE))/360,1),
MOD(E300-fctlontodouble(VLOOKUP(D300,#REF!,4,FALSE))/360,1)&lt;MOD((((MID((MID((IF(ISERR(A300),"",fctsoleil(A300,fctlattodouble(VLOOKUP(D300,#REF!,3,FALSE)),fctlontodouble(VLOOKUP(D300,#REF!,4,FALSE)),FALSE))),7,4)),1,2))*60+MID((MID((IF(ISERR(A300),"",fctsoleil(A300,fctlattodouble(VLOOKUP(D300,#REF!,3,FALSE)),fctlontodouble(VLOOKUP(D300,#REF!,4,FALSE)),FALSE))),7,4)),3,4))/(60*24))-fctlontodouble(VLOOKUP(D300,#REF!,4,FALSE))/360,1)
),1," "),"")</f>
        <v/>
      </c>
      <c r="M300" s="79" t="str">
        <f t="shared" si="17"/>
        <v/>
      </c>
      <c r="N300" s="94"/>
      <c r="O300" s="83"/>
      <c r="P300" s="95"/>
      <c r="Q300" s="96"/>
      <c r="R300" s="97" t="str">
        <f>IF(AND(A300&lt;&gt;0,B300&lt;&gt;0,D300&lt;&gt;0,C300&lt;&gt;0,N300&lt;&gt;0),(vol_de_nuit(B300,D300,A300,C300,N300/24)*24),"")</f>
        <v/>
      </c>
      <c r="S300" s="98"/>
      <c r="T300" s="95"/>
      <c r="U300" s="99"/>
      <c r="V300" s="100"/>
      <c r="W300" s="101"/>
      <c r="X300" s="116" t="str">
        <f>IFERROR(IF(AND(VLOOKUP($F300,'Aircraft list'!$A$4:$G$39,2,FALSE)="YES",VLOOKUP($F300,'Aircraft list'!$A$4:$G$39,4,FALSE)="YES"),T300,""),"")</f>
        <v/>
      </c>
      <c r="Y300" s="115" t="str">
        <f>IFERROR(IF(AND(VLOOKUP($F300,'Aircraft list'!$A$4:$G$39,2,FALSE)="YES",VLOOKUP($F300,'Aircraft list'!$A$4:$G$39,4,FALSE)="YES"),V300,""),"")</f>
        <v/>
      </c>
      <c r="Z300" s="116" t="str">
        <f>IFERROR(IF(AND(VLOOKUP($F300,'Aircraft list'!$A$4:$G$39,3,FALSE)="YES",VLOOKUP($F300,'Aircraft list'!$A$4:$G$39,4,FALSE)="YES"),T300,""),"")</f>
        <v/>
      </c>
      <c r="AA300" s="115" t="str">
        <f>IFERROR(IF(AND(VLOOKUP($F300,'Aircraft list'!$A$4:$G$39,3,FALSE)="YES",VLOOKUP($F300,'Aircraft list'!$A$4:$G$39,4,FALSE)="YES"),V300,""),"")</f>
        <v/>
      </c>
      <c r="AB300" s="116" t="str">
        <f>IFERROR(IF(AND(VLOOKUP($F300,'Aircraft list'!$A$4:$G$39,2,FALSE)="YES",VLOOKUP($F300,'Aircraft list'!$A$4:$G$39,6,FALSE)="YES"),T300,""),"")</f>
        <v/>
      </c>
      <c r="AC300" s="115" t="str">
        <f>IFERROR(IF(AND(VLOOKUP($F300,'Aircraft list'!$A$4:$G$39,2,FALSE)="YES",VLOOKUP($F300,'Aircraft list'!$A$4:$G$39,6,FALSE)="YES"),V300,""),"")</f>
        <v/>
      </c>
      <c r="AD300" s="116" t="str">
        <f>IFERROR(IF(AND(VLOOKUP($F300,'Aircraft list'!$A$4:$G$39,3,FALSE)="YES",VLOOKUP($F300,'Aircraft list'!$A$4:$G$39,6,FALSE)="YES"),T300,""),"")</f>
        <v/>
      </c>
      <c r="AE300" s="117" t="str">
        <f>IFERROR(IF(AND(VLOOKUP($F300,'Aircraft list'!$A$4:$G$39,3,FALSE)="YES",VLOOKUP($F300,'Aircraft list'!$A$4:$G$39,6,FALSE)="YES"),U300,""),"")</f>
        <v/>
      </c>
      <c r="AF300" s="115" t="str">
        <f>IFERROR(IF(AND(VLOOKUP($F300,'Aircraft list'!$A$4:$G$39,3,FALSE)="YES",VLOOKUP($F300,'Aircraft list'!$A$4:$G$39,6,FALSE)="YES"),V300,""),"")</f>
        <v/>
      </c>
      <c r="AG300" s="116" t="str">
        <f>IFERROR(IF(VLOOKUP($F300,'Aircraft list'!$A$4:$G$39,5,FALSE)="YES",T300,""),"")</f>
        <v/>
      </c>
      <c r="AH300" s="117" t="str">
        <f>IFERROR(IF(VLOOKUP($F300,'Aircraft list'!$A$4:$G$39,5,FALSE)="YES",U300,""),"")</f>
        <v/>
      </c>
      <c r="AI300" s="115" t="str">
        <f>IFERROR(IF(VLOOKUP($F300,'Aircraft list'!$A$4:$G$39,5,FALSE)="YES",V300,""),"")</f>
        <v/>
      </c>
      <c r="AJ300" s="101"/>
      <c r="AK300" s="101"/>
      <c r="AL300" s="101"/>
      <c r="AM300" s="102" t="str">
        <f>IFERROR(IF(VLOOKUP($F300,'Aircraft list'!$A$4:$G$39,7,FALSE)="YES",N300,""),"")</f>
        <v/>
      </c>
      <c r="AN300" s="112"/>
      <c r="AO300" s="101"/>
      <c r="AP300" s="101"/>
      <c r="AQ300" s="101"/>
      <c r="AR300" s="111"/>
      <c r="AS300" s="102"/>
      <c r="AT300" s="102"/>
      <c r="AU300" s="49"/>
    </row>
    <row r="301" spans="1:47" s="50" customFormat="1">
      <c r="A301" s="84"/>
      <c r="B301" s="75"/>
      <c r="C301" s="76"/>
      <c r="D301" s="77"/>
      <c r="E301" s="73" t="str">
        <f t="shared" si="15"/>
        <v/>
      </c>
      <c r="F301" s="79"/>
      <c r="G301" s="80"/>
      <c r="H301" s="50" t="str">
        <f>IFERROR(IF(VLOOKUP(F301,'Aircraft list'!$A$4:$T$59, 3,FALSE)="YES", "ME", "SE" )," ")</f>
        <v xml:space="preserve"> </v>
      </c>
      <c r="I301" s="80"/>
      <c r="J301" s="81" t="str">
        <f ca="1">IFERROR(IF(AND(
MOD(C301-fctlontodouble(VLOOKUP(B301,#REF!,4,FALSE))/360,1)&gt;=MOD((((MID((MID((IF(ISERR(A301),"",fctsoleil(A301,fctlattodouble(VLOOKUP(B301,#REF!,3,FALSE)),fctlontodouble(VLOOKUP(B301,#REF!,4,FALSE)),FALSE))),1,4)),1,2))*60+MID((MID((IF(ISERR(A301),"",fctsoleil(A301,fctlattodouble(VLOOKUP(B301,#REF!,3,FALSE)),fctlontodouble(VLOOKUP(B301,#REF!,4,FALSE)),FALSE))),1,4)),3,4))/(60*24))-fctlontodouble(VLOOKUP(B301,#REF!,4,FALSE))/360,1),
MOD(C301-fctlontodouble(VLOOKUP(B301,#REF!,4,FALSE))/360,1)&lt;MOD((((MID((MID((IF(ISERR(A301),"",fctsoleil(A301,fctlattodouble(VLOOKUP(B301,#REF!,3,FALSE)),fctlontodouble(VLOOKUP(B301,#REF!,4,FALSE)),FALSE))),7,4)),1,2))*60+MID((MID((IF(ISERR(A301),"",fctsoleil(A301,fctlattodouble(VLOOKUP(B301,#REF!,3,FALSE)),fctlontodouble(VLOOKUP(B301,#REF!,4,FALSE)),FALSE))),7,4)),3,4))/(60*24))-fctlontodouble(VLOOKUP(B301,#REF!,4,FALSE))/360,1)
),1,""),"")</f>
        <v/>
      </c>
      <c r="K301" s="82" t="str">
        <f t="shared" si="16"/>
        <v/>
      </c>
      <c r="L301" s="79" t="str">
        <f ca="1">IFERROR(IF(AND(
MOD(E301-fctlontodouble(VLOOKUP(D301,#REF!,4,FALSE))/360,1)&gt;=MOD((((MID((MID((IF(ISERR(A301),"",fctsoleil(A301,fctlattodouble(VLOOKUP(D301,#REF!,3,FALSE)),fctlontodouble(VLOOKUP(D301,#REF!,4,FALSE)),FALSE))),1,4)),1,2))*60+MID((MID((IF(ISERR(A301),"",fctsoleil(A301,fctlattodouble(VLOOKUP(D301,#REF!,3,FALSE)),fctlontodouble(VLOOKUP(D301,#REF!,4,FALSE)),FALSE))),1,4)),3,4))/(60*24))-fctlontodouble(VLOOKUP(D301,#REF!,4,FALSE))/360,1),
MOD(E301-fctlontodouble(VLOOKUP(D301,#REF!,4,FALSE))/360,1)&lt;MOD((((MID((MID((IF(ISERR(A301),"",fctsoleil(A301,fctlattodouble(VLOOKUP(D301,#REF!,3,FALSE)),fctlontodouble(VLOOKUP(D301,#REF!,4,FALSE)),FALSE))),7,4)),1,2))*60+MID((MID((IF(ISERR(A301),"",fctsoleil(A301,fctlattodouble(VLOOKUP(D301,#REF!,3,FALSE)),fctlontodouble(VLOOKUP(D301,#REF!,4,FALSE)),FALSE))),7,4)),3,4))/(60*24))-fctlontodouble(VLOOKUP(D301,#REF!,4,FALSE))/360,1)
),1," "),"")</f>
        <v/>
      </c>
      <c r="M301" s="79" t="str">
        <f t="shared" si="17"/>
        <v/>
      </c>
      <c r="N301" s="94"/>
      <c r="O301" s="83"/>
      <c r="P301" s="95"/>
      <c r="Q301" s="96"/>
      <c r="R301" s="97" t="str">
        <f>IF(AND(A301&lt;&gt;0,B301&lt;&gt;0,D301&lt;&gt;0,C301&lt;&gt;0,N301&lt;&gt;0),(vol_de_nuit(B301,D301,A301,C301,N301/24)*24),"")</f>
        <v/>
      </c>
      <c r="S301" s="98"/>
      <c r="T301" s="95"/>
      <c r="U301" s="99"/>
      <c r="V301" s="100"/>
      <c r="W301" s="101"/>
      <c r="X301" s="116" t="str">
        <f>IFERROR(IF(AND(VLOOKUP($F301,'Aircraft list'!$A$4:$G$39,2,FALSE)="YES",VLOOKUP($F301,'Aircraft list'!$A$4:$G$39,4,FALSE)="YES"),T301,""),"")</f>
        <v/>
      </c>
      <c r="Y301" s="115" t="str">
        <f>IFERROR(IF(AND(VLOOKUP($F301,'Aircraft list'!$A$4:$G$39,2,FALSE)="YES",VLOOKUP($F301,'Aircraft list'!$A$4:$G$39,4,FALSE)="YES"),V301,""),"")</f>
        <v/>
      </c>
      <c r="Z301" s="116" t="str">
        <f>IFERROR(IF(AND(VLOOKUP($F301,'Aircraft list'!$A$4:$G$39,3,FALSE)="YES",VLOOKUP($F301,'Aircraft list'!$A$4:$G$39,4,FALSE)="YES"),T301,""),"")</f>
        <v/>
      </c>
      <c r="AA301" s="115" t="str">
        <f>IFERROR(IF(AND(VLOOKUP($F301,'Aircraft list'!$A$4:$G$39,3,FALSE)="YES",VLOOKUP($F301,'Aircraft list'!$A$4:$G$39,4,FALSE)="YES"),V301,""),"")</f>
        <v/>
      </c>
      <c r="AB301" s="116" t="str">
        <f>IFERROR(IF(AND(VLOOKUP($F301,'Aircraft list'!$A$4:$G$39,2,FALSE)="YES",VLOOKUP($F301,'Aircraft list'!$A$4:$G$39,6,FALSE)="YES"),T301,""),"")</f>
        <v/>
      </c>
      <c r="AC301" s="115" t="str">
        <f>IFERROR(IF(AND(VLOOKUP($F301,'Aircraft list'!$A$4:$G$39,2,FALSE)="YES",VLOOKUP($F301,'Aircraft list'!$A$4:$G$39,6,FALSE)="YES"),V301,""),"")</f>
        <v/>
      </c>
      <c r="AD301" s="116" t="str">
        <f>IFERROR(IF(AND(VLOOKUP($F301,'Aircraft list'!$A$4:$G$39,3,FALSE)="YES",VLOOKUP($F301,'Aircraft list'!$A$4:$G$39,6,FALSE)="YES"),T301,""),"")</f>
        <v/>
      </c>
      <c r="AE301" s="117" t="str">
        <f>IFERROR(IF(AND(VLOOKUP($F301,'Aircraft list'!$A$4:$G$39,3,FALSE)="YES",VLOOKUP($F301,'Aircraft list'!$A$4:$G$39,6,FALSE)="YES"),U301,""),"")</f>
        <v/>
      </c>
      <c r="AF301" s="115" t="str">
        <f>IFERROR(IF(AND(VLOOKUP($F301,'Aircraft list'!$A$4:$G$39,3,FALSE)="YES",VLOOKUP($F301,'Aircraft list'!$A$4:$G$39,6,FALSE)="YES"),V301,""),"")</f>
        <v/>
      </c>
      <c r="AG301" s="116" t="str">
        <f>IFERROR(IF(VLOOKUP($F301,'Aircraft list'!$A$4:$G$39,5,FALSE)="YES",T301,""),"")</f>
        <v/>
      </c>
      <c r="AH301" s="117" t="str">
        <f>IFERROR(IF(VLOOKUP($F301,'Aircraft list'!$A$4:$G$39,5,FALSE)="YES",U301,""),"")</f>
        <v/>
      </c>
      <c r="AI301" s="115" t="str">
        <f>IFERROR(IF(VLOOKUP($F301,'Aircraft list'!$A$4:$G$39,5,FALSE)="YES",V301,""),"")</f>
        <v/>
      </c>
      <c r="AJ301" s="101"/>
      <c r="AK301" s="101"/>
      <c r="AL301" s="101"/>
      <c r="AM301" s="102" t="str">
        <f>IFERROR(IF(VLOOKUP($F301,'Aircraft list'!$A$4:$G$39,7,FALSE)="YES",N301,""),"")</f>
        <v/>
      </c>
      <c r="AN301" s="112"/>
      <c r="AO301" s="101"/>
      <c r="AP301" s="101"/>
      <c r="AQ301" s="101"/>
      <c r="AR301" s="111"/>
      <c r="AS301" s="102"/>
      <c r="AT301" s="102"/>
      <c r="AU301" s="49"/>
    </row>
    <row r="302" spans="1:47" s="50" customFormat="1">
      <c r="A302" s="84"/>
      <c r="B302" s="75"/>
      <c r="C302" s="76"/>
      <c r="D302" s="77"/>
      <c r="E302" s="73" t="str">
        <f t="shared" si="15"/>
        <v/>
      </c>
      <c r="F302" s="79"/>
      <c r="G302" s="80"/>
      <c r="H302" s="50" t="str">
        <f>IFERROR(IF(VLOOKUP(F302,'Aircraft list'!$A$4:$T$59, 3,FALSE)="YES", "ME", "SE" )," ")</f>
        <v xml:space="preserve"> </v>
      </c>
      <c r="I302" s="80"/>
      <c r="J302" s="81" t="str">
        <f ca="1">IFERROR(IF(AND(
MOD(C302-fctlontodouble(VLOOKUP(B302,#REF!,4,FALSE))/360,1)&gt;=MOD((((MID((MID((IF(ISERR(A302),"",fctsoleil(A302,fctlattodouble(VLOOKUP(B302,#REF!,3,FALSE)),fctlontodouble(VLOOKUP(B302,#REF!,4,FALSE)),FALSE))),1,4)),1,2))*60+MID((MID((IF(ISERR(A302),"",fctsoleil(A302,fctlattodouble(VLOOKUP(B302,#REF!,3,FALSE)),fctlontodouble(VLOOKUP(B302,#REF!,4,FALSE)),FALSE))),1,4)),3,4))/(60*24))-fctlontodouble(VLOOKUP(B302,#REF!,4,FALSE))/360,1),
MOD(C302-fctlontodouble(VLOOKUP(B302,#REF!,4,FALSE))/360,1)&lt;MOD((((MID((MID((IF(ISERR(A302),"",fctsoleil(A302,fctlattodouble(VLOOKUP(B302,#REF!,3,FALSE)),fctlontodouble(VLOOKUP(B302,#REF!,4,FALSE)),FALSE))),7,4)),1,2))*60+MID((MID((IF(ISERR(A302),"",fctsoleil(A302,fctlattodouble(VLOOKUP(B302,#REF!,3,FALSE)),fctlontodouble(VLOOKUP(B302,#REF!,4,FALSE)),FALSE))),7,4)),3,4))/(60*24))-fctlontodouble(VLOOKUP(B302,#REF!,4,FALSE))/360,1)
),1,""),"")</f>
        <v/>
      </c>
      <c r="K302" s="82" t="str">
        <f t="shared" si="16"/>
        <v/>
      </c>
      <c r="L302" s="79" t="str">
        <f ca="1">IFERROR(IF(AND(
MOD(E302-fctlontodouble(VLOOKUP(D302,#REF!,4,FALSE))/360,1)&gt;=MOD((((MID((MID((IF(ISERR(A302),"",fctsoleil(A302,fctlattodouble(VLOOKUP(D302,#REF!,3,FALSE)),fctlontodouble(VLOOKUP(D302,#REF!,4,FALSE)),FALSE))),1,4)),1,2))*60+MID((MID((IF(ISERR(A302),"",fctsoleil(A302,fctlattodouble(VLOOKUP(D302,#REF!,3,FALSE)),fctlontodouble(VLOOKUP(D302,#REF!,4,FALSE)),FALSE))),1,4)),3,4))/(60*24))-fctlontodouble(VLOOKUP(D302,#REF!,4,FALSE))/360,1),
MOD(E302-fctlontodouble(VLOOKUP(D302,#REF!,4,FALSE))/360,1)&lt;MOD((((MID((MID((IF(ISERR(A302),"",fctsoleil(A302,fctlattodouble(VLOOKUP(D302,#REF!,3,FALSE)),fctlontodouble(VLOOKUP(D302,#REF!,4,FALSE)),FALSE))),7,4)),1,2))*60+MID((MID((IF(ISERR(A302),"",fctsoleil(A302,fctlattodouble(VLOOKUP(D302,#REF!,3,FALSE)),fctlontodouble(VLOOKUP(D302,#REF!,4,FALSE)),FALSE))),7,4)),3,4))/(60*24))-fctlontodouble(VLOOKUP(D302,#REF!,4,FALSE))/360,1)
),1," "),"")</f>
        <v/>
      </c>
      <c r="M302" s="79" t="str">
        <f t="shared" si="17"/>
        <v/>
      </c>
      <c r="N302" s="94"/>
      <c r="O302" s="83"/>
      <c r="P302" s="95"/>
      <c r="Q302" s="96"/>
      <c r="R302" s="97" t="str">
        <f>IF(AND(A302&lt;&gt;0,B302&lt;&gt;0,D302&lt;&gt;0,C302&lt;&gt;0,N302&lt;&gt;0),(vol_de_nuit(B302,D302,A302,C302,N302/24)*24),"")</f>
        <v/>
      </c>
      <c r="S302" s="98"/>
      <c r="T302" s="95"/>
      <c r="U302" s="99"/>
      <c r="V302" s="100"/>
      <c r="W302" s="101"/>
      <c r="X302" s="116" t="str">
        <f>IFERROR(IF(AND(VLOOKUP($F302,'Aircraft list'!$A$4:$G$39,2,FALSE)="YES",VLOOKUP($F302,'Aircraft list'!$A$4:$G$39,4,FALSE)="YES"),T302,""),"")</f>
        <v/>
      </c>
      <c r="Y302" s="115" t="str">
        <f>IFERROR(IF(AND(VLOOKUP($F302,'Aircraft list'!$A$4:$G$39,2,FALSE)="YES",VLOOKUP($F302,'Aircraft list'!$A$4:$G$39,4,FALSE)="YES"),V302,""),"")</f>
        <v/>
      </c>
      <c r="Z302" s="116" t="str">
        <f>IFERROR(IF(AND(VLOOKUP($F302,'Aircraft list'!$A$4:$G$39,3,FALSE)="YES",VLOOKUP($F302,'Aircraft list'!$A$4:$G$39,4,FALSE)="YES"),T302,""),"")</f>
        <v/>
      </c>
      <c r="AA302" s="115" t="str">
        <f>IFERROR(IF(AND(VLOOKUP($F302,'Aircraft list'!$A$4:$G$39,3,FALSE)="YES",VLOOKUP($F302,'Aircraft list'!$A$4:$G$39,4,FALSE)="YES"),V302,""),"")</f>
        <v/>
      </c>
      <c r="AB302" s="116" t="str">
        <f>IFERROR(IF(AND(VLOOKUP($F302,'Aircraft list'!$A$4:$G$39,2,FALSE)="YES",VLOOKUP($F302,'Aircraft list'!$A$4:$G$39,6,FALSE)="YES"),T302,""),"")</f>
        <v/>
      </c>
      <c r="AC302" s="115" t="str">
        <f>IFERROR(IF(AND(VLOOKUP($F302,'Aircraft list'!$A$4:$G$39,2,FALSE)="YES",VLOOKUP($F302,'Aircraft list'!$A$4:$G$39,6,FALSE)="YES"),V302,""),"")</f>
        <v/>
      </c>
      <c r="AD302" s="116" t="str">
        <f>IFERROR(IF(AND(VLOOKUP($F302,'Aircraft list'!$A$4:$G$39,3,FALSE)="YES",VLOOKUP($F302,'Aircraft list'!$A$4:$G$39,6,FALSE)="YES"),T302,""),"")</f>
        <v/>
      </c>
      <c r="AE302" s="117" t="str">
        <f>IFERROR(IF(AND(VLOOKUP($F302,'Aircraft list'!$A$4:$G$39,3,FALSE)="YES",VLOOKUP($F302,'Aircraft list'!$A$4:$G$39,6,FALSE)="YES"),U302,""),"")</f>
        <v/>
      </c>
      <c r="AF302" s="115" t="str">
        <f>IFERROR(IF(AND(VLOOKUP($F302,'Aircraft list'!$A$4:$G$39,3,FALSE)="YES",VLOOKUP($F302,'Aircraft list'!$A$4:$G$39,6,FALSE)="YES"),V302,""),"")</f>
        <v/>
      </c>
      <c r="AG302" s="116" t="str">
        <f>IFERROR(IF(VLOOKUP($F302,'Aircraft list'!$A$4:$G$39,5,FALSE)="YES",T302,""),"")</f>
        <v/>
      </c>
      <c r="AH302" s="117" t="str">
        <f>IFERROR(IF(VLOOKUP($F302,'Aircraft list'!$A$4:$G$39,5,FALSE)="YES",U302,""),"")</f>
        <v/>
      </c>
      <c r="AI302" s="115" t="str">
        <f>IFERROR(IF(VLOOKUP($F302,'Aircraft list'!$A$4:$G$39,5,FALSE)="YES",V302,""),"")</f>
        <v/>
      </c>
      <c r="AJ302" s="101"/>
      <c r="AK302" s="101"/>
      <c r="AL302" s="101"/>
      <c r="AM302" s="102" t="str">
        <f>IFERROR(IF(VLOOKUP($F302,'Aircraft list'!$A$4:$G$39,7,FALSE)="YES",N302,""),"")</f>
        <v/>
      </c>
      <c r="AN302" s="112"/>
      <c r="AO302" s="101"/>
      <c r="AP302" s="101"/>
      <c r="AQ302" s="101"/>
      <c r="AR302" s="111"/>
      <c r="AS302" s="102"/>
      <c r="AT302" s="102"/>
      <c r="AU302" s="49"/>
    </row>
    <row r="303" spans="1:47" s="50" customFormat="1">
      <c r="A303" s="84"/>
      <c r="B303" s="75"/>
      <c r="C303" s="76"/>
      <c r="D303" s="77"/>
      <c r="E303" s="73" t="str">
        <f t="shared" si="15"/>
        <v/>
      </c>
      <c r="F303" s="79"/>
      <c r="G303" s="80"/>
      <c r="H303" s="50" t="str">
        <f>IFERROR(IF(VLOOKUP(F303,'Aircraft list'!$A$4:$T$59, 3,FALSE)="YES", "ME", "SE" )," ")</f>
        <v xml:space="preserve"> </v>
      </c>
      <c r="I303" s="80"/>
      <c r="J303" s="81" t="str">
        <f ca="1">IFERROR(IF(AND(
MOD(C303-fctlontodouble(VLOOKUP(B303,#REF!,4,FALSE))/360,1)&gt;=MOD((((MID((MID((IF(ISERR(A303),"",fctsoleil(A303,fctlattodouble(VLOOKUP(B303,#REF!,3,FALSE)),fctlontodouble(VLOOKUP(B303,#REF!,4,FALSE)),FALSE))),1,4)),1,2))*60+MID((MID((IF(ISERR(A303),"",fctsoleil(A303,fctlattodouble(VLOOKUP(B303,#REF!,3,FALSE)),fctlontodouble(VLOOKUP(B303,#REF!,4,FALSE)),FALSE))),1,4)),3,4))/(60*24))-fctlontodouble(VLOOKUP(B303,#REF!,4,FALSE))/360,1),
MOD(C303-fctlontodouble(VLOOKUP(B303,#REF!,4,FALSE))/360,1)&lt;MOD((((MID((MID((IF(ISERR(A303),"",fctsoleil(A303,fctlattodouble(VLOOKUP(B303,#REF!,3,FALSE)),fctlontodouble(VLOOKUP(B303,#REF!,4,FALSE)),FALSE))),7,4)),1,2))*60+MID((MID((IF(ISERR(A303),"",fctsoleil(A303,fctlattodouble(VLOOKUP(B303,#REF!,3,FALSE)),fctlontodouble(VLOOKUP(B303,#REF!,4,FALSE)),FALSE))),7,4)),3,4))/(60*24))-fctlontodouble(VLOOKUP(B303,#REF!,4,FALSE))/360,1)
),1,""),"")</f>
        <v/>
      </c>
      <c r="K303" s="82" t="str">
        <f t="shared" si="16"/>
        <v/>
      </c>
      <c r="L303" s="79" t="str">
        <f ca="1">IFERROR(IF(AND(
MOD(E303-fctlontodouble(VLOOKUP(D303,#REF!,4,FALSE))/360,1)&gt;=MOD((((MID((MID((IF(ISERR(A303),"",fctsoleil(A303,fctlattodouble(VLOOKUP(D303,#REF!,3,FALSE)),fctlontodouble(VLOOKUP(D303,#REF!,4,FALSE)),FALSE))),1,4)),1,2))*60+MID((MID((IF(ISERR(A303),"",fctsoleil(A303,fctlattodouble(VLOOKUP(D303,#REF!,3,FALSE)),fctlontodouble(VLOOKUP(D303,#REF!,4,FALSE)),FALSE))),1,4)),3,4))/(60*24))-fctlontodouble(VLOOKUP(D303,#REF!,4,FALSE))/360,1),
MOD(E303-fctlontodouble(VLOOKUP(D303,#REF!,4,FALSE))/360,1)&lt;MOD((((MID((MID((IF(ISERR(A303),"",fctsoleil(A303,fctlattodouble(VLOOKUP(D303,#REF!,3,FALSE)),fctlontodouble(VLOOKUP(D303,#REF!,4,FALSE)),FALSE))),7,4)),1,2))*60+MID((MID((IF(ISERR(A303),"",fctsoleil(A303,fctlattodouble(VLOOKUP(D303,#REF!,3,FALSE)),fctlontodouble(VLOOKUP(D303,#REF!,4,FALSE)),FALSE))),7,4)),3,4))/(60*24))-fctlontodouble(VLOOKUP(D303,#REF!,4,FALSE))/360,1)
),1," "),"")</f>
        <v/>
      </c>
      <c r="M303" s="79" t="str">
        <f t="shared" si="17"/>
        <v/>
      </c>
      <c r="N303" s="94"/>
      <c r="O303" s="83"/>
      <c r="P303" s="95"/>
      <c r="Q303" s="96"/>
      <c r="R303" s="97" t="str">
        <f>IF(AND(A303&lt;&gt;0,B303&lt;&gt;0,D303&lt;&gt;0,C303&lt;&gt;0,N303&lt;&gt;0),(vol_de_nuit(B303,D303,A303,C303,N303/24)*24),"")</f>
        <v/>
      </c>
      <c r="S303" s="98"/>
      <c r="T303" s="95"/>
      <c r="U303" s="99"/>
      <c r="V303" s="100"/>
      <c r="W303" s="101"/>
      <c r="X303" s="116" t="str">
        <f>IFERROR(IF(AND(VLOOKUP($F303,'Aircraft list'!$A$4:$G$39,2,FALSE)="YES",VLOOKUP($F303,'Aircraft list'!$A$4:$G$39,4,FALSE)="YES"),T303,""),"")</f>
        <v/>
      </c>
      <c r="Y303" s="115" t="str">
        <f>IFERROR(IF(AND(VLOOKUP($F303,'Aircraft list'!$A$4:$G$39,2,FALSE)="YES",VLOOKUP($F303,'Aircraft list'!$A$4:$G$39,4,FALSE)="YES"),V303,""),"")</f>
        <v/>
      </c>
      <c r="Z303" s="116" t="str">
        <f>IFERROR(IF(AND(VLOOKUP($F303,'Aircraft list'!$A$4:$G$39,3,FALSE)="YES",VLOOKUP($F303,'Aircraft list'!$A$4:$G$39,4,FALSE)="YES"),T303,""),"")</f>
        <v/>
      </c>
      <c r="AA303" s="115" t="str">
        <f>IFERROR(IF(AND(VLOOKUP($F303,'Aircraft list'!$A$4:$G$39,3,FALSE)="YES",VLOOKUP($F303,'Aircraft list'!$A$4:$G$39,4,FALSE)="YES"),V303,""),"")</f>
        <v/>
      </c>
      <c r="AB303" s="116" t="str">
        <f>IFERROR(IF(AND(VLOOKUP($F303,'Aircraft list'!$A$4:$G$39,2,FALSE)="YES",VLOOKUP($F303,'Aircraft list'!$A$4:$G$39,6,FALSE)="YES"),T303,""),"")</f>
        <v/>
      </c>
      <c r="AC303" s="115" t="str">
        <f>IFERROR(IF(AND(VLOOKUP($F303,'Aircraft list'!$A$4:$G$39,2,FALSE)="YES",VLOOKUP($F303,'Aircraft list'!$A$4:$G$39,6,FALSE)="YES"),V303,""),"")</f>
        <v/>
      </c>
      <c r="AD303" s="116" t="str">
        <f>IFERROR(IF(AND(VLOOKUP($F303,'Aircraft list'!$A$4:$G$39,3,FALSE)="YES",VLOOKUP($F303,'Aircraft list'!$A$4:$G$39,6,FALSE)="YES"),T303,""),"")</f>
        <v/>
      </c>
      <c r="AE303" s="117" t="str">
        <f>IFERROR(IF(AND(VLOOKUP($F303,'Aircraft list'!$A$4:$G$39,3,FALSE)="YES",VLOOKUP($F303,'Aircraft list'!$A$4:$G$39,6,FALSE)="YES"),U303,""),"")</f>
        <v/>
      </c>
      <c r="AF303" s="115" t="str">
        <f>IFERROR(IF(AND(VLOOKUP($F303,'Aircraft list'!$A$4:$G$39,3,FALSE)="YES",VLOOKUP($F303,'Aircraft list'!$A$4:$G$39,6,FALSE)="YES"),V303,""),"")</f>
        <v/>
      </c>
      <c r="AG303" s="116" t="str">
        <f>IFERROR(IF(VLOOKUP($F303,'Aircraft list'!$A$4:$G$39,5,FALSE)="YES",T303,""),"")</f>
        <v/>
      </c>
      <c r="AH303" s="117" t="str">
        <f>IFERROR(IF(VLOOKUP($F303,'Aircraft list'!$A$4:$G$39,5,FALSE)="YES",U303,""),"")</f>
        <v/>
      </c>
      <c r="AI303" s="115" t="str">
        <f>IFERROR(IF(VLOOKUP($F303,'Aircraft list'!$A$4:$G$39,5,FALSE)="YES",V303,""),"")</f>
        <v/>
      </c>
      <c r="AJ303" s="101"/>
      <c r="AK303" s="101"/>
      <c r="AL303" s="101"/>
      <c r="AM303" s="102" t="str">
        <f>IFERROR(IF(VLOOKUP($F303,'Aircraft list'!$A$4:$G$39,7,FALSE)="YES",N303,""),"")</f>
        <v/>
      </c>
      <c r="AN303" s="112"/>
      <c r="AO303" s="101"/>
      <c r="AP303" s="101"/>
      <c r="AQ303" s="101"/>
      <c r="AR303" s="111"/>
      <c r="AS303" s="102"/>
      <c r="AT303" s="102"/>
      <c r="AU303" s="49"/>
    </row>
    <row r="304" spans="1:47" s="50" customFormat="1">
      <c r="A304" s="84"/>
      <c r="B304" s="75"/>
      <c r="C304" s="76"/>
      <c r="D304" s="77"/>
      <c r="E304" s="73" t="str">
        <f t="shared" si="15"/>
        <v/>
      </c>
      <c r="F304" s="79"/>
      <c r="G304" s="80"/>
      <c r="H304" s="50" t="str">
        <f>IFERROR(IF(VLOOKUP(F304,'Aircraft list'!$A$4:$T$59, 3,FALSE)="YES", "ME", "SE" )," ")</f>
        <v xml:space="preserve"> </v>
      </c>
      <c r="I304" s="80"/>
      <c r="J304" s="81" t="str">
        <f ca="1">IFERROR(IF(AND(
MOD(C304-fctlontodouble(VLOOKUP(B304,#REF!,4,FALSE))/360,1)&gt;=MOD((((MID((MID((IF(ISERR(A304),"",fctsoleil(A304,fctlattodouble(VLOOKUP(B304,#REF!,3,FALSE)),fctlontodouble(VLOOKUP(B304,#REF!,4,FALSE)),FALSE))),1,4)),1,2))*60+MID((MID((IF(ISERR(A304),"",fctsoleil(A304,fctlattodouble(VLOOKUP(B304,#REF!,3,FALSE)),fctlontodouble(VLOOKUP(B304,#REF!,4,FALSE)),FALSE))),1,4)),3,4))/(60*24))-fctlontodouble(VLOOKUP(B304,#REF!,4,FALSE))/360,1),
MOD(C304-fctlontodouble(VLOOKUP(B304,#REF!,4,FALSE))/360,1)&lt;MOD((((MID((MID((IF(ISERR(A304),"",fctsoleil(A304,fctlattodouble(VLOOKUP(B304,#REF!,3,FALSE)),fctlontodouble(VLOOKUP(B304,#REF!,4,FALSE)),FALSE))),7,4)),1,2))*60+MID((MID((IF(ISERR(A304),"",fctsoleil(A304,fctlattodouble(VLOOKUP(B304,#REF!,3,FALSE)),fctlontodouble(VLOOKUP(B304,#REF!,4,FALSE)),FALSE))),7,4)),3,4))/(60*24))-fctlontodouble(VLOOKUP(B304,#REF!,4,FALSE))/360,1)
),1,""),"")</f>
        <v/>
      </c>
      <c r="K304" s="82" t="str">
        <f t="shared" si="16"/>
        <v/>
      </c>
      <c r="L304" s="79" t="str">
        <f ca="1">IFERROR(IF(AND(
MOD(E304-fctlontodouble(VLOOKUP(D304,#REF!,4,FALSE))/360,1)&gt;=MOD((((MID((MID((IF(ISERR(A304),"",fctsoleil(A304,fctlattodouble(VLOOKUP(D304,#REF!,3,FALSE)),fctlontodouble(VLOOKUP(D304,#REF!,4,FALSE)),FALSE))),1,4)),1,2))*60+MID((MID((IF(ISERR(A304),"",fctsoleil(A304,fctlattodouble(VLOOKUP(D304,#REF!,3,FALSE)),fctlontodouble(VLOOKUP(D304,#REF!,4,FALSE)),FALSE))),1,4)),3,4))/(60*24))-fctlontodouble(VLOOKUP(D304,#REF!,4,FALSE))/360,1),
MOD(E304-fctlontodouble(VLOOKUP(D304,#REF!,4,FALSE))/360,1)&lt;MOD((((MID((MID((IF(ISERR(A304),"",fctsoleil(A304,fctlattodouble(VLOOKUP(D304,#REF!,3,FALSE)),fctlontodouble(VLOOKUP(D304,#REF!,4,FALSE)),FALSE))),7,4)),1,2))*60+MID((MID((IF(ISERR(A304),"",fctsoleil(A304,fctlattodouble(VLOOKUP(D304,#REF!,3,FALSE)),fctlontodouble(VLOOKUP(D304,#REF!,4,FALSE)),FALSE))),7,4)),3,4))/(60*24))-fctlontodouble(VLOOKUP(D304,#REF!,4,FALSE))/360,1)
),1," "),"")</f>
        <v/>
      </c>
      <c r="M304" s="79" t="str">
        <f t="shared" si="17"/>
        <v/>
      </c>
      <c r="N304" s="94"/>
      <c r="O304" s="83"/>
      <c r="P304" s="95"/>
      <c r="Q304" s="96"/>
      <c r="R304" s="97" t="str">
        <f>IF(AND(A304&lt;&gt;0,B304&lt;&gt;0,D304&lt;&gt;0,C304&lt;&gt;0,N304&lt;&gt;0),(vol_de_nuit(B304,D304,A304,C304,N304/24)*24),"")</f>
        <v/>
      </c>
      <c r="S304" s="98"/>
      <c r="T304" s="95"/>
      <c r="U304" s="99"/>
      <c r="V304" s="100"/>
      <c r="W304" s="101"/>
      <c r="X304" s="116" t="str">
        <f>IFERROR(IF(AND(VLOOKUP($F304,'Aircraft list'!$A$4:$G$39,2,FALSE)="YES",VLOOKUP($F304,'Aircraft list'!$A$4:$G$39,4,FALSE)="YES"),T304,""),"")</f>
        <v/>
      </c>
      <c r="Y304" s="115" t="str">
        <f>IFERROR(IF(AND(VLOOKUP($F304,'Aircraft list'!$A$4:$G$39,2,FALSE)="YES",VLOOKUP($F304,'Aircraft list'!$A$4:$G$39,4,FALSE)="YES"),V304,""),"")</f>
        <v/>
      </c>
      <c r="Z304" s="116" t="str">
        <f>IFERROR(IF(AND(VLOOKUP($F304,'Aircraft list'!$A$4:$G$39,3,FALSE)="YES",VLOOKUP($F304,'Aircraft list'!$A$4:$G$39,4,FALSE)="YES"),T304,""),"")</f>
        <v/>
      </c>
      <c r="AA304" s="115" t="str">
        <f>IFERROR(IF(AND(VLOOKUP($F304,'Aircraft list'!$A$4:$G$39,3,FALSE)="YES",VLOOKUP($F304,'Aircraft list'!$A$4:$G$39,4,FALSE)="YES"),V304,""),"")</f>
        <v/>
      </c>
      <c r="AB304" s="116" t="str">
        <f>IFERROR(IF(AND(VLOOKUP($F304,'Aircraft list'!$A$4:$G$39,2,FALSE)="YES",VLOOKUP($F304,'Aircraft list'!$A$4:$G$39,6,FALSE)="YES"),T304,""),"")</f>
        <v/>
      </c>
      <c r="AC304" s="115" t="str">
        <f>IFERROR(IF(AND(VLOOKUP($F304,'Aircraft list'!$A$4:$G$39,2,FALSE)="YES",VLOOKUP($F304,'Aircraft list'!$A$4:$G$39,6,FALSE)="YES"),V304,""),"")</f>
        <v/>
      </c>
      <c r="AD304" s="116" t="str">
        <f>IFERROR(IF(AND(VLOOKUP($F304,'Aircraft list'!$A$4:$G$39,3,FALSE)="YES",VLOOKUP($F304,'Aircraft list'!$A$4:$G$39,6,FALSE)="YES"),T304,""),"")</f>
        <v/>
      </c>
      <c r="AE304" s="117" t="str">
        <f>IFERROR(IF(AND(VLOOKUP($F304,'Aircraft list'!$A$4:$G$39,3,FALSE)="YES",VLOOKUP($F304,'Aircraft list'!$A$4:$G$39,6,FALSE)="YES"),U304,""),"")</f>
        <v/>
      </c>
      <c r="AF304" s="115" t="str">
        <f>IFERROR(IF(AND(VLOOKUP($F304,'Aircraft list'!$A$4:$G$39,3,FALSE)="YES",VLOOKUP($F304,'Aircraft list'!$A$4:$G$39,6,FALSE)="YES"),V304,""),"")</f>
        <v/>
      </c>
      <c r="AG304" s="116" t="str">
        <f>IFERROR(IF(VLOOKUP($F304,'Aircraft list'!$A$4:$G$39,5,FALSE)="YES",T304,""),"")</f>
        <v/>
      </c>
      <c r="AH304" s="117" t="str">
        <f>IFERROR(IF(VLOOKUP($F304,'Aircraft list'!$A$4:$G$39,5,FALSE)="YES",U304,""),"")</f>
        <v/>
      </c>
      <c r="AI304" s="115" t="str">
        <f>IFERROR(IF(VLOOKUP($F304,'Aircraft list'!$A$4:$G$39,5,FALSE)="YES",V304,""),"")</f>
        <v/>
      </c>
      <c r="AJ304" s="101"/>
      <c r="AK304" s="101"/>
      <c r="AL304" s="101"/>
      <c r="AM304" s="102" t="str">
        <f>IFERROR(IF(VLOOKUP($F304,'Aircraft list'!$A$4:$G$39,7,FALSE)="YES",N304,""),"")</f>
        <v/>
      </c>
      <c r="AN304" s="112"/>
      <c r="AO304" s="101"/>
      <c r="AP304" s="101"/>
      <c r="AQ304" s="101"/>
      <c r="AR304" s="111"/>
      <c r="AS304" s="102"/>
      <c r="AT304" s="102"/>
      <c r="AU304" s="49"/>
    </row>
    <row r="305" spans="1:47" s="50" customFormat="1">
      <c r="A305" s="84"/>
      <c r="B305" s="75"/>
      <c r="C305" s="76"/>
      <c r="D305" s="77"/>
      <c r="E305" s="73" t="str">
        <f t="shared" si="15"/>
        <v/>
      </c>
      <c r="F305" s="79"/>
      <c r="G305" s="80"/>
      <c r="H305" s="50" t="str">
        <f>IFERROR(IF(VLOOKUP(F305,'Aircraft list'!$A$4:$T$59, 3,FALSE)="YES", "ME", "SE" )," ")</f>
        <v xml:space="preserve"> </v>
      </c>
      <c r="I305" s="80"/>
      <c r="J305" s="81" t="str">
        <f ca="1">IFERROR(IF(AND(
MOD(C305-fctlontodouble(VLOOKUP(B305,#REF!,4,FALSE))/360,1)&gt;=MOD((((MID((MID((IF(ISERR(A305),"",fctsoleil(A305,fctlattodouble(VLOOKUP(B305,#REF!,3,FALSE)),fctlontodouble(VLOOKUP(B305,#REF!,4,FALSE)),FALSE))),1,4)),1,2))*60+MID((MID((IF(ISERR(A305),"",fctsoleil(A305,fctlattodouble(VLOOKUP(B305,#REF!,3,FALSE)),fctlontodouble(VLOOKUP(B305,#REF!,4,FALSE)),FALSE))),1,4)),3,4))/(60*24))-fctlontodouble(VLOOKUP(B305,#REF!,4,FALSE))/360,1),
MOD(C305-fctlontodouble(VLOOKUP(B305,#REF!,4,FALSE))/360,1)&lt;MOD((((MID((MID((IF(ISERR(A305),"",fctsoleil(A305,fctlattodouble(VLOOKUP(B305,#REF!,3,FALSE)),fctlontodouble(VLOOKUP(B305,#REF!,4,FALSE)),FALSE))),7,4)),1,2))*60+MID((MID((IF(ISERR(A305),"",fctsoleil(A305,fctlattodouble(VLOOKUP(B305,#REF!,3,FALSE)),fctlontodouble(VLOOKUP(B305,#REF!,4,FALSE)),FALSE))),7,4)),3,4))/(60*24))-fctlontodouble(VLOOKUP(B305,#REF!,4,FALSE))/360,1)
),1,""),"")</f>
        <v/>
      </c>
      <c r="K305" s="82" t="str">
        <f t="shared" si="16"/>
        <v/>
      </c>
      <c r="L305" s="79" t="str">
        <f ca="1">IFERROR(IF(AND(
MOD(E305-fctlontodouble(VLOOKUP(D305,#REF!,4,FALSE))/360,1)&gt;=MOD((((MID((MID((IF(ISERR(A305),"",fctsoleil(A305,fctlattodouble(VLOOKUP(D305,#REF!,3,FALSE)),fctlontodouble(VLOOKUP(D305,#REF!,4,FALSE)),FALSE))),1,4)),1,2))*60+MID((MID((IF(ISERR(A305),"",fctsoleil(A305,fctlattodouble(VLOOKUP(D305,#REF!,3,FALSE)),fctlontodouble(VLOOKUP(D305,#REF!,4,FALSE)),FALSE))),1,4)),3,4))/(60*24))-fctlontodouble(VLOOKUP(D305,#REF!,4,FALSE))/360,1),
MOD(E305-fctlontodouble(VLOOKUP(D305,#REF!,4,FALSE))/360,1)&lt;MOD((((MID((MID((IF(ISERR(A305),"",fctsoleil(A305,fctlattodouble(VLOOKUP(D305,#REF!,3,FALSE)),fctlontodouble(VLOOKUP(D305,#REF!,4,FALSE)),FALSE))),7,4)),1,2))*60+MID((MID((IF(ISERR(A305),"",fctsoleil(A305,fctlattodouble(VLOOKUP(D305,#REF!,3,FALSE)),fctlontodouble(VLOOKUP(D305,#REF!,4,FALSE)),FALSE))),7,4)),3,4))/(60*24))-fctlontodouble(VLOOKUP(D305,#REF!,4,FALSE))/360,1)
),1," "),"")</f>
        <v/>
      </c>
      <c r="M305" s="79" t="str">
        <f t="shared" si="17"/>
        <v/>
      </c>
      <c r="N305" s="94"/>
      <c r="O305" s="83"/>
      <c r="P305" s="95"/>
      <c r="Q305" s="96"/>
      <c r="R305" s="97" t="str">
        <f>IF(AND(A305&lt;&gt;0,B305&lt;&gt;0,D305&lt;&gt;0,C305&lt;&gt;0,N305&lt;&gt;0),(vol_de_nuit(B305,D305,A305,C305,N305/24)*24),"")</f>
        <v/>
      </c>
      <c r="S305" s="98"/>
      <c r="T305" s="95"/>
      <c r="U305" s="99"/>
      <c r="V305" s="100"/>
      <c r="W305" s="101"/>
      <c r="X305" s="116" t="str">
        <f>IFERROR(IF(AND(VLOOKUP($F305,'Aircraft list'!$A$4:$G$39,2,FALSE)="YES",VLOOKUP($F305,'Aircraft list'!$A$4:$G$39,4,FALSE)="YES"),T305,""),"")</f>
        <v/>
      </c>
      <c r="Y305" s="115" t="str">
        <f>IFERROR(IF(AND(VLOOKUP($F305,'Aircraft list'!$A$4:$G$39,2,FALSE)="YES",VLOOKUP($F305,'Aircraft list'!$A$4:$G$39,4,FALSE)="YES"),V305,""),"")</f>
        <v/>
      </c>
      <c r="Z305" s="116" t="str">
        <f>IFERROR(IF(AND(VLOOKUP($F305,'Aircraft list'!$A$4:$G$39,3,FALSE)="YES",VLOOKUP($F305,'Aircraft list'!$A$4:$G$39,4,FALSE)="YES"),T305,""),"")</f>
        <v/>
      </c>
      <c r="AA305" s="115" t="str">
        <f>IFERROR(IF(AND(VLOOKUP($F305,'Aircraft list'!$A$4:$G$39,3,FALSE)="YES",VLOOKUP($F305,'Aircraft list'!$A$4:$G$39,4,FALSE)="YES"),V305,""),"")</f>
        <v/>
      </c>
      <c r="AB305" s="116" t="str">
        <f>IFERROR(IF(AND(VLOOKUP($F305,'Aircraft list'!$A$4:$G$39,2,FALSE)="YES",VLOOKUP($F305,'Aircraft list'!$A$4:$G$39,6,FALSE)="YES"),T305,""),"")</f>
        <v/>
      </c>
      <c r="AC305" s="115" t="str">
        <f>IFERROR(IF(AND(VLOOKUP($F305,'Aircraft list'!$A$4:$G$39,2,FALSE)="YES",VLOOKUP($F305,'Aircraft list'!$A$4:$G$39,6,FALSE)="YES"),V305,""),"")</f>
        <v/>
      </c>
      <c r="AD305" s="116" t="str">
        <f>IFERROR(IF(AND(VLOOKUP($F305,'Aircraft list'!$A$4:$G$39,3,FALSE)="YES",VLOOKUP($F305,'Aircraft list'!$A$4:$G$39,6,FALSE)="YES"),T305,""),"")</f>
        <v/>
      </c>
      <c r="AE305" s="117" t="str">
        <f>IFERROR(IF(AND(VLOOKUP($F305,'Aircraft list'!$A$4:$G$39,3,FALSE)="YES",VLOOKUP($F305,'Aircraft list'!$A$4:$G$39,6,FALSE)="YES"),U305,""),"")</f>
        <v/>
      </c>
      <c r="AF305" s="115" t="str">
        <f>IFERROR(IF(AND(VLOOKUP($F305,'Aircraft list'!$A$4:$G$39,3,FALSE)="YES",VLOOKUP($F305,'Aircraft list'!$A$4:$G$39,6,FALSE)="YES"),V305,""),"")</f>
        <v/>
      </c>
      <c r="AG305" s="116" t="str">
        <f>IFERROR(IF(VLOOKUP($F305,'Aircraft list'!$A$4:$G$39,5,FALSE)="YES",T305,""),"")</f>
        <v/>
      </c>
      <c r="AH305" s="117" t="str">
        <f>IFERROR(IF(VLOOKUP($F305,'Aircraft list'!$A$4:$G$39,5,FALSE)="YES",U305,""),"")</f>
        <v/>
      </c>
      <c r="AI305" s="115" t="str">
        <f>IFERROR(IF(VLOOKUP($F305,'Aircraft list'!$A$4:$G$39,5,FALSE)="YES",V305,""),"")</f>
        <v/>
      </c>
      <c r="AJ305" s="101"/>
      <c r="AK305" s="101"/>
      <c r="AL305" s="101"/>
      <c r="AM305" s="102" t="str">
        <f>IFERROR(IF(VLOOKUP($F305,'Aircraft list'!$A$4:$G$39,7,FALSE)="YES",N305,""),"")</f>
        <v/>
      </c>
      <c r="AN305" s="112"/>
      <c r="AO305" s="101"/>
      <c r="AP305" s="101"/>
      <c r="AQ305" s="101"/>
      <c r="AR305" s="111"/>
      <c r="AS305" s="102"/>
      <c r="AT305" s="102"/>
      <c r="AU305" s="49"/>
    </row>
    <row r="306" spans="1:47" s="50" customFormat="1">
      <c r="A306" s="84"/>
      <c r="B306" s="75"/>
      <c r="C306" s="76"/>
      <c r="D306" s="77"/>
      <c r="E306" s="73" t="str">
        <f t="shared" si="15"/>
        <v/>
      </c>
      <c r="F306" s="79"/>
      <c r="G306" s="80"/>
      <c r="H306" s="50" t="str">
        <f>IFERROR(IF(VLOOKUP(F306,'Aircraft list'!$A$4:$T$59, 3,FALSE)="YES", "ME", "SE" )," ")</f>
        <v xml:space="preserve"> </v>
      </c>
      <c r="I306" s="80"/>
      <c r="J306" s="81" t="str">
        <f ca="1">IFERROR(IF(AND(
MOD(C306-fctlontodouble(VLOOKUP(B306,#REF!,4,FALSE))/360,1)&gt;=MOD((((MID((MID((IF(ISERR(A306),"",fctsoleil(A306,fctlattodouble(VLOOKUP(B306,#REF!,3,FALSE)),fctlontodouble(VLOOKUP(B306,#REF!,4,FALSE)),FALSE))),1,4)),1,2))*60+MID((MID((IF(ISERR(A306),"",fctsoleil(A306,fctlattodouble(VLOOKUP(B306,#REF!,3,FALSE)),fctlontodouble(VLOOKUP(B306,#REF!,4,FALSE)),FALSE))),1,4)),3,4))/(60*24))-fctlontodouble(VLOOKUP(B306,#REF!,4,FALSE))/360,1),
MOD(C306-fctlontodouble(VLOOKUP(B306,#REF!,4,FALSE))/360,1)&lt;MOD((((MID((MID((IF(ISERR(A306),"",fctsoleil(A306,fctlattodouble(VLOOKUP(B306,#REF!,3,FALSE)),fctlontodouble(VLOOKUP(B306,#REF!,4,FALSE)),FALSE))),7,4)),1,2))*60+MID((MID((IF(ISERR(A306),"",fctsoleil(A306,fctlattodouble(VLOOKUP(B306,#REF!,3,FALSE)),fctlontodouble(VLOOKUP(B306,#REF!,4,FALSE)),FALSE))),7,4)),3,4))/(60*24))-fctlontodouble(VLOOKUP(B306,#REF!,4,FALSE))/360,1)
),1,""),"")</f>
        <v/>
      </c>
      <c r="K306" s="82" t="str">
        <f t="shared" si="16"/>
        <v/>
      </c>
      <c r="L306" s="79" t="str">
        <f ca="1">IFERROR(IF(AND(
MOD(E306-fctlontodouble(VLOOKUP(D306,#REF!,4,FALSE))/360,1)&gt;=MOD((((MID((MID((IF(ISERR(A306),"",fctsoleil(A306,fctlattodouble(VLOOKUP(D306,#REF!,3,FALSE)),fctlontodouble(VLOOKUP(D306,#REF!,4,FALSE)),FALSE))),1,4)),1,2))*60+MID((MID((IF(ISERR(A306),"",fctsoleil(A306,fctlattodouble(VLOOKUP(D306,#REF!,3,FALSE)),fctlontodouble(VLOOKUP(D306,#REF!,4,FALSE)),FALSE))),1,4)),3,4))/(60*24))-fctlontodouble(VLOOKUP(D306,#REF!,4,FALSE))/360,1),
MOD(E306-fctlontodouble(VLOOKUP(D306,#REF!,4,FALSE))/360,1)&lt;MOD((((MID((MID((IF(ISERR(A306),"",fctsoleil(A306,fctlattodouble(VLOOKUP(D306,#REF!,3,FALSE)),fctlontodouble(VLOOKUP(D306,#REF!,4,FALSE)),FALSE))),7,4)),1,2))*60+MID((MID((IF(ISERR(A306),"",fctsoleil(A306,fctlattodouble(VLOOKUP(D306,#REF!,3,FALSE)),fctlontodouble(VLOOKUP(D306,#REF!,4,FALSE)),FALSE))),7,4)),3,4))/(60*24))-fctlontodouble(VLOOKUP(D306,#REF!,4,FALSE))/360,1)
),1," "),"")</f>
        <v/>
      </c>
      <c r="M306" s="79" t="str">
        <f t="shared" si="17"/>
        <v/>
      </c>
      <c r="N306" s="94"/>
      <c r="O306" s="83"/>
      <c r="P306" s="95"/>
      <c r="Q306" s="96"/>
      <c r="R306" s="97" t="str">
        <f>IF(AND(A306&lt;&gt;0,B306&lt;&gt;0,D306&lt;&gt;0,C306&lt;&gt;0,N306&lt;&gt;0),(vol_de_nuit(B306,D306,A306,C306,N306/24)*24),"")</f>
        <v/>
      </c>
      <c r="S306" s="98"/>
      <c r="T306" s="95"/>
      <c r="U306" s="99"/>
      <c r="V306" s="100"/>
      <c r="W306" s="101"/>
      <c r="X306" s="116" t="str">
        <f>IFERROR(IF(AND(VLOOKUP($F306,'Aircraft list'!$A$4:$G$39,2,FALSE)="YES",VLOOKUP($F306,'Aircraft list'!$A$4:$G$39,4,FALSE)="YES"),T306,""),"")</f>
        <v/>
      </c>
      <c r="Y306" s="115" t="str">
        <f>IFERROR(IF(AND(VLOOKUP($F306,'Aircraft list'!$A$4:$G$39,2,FALSE)="YES",VLOOKUP($F306,'Aircraft list'!$A$4:$G$39,4,FALSE)="YES"),V306,""),"")</f>
        <v/>
      </c>
      <c r="Z306" s="116" t="str">
        <f>IFERROR(IF(AND(VLOOKUP($F306,'Aircraft list'!$A$4:$G$39,3,FALSE)="YES",VLOOKUP($F306,'Aircraft list'!$A$4:$G$39,4,FALSE)="YES"),T306,""),"")</f>
        <v/>
      </c>
      <c r="AA306" s="115" t="str">
        <f>IFERROR(IF(AND(VLOOKUP($F306,'Aircraft list'!$A$4:$G$39,3,FALSE)="YES",VLOOKUP($F306,'Aircraft list'!$A$4:$G$39,4,FALSE)="YES"),V306,""),"")</f>
        <v/>
      </c>
      <c r="AB306" s="116" t="str">
        <f>IFERROR(IF(AND(VLOOKUP($F306,'Aircraft list'!$A$4:$G$39,2,FALSE)="YES",VLOOKUP($F306,'Aircraft list'!$A$4:$G$39,6,FALSE)="YES"),T306,""),"")</f>
        <v/>
      </c>
      <c r="AC306" s="115" t="str">
        <f>IFERROR(IF(AND(VLOOKUP($F306,'Aircraft list'!$A$4:$G$39,2,FALSE)="YES",VLOOKUP($F306,'Aircraft list'!$A$4:$G$39,6,FALSE)="YES"),V306,""),"")</f>
        <v/>
      </c>
      <c r="AD306" s="116" t="str">
        <f>IFERROR(IF(AND(VLOOKUP($F306,'Aircraft list'!$A$4:$G$39,3,FALSE)="YES",VLOOKUP($F306,'Aircraft list'!$A$4:$G$39,6,FALSE)="YES"),T306,""),"")</f>
        <v/>
      </c>
      <c r="AE306" s="117" t="str">
        <f>IFERROR(IF(AND(VLOOKUP($F306,'Aircraft list'!$A$4:$G$39,3,FALSE)="YES",VLOOKUP($F306,'Aircraft list'!$A$4:$G$39,6,FALSE)="YES"),U306,""),"")</f>
        <v/>
      </c>
      <c r="AF306" s="115" t="str">
        <f>IFERROR(IF(AND(VLOOKUP($F306,'Aircraft list'!$A$4:$G$39,3,FALSE)="YES",VLOOKUP($F306,'Aircraft list'!$A$4:$G$39,6,FALSE)="YES"),V306,""),"")</f>
        <v/>
      </c>
      <c r="AG306" s="116" t="str">
        <f>IFERROR(IF(VLOOKUP($F306,'Aircraft list'!$A$4:$G$39,5,FALSE)="YES",T306,""),"")</f>
        <v/>
      </c>
      <c r="AH306" s="117" t="str">
        <f>IFERROR(IF(VLOOKUP($F306,'Aircraft list'!$A$4:$G$39,5,FALSE)="YES",U306,""),"")</f>
        <v/>
      </c>
      <c r="AI306" s="115" t="str">
        <f>IFERROR(IF(VLOOKUP($F306,'Aircraft list'!$A$4:$G$39,5,FALSE)="YES",V306,""),"")</f>
        <v/>
      </c>
      <c r="AJ306" s="101"/>
      <c r="AK306" s="101"/>
      <c r="AL306" s="101"/>
      <c r="AM306" s="102" t="str">
        <f>IFERROR(IF(VLOOKUP($F306,'Aircraft list'!$A$4:$G$39,7,FALSE)="YES",N306,""),"")</f>
        <v/>
      </c>
      <c r="AN306" s="112"/>
      <c r="AO306" s="101"/>
      <c r="AP306" s="101"/>
      <c r="AQ306" s="101"/>
      <c r="AR306" s="111"/>
      <c r="AS306" s="102"/>
      <c r="AT306" s="102"/>
      <c r="AU306" s="49"/>
    </row>
    <row r="307" spans="1:47" s="50" customFormat="1">
      <c r="A307" s="84"/>
      <c r="B307" s="75"/>
      <c r="C307" s="76"/>
      <c r="D307" s="77"/>
      <c r="E307" s="73" t="str">
        <f t="shared" si="15"/>
        <v/>
      </c>
      <c r="F307" s="79"/>
      <c r="G307" s="80"/>
      <c r="H307" s="50" t="str">
        <f>IFERROR(IF(VLOOKUP(F307,'Aircraft list'!$A$4:$T$59, 3,FALSE)="YES", "ME", "SE" )," ")</f>
        <v xml:space="preserve"> </v>
      </c>
      <c r="I307" s="80"/>
      <c r="J307" s="81" t="str">
        <f ca="1">IFERROR(IF(AND(
MOD(C307-fctlontodouble(VLOOKUP(B307,#REF!,4,FALSE))/360,1)&gt;=MOD((((MID((MID((IF(ISERR(A307),"",fctsoleil(A307,fctlattodouble(VLOOKUP(B307,#REF!,3,FALSE)),fctlontodouble(VLOOKUP(B307,#REF!,4,FALSE)),FALSE))),1,4)),1,2))*60+MID((MID((IF(ISERR(A307),"",fctsoleil(A307,fctlattodouble(VLOOKUP(B307,#REF!,3,FALSE)),fctlontodouble(VLOOKUP(B307,#REF!,4,FALSE)),FALSE))),1,4)),3,4))/(60*24))-fctlontodouble(VLOOKUP(B307,#REF!,4,FALSE))/360,1),
MOD(C307-fctlontodouble(VLOOKUP(B307,#REF!,4,FALSE))/360,1)&lt;MOD((((MID((MID((IF(ISERR(A307),"",fctsoleil(A307,fctlattodouble(VLOOKUP(B307,#REF!,3,FALSE)),fctlontodouble(VLOOKUP(B307,#REF!,4,FALSE)),FALSE))),7,4)),1,2))*60+MID((MID((IF(ISERR(A307),"",fctsoleil(A307,fctlattodouble(VLOOKUP(B307,#REF!,3,FALSE)),fctlontodouble(VLOOKUP(B307,#REF!,4,FALSE)),FALSE))),7,4)),3,4))/(60*24))-fctlontodouble(VLOOKUP(B307,#REF!,4,FALSE))/360,1)
),1,""),"")</f>
        <v/>
      </c>
      <c r="K307" s="82" t="str">
        <f t="shared" si="16"/>
        <v/>
      </c>
      <c r="L307" s="79" t="str">
        <f ca="1">IFERROR(IF(AND(
MOD(E307-fctlontodouble(VLOOKUP(D307,#REF!,4,FALSE))/360,1)&gt;=MOD((((MID((MID((IF(ISERR(A307),"",fctsoleil(A307,fctlattodouble(VLOOKUP(D307,#REF!,3,FALSE)),fctlontodouble(VLOOKUP(D307,#REF!,4,FALSE)),FALSE))),1,4)),1,2))*60+MID((MID((IF(ISERR(A307),"",fctsoleil(A307,fctlattodouble(VLOOKUP(D307,#REF!,3,FALSE)),fctlontodouble(VLOOKUP(D307,#REF!,4,FALSE)),FALSE))),1,4)),3,4))/(60*24))-fctlontodouble(VLOOKUP(D307,#REF!,4,FALSE))/360,1),
MOD(E307-fctlontodouble(VLOOKUP(D307,#REF!,4,FALSE))/360,1)&lt;MOD((((MID((MID((IF(ISERR(A307),"",fctsoleil(A307,fctlattodouble(VLOOKUP(D307,#REF!,3,FALSE)),fctlontodouble(VLOOKUP(D307,#REF!,4,FALSE)),FALSE))),7,4)),1,2))*60+MID((MID((IF(ISERR(A307),"",fctsoleil(A307,fctlattodouble(VLOOKUP(D307,#REF!,3,FALSE)),fctlontodouble(VLOOKUP(D307,#REF!,4,FALSE)),FALSE))),7,4)),3,4))/(60*24))-fctlontodouble(VLOOKUP(D307,#REF!,4,FALSE))/360,1)
),1," "),"")</f>
        <v/>
      </c>
      <c r="M307" s="79" t="str">
        <f t="shared" si="17"/>
        <v/>
      </c>
      <c r="N307" s="94"/>
      <c r="O307" s="83"/>
      <c r="P307" s="95"/>
      <c r="Q307" s="96"/>
      <c r="R307" s="97" t="str">
        <f>IF(AND(A307&lt;&gt;0,B307&lt;&gt;0,D307&lt;&gt;0,C307&lt;&gt;0,N307&lt;&gt;0),(vol_de_nuit(B307,D307,A307,C307,N307/24)*24),"")</f>
        <v/>
      </c>
      <c r="S307" s="98"/>
      <c r="T307" s="95"/>
      <c r="U307" s="99"/>
      <c r="V307" s="100"/>
      <c r="W307" s="101"/>
      <c r="X307" s="116" t="str">
        <f>IFERROR(IF(AND(VLOOKUP($F307,'Aircraft list'!$A$4:$G$39,2,FALSE)="YES",VLOOKUP($F307,'Aircraft list'!$A$4:$G$39,4,FALSE)="YES"),T307,""),"")</f>
        <v/>
      </c>
      <c r="Y307" s="115" t="str">
        <f>IFERROR(IF(AND(VLOOKUP($F307,'Aircraft list'!$A$4:$G$39,2,FALSE)="YES",VLOOKUP($F307,'Aircraft list'!$A$4:$G$39,4,FALSE)="YES"),V307,""),"")</f>
        <v/>
      </c>
      <c r="Z307" s="116" t="str">
        <f>IFERROR(IF(AND(VLOOKUP($F307,'Aircraft list'!$A$4:$G$39,3,FALSE)="YES",VLOOKUP($F307,'Aircraft list'!$A$4:$G$39,4,FALSE)="YES"),T307,""),"")</f>
        <v/>
      </c>
      <c r="AA307" s="115" t="str">
        <f>IFERROR(IF(AND(VLOOKUP($F307,'Aircraft list'!$A$4:$G$39,3,FALSE)="YES",VLOOKUP($F307,'Aircraft list'!$A$4:$G$39,4,FALSE)="YES"),V307,""),"")</f>
        <v/>
      </c>
      <c r="AB307" s="116" t="str">
        <f>IFERROR(IF(AND(VLOOKUP($F307,'Aircraft list'!$A$4:$G$39,2,FALSE)="YES",VLOOKUP($F307,'Aircraft list'!$A$4:$G$39,6,FALSE)="YES"),T307,""),"")</f>
        <v/>
      </c>
      <c r="AC307" s="115" t="str">
        <f>IFERROR(IF(AND(VLOOKUP($F307,'Aircraft list'!$A$4:$G$39,2,FALSE)="YES",VLOOKUP($F307,'Aircraft list'!$A$4:$G$39,6,FALSE)="YES"),V307,""),"")</f>
        <v/>
      </c>
      <c r="AD307" s="116" t="str">
        <f>IFERROR(IF(AND(VLOOKUP($F307,'Aircraft list'!$A$4:$G$39,3,FALSE)="YES",VLOOKUP($F307,'Aircraft list'!$A$4:$G$39,6,FALSE)="YES"),T307,""),"")</f>
        <v/>
      </c>
      <c r="AE307" s="117" t="str">
        <f>IFERROR(IF(AND(VLOOKUP($F307,'Aircraft list'!$A$4:$G$39,3,FALSE)="YES",VLOOKUP($F307,'Aircraft list'!$A$4:$G$39,6,FALSE)="YES"),U307,""),"")</f>
        <v/>
      </c>
      <c r="AF307" s="115" t="str">
        <f>IFERROR(IF(AND(VLOOKUP($F307,'Aircraft list'!$A$4:$G$39,3,FALSE)="YES",VLOOKUP($F307,'Aircraft list'!$A$4:$G$39,6,FALSE)="YES"),V307,""),"")</f>
        <v/>
      </c>
      <c r="AG307" s="116" t="str">
        <f>IFERROR(IF(VLOOKUP($F307,'Aircraft list'!$A$4:$G$39,5,FALSE)="YES",T307,""),"")</f>
        <v/>
      </c>
      <c r="AH307" s="117" t="str">
        <f>IFERROR(IF(VLOOKUP($F307,'Aircraft list'!$A$4:$G$39,5,FALSE)="YES",U307,""),"")</f>
        <v/>
      </c>
      <c r="AI307" s="115" t="str">
        <f>IFERROR(IF(VLOOKUP($F307,'Aircraft list'!$A$4:$G$39,5,FALSE)="YES",V307,""),"")</f>
        <v/>
      </c>
      <c r="AJ307" s="101"/>
      <c r="AK307" s="101"/>
      <c r="AL307" s="101"/>
      <c r="AM307" s="102" t="str">
        <f>IFERROR(IF(VLOOKUP($F307,'Aircraft list'!$A$4:$G$39,7,FALSE)="YES",N307,""),"")</f>
        <v/>
      </c>
      <c r="AN307" s="112"/>
      <c r="AO307" s="101"/>
      <c r="AP307" s="101"/>
      <c r="AQ307" s="101"/>
      <c r="AR307" s="111"/>
      <c r="AS307" s="102"/>
      <c r="AT307" s="102"/>
      <c r="AU307" s="49"/>
    </row>
    <row r="308" spans="1:47" s="50" customFormat="1">
      <c r="A308" s="84"/>
      <c r="B308" s="75"/>
      <c r="C308" s="76"/>
      <c r="D308" s="77"/>
      <c r="E308" s="73" t="str">
        <f t="shared" si="15"/>
        <v/>
      </c>
      <c r="F308" s="79"/>
      <c r="G308" s="80"/>
      <c r="H308" s="50" t="str">
        <f>IFERROR(IF(VLOOKUP(F308,'Aircraft list'!$A$4:$T$59, 3,FALSE)="YES", "ME", "SE" )," ")</f>
        <v xml:space="preserve"> </v>
      </c>
      <c r="I308" s="80"/>
      <c r="J308" s="81" t="str">
        <f ca="1">IFERROR(IF(AND(
MOD(C308-fctlontodouble(VLOOKUP(B308,#REF!,4,FALSE))/360,1)&gt;=MOD((((MID((MID((IF(ISERR(A308),"",fctsoleil(A308,fctlattodouble(VLOOKUP(B308,#REF!,3,FALSE)),fctlontodouble(VLOOKUP(B308,#REF!,4,FALSE)),FALSE))),1,4)),1,2))*60+MID((MID((IF(ISERR(A308),"",fctsoleil(A308,fctlattodouble(VLOOKUP(B308,#REF!,3,FALSE)),fctlontodouble(VLOOKUP(B308,#REF!,4,FALSE)),FALSE))),1,4)),3,4))/(60*24))-fctlontodouble(VLOOKUP(B308,#REF!,4,FALSE))/360,1),
MOD(C308-fctlontodouble(VLOOKUP(B308,#REF!,4,FALSE))/360,1)&lt;MOD((((MID((MID((IF(ISERR(A308),"",fctsoleil(A308,fctlattodouble(VLOOKUP(B308,#REF!,3,FALSE)),fctlontodouble(VLOOKUP(B308,#REF!,4,FALSE)),FALSE))),7,4)),1,2))*60+MID((MID((IF(ISERR(A308),"",fctsoleil(A308,fctlattodouble(VLOOKUP(B308,#REF!,3,FALSE)),fctlontodouble(VLOOKUP(B308,#REF!,4,FALSE)),FALSE))),7,4)),3,4))/(60*24))-fctlontodouble(VLOOKUP(B308,#REF!,4,FALSE))/360,1)
),1,""),"")</f>
        <v/>
      </c>
      <c r="K308" s="82" t="str">
        <f t="shared" si="16"/>
        <v/>
      </c>
      <c r="L308" s="79" t="str">
        <f ca="1">IFERROR(IF(AND(
MOD(E308-fctlontodouble(VLOOKUP(D308,#REF!,4,FALSE))/360,1)&gt;=MOD((((MID((MID((IF(ISERR(A308),"",fctsoleil(A308,fctlattodouble(VLOOKUP(D308,#REF!,3,FALSE)),fctlontodouble(VLOOKUP(D308,#REF!,4,FALSE)),FALSE))),1,4)),1,2))*60+MID((MID((IF(ISERR(A308),"",fctsoleil(A308,fctlattodouble(VLOOKUP(D308,#REF!,3,FALSE)),fctlontodouble(VLOOKUP(D308,#REF!,4,FALSE)),FALSE))),1,4)),3,4))/(60*24))-fctlontodouble(VLOOKUP(D308,#REF!,4,FALSE))/360,1),
MOD(E308-fctlontodouble(VLOOKUP(D308,#REF!,4,FALSE))/360,1)&lt;MOD((((MID((MID((IF(ISERR(A308),"",fctsoleil(A308,fctlattodouble(VLOOKUP(D308,#REF!,3,FALSE)),fctlontodouble(VLOOKUP(D308,#REF!,4,FALSE)),FALSE))),7,4)),1,2))*60+MID((MID((IF(ISERR(A308),"",fctsoleil(A308,fctlattodouble(VLOOKUP(D308,#REF!,3,FALSE)),fctlontodouble(VLOOKUP(D308,#REF!,4,FALSE)),FALSE))),7,4)),3,4))/(60*24))-fctlontodouble(VLOOKUP(D308,#REF!,4,FALSE))/360,1)
),1," "),"")</f>
        <v/>
      </c>
      <c r="M308" s="79" t="str">
        <f t="shared" si="17"/>
        <v/>
      </c>
      <c r="N308" s="94"/>
      <c r="O308" s="83"/>
      <c r="P308" s="95"/>
      <c r="Q308" s="96"/>
      <c r="R308" s="97" t="str">
        <f>IF(AND(A308&lt;&gt;0,B308&lt;&gt;0,D308&lt;&gt;0,C308&lt;&gt;0,N308&lt;&gt;0),(vol_de_nuit(B308,D308,A308,C308,N308/24)*24),"")</f>
        <v/>
      </c>
      <c r="S308" s="98"/>
      <c r="T308" s="95"/>
      <c r="U308" s="99"/>
      <c r="V308" s="100"/>
      <c r="W308" s="101"/>
      <c r="X308" s="116" t="str">
        <f>IFERROR(IF(AND(VLOOKUP($F308,'Aircraft list'!$A$4:$G$39,2,FALSE)="YES",VLOOKUP($F308,'Aircraft list'!$A$4:$G$39,4,FALSE)="YES"),T308,""),"")</f>
        <v/>
      </c>
      <c r="Y308" s="115" t="str">
        <f>IFERROR(IF(AND(VLOOKUP($F308,'Aircraft list'!$A$4:$G$39,2,FALSE)="YES",VLOOKUP($F308,'Aircraft list'!$A$4:$G$39,4,FALSE)="YES"),V308,""),"")</f>
        <v/>
      </c>
      <c r="Z308" s="116" t="str">
        <f>IFERROR(IF(AND(VLOOKUP($F308,'Aircraft list'!$A$4:$G$39,3,FALSE)="YES",VLOOKUP($F308,'Aircraft list'!$A$4:$G$39,4,FALSE)="YES"),T308,""),"")</f>
        <v/>
      </c>
      <c r="AA308" s="115" t="str">
        <f>IFERROR(IF(AND(VLOOKUP($F308,'Aircraft list'!$A$4:$G$39,3,FALSE)="YES",VLOOKUP($F308,'Aircraft list'!$A$4:$G$39,4,FALSE)="YES"),V308,""),"")</f>
        <v/>
      </c>
      <c r="AB308" s="116" t="str">
        <f>IFERROR(IF(AND(VLOOKUP($F308,'Aircraft list'!$A$4:$G$39,2,FALSE)="YES",VLOOKUP($F308,'Aircraft list'!$A$4:$G$39,6,FALSE)="YES"),T308,""),"")</f>
        <v/>
      </c>
      <c r="AC308" s="115" t="str">
        <f>IFERROR(IF(AND(VLOOKUP($F308,'Aircraft list'!$A$4:$G$39,2,FALSE)="YES",VLOOKUP($F308,'Aircraft list'!$A$4:$G$39,6,FALSE)="YES"),V308,""),"")</f>
        <v/>
      </c>
      <c r="AD308" s="116" t="str">
        <f>IFERROR(IF(AND(VLOOKUP($F308,'Aircraft list'!$A$4:$G$39,3,FALSE)="YES",VLOOKUP($F308,'Aircraft list'!$A$4:$G$39,6,FALSE)="YES"),T308,""),"")</f>
        <v/>
      </c>
      <c r="AE308" s="117" t="str">
        <f>IFERROR(IF(AND(VLOOKUP($F308,'Aircraft list'!$A$4:$G$39,3,FALSE)="YES",VLOOKUP($F308,'Aircraft list'!$A$4:$G$39,6,FALSE)="YES"),U308,""),"")</f>
        <v/>
      </c>
      <c r="AF308" s="115" t="str">
        <f>IFERROR(IF(AND(VLOOKUP($F308,'Aircraft list'!$A$4:$G$39,3,FALSE)="YES",VLOOKUP($F308,'Aircraft list'!$A$4:$G$39,6,FALSE)="YES"),V308,""),"")</f>
        <v/>
      </c>
      <c r="AG308" s="116" t="str">
        <f>IFERROR(IF(VLOOKUP($F308,'Aircraft list'!$A$4:$G$39,5,FALSE)="YES",T308,""),"")</f>
        <v/>
      </c>
      <c r="AH308" s="117" t="str">
        <f>IFERROR(IF(VLOOKUP($F308,'Aircraft list'!$A$4:$G$39,5,FALSE)="YES",U308,""),"")</f>
        <v/>
      </c>
      <c r="AI308" s="115" t="str">
        <f>IFERROR(IF(VLOOKUP($F308,'Aircraft list'!$A$4:$G$39,5,FALSE)="YES",V308,""),"")</f>
        <v/>
      </c>
      <c r="AJ308" s="101"/>
      <c r="AK308" s="101"/>
      <c r="AL308" s="101"/>
      <c r="AM308" s="102" t="str">
        <f>IFERROR(IF(VLOOKUP($F308,'Aircraft list'!$A$4:$G$39,7,FALSE)="YES",N308,""),"")</f>
        <v/>
      </c>
      <c r="AN308" s="112"/>
      <c r="AO308" s="101"/>
      <c r="AP308" s="101"/>
      <c r="AQ308" s="101"/>
      <c r="AR308" s="111"/>
      <c r="AS308" s="102"/>
      <c r="AT308" s="102"/>
      <c r="AU308" s="49"/>
    </row>
    <row r="309" spans="1:47" s="50" customFormat="1">
      <c r="A309" s="84"/>
      <c r="B309" s="75"/>
      <c r="C309" s="76"/>
      <c r="D309" s="77"/>
      <c r="E309" s="73" t="str">
        <f t="shared" si="15"/>
        <v/>
      </c>
      <c r="F309" s="79"/>
      <c r="G309" s="80"/>
      <c r="H309" s="50" t="str">
        <f>IFERROR(IF(VLOOKUP(F309,'Aircraft list'!$A$4:$T$59, 3,FALSE)="YES", "ME", "SE" )," ")</f>
        <v xml:space="preserve"> </v>
      </c>
      <c r="I309" s="80"/>
      <c r="J309" s="81" t="str">
        <f ca="1">IFERROR(IF(AND(
MOD(C309-fctlontodouble(VLOOKUP(B309,#REF!,4,FALSE))/360,1)&gt;=MOD((((MID((MID((IF(ISERR(A309),"",fctsoleil(A309,fctlattodouble(VLOOKUP(B309,#REF!,3,FALSE)),fctlontodouble(VLOOKUP(B309,#REF!,4,FALSE)),FALSE))),1,4)),1,2))*60+MID((MID((IF(ISERR(A309),"",fctsoleil(A309,fctlattodouble(VLOOKUP(B309,#REF!,3,FALSE)),fctlontodouble(VLOOKUP(B309,#REF!,4,FALSE)),FALSE))),1,4)),3,4))/(60*24))-fctlontodouble(VLOOKUP(B309,#REF!,4,FALSE))/360,1),
MOD(C309-fctlontodouble(VLOOKUP(B309,#REF!,4,FALSE))/360,1)&lt;MOD((((MID((MID((IF(ISERR(A309),"",fctsoleil(A309,fctlattodouble(VLOOKUP(B309,#REF!,3,FALSE)),fctlontodouble(VLOOKUP(B309,#REF!,4,FALSE)),FALSE))),7,4)),1,2))*60+MID((MID((IF(ISERR(A309),"",fctsoleil(A309,fctlattodouble(VLOOKUP(B309,#REF!,3,FALSE)),fctlontodouble(VLOOKUP(B309,#REF!,4,FALSE)),FALSE))),7,4)),3,4))/(60*24))-fctlontodouble(VLOOKUP(B309,#REF!,4,FALSE))/360,1)
),1,""),"")</f>
        <v/>
      </c>
      <c r="K309" s="82" t="str">
        <f t="shared" si="16"/>
        <v/>
      </c>
      <c r="L309" s="79" t="str">
        <f ca="1">IFERROR(IF(AND(
MOD(E309-fctlontodouble(VLOOKUP(D309,#REF!,4,FALSE))/360,1)&gt;=MOD((((MID((MID((IF(ISERR(A309),"",fctsoleil(A309,fctlattodouble(VLOOKUP(D309,#REF!,3,FALSE)),fctlontodouble(VLOOKUP(D309,#REF!,4,FALSE)),FALSE))),1,4)),1,2))*60+MID((MID((IF(ISERR(A309),"",fctsoleil(A309,fctlattodouble(VLOOKUP(D309,#REF!,3,FALSE)),fctlontodouble(VLOOKUP(D309,#REF!,4,FALSE)),FALSE))),1,4)),3,4))/(60*24))-fctlontodouble(VLOOKUP(D309,#REF!,4,FALSE))/360,1),
MOD(E309-fctlontodouble(VLOOKUP(D309,#REF!,4,FALSE))/360,1)&lt;MOD((((MID((MID((IF(ISERR(A309),"",fctsoleil(A309,fctlattodouble(VLOOKUP(D309,#REF!,3,FALSE)),fctlontodouble(VLOOKUP(D309,#REF!,4,FALSE)),FALSE))),7,4)),1,2))*60+MID((MID((IF(ISERR(A309),"",fctsoleil(A309,fctlattodouble(VLOOKUP(D309,#REF!,3,FALSE)),fctlontodouble(VLOOKUP(D309,#REF!,4,FALSE)),FALSE))),7,4)),3,4))/(60*24))-fctlontodouble(VLOOKUP(D309,#REF!,4,FALSE))/360,1)
),1," "),"")</f>
        <v/>
      </c>
      <c r="M309" s="79" t="str">
        <f t="shared" si="17"/>
        <v/>
      </c>
      <c r="N309" s="94"/>
      <c r="O309" s="83"/>
      <c r="P309" s="95"/>
      <c r="Q309" s="96"/>
      <c r="R309" s="97" t="str">
        <f>IF(AND(A309&lt;&gt;0,B309&lt;&gt;0,D309&lt;&gt;0,C309&lt;&gt;0,N309&lt;&gt;0),(vol_de_nuit(B309,D309,A309,C309,N309/24)*24),"")</f>
        <v/>
      </c>
      <c r="S309" s="98"/>
      <c r="T309" s="95"/>
      <c r="U309" s="99"/>
      <c r="V309" s="100"/>
      <c r="W309" s="101"/>
      <c r="X309" s="116" t="str">
        <f>IFERROR(IF(AND(VLOOKUP($F309,'Aircraft list'!$A$4:$G$39,2,FALSE)="YES",VLOOKUP($F309,'Aircraft list'!$A$4:$G$39,4,FALSE)="YES"),T309,""),"")</f>
        <v/>
      </c>
      <c r="Y309" s="115" t="str">
        <f>IFERROR(IF(AND(VLOOKUP($F309,'Aircraft list'!$A$4:$G$39,2,FALSE)="YES",VLOOKUP($F309,'Aircraft list'!$A$4:$G$39,4,FALSE)="YES"),V309,""),"")</f>
        <v/>
      </c>
      <c r="Z309" s="116" t="str">
        <f>IFERROR(IF(AND(VLOOKUP($F309,'Aircraft list'!$A$4:$G$39,3,FALSE)="YES",VLOOKUP($F309,'Aircraft list'!$A$4:$G$39,4,FALSE)="YES"),T309,""),"")</f>
        <v/>
      </c>
      <c r="AA309" s="115" t="str">
        <f>IFERROR(IF(AND(VLOOKUP($F309,'Aircraft list'!$A$4:$G$39,3,FALSE)="YES",VLOOKUP($F309,'Aircraft list'!$A$4:$G$39,4,FALSE)="YES"),V309,""),"")</f>
        <v/>
      </c>
      <c r="AB309" s="116" t="str">
        <f>IFERROR(IF(AND(VLOOKUP($F309,'Aircraft list'!$A$4:$G$39,2,FALSE)="YES",VLOOKUP($F309,'Aircraft list'!$A$4:$G$39,6,FALSE)="YES"),T309,""),"")</f>
        <v/>
      </c>
      <c r="AC309" s="115" t="str">
        <f>IFERROR(IF(AND(VLOOKUP($F309,'Aircraft list'!$A$4:$G$39,2,FALSE)="YES",VLOOKUP($F309,'Aircraft list'!$A$4:$G$39,6,FALSE)="YES"),V309,""),"")</f>
        <v/>
      </c>
      <c r="AD309" s="116" t="str">
        <f>IFERROR(IF(AND(VLOOKUP($F309,'Aircraft list'!$A$4:$G$39,3,FALSE)="YES",VLOOKUP($F309,'Aircraft list'!$A$4:$G$39,6,FALSE)="YES"),T309,""),"")</f>
        <v/>
      </c>
      <c r="AE309" s="117" t="str">
        <f>IFERROR(IF(AND(VLOOKUP($F309,'Aircraft list'!$A$4:$G$39,3,FALSE)="YES",VLOOKUP($F309,'Aircraft list'!$A$4:$G$39,6,FALSE)="YES"),U309,""),"")</f>
        <v/>
      </c>
      <c r="AF309" s="115" t="str">
        <f>IFERROR(IF(AND(VLOOKUP($F309,'Aircraft list'!$A$4:$G$39,3,FALSE)="YES",VLOOKUP($F309,'Aircraft list'!$A$4:$G$39,6,FALSE)="YES"),V309,""),"")</f>
        <v/>
      </c>
      <c r="AG309" s="116" t="str">
        <f>IFERROR(IF(VLOOKUP($F309,'Aircraft list'!$A$4:$G$39,5,FALSE)="YES",T309,""),"")</f>
        <v/>
      </c>
      <c r="AH309" s="117" t="str">
        <f>IFERROR(IF(VLOOKUP($F309,'Aircraft list'!$A$4:$G$39,5,FALSE)="YES",U309,""),"")</f>
        <v/>
      </c>
      <c r="AI309" s="115" t="str">
        <f>IFERROR(IF(VLOOKUP($F309,'Aircraft list'!$A$4:$G$39,5,FALSE)="YES",V309,""),"")</f>
        <v/>
      </c>
      <c r="AJ309" s="101"/>
      <c r="AK309" s="101"/>
      <c r="AL309" s="101"/>
      <c r="AM309" s="102" t="str">
        <f>IFERROR(IF(VLOOKUP($F309,'Aircraft list'!$A$4:$G$39,7,FALSE)="YES",N309,""),"")</f>
        <v/>
      </c>
      <c r="AN309" s="112"/>
      <c r="AO309" s="101"/>
      <c r="AP309" s="101"/>
      <c r="AQ309" s="101"/>
      <c r="AR309" s="111"/>
      <c r="AS309" s="102"/>
      <c r="AT309" s="102"/>
      <c r="AU309" s="49"/>
    </row>
    <row r="310" spans="1:47" s="50" customFormat="1">
      <c r="A310" s="84"/>
      <c r="B310" s="75"/>
      <c r="C310" s="76"/>
      <c r="D310" s="77"/>
      <c r="E310" s="73" t="str">
        <f t="shared" si="15"/>
        <v/>
      </c>
      <c r="F310" s="79"/>
      <c r="G310" s="80"/>
      <c r="H310" s="50" t="str">
        <f>IFERROR(IF(VLOOKUP(F310,'Aircraft list'!$A$4:$T$59, 3,FALSE)="YES", "ME", "SE" )," ")</f>
        <v xml:space="preserve"> </v>
      </c>
      <c r="I310" s="80"/>
      <c r="J310" s="81" t="str">
        <f ca="1">IFERROR(IF(AND(
MOD(C310-fctlontodouble(VLOOKUP(B310,#REF!,4,FALSE))/360,1)&gt;=MOD((((MID((MID((IF(ISERR(A310),"",fctsoleil(A310,fctlattodouble(VLOOKUP(B310,#REF!,3,FALSE)),fctlontodouble(VLOOKUP(B310,#REF!,4,FALSE)),FALSE))),1,4)),1,2))*60+MID((MID((IF(ISERR(A310),"",fctsoleil(A310,fctlattodouble(VLOOKUP(B310,#REF!,3,FALSE)),fctlontodouble(VLOOKUP(B310,#REF!,4,FALSE)),FALSE))),1,4)),3,4))/(60*24))-fctlontodouble(VLOOKUP(B310,#REF!,4,FALSE))/360,1),
MOD(C310-fctlontodouble(VLOOKUP(B310,#REF!,4,FALSE))/360,1)&lt;MOD((((MID((MID((IF(ISERR(A310),"",fctsoleil(A310,fctlattodouble(VLOOKUP(B310,#REF!,3,FALSE)),fctlontodouble(VLOOKUP(B310,#REF!,4,FALSE)),FALSE))),7,4)),1,2))*60+MID((MID((IF(ISERR(A310),"",fctsoleil(A310,fctlattodouble(VLOOKUP(B310,#REF!,3,FALSE)),fctlontodouble(VLOOKUP(B310,#REF!,4,FALSE)),FALSE))),7,4)),3,4))/(60*24))-fctlontodouble(VLOOKUP(B310,#REF!,4,FALSE))/360,1)
),1,""),"")</f>
        <v/>
      </c>
      <c r="K310" s="82" t="str">
        <f t="shared" si="16"/>
        <v/>
      </c>
      <c r="L310" s="79" t="str">
        <f ca="1">IFERROR(IF(AND(
MOD(E310-fctlontodouble(VLOOKUP(D310,#REF!,4,FALSE))/360,1)&gt;=MOD((((MID((MID((IF(ISERR(A310),"",fctsoleil(A310,fctlattodouble(VLOOKUP(D310,#REF!,3,FALSE)),fctlontodouble(VLOOKUP(D310,#REF!,4,FALSE)),FALSE))),1,4)),1,2))*60+MID((MID((IF(ISERR(A310),"",fctsoleil(A310,fctlattodouble(VLOOKUP(D310,#REF!,3,FALSE)),fctlontodouble(VLOOKUP(D310,#REF!,4,FALSE)),FALSE))),1,4)),3,4))/(60*24))-fctlontodouble(VLOOKUP(D310,#REF!,4,FALSE))/360,1),
MOD(E310-fctlontodouble(VLOOKUP(D310,#REF!,4,FALSE))/360,1)&lt;MOD((((MID((MID((IF(ISERR(A310),"",fctsoleil(A310,fctlattodouble(VLOOKUP(D310,#REF!,3,FALSE)),fctlontodouble(VLOOKUP(D310,#REF!,4,FALSE)),FALSE))),7,4)),1,2))*60+MID((MID((IF(ISERR(A310),"",fctsoleil(A310,fctlattodouble(VLOOKUP(D310,#REF!,3,FALSE)),fctlontodouble(VLOOKUP(D310,#REF!,4,FALSE)),FALSE))),7,4)),3,4))/(60*24))-fctlontodouble(VLOOKUP(D310,#REF!,4,FALSE))/360,1)
),1," "),"")</f>
        <v/>
      </c>
      <c r="M310" s="79" t="str">
        <f t="shared" si="17"/>
        <v/>
      </c>
      <c r="N310" s="94"/>
      <c r="O310" s="83"/>
      <c r="P310" s="95"/>
      <c r="Q310" s="96"/>
      <c r="R310" s="97" t="str">
        <f>IF(AND(A310&lt;&gt;0,B310&lt;&gt;0,D310&lt;&gt;0,C310&lt;&gt;0,N310&lt;&gt;0),(vol_de_nuit(B310,D310,A310,C310,N310/24)*24),"")</f>
        <v/>
      </c>
      <c r="S310" s="98"/>
      <c r="T310" s="95"/>
      <c r="U310" s="99"/>
      <c r="V310" s="100"/>
      <c r="W310" s="101"/>
      <c r="X310" s="116" t="str">
        <f>IFERROR(IF(AND(VLOOKUP($F310,'Aircraft list'!$A$4:$G$39,2,FALSE)="YES",VLOOKUP($F310,'Aircraft list'!$A$4:$G$39,4,FALSE)="YES"),T310,""),"")</f>
        <v/>
      </c>
      <c r="Y310" s="115" t="str">
        <f>IFERROR(IF(AND(VLOOKUP($F310,'Aircraft list'!$A$4:$G$39,2,FALSE)="YES",VLOOKUP($F310,'Aircraft list'!$A$4:$G$39,4,FALSE)="YES"),V310,""),"")</f>
        <v/>
      </c>
      <c r="Z310" s="116" t="str">
        <f>IFERROR(IF(AND(VLOOKUP($F310,'Aircraft list'!$A$4:$G$39,3,FALSE)="YES",VLOOKUP($F310,'Aircraft list'!$A$4:$G$39,4,FALSE)="YES"),T310,""),"")</f>
        <v/>
      </c>
      <c r="AA310" s="115" t="str">
        <f>IFERROR(IF(AND(VLOOKUP($F310,'Aircraft list'!$A$4:$G$39,3,FALSE)="YES",VLOOKUP($F310,'Aircraft list'!$A$4:$G$39,4,FALSE)="YES"),V310,""),"")</f>
        <v/>
      </c>
      <c r="AB310" s="116" t="str">
        <f>IFERROR(IF(AND(VLOOKUP($F310,'Aircraft list'!$A$4:$G$39,2,FALSE)="YES",VLOOKUP($F310,'Aircraft list'!$A$4:$G$39,6,FALSE)="YES"),T310,""),"")</f>
        <v/>
      </c>
      <c r="AC310" s="115" t="str">
        <f>IFERROR(IF(AND(VLOOKUP($F310,'Aircraft list'!$A$4:$G$39,2,FALSE)="YES",VLOOKUP($F310,'Aircraft list'!$A$4:$G$39,6,FALSE)="YES"),V310,""),"")</f>
        <v/>
      </c>
      <c r="AD310" s="116" t="str">
        <f>IFERROR(IF(AND(VLOOKUP($F310,'Aircraft list'!$A$4:$G$39,3,FALSE)="YES",VLOOKUP($F310,'Aircraft list'!$A$4:$G$39,6,FALSE)="YES"),T310,""),"")</f>
        <v/>
      </c>
      <c r="AE310" s="117" t="str">
        <f>IFERROR(IF(AND(VLOOKUP($F310,'Aircraft list'!$A$4:$G$39,3,FALSE)="YES",VLOOKUP($F310,'Aircraft list'!$A$4:$G$39,6,FALSE)="YES"),U310,""),"")</f>
        <v/>
      </c>
      <c r="AF310" s="115" t="str">
        <f>IFERROR(IF(AND(VLOOKUP($F310,'Aircraft list'!$A$4:$G$39,3,FALSE)="YES",VLOOKUP($F310,'Aircraft list'!$A$4:$G$39,6,FALSE)="YES"),V310,""),"")</f>
        <v/>
      </c>
      <c r="AG310" s="116" t="str">
        <f>IFERROR(IF(VLOOKUP($F310,'Aircraft list'!$A$4:$G$39,5,FALSE)="YES",T310,""),"")</f>
        <v/>
      </c>
      <c r="AH310" s="117" t="str">
        <f>IFERROR(IF(VLOOKUP($F310,'Aircraft list'!$A$4:$G$39,5,FALSE)="YES",U310,""),"")</f>
        <v/>
      </c>
      <c r="AI310" s="115" t="str">
        <f>IFERROR(IF(VLOOKUP($F310,'Aircraft list'!$A$4:$G$39,5,FALSE)="YES",V310,""),"")</f>
        <v/>
      </c>
      <c r="AJ310" s="101"/>
      <c r="AK310" s="101"/>
      <c r="AL310" s="101"/>
      <c r="AM310" s="102" t="str">
        <f>IFERROR(IF(VLOOKUP($F310,'Aircraft list'!$A$4:$G$39,7,FALSE)="YES",N310,""),"")</f>
        <v/>
      </c>
      <c r="AN310" s="112"/>
      <c r="AO310" s="101"/>
      <c r="AP310" s="101"/>
      <c r="AQ310" s="101"/>
      <c r="AR310" s="111"/>
      <c r="AS310" s="102"/>
      <c r="AT310" s="102"/>
      <c r="AU310" s="49"/>
    </row>
    <row r="311" spans="1:47" s="50" customFormat="1">
      <c r="A311" s="84"/>
      <c r="B311" s="75"/>
      <c r="C311" s="76"/>
      <c r="D311" s="77"/>
      <c r="E311" s="73" t="str">
        <f t="shared" si="15"/>
        <v/>
      </c>
      <c r="F311" s="79"/>
      <c r="G311" s="80"/>
      <c r="H311" s="50" t="str">
        <f>IFERROR(IF(VLOOKUP(F311,'Aircraft list'!$A$4:$T$59, 3,FALSE)="YES", "ME", "SE" )," ")</f>
        <v xml:space="preserve"> </v>
      </c>
      <c r="I311" s="80"/>
      <c r="J311" s="81" t="str">
        <f ca="1">IFERROR(IF(AND(
MOD(C311-fctlontodouble(VLOOKUP(B311,#REF!,4,FALSE))/360,1)&gt;=MOD((((MID((MID((IF(ISERR(A311),"",fctsoleil(A311,fctlattodouble(VLOOKUP(B311,#REF!,3,FALSE)),fctlontodouble(VLOOKUP(B311,#REF!,4,FALSE)),FALSE))),1,4)),1,2))*60+MID((MID((IF(ISERR(A311),"",fctsoleil(A311,fctlattodouble(VLOOKUP(B311,#REF!,3,FALSE)),fctlontodouble(VLOOKUP(B311,#REF!,4,FALSE)),FALSE))),1,4)),3,4))/(60*24))-fctlontodouble(VLOOKUP(B311,#REF!,4,FALSE))/360,1),
MOD(C311-fctlontodouble(VLOOKUP(B311,#REF!,4,FALSE))/360,1)&lt;MOD((((MID((MID((IF(ISERR(A311),"",fctsoleil(A311,fctlattodouble(VLOOKUP(B311,#REF!,3,FALSE)),fctlontodouble(VLOOKUP(B311,#REF!,4,FALSE)),FALSE))),7,4)),1,2))*60+MID((MID((IF(ISERR(A311),"",fctsoleil(A311,fctlattodouble(VLOOKUP(B311,#REF!,3,FALSE)),fctlontodouble(VLOOKUP(B311,#REF!,4,FALSE)),FALSE))),7,4)),3,4))/(60*24))-fctlontodouble(VLOOKUP(B311,#REF!,4,FALSE))/360,1)
),1,""),"")</f>
        <v/>
      </c>
      <c r="K311" s="82" t="str">
        <f t="shared" si="16"/>
        <v/>
      </c>
      <c r="L311" s="79" t="str">
        <f ca="1">IFERROR(IF(AND(
MOD(E311-fctlontodouble(VLOOKUP(D311,#REF!,4,FALSE))/360,1)&gt;=MOD((((MID((MID((IF(ISERR(A311),"",fctsoleil(A311,fctlattodouble(VLOOKUP(D311,#REF!,3,FALSE)),fctlontodouble(VLOOKUP(D311,#REF!,4,FALSE)),FALSE))),1,4)),1,2))*60+MID((MID((IF(ISERR(A311),"",fctsoleil(A311,fctlattodouble(VLOOKUP(D311,#REF!,3,FALSE)),fctlontodouble(VLOOKUP(D311,#REF!,4,FALSE)),FALSE))),1,4)),3,4))/(60*24))-fctlontodouble(VLOOKUP(D311,#REF!,4,FALSE))/360,1),
MOD(E311-fctlontodouble(VLOOKUP(D311,#REF!,4,FALSE))/360,1)&lt;MOD((((MID((MID((IF(ISERR(A311),"",fctsoleil(A311,fctlattodouble(VLOOKUP(D311,#REF!,3,FALSE)),fctlontodouble(VLOOKUP(D311,#REF!,4,FALSE)),FALSE))),7,4)),1,2))*60+MID((MID((IF(ISERR(A311),"",fctsoleil(A311,fctlattodouble(VLOOKUP(D311,#REF!,3,FALSE)),fctlontodouble(VLOOKUP(D311,#REF!,4,FALSE)),FALSE))),7,4)),3,4))/(60*24))-fctlontodouble(VLOOKUP(D311,#REF!,4,FALSE))/360,1)
),1," "),"")</f>
        <v/>
      </c>
      <c r="M311" s="79" t="str">
        <f t="shared" si="17"/>
        <v/>
      </c>
      <c r="N311" s="94"/>
      <c r="O311" s="83"/>
      <c r="P311" s="95"/>
      <c r="Q311" s="96"/>
      <c r="R311" s="97" t="str">
        <f>IF(AND(A311&lt;&gt;0,B311&lt;&gt;0,D311&lt;&gt;0,C311&lt;&gt;0,N311&lt;&gt;0),(vol_de_nuit(B311,D311,A311,C311,N311/24)*24),"")</f>
        <v/>
      </c>
      <c r="S311" s="98"/>
      <c r="T311" s="95"/>
      <c r="U311" s="99"/>
      <c r="V311" s="100"/>
      <c r="W311" s="101"/>
      <c r="X311" s="116" t="str">
        <f>IFERROR(IF(AND(VLOOKUP($F311,'Aircraft list'!$A$4:$G$39,2,FALSE)="YES",VLOOKUP($F311,'Aircraft list'!$A$4:$G$39,4,FALSE)="YES"),T311,""),"")</f>
        <v/>
      </c>
      <c r="Y311" s="115" t="str">
        <f>IFERROR(IF(AND(VLOOKUP($F311,'Aircraft list'!$A$4:$G$39,2,FALSE)="YES",VLOOKUP($F311,'Aircraft list'!$A$4:$G$39,4,FALSE)="YES"),V311,""),"")</f>
        <v/>
      </c>
      <c r="Z311" s="116" t="str">
        <f>IFERROR(IF(AND(VLOOKUP($F311,'Aircraft list'!$A$4:$G$39,3,FALSE)="YES",VLOOKUP($F311,'Aircraft list'!$A$4:$G$39,4,FALSE)="YES"),T311,""),"")</f>
        <v/>
      </c>
      <c r="AA311" s="115" t="str">
        <f>IFERROR(IF(AND(VLOOKUP($F311,'Aircraft list'!$A$4:$G$39,3,FALSE)="YES",VLOOKUP($F311,'Aircraft list'!$A$4:$G$39,4,FALSE)="YES"),V311,""),"")</f>
        <v/>
      </c>
      <c r="AB311" s="116" t="str">
        <f>IFERROR(IF(AND(VLOOKUP($F311,'Aircraft list'!$A$4:$G$39,2,FALSE)="YES",VLOOKUP($F311,'Aircraft list'!$A$4:$G$39,6,FALSE)="YES"),T311,""),"")</f>
        <v/>
      </c>
      <c r="AC311" s="115" t="str">
        <f>IFERROR(IF(AND(VLOOKUP($F311,'Aircraft list'!$A$4:$G$39,2,FALSE)="YES",VLOOKUP($F311,'Aircraft list'!$A$4:$G$39,6,FALSE)="YES"),V311,""),"")</f>
        <v/>
      </c>
      <c r="AD311" s="116" t="str">
        <f>IFERROR(IF(AND(VLOOKUP($F311,'Aircraft list'!$A$4:$G$39,3,FALSE)="YES",VLOOKUP($F311,'Aircraft list'!$A$4:$G$39,6,FALSE)="YES"),T311,""),"")</f>
        <v/>
      </c>
      <c r="AE311" s="117" t="str">
        <f>IFERROR(IF(AND(VLOOKUP($F311,'Aircraft list'!$A$4:$G$39,3,FALSE)="YES",VLOOKUP($F311,'Aircraft list'!$A$4:$G$39,6,FALSE)="YES"),U311,""),"")</f>
        <v/>
      </c>
      <c r="AF311" s="115" t="str">
        <f>IFERROR(IF(AND(VLOOKUP($F311,'Aircraft list'!$A$4:$G$39,3,FALSE)="YES",VLOOKUP($F311,'Aircraft list'!$A$4:$G$39,6,FALSE)="YES"),V311,""),"")</f>
        <v/>
      </c>
      <c r="AG311" s="116" t="str">
        <f>IFERROR(IF(VLOOKUP($F311,'Aircraft list'!$A$4:$G$39,5,FALSE)="YES",T311,""),"")</f>
        <v/>
      </c>
      <c r="AH311" s="117" t="str">
        <f>IFERROR(IF(VLOOKUP($F311,'Aircraft list'!$A$4:$G$39,5,FALSE)="YES",U311,""),"")</f>
        <v/>
      </c>
      <c r="AI311" s="115" t="str">
        <f>IFERROR(IF(VLOOKUP($F311,'Aircraft list'!$A$4:$G$39,5,FALSE)="YES",V311,""),"")</f>
        <v/>
      </c>
      <c r="AJ311" s="101"/>
      <c r="AK311" s="101"/>
      <c r="AL311" s="101"/>
      <c r="AM311" s="102" t="str">
        <f>IFERROR(IF(VLOOKUP($F311,'Aircraft list'!$A$4:$G$39,7,FALSE)="YES",N311,""),"")</f>
        <v/>
      </c>
      <c r="AN311" s="112"/>
      <c r="AO311" s="101"/>
      <c r="AP311" s="101"/>
      <c r="AQ311" s="101"/>
      <c r="AR311" s="111"/>
      <c r="AS311" s="102"/>
      <c r="AT311" s="102"/>
      <c r="AU311" s="49"/>
    </row>
    <row r="312" spans="1:47" s="50" customFormat="1">
      <c r="A312" s="84"/>
      <c r="B312" s="75"/>
      <c r="C312" s="76"/>
      <c r="D312" s="77"/>
      <c r="E312" s="73" t="str">
        <f t="shared" si="15"/>
        <v/>
      </c>
      <c r="F312" s="79"/>
      <c r="G312" s="80"/>
      <c r="H312" s="50" t="str">
        <f>IFERROR(IF(VLOOKUP(F312,'Aircraft list'!$A$4:$T$59, 3,FALSE)="YES", "ME", "SE" )," ")</f>
        <v xml:space="preserve"> </v>
      </c>
      <c r="I312" s="80"/>
      <c r="J312" s="81" t="str">
        <f ca="1">IFERROR(IF(AND(
MOD(C312-fctlontodouble(VLOOKUP(B312,#REF!,4,FALSE))/360,1)&gt;=MOD((((MID((MID((IF(ISERR(A312),"",fctsoleil(A312,fctlattodouble(VLOOKUP(B312,#REF!,3,FALSE)),fctlontodouble(VLOOKUP(B312,#REF!,4,FALSE)),FALSE))),1,4)),1,2))*60+MID((MID((IF(ISERR(A312),"",fctsoleil(A312,fctlattodouble(VLOOKUP(B312,#REF!,3,FALSE)),fctlontodouble(VLOOKUP(B312,#REF!,4,FALSE)),FALSE))),1,4)),3,4))/(60*24))-fctlontodouble(VLOOKUP(B312,#REF!,4,FALSE))/360,1),
MOD(C312-fctlontodouble(VLOOKUP(B312,#REF!,4,FALSE))/360,1)&lt;MOD((((MID((MID((IF(ISERR(A312),"",fctsoleil(A312,fctlattodouble(VLOOKUP(B312,#REF!,3,FALSE)),fctlontodouble(VLOOKUP(B312,#REF!,4,FALSE)),FALSE))),7,4)),1,2))*60+MID((MID((IF(ISERR(A312),"",fctsoleil(A312,fctlattodouble(VLOOKUP(B312,#REF!,3,FALSE)),fctlontodouble(VLOOKUP(B312,#REF!,4,FALSE)),FALSE))),7,4)),3,4))/(60*24))-fctlontodouble(VLOOKUP(B312,#REF!,4,FALSE))/360,1)
),1,""),"")</f>
        <v/>
      </c>
      <c r="K312" s="82" t="str">
        <f t="shared" si="16"/>
        <v/>
      </c>
      <c r="L312" s="79" t="str">
        <f ca="1">IFERROR(IF(AND(
MOD(E312-fctlontodouble(VLOOKUP(D312,#REF!,4,FALSE))/360,1)&gt;=MOD((((MID((MID((IF(ISERR(A312),"",fctsoleil(A312,fctlattodouble(VLOOKUP(D312,#REF!,3,FALSE)),fctlontodouble(VLOOKUP(D312,#REF!,4,FALSE)),FALSE))),1,4)),1,2))*60+MID((MID((IF(ISERR(A312),"",fctsoleil(A312,fctlattodouble(VLOOKUP(D312,#REF!,3,FALSE)),fctlontodouble(VLOOKUP(D312,#REF!,4,FALSE)),FALSE))),1,4)),3,4))/(60*24))-fctlontodouble(VLOOKUP(D312,#REF!,4,FALSE))/360,1),
MOD(E312-fctlontodouble(VLOOKUP(D312,#REF!,4,FALSE))/360,1)&lt;MOD((((MID((MID((IF(ISERR(A312),"",fctsoleil(A312,fctlattodouble(VLOOKUP(D312,#REF!,3,FALSE)),fctlontodouble(VLOOKUP(D312,#REF!,4,FALSE)),FALSE))),7,4)),1,2))*60+MID((MID((IF(ISERR(A312),"",fctsoleil(A312,fctlattodouble(VLOOKUP(D312,#REF!,3,FALSE)),fctlontodouble(VLOOKUP(D312,#REF!,4,FALSE)),FALSE))),7,4)),3,4))/(60*24))-fctlontodouble(VLOOKUP(D312,#REF!,4,FALSE))/360,1)
),1," "),"")</f>
        <v/>
      </c>
      <c r="M312" s="79" t="str">
        <f t="shared" si="17"/>
        <v/>
      </c>
      <c r="N312" s="94"/>
      <c r="O312" s="83"/>
      <c r="P312" s="95"/>
      <c r="Q312" s="96"/>
      <c r="R312" s="97" t="str">
        <f>IF(AND(A312&lt;&gt;0,B312&lt;&gt;0,D312&lt;&gt;0,C312&lt;&gt;0,N312&lt;&gt;0),(vol_de_nuit(B312,D312,A312,C312,N312/24)*24),"")</f>
        <v/>
      </c>
      <c r="S312" s="98"/>
      <c r="T312" s="95"/>
      <c r="U312" s="99"/>
      <c r="V312" s="100"/>
      <c r="W312" s="101"/>
      <c r="X312" s="116" t="str">
        <f>IFERROR(IF(AND(VLOOKUP($F312,'Aircraft list'!$A$4:$G$39,2,FALSE)="YES",VLOOKUP($F312,'Aircraft list'!$A$4:$G$39,4,FALSE)="YES"),T312,""),"")</f>
        <v/>
      </c>
      <c r="Y312" s="115" t="str">
        <f>IFERROR(IF(AND(VLOOKUP($F312,'Aircraft list'!$A$4:$G$39,2,FALSE)="YES",VLOOKUP($F312,'Aircraft list'!$A$4:$G$39,4,FALSE)="YES"),V312,""),"")</f>
        <v/>
      </c>
      <c r="Z312" s="116" t="str">
        <f>IFERROR(IF(AND(VLOOKUP($F312,'Aircraft list'!$A$4:$G$39,3,FALSE)="YES",VLOOKUP($F312,'Aircraft list'!$A$4:$G$39,4,FALSE)="YES"),T312,""),"")</f>
        <v/>
      </c>
      <c r="AA312" s="115" t="str">
        <f>IFERROR(IF(AND(VLOOKUP($F312,'Aircraft list'!$A$4:$G$39,3,FALSE)="YES",VLOOKUP($F312,'Aircraft list'!$A$4:$G$39,4,FALSE)="YES"),V312,""),"")</f>
        <v/>
      </c>
      <c r="AB312" s="116" t="str">
        <f>IFERROR(IF(AND(VLOOKUP($F312,'Aircraft list'!$A$4:$G$39,2,FALSE)="YES",VLOOKUP($F312,'Aircraft list'!$A$4:$G$39,6,FALSE)="YES"),T312,""),"")</f>
        <v/>
      </c>
      <c r="AC312" s="115" t="str">
        <f>IFERROR(IF(AND(VLOOKUP($F312,'Aircraft list'!$A$4:$G$39,2,FALSE)="YES",VLOOKUP($F312,'Aircraft list'!$A$4:$G$39,6,FALSE)="YES"),V312,""),"")</f>
        <v/>
      </c>
      <c r="AD312" s="116" t="str">
        <f>IFERROR(IF(AND(VLOOKUP($F312,'Aircraft list'!$A$4:$G$39,3,FALSE)="YES",VLOOKUP($F312,'Aircraft list'!$A$4:$G$39,6,FALSE)="YES"),T312,""),"")</f>
        <v/>
      </c>
      <c r="AE312" s="117" t="str">
        <f>IFERROR(IF(AND(VLOOKUP($F312,'Aircraft list'!$A$4:$G$39,3,FALSE)="YES",VLOOKUP($F312,'Aircraft list'!$A$4:$G$39,6,FALSE)="YES"),U312,""),"")</f>
        <v/>
      </c>
      <c r="AF312" s="115" t="str">
        <f>IFERROR(IF(AND(VLOOKUP($F312,'Aircraft list'!$A$4:$G$39,3,FALSE)="YES",VLOOKUP($F312,'Aircraft list'!$A$4:$G$39,6,FALSE)="YES"),V312,""),"")</f>
        <v/>
      </c>
      <c r="AG312" s="116" t="str">
        <f>IFERROR(IF(VLOOKUP($F312,'Aircraft list'!$A$4:$G$39,5,FALSE)="YES",T312,""),"")</f>
        <v/>
      </c>
      <c r="AH312" s="117" t="str">
        <f>IFERROR(IF(VLOOKUP($F312,'Aircraft list'!$A$4:$G$39,5,FALSE)="YES",U312,""),"")</f>
        <v/>
      </c>
      <c r="AI312" s="115" t="str">
        <f>IFERROR(IF(VLOOKUP($F312,'Aircraft list'!$A$4:$G$39,5,FALSE)="YES",V312,""),"")</f>
        <v/>
      </c>
      <c r="AJ312" s="101"/>
      <c r="AK312" s="101"/>
      <c r="AL312" s="101"/>
      <c r="AM312" s="102" t="str">
        <f>IFERROR(IF(VLOOKUP($F312,'Aircraft list'!$A$4:$G$39,7,FALSE)="YES",N312,""),"")</f>
        <v/>
      </c>
      <c r="AN312" s="112"/>
      <c r="AO312" s="101"/>
      <c r="AP312" s="101"/>
      <c r="AQ312" s="101"/>
      <c r="AR312" s="111"/>
      <c r="AS312" s="102"/>
      <c r="AT312" s="102"/>
      <c r="AU312" s="49"/>
    </row>
    <row r="313" spans="1:47" s="50" customFormat="1">
      <c r="A313" s="84"/>
      <c r="B313" s="75"/>
      <c r="C313" s="76"/>
      <c r="D313" s="77"/>
      <c r="E313" s="73" t="str">
        <f t="shared" si="15"/>
        <v/>
      </c>
      <c r="F313" s="79"/>
      <c r="G313" s="80"/>
      <c r="H313" s="50" t="str">
        <f>IFERROR(IF(VLOOKUP(F313,'Aircraft list'!$A$4:$T$59, 3,FALSE)="YES", "ME", "SE" )," ")</f>
        <v xml:space="preserve"> </v>
      </c>
      <c r="I313" s="80"/>
      <c r="J313" s="81" t="str">
        <f ca="1">IFERROR(IF(AND(
MOD(C313-fctlontodouble(VLOOKUP(B313,#REF!,4,FALSE))/360,1)&gt;=MOD((((MID((MID((IF(ISERR(A313),"",fctsoleil(A313,fctlattodouble(VLOOKUP(B313,#REF!,3,FALSE)),fctlontodouble(VLOOKUP(B313,#REF!,4,FALSE)),FALSE))),1,4)),1,2))*60+MID((MID((IF(ISERR(A313),"",fctsoleil(A313,fctlattodouble(VLOOKUP(B313,#REF!,3,FALSE)),fctlontodouble(VLOOKUP(B313,#REF!,4,FALSE)),FALSE))),1,4)),3,4))/(60*24))-fctlontodouble(VLOOKUP(B313,#REF!,4,FALSE))/360,1),
MOD(C313-fctlontodouble(VLOOKUP(B313,#REF!,4,FALSE))/360,1)&lt;MOD((((MID((MID((IF(ISERR(A313),"",fctsoleil(A313,fctlattodouble(VLOOKUP(B313,#REF!,3,FALSE)),fctlontodouble(VLOOKUP(B313,#REF!,4,FALSE)),FALSE))),7,4)),1,2))*60+MID((MID((IF(ISERR(A313),"",fctsoleil(A313,fctlattodouble(VLOOKUP(B313,#REF!,3,FALSE)),fctlontodouble(VLOOKUP(B313,#REF!,4,FALSE)),FALSE))),7,4)),3,4))/(60*24))-fctlontodouble(VLOOKUP(B313,#REF!,4,FALSE))/360,1)
),1,""),"")</f>
        <v/>
      </c>
      <c r="K313" s="82" t="str">
        <f t="shared" si="16"/>
        <v/>
      </c>
      <c r="L313" s="79" t="str">
        <f ca="1">IFERROR(IF(AND(
MOD(E313-fctlontodouble(VLOOKUP(D313,#REF!,4,FALSE))/360,1)&gt;=MOD((((MID((MID((IF(ISERR(A313),"",fctsoleil(A313,fctlattodouble(VLOOKUP(D313,#REF!,3,FALSE)),fctlontodouble(VLOOKUP(D313,#REF!,4,FALSE)),FALSE))),1,4)),1,2))*60+MID((MID((IF(ISERR(A313),"",fctsoleil(A313,fctlattodouble(VLOOKUP(D313,#REF!,3,FALSE)),fctlontodouble(VLOOKUP(D313,#REF!,4,FALSE)),FALSE))),1,4)),3,4))/(60*24))-fctlontodouble(VLOOKUP(D313,#REF!,4,FALSE))/360,1),
MOD(E313-fctlontodouble(VLOOKUP(D313,#REF!,4,FALSE))/360,1)&lt;MOD((((MID((MID((IF(ISERR(A313),"",fctsoleil(A313,fctlattodouble(VLOOKUP(D313,#REF!,3,FALSE)),fctlontodouble(VLOOKUP(D313,#REF!,4,FALSE)),FALSE))),7,4)),1,2))*60+MID((MID((IF(ISERR(A313),"",fctsoleil(A313,fctlattodouble(VLOOKUP(D313,#REF!,3,FALSE)),fctlontodouble(VLOOKUP(D313,#REF!,4,FALSE)),FALSE))),7,4)),3,4))/(60*24))-fctlontodouble(VLOOKUP(D313,#REF!,4,FALSE))/360,1)
),1," "),"")</f>
        <v/>
      </c>
      <c r="M313" s="79" t="str">
        <f t="shared" si="17"/>
        <v/>
      </c>
      <c r="N313" s="94"/>
      <c r="O313" s="83"/>
      <c r="P313" s="95"/>
      <c r="Q313" s="96"/>
      <c r="R313" s="97" t="str">
        <f>IF(AND(A313&lt;&gt;0,B313&lt;&gt;0,D313&lt;&gt;0,C313&lt;&gt;0,N313&lt;&gt;0),(vol_de_nuit(B313,D313,A313,C313,N313/24)*24),"")</f>
        <v/>
      </c>
      <c r="S313" s="98"/>
      <c r="T313" s="95"/>
      <c r="U313" s="99"/>
      <c r="V313" s="100"/>
      <c r="W313" s="101"/>
      <c r="X313" s="116" t="str">
        <f>IFERROR(IF(AND(VLOOKUP($F313,'Aircraft list'!$A$4:$G$39,2,FALSE)="YES",VLOOKUP($F313,'Aircraft list'!$A$4:$G$39,4,FALSE)="YES"),T313,""),"")</f>
        <v/>
      </c>
      <c r="Y313" s="115" t="str">
        <f>IFERROR(IF(AND(VLOOKUP($F313,'Aircraft list'!$A$4:$G$39,2,FALSE)="YES",VLOOKUP($F313,'Aircraft list'!$A$4:$G$39,4,FALSE)="YES"),V313,""),"")</f>
        <v/>
      </c>
      <c r="Z313" s="116" t="str">
        <f>IFERROR(IF(AND(VLOOKUP($F313,'Aircraft list'!$A$4:$G$39,3,FALSE)="YES",VLOOKUP($F313,'Aircraft list'!$A$4:$G$39,4,FALSE)="YES"),T313,""),"")</f>
        <v/>
      </c>
      <c r="AA313" s="115" t="str">
        <f>IFERROR(IF(AND(VLOOKUP($F313,'Aircraft list'!$A$4:$G$39,3,FALSE)="YES",VLOOKUP($F313,'Aircraft list'!$A$4:$G$39,4,FALSE)="YES"),V313,""),"")</f>
        <v/>
      </c>
      <c r="AB313" s="116" t="str">
        <f>IFERROR(IF(AND(VLOOKUP($F313,'Aircraft list'!$A$4:$G$39,2,FALSE)="YES",VLOOKUP($F313,'Aircraft list'!$A$4:$G$39,6,FALSE)="YES"),T313,""),"")</f>
        <v/>
      </c>
      <c r="AC313" s="115" t="str">
        <f>IFERROR(IF(AND(VLOOKUP($F313,'Aircraft list'!$A$4:$G$39,2,FALSE)="YES",VLOOKUP($F313,'Aircraft list'!$A$4:$G$39,6,FALSE)="YES"),V313,""),"")</f>
        <v/>
      </c>
      <c r="AD313" s="116" t="str">
        <f>IFERROR(IF(AND(VLOOKUP($F313,'Aircraft list'!$A$4:$G$39,3,FALSE)="YES",VLOOKUP($F313,'Aircraft list'!$A$4:$G$39,6,FALSE)="YES"),T313,""),"")</f>
        <v/>
      </c>
      <c r="AE313" s="117" t="str">
        <f>IFERROR(IF(AND(VLOOKUP($F313,'Aircraft list'!$A$4:$G$39,3,FALSE)="YES",VLOOKUP($F313,'Aircraft list'!$A$4:$G$39,6,FALSE)="YES"),U313,""),"")</f>
        <v/>
      </c>
      <c r="AF313" s="115" t="str">
        <f>IFERROR(IF(AND(VLOOKUP($F313,'Aircraft list'!$A$4:$G$39,3,FALSE)="YES",VLOOKUP($F313,'Aircraft list'!$A$4:$G$39,6,FALSE)="YES"),V313,""),"")</f>
        <v/>
      </c>
      <c r="AG313" s="116" t="str">
        <f>IFERROR(IF(VLOOKUP($F313,'Aircraft list'!$A$4:$G$39,5,FALSE)="YES",T313,""),"")</f>
        <v/>
      </c>
      <c r="AH313" s="117" t="str">
        <f>IFERROR(IF(VLOOKUP($F313,'Aircraft list'!$A$4:$G$39,5,FALSE)="YES",U313,""),"")</f>
        <v/>
      </c>
      <c r="AI313" s="115" t="str">
        <f>IFERROR(IF(VLOOKUP($F313,'Aircraft list'!$A$4:$G$39,5,FALSE)="YES",V313,""),"")</f>
        <v/>
      </c>
      <c r="AJ313" s="101"/>
      <c r="AK313" s="101"/>
      <c r="AL313" s="101"/>
      <c r="AM313" s="102" t="str">
        <f>IFERROR(IF(VLOOKUP($F313,'Aircraft list'!$A$4:$G$39,7,FALSE)="YES",N313,""),"")</f>
        <v/>
      </c>
      <c r="AN313" s="112"/>
      <c r="AO313" s="101"/>
      <c r="AP313" s="101"/>
      <c r="AQ313" s="101"/>
      <c r="AR313" s="111"/>
      <c r="AS313" s="102"/>
      <c r="AT313" s="102"/>
      <c r="AU313" s="49"/>
    </row>
    <row r="314" spans="1:47" s="50" customFormat="1">
      <c r="A314" s="84"/>
      <c r="B314" s="75"/>
      <c r="C314" s="76"/>
      <c r="D314" s="77"/>
      <c r="E314" s="73" t="str">
        <f t="shared" si="15"/>
        <v/>
      </c>
      <c r="F314" s="79"/>
      <c r="G314" s="80"/>
      <c r="H314" s="50" t="str">
        <f>IFERROR(IF(VLOOKUP(F314,'Aircraft list'!$A$4:$T$59, 3,FALSE)="YES", "ME", "SE" )," ")</f>
        <v xml:space="preserve"> </v>
      </c>
      <c r="I314" s="80"/>
      <c r="J314" s="81" t="str">
        <f ca="1">IFERROR(IF(AND(
MOD(C314-fctlontodouble(VLOOKUP(B314,#REF!,4,FALSE))/360,1)&gt;=MOD((((MID((MID((IF(ISERR(A314),"",fctsoleil(A314,fctlattodouble(VLOOKUP(B314,#REF!,3,FALSE)),fctlontodouble(VLOOKUP(B314,#REF!,4,FALSE)),FALSE))),1,4)),1,2))*60+MID((MID((IF(ISERR(A314),"",fctsoleil(A314,fctlattodouble(VLOOKUP(B314,#REF!,3,FALSE)),fctlontodouble(VLOOKUP(B314,#REF!,4,FALSE)),FALSE))),1,4)),3,4))/(60*24))-fctlontodouble(VLOOKUP(B314,#REF!,4,FALSE))/360,1),
MOD(C314-fctlontodouble(VLOOKUP(B314,#REF!,4,FALSE))/360,1)&lt;MOD((((MID((MID((IF(ISERR(A314),"",fctsoleil(A314,fctlattodouble(VLOOKUP(B314,#REF!,3,FALSE)),fctlontodouble(VLOOKUP(B314,#REF!,4,FALSE)),FALSE))),7,4)),1,2))*60+MID((MID((IF(ISERR(A314),"",fctsoleil(A314,fctlattodouble(VLOOKUP(B314,#REF!,3,FALSE)),fctlontodouble(VLOOKUP(B314,#REF!,4,FALSE)),FALSE))),7,4)),3,4))/(60*24))-fctlontodouble(VLOOKUP(B314,#REF!,4,FALSE))/360,1)
),1,""),"")</f>
        <v/>
      </c>
      <c r="K314" s="82" t="str">
        <f t="shared" si="16"/>
        <v/>
      </c>
      <c r="L314" s="79" t="str">
        <f ca="1">IFERROR(IF(AND(
MOD(E314-fctlontodouble(VLOOKUP(D314,#REF!,4,FALSE))/360,1)&gt;=MOD((((MID((MID((IF(ISERR(A314),"",fctsoleil(A314,fctlattodouble(VLOOKUP(D314,#REF!,3,FALSE)),fctlontodouble(VLOOKUP(D314,#REF!,4,FALSE)),FALSE))),1,4)),1,2))*60+MID((MID((IF(ISERR(A314),"",fctsoleil(A314,fctlattodouble(VLOOKUP(D314,#REF!,3,FALSE)),fctlontodouble(VLOOKUP(D314,#REF!,4,FALSE)),FALSE))),1,4)),3,4))/(60*24))-fctlontodouble(VLOOKUP(D314,#REF!,4,FALSE))/360,1),
MOD(E314-fctlontodouble(VLOOKUP(D314,#REF!,4,FALSE))/360,1)&lt;MOD((((MID((MID((IF(ISERR(A314),"",fctsoleil(A314,fctlattodouble(VLOOKUP(D314,#REF!,3,FALSE)),fctlontodouble(VLOOKUP(D314,#REF!,4,FALSE)),FALSE))),7,4)),1,2))*60+MID((MID((IF(ISERR(A314),"",fctsoleil(A314,fctlattodouble(VLOOKUP(D314,#REF!,3,FALSE)),fctlontodouble(VLOOKUP(D314,#REF!,4,FALSE)),FALSE))),7,4)),3,4))/(60*24))-fctlontodouble(VLOOKUP(D314,#REF!,4,FALSE))/360,1)
),1," "),"")</f>
        <v/>
      </c>
      <c r="M314" s="79" t="str">
        <f t="shared" si="17"/>
        <v/>
      </c>
      <c r="N314" s="94"/>
      <c r="O314" s="83"/>
      <c r="P314" s="95"/>
      <c r="Q314" s="96"/>
      <c r="R314" s="97" t="str">
        <f>IF(AND(A314&lt;&gt;0,B314&lt;&gt;0,D314&lt;&gt;0,C314&lt;&gt;0,N314&lt;&gt;0),(vol_de_nuit(B314,D314,A314,C314,N314/24)*24),"")</f>
        <v/>
      </c>
      <c r="S314" s="98"/>
      <c r="T314" s="95"/>
      <c r="U314" s="99"/>
      <c r="V314" s="100"/>
      <c r="W314" s="101"/>
      <c r="X314" s="116" t="str">
        <f>IFERROR(IF(AND(VLOOKUP($F314,'Aircraft list'!$A$4:$G$39,2,FALSE)="YES",VLOOKUP($F314,'Aircraft list'!$A$4:$G$39,4,FALSE)="YES"),T314,""),"")</f>
        <v/>
      </c>
      <c r="Y314" s="115" t="str">
        <f>IFERROR(IF(AND(VLOOKUP($F314,'Aircraft list'!$A$4:$G$39,2,FALSE)="YES",VLOOKUP($F314,'Aircraft list'!$A$4:$G$39,4,FALSE)="YES"),V314,""),"")</f>
        <v/>
      </c>
      <c r="Z314" s="116" t="str">
        <f>IFERROR(IF(AND(VLOOKUP($F314,'Aircraft list'!$A$4:$G$39,3,FALSE)="YES",VLOOKUP($F314,'Aircraft list'!$A$4:$G$39,4,FALSE)="YES"),T314,""),"")</f>
        <v/>
      </c>
      <c r="AA314" s="115" t="str">
        <f>IFERROR(IF(AND(VLOOKUP($F314,'Aircraft list'!$A$4:$G$39,3,FALSE)="YES",VLOOKUP($F314,'Aircraft list'!$A$4:$G$39,4,FALSE)="YES"),V314,""),"")</f>
        <v/>
      </c>
      <c r="AB314" s="116" t="str">
        <f>IFERROR(IF(AND(VLOOKUP($F314,'Aircraft list'!$A$4:$G$39,2,FALSE)="YES",VLOOKUP($F314,'Aircraft list'!$A$4:$G$39,6,FALSE)="YES"),T314,""),"")</f>
        <v/>
      </c>
      <c r="AC314" s="115" t="str">
        <f>IFERROR(IF(AND(VLOOKUP($F314,'Aircraft list'!$A$4:$G$39,2,FALSE)="YES",VLOOKUP($F314,'Aircraft list'!$A$4:$G$39,6,FALSE)="YES"),V314,""),"")</f>
        <v/>
      </c>
      <c r="AD314" s="116" t="str">
        <f>IFERROR(IF(AND(VLOOKUP($F314,'Aircraft list'!$A$4:$G$39,3,FALSE)="YES",VLOOKUP($F314,'Aircraft list'!$A$4:$G$39,6,FALSE)="YES"),T314,""),"")</f>
        <v/>
      </c>
      <c r="AE314" s="117" t="str">
        <f>IFERROR(IF(AND(VLOOKUP($F314,'Aircraft list'!$A$4:$G$39,3,FALSE)="YES",VLOOKUP($F314,'Aircraft list'!$A$4:$G$39,6,FALSE)="YES"),U314,""),"")</f>
        <v/>
      </c>
      <c r="AF314" s="115" t="str">
        <f>IFERROR(IF(AND(VLOOKUP($F314,'Aircraft list'!$A$4:$G$39,3,FALSE)="YES",VLOOKUP($F314,'Aircraft list'!$A$4:$G$39,6,FALSE)="YES"),V314,""),"")</f>
        <v/>
      </c>
      <c r="AG314" s="116" t="str">
        <f>IFERROR(IF(VLOOKUP($F314,'Aircraft list'!$A$4:$G$39,5,FALSE)="YES",T314,""),"")</f>
        <v/>
      </c>
      <c r="AH314" s="117" t="str">
        <f>IFERROR(IF(VLOOKUP($F314,'Aircraft list'!$A$4:$G$39,5,FALSE)="YES",U314,""),"")</f>
        <v/>
      </c>
      <c r="AI314" s="115" t="str">
        <f>IFERROR(IF(VLOOKUP($F314,'Aircraft list'!$A$4:$G$39,5,FALSE)="YES",V314,""),"")</f>
        <v/>
      </c>
      <c r="AJ314" s="101"/>
      <c r="AK314" s="101"/>
      <c r="AL314" s="101"/>
      <c r="AM314" s="102" t="str">
        <f>IFERROR(IF(VLOOKUP($F314,'Aircraft list'!$A$4:$G$39,7,FALSE)="YES",N314,""),"")</f>
        <v/>
      </c>
      <c r="AN314" s="112"/>
      <c r="AO314" s="101"/>
      <c r="AP314" s="101"/>
      <c r="AQ314" s="101"/>
      <c r="AR314" s="111"/>
      <c r="AS314" s="102"/>
      <c r="AT314" s="102"/>
      <c r="AU314" s="49"/>
    </row>
    <row r="315" spans="1:47" s="50" customFormat="1">
      <c r="A315" s="84"/>
      <c r="B315" s="75"/>
      <c r="C315" s="76"/>
      <c r="D315" s="77"/>
      <c r="E315" s="73" t="str">
        <f t="shared" si="15"/>
        <v/>
      </c>
      <c r="F315" s="79"/>
      <c r="G315" s="80"/>
      <c r="H315" s="50" t="str">
        <f>IFERROR(IF(VLOOKUP(F315,'Aircraft list'!$A$4:$T$59, 3,FALSE)="YES", "ME", "SE" )," ")</f>
        <v xml:space="preserve"> </v>
      </c>
      <c r="I315" s="80"/>
      <c r="J315" s="81" t="str">
        <f ca="1">IFERROR(IF(AND(
MOD(C315-fctlontodouble(VLOOKUP(B315,#REF!,4,FALSE))/360,1)&gt;=MOD((((MID((MID((IF(ISERR(A315),"",fctsoleil(A315,fctlattodouble(VLOOKUP(B315,#REF!,3,FALSE)),fctlontodouble(VLOOKUP(B315,#REF!,4,FALSE)),FALSE))),1,4)),1,2))*60+MID((MID((IF(ISERR(A315),"",fctsoleil(A315,fctlattodouble(VLOOKUP(B315,#REF!,3,FALSE)),fctlontodouble(VLOOKUP(B315,#REF!,4,FALSE)),FALSE))),1,4)),3,4))/(60*24))-fctlontodouble(VLOOKUP(B315,#REF!,4,FALSE))/360,1),
MOD(C315-fctlontodouble(VLOOKUP(B315,#REF!,4,FALSE))/360,1)&lt;MOD((((MID((MID((IF(ISERR(A315),"",fctsoleil(A315,fctlattodouble(VLOOKUP(B315,#REF!,3,FALSE)),fctlontodouble(VLOOKUP(B315,#REF!,4,FALSE)),FALSE))),7,4)),1,2))*60+MID((MID((IF(ISERR(A315),"",fctsoleil(A315,fctlattodouble(VLOOKUP(B315,#REF!,3,FALSE)),fctlontodouble(VLOOKUP(B315,#REF!,4,FALSE)),FALSE))),7,4)),3,4))/(60*24))-fctlontodouble(VLOOKUP(B315,#REF!,4,FALSE))/360,1)
),1,""),"")</f>
        <v/>
      </c>
      <c r="K315" s="82" t="str">
        <f t="shared" si="16"/>
        <v/>
      </c>
      <c r="L315" s="79" t="str">
        <f ca="1">IFERROR(IF(AND(
MOD(E315-fctlontodouble(VLOOKUP(D315,#REF!,4,FALSE))/360,1)&gt;=MOD((((MID((MID((IF(ISERR(A315),"",fctsoleil(A315,fctlattodouble(VLOOKUP(D315,#REF!,3,FALSE)),fctlontodouble(VLOOKUP(D315,#REF!,4,FALSE)),FALSE))),1,4)),1,2))*60+MID((MID((IF(ISERR(A315),"",fctsoleil(A315,fctlattodouble(VLOOKUP(D315,#REF!,3,FALSE)),fctlontodouble(VLOOKUP(D315,#REF!,4,FALSE)),FALSE))),1,4)),3,4))/(60*24))-fctlontodouble(VLOOKUP(D315,#REF!,4,FALSE))/360,1),
MOD(E315-fctlontodouble(VLOOKUP(D315,#REF!,4,FALSE))/360,1)&lt;MOD((((MID((MID((IF(ISERR(A315),"",fctsoleil(A315,fctlattodouble(VLOOKUP(D315,#REF!,3,FALSE)),fctlontodouble(VLOOKUP(D315,#REF!,4,FALSE)),FALSE))),7,4)),1,2))*60+MID((MID((IF(ISERR(A315),"",fctsoleil(A315,fctlattodouble(VLOOKUP(D315,#REF!,3,FALSE)),fctlontodouble(VLOOKUP(D315,#REF!,4,FALSE)),FALSE))),7,4)),3,4))/(60*24))-fctlontodouble(VLOOKUP(D315,#REF!,4,FALSE))/360,1)
),1," "),"")</f>
        <v/>
      </c>
      <c r="M315" s="79" t="str">
        <f t="shared" si="17"/>
        <v/>
      </c>
      <c r="N315" s="94"/>
      <c r="O315" s="83"/>
      <c r="P315" s="95"/>
      <c r="Q315" s="96"/>
      <c r="R315" s="97" t="str">
        <f>IF(AND(A315&lt;&gt;0,B315&lt;&gt;0,D315&lt;&gt;0,C315&lt;&gt;0,N315&lt;&gt;0),(vol_de_nuit(B315,D315,A315,C315,N315/24)*24),"")</f>
        <v/>
      </c>
      <c r="S315" s="98"/>
      <c r="T315" s="95"/>
      <c r="U315" s="99"/>
      <c r="V315" s="100"/>
      <c r="W315" s="101"/>
      <c r="X315" s="116" t="str">
        <f>IFERROR(IF(AND(VLOOKUP($F315,'Aircraft list'!$A$4:$G$39,2,FALSE)="YES",VLOOKUP($F315,'Aircraft list'!$A$4:$G$39,4,FALSE)="YES"),T315,""),"")</f>
        <v/>
      </c>
      <c r="Y315" s="115" t="str">
        <f>IFERROR(IF(AND(VLOOKUP($F315,'Aircraft list'!$A$4:$G$39,2,FALSE)="YES",VLOOKUP($F315,'Aircraft list'!$A$4:$G$39,4,FALSE)="YES"),V315,""),"")</f>
        <v/>
      </c>
      <c r="Z315" s="116" t="str">
        <f>IFERROR(IF(AND(VLOOKUP($F315,'Aircraft list'!$A$4:$G$39,3,FALSE)="YES",VLOOKUP($F315,'Aircraft list'!$A$4:$G$39,4,FALSE)="YES"),T315,""),"")</f>
        <v/>
      </c>
      <c r="AA315" s="115" t="str">
        <f>IFERROR(IF(AND(VLOOKUP($F315,'Aircraft list'!$A$4:$G$39,3,FALSE)="YES",VLOOKUP($F315,'Aircraft list'!$A$4:$G$39,4,FALSE)="YES"),V315,""),"")</f>
        <v/>
      </c>
      <c r="AB315" s="116" t="str">
        <f>IFERROR(IF(AND(VLOOKUP($F315,'Aircraft list'!$A$4:$G$39,2,FALSE)="YES",VLOOKUP($F315,'Aircraft list'!$A$4:$G$39,6,FALSE)="YES"),T315,""),"")</f>
        <v/>
      </c>
      <c r="AC315" s="115" t="str">
        <f>IFERROR(IF(AND(VLOOKUP($F315,'Aircraft list'!$A$4:$G$39,2,FALSE)="YES",VLOOKUP($F315,'Aircraft list'!$A$4:$G$39,6,FALSE)="YES"),V315,""),"")</f>
        <v/>
      </c>
      <c r="AD315" s="116" t="str">
        <f>IFERROR(IF(AND(VLOOKUP($F315,'Aircraft list'!$A$4:$G$39,3,FALSE)="YES",VLOOKUP($F315,'Aircraft list'!$A$4:$G$39,6,FALSE)="YES"),T315,""),"")</f>
        <v/>
      </c>
      <c r="AE315" s="117" t="str">
        <f>IFERROR(IF(AND(VLOOKUP($F315,'Aircraft list'!$A$4:$G$39,3,FALSE)="YES",VLOOKUP($F315,'Aircraft list'!$A$4:$G$39,6,FALSE)="YES"),U315,""),"")</f>
        <v/>
      </c>
      <c r="AF315" s="115" t="str">
        <f>IFERROR(IF(AND(VLOOKUP($F315,'Aircraft list'!$A$4:$G$39,3,FALSE)="YES",VLOOKUP($F315,'Aircraft list'!$A$4:$G$39,6,FALSE)="YES"),V315,""),"")</f>
        <v/>
      </c>
      <c r="AG315" s="116" t="str">
        <f>IFERROR(IF(VLOOKUP($F315,'Aircraft list'!$A$4:$G$39,5,FALSE)="YES",T315,""),"")</f>
        <v/>
      </c>
      <c r="AH315" s="117" t="str">
        <f>IFERROR(IF(VLOOKUP($F315,'Aircraft list'!$A$4:$G$39,5,FALSE)="YES",U315,""),"")</f>
        <v/>
      </c>
      <c r="AI315" s="115" t="str">
        <f>IFERROR(IF(VLOOKUP($F315,'Aircraft list'!$A$4:$G$39,5,FALSE)="YES",V315,""),"")</f>
        <v/>
      </c>
      <c r="AJ315" s="101"/>
      <c r="AK315" s="101"/>
      <c r="AL315" s="101"/>
      <c r="AM315" s="102" t="str">
        <f>IFERROR(IF(VLOOKUP($F315,'Aircraft list'!$A$4:$G$39,7,FALSE)="YES",N315,""),"")</f>
        <v/>
      </c>
      <c r="AN315" s="112"/>
      <c r="AO315" s="101"/>
      <c r="AP315" s="101"/>
      <c r="AQ315" s="101"/>
      <c r="AR315" s="111"/>
      <c r="AS315" s="102"/>
      <c r="AT315" s="102"/>
      <c r="AU315" s="49"/>
    </row>
    <row r="316" spans="1:47" s="50" customFormat="1">
      <c r="A316" s="84"/>
      <c r="B316" s="75"/>
      <c r="C316" s="76"/>
      <c r="D316" s="77"/>
      <c r="E316" s="73" t="str">
        <f t="shared" si="15"/>
        <v/>
      </c>
      <c r="F316" s="79"/>
      <c r="G316" s="80"/>
      <c r="H316" s="50" t="str">
        <f>IFERROR(IF(VLOOKUP(F316,'Aircraft list'!$A$4:$T$59, 3,FALSE)="YES", "ME", "SE" )," ")</f>
        <v xml:space="preserve"> </v>
      </c>
      <c r="I316" s="80"/>
      <c r="J316" s="81" t="str">
        <f ca="1">IFERROR(IF(AND(
MOD(C316-fctlontodouble(VLOOKUP(B316,#REF!,4,FALSE))/360,1)&gt;=MOD((((MID((MID((IF(ISERR(A316),"",fctsoleil(A316,fctlattodouble(VLOOKUP(B316,#REF!,3,FALSE)),fctlontodouble(VLOOKUP(B316,#REF!,4,FALSE)),FALSE))),1,4)),1,2))*60+MID((MID((IF(ISERR(A316),"",fctsoleil(A316,fctlattodouble(VLOOKUP(B316,#REF!,3,FALSE)),fctlontodouble(VLOOKUP(B316,#REF!,4,FALSE)),FALSE))),1,4)),3,4))/(60*24))-fctlontodouble(VLOOKUP(B316,#REF!,4,FALSE))/360,1),
MOD(C316-fctlontodouble(VLOOKUP(B316,#REF!,4,FALSE))/360,1)&lt;MOD((((MID((MID((IF(ISERR(A316),"",fctsoleil(A316,fctlattodouble(VLOOKUP(B316,#REF!,3,FALSE)),fctlontodouble(VLOOKUP(B316,#REF!,4,FALSE)),FALSE))),7,4)),1,2))*60+MID((MID((IF(ISERR(A316),"",fctsoleil(A316,fctlattodouble(VLOOKUP(B316,#REF!,3,FALSE)),fctlontodouble(VLOOKUP(B316,#REF!,4,FALSE)),FALSE))),7,4)),3,4))/(60*24))-fctlontodouble(VLOOKUP(B316,#REF!,4,FALSE))/360,1)
),1,""),"")</f>
        <v/>
      </c>
      <c r="K316" s="82" t="str">
        <f t="shared" si="16"/>
        <v/>
      </c>
      <c r="L316" s="79" t="str">
        <f ca="1">IFERROR(IF(AND(
MOD(E316-fctlontodouble(VLOOKUP(D316,#REF!,4,FALSE))/360,1)&gt;=MOD((((MID((MID((IF(ISERR(A316),"",fctsoleil(A316,fctlattodouble(VLOOKUP(D316,#REF!,3,FALSE)),fctlontodouble(VLOOKUP(D316,#REF!,4,FALSE)),FALSE))),1,4)),1,2))*60+MID((MID((IF(ISERR(A316),"",fctsoleil(A316,fctlattodouble(VLOOKUP(D316,#REF!,3,FALSE)),fctlontodouble(VLOOKUP(D316,#REF!,4,FALSE)),FALSE))),1,4)),3,4))/(60*24))-fctlontodouble(VLOOKUP(D316,#REF!,4,FALSE))/360,1),
MOD(E316-fctlontodouble(VLOOKUP(D316,#REF!,4,FALSE))/360,1)&lt;MOD((((MID((MID((IF(ISERR(A316),"",fctsoleil(A316,fctlattodouble(VLOOKUP(D316,#REF!,3,FALSE)),fctlontodouble(VLOOKUP(D316,#REF!,4,FALSE)),FALSE))),7,4)),1,2))*60+MID((MID((IF(ISERR(A316),"",fctsoleil(A316,fctlattodouble(VLOOKUP(D316,#REF!,3,FALSE)),fctlontodouble(VLOOKUP(D316,#REF!,4,FALSE)),FALSE))),7,4)),3,4))/(60*24))-fctlontodouble(VLOOKUP(D316,#REF!,4,FALSE))/360,1)
),1," "),"")</f>
        <v/>
      </c>
      <c r="M316" s="79" t="str">
        <f t="shared" si="17"/>
        <v/>
      </c>
      <c r="N316" s="94"/>
      <c r="O316" s="83"/>
      <c r="P316" s="95"/>
      <c r="Q316" s="96"/>
      <c r="R316" s="97" t="str">
        <f>IF(AND(A316&lt;&gt;0,B316&lt;&gt;0,D316&lt;&gt;0,C316&lt;&gt;0,N316&lt;&gt;0),(vol_de_nuit(B316,D316,A316,C316,N316/24)*24),"")</f>
        <v/>
      </c>
      <c r="S316" s="98"/>
      <c r="T316" s="95"/>
      <c r="U316" s="99"/>
      <c r="V316" s="100"/>
      <c r="W316" s="101"/>
      <c r="X316" s="116" t="str">
        <f>IFERROR(IF(AND(VLOOKUP($F316,'Aircraft list'!$A$4:$G$39,2,FALSE)="YES",VLOOKUP($F316,'Aircraft list'!$A$4:$G$39,4,FALSE)="YES"),T316,""),"")</f>
        <v/>
      </c>
      <c r="Y316" s="115" t="str">
        <f>IFERROR(IF(AND(VLOOKUP($F316,'Aircraft list'!$A$4:$G$39,2,FALSE)="YES",VLOOKUP($F316,'Aircraft list'!$A$4:$G$39,4,FALSE)="YES"),V316,""),"")</f>
        <v/>
      </c>
      <c r="Z316" s="116" t="str">
        <f>IFERROR(IF(AND(VLOOKUP($F316,'Aircraft list'!$A$4:$G$39,3,FALSE)="YES",VLOOKUP($F316,'Aircraft list'!$A$4:$G$39,4,FALSE)="YES"),T316,""),"")</f>
        <v/>
      </c>
      <c r="AA316" s="115" t="str">
        <f>IFERROR(IF(AND(VLOOKUP($F316,'Aircraft list'!$A$4:$G$39,3,FALSE)="YES",VLOOKUP($F316,'Aircraft list'!$A$4:$G$39,4,FALSE)="YES"),V316,""),"")</f>
        <v/>
      </c>
      <c r="AB316" s="116" t="str">
        <f>IFERROR(IF(AND(VLOOKUP($F316,'Aircraft list'!$A$4:$G$39,2,FALSE)="YES",VLOOKUP($F316,'Aircraft list'!$A$4:$G$39,6,FALSE)="YES"),T316,""),"")</f>
        <v/>
      </c>
      <c r="AC316" s="115" t="str">
        <f>IFERROR(IF(AND(VLOOKUP($F316,'Aircraft list'!$A$4:$G$39,2,FALSE)="YES",VLOOKUP($F316,'Aircraft list'!$A$4:$G$39,6,FALSE)="YES"),V316,""),"")</f>
        <v/>
      </c>
      <c r="AD316" s="116" t="str">
        <f>IFERROR(IF(AND(VLOOKUP($F316,'Aircraft list'!$A$4:$G$39,3,FALSE)="YES",VLOOKUP($F316,'Aircraft list'!$A$4:$G$39,6,FALSE)="YES"),T316,""),"")</f>
        <v/>
      </c>
      <c r="AE316" s="117" t="str">
        <f>IFERROR(IF(AND(VLOOKUP($F316,'Aircraft list'!$A$4:$G$39,3,FALSE)="YES",VLOOKUP($F316,'Aircraft list'!$A$4:$G$39,6,FALSE)="YES"),U316,""),"")</f>
        <v/>
      </c>
      <c r="AF316" s="115" t="str">
        <f>IFERROR(IF(AND(VLOOKUP($F316,'Aircraft list'!$A$4:$G$39,3,FALSE)="YES",VLOOKUP($F316,'Aircraft list'!$A$4:$G$39,6,FALSE)="YES"),V316,""),"")</f>
        <v/>
      </c>
      <c r="AG316" s="116" t="str">
        <f>IFERROR(IF(VLOOKUP($F316,'Aircraft list'!$A$4:$G$39,5,FALSE)="YES",T316,""),"")</f>
        <v/>
      </c>
      <c r="AH316" s="117" t="str">
        <f>IFERROR(IF(VLOOKUP($F316,'Aircraft list'!$A$4:$G$39,5,FALSE)="YES",U316,""),"")</f>
        <v/>
      </c>
      <c r="AI316" s="115" t="str">
        <f>IFERROR(IF(VLOOKUP($F316,'Aircraft list'!$A$4:$G$39,5,FALSE)="YES",V316,""),"")</f>
        <v/>
      </c>
      <c r="AJ316" s="101"/>
      <c r="AK316" s="101"/>
      <c r="AL316" s="101"/>
      <c r="AM316" s="102" t="str">
        <f>IFERROR(IF(VLOOKUP($F316,'Aircraft list'!$A$4:$G$39,7,FALSE)="YES",N316,""),"")</f>
        <v/>
      </c>
      <c r="AN316" s="112"/>
      <c r="AO316" s="101"/>
      <c r="AP316" s="101"/>
      <c r="AQ316" s="101"/>
      <c r="AR316" s="111"/>
      <c r="AS316" s="102"/>
      <c r="AT316" s="102"/>
      <c r="AU316" s="49"/>
    </row>
    <row r="317" spans="1:47" s="50" customFormat="1">
      <c r="A317" s="84"/>
      <c r="B317" s="75"/>
      <c r="C317" s="76"/>
      <c r="D317" s="77"/>
      <c r="E317" s="73" t="str">
        <f t="shared" si="15"/>
        <v/>
      </c>
      <c r="F317" s="79"/>
      <c r="G317" s="80"/>
      <c r="H317" s="50" t="str">
        <f>IFERROR(IF(VLOOKUP(F317,'Aircraft list'!$A$4:$T$59, 3,FALSE)="YES", "ME", "SE" )," ")</f>
        <v xml:space="preserve"> </v>
      </c>
      <c r="I317" s="80"/>
      <c r="J317" s="81" t="str">
        <f ca="1">IFERROR(IF(AND(
MOD(C317-fctlontodouble(VLOOKUP(B317,#REF!,4,FALSE))/360,1)&gt;=MOD((((MID((MID((IF(ISERR(A317),"",fctsoleil(A317,fctlattodouble(VLOOKUP(B317,#REF!,3,FALSE)),fctlontodouble(VLOOKUP(B317,#REF!,4,FALSE)),FALSE))),1,4)),1,2))*60+MID((MID((IF(ISERR(A317),"",fctsoleil(A317,fctlattodouble(VLOOKUP(B317,#REF!,3,FALSE)),fctlontodouble(VLOOKUP(B317,#REF!,4,FALSE)),FALSE))),1,4)),3,4))/(60*24))-fctlontodouble(VLOOKUP(B317,#REF!,4,FALSE))/360,1),
MOD(C317-fctlontodouble(VLOOKUP(B317,#REF!,4,FALSE))/360,1)&lt;MOD((((MID((MID((IF(ISERR(A317),"",fctsoleil(A317,fctlattodouble(VLOOKUP(B317,#REF!,3,FALSE)),fctlontodouble(VLOOKUP(B317,#REF!,4,FALSE)),FALSE))),7,4)),1,2))*60+MID((MID((IF(ISERR(A317),"",fctsoleil(A317,fctlattodouble(VLOOKUP(B317,#REF!,3,FALSE)),fctlontodouble(VLOOKUP(B317,#REF!,4,FALSE)),FALSE))),7,4)),3,4))/(60*24))-fctlontodouble(VLOOKUP(B317,#REF!,4,FALSE))/360,1)
),1,""),"")</f>
        <v/>
      </c>
      <c r="K317" s="82" t="str">
        <f t="shared" si="16"/>
        <v/>
      </c>
      <c r="L317" s="79" t="str">
        <f ca="1">IFERROR(IF(AND(
MOD(E317-fctlontodouble(VLOOKUP(D317,#REF!,4,FALSE))/360,1)&gt;=MOD((((MID((MID((IF(ISERR(A317),"",fctsoleil(A317,fctlattodouble(VLOOKUP(D317,#REF!,3,FALSE)),fctlontodouble(VLOOKUP(D317,#REF!,4,FALSE)),FALSE))),1,4)),1,2))*60+MID((MID((IF(ISERR(A317),"",fctsoleil(A317,fctlattodouble(VLOOKUP(D317,#REF!,3,FALSE)),fctlontodouble(VLOOKUP(D317,#REF!,4,FALSE)),FALSE))),1,4)),3,4))/(60*24))-fctlontodouble(VLOOKUP(D317,#REF!,4,FALSE))/360,1),
MOD(E317-fctlontodouble(VLOOKUP(D317,#REF!,4,FALSE))/360,1)&lt;MOD((((MID((MID((IF(ISERR(A317),"",fctsoleil(A317,fctlattodouble(VLOOKUP(D317,#REF!,3,FALSE)),fctlontodouble(VLOOKUP(D317,#REF!,4,FALSE)),FALSE))),7,4)),1,2))*60+MID((MID((IF(ISERR(A317),"",fctsoleil(A317,fctlattodouble(VLOOKUP(D317,#REF!,3,FALSE)),fctlontodouble(VLOOKUP(D317,#REF!,4,FALSE)),FALSE))),7,4)),3,4))/(60*24))-fctlontodouble(VLOOKUP(D317,#REF!,4,FALSE))/360,1)
),1," "),"")</f>
        <v/>
      </c>
      <c r="M317" s="79" t="str">
        <f t="shared" si="17"/>
        <v/>
      </c>
      <c r="N317" s="94"/>
      <c r="O317" s="83"/>
      <c r="P317" s="95"/>
      <c r="Q317" s="96"/>
      <c r="R317" s="97" t="str">
        <f>IF(AND(A317&lt;&gt;0,B317&lt;&gt;0,D317&lt;&gt;0,C317&lt;&gt;0,N317&lt;&gt;0),(vol_de_nuit(B317,D317,A317,C317,N317/24)*24),"")</f>
        <v/>
      </c>
      <c r="S317" s="98"/>
      <c r="T317" s="95"/>
      <c r="U317" s="99"/>
      <c r="V317" s="100"/>
      <c r="W317" s="101"/>
      <c r="X317" s="116" t="str">
        <f>IFERROR(IF(AND(VLOOKUP($F317,'Aircraft list'!$A$4:$G$39,2,FALSE)="YES",VLOOKUP($F317,'Aircraft list'!$A$4:$G$39,4,FALSE)="YES"),T317,""),"")</f>
        <v/>
      </c>
      <c r="Y317" s="115" t="str">
        <f>IFERROR(IF(AND(VLOOKUP($F317,'Aircraft list'!$A$4:$G$39,2,FALSE)="YES",VLOOKUP($F317,'Aircraft list'!$A$4:$G$39,4,FALSE)="YES"),V317,""),"")</f>
        <v/>
      </c>
      <c r="Z317" s="116" t="str">
        <f>IFERROR(IF(AND(VLOOKUP($F317,'Aircraft list'!$A$4:$G$39,3,FALSE)="YES",VLOOKUP($F317,'Aircraft list'!$A$4:$G$39,4,FALSE)="YES"),T317,""),"")</f>
        <v/>
      </c>
      <c r="AA317" s="115" t="str">
        <f>IFERROR(IF(AND(VLOOKUP($F317,'Aircraft list'!$A$4:$G$39,3,FALSE)="YES",VLOOKUP($F317,'Aircraft list'!$A$4:$G$39,4,FALSE)="YES"),V317,""),"")</f>
        <v/>
      </c>
      <c r="AB317" s="116" t="str">
        <f>IFERROR(IF(AND(VLOOKUP($F317,'Aircraft list'!$A$4:$G$39,2,FALSE)="YES",VLOOKUP($F317,'Aircraft list'!$A$4:$G$39,6,FALSE)="YES"),T317,""),"")</f>
        <v/>
      </c>
      <c r="AC317" s="115" t="str">
        <f>IFERROR(IF(AND(VLOOKUP($F317,'Aircraft list'!$A$4:$G$39,2,FALSE)="YES",VLOOKUP($F317,'Aircraft list'!$A$4:$G$39,6,FALSE)="YES"),V317,""),"")</f>
        <v/>
      </c>
      <c r="AD317" s="116" t="str">
        <f>IFERROR(IF(AND(VLOOKUP($F317,'Aircraft list'!$A$4:$G$39,3,FALSE)="YES",VLOOKUP($F317,'Aircraft list'!$A$4:$G$39,6,FALSE)="YES"),T317,""),"")</f>
        <v/>
      </c>
      <c r="AE317" s="117" t="str">
        <f>IFERROR(IF(AND(VLOOKUP($F317,'Aircraft list'!$A$4:$G$39,3,FALSE)="YES",VLOOKUP($F317,'Aircraft list'!$A$4:$G$39,6,FALSE)="YES"),U317,""),"")</f>
        <v/>
      </c>
      <c r="AF317" s="115" t="str">
        <f>IFERROR(IF(AND(VLOOKUP($F317,'Aircraft list'!$A$4:$G$39,3,FALSE)="YES",VLOOKUP($F317,'Aircraft list'!$A$4:$G$39,6,FALSE)="YES"),V317,""),"")</f>
        <v/>
      </c>
      <c r="AG317" s="116" t="str">
        <f>IFERROR(IF(VLOOKUP($F317,'Aircraft list'!$A$4:$G$39,5,FALSE)="YES",T317,""),"")</f>
        <v/>
      </c>
      <c r="AH317" s="117" t="str">
        <f>IFERROR(IF(VLOOKUP($F317,'Aircraft list'!$A$4:$G$39,5,FALSE)="YES",U317,""),"")</f>
        <v/>
      </c>
      <c r="AI317" s="115" t="str">
        <f>IFERROR(IF(VLOOKUP($F317,'Aircraft list'!$A$4:$G$39,5,FALSE)="YES",V317,""),"")</f>
        <v/>
      </c>
      <c r="AJ317" s="101"/>
      <c r="AK317" s="101"/>
      <c r="AL317" s="101"/>
      <c r="AM317" s="102" t="str">
        <f>IFERROR(IF(VLOOKUP($F317,'Aircraft list'!$A$4:$G$39,7,FALSE)="YES",N317,""),"")</f>
        <v/>
      </c>
      <c r="AN317" s="112"/>
      <c r="AO317" s="101"/>
      <c r="AP317" s="101"/>
      <c r="AQ317" s="101"/>
      <c r="AR317" s="111"/>
      <c r="AS317" s="102"/>
      <c r="AT317" s="102"/>
      <c r="AU317" s="49"/>
    </row>
    <row r="318" spans="1:47" s="50" customFormat="1">
      <c r="A318" s="84"/>
      <c r="B318" s="75"/>
      <c r="C318" s="76"/>
      <c r="D318" s="77"/>
      <c r="E318" s="73" t="str">
        <f t="shared" si="15"/>
        <v/>
      </c>
      <c r="F318" s="79"/>
      <c r="G318" s="80"/>
      <c r="H318" s="50" t="str">
        <f>IFERROR(IF(VLOOKUP(F318,'Aircraft list'!$A$4:$T$59, 3,FALSE)="YES", "ME", "SE" )," ")</f>
        <v xml:space="preserve"> </v>
      </c>
      <c r="I318" s="80"/>
      <c r="J318" s="81" t="str">
        <f ca="1">IFERROR(IF(AND(
MOD(C318-fctlontodouble(VLOOKUP(B318,#REF!,4,FALSE))/360,1)&gt;=MOD((((MID((MID((IF(ISERR(A318),"",fctsoleil(A318,fctlattodouble(VLOOKUP(B318,#REF!,3,FALSE)),fctlontodouble(VLOOKUP(B318,#REF!,4,FALSE)),FALSE))),1,4)),1,2))*60+MID((MID((IF(ISERR(A318),"",fctsoleil(A318,fctlattodouble(VLOOKUP(B318,#REF!,3,FALSE)),fctlontodouble(VLOOKUP(B318,#REF!,4,FALSE)),FALSE))),1,4)),3,4))/(60*24))-fctlontodouble(VLOOKUP(B318,#REF!,4,FALSE))/360,1),
MOD(C318-fctlontodouble(VLOOKUP(B318,#REF!,4,FALSE))/360,1)&lt;MOD((((MID((MID((IF(ISERR(A318),"",fctsoleil(A318,fctlattodouble(VLOOKUP(B318,#REF!,3,FALSE)),fctlontodouble(VLOOKUP(B318,#REF!,4,FALSE)),FALSE))),7,4)),1,2))*60+MID((MID((IF(ISERR(A318),"",fctsoleil(A318,fctlattodouble(VLOOKUP(B318,#REF!,3,FALSE)),fctlontodouble(VLOOKUP(B318,#REF!,4,FALSE)),FALSE))),7,4)),3,4))/(60*24))-fctlontodouble(VLOOKUP(B318,#REF!,4,FALSE))/360,1)
),1,""),"")</f>
        <v/>
      </c>
      <c r="K318" s="82" t="str">
        <f t="shared" si="16"/>
        <v/>
      </c>
      <c r="L318" s="79" t="str">
        <f ca="1">IFERROR(IF(AND(
MOD(E318-fctlontodouble(VLOOKUP(D318,#REF!,4,FALSE))/360,1)&gt;=MOD((((MID((MID((IF(ISERR(A318),"",fctsoleil(A318,fctlattodouble(VLOOKUP(D318,#REF!,3,FALSE)),fctlontodouble(VLOOKUP(D318,#REF!,4,FALSE)),FALSE))),1,4)),1,2))*60+MID((MID((IF(ISERR(A318),"",fctsoleil(A318,fctlattodouble(VLOOKUP(D318,#REF!,3,FALSE)),fctlontodouble(VLOOKUP(D318,#REF!,4,FALSE)),FALSE))),1,4)),3,4))/(60*24))-fctlontodouble(VLOOKUP(D318,#REF!,4,FALSE))/360,1),
MOD(E318-fctlontodouble(VLOOKUP(D318,#REF!,4,FALSE))/360,1)&lt;MOD((((MID((MID((IF(ISERR(A318),"",fctsoleil(A318,fctlattodouble(VLOOKUP(D318,#REF!,3,FALSE)),fctlontodouble(VLOOKUP(D318,#REF!,4,FALSE)),FALSE))),7,4)),1,2))*60+MID((MID((IF(ISERR(A318),"",fctsoleil(A318,fctlattodouble(VLOOKUP(D318,#REF!,3,FALSE)),fctlontodouble(VLOOKUP(D318,#REF!,4,FALSE)),FALSE))),7,4)),3,4))/(60*24))-fctlontodouble(VLOOKUP(D318,#REF!,4,FALSE))/360,1)
),1," "),"")</f>
        <v/>
      </c>
      <c r="M318" s="79" t="str">
        <f t="shared" si="17"/>
        <v/>
      </c>
      <c r="N318" s="94"/>
      <c r="O318" s="83"/>
      <c r="P318" s="95"/>
      <c r="Q318" s="96"/>
      <c r="R318" s="97" t="str">
        <f>IF(AND(A318&lt;&gt;0,B318&lt;&gt;0,D318&lt;&gt;0,C318&lt;&gt;0,N318&lt;&gt;0),(vol_de_nuit(B318,D318,A318,C318,N318/24)*24),"")</f>
        <v/>
      </c>
      <c r="S318" s="98"/>
      <c r="T318" s="95"/>
      <c r="U318" s="99"/>
      <c r="V318" s="100"/>
      <c r="W318" s="101"/>
      <c r="X318" s="116" t="str">
        <f>IFERROR(IF(AND(VLOOKUP($F318,'Aircraft list'!$A$4:$G$39,2,FALSE)="YES",VLOOKUP($F318,'Aircraft list'!$A$4:$G$39,4,FALSE)="YES"),T318,""),"")</f>
        <v/>
      </c>
      <c r="Y318" s="115" t="str">
        <f>IFERROR(IF(AND(VLOOKUP($F318,'Aircraft list'!$A$4:$G$39,2,FALSE)="YES",VLOOKUP($F318,'Aircraft list'!$A$4:$G$39,4,FALSE)="YES"),V318,""),"")</f>
        <v/>
      </c>
      <c r="Z318" s="116" t="str">
        <f>IFERROR(IF(AND(VLOOKUP($F318,'Aircraft list'!$A$4:$G$39,3,FALSE)="YES",VLOOKUP($F318,'Aircraft list'!$A$4:$G$39,4,FALSE)="YES"),T318,""),"")</f>
        <v/>
      </c>
      <c r="AA318" s="115" t="str">
        <f>IFERROR(IF(AND(VLOOKUP($F318,'Aircraft list'!$A$4:$G$39,3,FALSE)="YES",VLOOKUP($F318,'Aircraft list'!$A$4:$G$39,4,FALSE)="YES"),V318,""),"")</f>
        <v/>
      </c>
      <c r="AB318" s="116" t="str">
        <f>IFERROR(IF(AND(VLOOKUP($F318,'Aircraft list'!$A$4:$G$39,2,FALSE)="YES",VLOOKUP($F318,'Aircraft list'!$A$4:$G$39,6,FALSE)="YES"),T318,""),"")</f>
        <v/>
      </c>
      <c r="AC318" s="115" t="str">
        <f>IFERROR(IF(AND(VLOOKUP($F318,'Aircraft list'!$A$4:$G$39,2,FALSE)="YES",VLOOKUP($F318,'Aircraft list'!$A$4:$G$39,6,FALSE)="YES"),V318,""),"")</f>
        <v/>
      </c>
      <c r="AD318" s="116" t="str">
        <f>IFERROR(IF(AND(VLOOKUP($F318,'Aircraft list'!$A$4:$G$39,3,FALSE)="YES",VLOOKUP($F318,'Aircraft list'!$A$4:$G$39,6,FALSE)="YES"),T318,""),"")</f>
        <v/>
      </c>
      <c r="AE318" s="117" t="str">
        <f>IFERROR(IF(AND(VLOOKUP($F318,'Aircraft list'!$A$4:$G$39,3,FALSE)="YES",VLOOKUP($F318,'Aircraft list'!$A$4:$G$39,6,FALSE)="YES"),U318,""),"")</f>
        <v/>
      </c>
      <c r="AF318" s="115" t="str">
        <f>IFERROR(IF(AND(VLOOKUP($F318,'Aircraft list'!$A$4:$G$39,3,FALSE)="YES",VLOOKUP($F318,'Aircraft list'!$A$4:$G$39,6,FALSE)="YES"),V318,""),"")</f>
        <v/>
      </c>
      <c r="AG318" s="116" t="str">
        <f>IFERROR(IF(VLOOKUP($F318,'Aircraft list'!$A$4:$G$39,5,FALSE)="YES",T318,""),"")</f>
        <v/>
      </c>
      <c r="AH318" s="117" t="str">
        <f>IFERROR(IF(VLOOKUP($F318,'Aircraft list'!$A$4:$G$39,5,FALSE)="YES",U318,""),"")</f>
        <v/>
      </c>
      <c r="AI318" s="115" t="str">
        <f>IFERROR(IF(VLOOKUP($F318,'Aircraft list'!$A$4:$G$39,5,FALSE)="YES",V318,""),"")</f>
        <v/>
      </c>
      <c r="AJ318" s="101"/>
      <c r="AK318" s="101"/>
      <c r="AL318" s="101"/>
      <c r="AM318" s="102" t="str">
        <f>IFERROR(IF(VLOOKUP($F318,'Aircraft list'!$A$4:$G$39,7,FALSE)="YES",N318,""),"")</f>
        <v/>
      </c>
      <c r="AN318" s="112"/>
      <c r="AO318" s="101"/>
      <c r="AP318" s="101"/>
      <c r="AQ318" s="101"/>
      <c r="AR318" s="111"/>
      <c r="AS318" s="102"/>
      <c r="AT318" s="102"/>
      <c r="AU318" s="49"/>
    </row>
    <row r="319" spans="1:47" s="50" customFormat="1">
      <c r="A319" s="84"/>
      <c r="B319" s="75"/>
      <c r="C319" s="76"/>
      <c r="D319" s="77"/>
      <c r="E319" s="73" t="str">
        <f t="shared" si="15"/>
        <v/>
      </c>
      <c r="F319" s="79"/>
      <c r="G319" s="80"/>
      <c r="H319" s="50" t="str">
        <f>IFERROR(IF(VLOOKUP(F319,'Aircraft list'!$A$4:$T$59, 3,FALSE)="YES", "ME", "SE" )," ")</f>
        <v xml:space="preserve"> </v>
      </c>
      <c r="I319" s="80"/>
      <c r="J319" s="81" t="str">
        <f ca="1">IFERROR(IF(AND(
MOD(C319-fctlontodouble(VLOOKUP(B319,#REF!,4,FALSE))/360,1)&gt;=MOD((((MID((MID((IF(ISERR(A319),"",fctsoleil(A319,fctlattodouble(VLOOKUP(B319,#REF!,3,FALSE)),fctlontodouble(VLOOKUP(B319,#REF!,4,FALSE)),FALSE))),1,4)),1,2))*60+MID((MID((IF(ISERR(A319),"",fctsoleil(A319,fctlattodouble(VLOOKUP(B319,#REF!,3,FALSE)),fctlontodouble(VLOOKUP(B319,#REF!,4,FALSE)),FALSE))),1,4)),3,4))/(60*24))-fctlontodouble(VLOOKUP(B319,#REF!,4,FALSE))/360,1),
MOD(C319-fctlontodouble(VLOOKUP(B319,#REF!,4,FALSE))/360,1)&lt;MOD((((MID((MID((IF(ISERR(A319),"",fctsoleil(A319,fctlattodouble(VLOOKUP(B319,#REF!,3,FALSE)),fctlontodouble(VLOOKUP(B319,#REF!,4,FALSE)),FALSE))),7,4)),1,2))*60+MID((MID((IF(ISERR(A319),"",fctsoleil(A319,fctlattodouble(VLOOKUP(B319,#REF!,3,FALSE)),fctlontodouble(VLOOKUP(B319,#REF!,4,FALSE)),FALSE))),7,4)),3,4))/(60*24))-fctlontodouble(VLOOKUP(B319,#REF!,4,FALSE))/360,1)
),1,""),"")</f>
        <v/>
      </c>
      <c r="K319" s="82" t="str">
        <f t="shared" si="16"/>
        <v/>
      </c>
      <c r="L319" s="79" t="str">
        <f ca="1">IFERROR(IF(AND(
MOD(E319-fctlontodouble(VLOOKUP(D319,#REF!,4,FALSE))/360,1)&gt;=MOD((((MID((MID((IF(ISERR(A319),"",fctsoleil(A319,fctlattodouble(VLOOKUP(D319,#REF!,3,FALSE)),fctlontodouble(VLOOKUP(D319,#REF!,4,FALSE)),FALSE))),1,4)),1,2))*60+MID((MID((IF(ISERR(A319),"",fctsoleil(A319,fctlattodouble(VLOOKUP(D319,#REF!,3,FALSE)),fctlontodouble(VLOOKUP(D319,#REF!,4,FALSE)),FALSE))),1,4)),3,4))/(60*24))-fctlontodouble(VLOOKUP(D319,#REF!,4,FALSE))/360,1),
MOD(E319-fctlontodouble(VLOOKUP(D319,#REF!,4,FALSE))/360,1)&lt;MOD((((MID((MID((IF(ISERR(A319),"",fctsoleil(A319,fctlattodouble(VLOOKUP(D319,#REF!,3,FALSE)),fctlontodouble(VLOOKUP(D319,#REF!,4,FALSE)),FALSE))),7,4)),1,2))*60+MID((MID((IF(ISERR(A319),"",fctsoleil(A319,fctlattodouble(VLOOKUP(D319,#REF!,3,FALSE)),fctlontodouble(VLOOKUP(D319,#REF!,4,FALSE)),FALSE))),7,4)),3,4))/(60*24))-fctlontodouble(VLOOKUP(D319,#REF!,4,FALSE))/360,1)
),1," "),"")</f>
        <v/>
      </c>
      <c r="M319" s="79" t="str">
        <f t="shared" si="17"/>
        <v/>
      </c>
      <c r="N319" s="94"/>
      <c r="O319" s="83"/>
      <c r="P319" s="95"/>
      <c r="Q319" s="96"/>
      <c r="R319" s="97" t="str">
        <f>IF(AND(A319&lt;&gt;0,B319&lt;&gt;0,D319&lt;&gt;0,C319&lt;&gt;0,N319&lt;&gt;0),(vol_de_nuit(B319,D319,A319,C319,N319/24)*24),"")</f>
        <v/>
      </c>
      <c r="S319" s="98"/>
      <c r="T319" s="95"/>
      <c r="U319" s="99"/>
      <c r="V319" s="100"/>
      <c r="W319" s="101"/>
      <c r="X319" s="116" t="str">
        <f>IFERROR(IF(AND(VLOOKUP($F319,'Aircraft list'!$A$4:$G$39,2,FALSE)="YES",VLOOKUP($F319,'Aircraft list'!$A$4:$G$39,4,FALSE)="YES"),T319,""),"")</f>
        <v/>
      </c>
      <c r="Y319" s="115" t="str">
        <f>IFERROR(IF(AND(VLOOKUP($F319,'Aircraft list'!$A$4:$G$39,2,FALSE)="YES",VLOOKUP($F319,'Aircraft list'!$A$4:$G$39,4,FALSE)="YES"),V319,""),"")</f>
        <v/>
      </c>
      <c r="Z319" s="116" t="str">
        <f>IFERROR(IF(AND(VLOOKUP($F319,'Aircraft list'!$A$4:$G$39,3,FALSE)="YES",VLOOKUP($F319,'Aircraft list'!$A$4:$G$39,4,FALSE)="YES"),T319,""),"")</f>
        <v/>
      </c>
      <c r="AA319" s="115" t="str">
        <f>IFERROR(IF(AND(VLOOKUP($F319,'Aircraft list'!$A$4:$G$39,3,FALSE)="YES",VLOOKUP($F319,'Aircraft list'!$A$4:$G$39,4,FALSE)="YES"),V319,""),"")</f>
        <v/>
      </c>
      <c r="AB319" s="116" t="str">
        <f>IFERROR(IF(AND(VLOOKUP($F319,'Aircraft list'!$A$4:$G$39,2,FALSE)="YES",VLOOKUP($F319,'Aircraft list'!$A$4:$G$39,6,FALSE)="YES"),T319,""),"")</f>
        <v/>
      </c>
      <c r="AC319" s="115" t="str">
        <f>IFERROR(IF(AND(VLOOKUP($F319,'Aircraft list'!$A$4:$G$39,2,FALSE)="YES",VLOOKUP($F319,'Aircraft list'!$A$4:$G$39,6,FALSE)="YES"),V319,""),"")</f>
        <v/>
      </c>
      <c r="AD319" s="116" t="str">
        <f>IFERROR(IF(AND(VLOOKUP($F319,'Aircraft list'!$A$4:$G$39,3,FALSE)="YES",VLOOKUP($F319,'Aircraft list'!$A$4:$G$39,6,FALSE)="YES"),T319,""),"")</f>
        <v/>
      </c>
      <c r="AE319" s="117" t="str">
        <f>IFERROR(IF(AND(VLOOKUP($F319,'Aircraft list'!$A$4:$G$39,3,FALSE)="YES",VLOOKUP($F319,'Aircraft list'!$A$4:$G$39,6,FALSE)="YES"),U319,""),"")</f>
        <v/>
      </c>
      <c r="AF319" s="115" t="str">
        <f>IFERROR(IF(AND(VLOOKUP($F319,'Aircraft list'!$A$4:$G$39,3,FALSE)="YES",VLOOKUP($F319,'Aircraft list'!$A$4:$G$39,6,FALSE)="YES"),V319,""),"")</f>
        <v/>
      </c>
      <c r="AG319" s="116" t="str">
        <f>IFERROR(IF(VLOOKUP($F319,'Aircraft list'!$A$4:$G$39,5,FALSE)="YES",T319,""),"")</f>
        <v/>
      </c>
      <c r="AH319" s="117" t="str">
        <f>IFERROR(IF(VLOOKUP($F319,'Aircraft list'!$A$4:$G$39,5,FALSE)="YES",U319,""),"")</f>
        <v/>
      </c>
      <c r="AI319" s="115" t="str">
        <f>IFERROR(IF(VLOOKUP($F319,'Aircraft list'!$A$4:$G$39,5,FALSE)="YES",V319,""),"")</f>
        <v/>
      </c>
      <c r="AJ319" s="101"/>
      <c r="AK319" s="101"/>
      <c r="AL319" s="101"/>
      <c r="AM319" s="102" t="str">
        <f>IFERROR(IF(VLOOKUP($F319,'Aircraft list'!$A$4:$G$39,7,FALSE)="YES",N319,""),"")</f>
        <v/>
      </c>
      <c r="AN319" s="112"/>
      <c r="AO319" s="101"/>
      <c r="AP319" s="101"/>
      <c r="AQ319" s="101"/>
      <c r="AR319" s="111"/>
      <c r="AS319" s="102"/>
      <c r="AT319" s="102"/>
      <c r="AU319" s="49"/>
    </row>
    <row r="320" spans="1:47" s="50" customFormat="1">
      <c r="A320" s="84"/>
      <c r="B320" s="75"/>
      <c r="C320" s="76"/>
      <c r="D320" s="77"/>
      <c r="E320" s="73" t="str">
        <f t="shared" si="15"/>
        <v/>
      </c>
      <c r="F320" s="79"/>
      <c r="G320" s="80"/>
      <c r="H320" s="50" t="str">
        <f>IFERROR(IF(VLOOKUP(F320,'Aircraft list'!$A$4:$T$59, 3,FALSE)="YES", "ME", "SE" )," ")</f>
        <v xml:space="preserve"> </v>
      </c>
      <c r="I320" s="80"/>
      <c r="J320" s="81" t="str">
        <f ca="1">IFERROR(IF(AND(
MOD(C320-fctlontodouble(VLOOKUP(B320,#REF!,4,FALSE))/360,1)&gt;=MOD((((MID((MID((IF(ISERR(A320),"",fctsoleil(A320,fctlattodouble(VLOOKUP(B320,#REF!,3,FALSE)),fctlontodouble(VLOOKUP(B320,#REF!,4,FALSE)),FALSE))),1,4)),1,2))*60+MID((MID((IF(ISERR(A320),"",fctsoleil(A320,fctlattodouble(VLOOKUP(B320,#REF!,3,FALSE)),fctlontodouble(VLOOKUP(B320,#REF!,4,FALSE)),FALSE))),1,4)),3,4))/(60*24))-fctlontodouble(VLOOKUP(B320,#REF!,4,FALSE))/360,1),
MOD(C320-fctlontodouble(VLOOKUP(B320,#REF!,4,FALSE))/360,1)&lt;MOD((((MID((MID((IF(ISERR(A320),"",fctsoleil(A320,fctlattodouble(VLOOKUP(B320,#REF!,3,FALSE)),fctlontodouble(VLOOKUP(B320,#REF!,4,FALSE)),FALSE))),7,4)),1,2))*60+MID((MID((IF(ISERR(A320),"",fctsoleil(A320,fctlattodouble(VLOOKUP(B320,#REF!,3,FALSE)),fctlontodouble(VLOOKUP(B320,#REF!,4,FALSE)),FALSE))),7,4)),3,4))/(60*24))-fctlontodouble(VLOOKUP(B320,#REF!,4,FALSE))/360,1)
),1,""),"")</f>
        <v/>
      </c>
      <c r="K320" s="82" t="str">
        <f t="shared" si="16"/>
        <v/>
      </c>
      <c r="L320" s="79" t="str">
        <f ca="1">IFERROR(IF(AND(
MOD(E320-fctlontodouble(VLOOKUP(D320,#REF!,4,FALSE))/360,1)&gt;=MOD((((MID((MID((IF(ISERR(A320),"",fctsoleil(A320,fctlattodouble(VLOOKUP(D320,#REF!,3,FALSE)),fctlontodouble(VLOOKUP(D320,#REF!,4,FALSE)),FALSE))),1,4)),1,2))*60+MID((MID((IF(ISERR(A320),"",fctsoleil(A320,fctlattodouble(VLOOKUP(D320,#REF!,3,FALSE)),fctlontodouble(VLOOKUP(D320,#REF!,4,FALSE)),FALSE))),1,4)),3,4))/(60*24))-fctlontodouble(VLOOKUP(D320,#REF!,4,FALSE))/360,1),
MOD(E320-fctlontodouble(VLOOKUP(D320,#REF!,4,FALSE))/360,1)&lt;MOD((((MID((MID((IF(ISERR(A320),"",fctsoleil(A320,fctlattodouble(VLOOKUP(D320,#REF!,3,FALSE)),fctlontodouble(VLOOKUP(D320,#REF!,4,FALSE)),FALSE))),7,4)),1,2))*60+MID((MID((IF(ISERR(A320),"",fctsoleil(A320,fctlattodouble(VLOOKUP(D320,#REF!,3,FALSE)),fctlontodouble(VLOOKUP(D320,#REF!,4,FALSE)),FALSE))),7,4)),3,4))/(60*24))-fctlontodouble(VLOOKUP(D320,#REF!,4,FALSE))/360,1)
),1," "),"")</f>
        <v/>
      </c>
      <c r="M320" s="79" t="str">
        <f t="shared" si="17"/>
        <v/>
      </c>
      <c r="N320" s="94"/>
      <c r="O320" s="83"/>
      <c r="P320" s="95"/>
      <c r="Q320" s="96"/>
      <c r="R320" s="97" t="str">
        <f>IF(AND(A320&lt;&gt;0,B320&lt;&gt;0,D320&lt;&gt;0,C320&lt;&gt;0,N320&lt;&gt;0),(vol_de_nuit(B320,D320,A320,C320,N320/24)*24),"")</f>
        <v/>
      </c>
      <c r="S320" s="98"/>
      <c r="T320" s="95"/>
      <c r="U320" s="99"/>
      <c r="V320" s="100"/>
      <c r="W320" s="101"/>
      <c r="X320" s="116" t="str">
        <f>IFERROR(IF(AND(VLOOKUP($F320,'Aircraft list'!$A$4:$G$39,2,FALSE)="YES",VLOOKUP($F320,'Aircraft list'!$A$4:$G$39,4,FALSE)="YES"),T320,""),"")</f>
        <v/>
      </c>
      <c r="Y320" s="115" t="str">
        <f>IFERROR(IF(AND(VLOOKUP($F320,'Aircraft list'!$A$4:$G$39,2,FALSE)="YES",VLOOKUP($F320,'Aircraft list'!$A$4:$G$39,4,FALSE)="YES"),V320,""),"")</f>
        <v/>
      </c>
      <c r="Z320" s="116" t="str">
        <f>IFERROR(IF(AND(VLOOKUP($F320,'Aircraft list'!$A$4:$G$39,3,FALSE)="YES",VLOOKUP($F320,'Aircraft list'!$A$4:$G$39,4,FALSE)="YES"),T320,""),"")</f>
        <v/>
      </c>
      <c r="AA320" s="115" t="str">
        <f>IFERROR(IF(AND(VLOOKUP($F320,'Aircraft list'!$A$4:$G$39,3,FALSE)="YES",VLOOKUP($F320,'Aircraft list'!$A$4:$G$39,4,FALSE)="YES"),V320,""),"")</f>
        <v/>
      </c>
      <c r="AB320" s="116" t="str">
        <f>IFERROR(IF(AND(VLOOKUP($F320,'Aircraft list'!$A$4:$G$39,2,FALSE)="YES",VLOOKUP($F320,'Aircraft list'!$A$4:$G$39,6,FALSE)="YES"),T320,""),"")</f>
        <v/>
      </c>
      <c r="AC320" s="115" t="str">
        <f>IFERROR(IF(AND(VLOOKUP($F320,'Aircraft list'!$A$4:$G$39,2,FALSE)="YES",VLOOKUP($F320,'Aircraft list'!$A$4:$G$39,6,FALSE)="YES"),V320,""),"")</f>
        <v/>
      </c>
      <c r="AD320" s="116" t="str">
        <f>IFERROR(IF(AND(VLOOKUP($F320,'Aircraft list'!$A$4:$G$39,3,FALSE)="YES",VLOOKUP($F320,'Aircraft list'!$A$4:$G$39,6,FALSE)="YES"),T320,""),"")</f>
        <v/>
      </c>
      <c r="AE320" s="117" t="str">
        <f>IFERROR(IF(AND(VLOOKUP($F320,'Aircraft list'!$A$4:$G$39,3,FALSE)="YES",VLOOKUP($F320,'Aircraft list'!$A$4:$G$39,6,FALSE)="YES"),U320,""),"")</f>
        <v/>
      </c>
      <c r="AF320" s="115" t="str">
        <f>IFERROR(IF(AND(VLOOKUP($F320,'Aircraft list'!$A$4:$G$39,3,FALSE)="YES",VLOOKUP($F320,'Aircraft list'!$A$4:$G$39,6,FALSE)="YES"),V320,""),"")</f>
        <v/>
      </c>
      <c r="AG320" s="116" t="str">
        <f>IFERROR(IF(VLOOKUP($F320,'Aircraft list'!$A$4:$G$39,5,FALSE)="YES",T320,""),"")</f>
        <v/>
      </c>
      <c r="AH320" s="117" t="str">
        <f>IFERROR(IF(VLOOKUP($F320,'Aircraft list'!$A$4:$G$39,5,FALSE)="YES",U320,""),"")</f>
        <v/>
      </c>
      <c r="AI320" s="115" t="str">
        <f>IFERROR(IF(VLOOKUP($F320,'Aircraft list'!$A$4:$G$39,5,FALSE)="YES",V320,""),"")</f>
        <v/>
      </c>
      <c r="AJ320" s="101"/>
      <c r="AK320" s="101"/>
      <c r="AL320" s="101"/>
      <c r="AM320" s="102" t="str">
        <f>IFERROR(IF(VLOOKUP($F320,'Aircraft list'!$A$4:$G$39,7,FALSE)="YES",N320,""),"")</f>
        <v/>
      </c>
      <c r="AN320" s="112"/>
      <c r="AO320" s="101"/>
      <c r="AP320" s="101"/>
      <c r="AQ320" s="101"/>
      <c r="AR320" s="111"/>
      <c r="AS320" s="102"/>
      <c r="AT320" s="102"/>
      <c r="AU320" s="49"/>
    </row>
    <row r="321" spans="1:47" s="50" customFormat="1">
      <c r="A321" s="84"/>
      <c r="B321" s="75"/>
      <c r="C321" s="76"/>
      <c r="D321" s="77"/>
      <c r="E321" s="73" t="str">
        <f t="shared" si="15"/>
        <v/>
      </c>
      <c r="F321" s="79"/>
      <c r="G321" s="80"/>
      <c r="H321" s="50" t="str">
        <f>IFERROR(IF(VLOOKUP(F321,'Aircraft list'!$A$4:$T$59, 3,FALSE)="YES", "ME", "SE" )," ")</f>
        <v xml:space="preserve"> </v>
      </c>
      <c r="I321" s="80"/>
      <c r="J321" s="81" t="str">
        <f ca="1">IFERROR(IF(AND(
MOD(C321-fctlontodouble(VLOOKUP(B321,#REF!,4,FALSE))/360,1)&gt;=MOD((((MID((MID((IF(ISERR(A321),"",fctsoleil(A321,fctlattodouble(VLOOKUP(B321,#REF!,3,FALSE)),fctlontodouble(VLOOKUP(B321,#REF!,4,FALSE)),FALSE))),1,4)),1,2))*60+MID((MID((IF(ISERR(A321),"",fctsoleil(A321,fctlattodouble(VLOOKUP(B321,#REF!,3,FALSE)),fctlontodouble(VLOOKUP(B321,#REF!,4,FALSE)),FALSE))),1,4)),3,4))/(60*24))-fctlontodouble(VLOOKUP(B321,#REF!,4,FALSE))/360,1),
MOD(C321-fctlontodouble(VLOOKUP(B321,#REF!,4,FALSE))/360,1)&lt;MOD((((MID((MID((IF(ISERR(A321),"",fctsoleil(A321,fctlattodouble(VLOOKUP(B321,#REF!,3,FALSE)),fctlontodouble(VLOOKUP(B321,#REF!,4,FALSE)),FALSE))),7,4)),1,2))*60+MID((MID((IF(ISERR(A321),"",fctsoleil(A321,fctlattodouble(VLOOKUP(B321,#REF!,3,FALSE)),fctlontodouble(VLOOKUP(B321,#REF!,4,FALSE)),FALSE))),7,4)),3,4))/(60*24))-fctlontodouble(VLOOKUP(B321,#REF!,4,FALSE))/360,1)
),1,""),"")</f>
        <v/>
      </c>
      <c r="K321" s="82" t="str">
        <f t="shared" si="16"/>
        <v/>
      </c>
      <c r="L321" s="79" t="str">
        <f ca="1">IFERROR(IF(AND(
MOD(E321-fctlontodouble(VLOOKUP(D321,#REF!,4,FALSE))/360,1)&gt;=MOD((((MID((MID((IF(ISERR(A321),"",fctsoleil(A321,fctlattodouble(VLOOKUP(D321,#REF!,3,FALSE)),fctlontodouble(VLOOKUP(D321,#REF!,4,FALSE)),FALSE))),1,4)),1,2))*60+MID((MID((IF(ISERR(A321),"",fctsoleil(A321,fctlattodouble(VLOOKUP(D321,#REF!,3,FALSE)),fctlontodouble(VLOOKUP(D321,#REF!,4,FALSE)),FALSE))),1,4)),3,4))/(60*24))-fctlontodouble(VLOOKUP(D321,#REF!,4,FALSE))/360,1),
MOD(E321-fctlontodouble(VLOOKUP(D321,#REF!,4,FALSE))/360,1)&lt;MOD((((MID((MID((IF(ISERR(A321),"",fctsoleil(A321,fctlattodouble(VLOOKUP(D321,#REF!,3,FALSE)),fctlontodouble(VLOOKUP(D321,#REF!,4,FALSE)),FALSE))),7,4)),1,2))*60+MID((MID((IF(ISERR(A321),"",fctsoleil(A321,fctlattodouble(VLOOKUP(D321,#REF!,3,FALSE)),fctlontodouble(VLOOKUP(D321,#REF!,4,FALSE)),FALSE))),7,4)),3,4))/(60*24))-fctlontodouble(VLOOKUP(D321,#REF!,4,FALSE))/360,1)
),1," "),"")</f>
        <v/>
      </c>
      <c r="M321" s="79" t="str">
        <f t="shared" si="17"/>
        <v/>
      </c>
      <c r="N321" s="94"/>
      <c r="O321" s="83"/>
      <c r="P321" s="95"/>
      <c r="Q321" s="96"/>
      <c r="R321" s="97" t="str">
        <f>IF(AND(A321&lt;&gt;0,B321&lt;&gt;0,D321&lt;&gt;0,C321&lt;&gt;0,N321&lt;&gt;0),(vol_de_nuit(B321,D321,A321,C321,N321/24)*24),"")</f>
        <v/>
      </c>
      <c r="S321" s="98"/>
      <c r="T321" s="95"/>
      <c r="U321" s="99"/>
      <c r="V321" s="100"/>
      <c r="W321" s="101"/>
      <c r="X321" s="116" t="str">
        <f>IFERROR(IF(AND(VLOOKUP($F321,'Aircraft list'!$A$4:$G$39,2,FALSE)="YES",VLOOKUP($F321,'Aircraft list'!$A$4:$G$39,4,FALSE)="YES"),T321,""),"")</f>
        <v/>
      </c>
      <c r="Y321" s="115" t="str">
        <f>IFERROR(IF(AND(VLOOKUP($F321,'Aircraft list'!$A$4:$G$39,2,FALSE)="YES",VLOOKUP($F321,'Aircraft list'!$A$4:$G$39,4,FALSE)="YES"),V321,""),"")</f>
        <v/>
      </c>
      <c r="Z321" s="116" t="str">
        <f>IFERROR(IF(AND(VLOOKUP($F321,'Aircraft list'!$A$4:$G$39,3,FALSE)="YES",VLOOKUP($F321,'Aircraft list'!$A$4:$G$39,4,FALSE)="YES"),T321,""),"")</f>
        <v/>
      </c>
      <c r="AA321" s="115" t="str">
        <f>IFERROR(IF(AND(VLOOKUP($F321,'Aircraft list'!$A$4:$G$39,3,FALSE)="YES",VLOOKUP($F321,'Aircraft list'!$A$4:$G$39,4,FALSE)="YES"),V321,""),"")</f>
        <v/>
      </c>
      <c r="AB321" s="116" t="str">
        <f>IFERROR(IF(AND(VLOOKUP($F321,'Aircraft list'!$A$4:$G$39,2,FALSE)="YES",VLOOKUP($F321,'Aircraft list'!$A$4:$G$39,6,FALSE)="YES"),T321,""),"")</f>
        <v/>
      </c>
      <c r="AC321" s="115" t="str">
        <f>IFERROR(IF(AND(VLOOKUP($F321,'Aircraft list'!$A$4:$G$39,2,FALSE)="YES",VLOOKUP($F321,'Aircraft list'!$A$4:$G$39,6,FALSE)="YES"),V321,""),"")</f>
        <v/>
      </c>
      <c r="AD321" s="116" t="str">
        <f>IFERROR(IF(AND(VLOOKUP($F321,'Aircraft list'!$A$4:$G$39,3,FALSE)="YES",VLOOKUP($F321,'Aircraft list'!$A$4:$G$39,6,FALSE)="YES"),T321,""),"")</f>
        <v/>
      </c>
      <c r="AE321" s="117" t="str">
        <f>IFERROR(IF(AND(VLOOKUP($F321,'Aircraft list'!$A$4:$G$39,3,FALSE)="YES",VLOOKUP($F321,'Aircraft list'!$A$4:$G$39,6,FALSE)="YES"),U321,""),"")</f>
        <v/>
      </c>
      <c r="AF321" s="115" t="str">
        <f>IFERROR(IF(AND(VLOOKUP($F321,'Aircraft list'!$A$4:$G$39,3,FALSE)="YES",VLOOKUP($F321,'Aircraft list'!$A$4:$G$39,6,FALSE)="YES"),V321,""),"")</f>
        <v/>
      </c>
      <c r="AG321" s="116" t="str">
        <f>IFERROR(IF(VLOOKUP($F321,'Aircraft list'!$A$4:$G$39,5,FALSE)="YES",T321,""),"")</f>
        <v/>
      </c>
      <c r="AH321" s="117" t="str">
        <f>IFERROR(IF(VLOOKUP($F321,'Aircraft list'!$A$4:$G$39,5,FALSE)="YES",U321,""),"")</f>
        <v/>
      </c>
      <c r="AI321" s="115" t="str">
        <f>IFERROR(IF(VLOOKUP($F321,'Aircraft list'!$A$4:$G$39,5,FALSE)="YES",V321,""),"")</f>
        <v/>
      </c>
      <c r="AJ321" s="101"/>
      <c r="AK321" s="101"/>
      <c r="AL321" s="101"/>
      <c r="AM321" s="102" t="str">
        <f>IFERROR(IF(VLOOKUP($F321,'Aircraft list'!$A$4:$G$39,7,FALSE)="YES",N321,""),"")</f>
        <v/>
      </c>
      <c r="AN321" s="112"/>
      <c r="AO321" s="101"/>
      <c r="AP321" s="101"/>
      <c r="AQ321" s="101"/>
      <c r="AR321" s="111"/>
      <c r="AS321" s="102"/>
      <c r="AT321" s="102"/>
      <c r="AU321" s="49"/>
    </row>
    <row r="322" spans="1:47" s="50" customFormat="1">
      <c r="A322" s="84"/>
      <c r="B322" s="75"/>
      <c r="C322" s="76"/>
      <c r="D322" s="77"/>
      <c r="E322" s="73" t="str">
        <f t="shared" si="15"/>
        <v/>
      </c>
      <c r="F322" s="79"/>
      <c r="G322" s="80"/>
      <c r="H322" s="50" t="str">
        <f>IFERROR(IF(VLOOKUP(F322,'Aircraft list'!$A$4:$T$59, 3,FALSE)="YES", "ME", "SE" )," ")</f>
        <v xml:space="preserve"> </v>
      </c>
      <c r="I322" s="80"/>
      <c r="J322" s="81" t="str">
        <f ca="1">IFERROR(IF(AND(
MOD(C322-fctlontodouble(VLOOKUP(B322,#REF!,4,FALSE))/360,1)&gt;=MOD((((MID((MID((IF(ISERR(A322),"",fctsoleil(A322,fctlattodouble(VLOOKUP(B322,#REF!,3,FALSE)),fctlontodouble(VLOOKUP(B322,#REF!,4,FALSE)),FALSE))),1,4)),1,2))*60+MID((MID((IF(ISERR(A322),"",fctsoleil(A322,fctlattodouble(VLOOKUP(B322,#REF!,3,FALSE)),fctlontodouble(VLOOKUP(B322,#REF!,4,FALSE)),FALSE))),1,4)),3,4))/(60*24))-fctlontodouble(VLOOKUP(B322,#REF!,4,FALSE))/360,1),
MOD(C322-fctlontodouble(VLOOKUP(B322,#REF!,4,FALSE))/360,1)&lt;MOD((((MID((MID((IF(ISERR(A322),"",fctsoleil(A322,fctlattodouble(VLOOKUP(B322,#REF!,3,FALSE)),fctlontodouble(VLOOKUP(B322,#REF!,4,FALSE)),FALSE))),7,4)),1,2))*60+MID((MID((IF(ISERR(A322),"",fctsoleil(A322,fctlattodouble(VLOOKUP(B322,#REF!,3,FALSE)),fctlontodouble(VLOOKUP(B322,#REF!,4,FALSE)),FALSE))),7,4)),3,4))/(60*24))-fctlontodouble(VLOOKUP(B322,#REF!,4,FALSE))/360,1)
),1,""),"")</f>
        <v/>
      </c>
      <c r="K322" s="82" t="str">
        <f t="shared" si="16"/>
        <v/>
      </c>
      <c r="L322" s="79" t="str">
        <f ca="1">IFERROR(IF(AND(
MOD(E322-fctlontodouble(VLOOKUP(D322,#REF!,4,FALSE))/360,1)&gt;=MOD((((MID((MID((IF(ISERR(A322),"",fctsoleil(A322,fctlattodouble(VLOOKUP(D322,#REF!,3,FALSE)),fctlontodouble(VLOOKUP(D322,#REF!,4,FALSE)),FALSE))),1,4)),1,2))*60+MID((MID((IF(ISERR(A322),"",fctsoleil(A322,fctlattodouble(VLOOKUP(D322,#REF!,3,FALSE)),fctlontodouble(VLOOKUP(D322,#REF!,4,FALSE)),FALSE))),1,4)),3,4))/(60*24))-fctlontodouble(VLOOKUP(D322,#REF!,4,FALSE))/360,1),
MOD(E322-fctlontodouble(VLOOKUP(D322,#REF!,4,FALSE))/360,1)&lt;MOD((((MID((MID((IF(ISERR(A322),"",fctsoleil(A322,fctlattodouble(VLOOKUP(D322,#REF!,3,FALSE)),fctlontodouble(VLOOKUP(D322,#REF!,4,FALSE)),FALSE))),7,4)),1,2))*60+MID((MID((IF(ISERR(A322),"",fctsoleil(A322,fctlattodouble(VLOOKUP(D322,#REF!,3,FALSE)),fctlontodouble(VLOOKUP(D322,#REF!,4,FALSE)),FALSE))),7,4)),3,4))/(60*24))-fctlontodouble(VLOOKUP(D322,#REF!,4,FALSE))/360,1)
),1," "),"")</f>
        <v/>
      </c>
      <c r="M322" s="79" t="str">
        <f t="shared" si="17"/>
        <v/>
      </c>
      <c r="N322" s="94"/>
      <c r="O322" s="83"/>
      <c r="P322" s="95"/>
      <c r="Q322" s="96"/>
      <c r="R322" s="97" t="str">
        <f>IF(AND(A322&lt;&gt;0,B322&lt;&gt;0,D322&lt;&gt;0,C322&lt;&gt;0,N322&lt;&gt;0),(vol_de_nuit(B322,D322,A322,C322,N322/24)*24),"")</f>
        <v/>
      </c>
      <c r="S322" s="98"/>
      <c r="T322" s="95"/>
      <c r="U322" s="99"/>
      <c r="V322" s="100"/>
      <c r="W322" s="101"/>
      <c r="X322" s="116" t="str">
        <f>IFERROR(IF(AND(VLOOKUP($F322,'Aircraft list'!$A$4:$G$39,2,FALSE)="YES",VLOOKUP($F322,'Aircraft list'!$A$4:$G$39,4,FALSE)="YES"),T322,""),"")</f>
        <v/>
      </c>
      <c r="Y322" s="115" t="str">
        <f>IFERROR(IF(AND(VLOOKUP($F322,'Aircraft list'!$A$4:$G$39,2,FALSE)="YES",VLOOKUP($F322,'Aircraft list'!$A$4:$G$39,4,FALSE)="YES"),V322,""),"")</f>
        <v/>
      </c>
      <c r="Z322" s="116" t="str">
        <f>IFERROR(IF(AND(VLOOKUP($F322,'Aircraft list'!$A$4:$G$39,3,FALSE)="YES",VLOOKUP($F322,'Aircraft list'!$A$4:$G$39,4,FALSE)="YES"),T322,""),"")</f>
        <v/>
      </c>
      <c r="AA322" s="115" t="str">
        <f>IFERROR(IF(AND(VLOOKUP($F322,'Aircraft list'!$A$4:$G$39,3,FALSE)="YES",VLOOKUP($F322,'Aircraft list'!$A$4:$G$39,4,FALSE)="YES"),V322,""),"")</f>
        <v/>
      </c>
      <c r="AB322" s="116" t="str">
        <f>IFERROR(IF(AND(VLOOKUP($F322,'Aircraft list'!$A$4:$G$39,2,FALSE)="YES",VLOOKUP($F322,'Aircraft list'!$A$4:$G$39,6,FALSE)="YES"),T322,""),"")</f>
        <v/>
      </c>
      <c r="AC322" s="115" t="str">
        <f>IFERROR(IF(AND(VLOOKUP($F322,'Aircraft list'!$A$4:$G$39,2,FALSE)="YES",VLOOKUP($F322,'Aircraft list'!$A$4:$G$39,6,FALSE)="YES"),V322,""),"")</f>
        <v/>
      </c>
      <c r="AD322" s="116" t="str">
        <f>IFERROR(IF(AND(VLOOKUP($F322,'Aircraft list'!$A$4:$G$39,3,FALSE)="YES",VLOOKUP($F322,'Aircraft list'!$A$4:$G$39,6,FALSE)="YES"),T322,""),"")</f>
        <v/>
      </c>
      <c r="AE322" s="117" t="str">
        <f>IFERROR(IF(AND(VLOOKUP($F322,'Aircraft list'!$A$4:$G$39,3,FALSE)="YES",VLOOKUP($F322,'Aircraft list'!$A$4:$G$39,6,FALSE)="YES"),U322,""),"")</f>
        <v/>
      </c>
      <c r="AF322" s="115" t="str">
        <f>IFERROR(IF(AND(VLOOKUP($F322,'Aircraft list'!$A$4:$G$39,3,FALSE)="YES",VLOOKUP($F322,'Aircraft list'!$A$4:$G$39,6,FALSE)="YES"),V322,""),"")</f>
        <v/>
      </c>
      <c r="AG322" s="116" t="str">
        <f>IFERROR(IF(VLOOKUP($F322,'Aircraft list'!$A$4:$G$39,5,FALSE)="YES",T322,""),"")</f>
        <v/>
      </c>
      <c r="AH322" s="117" t="str">
        <f>IFERROR(IF(VLOOKUP($F322,'Aircraft list'!$A$4:$G$39,5,FALSE)="YES",U322,""),"")</f>
        <v/>
      </c>
      <c r="AI322" s="115" t="str">
        <f>IFERROR(IF(VLOOKUP($F322,'Aircraft list'!$A$4:$G$39,5,FALSE)="YES",V322,""),"")</f>
        <v/>
      </c>
      <c r="AJ322" s="101"/>
      <c r="AK322" s="101"/>
      <c r="AL322" s="101"/>
      <c r="AM322" s="102" t="str">
        <f>IFERROR(IF(VLOOKUP($F322,'Aircraft list'!$A$4:$G$39,7,FALSE)="YES",N322,""),"")</f>
        <v/>
      </c>
      <c r="AN322" s="112"/>
      <c r="AO322" s="101"/>
      <c r="AP322" s="101"/>
      <c r="AQ322" s="101"/>
      <c r="AR322" s="111"/>
      <c r="AS322" s="102"/>
      <c r="AT322" s="102"/>
      <c r="AU322" s="49"/>
    </row>
    <row r="323" spans="1:47" s="50" customFormat="1">
      <c r="A323" s="84"/>
      <c r="B323" s="75"/>
      <c r="C323" s="76"/>
      <c r="D323" s="77"/>
      <c r="E323" s="73" t="str">
        <f t="shared" si="15"/>
        <v/>
      </c>
      <c r="F323" s="79"/>
      <c r="G323" s="80"/>
      <c r="H323" s="50" t="str">
        <f>IFERROR(IF(VLOOKUP(F323,'Aircraft list'!$A$4:$T$59, 3,FALSE)="YES", "ME", "SE" )," ")</f>
        <v xml:space="preserve"> </v>
      </c>
      <c r="I323" s="80"/>
      <c r="J323" s="81" t="str">
        <f ca="1">IFERROR(IF(AND(
MOD(C323-fctlontodouble(VLOOKUP(B323,#REF!,4,FALSE))/360,1)&gt;=MOD((((MID((MID((IF(ISERR(A323),"",fctsoleil(A323,fctlattodouble(VLOOKUP(B323,#REF!,3,FALSE)),fctlontodouble(VLOOKUP(B323,#REF!,4,FALSE)),FALSE))),1,4)),1,2))*60+MID((MID((IF(ISERR(A323),"",fctsoleil(A323,fctlattodouble(VLOOKUP(B323,#REF!,3,FALSE)),fctlontodouble(VLOOKUP(B323,#REF!,4,FALSE)),FALSE))),1,4)),3,4))/(60*24))-fctlontodouble(VLOOKUP(B323,#REF!,4,FALSE))/360,1),
MOD(C323-fctlontodouble(VLOOKUP(B323,#REF!,4,FALSE))/360,1)&lt;MOD((((MID((MID((IF(ISERR(A323),"",fctsoleil(A323,fctlattodouble(VLOOKUP(B323,#REF!,3,FALSE)),fctlontodouble(VLOOKUP(B323,#REF!,4,FALSE)),FALSE))),7,4)),1,2))*60+MID((MID((IF(ISERR(A323),"",fctsoleil(A323,fctlattodouble(VLOOKUP(B323,#REF!,3,FALSE)),fctlontodouble(VLOOKUP(B323,#REF!,4,FALSE)),FALSE))),7,4)),3,4))/(60*24))-fctlontodouble(VLOOKUP(B323,#REF!,4,FALSE))/360,1)
),1,""),"")</f>
        <v/>
      </c>
      <c r="K323" s="82" t="str">
        <f t="shared" si="16"/>
        <v/>
      </c>
      <c r="L323" s="79" t="str">
        <f ca="1">IFERROR(IF(AND(
MOD(E323-fctlontodouble(VLOOKUP(D323,#REF!,4,FALSE))/360,1)&gt;=MOD((((MID((MID((IF(ISERR(A323),"",fctsoleil(A323,fctlattodouble(VLOOKUP(D323,#REF!,3,FALSE)),fctlontodouble(VLOOKUP(D323,#REF!,4,FALSE)),FALSE))),1,4)),1,2))*60+MID((MID((IF(ISERR(A323),"",fctsoleil(A323,fctlattodouble(VLOOKUP(D323,#REF!,3,FALSE)),fctlontodouble(VLOOKUP(D323,#REF!,4,FALSE)),FALSE))),1,4)),3,4))/(60*24))-fctlontodouble(VLOOKUP(D323,#REF!,4,FALSE))/360,1),
MOD(E323-fctlontodouble(VLOOKUP(D323,#REF!,4,FALSE))/360,1)&lt;MOD((((MID((MID((IF(ISERR(A323),"",fctsoleil(A323,fctlattodouble(VLOOKUP(D323,#REF!,3,FALSE)),fctlontodouble(VLOOKUP(D323,#REF!,4,FALSE)),FALSE))),7,4)),1,2))*60+MID((MID((IF(ISERR(A323),"",fctsoleil(A323,fctlattodouble(VLOOKUP(D323,#REF!,3,FALSE)),fctlontodouble(VLOOKUP(D323,#REF!,4,FALSE)),FALSE))),7,4)),3,4))/(60*24))-fctlontodouble(VLOOKUP(D323,#REF!,4,FALSE))/360,1)
),1," "),"")</f>
        <v/>
      </c>
      <c r="M323" s="79" t="str">
        <f t="shared" si="17"/>
        <v/>
      </c>
      <c r="N323" s="94"/>
      <c r="O323" s="83"/>
      <c r="P323" s="95"/>
      <c r="Q323" s="96"/>
      <c r="R323" s="97" t="str">
        <f>IF(AND(A323&lt;&gt;0,B323&lt;&gt;0,D323&lt;&gt;0,C323&lt;&gt;0,N323&lt;&gt;0),(vol_de_nuit(B323,D323,A323,C323,N323/24)*24),"")</f>
        <v/>
      </c>
      <c r="S323" s="98"/>
      <c r="T323" s="95"/>
      <c r="U323" s="99"/>
      <c r="V323" s="100"/>
      <c r="W323" s="101"/>
      <c r="X323" s="116" t="str">
        <f>IFERROR(IF(AND(VLOOKUP($F323,'Aircraft list'!$A$4:$G$39,2,FALSE)="YES",VLOOKUP($F323,'Aircraft list'!$A$4:$G$39,4,FALSE)="YES"),T323,""),"")</f>
        <v/>
      </c>
      <c r="Y323" s="115" t="str">
        <f>IFERROR(IF(AND(VLOOKUP($F323,'Aircraft list'!$A$4:$G$39,2,FALSE)="YES",VLOOKUP($F323,'Aircraft list'!$A$4:$G$39,4,FALSE)="YES"),V323,""),"")</f>
        <v/>
      </c>
      <c r="Z323" s="116" t="str">
        <f>IFERROR(IF(AND(VLOOKUP($F323,'Aircraft list'!$A$4:$G$39,3,FALSE)="YES",VLOOKUP($F323,'Aircraft list'!$A$4:$G$39,4,FALSE)="YES"),T323,""),"")</f>
        <v/>
      </c>
      <c r="AA323" s="115" t="str">
        <f>IFERROR(IF(AND(VLOOKUP($F323,'Aircraft list'!$A$4:$G$39,3,FALSE)="YES",VLOOKUP($F323,'Aircraft list'!$A$4:$G$39,4,FALSE)="YES"),V323,""),"")</f>
        <v/>
      </c>
      <c r="AB323" s="116" t="str">
        <f>IFERROR(IF(AND(VLOOKUP($F323,'Aircraft list'!$A$4:$G$39,2,FALSE)="YES",VLOOKUP($F323,'Aircraft list'!$A$4:$G$39,6,FALSE)="YES"),T323,""),"")</f>
        <v/>
      </c>
      <c r="AC323" s="115" t="str">
        <f>IFERROR(IF(AND(VLOOKUP($F323,'Aircraft list'!$A$4:$G$39,2,FALSE)="YES",VLOOKUP($F323,'Aircraft list'!$A$4:$G$39,6,FALSE)="YES"),V323,""),"")</f>
        <v/>
      </c>
      <c r="AD323" s="116" t="str">
        <f>IFERROR(IF(AND(VLOOKUP($F323,'Aircraft list'!$A$4:$G$39,3,FALSE)="YES",VLOOKUP($F323,'Aircraft list'!$A$4:$G$39,6,FALSE)="YES"),T323,""),"")</f>
        <v/>
      </c>
      <c r="AE323" s="117" t="str">
        <f>IFERROR(IF(AND(VLOOKUP($F323,'Aircraft list'!$A$4:$G$39,3,FALSE)="YES",VLOOKUP($F323,'Aircraft list'!$A$4:$G$39,6,FALSE)="YES"),U323,""),"")</f>
        <v/>
      </c>
      <c r="AF323" s="115" t="str">
        <f>IFERROR(IF(AND(VLOOKUP($F323,'Aircraft list'!$A$4:$G$39,3,FALSE)="YES",VLOOKUP($F323,'Aircraft list'!$A$4:$G$39,6,FALSE)="YES"),V323,""),"")</f>
        <v/>
      </c>
      <c r="AG323" s="116" t="str">
        <f>IFERROR(IF(VLOOKUP($F323,'Aircraft list'!$A$4:$G$39,5,FALSE)="YES",T323,""),"")</f>
        <v/>
      </c>
      <c r="AH323" s="117" t="str">
        <f>IFERROR(IF(VLOOKUP($F323,'Aircraft list'!$A$4:$G$39,5,FALSE)="YES",U323,""),"")</f>
        <v/>
      </c>
      <c r="AI323" s="115" t="str">
        <f>IFERROR(IF(VLOOKUP($F323,'Aircraft list'!$A$4:$G$39,5,FALSE)="YES",V323,""),"")</f>
        <v/>
      </c>
      <c r="AJ323" s="101"/>
      <c r="AK323" s="101"/>
      <c r="AL323" s="101"/>
      <c r="AM323" s="102" t="str">
        <f>IFERROR(IF(VLOOKUP($F323,'Aircraft list'!$A$4:$G$39,7,FALSE)="YES",N323,""),"")</f>
        <v/>
      </c>
      <c r="AN323" s="112"/>
      <c r="AO323" s="101"/>
      <c r="AP323" s="101"/>
      <c r="AQ323" s="101"/>
      <c r="AR323" s="111"/>
      <c r="AS323" s="102"/>
      <c r="AT323" s="102"/>
      <c r="AU323" s="49"/>
    </row>
    <row r="324" spans="1:47" s="50" customFormat="1">
      <c r="A324" s="84"/>
      <c r="B324" s="75"/>
      <c r="C324" s="76"/>
      <c r="D324" s="77"/>
      <c r="E324" s="73" t="str">
        <f t="shared" si="15"/>
        <v/>
      </c>
      <c r="F324" s="79"/>
      <c r="G324" s="80"/>
      <c r="H324" s="50" t="str">
        <f>IFERROR(IF(VLOOKUP(F324,'Aircraft list'!$A$4:$T$59, 3,FALSE)="YES", "ME", "SE" )," ")</f>
        <v xml:space="preserve"> </v>
      </c>
      <c r="I324" s="80"/>
      <c r="J324" s="81" t="str">
        <f ca="1">IFERROR(IF(AND(
MOD(C324-fctlontodouble(VLOOKUP(B324,#REF!,4,FALSE))/360,1)&gt;=MOD((((MID((MID((IF(ISERR(A324),"",fctsoleil(A324,fctlattodouble(VLOOKUP(B324,#REF!,3,FALSE)),fctlontodouble(VLOOKUP(B324,#REF!,4,FALSE)),FALSE))),1,4)),1,2))*60+MID((MID((IF(ISERR(A324),"",fctsoleil(A324,fctlattodouble(VLOOKUP(B324,#REF!,3,FALSE)),fctlontodouble(VLOOKUP(B324,#REF!,4,FALSE)),FALSE))),1,4)),3,4))/(60*24))-fctlontodouble(VLOOKUP(B324,#REF!,4,FALSE))/360,1),
MOD(C324-fctlontodouble(VLOOKUP(B324,#REF!,4,FALSE))/360,1)&lt;MOD((((MID((MID((IF(ISERR(A324),"",fctsoleil(A324,fctlattodouble(VLOOKUP(B324,#REF!,3,FALSE)),fctlontodouble(VLOOKUP(B324,#REF!,4,FALSE)),FALSE))),7,4)),1,2))*60+MID((MID((IF(ISERR(A324),"",fctsoleil(A324,fctlattodouble(VLOOKUP(B324,#REF!,3,FALSE)),fctlontodouble(VLOOKUP(B324,#REF!,4,FALSE)),FALSE))),7,4)),3,4))/(60*24))-fctlontodouble(VLOOKUP(B324,#REF!,4,FALSE))/360,1)
),1,""),"")</f>
        <v/>
      </c>
      <c r="K324" s="82" t="str">
        <f t="shared" si="16"/>
        <v/>
      </c>
      <c r="L324" s="79" t="str">
        <f ca="1">IFERROR(IF(AND(
MOD(E324-fctlontodouble(VLOOKUP(D324,#REF!,4,FALSE))/360,1)&gt;=MOD((((MID((MID((IF(ISERR(A324),"",fctsoleil(A324,fctlattodouble(VLOOKUP(D324,#REF!,3,FALSE)),fctlontodouble(VLOOKUP(D324,#REF!,4,FALSE)),FALSE))),1,4)),1,2))*60+MID((MID((IF(ISERR(A324),"",fctsoleil(A324,fctlattodouble(VLOOKUP(D324,#REF!,3,FALSE)),fctlontodouble(VLOOKUP(D324,#REF!,4,FALSE)),FALSE))),1,4)),3,4))/(60*24))-fctlontodouble(VLOOKUP(D324,#REF!,4,FALSE))/360,1),
MOD(E324-fctlontodouble(VLOOKUP(D324,#REF!,4,FALSE))/360,1)&lt;MOD((((MID((MID((IF(ISERR(A324),"",fctsoleil(A324,fctlattodouble(VLOOKUP(D324,#REF!,3,FALSE)),fctlontodouble(VLOOKUP(D324,#REF!,4,FALSE)),FALSE))),7,4)),1,2))*60+MID((MID((IF(ISERR(A324),"",fctsoleil(A324,fctlattodouble(VLOOKUP(D324,#REF!,3,FALSE)),fctlontodouble(VLOOKUP(D324,#REF!,4,FALSE)),FALSE))),7,4)),3,4))/(60*24))-fctlontodouble(VLOOKUP(D324,#REF!,4,FALSE))/360,1)
),1," "),"")</f>
        <v/>
      </c>
      <c r="M324" s="79" t="str">
        <f t="shared" si="17"/>
        <v/>
      </c>
      <c r="N324" s="94"/>
      <c r="O324" s="83"/>
      <c r="P324" s="95"/>
      <c r="Q324" s="96"/>
      <c r="R324" s="97" t="str">
        <f>IF(AND(A324&lt;&gt;0,B324&lt;&gt;0,D324&lt;&gt;0,C324&lt;&gt;0,N324&lt;&gt;0),(vol_de_nuit(B324,D324,A324,C324,N324/24)*24),"")</f>
        <v/>
      </c>
      <c r="S324" s="98"/>
      <c r="T324" s="95"/>
      <c r="U324" s="99"/>
      <c r="V324" s="100"/>
      <c r="W324" s="101"/>
      <c r="X324" s="116" t="str">
        <f>IFERROR(IF(AND(VLOOKUP($F324,'Aircraft list'!$A$4:$G$39,2,FALSE)="YES",VLOOKUP($F324,'Aircraft list'!$A$4:$G$39,4,FALSE)="YES"),T324,""),"")</f>
        <v/>
      </c>
      <c r="Y324" s="115" t="str">
        <f>IFERROR(IF(AND(VLOOKUP($F324,'Aircraft list'!$A$4:$G$39,2,FALSE)="YES",VLOOKUP($F324,'Aircraft list'!$A$4:$G$39,4,FALSE)="YES"),V324,""),"")</f>
        <v/>
      </c>
      <c r="Z324" s="116" t="str">
        <f>IFERROR(IF(AND(VLOOKUP($F324,'Aircraft list'!$A$4:$G$39,3,FALSE)="YES",VLOOKUP($F324,'Aircraft list'!$A$4:$G$39,4,FALSE)="YES"),T324,""),"")</f>
        <v/>
      </c>
      <c r="AA324" s="115" t="str">
        <f>IFERROR(IF(AND(VLOOKUP($F324,'Aircraft list'!$A$4:$G$39,3,FALSE)="YES",VLOOKUP($F324,'Aircraft list'!$A$4:$G$39,4,FALSE)="YES"),V324,""),"")</f>
        <v/>
      </c>
      <c r="AB324" s="116" t="str">
        <f>IFERROR(IF(AND(VLOOKUP($F324,'Aircraft list'!$A$4:$G$39,2,FALSE)="YES",VLOOKUP($F324,'Aircraft list'!$A$4:$G$39,6,FALSE)="YES"),T324,""),"")</f>
        <v/>
      </c>
      <c r="AC324" s="115" t="str">
        <f>IFERROR(IF(AND(VLOOKUP($F324,'Aircraft list'!$A$4:$G$39,2,FALSE)="YES",VLOOKUP($F324,'Aircraft list'!$A$4:$G$39,6,FALSE)="YES"),V324,""),"")</f>
        <v/>
      </c>
      <c r="AD324" s="116" t="str">
        <f>IFERROR(IF(AND(VLOOKUP($F324,'Aircraft list'!$A$4:$G$39,3,FALSE)="YES",VLOOKUP($F324,'Aircraft list'!$A$4:$G$39,6,FALSE)="YES"),T324,""),"")</f>
        <v/>
      </c>
      <c r="AE324" s="117" t="str">
        <f>IFERROR(IF(AND(VLOOKUP($F324,'Aircraft list'!$A$4:$G$39,3,FALSE)="YES",VLOOKUP($F324,'Aircraft list'!$A$4:$G$39,6,FALSE)="YES"),U324,""),"")</f>
        <v/>
      </c>
      <c r="AF324" s="115" t="str">
        <f>IFERROR(IF(AND(VLOOKUP($F324,'Aircraft list'!$A$4:$G$39,3,FALSE)="YES",VLOOKUP($F324,'Aircraft list'!$A$4:$G$39,6,FALSE)="YES"),V324,""),"")</f>
        <v/>
      </c>
      <c r="AG324" s="116" t="str">
        <f>IFERROR(IF(VLOOKUP($F324,'Aircraft list'!$A$4:$G$39,5,FALSE)="YES",T324,""),"")</f>
        <v/>
      </c>
      <c r="AH324" s="117" t="str">
        <f>IFERROR(IF(VLOOKUP($F324,'Aircraft list'!$A$4:$G$39,5,FALSE)="YES",U324,""),"")</f>
        <v/>
      </c>
      <c r="AI324" s="115" t="str">
        <f>IFERROR(IF(VLOOKUP($F324,'Aircraft list'!$A$4:$G$39,5,FALSE)="YES",V324,""),"")</f>
        <v/>
      </c>
      <c r="AJ324" s="101"/>
      <c r="AK324" s="101"/>
      <c r="AL324" s="101"/>
      <c r="AM324" s="102" t="str">
        <f>IFERROR(IF(VLOOKUP($F324,'Aircraft list'!$A$4:$G$39,7,FALSE)="YES",N324,""),"")</f>
        <v/>
      </c>
      <c r="AN324" s="112"/>
      <c r="AO324" s="101"/>
      <c r="AP324" s="101"/>
      <c r="AQ324" s="101"/>
      <c r="AR324" s="111"/>
      <c r="AS324" s="102"/>
      <c r="AT324" s="102"/>
      <c r="AU324" s="49"/>
    </row>
    <row r="325" spans="1:47" s="50" customFormat="1">
      <c r="A325" s="84"/>
      <c r="B325" s="75"/>
      <c r="C325" s="76"/>
      <c r="D325" s="77"/>
      <c r="E325" s="73" t="str">
        <f t="shared" si="15"/>
        <v/>
      </c>
      <c r="F325" s="79"/>
      <c r="G325" s="80"/>
      <c r="H325" s="50" t="str">
        <f>IFERROR(IF(VLOOKUP(F325,'Aircraft list'!$A$4:$T$59, 3,FALSE)="YES", "ME", "SE" )," ")</f>
        <v xml:space="preserve"> </v>
      </c>
      <c r="I325" s="80"/>
      <c r="J325" s="81" t="str">
        <f ca="1">IFERROR(IF(AND(
MOD(C325-fctlontodouble(VLOOKUP(B325,#REF!,4,FALSE))/360,1)&gt;=MOD((((MID((MID((IF(ISERR(A325),"",fctsoleil(A325,fctlattodouble(VLOOKUP(B325,#REF!,3,FALSE)),fctlontodouble(VLOOKUP(B325,#REF!,4,FALSE)),FALSE))),1,4)),1,2))*60+MID((MID((IF(ISERR(A325),"",fctsoleil(A325,fctlattodouble(VLOOKUP(B325,#REF!,3,FALSE)),fctlontodouble(VLOOKUP(B325,#REF!,4,FALSE)),FALSE))),1,4)),3,4))/(60*24))-fctlontodouble(VLOOKUP(B325,#REF!,4,FALSE))/360,1),
MOD(C325-fctlontodouble(VLOOKUP(B325,#REF!,4,FALSE))/360,1)&lt;MOD((((MID((MID((IF(ISERR(A325),"",fctsoleil(A325,fctlattodouble(VLOOKUP(B325,#REF!,3,FALSE)),fctlontodouble(VLOOKUP(B325,#REF!,4,FALSE)),FALSE))),7,4)),1,2))*60+MID((MID((IF(ISERR(A325),"",fctsoleil(A325,fctlattodouble(VLOOKUP(B325,#REF!,3,FALSE)),fctlontodouble(VLOOKUP(B325,#REF!,4,FALSE)),FALSE))),7,4)),3,4))/(60*24))-fctlontodouble(VLOOKUP(B325,#REF!,4,FALSE))/360,1)
),1,""),"")</f>
        <v/>
      </c>
      <c r="K325" s="82" t="str">
        <f t="shared" si="16"/>
        <v/>
      </c>
      <c r="L325" s="79" t="str">
        <f ca="1">IFERROR(IF(AND(
MOD(E325-fctlontodouble(VLOOKUP(D325,#REF!,4,FALSE))/360,1)&gt;=MOD((((MID((MID((IF(ISERR(A325),"",fctsoleil(A325,fctlattodouble(VLOOKUP(D325,#REF!,3,FALSE)),fctlontodouble(VLOOKUP(D325,#REF!,4,FALSE)),FALSE))),1,4)),1,2))*60+MID((MID((IF(ISERR(A325),"",fctsoleil(A325,fctlattodouble(VLOOKUP(D325,#REF!,3,FALSE)),fctlontodouble(VLOOKUP(D325,#REF!,4,FALSE)),FALSE))),1,4)),3,4))/(60*24))-fctlontodouble(VLOOKUP(D325,#REF!,4,FALSE))/360,1),
MOD(E325-fctlontodouble(VLOOKUP(D325,#REF!,4,FALSE))/360,1)&lt;MOD((((MID((MID((IF(ISERR(A325),"",fctsoleil(A325,fctlattodouble(VLOOKUP(D325,#REF!,3,FALSE)),fctlontodouble(VLOOKUP(D325,#REF!,4,FALSE)),FALSE))),7,4)),1,2))*60+MID((MID((IF(ISERR(A325),"",fctsoleil(A325,fctlattodouble(VLOOKUP(D325,#REF!,3,FALSE)),fctlontodouble(VLOOKUP(D325,#REF!,4,FALSE)),FALSE))),7,4)),3,4))/(60*24))-fctlontodouble(VLOOKUP(D325,#REF!,4,FALSE))/360,1)
),1," "),"")</f>
        <v/>
      </c>
      <c r="M325" s="79" t="str">
        <f t="shared" si="17"/>
        <v/>
      </c>
      <c r="N325" s="94"/>
      <c r="O325" s="83"/>
      <c r="P325" s="95"/>
      <c r="Q325" s="96"/>
      <c r="R325" s="97" t="str">
        <f>IF(AND(A325&lt;&gt;0,B325&lt;&gt;0,D325&lt;&gt;0,C325&lt;&gt;0,N325&lt;&gt;0),(vol_de_nuit(B325,D325,A325,C325,N325/24)*24),"")</f>
        <v/>
      </c>
      <c r="S325" s="98"/>
      <c r="T325" s="95"/>
      <c r="U325" s="99"/>
      <c r="V325" s="100"/>
      <c r="W325" s="101"/>
      <c r="X325" s="116" t="str">
        <f>IFERROR(IF(AND(VLOOKUP($F325,'Aircraft list'!$A$4:$G$39,2,FALSE)="YES",VLOOKUP($F325,'Aircraft list'!$A$4:$G$39,4,FALSE)="YES"),T325,""),"")</f>
        <v/>
      </c>
      <c r="Y325" s="115" t="str">
        <f>IFERROR(IF(AND(VLOOKUP($F325,'Aircraft list'!$A$4:$G$39,2,FALSE)="YES",VLOOKUP($F325,'Aircraft list'!$A$4:$G$39,4,FALSE)="YES"),V325,""),"")</f>
        <v/>
      </c>
      <c r="Z325" s="116" t="str">
        <f>IFERROR(IF(AND(VLOOKUP($F325,'Aircraft list'!$A$4:$G$39,3,FALSE)="YES",VLOOKUP($F325,'Aircraft list'!$A$4:$G$39,4,FALSE)="YES"),T325,""),"")</f>
        <v/>
      </c>
      <c r="AA325" s="115" t="str">
        <f>IFERROR(IF(AND(VLOOKUP($F325,'Aircraft list'!$A$4:$G$39,3,FALSE)="YES",VLOOKUP($F325,'Aircraft list'!$A$4:$G$39,4,FALSE)="YES"),V325,""),"")</f>
        <v/>
      </c>
      <c r="AB325" s="116" t="str">
        <f>IFERROR(IF(AND(VLOOKUP($F325,'Aircraft list'!$A$4:$G$39,2,FALSE)="YES",VLOOKUP($F325,'Aircraft list'!$A$4:$G$39,6,FALSE)="YES"),T325,""),"")</f>
        <v/>
      </c>
      <c r="AC325" s="115" t="str">
        <f>IFERROR(IF(AND(VLOOKUP($F325,'Aircraft list'!$A$4:$G$39,2,FALSE)="YES",VLOOKUP($F325,'Aircraft list'!$A$4:$G$39,6,FALSE)="YES"),V325,""),"")</f>
        <v/>
      </c>
      <c r="AD325" s="116" t="str">
        <f>IFERROR(IF(AND(VLOOKUP($F325,'Aircraft list'!$A$4:$G$39,3,FALSE)="YES",VLOOKUP($F325,'Aircraft list'!$A$4:$G$39,6,FALSE)="YES"),T325,""),"")</f>
        <v/>
      </c>
      <c r="AE325" s="117" t="str">
        <f>IFERROR(IF(AND(VLOOKUP($F325,'Aircraft list'!$A$4:$G$39,3,FALSE)="YES",VLOOKUP($F325,'Aircraft list'!$A$4:$G$39,6,FALSE)="YES"),U325,""),"")</f>
        <v/>
      </c>
      <c r="AF325" s="115" t="str">
        <f>IFERROR(IF(AND(VLOOKUP($F325,'Aircraft list'!$A$4:$G$39,3,FALSE)="YES",VLOOKUP($F325,'Aircraft list'!$A$4:$G$39,6,FALSE)="YES"),V325,""),"")</f>
        <v/>
      </c>
      <c r="AG325" s="116" t="str">
        <f>IFERROR(IF(VLOOKUP($F325,'Aircraft list'!$A$4:$G$39,5,FALSE)="YES",T325,""),"")</f>
        <v/>
      </c>
      <c r="AH325" s="117" t="str">
        <f>IFERROR(IF(VLOOKUP($F325,'Aircraft list'!$A$4:$G$39,5,FALSE)="YES",U325,""),"")</f>
        <v/>
      </c>
      <c r="AI325" s="115" t="str">
        <f>IFERROR(IF(VLOOKUP($F325,'Aircraft list'!$A$4:$G$39,5,FALSE)="YES",V325,""),"")</f>
        <v/>
      </c>
      <c r="AJ325" s="101"/>
      <c r="AK325" s="101"/>
      <c r="AL325" s="101"/>
      <c r="AM325" s="102" t="str">
        <f>IFERROR(IF(VLOOKUP($F325,'Aircraft list'!$A$4:$G$39,7,FALSE)="YES",N325,""),"")</f>
        <v/>
      </c>
      <c r="AN325" s="112"/>
      <c r="AO325" s="101"/>
      <c r="AP325" s="101"/>
      <c r="AQ325" s="101"/>
      <c r="AR325" s="111"/>
      <c r="AS325" s="102"/>
      <c r="AT325" s="102"/>
      <c r="AU325" s="49"/>
    </row>
    <row r="326" spans="1:47" s="50" customFormat="1">
      <c r="A326" s="84"/>
      <c r="B326" s="75"/>
      <c r="C326" s="76"/>
      <c r="D326" s="77"/>
      <c r="E326" s="73" t="str">
        <f t="shared" si="15"/>
        <v/>
      </c>
      <c r="F326" s="79"/>
      <c r="G326" s="80"/>
      <c r="H326" s="50" t="str">
        <f>IFERROR(IF(VLOOKUP(F326,'Aircraft list'!$A$4:$T$59, 3,FALSE)="YES", "ME", "SE" )," ")</f>
        <v xml:space="preserve"> </v>
      </c>
      <c r="I326" s="80"/>
      <c r="J326" s="81" t="str">
        <f ca="1">IFERROR(IF(AND(
MOD(C326-fctlontodouble(VLOOKUP(B326,#REF!,4,FALSE))/360,1)&gt;=MOD((((MID((MID((IF(ISERR(A326),"",fctsoleil(A326,fctlattodouble(VLOOKUP(B326,#REF!,3,FALSE)),fctlontodouble(VLOOKUP(B326,#REF!,4,FALSE)),FALSE))),1,4)),1,2))*60+MID((MID((IF(ISERR(A326),"",fctsoleil(A326,fctlattodouble(VLOOKUP(B326,#REF!,3,FALSE)),fctlontodouble(VLOOKUP(B326,#REF!,4,FALSE)),FALSE))),1,4)),3,4))/(60*24))-fctlontodouble(VLOOKUP(B326,#REF!,4,FALSE))/360,1),
MOD(C326-fctlontodouble(VLOOKUP(B326,#REF!,4,FALSE))/360,1)&lt;MOD((((MID((MID((IF(ISERR(A326),"",fctsoleil(A326,fctlattodouble(VLOOKUP(B326,#REF!,3,FALSE)),fctlontodouble(VLOOKUP(B326,#REF!,4,FALSE)),FALSE))),7,4)),1,2))*60+MID((MID((IF(ISERR(A326),"",fctsoleil(A326,fctlattodouble(VLOOKUP(B326,#REF!,3,FALSE)),fctlontodouble(VLOOKUP(B326,#REF!,4,FALSE)),FALSE))),7,4)),3,4))/(60*24))-fctlontodouble(VLOOKUP(B326,#REF!,4,FALSE))/360,1)
),1,""),"")</f>
        <v/>
      </c>
      <c r="K326" s="82" t="str">
        <f t="shared" si="16"/>
        <v/>
      </c>
      <c r="L326" s="79" t="str">
        <f ca="1">IFERROR(IF(AND(
MOD(E326-fctlontodouble(VLOOKUP(D326,#REF!,4,FALSE))/360,1)&gt;=MOD((((MID((MID((IF(ISERR(A326),"",fctsoleil(A326,fctlattodouble(VLOOKUP(D326,#REF!,3,FALSE)),fctlontodouble(VLOOKUP(D326,#REF!,4,FALSE)),FALSE))),1,4)),1,2))*60+MID((MID((IF(ISERR(A326),"",fctsoleil(A326,fctlattodouble(VLOOKUP(D326,#REF!,3,FALSE)),fctlontodouble(VLOOKUP(D326,#REF!,4,FALSE)),FALSE))),1,4)),3,4))/(60*24))-fctlontodouble(VLOOKUP(D326,#REF!,4,FALSE))/360,1),
MOD(E326-fctlontodouble(VLOOKUP(D326,#REF!,4,FALSE))/360,1)&lt;MOD((((MID((MID((IF(ISERR(A326),"",fctsoleil(A326,fctlattodouble(VLOOKUP(D326,#REF!,3,FALSE)),fctlontodouble(VLOOKUP(D326,#REF!,4,FALSE)),FALSE))),7,4)),1,2))*60+MID((MID((IF(ISERR(A326),"",fctsoleil(A326,fctlattodouble(VLOOKUP(D326,#REF!,3,FALSE)),fctlontodouble(VLOOKUP(D326,#REF!,4,FALSE)),FALSE))),7,4)),3,4))/(60*24))-fctlontodouble(VLOOKUP(D326,#REF!,4,FALSE))/360,1)
),1," "),"")</f>
        <v/>
      </c>
      <c r="M326" s="79" t="str">
        <f t="shared" si="17"/>
        <v/>
      </c>
      <c r="N326" s="94"/>
      <c r="O326" s="83"/>
      <c r="P326" s="95"/>
      <c r="Q326" s="96"/>
      <c r="R326" s="97" t="str">
        <f>IF(AND(A326&lt;&gt;0,B326&lt;&gt;0,D326&lt;&gt;0,C326&lt;&gt;0,N326&lt;&gt;0),(vol_de_nuit(B326,D326,A326,C326,N326/24)*24),"")</f>
        <v/>
      </c>
      <c r="S326" s="98"/>
      <c r="T326" s="95"/>
      <c r="U326" s="99"/>
      <c r="V326" s="100"/>
      <c r="W326" s="101"/>
      <c r="X326" s="116" t="str">
        <f>IFERROR(IF(AND(VLOOKUP($F326,'Aircraft list'!$A$4:$G$39,2,FALSE)="YES",VLOOKUP($F326,'Aircraft list'!$A$4:$G$39,4,FALSE)="YES"),T326,""),"")</f>
        <v/>
      </c>
      <c r="Y326" s="115" t="str">
        <f>IFERROR(IF(AND(VLOOKUP($F326,'Aircraft list'!$A$4:$G$39,2,FALSE)="YES",VLOOKUP($F326,'Aircraft list'!$A$4:$G$39,4,FALSE)="YES"),V326,""),"")</f>
        <v/>
      </c>
      <c r="Z326" s="116" t="str">
        <f>IFERROR(IF(AND(VLOOKUP($F326,'Aircraft list'!$A$4:$G$39,3,FALSE)="YES",VLOOKUP($F326,'Aircraft list'!$A$4:$G$39,4,FALSE)="YES"),T326,""),"")</f>
        <v/>
      </c>
      <c r="AA326" s="115" t="str">
        <f>IFERROR(IF(AND(VLOOKUP($F326,'Aircraft list'!$A$4:$G$39,3,FALSE)="YES",VLOOKUP($F326,'Aircraft list'!$A$4:$G$39,4,FALSE)="YES"),V326,""),"")</f>
        <v/>
      </c>
      <c r="AB326" s="116" t="str">
        <f>IFERROR(IF(AND(VLOOKUP($F326,'Aircraft list'!$A$4:$G$39,2,FALSE)="YES",VLOOKUP($F326,'Aircraft list'!$A$4:$G$39,6,FALSE)="YES"),T326,""),"")</f>
        <v/>
      </c>
      <c r="AC326" s="115" t="str">
        <f>IFERROR(IF(AND(VLOOKUP($F326,'Aircraft list'!$A$4:$G$39,2,FALSE)="YES",VLOOKUP($F326,'Aircraft list'!$A$4:$G$39,6,FALSE)="YES"),V326,""),"")</f>
        <v/>
      </c>
      <c r="AD326" s="116" t="str">
        <f>IFERROR(IF(AND(VLOOKUP($F326,'Aircraft list'!$A$4:$G$39,3,FALSE)="YES",VLOOKUP($F326,'Aircraft list'!$A$4:$G$39,6,FALSE)="YES"),T326,""),"")</f>
        <v/>
      </c>
      <c r="AE326" s="117" t="str">
        <f>IFERROR(IF(AND(VLOOKUP($F326,'Aircraft list'!$A$4:$G$39,3,FALSE)="YES",VLOOKUP($F326,'Aircraft list'!$A$4:$G$39,6,FALSE)="YES"),U326,""),"")</f>
        <v/>
      </c>
      <c r="AF326" s="115" t="str">
        <f>IFERROR(IF(AND(VLOOKUP($F326,'Aircraft list'!$A$4:$G$39,3,FALSE)="YES",VLOOKUP($F326,'Aircraft list'!$A$4:$G$39,6,FALSE)="YES"),V326,""),"")</f>
        <v/>
      </c>
      <c r="AG326" s="116" t="str">
        <f>IFERROR(IF(VLOOKUP($F326,'Aircraft list'!$A$4:$G$39,5,FALSE)="YES",T326,""),"")</f>
        <v/>
      </c>
      <c r="AH326" s="117" t="str">
        <f>IFERROR(IF(VLOOKUP($F326,'Aircraft list'!$A$4:$G$39,5,FALSE)="YES",U326,""),"")</f>
        <v/>
      </c>
      <c r="AI326" s="115" t="str">
        <f>IFERROR(IF(VLOOKUP($F326,'Aircraft list'!$A$4:$G$39,5,FALSE)="YES",V326,""),"")</f>
        <v/>
      </c>
      <c r="AJ326" s="101"/>
      <c r="AK326" s="101"/>
      <c r="AL326" s="101"/>
      <c r="AM326" s="102" t="str">
        <f>IFERROR(IF(VLOOKUP($F326,'Aircraft list'!$A$4:$G$39,7,FALSE)="YES",N326,""),"")</f>
        <v/>
      </c>
      <c r="AN326" s="112"/>
      <c r="AO326" s="101"/>
      <c r="AP326" s="101"/>
      <c r="AQ326" s="101"/>
      <c r="AR326" s="111"/>
      <c r="AS326" s="102"/>
      <c r="AT326" s="102"/>
      <c r="AU326" s="49"/>
    </row>
    <row r="327" spans="1:47" s="50" customFormat="1">
      <c r="A327" s="84"/>
      <c r="B327" s="75"/>
      <c r="C327" s="76"/>
      <c r="D327" s="77"/>
      <c r="E327" s="73" t="str">
        <f t="shared" ref="E327:E390" si="18">IFERROR(IF(N327="","",C327+TEXT(N327/24,"h:mm")),"")</f>
        <v/>
      </c>
      <c r="F327" s="79"/>
      <c r="G327" s="80"/>
      <c r="H327" s="50" t="str">
        <f>IFERROR(IF(VLOOKUP(F327,'Aircraft list'!$A$4:$T$59, 3,FALSE)="YES", "ME", "SE" )," ")</f>
        <v xml:space="preserve"> </v>
      </c>
      <c r="I327" s="80"/>
      <c r="J327" s="81" t="str">
        <f ca="1">IFERROR(IF(AND(
MOD(C327-fctlontodouble(VLOOKUP(B327,#REF!,4,FALSE))/360,1)&gt;=MOD((((MID((MID((IF(ISERR(A327),"",fctsoleil(A327,fctlattodouble(VLOOKUP(B327,#REF!,3,FALSE)),fctlontodouble(VLOOKUP(B327,#REF!,4,FALSE)),FALSE))),1,4)),1,2))*60+MID((MID((IF(ISERR(A327),"",fctsoleil(A327,fctlattodouble(VLOOKUP(B327,#REF!,3,FALSE)),fctlontodouble(VLOOKUP(B327,#REF!,4,FALSE)),FALSE))),1,4)),3,4))/(60*24))-fctlontodouble(VLOOKUP(B327,#REF!,4,FALSE))/360,1),
MOD(C327-fctlontodouble(VLOOKUP(B327,#REF!,4,FALSE))/360,1)&lt;MOD((((MID((MID((IF(ISERR(A327),"",fctsoleil(A327,fctlattodouble(VLOOKUP(B327,#REF!,3,FALSE)),fctlontodouble(VLOOKUP(B327,#REF!,4,FALSE)),FALSE))),7,4)),1,2))*60+MID((MID((IF(ISERR(A327),"",fctsoleil(A327,fctlattodouble(VLOOKUP(B327,#REF!,3,FALSE)),fctlontodouble(VLOOKUP(B327,#REF!,4,FALSE)),FALSE))),7,4)),3,4))/(60*24))-fctlontodouble(VLOOKUP(B327,#REF!,4,FALSE))/360,1)
),1,""),"")</f>
        <v/>
      </c>
      <c r="K327" s="82" t="str">
        <f t="shared" ref="K327:K390" si="19">IF(C327&lt;&gt;"",IF(J327=1,"",1),"")</f>
        <v/>
      </c>
      <c r="L327" s="79" t="str">
        <f ca="1">IFERROR(IF(AND(
MOD(E327-fctlontodouble(VLOOKUP(D327,#REF!,4,FALSE))/360,1)&gt;=MOD((((MID((MID((IF(ISERR(A327),"",fctsoleil(A327,fctlattodouble(VLOOKUP(D327,#REF!,3,FALSE)),fctlontodouble(VLOOKUP(D327,#REF!,4,FALSE)),FALSE))),1,4)),1,2))*60+MID((MID((IF(ISERR(A327),"",fctsoleil(A327,fctlattodouble(VLOOKUP(D327,#REF!,3,FALSE)),fctlontodouble(VLOOKUP(D327,#REF!,4,FALSE)),FALSE))),1,4)),3,4))/(60*24))-fctlontodouble(VLOOKUP(D327,#REF!,4,FALSE))/360,1),
MOD(E327-fctlontodouble(VLOOKUP(D327,#REF!,4,FALSE))/360,1)&lt;MOD((((MID((MID((IF(ISERR(A327),"",fctsoleil(A327,fctlattodouble(VLOOKUP(D327,#REF!,3,FALSE)),fctlontodouble(VLOOKUP(D327,#REF!,4,FALSE)),FALSE))),7,4)),1,2))*60+MID((MID((IF(ISERR(A327),"",fctsoleil(A327,fctlattodouble(VLOOKUP(D327,#REF!,3,FALSE)),fctlontodouble(VLOOKUP(D327,#REF!,4,FALSE)),FALSE))),7,4)),3,4))/(60*24))-fctlontodouble(VLOOKUP(D327,#REF!,4,FALSE))/360,1)
),1," "),"")</f>
        <v/>
      </c>
      <c r="M327" s="79" t="str">
        <f t="shared" ref="M327:M390" si="20">IF(C327&lt;&gt;"",IF(L327=1,"",1),"")</f>
        <v/>
      </c>
      <c r="N327" s="94"/>
      <c r="O327" s="83"/>
      <c r="P327" s="95"/>
      <c r="Q327" s="96"/>
      <c r="R327" s="97" t="str">
        <f>IF(AND(A327&lt;&gt;0,B327&lt;&gt;0,D327&lt;&gt;0,C327&lt;&gt;0,N327&lt;&gt;0),(vol_de_nuit(B327,D327,A327,C327,N327/24)*24),"")</f>
        <v/>
      </c>
      <c r="S327" s="98"/>
      <c r="T327" s="95"/>
      <c r="U327" s="99"/>
      <c r="V327" s="100"/>
      <c r="W327" s="101"/>
      <c r="X327" s="116" t="str">
        <f>IFERROR(IF(AND(VLOOKUP($F327,'Aircraft list'!$A$4:$G$39,2,FALSE)="YES",VLOOKUP($F327,'Aircraft list'!$A$4:$G$39,4,FALSE)="YES"),T327,""),"")</f>
        <v/>
      </c>
      <c r="Y327" s="115" t="str">
        <f>IFERROR(IF(AND(VLOOKUP($F327,'Aircraft list'!$A$4:$G$39,2,FALSE)="YES",VLOOKUP($F327,'Aircraft list'!$A$4:$G$39,4,FALSE)="YES"),V327,""),"")</f>
        <v/>
      </c>
      <c r="Z327" s="116" t="str">
        <f>IFERROR(IF(AND(VLOOKUP($F327,'Aircraft list'!$A$4:$G$39,3,FALSE)="YES",VLOOKUP($F327,'Aircraft list'!$A$4:$G$39,4,FALSE)="YES"),T327,""),"")</f>
        <v/>
      </c>
      <c r="AA327" s="115" t="str">
        <f>IFERROR(IF(AND(VLOOKUP($F327,'Aircraft list'!$A$4:$G$39,3,FALSE)="YES",VLOOKUP($F327,'Aircraft list'!$A$4:$G$39,4,FALSE)="YES"),V327,""),"")</f>
        <v/>
      </c>
      <c r="AB327" s="116" t="str">
        <f>IFERROR(IF(AND(VLOOKUP($F327,'Aircraft list'!$A$4:$G$39,2,FALSE)="YES",VLOOKUP($F327,'Aircraft list'!$A$4:$G$39,6,FALSE)="YES"),T327,""),"")</f>
        <v/>
      </c>
      <c r="AC327" s="115" t="str">
        <f>IFERROR(IF(AND(VLOOKUP($F327,'Aircraft list'!$A$4:$G$39,2,FALSE)="YES",VLOOKUP($F327,'Aircraft list'!$A$4:$G$39,6,FALSE)="YES"),V327,""),"")</f>
        <v/>
      </c>
      <c r="AD327" s="116" t="str">
        <f>IFERROR(IF(AND(VLOOKUP($F327,'Aircraft list'!$A$4:$G$39,3,FALSE)="YES",VLOOKUP($F327,'Aircraft list'!$A$4:$G$39,6,FALSE)="YES"),T327,""),"")</f>
        <v/>
      </c>
      <c r="AE327" s="117" t="str">
        <f>IFERROR(IF(AND(VLOOKUP($F327,'Aircraft list'!$A$4:$G$39,3,FALSE)="YES",VLOOKUP($F327,'Aircraft list'!$A$4:$G$39,6,FALSE)="YES"),U327,""),"")</f>
        <v/>
      </c>
      <c r="AF327" s="115" t="str">
        <f>IFERROR(IF(AND(VLOOKUP($F327,'Aircraft list'!$A$4:$G$39,3,FALSE)="YES",VLOOKUP($F327,'Aircraft list'!$A$4:$G$39,6,FALSE)="YES"),V327,""),"")</f>
        <v/>
      </c>
      <c r="AG327" s="116" t="str">
        <f>IFERROR(IF(VLOOKUP($F327,'Aircraft list'!$A$4:$G$39,5,FALSE)="YES",T327,""),"")</f>
        <v/>
      </c>
      <c r="AH327" s="117" t="str">
        <f>IFERROR(IF(VLOOKUP($F327,'Aircraft list'!$A$4:$G$39,5,FALSE)="YES",U327,""),"")</f>
        <v/>
      </c>
      <c r="AI327" s="115" t="str">
        <f>IFERROR(IF(VLOOKUP($F327,'Aircraft list'!$A$4:$G$39,5,FALSE)="YES",V327,""),"")</f>
        <v/>
      </c>
      <c r="AJ327" s="101"/>
      <c r="AK327" s="101"/>
      <c r="AL327" s="101"/>
      <c r="AM327" s="102" t="str">
        <f>IFERROR(IF(VLOOKUP($F327,'Aircraft list'!$A$4:$G$39,7,FALSE)="YES",N327,""),"")</f>
        <v/>
      </c>
      <c r="AN327" s="112"/>
      <c r="AO327" s="101"/>
      <c r="AP327" s="101"/>
      <c r="AQ327" s="101"/>
      <c r="AR327" s="111"/>
      <c r="AS327" s="102"/>
      <c r="AT327" s="102"/>
      <c r="AU327" s="49"/>
    </row>
    <row r="328" spans="1:47" s="50" customFormat="1">
      <c r="A328" s="84"/>
      <c r="B328" s="75"/>
      <c r="C328" s="76"/>
      <c r="D328" s="77"/>
      <c r="E328" s="73" t="str">
        <f t="shared" si="18"/>
        <v/>
      </c>
      <c r="F328" s="79"/>
      <c r="G328" s="80"/>
      <c r="H328" s="50" t="str">
        <f>IFERROR(IF(VLOOKUP(F328,'Aircraft list'!$A$4:$T$59, 3,FALSE)="YES", "ME", "SE" )," ")</f>
        <v xml:space="preserve"> </v>
      </c>
      <c r="I328" s="80"/>
      <c r="J328" s="81" t="str">
        <f ca="1">IFERROR(IF(AND(
MOD(C328-fctlontodouble(VLOOKUP(B328,#REF!,4,FALSE))/360,1)&gt;=MOD((((MID((MID((IF(ISERR(A328),"",fctsoleil(A328,fctlattodouble(VLOOKUP(B328,#REF!,3,FALSE)),fctlontodouble(VLOOKUP(B328,#REF!,4,FALSE)),FALSE))),1,4)),1,2))*60+MID((MID((IF(ISERR(A328),"",fctsoleil(A328,fctlattodouble(VLOOKUP(B328,#REF!,3,FALSE)),fctlontodouble(VLOOKUP(B328,#REF!,4,FALSE)),FALSE))),1,4)),3,4))/(60*24))-fctlontodouble(VLOOKUP(B328,#REF!,4,FALSE))/360,1),
MOD(C328-fctlontodouble(VLOOKUP(B328,#REF!,4,FALSE))/360,1)&lt;MOD((((MID((MID((IF(ISERR(A328),"",fctsoleil(A328,fctlattodouble(VLOOKUP(B328,#REF!,3,FALSE)),fctlontodouble(VLOOKUP(B328,#REF!,4,FALSE)),FALSE))),7,4)),1,2))*60+MID((MID((IF(ISERR(A328),"",fctsoleil(A328,fctlattodouble(VLOOKUP(B328,#REF!,3,FALSE)),fctlontodouble(VLOOKUP(B328,#REF!,4,FALSE)),FALSE))),7,4)),3,4))/(60*24))-fctlontodouble(VLOOKUP(B328,#REF!,4,FALSE))/360,1)
),1,""),"")</f>
        <v/>
      </c>
      <c r="K328" s="82" t="str">
        <f t="shared" si="19"/>
        <v/>
      </c>
      <c r="L328" s="79" t="str">
        <f ca="1">IFERROR(IF(AND(
MOD(E328-fctlontodouble(VLOOKUP(D328,#REF!,4,FALSE))/360,1)&gt;=MOD((((MID((MID((IF(ISERR(A328),"",fctsoleil(A328,fctlattodouble(VLOOKUP(D328,#REF!,3,FALSE)),fctlontodouble(VLOOKUP(D328,#REF!,4,FALSE)),FALSE))),1,4)),1,2))*60+MID((MID((IF(ISERR(A328),"",fctsoleil(A328,fctlattodouble(VLOOKUP(D328,#REF!,3,FALSE)),fctlontodouble(VLOOKUP(D328,#REF!,4,FALSE)),FALSE))),1,4)),3,4))/(60*24))-fctlontodouble(VLOOKUP(D328,#REF!,4,FALSE))/360,1),
MOD(E328-fctlontodouble(VLOOKUP(D328,#REF!,4,FALSE))/360,1)&lt;MOD((((MID((MID((IF(ISERR(A328),"",fctsoleil(A328,fctlattodouble(VLOOKUP(D328,#REF!,3,FALSE)),fctlontodouble(VLOOKUP(D328,#REF!,4,FALSE)),FALSE))),7,4)),1,2))*60+MID((MID((IF(ISERR(A328),"",fctsoleil(A328,fctlattodouble(VLOOKUP(D328,#REF!,3,FALSE)),fctlontodouble(VLOOKUP(D328,#REF!,4,FALSE)),FALSE))),7,4)),3,4))/(60*24))-fctlontodouble(VLOOKUP(D328,#REF!,4,FALSE))/360,1)
),1," "),"")</f>
        <v/>
      </c>
      <c r="M328" s="79" t="str">
        <f t="shared" si="20"/>
        <v/>
      </c>
      <c r="N328" s="94"/>
      <c r="O328" s="83"/>
      <c r="P328" s="95"/>
      <c r="Q328" s="96"/>
      <c r="R328" s="97" t="str">
        <f>IF(AND(A328&lt;&gt;0,B328&lt;&gt;0,D328&lt;&gt;0,C328&lt;&gt;0,N328&lt;&gt;0),(vol_de_nuit(B328,D328,A328,C328,N328/24)*24),"")</f>
        <v/>
      </c>
      <c r="S328" s="98"/>
      <c r="T328" s="95"/>
      <c r="U328" s="99"/>
      <c r="V328" s="100"/>
      <c r="W328" s="101"/>
      <c r="X328" s="116" t="str">
        <f>IFERROR(IF(AND(VLOOKUP($F328,'Aircraft list'!$A$4:$G$39,2,FALSE)="YES",VLOOKUP($F328,'Aircraft list'!$A$4:$G$39,4,FALSE)="YES"),T328,""),"")</f>
        <v/>
      </c>
      <c r="Y328" s="115" t="str">
        <f>IFERROR(IF(AND(VLOOKUP($F328,'Aircraft list'!$A$4:$G$39,2,FALSE)="YES",VLOOKUP($F328,'Aircraft list'!$A$4:$G$39,4,FALSE)="YES"),V328,""),"")</f>
        <v/>
      </c>
      <c r="Z328" s="116" t="str">
        <f>IFERROR(IF(AND(VLOOKUP($F328,'Aircraft list'!$A$4:$G$39,3,FALSE)="YES",VLOOKUP($F328,'Aircraft list'!$A$4:$G$39,4,FALSE)="YES"),T328,""),"")</f>
        <v/>
      </c>
      <c r="AA328" s="115" t="str">
        <f>IFERROR(IF(AND(VLOOKUP($F328,'Aircraft list'!$A$4:$G$39,3,FALSE)="YES",VLOOKUP($F328,'Aircraft list'!$A$4:$G$39,4,FALSE)="YES"),V328,""),"")</f>
        <v/>
      </c>
      <c r="AB328" s="116" t="str">
        <f>IFERROR(IF(AND(VLOOKUP($F328,'Aircraft list'!$A$4:$G$39,2,FALSE)="YES",VLOOKUP($F328,'Aircraft list'!$A$4:$G$39,6,FALSE)="YES"),T328,""),"")</f>
        <v/>
      </c>
      <c r="AC328" s="115" t="str">
        <f>IFERROR(IF(AND(VLOOKUP($F328,'Aircraft list'!$A$4:$G$39,2,FALSE)="YES",VLOOKUP($F328,'Aircraft list'!$A$4:$G$39,6,FALSE)="YES"),V328,""),"")</f>
        <v/>
      </c>
      <c r="AD328" s="116" t="str">
        <f>IFERROR(IF(AND(VLOOKUP($F328,'Aircraft list'!$A$4:$G$39,3,FALSE)="YES",VLOOKUP($F328,'Aircraft list'!$A$4:$G$39,6,FALSE)="YES"),T328,""),"")</f>
        <v/>
      </c>
      <c r="AE328" s="117" t="str">
        <f>IFERROR(IF(AND(VLOOKUP($F328,'Aircraft list'!$A$4:$G$39,3,FALSE)="YES",VLOOKUP($F328,'Aircraft list'!$A$4:$G$39,6,FALSE)="YES"),U328,""),"")</f>
        <v/>
      </c>
      <c r="AF328" s="115" t="str">
        <f>IFERROR(IF(AND(VLOOKUP($F328,'Aircraft list'!$A$4:$G$39,3,FALSE)="YES",VLOOKUP($F328,'Aircraft list'!$A$4:$G$39,6,FALSE)="YES"),V328,""),"")</f>
        <v/>
      </c>
      <c r="AG328" s="116" t="str">
        <f>IFERROR(IF(VLOOKUP($F328,'Aircraft list'!$A$4:$G$39,5,FALSE)="YES",T328,""),"")</f>
        <v/>
      </c>
      <c r="AH328" s="117" t="str">
        <f>IFERROR(IF(VLOOKUP($F328,'Aircraft list'!$A$4:$G$39,5,FALSE)="YES",U328,""),"")</f>
        <v/>
      </c>
      <c r="AI328" s="115" t="str">
        <f>IFERROR(IF(VLOOKUP($F328,'Aircraft list'!$A$4:$G$39,5,FALSE)="YES",V328,""),"")</f>
        <v/>
      </c>
      <c r="AJ328" s="101"/>
      <c r="AK328" s="101"/>
      <c r="AL328" s="101"/>
      <c r="AM328" s="102" t="str">
        <f>IFERROR(IF(VLOOKUP($F328,'Aircraft list'!$A$4:$G$39,7,FALSE)="YES",N328,""),"")</f>
        <v/>
      </c>
      <c r="AN328" s="112"/>
      <c r="AO328" s="101"/>
      <c r="AP328" s="101"/>
      <c r="AQ328" s="101"/>
      <c r="AR328" s="111"/>
      <c r="AS328" s="102"/>
      <c r="AT328" s="102"/>
      <c r="AU328" s="49"/>
    </row>
    <row r="329" spans="1:47" s="50" customFormat="1">
      <c r="A329" s="84"/>
      <c r="B329" s="75"/>
      <c r="C329" s="76"/>
      <c r="D329" s="77"/>
      <c r="E329" s="73" t="str">
        <f t="shared" si="18"/>
        <v/>
      </c>
      <c r="F329" s="79"/>
      <c r="G329" s="80"/>
      <c r="H329" s="50" t="str">
        <f>IFERROR(IF(VLOOKUP(F329,'Aircraft list'!$A$4:$T$59, 3,FALSE)="YES", "ME", "SE" )," ")</f>
        <v xml:space="preserve"> </v>
      </c>
      <c r="I329" s="80"/>
      <c r="J329" s="81" t="str">
        <f ca="1">IFERROR(IF(AND(
MOD(C329-fctlontodouble(VLOOKUP(B329,#REF!,4,FALSE))/360,1)&gt;=MOD((((MID((MID((IF(ISERR(A329),"",fctsoleil(A329,fctlattodouble(VLOOKUP(B329,#REF!,3,FALSE)),fctlontodouble(VLOOKUP(B329,#REF!,4,FALSE)),FALSE))),1,4)),1,2))*60+MID((MID((IF(ISERR(A329),"",fctsoleil(A329,fctlattodouble(VLOOKUP(B329,#REF!,3,FALSE)),fctlontodouble(VLOOKUP(B329,#REF!,4,FALSE)),FALSE))),1,4)),3,4))/(60*24))-fctlontodouble(VLOOKUP(B329,#REF!,4,FALSE))/360,1),
MOD(C329-fctlontodouble(VLOOKUP(B329,#REF!,4,FALSE))/360,1)&lt;MOD((((MID((MID((IF(ISERR(A329),"",fctsoleil(A329,fctlattodouble(VLOOKUP(B329,#REF!,3,FALSE)),fctlontodouble(VLOOKUP(B329,#REF!,4,FALSE)),FALSE))),7,4)),1,2))*60+MID((MID((IF(ISERR(A329),"",fctsoleil(A329,fctlattodouble(VLOOKUP(B329,#REF!,3,FALSE)),fctlontodouble(VLOOKUP(B329,#REF!,4,FALSE)),FALSE))),7,4)),3,4))/(60*24))-fctlontodouble(VLOOKUP(B329,#REF!,4,FALSE))/360,1)
),1,""),"")</f>
        <v/>
      </c>
      <c r="K329" s="82" t="str">
        <f t="shared" si="19"/>
        <v/>
      </c>
      <c r="L329" s="79" t="str">
        <f ca="1">IFERROR(IF(AND(
MOD(E329-fctlontodouble(VLOOKUP(D329,#REF!,4,FALSE))/360,1)&gt;=MOD((((MID((MID((IF(ISERR(A329),"",fctsoleil(A329,fctlattodouble(VLOOKUP(D329,#REF!,3,FALSE)),fctlontodouble(VLOOKUP(D329,#REF!,4,FALSE)),FALSE))),1,4)),1,2))*60+MID((MID((IF(ISERR(A329),"",fctsoleil(A329,fctlattodouble(VLOOKUP(D329,#REF!,3,FALSE)),fctlontodouble(VLOOKUP(D329,#REF!,4,FALSE)),FALSE))),1,4)),3,4))/(60*24))-fctlontodouble(VLOOKUP(D329,#REF!,4,FALSE))/360,1),
MOD(E329-fctlontodouble(VLOOKUP(D329,#REF!,4,FALSE))/360,1)&lt;MOD((((MID((MID((IF(ISERR(A329),"",fctsoleil(A329,fctlattodouble(VLOOKUP(D329,#REF!,3,FALSE)),fctlontodouble(VLOOKUP(D329,#REF!,4,FALSE)),FALSE))),7,4)),1,2))*60+MID((MID((IF(ISERR(A329),"",fctsoleil(A329,fctlattodouble(VLOOKUP(D329,#REF!,3,FALSE)),fctlontodouble(VLOOKUP(D329,#REF!,4,FALSE)),FALSE))),7,4)),3,4))/(60*24))-fctlontodouble(VLOOKUP(D329,#REF!,4,FALSE))/360,1)
),1," "),"")</f>
        <v/>
      </c>
      <c r="M329" s="79" t="str">
        <f t="shared" si="20"/>
        <v/>
      </c>
      <c r="N329" s="94"/>
      <c r="O329" s="83"/>
      <c r="P329" s="95"/>
      <c r="Q329" s="96"/>
      <c r="R329" s="97" t="str">
        <f>IF(AND(A329&lt;&gt;0,B329&lt;&gt;0,D329&lt;&gt;0,C329&lt;&gt;0,N329&lt;&gt;0),(vol_de_nuit(B329,D329,A329,C329,N329/24)*24),"")</f>
        <v/>
      </c>
      <c r="S329" s="98"/>
      <c r="T329" s="95"/>
      <c r="U329" s="99"/>
      <c r="V329" s="100"/>
      <c r="W329" s="101"/>
      <c r="X329" s="116" t="str">
        <f>IFERROR(IF(AND(VLOOKUP($F329,'Aircraft list'!$A$4:$G$39,2,FALSE)="YES",VLOOKUP($F329,'Aircraft list'!$A$4:$G$39,4,FALSE)="YES"),T329,""),"")</f>
        <v/>
      </c>
      <c r="Y329" s="115" t="str">
        <f>IFERROR(IF(AND(VLOOKUP($F329,'Aircraft list'!$A$4:$G$39,2,FALSE)="YES",VLOOKUP($F329,'Aircraft list'!$A$4:$G$39,4,FALSE)="YES"),V329,""),"")</f>
        <v/>
      </c>
      <c r="Z329" s="116" t="str">
        <f>IFERROR(IF(AND(VLOOKUP($F329,'Aircraft list'!$A$4:$G$39,3,FALSE)="YES",VLOOKUP($F329,'Aircraft list'!$A$4:$G$39,4,FALSE)="YES"),T329,""),"")</f>
        <v/>
      </c>
      <c r="AA329" s="115" t="str">
        <f>IFERROR(IF(AND(VLOOKUP($F329,'Aircraft list'!$A$4:$G$39,3,FALSE)="YES",VLOOKUP($F329,'Aircraft list'!$A$4:$G$39,4,FALSE)="YES"),V329,""),"")</f>
        <v/>
      </c>
      <c r="AB329" s="116" t="str">
        <f>IFERROR(IF(AND(VLOOKUP($F329,'Aircraft list'!$A$4:$G$39,2,FALSE)="YES",VLOOKUP($F329,'Aircraft list'!$A$4:$G$39,6,FALSE)="YES"),T329,""),"")</f>
        <v/>
      </c>
      <c r="AC329" s="115" t="str">
        <f>IFERROR(IF(AND(VLOOKUP($F329,'Aircraft list'!$A$4:$G$39,2,FALSE)="YES",VLOOKUP($F329,'Aircraft list'!$A$4:$G$39,6,FALSE)="YES"),V329,""),"")</f>
        <v/>
      </c>
      <c r="AD329" s="116" t="str">
        <f>IFERROR(IF(AND(VLOOKUP($F329,'Aircraft list'!$A$4:$G$39,3,FALSE)="YES",VLOOKUP($F329,'Aircraft list'!$A$4:$G$39,6,FALSE)="YES"),T329,""),"")</f>
        <v/>
      </c>
      <c r="AE329" s="117" t="str">
        <f>IFERROR(IF(AND(VLOOKUP($F329,'Aircraft list'!$A$4:$G$39,3,FALSE)="YES",VLOOKUP($F329,'Aircraft list'!$A$4:$G$39,6,FALSE)="YES"),U329,""),"")</f>
        <v/>
      </c>
      <c r="AF329" s="115" t="str">
        <f>IFERROR(IF(AND(VLOOKUP($F329,'Aircraft list'!$A$4:$G$39,3,FALSE)="YES",VLOOKUP($F329,'Aircraft list'!$A$4:$G$39,6,FALSE)="YES"),V329,""),"")</f>
        <v/>
      </c>
      <c r="AG329" s="116" t="str">
        <f>IFERROR(IF(VLOOKUP($F329,'Aircraft list'!$A$4:$G$39,5,FALSE)="YES",T329,""),"")</f>
        <v/>
      </c>
      <c r="AH329" s="117" t="str">
        <f>IFERROR(IF(VLOOKUP($F329,'Aircraft list'!$A$4:$G$39,5,FALSE)="YES",U329,""),"")</f>
        <v/>
      </c>
      <c r="AI329" s="115" t="str">
        <f>IFERROR(IF(VLOOKUP($F329,'Aircraft list'!$A$4:$G$39,5,FALSE)="YES",V329,""),"")</f>
        <v/>
      </c>
      <c r="AJ329" s="101"/>
      <c r="AK329" s="101"/>
      <c r="AL329" s="101"/>
      <c r="AM329" s="102" t="str">
        <f>IFERROR(IF(VLOOKUP($F329,'Aircraft list'!$A$4:$G$39,7,FALSE)="YES",N329,""),"")</f>
        <v/>
      </c>
      <c r="AN329" s="112"/>
      <c r="AO329" s="101"/>
      <c r="AP329" s="101"/>
      <c r="AQ329" s="101"/>
      <c r="AR329" s="111"/>
      <c r="AS329" s="102"/>
      <c r="AT329" s="102"/>
      <c r="AU329" s="49"/>
    </row>
    <row r="330" spans="1:47" s="50" customFormat="1">
      <c r="A330" s="84"/>
      <c r="B330" s="75"/>
      <c r="C330" s="76"/>
      <c r="D330" s="77"/>
      <c r="E330" s="73" t="str">
        <f t="shared" si="18"/>
        <v/>
      </c>
      <c r="F330" s="79"/>
      <c r="G330" s="80"/>
      <c r="H330" s="50" t="str">
        <f>IFERROR(IF(VLOOKUP(F330,'Aircraft list'!$A$4:$T$59, 3,FALSE)="YES", "ME", "SE" )," ")</f>
        <v xml:space="preserve"> </v>
      </c>
      <c r="I330" s="80"/>
      <c r="J330" s="81" t="str">
        <f ca="1">IFERROR(IF(AND(
MOD(C330-fctlontodouble(VLOOKUP(B330,#REF!,4,FALSE))/360,1)&gt;=MOD((((MID((MID((IF(ISERR(A330),"",fctsoleil(A330,fctlattodouble(VLOOKUP(B330,#REF!,3,FALSE)),fctlontodouble(VLOOKUP(B330,#REF!,4,FALSE)),FALSE))),1,4)),1,2))*60+MID((MID((IF(ISERR(A330),"",fctsoleil(A330,fctlattodouble(VLOOKUP(B330,#REF!,3,FALSE)),fctlontodouble(VLOOKUP(B330,#REF!,4,FALSE)),FALSE))),1,4)),3,4))/(60*24))-fctlontodouble(VLOOKUP(B330,#REF!,4,FALSE))/360,1),
MOD(C330-fctlontodouble(VLOOKUP(B330,#REF!,4,FALSE))/360,1)&lt;MOD((((MID((MID((IF(ISERR(A330),"",fctsoleil(A330,fctlattodouble(VLOOKUP(B330,#REF!,3,FALSE)),fctlontodouble(VLOOKUP(B330,#REF!,4,FALSE)),FALSE))),7,4)),1,2))*60+MID((MID((IF(ISERR(A330),"",fctsoleil(A330,fctlattodouble(VLOOKUP(B330,#REF!,3,FALSE)),fctlontodouble(VLOOKUP(B330,#REF!,4,FALSE)),FALSE))),7,4)),3,4))/(60*24))-fctlontodouble(VLOOKUP(B330,#REF!,4,FALSE))/360,1)
),1,""),"")</f>
        <v/>
      </c>
      <c r="K330" s="82" t="str">
        <f t="shared" si="19"/>
        <v/>
      </c>
      <c r="L330" s="79" t="str">
        <f ca="1">IFERROR(IF(AND(
MOD(E330-fctlontodouble(VLOOKUP(D330,#REF!,4,FALSE))/360,1)&gt;=MOD((((MID((MID((IF(ISERR(A330),"",fctsoleil(A330,fctlattodouble(VLOOKUP(D330,#REF!,3,FALSE)),fctlontodouble(VLOOKUP(D330,#REF!,4,FALSE)),FALSE))),1,4)),1,2))*60+MID((MID((IF(ISERR(A330),"",fctsoleil(A330,fctlattodouble(VLOOKUP(D330,#REF!,3,FALSE)),fctlontodouble(VLOOKUP(D330,#REF!,4,FALSE)),FALSE))),1,4)),3,4))/(60*24))-fctlontodouble(VLOOKUP(D330,#REF!,4,FALSE))/360,1),
MOD(E330-fctlontodouble(VLOOKUP(D330,#REF!,4,FALSE))/360,1)&lt;MOD((((MID((MID((IF(ISERR(A330),"",fctsoleil(A330,fctlattodouble(VLOOKUP(D330,#REF!,3,FALSE)),fctlontodouble(VLOOKUP(D330,#REF!,4,FALSE)),FALSE))),7,4)),1,2))*60+MID((MID((IF(ISERR(A330),"",fctsoleil(A330,fctlattodouble(VLOOKUP(D330,#REF!,3,FALSE)),fctlontodouble(VLOOKUP(D330,#REF!,4,FALSE)),FALSE))),7,4)),3,4))/(60*24))-fctlontodouble(VLOOKUP(D330,#REF!,4,FALSE))/360,1)
),1," "),"")</f>
        <v/>
      </c>
      <c r="M330" s="79" t="str">
        <f t="shared" si="20"/>
        <v/>
      </c>
      <c r="N330" s="94"/>
      <c r="O330" s="83"/>
      <c r="P330" s="95"/>
      <c r="Q330" s="96"/>
      <c r="R330" s="97" t="str">
        <f>IF(AND(A330&lt;&gt;0,B330&lt;&gt;0,D330&lt;&gt;0,C330&lt;&gt;0,N330&lt;&gt;0),(vol_de_nuit(B330,D330,A330,C330,N330/24)*24),"")</f>
        <v/>
      </c>
      <c r="S330" s="98"/>
      <c r="T330" s="95"/>
      <c r="U330" s="99"/>
      <c r="V330" s="100"/>
      <c r="W330" s="101"/>
      <c r="X330" s="116" t="str">
        <f>IFERROR(IF(AND(VLOOKUP($F330,'Aircraft list'!$A$4:$G$39,2,FALSE)="YES",VLOOKUP($F330,'Aircraft list'!$A$4:$G$39,4,FALSE)="YES"),T330,""),"")</f>
        <v/>
      </c>
      <c r="Y330" s="115" t="str">
        <f>IFERROR(IF(AND(VLOOKUP($F330,'Aircraft list'!$A$4:$G$39,2,FALSE)="YES",VLOOKUP($F330,'Aircraft list'!$A$4:$G$39,4,FALSE)="YES"),V330,""),"")</f>
        <v/>
      </c>
      <c r="Z330" s="116" t="str">
        <f>IFERROR(IF(AND(VLOOKUP($F330,'Aircraft list'!$A$4:$G$39,3,FALSE)="YES",VLOOKUP($F330,'Aircraft list'!$A$4:$G$39,4,FALSE)="YES"),T330,""),"")</f>
        <v/>
      </c>
      <c r="AA330" s="115" t="str">
        <f>IFERROR(IF(AND(VLOOKUP($F330,'Aircraft list'!$A$4:$G$39,3,FALSE)="YES",VLOOKUP($F330,'Aircraft list'!$A$4:$G$39,4,FALSE)="YES"),V330,""),"")</f>
        <v/>
      </c>
      <c r="AB330" s="116" t="str">
        <f>IFERROR(IF(AND(VLOOKUP($F330,'Aircraft list'!$A$4:$G$39,2,FALSE)="YES",VLOOKUP($F330,'Aircraft list'!$A$4:$G$39,6,FALSE)="YES"),T330,""),"")</f>
        <v/>
      </c>
      <c r="AC330" s="115" t="str">
        <f>IFERROR(IF(AND(VLOOKUP($F330,'Aircraft list'!$A$4:$G$39,2,FALSE)="YES",VLOOKUP($F330,'Aircraft list'!$A$4:$G$39,6,FALSE)="YES"),V330,""),"")</f>
        <v/>
      </c>
      <c r="AD330" s="116" t="str">
        <f>IFERROR(IF(AND(VLOOKUP($F330,'Aircraft list'!$A$4:$G$39,3,FALSE)="YES",VLOOKUP($F330,'Aircraft list'!$A$4:$G$39,6,FALSE)="YES"),T330,""),"")</f>
        <v/>
      </c>
      <c r="AE330" s="117" t="str">
        <f>IFERROR(IF(AND(VLOOKUP($F330,'Aircraft list'!$A$4:$G$39,3,FALSE)="YES",VLOOKUP($F330,'Aircraft list'!$A$4:$G$39,6,FALSE)="YES"),U330,""),"")</f>
        <v/>
      </c>
      <c r="AF330" s="115" t="str">
        <f>IFERROR(IF(AND(VLOOKUP($F330,'Aircraft list'!$A$4:$G$39,3,FALSE)="YES",VLOOKUP($F330,'Aircraft list'!$A$4:$G$39,6,FALSE)="YES"),V330,""),"")</f>
        <v/>
      </c>
      <c r="AG330" s="116" t="str">
        <f>IFERROR(IF(VLOOKUP($F330,'Aircraft list'!$A$4:$G$39,5,FALSE)="YES",T330,""),"")</f>
        <v/>
      </c>
      <c r="AH330" s="117" t="str">
        <f>IFERROR(IF(VLOOKUP($F330,'Aircraft list'!$A$4:$G$39,5,FALSE)="YES",U330,""),"")</f>
        <v/>
      </c>
      <c r="AI330" s="115" t="str">
        <f>IFERROR(IF(VLOOKUP($F330,'Aircraft list'!$A$4:$G$39,5,FALSE)="YES",V330,""),"")</f>
        <v/>
      </c>
      <c r="AJ330" s="101"/>
      <c r="AK330" s="101"/>
      <c r="AL330" s="101"/>
      <c r="AM330" s="102" t="str">
        <f>IFERROR(IF(VLOOKUP($F330,'Aircraft list'!$A$4:$G$39,7,FALSE)="YES",N330,""),"")</f>
        <v/>
      </c>
      <c r="AN330" s="112"/>
      <c r="AO330" s="101"/>
      <c r="AP330" s="101"/>
      <c r="AQ330" s="101"/>
      <c r="AR330" s="111"/>
      <c r="AS330" s="102"/>
      <c r="AT330" s="102"/>
      <c r="AU330" s="49"/>
    </row>
    <row r="331" spans="1:47" s="50" customFormat="1">
      <c r="A331" s="84"/>
      <c r="B331" s="75"/>
      <c r="C331" s="76"/>
      <c r="D331" s="77"/>
      <c r="E331" s="73" t="str">
        <f t="shared" si="18"/>
        <v/>
      </c>
      <c r="F331" s="79"/>
      <c r="G331" s="80"/>
      <c r="H331" s="50" t="str">
        <f>IFERROR(IF(VLOOKUP(F331,'Aircraft list'!$A$4:$T$59, 3,FALSE)="YES", "ME", "SE" )," ")</f>
        <v xml:space="preserve"> </v>
      </c>
      <c r="I331" s="80"/>
      <c r="J331" s="81" t="str">
        <f ca="1">IFERROR(IF(AND(
MOD(C331-fctlontodouble(VLOOKUP(B331,#REF!,4,FALSE))/360,1)&gt;=MOD((((MID((MID((IF(ISERR(A331),"",fctsoleil(A331,fctlattodouble(VLOOKUP(B331,#REF!,3,FALSE)),fctlontodouble(VLOOKUP(B331,#REF!,4,FALSE)),FALSE))),1,4)),1,2))*60+MID((MID((IF(ISERR(A331),"",fctsoleil(A331,fctlattodouble(VLOOKUP(B331,#REF!,3,FALSE)),fctlontodouble(VLOOKUP(B331,#REF!,4,FALSE)),FALSE))),1,4)),3,4))/(60*24))-fctlontodouble(VLOOKUP(B331,#REF!,4,FALSE))/360,1),
MOD(C331-fctlontodouble(VLOOKUP(B331,#REF!,4,FALSE))/360,1)&lt;MOD((((MID((MID((IF(ISERR(A331),"",fctsoleil(A331,fctlattodouble(VLOOKUP(B331,#REF!,3,FALSE)),fctlontodouble(VLOOKUP(B331,#REF!,4,FALSE)),FALSE))),7,4)),1,2))*60+MID((MID((IF(ISERR(A331),"",fctsoleil(A331,fctlattodouble(VLOOKUP(B331,#REF!,3,FALSE)),fctlontodouble(VLOOKUP(B331,#REF!,4,FALSE)),FALSE))),7,4)),3,4))/(60*24))-fctlontodouble(VLOOKUP(B331,#REF!,4,FALSE))/360,1)
),1,""),"")</f>
        <v/>
      </c>
      <c r="K331" s="82" t="str">
        <f t="shared" si="19"/>
        <v/>
      </c>
      <c r="L331" s="79" t="str">
        <f ca="1">IFERROR(IF(AND(
MOD(E331-fctlontodouble(VLOOKUP(D331,#REF!,4,FALSE))/360,1)&gt;=MOD((((MID((MID((IF(ISERR(A331),"",fctsoleil(A331,fctlattodouble(VLOOKUP(D331,#REF!,3,FALSE)),fctlontodouble(VLOOKUP(D331,#REF!,4,FALSE)),FALSE))),1,4)),1,2))*60+MID((MID((IF(ISERR(A331),"",fctsoleil(A331,fctlattodouble(VLOOKUP(D331,#REF!,3,FALSE)),fctlontodouble(VLOOKUP(D331,#REF!,4,FALSE)),FALSE))),1,4)),3,4))/(60*24))-fctlontodouble(VLOOKUP(D331,#REF!,4,FALSE))/360,1),
MOD(E331-fctlontodouble(VLOOKUP(D331,#REF!,4,FALSE))/360,1)&lt;MOD((((MID((MID((IF(ISERR(A331),"",fctsoleil(A331,fctlattodouble(VLOOKUP(D331,#REF!,3,FALSE)),fctlontodouble(VLOOKUP(D331,#REF!,4,FALSE)),FALSE))),7,4)),1,2))*60+MID((MID((IF(ISERR(A331),"",fctsoleil(A331,fctlattodouble(VLOOKUP(D331,#REF!,3,FALSE)),fctlontodouble(VLOOKUP(D331,#REF!,4,FALSE)),FALSE))),7,4)),3,4))/(60*24))-fctlontodouble(VLOOKUP(D331,#REF!,4,FALSE))/360,1)
),1," "),"")</f>
        <v/>
      </c>
      <c r="M331" s="79" t="str">
        <f t="shared" si="20"/>
        <v/>
      </c>
      <c r="N331" s="94"/>
      <c r="O331" s="83"/>
      <c r="P331" s="95"/>
      <c r="Q331" s="96"/>
      <c r="R331" s="97" t="str">
        <f>IF(AND(A331&lt;&gt;0,B331&lt;&gt;0,D331&lt;&gt;0,C331&lt;&gt;0,N331&lt;&gt;0),(vol_de_nuit(B331,D331,A331,C331,N331/24)*24),"")</f>
        <v/>
      </c>
      <c r="S331" s="98"/>
      <c r="T331" s="95"/>
      <c r="U331" s="99"/>
      <c r="V331" s="100"/>
      <c r="W331" s="101"/>
      <c r="X331" s="116" t="str">
        <f>IFERROR(IF(AND(VLOOKUP($F331,'Aircraft list'!$A$4:$G$39,2,FALSE)="YES",VLOOKUP($F331,'Aircraft list'!$A$4:$G$39,4,FALSE)="YES"),T331,""),"")</f>
        <v/>
      </c>
      <c r="Y331" s="115" t="str">
        <f>IFERROR(IF(AND(VLOOKUP($F331,'Aircraft list'!$A$4:$G$39,2,FALSE)="YES",VLOOKUP($F331,'Aircraft list'!$A$4:$G$39,4,FALSE)="YES"),V331,""),"")</f>
        <v/>
      </c>
      <c r="Z331" s="116" t="str">
        <f>IFERROR(IF(AND(VLOOKUP($F331,'Aircraft list'!$A$4:$G$39,3,FALSE)="YES",VLOOKUP($F331,'Aircraft list'!$A$4:$G$39,4,FALSE)="YES"),T331,""),"")</f>
        <v/>
      </c>
      <c r="AA331" s="115" t="str">
        <f>IFERROR(IF(AND(VLOOKUP($F331,'Aircraft list'!$A$4:$G$39,3,FALSE)="YES",VLOOKUP($F331,'Aircraft list'!$A$4:$G$39,4,FALSE)="YES"),V331,""),"")</f>
        <v/>
      </c>
      <c r="AB331" s="116" t="str">
        <f>IFERROR(IF(AND(VLOOKUP($F331,'Aircraft list'!$A$4:$G$39,2,FALSE)="YES",VLOOKUP($F331,'Aircraft list'!$A$4:$G$39,6,FALSE)="YES"),T331,""),"")</f>
        <v/>
      </c>
      <c r="AC331" s="115" t="str">
        <f>IFERROR(IF(AND(VLOOKUP($F331,'Aircraft list'!$A$4:$G$39,2,FALSE)="YES",VLOOKUP($F331,'Aircraft list'!$A$4:$G$39,6,FALSE)="YES"),V331,""),"")</f>
        <v/>
      </c>
      <c r="AD331" s="116" t="str">
        <f>IFERROR(IF(AND(VLOOKUP($F331,'Aircraft list'!$A$4:$G$39,3,FALSE)="YES",VLOOKUP($F331,'Aircraft list'!$A$4:$G$39,6,FALSE)="YES"),T331,""),"")</f>
        <v/>
      </c>
      <c r="AE331" s="117" t="str">
        <f>IFERROR(IF(AND(VLOOKUP($F331,'Aircraft list'!$A$4:$G$39,3,FALSE)="YES",VLOOKUP($F331,'Aircraft list'!$A$4:$G$39,6,FALSE)="YES"),U331,""),"")</f>
        <v/>
      </c>
      <c r="AF331" s="115" t="str">
        <f>IFERROR(IF(AND(VLOOKUP($F331,'Aircraft list'!$A$4:$G$39,3,FALSE)="YES",VLOOKUP($F331,'Aircraft list'!$A$4:$G$39,6,FALSE)="YES"),V331,""),"")</f>
        <v/>
      </c>
      <c r="AG331" s="116" t="str">
        <f>IFERROR(IF(VLOOKUP($F331,'Aircraft list'!$A$4:$G$39,5,FALSE)="YES",T331,""),"")</f>
        <v/>
      </c>
      <c r="AH331" s="117" t="str">
        <f>IFERROR(IF(VLOOKUP($F331,'Aircraft list'!$A$4:$G$39,5,FALSE)="YES",U331,""),"")</f>
        <v/>
      </c>
      <c r="AI331" s="115" t="str">
        <f>IFERROR(IF(VLOOKUP($F331,'Aircraft list'!$A$4:$G$39,5,FALSE)="YES",V331,""),"")</f>
        <v/>
      </c>
      <c r="AJ331" s="101"/>
      <c r="AK331" s="101"/>
      <c r="AL331" s="101"/>
      <c r="AM331" s="102" t="str">
        <f>IFERROR(IF(VLOOKUP($F331,'Aircraft list'!$A$4:$G$39,7,FALSE)="YES",N331,""),"")</f>
        <v/>
      </c>
      <c r="AN331" s="112"/>
      <c r="AO331" s="101"/>
      <c r="AP331" s="101"/>
      <c r="AQ331" s="101"/>
      <c r="AR331" s="111"/>
      <c r="AS331" s="102"/>
      <c r="AT331" s="102"/>
      <c r="AU331" s="49"/>
    </row>
    <row r="332" spans="1:47" s="50" customFormat="1">
      <c r="A332" s="84"/>
      <c r="B332" s="75"/>
      <c r="C332" s="76"/>
      <c r="D332" s="77"/>
      <c r="E332" s="73" t="str">
        <f t="shared" si="18"/>
        <v/>
      </c>
      <c r="F332" s="79"/>
      <c r="G332" s="80"/>
      <c r="H332" s="50" t="str">
        <f>IFERROR(IF(VLOOKUP(F332,'Aircraft list'!$A$4:$T$59, 3,FALSE)="YES", "ME", "SE" )," ")</f>
        <v xml:space="preserve"> </v>
      </c>
      <c r="I332" s="80"/>
      <c r="J332" s="81" t="str">
        <f ca="1">IFERROR(IF(AND(
MOD(C332-fctlontodouble(VLOOKUP(B332,#REF!,4,FALSE))/360,1)&gt;=MOD((((MID((MID((IF(ISERR(A332),"",fctsoleil(A332,fctlattodouble(VLOOKUP(B332,#REF!,3,FALSE)),fctlontodouble(VLOOKUP(B332,#REF!,4,FALSE)),FALSE))),1,4)),1,2))*60+MID((MID((IF(ISERR(A332),"",fctsoleil(A332,fctlattodouble(VLOOKUP(B332,#REF!,3,FALSE)),fctlontodouble(VLOOKUP(B332,#REF!,4,FALSE)),FALSE))),1,4)),3,4))/(60*24))-fctlontodouble(VLOOKUP(B332,#REF!,4,FALSE))/360,1),
MOD(C332-fctlontodouble(VLOOKUP(B332,#REF!,4,FALSE))/360,1)&lt;MOD((((MID((MID((IF(ISERR(A332),"",fctsoleil(A332,fctlattodouble(VLOOKUP(B332,#REF!,3,FALSE)),fctlontodouble(VLOOKUP(B332,#REF!,4,FALSE)),FALSE))),7,4)),1,2))*60+MID((MID((IF(ISERR(A332),"",fctsoleil(A332,fctlattodouble(VLOOKUP(B332,#REF!,3,FALSE)),fctlontodouble(VLOOKUP(B332,#REF!,4,FALSE)),FALSE))),7,4)),3,4))/(60*24))-fctlontodouble(VLOOKUP(B332,#REF!,4,FALSE))/360,1)
),1,""),"")</f>
        <v/>
      </c>
      <c r="K332" s="82" t="str">
        <f t="shared" si="19"/>
        <v/>
      </c>
      <c r="L332" s="79" t="str">
        <f ca="1">IFERROR(IF(AND(
MOD(E332-fctlontodouble(VLOOKUP(D332,#REF!,4,FALSE))/360,1)&gt;=MOD((((MID((MID((IF(ISERR(A332),"",fctsoleil(A332,fctlattodouble(VLOOKUP(D332,#REF!,3,FALSE)),fctlontodouble(VLOOKUP(D332,#REF!,4,FALSE)),FALSE))),1,4)),1,2))*60+MID((MID((IF(ISERR(A332),"",fctsoleil(A332,fctlattodouble(VLOOKUP(D332,#REF!,3,FALSE)),fctlontodouble(VLOOKUP(D332,#REF!,4,FALSE)),FALSE))),1,4)),3,4))/(60*24))-fctlontodouble(VLOOKUP(D332,#REF!,4,FALSE))/360,1),
MOD(E332-fctlontodouble(VLOOKUP(D332,#REF!,4,FALSE))/360,1)&lt;MOD((((MID((MID((IF(ISERR(A332),"",fctsoleil(A332,fctlattodouble(VLOOKUP(D332,#REF!,3,FALSE)),fctlontodouble(VLOOKUP(D332,#REF!,4,FALSE)),FALSE))),7,4)),1,2))*60+MID((MID((IF(ISERR(A332),"",fctsoleil(A332,fctlattodouble(VLOOKUP(D332,#REF!,3,FALSE)),fctlontodouble(VLOOKUP(D332,#REF!,4,FALSE)),FALSE))),7,4)),3,4))/(60*24))-fctlontodouble(VLOOKUP(D332,#REF!,4,FALSE))/360,1)
),1," "),"")</f>
        <v/>
      </c>
      <c r="M332" s="79" t="str">
        <f t="shared" si="20"/>
        <v/>
      </c>
      <c r="N332" s="94"/>
      <c r="O332" s="83"/>
      <c r="P332" s="95"/>
      <c r="Q332" s="96"/>
      <c r="R332" s="97" t="str">
        <f>IF(AND(A332&lt;&gt;0,B332&lt;&gt;0,D332&lt;&gt;0,C332&lt;&gt;0,N332&lt;&gt;0),(vol_de_nuit(B332,D332,A332,C332,N332/24)*24),"")</f>
        <v/>
      </c>
      <c r="S332" s="98"/>
      <c r="T332" s="95"/>
      <c r="U332" s="99"/>
      <c r="V332" s="100"/>
      <c r="W332" s="101"/>
      <c r="X332" s="116" t="str">
        <f>IFERROR(IF(AND(VLOOKUP($F332,'Aircraft list'!$A$4:$G$39,2,FALSE)="YES",VLOOKUP($F332,'Aircraft list'!$A$4:$G$39,4,FALSE)="YES"),T332,""),"")</f>
        <v/>
      </c>
      <c r="Y332" s="115" t="str">
        <f>IFERROR(IF(AND(VLOOKUP($F332,'Aircraft list'!$A$4:$G$39,2,FALSE)="YES",VLOOKUP($F332,'Aircraft list'!$A$4:$G$39,4,FALSE)="YES"),V332,""),"")</f>
        <v/>
      </c>
      <c r="Z332" s="116" t="str">
        <f>IFERROR(IF(AND(VLOOKUP($F332,'Aircraft list'!$A$4:$G$39,3,FALSE)="YES",VLOOKUP($F332,'Aircraft list'!$A$4:$G$39,4,FALSE)="YES"),T332,""),"")</f>
        <v/>
      </c>
      <c r="AA332" s="115" t="str">
        <f>IFERROR(IF(AND(VLOOKUP($F332,'Aircraft list'!$A$4:$G$39,3,FALSE)="YES",VLOOKUP($F332,'Aircraft list'!$A$4:$G$39,4,FALSE)="YES"),V332,""),"")</f>
        <v/>
      </c>
      <c r="AB332" s="116" t="str">
        <f>IFERROR(IF(AND(VLOOKUP($F332,'Aircraft list'!$A$4:$G$39,2,FALSE)="YES",VLOOKUP($F332,'Aircraft list'!$A$4:$G$39,6,FALSE)="YES"),T332,""),"")</f>
        <v/>
      </c>
      <c r="AC332" s="115" t="str">
        <f>IFERROR(IF(AND(VLOOKUP($F332,'Aircraft list'!$A$4:$G$39,2,FALSE)="YES",VLOOKUP($F332,'Aircraft list'!$A$4:$G$39,6,FALSE)="YES"),V332,""),"")</f>
        <v/>
      </c>
      <c r="AD332" s="116" t="str">
        <f>IFERROR(IF(AND(VLOOKUP($F332,'Aircraft list'!$A$4:$G$39,3,FALSE)="YES",VLOOKUP($F332,'Aircraft list'!$A$4:$G$39,6,FALSE)="YES"),T332,""),"")</f>
        <v/>
      </c>
      <c r="AE332" s="117" t="str">
        <f>IFERROR(IF(AND(VLOOKUP($F332,'Aircraft list'!$A$4:$G$39,3,FALSE)="YES",VLOOKUP($F332,'Aircraft list'!$A$4:$G$39,6,FALSE)="YES"),U332,""),"")</f>
        <v/>
      </c>
      <c r="AF332" s="115" t="str">
        <f>IFERROR(IF(AND(VLOOKUP($F332,'Aircraft list'!$A$4:$G$39,3,FALSE)="YES",VLOOKUP($F332,'Aircraft list'!$A$4:$G$39,6,FALSE)="YES"),V332,""),"")</f>
        <v/>
      </c>
      <c r="AG332" s="116" t="str">
        <f>IFERROR(IF(VLOOKUP($F332,'Aircraft list'!$A$4:$G$39,5,FALSE)="YES",T332,""),"")</f>
        <v/>
      </c>
      <c r="AH332" s="117" t="str">
        <f>IFERROR(IF(VLOOKUP($F332,'Aircraft list'!$A$4:$G$39,5,FALSE)="YES",U332,""),"")</f>
        <v/>
      </c>
      <c r="AI332" s="115" t="str">
        <f>IFERROR(IF(VLOOKUP($F332,'Aircraft list'!$A$4:$G$39,5,FALSE)="YES",V332,""),"")</f>
        <v/>
      </c>
      <c r="AJ332" s="101"/>
      <c r="AK332" s="101"/>
      <c r="AL332" s="101"/>
      <c r="AM332" s="102" t="str">
        <f>IFERROR(IF(VLOOKUP($F332,'Aircraft list'!$A$4:$G$39,7,FALSE)="YES",N332,""),"")</f>
        <v/>
      </c>
      <c r="AN332" s="112"/>
      <c r="AO332" s="101"/>
      <c r="AP332" s="101"/>
      <c r="AQ332" s="101"/>
      <c r="AR332" s="111"/>
      <c r="AS332" s="102"/>
      <c r="AT332" s="102"/>
      <c r="AU332" s="49"/>
    </row>
    <row r="333" spans="1:47" s="50" customFormat="1">
      <c r="A333" s="84"/>
      <c r="B333" s="75"/>
      <c r="C333" s="76"/>
      <c r="D333" s="77"/>
      <c r="E333" s="73" t="str">
        <f t="shared" si="18"/>
        <v/>
      </c>
      <c r="F333" s="79"/>
      <c r="G333" s="80"/>
      <c r="H333" s="50" t="str">
        <f>IFERROR(IF(VLOOKUP(F333,'Aircraft list'!$A$4:$T$59, 3,FALSE)="YES", "ME", "SE" )," ")</f>
        <v xml:space="preserve"> </v>
      </c>
      <c r="I333" s="80"/>
      <c r="J333" s="81" t="str">
        <f ca="1">IFERROR(IF(AND(
MOD(C333-fctlontodouble(VLOOKUP(B333,#REF!,4,FALSE))/360,1)&gt;=MOD((((MID((MID((IF(ISERR(A333),"",fctsoleil(A333,fctlattodouble(VLOOKUP(B333,#REF!,3,FALSE)),fctlontodouble(VLOOKUP(B333,#REF!,4,FALSE)),FALSE))),1,4)),1,2))*60+MID((MID((IF(ISERR(A333),"",fctsoleil(A333,fctlattodouble(VLOOKUP(B333,#REF!,3,FALSE)),fctlontodouble(VLOOKUP(B333,#REF!,4,FALSE)),FALSE))),1,4)),3,4))/(60*24))-fctlontodouble(VLOOKUP(B333,#REF!,4,FALSE))/360,1),
MOD(C333-fctlontodouble(VLOOKUP(B333,#REF!,4,FALSE))/360,1)&lt;MOD((((MID((MID((IF(ISERR(A333),"",fctsoleil(A333,fctlattodouble(VLOOKUP(B333,#REF!,3,FALSE)),fctlontodouble(VLOOKUP(B333,#REF!,4,FALSE)),FALSE))),7,4)),1,2))*60+MID((MID((IF(ISERR(A333),"",fctsoleil(A333,fctlattodouble(VLOOKUP(B333,#REF!,3,FALSE)),fctlontodouble(VLOOKUP(B333,#REF!,4,FALSE)),FALSE))),7,4)),3,4))/(60*24))-fctlontodouble(VLOOKUP(B333,#REF!,4,FALSE))/360,1)
),1,""),"")</f>
        <v/>
      </c>
      <c r="K333" s="82" t="str">
        <f t="shared" si="19"/>
        <v/>
      </c>
      <c r="L333" s="79" t="str">
        <f ca="1">IFERROR(IF(AND(
MOD(E333-fctlontodouble(VLOOKUP(D333,#REF!,4,FALSE))/360,1)&gt;=MOD((((MID((MID((IF(ISERR(A333),"",fctsoleil(A333,fctlattodouble(VLOOKUP(D333,#REF!,3,FALSE)),fctlontodouble(VLOOKUP(D333,#REF!,4,FALSE)),FALSE))),1,4)),1,2))*60+MID((MID((IF(ISERR(A333),"",fctsoleil(A333,fctlattodouble(VLOOKUP(D333,#REF!,3,FALSE)),fctlontodouble(VLOOKUP(D333,#REF!,4,FALSE)),FALSE))),1,4)),3,4))/(60*24))-fctlontodouble(VLOOKUP(D333,#REF!,4,FALSE))/360,1),
MOD(E333-fctlontodouble(VLOOKUP(D333,#REF!,4,FALSE))/360,1)&lt;MOD((((MID((MID((IF(ISERR(A333),"",fctsoleil(A333,fctlattodouble(VLOOKUP(D333,#REF!,3,FALSE)),fctlontodouble(VLOOKUP(D333,#REF!,4,FALSE)),FALSE))),7,4)),1,2))*60+MID((MID((IF(ISERR(A333),"",fctsoleil(A333,fctlattodouble(VLOOKUP(D333,#REF!,3,FALSE)),fctlontodouble(VLOOKUP(D333,#REF!,4,FALSE)),FALSE))),7,4)),3,4))/(60*24))-fctlontodouble(VLOOKUP(D333,#REF!,4,FALSE))/360,1)
),1," "),"")</f>
        <v/>
      </c>
      <c r="M333" s="79" t="str">
        <f t="shared" si="20"/>
        <v/>
      </c>
      <c r="N333" s="94"/>
      <c r="O333" s="83"/>
      <c r="P333" s="95"/>
      <c r="Q333" s="96"/>
      <c r="R333" s="97" t="str">
        <f>IF(AND(A333&lt;&gt;0,B333&lt;&gt;0,D333&lt;&gt;0,C333&lt;&gt;0,N333&lt;&gt;0),(vol_de_nuit(B333,D333,A333,C333,N333/24)*24),"")</f>
        <v/>
      </c>
      <c r="S333" s="98"/>
      <c r="T333" s="95"/>
      <c r="U333" s="99"/>
      <c r="V333" s="100"/>
      <c r="W333" s="101"/>
      <c r="X333" s="116" t="str">
        <f>IFERROR(IF(AND(VLOOKUP($F333,'Aircraft list'!$A$4:$G$39,2,FALSE)="YES",VLOOKUP($F333,'Aircraft list'!$A$4:$G$39,4,FALSE)="YES"),T333,""),"")</f>
        <v/>
      </c>
      <c r="Y333" s="115" t="str">
        <f>IFERROR(IF(AND(VLOOKUP($F333,'Aircraft list'!$A$4:$G$39,2,FALSE)="YES",VLOOKUP($F333,'Aircraft list'!$A$4:$G$39,4,FALSE)="YES"),V333,""),"")</f>
        <v/>
      </c>
      <c r="Z333" s="116" t="str">
        <f>IFERROR(IF(AND(VLOOKUP($F333,'Aircraft list'!$A$4:$G$39,3,FALSE)="YES",VLOOKUP($F333,'Aircraft list'!$A$4:$G$39,4,FALSE)="YES"),T333,""),"")</f>
        <v/>
      </c>
      <c r="AA333" s="115" t="str">
        <f>IFERROR(IF(AND(VLOOKUP($F333,'Aircraft list'!$A$4:$G$39,3,FALSE)="YES",VLOOKUP($F333,'Aircraft list'!$A$4:$G$39,4,FALSE)="YES"),V333,""),"")</f>
        <v/>
      </c>
      <c r="AB333" s="116" t="str">
        <f>IFERROR(IF(AND(VLOOKUP($F333,'Aircraft list'!$A$4:$G$39,2,FALSE)="YES",VLOOKUP($F333,'Aircraft list'!$A$4:$G$39,6,FALSE)="YES"),T333,""),"")</f>
        <v/>
      </c>
      <c r="AC333" s="115" t="str">
        <f>IFERROR(IF(AND(VLOOKUP($F333,'Aircraft list'!$A$4:$G$39,2,FALSE)="YES",VLOOKUP($F333,'Aircraft list'!$A$4:$G$39,6,FALSE)="YES"),V333,""),"")</f>
        <v/>
      </c>
      <c r="AD333" s="116" t="str">
        <f>IFERROR(IF(AND(VLOOKUP($F333,'Aircraft list'!$A$4:$G$39,3,FALSE)="YES",VLOOKUP($F333,'Aircraft list'!$A$4:$G$39,6,FALSE)="YES"),T333,""),"")</f>
        <v/>
      </c>
      <c r="AE333" s="117" t="str">
        <f>IFERROR(IF(AND(VLOOKUP($F333,'Aircraft list'!$A$4:$G$39,3,FALSE)="YES",VLOOKUP($F333,'Aircraft list'!$A$4:$G$39,6,FALSE)="YES"),U333,""),"")</f>
        <v/>
      </c>
      <c r="AF333" s="115" t="str">
        <f>IFERROR(IF(AND(VLOOKUP($F333,'Aircraft list'!$A$4:$G$39,3,FALSE)="YES",VLOOKUP($F333,'Aircraft list'!$A$4:$G$39,6,FALSE)="YES"),V333,""),"")</f>
        <v/>
      </c>
      <c r="AG333" s="116" t="str">
        <f>IFERROR(IF(VLOOKUP($F333,'Aircraft list'!$A$4:$G$39,5,FALSE)="YES",T333,""),"")</f>
        <v/>
      </c>
      <c r="AH333" s="117" t="str">
        <f>IFERROR(IF(VLOOKUP($F333,'Aircraft list'!$A$4:$G$39,5,FALSE)="YES",U333,""),"")</f>
        <v/>
      </c>
      <c r="AI333" s="115" t="str">
        <f>IFERROR(IF(VLOOKUP($F333,'Aircraft list'!$A$4:$G$39,5,FALSE)="YES",V333,""),"")</f>
        <v/>
      </c>
      <c r="AJ333" s="101"/>
      <c r="AK333" s="101"/>
      <c r="AL333" s="101"/>
      <c r="AM333" s="102" t="str">
        <f>IFERROR(IF(VLOOKUP($F333,'Aircraft list'!$A$4:$G$39,7,FALSE)="YES",N333,""),"")</f>
        <v/>
      </c>
      <c r="AN333" s="112"/>
      <c r="AO333" s="101"/>
      <c r="AP333" s="101"/>
      <c r="AQ333" s="101"/>
      <c r="AR333" s="111"/>
      <c r="AS333" s="102"/>
      <c r="AT333" s="102"/>
      <c r="AU333" s="49"/>
    </row>
    <row r="334" spans="1:47" s="50" customFormat="1">
      <c r="A334" s="84"/>
      <c r="B334" s="75"/>
      <c r="C334" s="76"/>
      <c r="D334" s="77"/>
      <c r="E334" s="73" t="str">
        <f t="shared" si="18"/>
        <v/>
      </c>
      <c r="F334" s="79"/>
      <c r="G334" s="80"/>
      <c r="H334" s="50" t="str">
        <f>IFERROR(IF(VLOOKUP(F334,'Aircraft list'!$A$4:$T$59, 3,FALSE)="YES", "ME", "SE" )," ")</f>
        <v xml:space="preserve"> </v>
      </c>
      <c r="I334" s="80"/>
      <c r="J334" s="81" t="str">
        <f ca="1">IFERROR(IF(AND(
MOD(C334-fctlontodouble(VLOOKUP(B334,#REF!,4,FALSE))/360,1)&gt;=MOD((((MID((MID((IF(ISERR(A334),"",fctsoleil(A334,fctlattodouble(VLOOKUP(B334,#REF!,3,FALSE)),fctlontodouble(VLOOKUP(B334,#REF!,4,FALSE)),FALSE))),1,4)),1,2))*60+MID((MID((IF(ISERR(A334),"",fctsoleil(A334,fctlattodouble(VLOOKUP(B334,#REF!,3,FALSE)),fctlontodouble(VLOOKUP(B334,#REF!,4,FALSE)),FALSE))),1,4)),3,4))/(60*24))-fctlontodouble(VLOOKUP(B334,#REF!,4,FALSE))/360,1),
MOD(C334-fctlontodouble(VLOOKUP(B334,#REF!,4,FALSE))/360,1)&lt;MOD((((MID((MID((IF(ISERR(A334),"",fctsoleil(A334,fctlattodouble(VLOOKUP(B334,#REF!,3,FALSE)),fctlontodouble(VLOOKUP(B334,#REF!,4,FALSE)),FALSE))),7,4)),1,2))*60+MID((MID((IF(ISERR(A334),"",fctsoleil(A334,fctlattodouble(VLOOKUP(B334,#REF!,3,FALSE)),fctlontodouble(VLOOKUP(B334,#REF!,4,FALSE)),FALSE))),7,4)),3,4))/(60*24))-fctlontodouble(VLOOKUP(B334,#REF!,4,FALSE))/360,1)
),1,""),"")</f>
        <v/>
      </c>
      <c r="K334" s="82" t="str">
        <f t="shared" si="19"/>
        <v/>
      </c>
      <c r="L334" s="79" t="str">
        <f ca="1">IFERROR(IF(AND(
MOD(E334-fctlontodouble(VLOOKUP(D334,#REF!,4,FALSE))/360,1)&gt;=MOD((((MID((MID((IF(ISERR(A334),"",fctsoleil(A334,fctlattodouble(VLOOKUP(D334,#REF!,3,FALSE)),fctlontodouble(VLOOKUP(D334,#REF!,4,FALSE)),FALSE))),1,4)),1,2))*60+MID((MID((IF(ISERR(A334),"",fctsoleil(A334,fctlattodouble(VLOOKUP(D334,#REF!,3,FALSE)),fctlontodouble(VLOOKUP(D334,#REF!,4,FALSE)),FALSE))),1,4)),3,4))/(60*24))-fctlontodouble(VLOOKUP(D334,#REF!,4,FALSE))/360,1),
MOD(E334-fctlontodouble(VLOOKUP(D334,#REF!,4,FALSE))/360,1)&lt;MOD((((MID((MID((IF(ISERR(A334),"",fctsoleil(A334,fctlattodouble(VLOOKUP(D334,#REF!,3,FALSE)),fctlontodouble(VLOOKUP(D334,#REF!,4,FALSE)),FALSE))),7,4)),1,2))*60+MID((MID((IF(ISERR(A334),"",fctsoleil(A334,fctlattodouble(VLOOKUP(D334,#REF!,3,FALSE)),fctlontodouble(VLOOKUP(D334,#REF!,4,FALSE)),FALSE))),7,4)),3,4))/(60*24))-fctlontodouble(VLOOKUP(D334,#REF!,4,FALSE))/360,1)
),1," "),"")</f>
        <v/>
      </c>
      <c r="M334" s="79" t="str">
        <f t="shared" si="20"/>
        <v/>
      </c>
      <c r="N334" s="94"/>
      <c r="O334" s="83"/>
      <c r="P334" s="95"/>
      <c r="Q334" s="96"/>
      <c r="R334" s="97" t="str">
        <f>IF(AND(A334&lt;&gt;0,B334&lt;&gt;0,D334&lt;&gt;0,C334&lt;&gt;0,N334&lt;&gt;0),(vol_de_nuit(B334,D334,A334,C334,N334/24)*24),"")</f>
        <v/>
      </c>
      <c r="S334" s="98"/>
      <c r="T334" s="95"/>
      <c r="U334" s="99"/>
      <c r="V334" s="100"/>
      <c r="W334" s="101"/>
      <c r="X334" s="116" t="str">
        <f>IFERROR(IF(AND(VLOOKUP($F334,'Aircraft list'!$A$4:$G$39,2,FALSE)="YES",VLOOKUP($F334,'Aircraft list'!$A$4:$G$39,4,FALSE)="YES"),T334,""),"")</f>
        <v/>
      </c>
      <c r="Y334" s="115" t="str">
        <f>IFERROR(IF(AND(VLOOKUP($F334,'Aircraft list'!$A$4:$G$39,2,FALSE)="YES",VLOOKUP($F334,'Aircraft list'!$A$4:$G$39,4,FALSE)="YES"),V334,""),"")</f>
        <v/>
      </c>
      <c r="Z334" s="116" t="str">
        <f>IFERROR(IF(AND(VLOOKUP($F334,'Aircraft list'!$A$4:$G$39,3,FALSE)="YES",VLOOKUP($F334,'Aircraft list'!$A$4:$G$39,4,FALSE)="YES"),T334,""),"")</f>
        <v/>
      </c>
      <c r="AA334" s="115" t="str">
        <f>IFERROR(IF(AND(VLOOKUP($F334,'Aircraft list'!$A$4:$G$39,3,FALSE)="YES",VLOOKUP($F334,'Aircraft list'!$A$4:$G$39,4,FALSE)="YES"),V334,""),"")</f>
        <v/>
      </c>
      <c r="AB334" s="116" t="str">
        <f>IFERROR(IF(AND(VLOOKUP($F334,'Aircraft list'!$A$4:$G$39,2,FALSE)="YES",VLOOKUP($F334,'Aircraft list'!$A$4:$G$39,6,FALSE)="YES"),T334,""),"")</f>
        <v/>
      </c>
      <c r="AC334" s="115" t="str">
        <f>IFERROR(IF(AND(VLOOKUP($F334,'Aircraft list'!$A$4:$G$39,2,FALSE)="YES",VLOOKUP($F334,'Aircraft list'!$A$4:$G$39,6,FALSE)="YES"),V334,""),"")</f>
        <v/>
      </c>
      <c r="AD334" s="116" t="str">
        <f>IFERROR(IF(AND(VLOOKUP($F334,'Aircraft list'!$A$4:$G$39,3,FALSE)="YES",VLOOKUP($F334,'Aircraft list'!$A$4:$G$39,6,FALSE)="YES"),T334,""),"")</f>
        <v/>
      </c>
      <c r="AE334" s="117" t="str">
        <f>IFERROR(IF(AND(VLOOKUP($F334,'Aircraft list'!$A$4:$G$39,3,FALSE)="YES",VLOOKUP($F334,'Aircraft list'!$A$4:$G$39,6,FALSE)="YES"),U334,""),"")</f>
        <v/>
      </c>
      <c r="AF334" s="115" t="str">
        <f>IFERROR(IF(AND(VLOOKUP($F334,'Aircraft list'!$A$4:$G$39,3,FALSE)="YES",VLOOKUP($F334,'Aircraft list'!$A$4:$G$39,6,FALSE)="YES"),V334,""),"")</f>
        <v/>
      </c>
      <c r="AG334" s="116" t="str">
        <f>IFERROR(IF(VLOOKUP($F334,'Aircraft list'!$A$4:$G$39,5,FALSE)="YES",T334,""),"")</f>
        <v/>
      </c>
      <c r="AH334" s="117" t="str">
        <f>IFERROR(IF(VLOOKUP($F334,'Aircraft list'!$A$4:$G$39,5,FALSE)="YES",U334,""),"")</f>
        <v/>
      </c>
      <c r="AI334" s="115" t="str">
        <f>IFERROR(IF(VLOOKUP($F334,'Aircraft list'!$A$4:$G$39,5,FALSE)="YES",V334,""),"")</f>
        <v/>
      </c>
      <c r="AJ334" s="101"/>
      <c r="AK334" s="101"/>
      <c r="AL334" s="101"/>
      <c r="AM334" s="102" t="str">
        <f>IFERROR(IF(VLOOKUP($F334,'Aircraft list'!$A$4:$G$39,7,FALSE)="YES",N334,""),"")</f>
        <v/>
      </c>
      <c r="AN334" s="112"/>
      <c r="AO334" s="101"/>
      <c r="AP334" s="101"/>
      <c r="AQ334" s="101"/>
      <c r="AR334" s="111"/>
      <c r="AS334" s="102"/>
      <c r="AT334" s="102"/>
      <c r="AU334" s="49"/>
    </row>
    <row r="335" spans="1:47" s="50" customFormat="1">
      <c r="A335" s="84"/>
      <c r="B335" s="75"/>
      <c r="C335" s="76"/>
      <c r="D335" s="77"/>
      <c r="E335" s="73" t="str">
        <f t="shared" si="18"/>
        <v/>
      </c>
      <c r="F335" s="79"/>
      <c r="G335" s="80"/>
      <c r="H335" s="50" t="str">
        <f>IFERROR(IF(VLOOKUP(F335,'Aircraft list'!$A$4:$T$59, 3,FALSE)="YES", "ME", "SE" )," ")</f>
        <v xml:space="preserve"> </v>
      </c>
      <c r="I335" s="80"/>
      <c r="J335" s="81" t="str">
        <f ca="1">IFERROR(IF(AND(
MOD(C335-fctlontodouble(VLOOKUP(B335,#REF!,4,FALSE))/360,1)&gt;=MOD((((MID((MID((IF(ISERR(A335),"",fctsoleil(A335,fctlattodouble(VLOOKUP(B335,#REF!,3,FALSE)),fctlontodouble(VLOOKUP(B335,#REF!,4,FALSE)),FALSE))),1,4)),1,2))*60+MID((MID((IF(ISERR(A335),"",fctsoleil(A335,fctlattodouble(VLOOKUP(B335,#REF!,3,FALSE)),fctlontodouble(VLOOKUP(B335,#REF!,4,FALSE)),FALSE))),1,4)),3,4))/(60*24))-fctlontodouble(VLOOKUP(B335,#REF!,4,FALSE))/360,1),
MOD(C335-fctlontodouble(VLOOKUP(B335,#REF!,4,FALSE))/360,1)&lt;MOD((((MID((MID((IF(ISERR(A335),"",fctsoleil(A335,fctlattodouble(VLOOKUP(B335,#REF!,3,FALSE)),fctlontodouble(VLOOKUP(B335,#REF!,4,FALSE)),FALSE))),7,4)),1,2))*60+MID((MID((IF(ISERR(A335),"",fctsoleil(A335,fctlattodouble(VLOOKUP(B335,#REF!,3,FALSE)),fctlontodouble(VLOOKUP(B335,#REF!,4,FALSE)),FALSE))),7,4)),3,4))/(60*24))-fctlontodouble(VLOOKUP(B335,#REF!,4,FALSE))/360,1)
),1,""),"")</f>
        <v/>
      </c>
      <c r="K335" s="82" t="str">
        <f t="shared" si="19"/>
        <v/>
      </c>
      <c r="L335" s="79" t="str">
        <f ca="1">IFERROR(IF(AND(
MOD(E335-fctlontodouble(VLOOKUP(D335,#REF!,4,FALSE))/360,1)&gt;=MOD((((MID((MID((IF(ISERR(A335),"",fctsoleil(A335,fctlattodouble(VLOOKUP(D335,#REF!,3,FALSE)),fctlontodouble(VLOOKUP(D335,#REF!,4,FALSE)),FALSE))),1,4)),1,2))*60+MID((MID((IF(ISERR(A335),"",fctsoleil(A335,fctlattodouble(VLOOKUP(D335,#REF!,3,FALSE)),fctlontodouble(VLOOKUP(D335,#REF!,4,FALSE)),FALSE))),1,4)),3,4))/(60*24))-fctlontodouble(VLOOKUP(D335,#REF!,4,FALSE))/360,1),
MOD(E335-fctlontodouble(VLOOKUP(D335,#REF!,4,FALSE))/360,1)&lt;MOD((((MID((MID((IF(ISERR(A335),"",fctsoleil(A335,fctlattodouble(VLOOKUP(D335,#REF!,3,FALSE)),fctlontodouble(VLOOKUP(D335,#REF!,4,FALSE)),FALSE))),7,4)),1,2))*60+MID((MID((IF(ISERR(A335),"",fctsoleil(A335,fctlattodouble(VLOOKUP(D335,#REF!,3,FALSE)),fctlontodouble(VLOOKUP(D335,#REF!,4,FALSE)),FALSE))),7,4)),3,4))/(60*24))-fctlontodouble(VLOOKUP(D335,#REF!,4,FALSE))/360,1)
),1," "),"")</f>
        <v/>
      </c>
      <c r="M335" s="79" t="str">
        <f t="shared" si="20"/>
        <v/>
      </c>
      <c r="N335" s="94"/>
      <c r="O335" s="83"/>
      <c r="P335" s="95"/>
      <c r="Q335" s="96"/>
      <c r="R335" s="97" t="str">
        <f>IF(AND(A335&lt;&gt;0,B335&lt;&gt;0,D335&lt;&gt;0,C335&lt;&gt;0,N335&lt;&gt;0),(vol_de_nuit(B335,D335,A335,C335,N335/24)*24),"")</f>
        <v/>
      </c>
      <c r="S335" s="98"/>
      <c r="T335" s="95"/>
      <c r="U335" s="99"/>
      <c r="V335" s="100"/>
      <c r="W335" s="101"/>
      <c r="X335" s="116" t="str">
        <f>IFERROR(IF(AND(VLOOKUP($F335,'Aircraft list'!$A$4:$G$39,2,FALSE)="YES",VLOOKUP($F335,'Aircraft list'!$A$4:$G$39,4,FALSE)="YES"),T335,""),"")</f>
        <v/>
      </c>
      <c r="Y335" s="115" t="str">
        <f>IFERROR(IF(AND(VLOOKUP($F335,'Aircraft list'!$A$4:$G$39,2,FALSE)="YES",VLOOKUP($F335,'Aircraft list'!$A$4:$G$39,4,FALSE)="YES"),V335,""),"")</f>
        <v/>
      </c>
      <c r="Z335" s="116" t="str">
        <f>IFERROR(IF(AND(VLOOKUP($F335,'Aircraft list'!$A$4:$G$39,3,FALSE)="YES",VLOOKUP($F335,'Aircraft list'!$A$4:$G$39,4,FALSE)="YES"),T335,""),"")</f>
        <v/>
      </c>
      <c r="AA335" s="115" t="str">
        <f>IFERROR(IF(AND(VLOOKUP($F335,'Aircraft list'!$A$4:$G$39,3,FALSE)="YES",VLOOKUP($F335,'Aircraft list'!$A$4:$G$39,4,FALSE)="YES"),V335,""),"")</f>
        <v/>
      </c>
      <c r="AB335" s="116" t="str">
        <f>IFERROR(IF(AND(VLOOKUP($F335,'Aircraft list'!$A$4:$G$39,2,FALSE)="YES",VLOOKUP($F335,'Aircraft list'!$A$4:$G$39,6,FALSE)="YES"),T335,""),"")</f>
        <v/>
      </c>
      <c r="AC335" s="115" t="str">
        <f>IFERROR(IF(AND(VLOOKUP($F335,'Aircraft list'!$A$4:$G$39,2,FALSE)="YES",VLOOKUP($F335,'Aircraft list'!$A$4:$G$39,6,FALSE)="YES"),V335,""),"")</f>
        <v/>
      </c>
      <c r="AD335" s="116" t="str">
        <f>IFERROR(IF(AND(VLOOKUP($F335,'Aircraft list'!$A$4:$G$39,3,FALSE)="YES",VLOOKUP($F335,'Aircraft list'!$A$4:$G$39,6,FALSE)="YES"),T335,""),"")</f>
        <v/>
      </c>
      <c r="AE335" s="117" t="str">
        <f>IFERROR(IF(AND(VLOOKUP($F335,'Aircraft list'!$A$4:$G$39,3,FALSE)="YES",VLOOKUP($F335,'Aircraft list'!$A$4:$G$39,6,FALSE)="YES"),U335,""),"")</f>
        <v/>
      </c>
      <c r="AF335" s="115" t="str">
        <f>IFERROR(IF(AND(VLOOKUP($F335,'Aircraft list'!$A$4:$G$39,3,FALSE)="YES",VLOOKUP($F335,'Aircraft list'!$A$4:$G$39,6,FALSE)="YES"),V335,""),"")</f>
        <v/>
      </c>
      <c r="AG335" s="116" t="str">
        <f>IFERROR(IF(VLOOKUP($F335,'Aircraft list'!$A$4:$G$39,5,FALSE)="YES",T335,""),"")</f>
        <v/>
      </c>
      <c r="AH335" s="117" t="str">
        <f>IFERROR(IF(VLOOKUP($F335,'Aircraft list'!$A$4:$G$39,5,FALSE)="YES",U335,""),"")</f>
        <v/>
      </c>
      <c r="AI335" s="115" t="str">
        <f>IFERROR(IF(VLOOKUP($F335,'Aircraft list'!$A$4:$G$39,5,FALSE)="YES",V335,""),"")</f>
        <v/>
      </c>
      <c r="AJ335" s="101"/>
      <c r="AK335" s="101"/>
      <c r="AL335" s="101"/>
      <c r="AM335" s="102" t="str">
        <f>IFERROR(IF(VLOOKUP($F335,'Aircraft list'!$A$4:$G$39,7,FALSE)="YES",N335,""),"")</f>
        <v/>
      </c>
      <c r="AN335" s="112"/>
      <c r="AO335" s="101"/>
      <c r="AP335" s="101"/>
      <c r="AQ335" s="101"/>
      <c r="AR335" s="111"/>
      <c r="AS335" s="102"/>
      <c r="AT335" s="102"/>
      <c r="AU335" s="49"/>
    </row>
    <row r="336" spans="1:47" s="50" customFormat="1">
      <c r="A336" s="84"/>
      <c r="B336" s="75"/>
      <c r="C336" s="76"/>
      <c r="D336" s="77"/>
      <c r="E336" s="73" t="str">
        <f t="shared" si="18"/>
        <v/>
      </c>
      <c r="F336" s="79"/>
      <c r="G336" s="80"/>
      <c r="H336" s="50" t="str">
        <f>IFERROR(IF(VLOOKUP(F336,'Aircraft list'!$A$4:$T$59, 3,FALSE)="YES", "ME", "SE" )," ")</f>
        <v xml:space="preserve"> </v>
      </c>
      <c r="I336" s="80"/>
      <c r="J336" s="81" t="str">
        <f ca="1">IFERROR(IF(AND(
MOD(C336-fctlontodouble(VLOOKUP(B336,#REF!,4,FALSE))/360,1)&gt;=MOD((((MID((MID((IF(ISERR(A336),"",fctsoleil(A336,fctlattodouble(VLOOKUP(B336,#REF!,3,FALSE)),fctlontodouble(VLOOKUP(B336,#REF!,4,FALSE)),FALSE))),1,4)),1,2))*60+MID((MID((IF(ISERR(A336),"",fctsoleil(A336,fctlattodouble(VLOOKUP(B336,#REF!,3,FALSE)),fctlontodouble(VLOOKUP(B336,#REF!,4,FALSE)),FALSE))),1,4)),3,4))/(60*24))-fctlontodouble(VLOOKUP(B336,#REF!,4,FALSE))/360,1),
MOD(C336-fctlontodouble(VLOOKUP(B336,#REF!,4,FALSE))/360,1)&lt;MOD((((MID((MID((IF(ISERR(A336),"",fctsoleil(A336,fctlattodouble(VLOOKUP(B336,#REF!,3,FALSE)),fctlontodouble(VLOOKUP(B336,#REF!,4,FALSE)),FALSE))),7,4)),1,2))*60+MID((MID((IF(ISERR(A336),"",fctsoleil(A336,fctlattodouble(VLOOKUP(B336,#REF!,3,FALSE)),fctlontodouble(VLOOKUP(B336,#REF!,4,FALSE)),FALSE))),7,4)),3,4))/(60*24))-fctlontodouble(VLOOKUP(B336,#REF!,4,FALSE))/360,1)
),1,""),"")</f>
        <v/>
      </c>
      <c r="K336" s="82" t="str">
        <f t="shared" si="19"/>
        <v/>
      </c>
      <c r="L336" s="79" t="str">
        <f ca="1">IFERROR(IF(AND(
MOD(E336-fctlontodouble(VLOOKUP(D336,#REF!,4,FALSE))/360,1)&gt;=MOD((((MID((MID((IF(ISERR(A336),"",fctsoleil(A336,fctlattodouble(VLOOKUP(D336,#REF!,3,FALSE)),fctlontodouble(VLOOKUP(D336,#REF!,4,FALSE)),FALSE))),1,4)),1,2))*60+MID((MID((IF(ISERR(A336),"",fctsoleil(A336,fctlattodouble(VLOOKUP(D336,#REF!,3,FALSE)),fctlontodouble(VLOOKUP(D336,#REF!,4,FALSE)),FALSE))),1,4)),3,4))/(60*24))-fctlontodouble(VLOOKUP(D336,#REF!,4,FALSE))/360,1),
MOD(E336-fctlontodouble(VLOOKUP(D336,#REF!,4,FALSE))/360,1)&lt;MOD((((MID((MID((IF(ISERR(A336),"",fctsoleil(A336,fctlattodouble(VLOOKUP(D336,#REF!,3,FALSE)),fctlontodouble(VLOOKUP(D336,#REF!,4,FALSE)),FALSE))),7,4)),1,2))*60+MID((MID((IF(ISERR(A336),"",fctsoleil(A336,fctlattodouble(VLOOKUP(D336,#REF!,3,FALSE)),fctlontodouble(VLOOKUP(D336,#REF!,4,FALSE)),FALSE))),7,4)),3,4))/(60*24))-fctlontodouble(VLOOKUP(D336,#REF!,4,FALSE))/360,1)
),1," "),"")</f>
        <v/>
      </c>
      <c r="M336" s="79" t="str">
        <f t="shared" si="20"/>
        <v/>
      </c>
      <c r="N336" s="94"/>
      <c r="O336" s="83"/>
      <c r="P336" s="95"/>
      <c r="Q336" s="96"/>
      <c r="R336" s="97" t="str">
        <f>IF(AND(A336&lt;&gt;0,B336&lt;&gt;0,D336&lt;&gt;0,C336&lt;&gt;0,N336&lt;&gt;0),(vol_de_nuit(B336,D336,A336,C336,N336/24)*24),"")</f>
        <v/>
      </c>
      <c r="S336" s="98"/>
      <c r="T336" s="95"/>
      <c r="U336" s="99"/>
      <c r="V336" s="100"/>
      <c r="W336" s="101"/>
      <c r="X336" s="116" t="str">
        <f>IFERROR(IF(AND(VLOOKUP($F336,'Aircraft list'!$A$4:$G$39,2,FALSE)="YES",VLOOKUP($F336,'Aircraft list'!$A$4:$G$39,4,FALSE)="YES"),T336,""),"")</f>
        <v/>
      </c>
      <c r="Y336" s="115" t="str">
        <f>IFERROR(IF(AND(VLOOKUP($F336,'Aircraft list'!$A$4:$G$39,2,FALSE)="YES",VLOOKUP($F336,'Aircraft list'!$A$4:$G$39,4,FALSE)="YES"),V336,""),"")</f>
        <v/>
      </c>
      <c r="Z336" s="116" t="str">
        <f>IFERROR(IF(AND(VLOOKUP($F336,'Aircraft list'!$A$4:$G$39,3,FALSE)="YES",VLOOKUP($F336,'Aircraft list'!$A$4:$G$39,4,FALSE)="YES"),T336,""),"")</f>
        <v/>
      </c>
      <c r="AA336" s="115" t="str">
        <f>IFERROR(IF(AND(VLOOKUP($F336,'Aircraft list'!$A$4:$G$39,3,FALSE)="YES",VLOOKUP($F336,'Aircraft list'!$A$4:$G$39,4,FALSE)="YES"),V336,""),"")</f>
        <v/>
      </c>
      <c r="AB336" s="116" t="str">
        <f>IFERROR(IF(AND(VLOOKUP($F336,'Aircraft list'!$A$4:$G$39,2,FALSE)="YES",VLOOKUP($F336,'Aircraft list'!$A$4:$G$39,6,FALSE)="YES"),T336,""),"")</f>
        <v/>
      </c>
      <c r="AC336" s="115" t="str">
        <f>IFERROR(IF(AND(VLOOKUP($F336,'Aircraft list'!$A$4:$G$39,2,FALSE)="YES",VLOOKUP($F336,'Aircraft list'!$A$4:$G$39,6,FALSE)="YES"),V336,""),"")</f>
        <v/>
      </c>
      <c r="AD336" s="116" t="str">
        <f>IFERROR(IF(AND(VLOOKUP($F336,'Aircraft list'!$A$4:$G$39,3,FALSE)="YES",VLOOKUP($F336,'Aircraft list'!$A$4:$G$39,6,FALSE)="YES"),T336,""),"")</f>
        <v/>
      </c>
      <c r="AE336" s="117" t="str">
        <f>IFERROR(IF(AND(VLOOKUP($F336,'Aircraft list'!$A$4:$G$39,3,FALSE)="YES",VLOOKUP($F336,'Aircraft list'!$A$4:$G$39,6,FALSE)="YES"),U336,""),"")</f>
        <v/>
      </c>
      <c r="AF336" s="115" t="str">
        <f>IFERROR(IF(AND(VLOOKUP($F336,'Aircraft list'!$A$4:$G$39,3,FALSE)="YES",VLOOKUP($F336,'Aircraft list'!$A$4:$G$39,6,FALSE)="YES"),V336,""),"")</f>
        <v/>
      </c>
      <c r="AG336" s="116" t="str">
        <f>IFERROR(IF(VLOOKUP($F336,'Aircraft list'!$A$4:$G$39,5,FALSE)="YES",T336,""),"")</f>
        <v/>
      </c>
      <c r="AH336" s="117" t="str">
        <f>IFERROR(IF(VLOOKUP($F336,'Aircraft list'!$A$4:$G$39,5,FALSE)="YES",U336,""),"")</f>
        <v/>
      </c>
      <c r="AI336" s="115" t="str">
        <f>IFERROR(IF(VLOOKUP($F336,'Aircraft list'!$A$4:$G$39,5,FALSE)="YES",V336,""),"")</f>
        <v/>
      </c>
      <c r="AJ336" s="101"/>
      <c r="AK336" s="101"/>
      <c r="AL336" s="101"/>
      <c r="AM336" s="102" t="str">
        <f>IFERROR(IF(VLOOKUP($F336,'Aircraft list'!$A$4:$G$39,7,FALSE)="YES",N336,""),"")</f>
        <v/>
      </c>
      <c r="AN336" s="112"/>
      <c r="AO336" s="101"/>
      <c r="AP336" s="101"/>
      <c r="AQ336" s="101"/>
      <c r="AR336" s="111"/>
      <c r="AS336" s="102"/>
      <c r="AT336" s="102"/>
      <c r="AU336" s="49"/>
    </row>
    <row r="337" spans="1:47" s="50" customFormat="1">
      <c r="A337" s="84"/>
      <c r="B337" s="75"/>
      <c r="C337" s="76"/>
      <c r="D337" s="77"/>
      <c r="E337" s="73" t="str">
        <f t="shared" si="18"/>
        <v/>
      </c>
      <c r="F337" s="79"/>
      <c r="G337" s="80"/>
      <c r="H337" s="50" t="str">
        <f>IFERROR(IF(VLOOKUP(F337,'Aircraft list'!$A$4:$T$59, 3,FALSE)="YES", "ME", "SE" )," ")</f>
        <v xml:space="preserve"> </v>
      </c>
      <c r="I337" s="80"/>
      <c r="J337" s="81" t="str">
        <f ca="1">IFERROR(IF(AND(
MOD(C337-fctlontodouble(VLOOKUP(B337,#REF!,4,FALSE))/360,1)&gt;=MOD((((MID((MID((IF(ISERR(A337),"",fctsoleil(A337,fctlattodouble(VLOOKUP(B337,#REF!,3,FALSE)),fctlontodouble(VLOOKUP(B337,#REF!,4,FALSE)),FALSE))),1,4)),1,2))*60+MID((MID((IF(ISERR(A337),"",fctsoleil(A337,fctlattodouble(VLOOKUP(B337,#REF!,3,FALSE)),fctlontodouble(VLOOKUP(B337,#REF!,4,FALSE)),FALSE))),1,4)),3,4))/(60*24))-fctlontodouble(VLOOKUP(B337,#REF!,4,FALSE))/360,1),
MOD(C337-fctlontodouble(VLOOKUP(B337,#REF!,4,FALSE))/360,1)&lt;MOD((((MID((MID((IF(ISERR(A337),"",fctsoleil(A337,fctlattodouble(VLOOKUP(B337,#REF!,3,FALSE)),fctlontodouble(VLOOKUP(B337,#REF!,4,FALSE)),FALSE))),7,4)),1,2))*60+MID((MID((IF(ISERR(A337),"",fctsoleil(A337,fctlattodouble(VLOOKUP(B337,#REF!,3,FALSE)),fctlontodouble(VLOOKUP(B337,#REF!,4,FALSE)),FALSE))),7,4)),3,4))/(60*24))-fctlontodouble(VLOOKUP(B337,#REF!,4,FALSE))/360,1)
),1,""),"")</f>
        <v/>
      </c>
      <c r="K337" s="82" t="str">
        <f t="shared" si="19"/>
        <v/>
      </c>
      <c r="L337" s="79" t="str">
        <f ca="1">IFERROR(IF(AND(
MOD(E337-fctlontodouble(VLOOKUP(D337,#REF!,4,FALSE))/360,1)&gt;=MOD((((MID((MID((IF(ISERR(A337),"",fctsoleil(A337,fctlattodouble(VLOOKUP(D337,#REF!,3,FALSE)),fctlontodouble(VLOOKUP(D337,#REF!,4,FALSE)),FALSE))),1,4)),1,2))*60+MID((MID((IF(ISERR(A337),"",fctsoleil(A337,fctlattodouble(VLOOKUP(D337,#REF!,3,FALSE)),fctlontodouble(VLOOKUP(D337,#REF!,4,FALSE)),FALSE))),1,4)),3,4))/(60*24))-fctlontodouble(VLOOKUP(D337,#REF!,4,FALSE))/360,1),
MOD(E337-fctlontodouble(VLOOKUP(D337,#REF!,4,FALSE))/360,1)&lt;MOD((((MID((MID((IF(ISERR(A337),"",fctsoleil(A337,fctlattodouble(VLOOKUP(D337,#REF!,3,FALSE)),fctlontodouble(VLOOKUP(D337,#REF!,4,FALSE)),FALSE))),7,4)),1,2))*60+MID((MID((IF(ISERR(A337),"",fctsoleil(A337,fctlattodouble(VLOOKUP(D337,#REF!,3,FALSE)),fctlontodouble(VLOOKUP(D337,#REF!,4,FALSE)),FALSE))),7,4)),3,4))/(60*24))-fctlontodouble(VLOOKUP(D337,#REF!,4,FALSE))/360,1)
),1," "),"")</f>
        <v/>
      </c>
      <c r="M337" s="79" t="str">
        <f t="shared" si="20"/>
        <v/>
      </c>
      <c r="N337" s="94"/>
      <c r="O337" s="83"/>
      <c r="P337" s="95"/>
      <c r="Q337" s="96"/>
      <c r="R337" s="97" t="str">
        <f>IF(AND(A337&lt;&gt;0,B337&lt;&gt;0,D337&lt;&gt;0,C337&lt;&gt;0,N337&lt;&gt;0),(vol_de_nuit(B337,D337,A337,C337,N337/24)*24),"")</f>
        <v/>
      </c>
      <c r="S337" s="98"/>
      <c r="T337" s="95"/>
      <c r="U337" s="99"/>
      <c r="V337" s="100"/>
      <c r="W337" s="101"/>
      <c r="X337" s="116" t="str">
        <f>IFERROR(IF(AND(VLOOKUP($F337,'Aircraft list'!$A$4:$G$39,2,FALSE)="YES",VLOOKUP($F337,'Aircraft list'!$A$4:$G$39,4,FALSE)="YES"),T337,""),"")</f>
        <v/>
      </c>
      <c r="Y337" s="115" t="str">
        <f>IFERROR(IF(AND(VLOOKUP($F337,'Aircraft list'!$A$4:$G$39,2,FALSE)="YES",VLOOKUP($F337,'Aircraft list'!$A$4:$G$39,4,FALSE)="YES"),V337,""),"")</f>
        <v/>
      </c>
      <c r="Z337" s="116" t="str">
        <f>IFERROR(IF(AND(VLOOKUP($F337,'Aircraft list'!$A$4:$G$39,3,FALSE)="YES",VLOOKUP($F337,'Aircraft list'!$A$4:$G$39,4,FALSE)="YES"),T337,""),"")</f>
        <v/>
      </c>
      <c r="AA337" s="115" t="str">
        <f>IFERROR(IF(AND(VLOOKUP($F337,'Aircraft list'!$A$4:$G$39,3,FALSE)="YES",VLOOKUP($F337,'Aircraft list'!$A$4:$G$39,4,FALSE)="YES"),V337,""),"")</f>
        <v/>
      </c>
      <c r="AB337" s="116" t="str">
        <f>IFERROR(IF(AND(VLOOKUP($F337,'Aircraft list'!$A$4:$G$39,2,FALSE)="YES",VLOOKUP($F337,'Aircraft list'!$A$4:$G$39,6,FALSE)="YES"),T337,""),"")</f>
        <v/>
      </c>
      <c r="AC337" s="115" t="str">
        <f>IFERROR(IF(AND(VLOOKUP($F337,'Aircraft list'!$A$4:$G$39,2,FALSE)="YES",VLOOKUP($F337,'Aircraft list'!$A$4:$G$39,6,FALSE)="YES"),V337,""),"")</f>
        <v/>
      </c>
      <c r="AD337" s="116" t="str">
        <f>IFERROR(IF(AND(VLOOKUP($F337,'Aircraft list'!$A$4:$G$39,3,FALSE)="YES",VLOOKUP($F337,'Aircraft list'!$A$4:$G$39,6,FALSE)="YES"),T337,""),"")</f>
        <v/>
      </c>
      <c r="AE337" s="117" t="str">
        <f>IFERROR(IF(AND(VLOOKUP($F337,'Aircraft list'!$A$4:$G$39,3,FALSE)="YES",VLOOKUP($F337,'Aircraft list'!$A$4:$G$39,6,FALSE)="YES"),U337,""),"")</f>
        <v/>
      </c>
      <c r="AF337" s="115" t="str">
        <f>IFERROR(IF(AND(VLOOKUP($F337,'Aircraft list'!$A$4:$G$39,3,FALSE)="YES",VLOOKUP($F337,'Aircraft list'!$A$4:$G$39,6,FALSE)="YES"),V337,""),"")</f>
        <v/>
      </c>
      <c r="AG337" s="116" t="str">
        <f>IFERROR(IF(VLOOKUP($F337,'Aircraft list'!$A$4:$G$39,5,FALSE)="YES",T337,""),"")</f>
        <v/>
      </c>
      <c r="AH337" s="117" t="str">
        <f>IFERROR(IF(VLOOKUP($F337,'Aircraft list'!$A$4:$G$39,5,FALSE)="YES",U337,""),"")</f>
        <v/>
      </c>
      <c r="AI337" s="115" t="str">
        <f>IFERROR(IF(VLOOKUP($F337,'Aircraft list'!$A$4:$G$39,5,FALSE)="YES",V337,""),"")</f>
        <v/>
      </c>
      <c r="AJ337" s="101"/>
      <c r="AK337" s="101"/>
      <c r="AL337" s="101"/>
      <c r="AM337" s="102" t="str">
        <f>IFERROR(IF(VLOOKUP($F337,'Aircraft list'!$A$4:$G$39,7,FALSE)="YES",N337,""),"")</f>
        <v/>
      </c>
      <c r="AN337" s="112"/>
      <c r="AO337" s="101"/>
      <c r="AP337" s="101"/>
      <c r="AQ337" s="101"/>
      <c r="AR337" s="111"/>
      <c r="AS337" s="102"/>
      <c r="AT337" s="102"/>
      <c r="AU337" s="49"/>
    </row>
    <row r="338" spans="1:47" s="50" customFormat="1">
      <c r="A338" s="84"/>
      <c r="B338" s="75"/>
      <c r="C338" s="76"/>
      <c r="D338" s="77"/>
      <c r="E338" s="73" t="str">
        <f t="shared" si="18"/>
        <v/>
      </c>
      <c r="F338" s="79"/>
      <c r="G338" s="80"/>
      <c r="H338" s="50" t="str">
        <f>IFERROR(IF(VLOOKUP(F338,'Aircraft list'!$A$4:$T$59, 3,FALSE)="YES", "ME", "SE" )," ")</f>
        <v xml:space="preserve"> </v>
      </c>
      <c r="I338" s="80"/>
      <c r="J338" s="81" t="str">
        <f ca="1">IFERROR(IF(AND(
MOD(C338-fctlontodouble(VLOOKUP(B338,#REF!,4,FALSE))/360,1)&gt;=MOD((((MID((MID((IF(ISERR(A338),"",fctsoleil(A338,fctlattodouble(VLOOKUP(B338,#REF!,3,FALSE)),fctlontodouble(VLOOKUP(B338,#REF!,4,FALSE)),FALSE))),1,4)),1,2))*60+MID((MID((IF(ISERR(A338),"",fctsoleil(A338,fctlattodouble(VLOOKUP(B338,#REF!,3,FALSE)),fctlontodouble(VLOOKUP(B338,#REF!,4,FALSE)),FALSE))),1,4)),3,4))/(60*24))-fctlontodouble(VLOOKUP(B338,#REF!,4,FALSE))/360,1),
MOD(C338-fctlontodouble(VLOOKUP(B338,#REF!,4,FALSE))/360,1)&lt;MOD((((MID((MID((IF(ISERR(A338),"",fctsoleil(A338,fctlattodouble(VLOOKUP(B338,#REF!,3,FALSE)),fctlontodouble(VLOOKUP(B338,#REF!,4,FALSE)),FALSE))),7,4)),1,2))*60+MID((MID((IF(ISERR(A338),"",fctsoleil(A338,fctlattodouble(VLOOKUP(B338,#REF!,3,FALSE)),fctlontodouble(VLOOKUP(B338,#REF!,4,FALSE)),FALSE))),7,4)),3,4))/(60*24))-fctlontodouble(VLOOKUP(B338,#REF!,4,FALSE))/360,1)
),1,""),"")</f>
        <v/>
      </c>
      <c r="K338" s="82" t="str">
        <f t="shared" si="19"/>
        <v/>
      </c>
      <c r="L338" s="79" t="str">
        <f ca="1">IFERROR(IF(AND(
MOD(E338-fctlontodouble(VLOOKUP(D338,#REF!,4,FALSE))/360,1)&gt;=MOD((((MID((MID((IF(ISERR(A338),"",fctsoleil(A338,fctlattodouble(VLOOKUP(D338,#REF!,3,FALSE)),fctlontodouble(VLOOKUP(D338,#REF!,4,FALSE)),FALSE))),1,4)),1,2))*60+MID((MID((IF(ISERR(A338),"",fctsoleil(A338,fctlattodouble(VLOOKUP(D338,#REF!,3,FALSE)),fctlontodouble(VLOOKUP(D338,#REF!,4,FALSE)),FALSE))),1,4)),3,4))/(60*24))-fctlontodouble(VLOOKUP(D338,#REF!,4,FALSE))/360,1),
MOD(E338-fctlontodouble(VLOOKUP(D338,#REF!,4,FALSE))/360,1)&lt;MOD((((MID((MID((IF(ISERR(A338),"",fctsoleil(A338,fctlattodouble(VLOOKUP(D338,#REF!,3,FALSE)),fctlontodouble(VLOOKUP(D338,#REF!,4,FALSE)),FALSE))),7,4)),1,2))*60+MID((MID((IF(ISERR(A338),"",fctsoleil(A338,fctlattodouble(VLOOKUP(D338,#REF!,3,FALSE)),fctlontodouble(VLOOKUP(D338,#REF!,4,FALSE)),FALSE))),7,4)),3,4))/(60*24))-fctlontodouble(VLOOKUP(D338,#REF!,4,FALSE))/360,1)
),1," "),"")</f>
        <v/>
      </c>
      <c r="M338" s="79" t="str">
        <f t="shared" si="20"/>
        <v/>
      </c>
      <c r="N338" s="94"/>
      <c r="O338" s="83"/>
      <c r="P338" s="95"/>
      <c r="Q338" s="96"/>
      <c r="R338" s="97" t="str">
        <f>IF(AND(A338&lt;&gt;0,B338&lt;&gt;0,D338&lt;&gt;0,C338&lt;&gt;0,N338&lt;&gt;0),(vol_de_nuit(B338,D338,A338,C338,N338/24)*24),"")</f>
        <v/>
      </c>
      <c r="S338" s="98"/>
      <c r="T338" s="95"/>
      <c r="U338" s="99"/>
      <c r="V338" s="100"/>
      <c r="W338" s="101"/>
      <c r="X338" s="116" t="str">
        <f>IFERROR(IF(AND(VLOOKUP($F338,'Aircraft list'!$A$4:$G$39,2,FALSE)="YES",VLOOKUP($F338,'Aircraft list'!$A$4:$G$39,4,FALSE)="YES"),T338,""),"")</f>
        <v/>
      </c>
      <c r="Y338" s="115" t="str">
        <f>IFERROR(IF(AND(VLOOKUP($F338,'Aircraft list'!$A$4:$G$39,2,FALSE)="YES",VLOOKUP($F338,'Aircraft list'!$A$4:$G$39,4,FALSE)="YES"),V338,""),"")</f>
        <v/>
      </c>
      <c r="Z338" s="116" t="str">
        <f>IFERROR(IF(AND(VLOOKUP($F338,'Aircraft list'!$A$4:$G$39,3,FALSE)="YES",VLOOKUP($F338,'Aircraft list'!$A$4:$G$39,4,FALSE)="YES"),T338,""),"")</f>
        <v/>
      </c>
      <c r="AA338" s="115" t="str">
        <f>IFERROR(IF(AND(VLOOKUP($F338,'Aircraft list'!$A$4:$G$39,3,FALSE)="YES",VLOOKUP($F338,'Aircraft list'!$A$4:$G$39,4,FALSE)="YES"),V338,""),"")</f>
        <v/>
      </c>
      <c r="AB338" s="116" t="str">
        <f>IFERROR(IF(AND(VLOOKUP($F338,'Aircraft list'!$A$4:$G$39,2,FALSE)="YES",VLOOKUP($F338,'Aircraft list'!$A$4:$G$39,6,FALSE)="YES"),T338,""),"")</f>
        <v/>
      </c>
      <c r="AC338" s="115" t="str">
        <f>IFERROR(IF(AND(VLOOKUP($F338,'Aircraft list'!$A$4:$G$39,2,FALSE)="YES",VLOOKUP($F338,'Aircraft list'!$A$4:$G$39,6,FALSE)="YES"),V338,""),"")</f>
        <v/>
      </c>
      <c r="AD338" s="116" t="str">
        <f>IFERROR(IF(AND(VLOOKUP($F338,'Aircraft list'!$A$4:$G$39,3,FALSE)="YES",VLOOKUP($F338,'Aircraft list'!$A$4:$G$39,6,FALSE)="YES"),T338,""),"")</f>
        <v/>
      </c>
      <c r="AE338" s="117" t="str">
        <f>IFERROR(IF(AND(VLOOKUP($F338,'Aircraft list'!$A$4:$G$39,3,FALSE)="YES",VLOOKUP($F338,'Aircraft list'!$A$4:$G$39,6,FALSE)="YES"),U338,""),"")</f>
        <v/>
      </c>
      <c r="AF338" s="115" t="str">
        <f>IFERROR(IF(AND(VLOOKUP($F338,'Aircraft list'!$A$4:$G$39,3,FALSE)="YES",VLOOKUP($F338,'Aircraft list'!$A$4:$G$39,6,FALSE)="YES"),V338,""),"")</f>
        <v/>
      </c>
      <c r="AG338" s="116" t="str">
        <f>IFERROR(IF(VLOOKUP($F338,'Aircraft list'!$A$4:$G$39,5,FALSE)="YES",T338,""),"")</f>
        <v/>
      </c>
      <c r="AH338" s="117" t="str">
        <f>IFERROR(IF(VLOOKUP($F338,'Aircraft list'!$A$4:$G$39,5,FALSE)="YES",U338,""),"")</f>
        <v/>
      </c>
      <c r="AI338" s="115" t="str">
        <f>IFERROR(IF(VLOOKUP($F338,'Aircraft list'!$A$4:$G$39,5,FALSE)="YES",V338,""),"")</f>
        <v/>
      </c>
      <c r="AJ338" s="101"/>
      <c r="AK338" s="101"/>
      <c r="AL338" s="101"/>
      <c r="AM338" s="102" t="str">
        <f>IFERROR(IF(VLOOKUP($F338,'Aircraft list'!$A$4:$G$39,7,FALSE)="YES",N338,""),"")</f>
        <v/>
      </c>
      <c r="AN338" s="112"/>
      <c r="AO338" s="101"/>
      <c r="AP338" s="101"/>
      <c r="AQ338" s="101"/>
      <c r="AR338" s="111"/>
      <c r="AS338" s="102"/>
      <c r="AT338" s="102"/>
      <c r="AU338" s="49"/>
    </row>
    <row r="339" spans="1:47" s="50" customFormat="1">
      <c r="A339" s="84"/>
      <c r="B339" s="75"/>
      <c r="C339" s="76"/>
      <c r="D339" s="77"/>
      <c r="E339" s="73" t="str">
        <f t="shared" si="18"/>
        <v/>
      </c>
      <c r="F339" s="79"/>
      <c r="G339" s="80"/>
      <c r="H339" s="50" t="str">
        <f>IFERROR(IF(VLOOKUP(F339,'Aircraft list'!$A$4:$T$59, 3,FALSE)="YES", "ME", "SE" )," ")</f>
        <v xml:space="preserve"> </v>
      </c>
      <c r="I339" s="80"/>
      <c r="J339" s="81" t="str">
        <f ca="1">IFERROR(IF(AND(
MOD(C339-fctlontodouble(VLOOKUP(B339,#REF!,4,FALSE))/360,1)&gt;=MOD((((MID((MID((IF(ISERR(A339),"",fctsoleil(A339,fctlattodouble(VLOOKUP(B339,#REF!,3,FALSE)),fctlontodouble(VLOOKUP(B339,#REF!,4,FALSE)),FALSE))),1,4)),1,2))*60+MID((MID((IF(ISERR(A339),"",fctsoleil(A339,fctlattodouble(VLOOKUP(B339,#REF!,3,FALSE)),fctlontodouble(VLOOKUP(B339,#REF!,4,FALSE)),FALSE))),1,4)),3,4))/(60*24))-fctlontodouble(VLOOKUP(B339,#REF!,4,FALSE))/360,1),
MOD(C339-fctlontodouble(VLOOKUP(B339,#REF!,4,FALSE))/360,1)&lt;MOD((((MID((MID((IF(ISERR(A339),"",fctsoleil(A339,fctlattodouble(VLOOKUP(B339,#REF!,3,FALSE)),fctlontodouble(VLOOKUP(B339,#REF!,4,FALSE)),FALSE))),7,4)),1,2))*60+MID((MID((IF(ISERR(A339),"",fctsoleil(A339,fctlattodouble(VLOOKUP(B339,#REF!,3,FALSE)),fctlontodouble(VLOOKUP(B339,#REF!,4,FALSE)),FALSE))),7,4)),3,4))/(60*24))-fctlontodouble(VLOOKUP(B339,#REF!,4,FALSE))/360,1)
),1,""),"")</f>
        <v/>
      </c>
      <c r="K339" s="82" t="str">
        <f t="shared" si="19"/>
        <v/>
      </c>
      <c r="L339" s="79" t="str">
        <f ca="1">IFERROR(IF(AND(
MOD(E339-fctlontodouble(VLOOKUP(D339,#REF!,4,FALSE))/360,1)&gt;=MOD((((MID((MID((IF(ISERR(A339),"",fctsoleil(A339,fctlattodouble(VLOOKUP(D339,#REF!,3,FALSE)),fctlontodouble(VLOOKUP(D339,#REF!,4,FALSE)),FALSE))),1,4)),1,2))*60+MID((MID((IF(ISERR(A339),"",fctsoleil(A339,fctlattodouble(VLOOKUP(D339,#REF!,3,FALSE)),fctlontodouble(VLOOKUP(D339,#REF!,4,FALSE)),FALSE))),1,4)),3,4))/(60*24))-fctlontodouble(VLOOKUP(D339,#REF!,4,FALSE))/360,1),
MOD(E339-fctlontodouble(VLOOKUP(D339,#REF!,4,FALSE))/360,1)&lt;MOD((((MID((MID((IF(ISERR(A339),"",fctsoleil(A339,fctlattodouble(VLOOKUP(D339,#REF!,3,FALSE)),fctlontodouble(VLOOKUP(D339,#REF!,4,FALSE)),FALSE))),7,4)),1,2))*60+MID((MID((IF(ISERR(A339),"",fctsoleil(A339,fctlattodouble(VLOOKUP(D339,#REF!,3,FALSE)),fctlontodouble(VLOOKUP(D339,#REF!,4,FALSE)),FALSE))),7,4)),3,4))/(60*24))-fctlontodouble(VLOOKUP(D339,#REF!,4,FALSE))/360,1)
),1," "),"")</f>
        <v/>
      </c>
      <c r="M339" s="79" t="str">
        <f t="shared" si="20"/>
        <v/>
      </c>
      <c r="N339" s="94"/>
      <c r="O339" s="83"/>
      <c r="P339" s="95"/>
      <c r="Q339" s="96"/>
      <c r="R339" s="97" t="str">
        <f>IF(AND(A339&lt;&gt;0,B339&lt;&gt;0,D339&lt;&gt;0,C339&lt;&gt;0,N339&lt;&gt;0),(vol_de_nuit(B339,D339,A339,C339,N339/24)*24),"")</f>
        <v/>
      </c>
      <c r="S339" s="98"/>
      <c r="T339" s="95"/>
      <c r="U339" s="99"/>
      <c r="V339" s="100"/>
      <c r="W339" s="101"/>
      <c r="X339" s="116" t="str">
        <f>IFERROR(IF(AND(VLOOKUP($F339,'Aircraft list'!$A$4:$G$39,2,FALSE)="YES",VLOOKUP($F339,'Aircraft list'!$A$4:$G$39,4,FALSE)="YES"),T339,""),"")</f>
        <v/>
      </c>
      <c r="Y339" s="115" t="str">
        <f>IFERROR(IF(AND(VLOOKUP($F339,'Aircraft list'!$A$4:$G$39,2,FALSE)="YES",VLOOKUP($F339,'Aircraft list'!$A$4:$G$39,4,FALSE)="YES"),V339,""),"")</f>
        <v/>
      </c>
      <c r="Z339" s="116" t="str">
        <f>IFERROR(IF(AND(VLOOKUP($F339,'Aircraft list'!$A$4:$G$39,3,FALSE)="YES",VLOOKUP($F339,'Aircraft list'!$A$4:$G$39,4,FALSE)="YES"),T339,""),"")</f>
        <v/>
      </c>
      <c r="AA339" s="115" t="str">
        <f>IFERROR(IF(AND(VLOOKUP($F339,'Aircraft list'!$A$4:$G$39,3,FALSE)="YES",VLOOKUP($F339,'Aircraft list'!$A$4:$G$39,4,FALSE)="YES"),V339,""),"")</f>
        <v/>
      </c>
      <c r="AB339" s="116" t="str">
        <f>IFERROR(IF(AND(VLOOKUP($F339,'Aircraft list'!$A$4:$G$39,2,FALSE)="YES",VLOOKUP($F339,'Aircraft list'!$A$4:$G$39,6,FALSE)="YES"),T339,""),"")</f>
        <v/>
      </c>
      <c r="AC339" s="115" t="str">
        <f>IFERROR(IF(AND(VLOOKUP($F339,'Aircraft list'!$A$4:$G$39,2,FALSE)="YES",VLOOKUP($F339,'Aircraft list'!$A$4:$G$39,6,FALSE)="YES"),V339,""),"")</f>
        <v/>
      </c>
      <c r="AD339" s="116" t="str">
        <f>IFERROR(IF(AND(VLOOKUP($F339,'Aircraft list'!$A$4:$G$39,3,FALSE)="YES",VLOOKUP($F339,'Aircraft list'!$A$4:$G$39,6,FALSE)="YES"),T339,""),"")</f>
        <v/>
      </c>
      <c r="AE339" s="117" t="str">
        <f>IFERROR(IF(AND(VLOOKUP($F339,'Aircraft list'!$A$4:$G$39,3,FALSE)="YES",VLOOKUP($F339,'Aircraft list'!$A$4:$G$39,6,FALSE)="YES"),U339,""),"")</f>
        <v/>
      </c>
      <c r="AF339" s="115" t="str">
        <f>IFERROR(IF(AND(VLOOKUP($F339,'Aircraft list'!$A$4:$G$39,3,FALSE)="YES",VLOOKUP($F339,'Aircraft list'!$A$4:$G$39,6,FALSE)="YES"),V339,""),"")</f>
        <v/>
      </c>
      <c r="AG339" s="116" t="str">
        <f>IFERROR(IF(VLOOKUP($F339,'Aircraft list'!$A$4:$G$39,5,FALSE)="YES",T339,""),"")</f>
        <v/>
      </c>
      <c r="AH339" s="117" t="str">
        <f>IFERROR(IF(VLOOKUP($F339,'Aircraft list'!$A$4:$G$39,5,FALSE)="YES",U339,""),"")</f>
        <v/>
      </c>
      <c r="AI339" s="115" t="str">
        <f>IFERROR(IF(VLOOKUP($F339,'Aircraft list'!$A$4:$G$39,5,FALSE)="YES",V339,""),"")</f>
        <v/>
      </c>
      <c r="AJ339" s="101"/>
      <c r="AK339" s="101"/>
      <c r="AL339" s="101"/>
      <c r="AM339" s="102" t="str">
        <f>IFERROR(IF(VLOOKUP($F339,'Aircraft list'!$A$4:$G$39,7,FALSE)="YES",N339,""),"")</f>
        <v/>
      </c>
      <c r="AN339" s="112"/>
      <c r="AO339" s="101"/>
      <c r="AP339" s="101"/>
      <c r="AQ339" s="101"/>
      <c r="AR339" s="111"/>
      <c r="AS339" s="102"/>
      <c r="AT339" s="102"/>
      <c r="AU339" s="49"/>
    </row>
    <row r="340" spans="1:47" s="50" customFormat="1">
      <c r="A340" s="84"/>
      <c r="B340" s="75"/>
      <c r="C340" s="76"/>
      <c r="D340" s="77"/>
      <c r="E340" s="73" t="str">
        <f t="shared" si="18"/>
        <v/>
      </c>
      <c r="F340" s="79"/>
      <c r="G340" s="80"/>
      <c r="H340" s="50" t="str">
        <f>IFERROR(IF(VLOOKUP(F340,'Aircraft list'!$A$4:$T$59, 3,FALSE)="YES", "ME", "SE" )," ")</f>
        <v xml:space="preserve"> </v>
      </c>
      <c r="I340" s="80"/>
      <c r="J340" s="81" t="str">
        <f ca="1">IFERROR(IF(AND(
MOD(C340-fctlontodouble(VLOOKUP(B340,#REF!,4,FALSE))/360,1)&gt;=MOD((((MID((MID((IF(ISERR(A340),"",fctsoleil(A340,fctlattodouble(VLOOKUP(B340,#REF!,3,FALSE)),fctlontodouble(VLOOKUP(B340,#REF!,4,FALSE)),FALSE))),1,4)),1,2))*60+MID((MID((IF(ISERR(A340),"",fctsoleil(A340,fctlattodouble(VLOOKUP(B340,#REF!,3,FALSE)),fctlontodouble(VLOOKUP(B340,#REF!,4,FALSE)),FALSE))),1,4)),3,4))/(60*24))-fctlontodouble(VLOOKUP(B340,#REF!,4,FALSE))/360,1),
MOD(C340-fctlontodouble(VLOOKUP(B340,#REF!,4,FALSE))/360,1)&lt;MOD((((MID((MID((IF(ISERR(A340),"",fctsoleil(A340,fctlattodouble(VLOOKUP(B340,#REF!,3,FALSE)),fctlontodouble(VLOOKUP(B340,#REF!,4,FALSE)),FALSE))),7,4)),1,2))*60+MID((MID((IF(ISERR(A340),"",fctsoleil(A340,fctlattodouble(VLOOKUP(B340,#REF!,3,FALSE)),fctlontodouble(VLOOKUP(B340,#REF!,4,FALSE)),FALSE))),7,4)),3,4))/(60*24))-fctlontodouble(VLOOKUP(B340,#REF!,4,FALSE))/360,1)
),1,""),"")</f>
        <v/>
      </c>
      <c r="K340" s="82" t="str">
        <f t="shared" si="19"/>
        <v/>
      </c>
      <c r="L340" s="79" t="str">
        <f ca="1">IFERROR(IF(AND(
MOD(E340-fctlontodouble(VLOOKUP(D340,#REF!,4,FALSE))/360,1)&gt;=MOD((((MID((MID((IF(ISERR(A340),"",fctsoleil(A340,fctlattodouble(VLOOKUP(D340,#REF!,3,FALSE)),fctlontodouble(VLOOKUP(D340,#REF!,4,FALSE)),FALSE))),1,4)),1,2))*60+MID((MID((IF(ISERR(A340),"",fctsoleil(A340,fctlattodouble(VLOOKUP(D340,#REF!,3,FALSE)),fctlontodouble(VLOOKUP(D340,#REF!,4,FALSE)),FALSE))),1,4)),3,4))/(60*24))-fctlontodouble(VLOOKUP(D340,#REF!,4,FALSE))/360,1),
MOD(E340-fctlontodouble(VLOOKUP(D340,#REF!,4,FALSE))/360,1)&lt;MOD((((MID((MID((IF(ISERR(A340),"",fctsoleil(A340,fctlattodouble(VLOOKUP(D340,#REF!,3,FALSE)),fctlontodouble(VLOOKUP(D340,#REF!,4,FALSE)),FALSE))),7,4)),1,2))*60+MID((MID((IF(ISERR(A340),"",fctsoleil(A340,fctlattodouble(VLOOKUP(D340,#REF!,3,FALSE)),fctlontodouble(VLOOKUP(D340,#REF!,4,FALSE)),FALSE))),7,4)),3,4))/(60*24))-fctlontodouble(VLOOKUP(D340,#REF!,4,FALSE))/360,1)
),1," "),"")</f>
        <v/>
      </c>
      <c r="M340" s="79" t="str">
        <f t="shared" si="20"/>
        <v/>
      </c>
      <c r="N340" s="94"/>
      <c r="O340" s="83"/>
      <c r="P340" s="95"/>
      <c r="Q340" s="96"/>
      <c r="R340" s="97" t="str">
        <f>IF(AND(A340&lt;&gt;0,B340&lt;&gt;0,D340&lt;&gt;0,C340&lt;&gt;0,N340&lt;&gt;0),(vol_de_nuit(B340,D340,A340,C340,N340/24)*24),"")</f>
        <v/>
      </c>
      <c r="S340" s="98"/>
      <c r="T340" s="95"/>
      <c r="U340" s="99"/>
      <c r="V340" s="100"/>
      <c r="W340" s="101"/>
      <c r="X340" s="116" t="str">
        <f>IFERROR(IF(AND(VLOOKUP($F340,'Aircraft list'!$A$4:$G$39,2,FALSE)="YES",VLOOKUP($F340,'Aircraft list'!$A$4:$G$39,4,FALSE)="YES"),T340,""),"")</f>
        <v/>
      </c>
      <c r="Y340" s="115" t="str">
        <f>IFERROR(IF(AND(VLOOKUP($F340,'Aircraft list'!$A$4:$G$39,2,FALSE)="YES",VLOOKUP($F340,'Aircraft list'!$A$4:$G$39,4,FALSE)="YES"),V340,""),"")</f>
        <v/>
      </c>
      <c r="Z340" s="116" t="str">
        <f>IFERROR(IF(AND(VLOOKUP($F340,'Aircraft list'!$A$4:$G$39,3,FALSE)="YES",VLOOKUP($F340,'Aircraft list'!$A$4:$G$39,4,FALSE)="YES"),T340,""),"")</f>
        <v/>
      </c>
      <c r="AA340" s="115" t="str">
        <f>IFERROR(IF(AND(VLOOKUP($F340,'Aircraft list'!$A$4:$G$39,3,FALSE)="YES",VLOOKUP($F340,'Aircraft list'!$A$4:$G$39,4,FALSE)="YES"),V340,""),"")</f>
        <v/>
      </c>
      <c r="AB340" s="116" t="str">
        <f>IFERROR(IF(AND(VLOOKUP($F340,'Aircraft list'!$A$4:$G$39,2,FALSE)="YES",VLOOKUP($F340,'Aircraft list'!$A$4:$G$39,6,FALSE)="YES"),T340,""),"")</f>
        <v/>
      </c>
      <c r="AC340" s="115" t="str">
        <f>IFERROR(IF(AND(VLOOKUP($F340,'Aircraft list'!$A$4:$G$39,2,FALSE)="YES",VLOOKUP($F340,'Aircraft list'!$A$4:$G$39,6,FALSE)="YES"),V340,""),"")</f>
        <v/>
      </c>
      <c r="AD340" s="116" t="str">
        <f>IFERROR(IF(AND(VLOOKUP($F340,'Aircraft list'!$A$4:$G$39,3,FALSE)="YES",VLOOKUP($F340,'Aircraft list'!$A$4:$G$39,6,FALSE)="YES"),T340,""),"")</f>
        <v/>
      </c>
      <c r="AE340" s="117" t="str">
        <f>IFERROR(IF(AND(VLOOKUP($F340,'Aircraft list'!$A$4:$G$39,3,FALSE)="YES",VLOOKUP($F340,'Aircraft list'!$A$4:$G$39,6,FALSE)="YES"),U340,""),"")</f>
        <v/>
      </c>
      <c r="AF340" s="115" t="str">
        <f>IFERROR(IF(AND(VLOOKUP($F340,'Aircraft list'!$A$4:$G$39,3,FALSE)="YES",VLOOKUP($F340,'Aircraft list'!$A$4:$G$39,6,FALSE)="YES"),V340,""),"")</f>
        <v/>
      </c>
      <c r="AG340" s="116" t="str">
        <f>IFERROR(IF(VLOOKUP($F340,'Aircraft list'!$A$4:$G$39,5,FALSE)="YES",T340,""),"")</f>
        <v/>
      </c>
      <c r="AH340" s="117" t="str">
        <f>IFERROR(IF(VLOOKUP($F340,'Aircraft list'!$A$4:$G$39,5,FALSE)="YES",U340,""),"")</f>
        <v/>
      </c>
      <c r="AI340" s="115" t="str">
        <f>IFERROR(IF(VLOOKUP($F340,'Aircraft list'!$A$4:$G$39,5,FALSE)="YES",V340,""),"")</f>
        <v/>
      </c>
      <c r="AJ340" s="101"/>
      <c r="AK340" s="101"/>
      <c r="AL340" s="101"/>
      <c r="AM340" s="102" t="str">
        <f>IFERROR(IF(VLOOKUP($F340,'Aircraft list'!$A$4:$G$39,7,FALSE)="YES",N340,""),"")</f>
        <v/>
      </c>
      <c r="AN340" s="112"/>
      <c r="AO340" s="101"/>
      <c r="AP340" s="101"/>
      <c r="AQ340" s="101"/>
      <c r="AR340" s="111"/>
      <c r="AS340" s="102"/>
      <c r="AT340" s="102"/>
    </row>
    <row r="341" spans="1:47" s="50" customFormat="1">
      <c r="A341" s="84"/>
      <c r="B341" s="75"/>
      <c r="C341" s="76"/>
      <c r="D341" s="77"/>
      <c r="E341" s="73" t="str">
        <f t="shared" si="18"/>
        <v/>
      </c>
      <c r="F341" s="79"/>
      <c r="G341" s="80"/>
      <c r="H341" s="50" t="str">
        <f>IFERROR(IF(VLOOKUP(F341,'Aircraft list'!$A$4:$T$59, 3,FALSE)="YES", "ME", "SE" )," ")</f>
        <v xml:space="preserve"> </v>
      </c>
      <c r="I341" s="80"/>
      <c r="J341" s="81" t="str">
        <f ca="1">IFERROR(IF(AND(
MOD(C341-fctlontodouble(VLOOKUP(B341,#REF!,4,FALSE))/360,1)&gt;=MOD((((MID((MID((IF(ISERR(A341),"",fctsoleil(A341,fctlattodouble(VLOOKUP(B341,#REF!,3,FALSE)),fctlontodouble(VLOOKUP(B341,#REF!,4,FALSE)),FALSE))),1,4)),1,2))*60+MID((MID((IF(ISERR(A341),"",fctsoleil(A341,fctlattodouble(VLOOKUP(B341,#REF!,3,FALSE)),fctlontodouble(VLOOKUP(B341,#REF!,4,FALSE)),FALSE))),1,4)),3,4))/(60*24))-fctlontodouble(VLOOKUP(B341,#REF!,4,FALSE))/360,1),
MOD(C341-fctlontodouble(VLOOKUP(B341,#REF!,4,FALSE))/360,1)&lt;MOD((((MID((MID((IF(ISERR(A341),"",fctsoleil(A341,fctlattodouble(VLOOKUP(B341,#REF!,3,FALSE)),fctlontodouble(VLOOKUP(B341,#REF!,4,FALSE)),FALSE))),7,4)),1,2))*60+MID((MID((IF(ISERR(A341),"",fctsoleil(A341,fctlattodouble(VLOOKUP(B341,#REF!,3,FALSE)),fctlontodouble(VLOOKUP(B341,#REF!,4,FALSE)),FALSE))),7,4)),3,4))/(60*24))-fctlontodouble(VLOOKUP(B341,#REF!,4,FALSE))/360,1)
),1,""),"")</f>
        <v/>
      </c>
      <c r="K341" s="82" t="str">
        <f t="shared" si="19"/>
        <v/>
      </c>
      <c r="L341" s="79" t="str">
        <f ca="1">IFERROR(IF(AND(
MOD(E341-fctlontodouble(VLOOKUP(D341,#REF!,4,FALSE))/360,1)&gt;=MOD((((MID((MID((IF(ISERR(A341),"",fctsoleil(A341,fctlattodouble(VLOOKUP(D341,#REF!,3,FALSE)),fctlontodouble(VLOOKUP(D341,#REF!,4,FALSE)),FALSE))),1,4)),1,2))*60+MID((MID((IF(ISERR(A341),"",fctsoleil(A341,fctlattodouble(VLOOKUP(D341,#REF!,3,FALSE)),fctlontodouble(VLOOKUP(D341,#REF!,4,FALSE)),FALSE))),1,4)),3,4))/(60*24))-fctlontodouble(VLOOKUP(D341,#REF!,4,FALSE))/360,1),
MOD(E341-fctlontodouble(VLOOKUP(D341,#REF!,4,FALSE))/360,1)&lt;MOD((((MID((MID((IF(ISERR(A341),"",fctsoleil(A341,fctlattodouble(VLOOKUP(D341,#REF!,3,FALSE)),fctlontodouble(VLOOKUP(D341,#REF!,4,FALSE)),FALSE))),7,4)),1,2))*60+MID((MID((IF(ISERR(A341),"",fctsoleil(A341,fctlattodouble(VLOOKUP(D341,#REF!,3,FALSE)),fctlontodouble(VLOOKUP(D341,#REF!,4,FALSE)),FALSE))),7,4)),3,4))/(60*24))-fctlontodouble(VLOOKUP(D341,#REF!,4,FALSE))/360,1)
),1," "),"")</f>
        <v/>
      </c>
      <c r="M341" s="79" t="str">
        <f t="shared" si="20"/>
        <v/>
      </c>
      <c r="N341" s="94"/>
      <c r="O341" s="83"/>
      <c r="P341" s="95"/>
      <c r="Q341" s="96"/>
      <c r="R341" s="97" t="str">
        <f>IF(AND(A341&lt;&gt;0,B341&lt;&gt;0,D341&lt;&gt;0,C341&lt;&gt;0,N341&lt;&gt;0),(vol_de_nuit(B341,D341,A341,C341,N341/24)*24),"")</f>
        <v/>
      </c>
      <c r="S341" s="98"/>
      <c r="T341" s="95"/>
      <c r="U341" s="99"/>
      <c r="V341" s="100"/>
      <c r="W341" s="101"/>
      <c r="X341" s="116" t="str">
        <f>IFERROR(IF(AND(VLOOKUP($F341,'Aircraft list'!$A$4:$G$39,2,FALSE)="YES",VLOOKUP($F341,'Aircraft list'!$A$4:$G$39,4,FALSE)="YES"),T341,""),"")</f>
        <v/>
      </c>
      <c r="Y341" s="115" t="str">
        <f>IFERROR(IF(AND(VLOOKUP($F341,'Aircraft list'!$A$4:$G$39,2,FALSE)="YES",VLOOKUP($F341,'Aircraft list'!$A$4:$G$39,4,FALSE)="YES"),V341,""),"")</f>
        <v/>
      </c>
      <c r="Z341" s="116" t="str">
        <f>IFERROR(IF(AND(VLOOKUP($F341,'Aircraft list'!$A$4:$G$39,3,FALSE)="YES",VLOOKUP($F341,'Aircraft list'!$A$4:$G$39,4,FALSE)="YES"),T341,""),"")</f>
        <v/>
      </c>
      <c r="AA341" s="115" t="str">
        <f>IFERROR(IF(AND(VLOOKUP($F341,'Aircraft list'!$A$4:$G$39,3,FALSE)="YES",VLOOKUP($F341,'Aircraft list'!$A$4:$G$39,4,FALSE)="YES"),V341,""),"")</f>
        <v/>
      </c>
      <c r="AB341" s="116" t="str">
        <f>IFERROR(IF(AND(VLOOKUP($F341,'Aircraft list'!$A$4:$G$39,2,FALSE)="YES",VLOOKUP($F341,'Aircraft list'!$A$4:$G$39,6,FALSE)="YES"),T341,""),"")</f>
        <v/>
      </c>
      <c r="AC341" s="115" t="str">
        <f>IFERROR(IF(AND(VLOOKUP($F341,'Aircraft list'!$A$4:$G$39,2,FALSE)="YES",VLOOKUP($F341,'Aircraft list'!$A$4:$G$39,6,FALSE)="YES"),V341,""),"")</f>
        <v/>
      </c>
      <c r="AD341" s="116" t="str">
        <f>IFERROR(IF(AND(VLOOKUP($F341,'Aircraft list'!$A$4:$G$39,3,FALSE)="YES",VLOOKUP($F341,'Aircraft list'!$A$4:$G$39,6,FALSE)="YES"),T341,""),"")</f>
        <v/>
      </c>
      <c r="AE341" s="117" t="str">
        <f>IFERROR(IF(AND(VLOOKUP($F341,'Aircraft list'!$A$4:$G$39,3,FALSE)="YES",VLOOKUP($F341,'Aircraft list'!$A$4:$G$39,6,FALSE)="YES"),U341,""),"")</f>
        <v/>
      </c>
      <c r="AF341" s="115" t="str">
        <f>IFERROR(IF(AND(VLOOKUP($F341,'Aircraft list'!$A$4:$G$39,3,FALSE)="YES",VLOOKUP($F341,'Aircraft list'!$A$4:$G$39,6,FALSE)="YES"),V341,""),"")</f>
        <v/>
      </c>
      <c r="AG341" s="116" t="str">
        <f>IFERROR(IF(VLOOKUP($F341,'Aircraft list'!$A$4:$G$39,5,FALSE)="YES",T341,""),"")</f>
        <v/>
      </c>
      <c r="AH341" s="117" t="str">
        <f>IFERROR(IF(VLOOKUP($F341,'Aircraft list'!$A$4:$G$39,5,FALSE)="YES",U341,""),"")</f>
        <v/>
      </c>
      <c r="AI341" s="115" t="str">
        <f>IFERROR(IF(VLOOKUP($F341,'Aircraft list'!$A$4:$G$39,5,FALSE)="YES",V341,""),"")</f>
        <v/>
      </c>
      <c r="AJ341" s="101"/>
      <c r="AK341" s="101"/>
      <c r="AL341" s="101"/>
      <c r="AM341" s="102" t="str">
        <f>IFERROR(IF(VLOOKUP($F341,'Aircraft list'!$A$4:$G$39,7,FALSE)="YES",N341,""),"")</f>
        <v/>
      </c>
      <c r="AN341" s="112"/>
      <c r="AO341" s="101"/>
      <c r="AP341" s="101"/>
      <c r="AQ341" s="101"/>
      <c r="AR341" s="111"/>
      <c r="AS341" s="102"/>
      <c r="AT341" s="102"/>
    </row>
    <row r="342" spans="1:47" s="50" customFormat="1">
      <c r="A342" s="84"/>
      <c r="B342" s="75"/>
      <c r="C342" s="76"/>
      <c r="D342" s="77"/>
      <c r="E342" s="73" t="str">
        <f t="shared" si="18"/>
        <v/>
      </c>
      <c r="F342" s="79"/>
      <c r="G342" s="80"/>
      <c r="H342" s="50" t="str">
        <f>IFERROR(IF(VLOOKUP(F342,'Aircraft list'!$A$4:$T$59, 3,FALSE)="YES", "ME", "SE" )," ")</f>
        <v xml:space="preserve"> </v>
      </c>
      <c r="I342" s="80"/>
      <c r="J342" s="81" t="str">
        <f ca="1">IFERROR(IF(AND(
MOD(C342-fctlontodouble(VLOOKUP(B342,#REF!,4,FALSE))/360,1)&gt;=MOD((((MID((MID((IF(ISERR(A342),"",fctsoleil(A342,fctlattodouble(VLOOKUP(B342,#REF!,3,FALSE)),fctlontodouble(VLOOKUP(B342,#REF!,4,FALSE)),FALSE))),1,4)),1,2))*60+MID((MID((IF(ISERR(A342),"",fctsoleil(A342,fctlattodouble(VLOOKUP(B342,#REF!,3,FALSE)),fctlontodouble(VLOOKUP(B342,#REF!,4,FALSE)),FALSE))),1,4)),3,4))/(60*24))-fctlontodouble(VLOOKUP(B342,#REF!,4,FALSE))/360,1),
MOD(C342-fctlontodouble(VLOOKUP(B342,#REF!,4,FALSE))/360,1)&lt;MOD((((MID((MID((IF(ISERR(A342),"",fctsoleil(A342,fctlattodouble(VLOOKUP(B342,#REF!,3,FALSE)),fctlontodouble(VLOOKUP(B342,#REF!,4,FALSE)),FALSE))),7,4)),1,2))*60+MID((MID((IF(ISERR(A342),"",fctsoleil(A342,fctlattodouble(VLOOKUP(B342,#REF!,3,FALSE)),fctlontodouble(VLOOKUP(B342,#REF!,4,FALSE)),FALSE))),7,4)),3,4))/(60*24))-fctlontodouble(VLOOKUP(B342,#REF!,4,FALSE))/360,1)
),1,""),"")</f>
        <v/>
      </c>
      <c r="K342" s="82" t="str">
        <f t="shared" si="19"/>
        <v/>
      </c>
      <c r="L342" s="79" t="str">
        <f ca="1">IFERROR(IF(AND(
MOD(E342-fctlontodouble(VLOOKUP(D342,#REF!,4,FALSE))/360,1)&gt;=MOD((((MID((MID((IF(ISERR(A342),"",fctsoleil(A342,fctlattodouble(VLOOKUP(D342,#REF!,3,FALSE)),fctlontodouble(VLOOKUP(D342,#REF!,4,FALSE)),FALSE))),1,4)),1,2))*60+MID((MID((IF(ISERR(A342),"",fctsoleil(A342,fctlattodouble(VLOOKUP(D342,#REF!,3,FALSE)),fctlontodouble(VLOOKUP(D342,#REF!,4,FALSE)),FALSE))),1,4)),3,4))/(60*24))-fctlontodouble(VLOOKUP(D342,#REF!,4,FALSE))/360,1),
MOD(E342-fctlontodouble(VLOOKUP(D342,#REF!,4,FALSE))/360,1)&lt;MOD((((MID((MID((IF(ISERR(A342),"",fctsoleil(A342,fctlattodouble(VLOOKUP(D342,#REF!,3,FALSE)),fctlontodouble(VLOOKUP(D342,#REF!,4,FALSE)),FALSE))),7,4)),1,2))*60+MID((MID((IF(ISERR(A342),"",fctsoleil(A342,fctlattodouble(VLOOKUP(D342,#REF!,3,FALSE)),fctlontodouble(VLOOKUP(D342,#REF!,4,FALSE)),FALSE))),7,4)),3,4))/(60*24))-fctlontodouble(VLOOKUP(D342,#REF!,4,FALSE))/360,1)
),1," "),"")</f>
        <v/>
      </c>
      <c r="M342" s="79" t="str">
        <f t="shared" si="20"/>
        <v/>
      </c>
      <c r="N342" s="94"/>
      <c r="O342" s="83"/>
      <c r="P342" s="95"/>
      <c r="Q342" s="96"/>
      <c r="R342" s="97" t="str">
        <f>IF(AND(A342&lt;&gt;0,B342&lt;&gt;0,D342&lt;&gt;0,C342&lt;&gt;0,N342&lt;&gt;0),(vol_de_nuit(B342,D342,A342,C342,N342/24)*24),"")</f>
        <v/>
      </c>
      <c r="S342" s="98"/>
      <c r="T342" s="95"/>
      <c r="U342" s="99"/>
      <c r="V342" s="100"/>
      <c r="W342" s="101"/>
      <c r="X342" s="116" t="str">
        <f>IFERROR(IF(AND(VLOOKUP($F342,'Aircraft list'!$A$4:$G$39,2,FALSE)="YES",VLOOKUP($F342,'Aircraft list'!$A$4:$G$39,4,FALSE)="YES"),T342,""),"")</f>
        <v/>
      </c>
      <c r="Y342" s="115" t="str">
        <f>IFERROR(IF(AND(VLOOKUP($F342,'Aircraft list'!$A$4:$G$39,2,FALSE)="YES",VLOOKUP($F342,'Aircraft list'!$A$4:$G$39,4,FALSE)="YES"),V342,""),"")</f>
        <v/>
      </c>
      <c r="Z342" s="116" t="str">
        <f>IFERROR(IF(AND(VLOOKUP($F342,'Aircraft list'!$A$4:$G$39,3,FALSE)="YES",VLOOKUP($F342,'Aircraft list'!$A$4:$G$39,4,FALSE)="YES"),T342,""),"")</f>
        <v/>
      </c>
      <c r="AA342" s="115" t="str">
        <f>IFERROR(IF(AND(VLOOKUP($F342,'Aircraft list'!$A$4:$G$39,3,FALSE)="YES",VLOOKUP($F342,'Aircraft list'!$A$4:$G$39,4,FALSE)="YES"),V342,""),"")</f>
        <v/>
      </c>
      <c r="AB342" s="116" t="str">
        <f>IFERROR(IF(AND(VLOOKUP($F342,'Aircraft list'!$A$4:$G$39,2,FALSE)="YES",VLOOKUP($F342,'Aircraft list'!$A$4:$G$39,6,FALSE)="YES"),T342,""),"")</f>
        <v/>
      </c>
      <c r="AC342" s="115" t="str">
        <f>IFERROR(IF(AND(VLOOKUP($F342,'Aircraft list'!$A$4:$G$39,2,FALSE)="YES",VLOOKUP($F342,'Aircraft list'!$A$4:$G$39,6,FALSE)="YES"),V342,""),"")</f>
        <v/>
      </c>
      <c r="AD342" s="116" t="str">
        <f>IFERROR(IF(AND(VLOOKUP($F342,'Aircraft list'!$A$4:$G$39,3,FALSE)="YES",VLOOKUP($F342,'Aircraft list'!$A$4:$G$39,6,FALSE)="YES"),T342,""),"")</f>
        <v/>
      </c>
      <c r="AE342" s="117" t="str">
        <f>IFERROR(IF(AND(VLOOKUP($F342,'Aircraft list'!$A$4:$G$39,3,FALSE)="YES",VLOOKUP($F342,'Aircraft list'!$A$4:$G$39,6,FALSE)="YES"),U342,""),"")</f>
        <v/>
      </c>
      <c r="AF342" s="115" t="str">
        <f>IFERROR(IF(AND(VLOOKUP($F342,'Aircraft list'!$A$4:$G$39,3,FALSE)="YES",VLOOKUP($F342,'Aircraft list'!$A$4:$G$39,6,FALSE)="YES"),V342,""),"")</f>
        <v/>
      </c>
      <c r="AG342" s="116" t="str">
        <f>IFERROR(IF(VLOOKUP($F342,'Aircraft list'!$A$4:$G$39,5,FALSE)="YES",T342,""),"")</f>
        <v/>
      </c>
      <c r="AH342" s="117" t="str">
        <f>IFERROR(IF(VLOOKUP($F342,'Aircraft list'!$A$4:$G$39,5,FALSE)="YES",U342,""),"")</f>
        <v/>
      </c>
      <c r="AI342" s="115" t="str">
        <f>IFERROR(IF(VLOOKUP($F342,'Aircraft list'!$A$4:$G$39,5,FALSE)="YES",V342,""),"")</f>
        <v/>
      </c>
      <c r="AJ342" s="101"/>
      <c r="AK342" s="101"/>
      <c r="AL342" s="101"/>
      <c r="AM342" s="102" t="str">
        <f>IFERROR(IF(VLOOKUP($F342,'Aircraft list'!$A$4:$G$39,7,FALSE)="YES",N342,""),"")</f>
        <v/>
      </c>
      <c r="AN342" s="112"/>
      <c r="AO342" s="101"/>
      <c r="AP342" s="101"/>
      <c r="AQ342" s="101"/>
      <c r="AR342" s="111"/>
      <c r="AS342" s="102"/>
      <c r="AT342" s="102"/>
    </row>
    <row r="343" spans="1:47" s="50" customFormat="1">
      <c r="A343" s="84"/>
      <c r="B343" s="75"/>
      <c r="C343" s="76"/>
      <c r="D343" s="77"/>
      <c r="E343" s="73" t="str">
        <f t="shared" si="18"/>
        <v/>
      </c>
      <c r="F343" s="79"/>
      <c r="G343" s="80"/>
      <c r="H343" s="50" t="str">
        <f>IFERROR(IF(VLOOKUP(F343,'Aircraft list'!$A$4:$T$59, 3,FALSE)="YES", "ME", "SE" )," ")</f>
        <v xml:space="preserve"> </v>
      </c>
      <c r="I343" s="80"/>
      <c r="J343" s="81" t="str">
        <f ca="1">IFERROR(IF(AND(
MOD(C343-fctlontodouble(VLOOKUP(B343,#REF!,4,FALSE))/360,1)&gt;=MOD((((MID((MID((IF(ISERR(A343),"",fctsoleil(A343,fctlattodouble(VLOOKUP(B343,#REF!,3,FALSE)),fctlontodouble(VLOOKUP(B343,#REF!,4,FALSE)),FALSE))),1,4)),1,2))*60+MID((MID((IF(ISERR(A343),"",fctsoleil(A343,fctlattodouble(VLOOKUP(B343,#REF!,3,FALSE)),fctlontodouble(VLOOKUP(B343,#REF!,4,FALSE)),FALSE))),1,4)),3,4))/(60*24))-fctlontodouble(VLOOKUP(B343,#REF!,4,FALSE))/360,1),
MOD(C343-fctlontodouble(VLOOKUP(B343,#REF!,4,FALSE))/360,1)&lt;MOD((((MID((MID((IF(ISERR(A343),"",fctsoleil(A343,fctlattodouble(VLOOKUP(B343,#REF!,3,FALSE)),fctlontodouble(VLOOKUP(B343,#REF!,4,FALSE)),FALSE))),7,4)),1,2))*60+MID((MID((IF(ISERR(A343),"",fctsoleil(A343,fctlattodouble(VLOOKUP(B343,#REF!,3,FALSE)),fctlontodouble(VLOOKUP(B343,#REF!,4,FALSE)),FALSE))),7,4)),3,4))/(60*24))-fctlontodouble(VLOOKUP(B343,#REF!,4,FALSE))/360,1)
),1,""),"")</f>
        <v/>
      </c>
      <c r="K343" s="82" t="str">
        <f t="shared" si="19"/>
        <v/>
      </c>
      <c r="L343" s="79" t="str">
        <f ca="1">IFERROR(IF(AND(
MOD(E343-fctlontodouble(VLOOKUP(D343,#REF!,4,FALSE))/360,1)&gt;=MOD((((MID((MID((IF(ISERR(A343),"",fctsoleil(A343,fctlattodouble(VLOOKUP(D343,#REF!,3,FALSE)),fctlontodouble(VLOOKUP(D343,#REF!,4,FALSE)),FALSE))),1,4)),1,2))*60+MID((MID((IF(ISERR(A343),"",fctsoleil(A343,fctlattodouble(VLOOKUP(D343,#REF!,3,FALSE)),fctlontodouble(VLOOKUP(D343,#REF!,4,FALSE)),FALSE))),1,4)),3,4))/(60*24))-fctlontodouble(VLOOKUP(D343,#REF!,4,FALSE))/360,1),
MOD(E343-fctlontodouble(VLOOKUP(D343,#REF!,4,FALSE))/360,1)&lt;MOD((((MID((MID((IF(ISERR(A343),"",fctsoleil(A343,fctlattodouble(VLOOKUP(D343,#REF!,3,FALSE)),fctlontodouble(VLOOKUP(D343,#REF!,4,FALSE)),FALSE))),7,4)),1,2))*60+MID((MID((IF(ISERR(A343),"",fctsoleil(A343,fctlattodouble(VLOOKUP(D343,#REF!,3,FALSE)),fctlontodouble(VLOOKUP(D343,#REF!,4,FALSE)),FALSE))),7,4)),3,4))/(60*24))-fctlontodouble(VLOOKUP(D343,#REF!,4,FALSE))/360,1)
),1," "),"")</f>
        <v/>
      </c>
      <c r="M343" s="79" t="str">
        <f t="shared" si="20"/>
        <v/>
      </c>
      <c r="N343" s="94"/>
      <c r="O343" s="83"/>
      <c r="P343" s="95"/>
      <c r="Q343" s="96"/>
      <c r="R343" s="97" t="str">
        <f>IF(AND(A343&lt;&gt;0,B343&lt;&gt;0,D343&lt;&gt;0,C343&lt;&gt;0,N343&lt;&gt;0),(vol_de_nuit(B343,D343,A343,C343,N343/24)*24),"")</f>
        <v/>
      </c>
      <c r="S343" s="98"/>
      <c r="T343" s="95"/>
      <c r="U343" s="99"/>
      <c r="V343" s="100"/>
      <c r="W343" s="101"/>
      <c r="X343" s="116" t="str">
        <f>IFERROR(IF(AND(VLOOKUP($F343,'Aircraft list'!$A$4:$G$39,2,FALSE)="YES",VLOOKUP($F343,'Aircraft list'!$A$4:$G$39,4,FALSE)="YES"),T343,""),"")</f>
        <v/>
      </c>
      <c r="Y343" s="115" t="str">
        <f>IFERROR(IF(AND(VLOOKUP($F343,'Aircraft list'!$A$4:$G$39,2,FALSE)="YES",VLOOKUP($F343,'Aircraft list'!$A$4:$G$39,4,FALSE)="YES"),V343,""),"")</f>
        <v/>
      </c>
      <c r="Z343" s="116" t="str">
        <f>IFERROR(IF(AND(VLOOKUP($F343,'Aircraft list'!$A$4:$G$39,3,FALSE)="YES",VLOOKUP($F343,'Aircraft list'!$A$4:$G$39,4,FALSE)="YES"),T343,""),"")</f>
        <v/>
      </c>
      <c r="AA343" s="115" t="str">
        <f>IFERROR(IF(AND(VLOOKUP($F343,'Aircraft list'!$A$4:$G$39,3,FALSE)="YES",VLOOKUP($F343,'Aircraft list'!$A$4:$G$39,4,FALSE)="YES"),V343,""),"")</f>
        <v/>
      </c>
      <c r="AB343" s="116" t="str">
        <f>IFERROR(IF(AND(VLOOKUP($F343,'Aircraft list'!$A$4:$G$39,2,FALSE)="YES",VLOOKUP($F343,'Aircraft list'!$A$4:$G$39,6,FALSE)="YES"),T343,""),"")</f>
        <v/>
      </c>
      <c r="AC343" s="115" t="str">
        <f>IFERROR(IF(AND(VLOOKUP($F343,'Aircraft list'!$A$4:$G$39,2,FALSE)="YES",VLOOKUP($F343,'Aircraft list'!$A$4:$G$39,6,FALSE)="YES"),V343,""),"")</f>
        <v/>
      </c>
      <c r="AD343" s="116" t="str">
        <f>IFERROR(IF(AND(VLOOKUP($F343,'Aircraft list'!$A$4:$G$39,3,FALSE)="YES",VLOOKUP($F343,'Aircraft list'!$A$4:$G$39,6,FALSE)="YES"),T343,""),"")</f>
        <v/>
      </c>
      <c r="AE343" s="117" t="str">
        <f>IFERROR(IF(AND(VLOOKUP($F343,'Aircraft list'!$A$4:$G$39,3,FALSE)="YES",VLOOKUP($F343,'Aircraft list'!$A$4:$G$39,6,FALSE)="YES"),U343,""),"")</f>
        <v/>
      </c>
      <c r="AF343" s="115" t="str">
        <f>IFERROR(IF(AND(VLOOKUP($F343,'Aircraft list'!$A$4:$G$39,3,FALSE)="YES",VLOOKUP($F343,'Aircraft list'!$A$4:$G$39,6,FALSE)="YES"),V343,""),"")</f>
        <v/>
      </c>
      <c r="AG343" s="116" t="str">
        <f>IFERROR(IF(VLOOKUP($F343,'Aircraft list'!$A$4:$G$39,5,FALSE)="YES",T343,""),"")</f>
        <v/>
      </c>
      <c r="AH343" s="117" t="str">
        <f>IFERROR(IF(VLOOKUP($F343,'Aircraft list'!$A$4:$G$39,5,FALSE)="YES",U343,""),"")</f>
        <v/>
      </c>
      <c r="AI343" s="115" t="str">
        <f>IFERROR(IF(VLOOKUP($F343,'Aircraft list'!$A$4:$G$39,5,FALSE)="YES",V343,""),"")</f>
        <v/>
      </c>
      <c r="AJ343" s="101"/>
      <c r="AK343" s="101"/>
      <c r="AL343" s="101"/>
      <c r="AM343" s="102" t="str">
        <f>IFERROR(IF(VLOOKUP($F343,'Aircraft list'!$A$4:$G$39,7,FALSE)="YES",N343,""),"")</f>
        <v/>
      </c>
      <c r="AN343" s="112"/>
      <c r="AO343" s="101"/>
      <c r="AP343" s="101"/>
      <c r="AQ343" s="101"/>
      <c r="AR343" s="111"/>
      <c r="AS343" s="102"/>
      <c r="AT343" s="102"/>
    </row>
    <row r="344" spans="1:47" s="50" customFormat="1">
      <c r="A344" s="84"/>
      <c r="B344" s="75"/>
      <c r="C344" s="76"/>
      <c r="D344" s="77"/>
      <c r="E344" s="73" t="str">
        <f t="shared" si="18"/>
        <v/>
      </c>
      <c r="F344" s="79"/>
      <c r="G344" s="80"/>
      <c r="H344" s="50" t="str">
        <f>IFERROR(IF(VLOOKUP(F344,'Aircraft list'!$A$4:$T$59, 3,FALSE)="YES", "ME", "SE" )," ")</f>
        <v xml:space="preserve"> </v>
      </c>
      <c r="I344" s="80"/>
      <c r="J344" s="81" t="str">
        <f ca="1">IFERROR(IF(AND(
MOD(C344-fctlontodouble(VLOOKUP(B344,#REF!,4,FALSE))/360,1)&gt;=MOD((((MID((MID((IF(ISERR(A344),"",fctsoleil(A344,fctlattodouble(VLOOKUP(B344,#REF!,3,FALSE)),fctlontodouble(VLOOKUP(B344,#REF!,4,FALSE)),FALSE))),1,4)),1,2))*60+MID((MID((IF(ISERR(A344),"",fctsoleil(A344,fctlattodouble(VLOOKUP(B344,#REF!,3,FALSE)),fctlontodouble(VLOOKUP(B344,#REF!,4,FALSE)),FALSE))),1,4)),3,4))/(60*24))-fctlontodouble(VLOOKUP(B344,#REF!,4,FALSE))/360,1),
MOD(C344-fctlontodouble(VLOOKUP(B344,#REF!,4,FALSE))/360,1)&lt;MOD((((MID((MID((IF(ISERR(A344),"",fctsoleil(A344,fctlattodouble(VLOOKUP(B344,#REF!,3,FALSE)),fctlontodouble(VLOOKUP(B344,#REF!,4,FALSE)),FALSE))),7,4)),1,2))*60+MID((MID((IF(ISERR(A344),"",fctsoleil(A344,fctlattodouble(VLOOKUP(B344,#REF!,3,FALSE)),fctlontodouble(VLOOKUP(B344,#REF!,4,FALSE)),FALSE))),7,4)),3,4))/(60*24))-fctlontodouble(VLOOKUP(B344,#REF!,4,FALSE))/360,1)
),1,""),"")</f>
        <v/>
      </c>
      <c r="K344" s="82" t="str">
        <f t="shared" si="19"/>
        <v/>
      </c>
      <c r="L344" s="79" t="str">
        <f ca="1">IFERROR(IF(AND(
MOD(E344-fctlontodouble(VLOOKUP(D344,#REF!,4,FALSE))/360,1)&gt;=MOD((((MID((MID((IF(ISERR(A344),"",fctsoleil(A344,fctlattodouble(VLOOKUP(D344,#REF!,3,FALSE)),fctlontodouble(VLOOKUP(D344,#REF!,4,FALSE)),FALSE))),1,4)),1,2))*60+MID((MID((IF(ISERR(A344),"",fctsoleil(A344,fctlattodouble(VLOOKUP(D344,#REF!,3,FALSE)),fctlontodouble(VLOOKUP(D344,#REF!,4,FALSE)),FALSE))),1,4)),3,4))/(60*24))-fctlontodouble(VLOOKUP(D344,#REF!,4,FALSE))/360,1),
MOD(E344-fctlontodouble(VLOOKUP(D344,#REF!,4,FALSE))/360,1)&lt;MOD((((MID((MID((IF(ISERR(A344),"",fctsoleil(A344,fctlattodouble(VLOOKUP(D344,#REF!,3,FALSE)),fctlontodouble(VLOOKUP(D344,#REF!,4,FALSE)),FALSE))),7,4)),1,2))*60+MID((MID((IF(ISERR(A344),"",fctsoleil(A344,fctlattodouble(VLOOKUP(D344,#REF!,3,FALSE)),fctlontodouble(VLOOKUP(D344,#REF!,4,FALSE)),FALSE))),7,4)),3,4))/(60*24))-fctlontodouble(VLOOKUP(D344,#REF!,4,FALSE))/360,1)
),1," "),"")</f>
        <v/>
      </c>
      <c r="M344" s="79" t="str">
        <f t="shared" si="20"/>
        <v/>
      </c>
      <c r="N344" s="94"/>
      <c r="O344" s="83"/>
      <c r="P344" s="95"/>
      <c r="Q344" s="96"/>
      <c r="R344" s="97" t="str">
        <f>IF(AND(A344&lt;&gt;0,B344&lt;&gt;0,D344&lt;&gt;0,C344&lt;&gt;0,N344&lt;&gt;0),(vol_de_nuit(B344,D344,A344,C344,N344/24)*24),"")</f>
        <v/>
      </c>
      <c r="S344" s="98"/>
      <c r="T344" s="95"/>
      <c r="U344" s="99"/>
      <c r="V344" s="100"/>
      <c r="W344" s="101"/>
      <c r="X344" s="116" t="str">
        <f>IFERROR(IF(AND(VLOOKUP($F344,'Aircraft list'!$A$4:$G$39,2,FALSE)="YES",VLOOKUP($F344,'Aircraft list'!$A$4:$G$39,4,FALSE)="YES"),T344,""),"")</f>
        <v/>
      </c>
      <c r="Y344" s="115" t="str">
        <f>IFERROR(IF(AND(VLOOKUP($F344,'Aircraft list'!$A$4:$G$39,2,FALSE)="YES",VLOOKUP($F344,'Aircraft list'!$A$4:$G$39,4,FALSE)="YES"),V344,""),"")</f>
        <v/>
      </c>
      <c r="Z344" s="116" t="str">
        <f>IFERROR(IF(AND(VLOOKUP($F344,'Aircraft list'!$A$4:$G$39,3,FALSE)="YES",VLOOKUP($F344,'Aircraft list'!$A$4:$G$39,4,FALSE)="YES"),T344,""),"")</f>
        <v/>
      </c>
      <c r="AA344" s="115" t="str">
        <f>IFERROR(IF(AND(VLOOKUP($F344,'Aircraft list'!$A$4:$G$39,3,FALSE)="YES",VLOOKUP($F344,'Aircraft list'!$A$4:$G$39,4,FALSE)="YES"),V344,""),"")</f>
        <v/>
      </c>
      <c r="AB344" s="116" t="str">
        <f>IFERROR(IF(AND(VLOOKUP($F344,'Aircraft list'!$A$4:$G$39,2,FALSE)="YES",VLOOKUP($F344,'Aircraft list'!$A$4:$G$39,6,FALSE)="YES"),T344,""),"")</f>
        <v/>
      </c>
      <c r="AC344" s="115" t="str">
        <f>IFERROR(IF(AND(VLOOKUP($F344,'Aircraft list'!$A$4:$G$39,2,FALSE)="YES",VLOOKUP($F344,'Aircraft list'!$A$4:$G$39,6,FALSE)="YES"),V344,""),"")</f>
        <v/>
      </c>
      <c r="AD344" s="116" t="str">
        <f>IFERROR(IF(AND(VLOOKUP($F344,'Aircraft list'!$A$4:$G$39,3,FALSE)="YES",VLOOKUP($F344,'Aircraft list'!$A$4:$G$39,6,FALSE)="YES"),T344,""),"")</f>
        <v/>
      </c>
      <c r="AE344" s="117" t="str">
        <f>IFERROR(IF(AND(VLOOKUP($F344,'Aircraft list'!$A$4:$G$39,3,FALSE)="YES",VLOOKUP($F344,'Aircraft list'!$A$4:$G$39,6,FALSE)="YES"),U344,""),"")</f>
        <v/>
      </c>
      <c r="AF344" s="115" t="str">
        <f>IFERROR(IF(AND(VLOOKUP($F344,'Aircraft list'!$A$4:$G$39,3,FALSE)="YES",VLOOKUP($F344,'Aircraft list'!$A$4:$G$39,6,FALSE)="YES"),V344,""),"")</f>
        <v/>
      </c>
      <c r="AG344" s="116" t="str">
        <f>IFERROR(IF(VLOOKUP($F344,'Aircraft list'!$A$4:$G$39,5,FALSE)="YES",T344,""),"")</f>
        <v/>
      </c>
      <c r="AH344" s="117" t="str">
        <f>IFERROR(IF(VLOOKUP($F344,'Aircraft list'!$A$4:$G$39,5,FALSE)="YES",U344,""),"")</f>
        <v/>
      </c>
      <c r="AI344" s="115" t="str">
        <f>IFERROR(IF(VLOOKUP($F344,'Aircraft list'!$A$4:$G$39,5,FALSE)="YES",V344,""),"")</f>
        <v/>
      </c>
      <c r="AJ344" s="101"/>
      <c r="AK344" s="101"/>
      <c r="AL344" s="101"/>
      <c r="AM344" s="102" t="str">
        <f>IFERROR(IF(VLOOKUP($F344,'Aircraft list'!$A$4:$G$39,7,FALSE)="YES",N344,""),"")</f>
        <v/>
      </c>
      <c r="AN344" s="112"/>
      <c r="AO344" s="101"/>
      <c r="AP344" s="101"/>
      <c r="AQ344" s="101"/>
      <c r="AR344" s="111"/>
      <c r="AS344" s="102"/>
      <c r="AT344" s="102"/>
    </row>
    <row r="345" spans="1:47" s="50" customFormat="1">
      <c r="A345" s="84"/>
      <c r="B345" s="75"/>
      <c r="C345" s="76"/>
      <c r="D345" s="77"/>
      <c r="E345" s="73" t="str">
        <f t="shared" si="18"/>
        <v/>
      </c>
      <c r="F345" s="79"/>
      <c r="G345" s="80"/>
      <c r="H345" s="50" t="str">
        <f>IFERROR(IF(VLOOKUP(F345,'Aircraft list'!$A$4:$T$59, 3,FALSE)="YES", "ME", "SE" )," ")</f>
        <v xml:space="preserve"> </v>
      </c>
      <c r="I345" s="80"/>
      <c r="J345" s="81" t="str">
        <f ca="1">IFERROR(IF(AND(
MOD(C345-fctlontodouble(VLOOKUP(B345,#REF!,4,FALSE))/360,1)&gt;=MOD((((MID((MID((IF(ISERR(A345),"",fctsoleil(A345,fctlattodouble(VLOOKUP(B345,#REF!,3,FALSE)),fctlontodouble(VLOOKUP(B345,#REF!,4,FALSE)),FALSE))),1,4)),1,2))*60+MID((MID((IF(ISERR(A345),"",fctsoleil(A345,fctlattodouble(VLOOKUP(B345,#REF!,3,FALSE)),fctlontodouble(VLOOKUP(B345,#REF!,4,FALSE)),FALSE))),1,4)),3,4))/(60*24))-fctlontodouble(VLOOKUP(B345,#REF!,4,FALSE))/360,1),
MOD(C345-fctlontodouble(VLOOKUP(B345,#REF!,4,FALSE))/360,1)&lt;MOD((((MID((MID((IF(ISERR(A345),"",fctsoleil(A345,fctlattodouble(VLOOKUP(B345,#REF!,3,FALSE)),fctlontodouble(VLOOKUP(B345,#REF!,4,FALSE)),FALSE))),7,4)),1,2))*60+MID((MID((IF(ISERR(A345),"",fctsoleil(A345,fctlattodouble(VLOOKUP(B345,#REF!,3,FALSE)),fctlontodouble(VLOOKUP(B345,#REF!,4,FALSE)),FALSE))),7,4)),3,4))/(60*24))-fctlontodouble(VLOOKUP(B345,#REF!,4,FALSE))/360,1)
),1,""),"")</f>
        <v/>
      </c>
      <c r="K345" s="82" t="str">
        <f t="shared" si="19"/>
        <v/>
      </c>
      <c r="L345" s="79" t="str">
        <f ca="1">IFERROR(IF(AND(
MOD(E345-fctlontodouble(VLOOKUP(D345,#REF!,4,FALSE))/360,1)&gt;=MOD((((MID((MID((IF(ISERR(A345),"",fctsoleil(A345,fctlattodouble(VLOOKUP(D345,#REF!,3,FALSE)),fctlontodouble(VLOOKUP(D345,#REF!,4,FALSE)),FALSE))),1,4)),1,2))*60+MID((MID((IF(ISERR(A345),"",fctsoleil(A345,fctlattodouble(VLOOKUP(D345,#REF!,3,FALSE)),fctlontodouble(VLOOKUP(D345,#REF!,4,FALSE)),FALSE))),1,4)),3,4))/(60*24))-fctlontodouble(VLOOKUP(D345,#REF!,4,FALSE))/360,1),
MOD(E345-fctlontodouble(VLOOKUP(D345,#REF!,4,FALSE))/360,1)&lt;MOD((((MID((MID((IF(ISERR(A345),"",fctsoleil(A345,fctlattodouble(VLOOKUP(D345,#REF!,3,FALSE)),fctlontodouble(VLOOKUP(D345,#REF!,4,FALSE)),FALSE))),7,4)),1,2))*60+MID((MID((IF(ISERR(A345),"",fctsoleil(A345,fctlattodouble(VLOOKUP(D345,#REF!,3,FALSE)),fctlontodouble(VLOOKUP(D345,#REF!,4,FALSE)),FALSE))),7,4)),3,4))/(60*24))-fctlontodouble(VLOOKUP(D345,#REF!,4,FALSE))/360,1)
),1," "),"")</f>
        <v/>
      </c>
      <c r="M345" s="79" t="str">
        <f t="shared" si="20"/>
        <v/>
      </c>
      <c r="N345" s="94"/>
      <c r="O345" s="83"/>
      <c r="P345" s="95"/>
      <c r="Q345" s="96"/>
      <c r="R345" s="97" t="str">
        <f>IF(AND(A345&lt;&gt;0,B345&lt;&gt;0,D345&lt;&gt;0,C345&lt;&gt;0,N345&lt;&gt;0),(vol_de_nuit(B345,D345,A345,C345,N345/24)*24),"")</f>
        <v/>
      </c>
      <c r="S345" s="98"/>
      <c r="T345" s="95"/>
      <c r="U345" s="99"/>
      <c r="V345" s="100"/>
      <c r="W345" s="101"/>
      <c r="X345" s="116" t="str">
        <f>IFERROR(IF(AND(VLOOKUP($F345,'Aircraft list'!$A$4:$G$39,2,FALSE)="YES",VLOOKUP($F345,'Aircraft list'!$A$4:$G$39,4,FALSE)="YES"),T345,""),"")</f>
        <v/>
      </c>
      <c r="Y345" s="115" t="str">
        <f>IFERROR(IF(AND(VLOOKUP($F345,'Aircraft list'!$A$4:$G$39,2,FALSE)="YES",VLOOKUP($F345,'Aircraft list'!$A$4:$G$39,4,FALSE)="YES"),V345,""),"")</f>
        <v/>
      </c>
      <c r="Z345" s="116" t="str">
        <f>IFERROR(IF(AND(VLOOKUP($F345,'Aircraft list'!$A$4:$G$39,3,FALSE)="YES",VLOOKUP($F345,'Aircraft list'!$A$4:$G$39,4,FALSE)="YES"),T345,""),"")</f>
        <v/>
      </c>
      <c r="AA345" s="115" t="str">
        <f>IFERROR(IF(AND(VLOOKUP($F345,'Aircraft list'!$A$4:$G$39,3,FALSE)="YES",VLOOKUP($F345,'Aircraft list'!$A$4:$G$39,4,FALSE)="YES"),V345,""),"")</f>
        <v/>
      </c>
      <c r="AB345" s="116" t="str">
        <f>IFERROR(IF(AND(VLOOKUP($F345,'Aircraft list'!$A$4:$G$39,2,FALSE)="YES",VLOOKUP($F345,'Aircraft list'!$A$4:$G$39,6,FALSE)="YES"),T345,""),"")</f>
        <v/>
      </c>
      <c r="AC345" s="115" t="str">
        <f>IFERROR(IF(AND(VLOOKUP($F345,'Aircraft list'!$A$4:$G$39,2,FALSE)="YES",VLOOKUP($F345,'Aircraft list'!$A$4:$G$39,6,FALSE)="YES"),V345,""),"")</f>
        <v/>
      </c>
      <c r="AD345" s="116" t="str">
        <f>IFERROR(IF(AND(VLOOKUP($F345,'Aircraft list'!$A$4:$G$39,3,FALSE)="YES",VLOOKUP($F345,'Aircraft list'!$A$4:$G$39,6,FALSE)="YES"),T345,""),"")</f>
        <v/>
      </c>
      <c r="AE345" s="117" t="str">
        <f>IFERROR(IF(AND(VLOOKUP($F345,'Aircraft list'!$A$4:$G$39,3,FALSE)="YES",VLOOKUP($F345,'Aircraft list'!$A$4:$G$39,6,FALSE)="YES"),U345,""),"")</f>
        <v/>
      </c>
      <c r="AF345" s="115" t="str">
        <f>IFERROR(IF(AND(VLOOKUP($F345,'Aircraft list'!$A$4:$G$39,3,FALSE)="YES",VLOOKUP($F345,'Aircraft list'!$A$4:$G$39,6,FALSE)="YES"),V345,""),"")</f>
        <v/>
      </c>
      <c r="AG345" s="116" t="str">
        <f>IFERROR(IF(VLOOKUP($F345,'Aircraft list'!$A$4:$G$39,5,FALSE)="YES",T345,""),"")</f>
        <v/>
      </c>
      <c r="AH345" s="117" t="str">
        <f>IFERROR(IF(VLOOKUP($F345,'Aircraft list'!$A$4:$G$39,5,FALSE)="YES",U345,""),"")</f>
        <v/>
      </c>
      <c r="AI345" s="115" t="str">
        <f>IFERROR(IF(VLOOKUP($F345,'Aircraft list'!$A$4:$G$39,5,FALSE)="YES",V345,""),"")</f>
        <v/>
      </c>
      <c r="AJ345" s="101"/>
      <c r="AK345" s="101"/>
      <c r="AL345" s="101"/>
      <c r="AM345" s="102" t="str">
        <f>IFERROR(IF(VLOOKUP($F345,'Aircraft list'!$A$4:$G$39,7,FALSE)="YES",N345,""),"")</f>
        <v/>
      </c>
      <c r="AN345" s="112"/>
      <c r="AO345" s="101"/>
      <c r="AP345" s="101"/>
      <c r="AQ345" s="101"/>
      <c r="AR345" s="111"/>
      <c r="AS345" s="102"/>
      <c r="AT345" s="102"/>
    </row>
    <row r="346" spans="1:47" s="50" customFormat="1">
      <c r="A346" s="84"/>
      <c r="B346" s="75"/>
      <c r="C346" s="76"/>
      <c r="D346" s="77"/>
      <c r="E346" s="73" t="str">
        <f t="shared" si="18"/>
        <v/>
      </c>
      <c r="F346" s="79"/>
      <c r="G346" s="80"/>
      <c r="H346" s="50" t="str">
        <f>IFERROR(IF(VLOOKUP(F346,'Aircraft list'!$A$4:$T$59, 3,FALSE)="YES", "ME", "SE" )," ")</f>
        <v xml:space="preserve"> </v>
      </c>
      <c r="I346" s="80"/>
      <c r="J346" s="81" t="str">
        <f ca="1">IFERROR(IF(AND(
MOD(C346-fctlontodouble(VLOOKUP(B346,#REF!,4,FALSE))/360,1)&gt;=MOD((((MID((MID((IF(ISERR(A346),"",fctsoleil(A346,fctlattodouble(VLOOKUP(B346,#REF!,3,FALSE)),fctlontodouble(VLOOKUP(B346,#REF!,4,FALSE)),FALSE))),1,4)),1,2))*60+MID((MID((IF(ISERR(A346),"",fctsoleil(A346,fctlattodouble(VLOOKUP(B346,#REF!,3,FALSE)),fctlontodouble(VLOOKUP(B346,#REF!,4,FALSE)),FALSE))),1,4)),3,4))/(60*24))-fctlontodouble(VLOOKUP(B346,#REF!,4,FALSE))/360,1),
MOD(C346-fctlontodouble(VLOOKUP(B346,#REF!,4,FALSE))/360,1)&lt;MOD((((MID((MID((IF(ISERR(A346),"",fctsoleil(A346,fctlattodouble(VLOOKUP(B346,#REF!,3,FALSE)),fctlontodouble(VLOOKUP(B346,#REF!,4,FALSE)),FALSE))),7,4)),1,2))*60+MID((MID((IF(ISERR(A346),"",fctsoleil(A346,fctlattodouble(VLOOKUP(B346,#REF!,3,FALSE)),fctlontodouble(VLOOKUP(B346,#REF!,4,FALSE)),FALSE))),7,4)),3,4))/(60*24))-fctlontodouble(VLOOKUP(B346,#REF!,4,FALSE))/360,1)
),1,""),"")</f>
        <v/>
      </c>
      <c r="K346" s="82" t="str">
        <f t="shared" si="19"/>
        <v/>
      </c>
      <c r="L346" s="79" t="str">
        <f ca="1">IFERROR(IF(AND(
MOD(E346-fctlontodouble(VLOOKUP(D346,#REF!,4,FALSE))/360,1)&gt;=MOD((((MID((MID((IF(ISERR(A346),"",fctsoleil(A346,fctlattodouble(VLOOKUP(D346,#REF!,3,FALSE)),fctlontodouble(VLOOKUP(D346,#REF!,4,FALSE)),FALSE))),1,4)),1,2))*60+MID((MID((IF(ISERR(A346),"",fctsoleil(A346,fctlattodouble(VLOOKUP(D346,#REF!,3,FALSE)),fctlontodouble(VLOOKUP(D346,#REF!,4,FALSE)),FALSE))),1,4)),3,4))/(60*24))-fctlontodouble(VLOOKUP(D346,#REF!,4,FALSE))/360,1),
MOD(E346-fctlontodouble(VLOOKUP(D346,#REF!,4,FALSE))/360,1)&lt;MOD((((MID((MID((IF(ISERR(A346),"",fctsoleil(A346,fctlattodouble(VLOOKUP(D346,#REF!,3,FALSE)),fctlontodouble(VLOOKUP(D346,#REF!,4,FALSE)),FALSE))),7,4)),1,2))*60+MID((MID((IF(ISERR(A346),"",fctsoleil(A346,fctlattodouble(VLOOKUP(D346,#REF!,3,FALSE)),fctlontodouble(VLOOKUP(D346,#REF!,4,FALSE)),FALSE))),7,4)),3,4))/(60*24))-fctlontodouble(VLOOKUP(D346,#REF!,4,FALSE))/360,1)
),1," "),"")</f>
        <v/>
      </c>
      <c r="M346" s="79" t="str">
        <f t="shared" si="20"/>
        <v/>
      </c>
      <c r="N346" s="94"/>
      <c r="O346" s="83"/>
      <c r="P346" s="95"/>
      <c r="Q346" s="96"/>
      <c r="R346" s="97" t="str">
        <f>IF(AND(A346&lt;&gt;0,B346&lt;&gt;0,D346&lt;&gt;0,C346&lt;&gt;0,N346&lt;&gt;0),(vol_de_nuit(B346,D346,A346,C346,N346/24)*24),"")</f>
        <v/>
      </c>
      <c r="S346" s="98"/>
      <c r="T346" s="95"/>
      <c r="U346" s="99"/>
      <c r="V346" s="100"/>
      <c r="W346" s="101"/>
      <c r="X346" s="116" t="str">
        <f>IFERROR(IF(AND(VLOOKUP($F346,'Aircraft list'!$A$4:$G$39,2,FALSE)="YES",VLOOKUP($F346,'Aircraft list'!$A$4:$G$39,4,FALSE)="YES"),T346,""),"")</f>
        <v/>
      </c>
      <c r="Y346" s="115" t="str">
        <f>IFERROR(IF(AND(VLOOKUP($F346,'Aircraft list'!$A$4:$G$39,2,FALSE)="YES",VLOOKUP($F346,'Aircraft list'!$A$4:$G$39,4,FALSE)="YES"),V346,""),"")</f>
        <v/>
      </c>
      <c r="Z346" s="116" t="str">
        <f>IFERROR(IF(AND(VLOOKUP($F346,'Aircraft list'!$A$4:$G$39,3,FALSE)="YES",VLOOKUP($F346,'Aircraft list'!$A$4:$G$39,4,FALSE)="YES"),T346,""),"")</f>
        <v/>
      </c>
      <c r="AA346" s="115" t="str">
        <f>IFERROR(IF(AND(VLOOKUP($F346,'Aircraft list'!$A$4:$G$39,3,FALSE)="YES",VLOOKUP($F346,'Aircraft list'!$A$4:$G$39,4,FALSE)="YES"),V346,""),"")</f>
        <v/>
      </c>
      <c r="AB346" s="116" t="str">
        <f>IFERROR(IF(AND(VLOOKUP($F346,'Aircraft list'!$A$4:$G$39,2,FALSE)="YES",VLOOKUP($F346,'Aircraft list'!$A$4:$G$39,6,FALSE)="YES"),T346,""),"")</f>
        <v/>
      </c>
      <c r="AC346" s="115" t="str">
        <f>IFERROR(IF(AND(VLOOKUP($F346,'Aircraft list'!$A$4:$G$39,2,FALSE)="YES",VLOOKUP($F346,'Aircraft list'!$A$4:$G$39,6,FALSE)="YES"),V346,""),"")</f>
        <v/>
      </c>
      <c r="AD346" s="116" t="str">
        <f>IFERROR(IF(AND(VLOOKUP($F346,'Aircraft list'!$A$4:$G$39,3,FALSE)="YES",VLOOKUP($F346,'Aircraft list'!$A$4:$G$39,6,FALSE)="YES"),T346,""),"")</f>
        <v/>
      </c>
      <c r="AE346" s="117" t="str">
        <f>IFERROR(IF(AND(VLOOKUP($F346,'Aircraft list'!$A$4:$G$39,3,FALSE)="YES",VLOOKUP($F346,'Aircraft list'!$A$4:$G$39,6,FALSE)="YES"),U346,""),"")</f>
        <v/>
      </c>
      <c r="AF346" s="115" t="str">
        <f>IFERROR(IF(AND(VLOOKUP($F346,'Aircraft list'!$A$4:$G$39,3,FALSE)="YES",VLOOKUP($F346,'Aircraft list'!$A$4:$G$39,6,FALSE)="YES"),V346,""),"")</f>
        <v/>
      </c>
      <c r="AG346" s="116" t="str">
        <f>IFERROR(IF(VLOOKUP($F346,'Aircraft list'!$A$4:$G$39,5,FALSE)="YES",T346,""),"")</f>
        <v/>
      </c>
      <c r="AH346" s="117" t="str">
        <f>IFERROR(IF(VLOOKUP($F346,'Aircraft list'!$A$4:$G$39,5,FALSE)="YES",U346,""),"")</f>
        <v/>
      </c>
      <c r="AI346" s="115" t="str">
        <f>IFERROR(IF(VLOOKUP($F346,'Aircraft list'!$A$4:$G$39,5,FALSE)="YES",V346,""),"")</f>
        <v/>
      </c>
      <c r="AJ346" s="101"/>
      <c r="AK346" s="101"/>
      <c r="AL346" s="101"/>
      <c r="AM346" s="102" t="str">
        <f>IFERROR(IF(VLOOKUP($F346,'Aircraft list'!$A$4:$G$39,7,FALSE)="YES",N346,""),"")</f>
        <v/>
      </c>
      <c r="AN346" s="112"/>
      <c r="AO346" s="101"/>
      <c r="AP346" s="101"/>
      <c r="AQ346" s="101"/>
      <c r="AR346" s="111"/>
      <c r="AS346" s="102"/>
      <c r="AT346" s="102"/>
    </row>
    <row r="347" spans="1:47" s="50" customFormat="1">
      <c r="A347" s="84"/>
      <c r="B347" s="75"/>
      <c r="C347" s="76"/>
      <c r="D347" s="77"/>
      <c r="E347" s="73" t="str">
        <f t="shared" si="18"/>
        <v/>
      </c>
      <c r="F347" s="79"/>
      <c r="G347" s="80"/>
      <c r="H347" s="50" t="str">
        <f>IFERROR(IF(VLOOKUP(F347,'Aircraft list'!$A$4:$T$59, 3,FALSE)="YES", "ME", "SE" )," ")</f>
        <v xml:space="preserve"> </v>
      </c>
      <c r="I347" s="80"/>
      <c r="J347" s="81" t="str">
        <f ca="1">IFERROR(IF(AND(
MOD(C347-fctlontodouble(VLOOKUP(B347,#REF!,4,FALSE))/360,1)&gt;=MOD((((MID((MID((IF(ISERR(A347),"",fctsoleil(A347,fctlattodouble(VLOOKUP(B347,#REF!,3,FALSE)),fctlontodouble(VLOOKUP(B347,#REF!,4,FALSE)),FALSE))),1,4)),1,2))*60+MID((MID((IF(ISERR(A347),"",fctsoleil(A347,fctlattodouble(VLOOKUP(B347,#REF!,3,FALSE)),fctlontodouble(VLOOKUP(B347,#REF!,4,FALSE)),FALSE))),1,4)),3,4))/(60*24))-fctlontodouble(VLOOKUP(B347,#REF!,4,FALSE))/360,1),
MOD(C347-fctlontodouble(VLOOKUP(B347,#REF!,4,FALSE))/360,1)&lt;MOD((((MID((MID((IF(ISERR(A347),"",fctsoleil(A347,fctlattodouble(VLOOKUP(B347,#REF!,3,FALSE)),fctlontodouble(VLOOKUP(B347,#REF!,4,FALSE)),FALSE))),7,4)),1,2))*60+MID((MID((IF(ISERR(A347),"",fctsoleil(A347,fctlattodouble(VLOOKUP(B347,#REF!,3,FALSE)),fctlontodouble(VLOOKUP(B347,#REF!,4,FALSE)),FALSE))),7,4)),3,4))/(60*24))-fctlontodouble(VLOOKUP(B347,#REF!,4,FALSE))/360,1)
),1,""),"")</f>
        <v/>
      </c>
      <c r="K347" s="82" t="str">
        <f t="shared" si="19"/>
        <v/>
      </c>
      <c r="L347" s="79" t="str">
        <f ca="1">IFERROR(IF(AND(
MOD(E347-fctlontodouble(VLOOKUP(D347,#REF!,4,FALSE))/360,1)&gt;=MOD((((MID((MID((IF(ISERR(A347),"",fctsoleil(A347,fctlattodouble(VLOOKUP(D347,#REF!,3,FALSE)),fctlontodouble(VLOOKUP(D347,#REF!,4,FALSE)),FALSE))),1,4)),1,2))*60+MID((MID((IF(ISERR(A347),"",fctsoleil(A347,fctlattodouble(VLOOKUP(D347,#REF!,3,FALSE)),fctlontodouble(VLOOKUP(D347,#REF!,4,FALSE)),FALSE))),1,4)),3,4))/(60*24))-fctlontodouble(VLOOKUP(D347,#REF!,4,FALSE))/360,1),
MOD(E347-fctlontodouble(VLOOKUP(D347,#REF!,4,FALSE))/360,1)&lt;MOD((((MID((MID((IF(ISERR(A347),"",fctsoleil(A347,fctlattodouble(VLOOKUP(D347,#REF!,3,FALSE)),fctlontodouble(VLOOKUP(D347,#REF!,4,FALSE)),FALSE))),7,4)),1,2))*60+MID((MID((IF(ISERR(A347),"",fctsoleil(A347,fctlattodouble(VLOOKUP(D347,#REF!,3,FALSE)),fctlontodouble(VLOOKUP(D347,#REF!,4,FALSE)),FALSE))),7,4)),3,4))/(60*24))-fctlontodouble(VLOOKUP(D347,#REF!,4,FALSE))/360,1)
),1," "),"")</f>
        <v/>
      </c>
      <c r="M347" s="79" t="str">
        <f t="shared" si="20"/>
        <v/>
      </c>
      <c r="N347" s="94"/>
      <c r="O347" s="83"/>
      <c r="P347" s="95"/>
      <c r="Q347" s="96"/>
      <c r="R347" s="97" t="str">
        <f>IF(AND(A347&lt;&gt;0,B347&lt;&gt;0,D347&lt;&gt;0,C347&lt;&gt;0,N347&lt;&gt;0),(vol_de_nuit(B347,D347,A347,C347,N347/24)*24),"")</f>
        <v/>
      </c>
      <c r="S347" s="98"/>
      <c r="T347" s="95"/>
      <c r="U347" s="99"/>
      <c r="V347" s="100"/>
      <c r="W347" s="101"/>
      <c r="X347" s="116" t="str">
        <f>IFERROR(IF(AND(VLOOKUP($F347,'Aircraft list'!$A$4:$G$39,2,FALSE)="YES",VLOOKUP($F347,'Aircraft list'!$A$4:$G$39,4,FALSE)="YES"),T347,""),"")</f>
        <v/>
      </c>
      <c r="Y347" s="115" t="str">
        <f>IFERROR(IF(AND(VLOOKUP($F347,'Aircraft list'!$A$4:$G$39,2,FALSE)="YES",VLOOKUP($F347,'Aircraft list'!$A$4:$G$39,4,FALSE)="YES"),V347,""),"")</f>
        <v/>
      </c>
      <c r="Z347" s="116" t="str">
        <f>IFERROR(IF(AND(VLOOKUP($F347,'Aircraft list'!$A$4:$G$39,3,FALSE)="YES",VLOOKUP($F347,'Aircraft list'!$A$4:$G$39,4,FALSE)="YES"),T347,""),"")</f>
        <v/>
      </c>
      <c r="AA347" s="115" t="str">
        <f>IFERROR(IF(AND(VLOOKUP($F347,'Aircraft list'!$A$4:$G$39,3,FALSE)="YES",VLOOKUP($F347,'Aircraft list'!$A$4:$G$39,4,FALSE)="YES"),V347,""),"")</f>
        <v/>
      </c>
      <c r="AB347" s="116" t="str">
        <f>IFERROR(IF(AND(VLOOKUP($F347,'Aircraft list'!$A$4:$G$39,2,FALSE)="YES",VLOOKUP($F347,'Aircraft list'!$A$4:$G$39,6,FALSE)="YES"),T347,""),"")</f>
        <v/>
      </c>
      <c r="AC347" s="115" t="str">
        <f>IFERROR(IF(AND(VLOOKUP($F347,'Aircraft list'!$A$4:$G$39,2,FALSE)="YES",VLOOKUP($F347,'Aircraft list'!$A$4:$G$39,6,FALSE)="YES"),V347,""),"")</f>
        <v/>
      </c>
      <c r="AD347" s="116" t="str">
        <f>IFERROR(IF(AND(VLOOKUP($F347,'Aircraft list'!$A$4:$G$39,3,FALSE)="YES",VLOOKUP($F347,'Aircraft list'!$A$4:$G$39,6,FALSE)="YES"),T347,""),"")</f>
        <v/>
      </c>
      <c r="AE347" s="117" t="str">
        <f>IFERROR(IF(AND(VLOOKUP($F347,'Aircraft list'!$A$4:$G$39,3,FALSE)="YES",VLOOKUP($F347,'Aircraft list'!$A$4:$G$39,6,FALSE)="YES"),U347,""),"")</f>
        <v/>
      </c>
      <c r="AF347" s="115" t="str">
        <f>IFERROR(IF(AND(VLOOKUP($F347,'Aircraft list'!$A$4:$G$39,3,FALSE)="YES",VLOOKUP($F347,'Aircraft list'!$A$4:$G$39,6,FALSE)="YES"),V347,""),"")</f>
        <v/>
      </c>
      <c r="AG347" s="116" t="str">
        <f>IFERROR(IF(VLOOKUP($F347,'Aircraft list'!$A$4:$G$39,5,FALSE)="YES",T347,""),"")</f>
        <v/>
      </c>
      <c r="AH347" s="117" t="str">
        <f>IFERROR(IF(VLOOKUP($F347,'Aircraft list'!$A$4:$G$39,5,FALSE)="YES",U347,""),"")</f>
        <v/>
      </c>
      <c r="AI347" s="115" t="str">
        <f>IFERROR(IF(VLOOKUP($F347,'Aircraft list'!$A$4:$G$39,5,FALSE)="YES",V347,""),"")</f>
        <v/>
      </c>
      <c r="AJ347" s="101"/>
      <c r="AK347" s="101"/>
      <c r="AL347" s="101"/>
      <c r="AM347" s="102" t="str">
        <f>IFERROR(IF(VLOOKUP($F347,'Aircraft list'!$A$4:$G$39,7,FALSE)="YES",N347,""),"")</f>
        <v/>
      </c>
      <c r="AN347" s="112"/>
      <c r="AO347" s="101"/>
      <c r="AP347" s="101"/>
      <c r="AQ347" s="101"/>
      <c r="AR347" s="111"/>
      <c r="AS347" s="102"/>
      <c r="AT347" s="102"/>
    </row>
    <row r="348" spans="1:47" s="50" customFormat="1">
      <c r="A348" s="84"/>
      <c r="B348" s="75"/>
      <c r="C348" s="76"/>
      <c r="D348" s="77"/>
      <c r="E348" s="73" t="str">
        <f t="shared" si="18"/>
        <v/>
      </c>
      <c r="F348" s="79"/>
      <c r="G348" s="80"/>
      <c r="H348" s="50" t="str">
        <f>IFERROR(IF(VLOOKUP(F348,'Aircraft list'!$A$4:$T$59, 3,FALSE)="YES", "ME", "SE" )," ")</f>
        <v xml:space="preserve"> </v>
      </c>
      <c r="I348" s="80"/>
      <c r="J348" s="81" t="str">
        <f ca="1">IFERROR(IF(AND(
MOD(C348-fctlontodouble(VLOOKUP(B348,#REF!,4,FALSE))/360,1)&gt;=MOD((((MID((MID((IF(ISERR(A348),"",fctsoleil(A348,fctlattodouble(VLOOKUP(B348,#REF!,3,FALSE)),fctlontodouble(VLOOKUP(B348,#REF!,4,FALSE)),FALSE))),1,4)),1,2))*60+MID((MID((IF(ISERR(A348),"",fctsoleil(A348,fctlattodouble(VLOOKUP(B348,#REF!,3,FALSE)),fctlontodouble(VLOOKUP(B348,#REF!,4,FALSE)),FALSE))),1,4)),3,4))/(60*24))-fctlontodouble(VLOOKUP(B348,#REF!,4,FALSE))/360,1),
MOD(C348-fctlontodouble(VLOOKUP(B348,#REF!,4,FALSE))/360,1)&lt;MOD((((MID((MID((IF(ISERR(A348),"",fctsoleil(A348,fctlattodouble(VLOOKUP(B348,#REF!,3,FALSE)),fctlontodouble(VLOOKUP(B348,#REF!,4,FALSE)),FALSE))),7,4)),1,2))*60+MID((MID((IF(ISERR(A348),"",fctsoleil(A348,fctlattodouble(VLOOKUP(B348,#REF!,3,FALSE)),fctlontodouble(VLOOKUP(B348,#REF!,4,FALSE)),FALSE))),7,4)),3,4))/(60*24))-fctlontodouble(VLOOKUP(B348,#REF!,4,FALSE))/360,1)
),1,""),"")</f>
        <v/>
      </c>
      <c r="K348" s="82" t="str">
        <f t="shared" si="19"/>
        <v/>
      </c>
      <c r="L348" s="79" t="str">
        <f ca="1">IFERROR(IF(AND(
MOD(E348-fctlontodouble(VLOOKUP(D348,#REF!,4,FALSE))/360,1)&gt;=MOD((((MID((MID((IF(ISERR(A348),"",fctsoleil(A348,fctlattodouble(VLOOKUP(D348,#REF!,3,FALSE)),fctlontodouble(VLOOKUP(D348,#REF!,4,FALSE)),FALSE))),1,4)),1,2))*60+MID((MID((IF(ISERR(A348),"",fctsoleil(A348,fctlattodouble(VLOOKUP(D348,#REF!,3,FALSE)),fctlontodouble(VLOOKUP(D348,#REF!,4,FALSE)),FALSE))),1,4)),3,4))/(60*24))-fctlontodouble(VLOOKUP(D348,#REF!,4,FALSE))/360,1),
MOD(E348-fctlontodouble(VLOOKUP(D348,#REF!,4,FALSE))/360,1)&lt;MOD((((MID((MID((IF(ISERR(A348),"",fctsoleil(A348,fctlattodouble(VLOOKUP(D348,#REF!,3,FALSE)),fctlontodouble(VLOOKUP(D348,#REF!,4,FALSE)),FALSE))),7,4)),1,2))*60+MID((MID((IF(ISERR(A348),"",fctsoleil(A348,fctlattodouble(VLOOKUP(D348,#REF!,3,FALSE)),fctlontodouble(VLOOKUP(D348,#REF!,4,FALSE)),FALSE))),7,4)),3,4))/(60*24))-fctlontodouble(VLOOKUP(D348,#REF!,4,FALSE))/360,1)
),1," "),"")</f>
        <v/>
      </c>
      <c r="M348" s="79" t="str">
        <f t="shared" si="20"/>
        <v/>
      </c>
      <c r="N348" s="94"/>
      <c r="O348" s="83"/>
      <c r="P348" s="95"/>
      <c r="Q348" s="96"/>
      <c r="R348" s="97" t="str">
        <f>IF(AND(A348&lt;&gt;0,B348&lt;&gt;0,D348&lt;&gt;0,C348&lt;&gt;0,N348&lt;&gt;0),(vol_de_nuit(B348,D348,A348,C348,N348/24)*24),"")</f>
        <v/>
      </c>
      <c r="S348" s="98"/>
      <c r="T348" s="95"/>
      <c r="U348" s="99"/>
      <c r="V348" s="100"/>
      <c r="W348" s="101"/>
      <c r="X348" s="116" t="str">
        <f>IFERROR(IF(AND(VLOOKUP($F348,'Aircraft list'!$A$4:$G$39,2,FALSE)="YES",VLOOKUP($F348,'Aircraft list'!$A$4:$G$39,4,FALSE)="YES"),T348,""),"")</f>
        <v/>
      </c>
      <c r="Y348" s="115" t="str">
        <f>IFERROR(IF(AND(VLOOKUP($F348,'Aircraft list'!$A$4:$G$39,2,FALSE)="YES",VLOOKUP($F348,'Aircraft list'!$A$4:$G$39,4,FALSE)="YES"),V348,""),"")</f>
        <v/>
      </c>
      <c r="Z348" s="116" t="str">
        <f>IFERROR(IF(AND(VLOOKUP($F348,'Aircraft list'!$A$4:$G$39,3,FALSE)="YES",VLOOKUP($F348,'Aircraft list'!$A$4:$G$39,4,FALSE)="YES"),T348,""),"")</f>
        <v/>
      </c>
      <c r="AA348" s="115" t="str">
        <f>IFERROR(IF(AND(VLOOKUP($F348,'Aircraft list'!$A$4:$G$39,3,FALSE)="YES",VLOOKUP($F348,'Aircraft list'!$A$4:$G$39,4,FALSE)="YES"),V348,""),"")</f>
        <v/>
      </c>
      <c r="AB348" s="116" t="str">
        <f>IFERROR(IF(AND(VLOOKUP($F348,'Aircraft list'!$A$4:$G$39,2,FALSE)="YES",VLOOKUP($F348,'Aircraft list'!$A$4:$G$39,6,FALSE)="YES"),T348,""),"")</f>
        <v/>
      </c>
      <c r="AC348" s="115" t="str">
        <f>IFERROR(IF(AND(VLOOKUP($F348,'Aircraft list'!$A$4:$G$39,2,FALSE)="YES",VLOOKUP($F348,'Aircraft list'!$A$4:$G$39,6,FALSE)="YES"),V348,""),"")</f>
        <v/>
      </c>
      <c r="AD348" s="116" t="str">
        <f>IFERROR(IF(AND(VLOOKUP($F348,'Aircraft list'!$A$4:$G$39,3,FALSE)="YES",VLOOKUP($F348,'Aircraft list'!$A$4:$G$39,6,FALSE)="YES"),T348,""),"")</f>
        <v/>
      </c>
      <c r="AE348" s="117" t="str">
        <f>IFERROR(IF(AND(VLOOKUP($F348,'Aircraft list'!$A$4:$G$39,3,FALSE)="YES",VLOOKUP($F348,'Aircraft list'!$A$4:$G$39,6,FALSE)="YES"),U348,""),"")</f>
        <v/>
      </c>
      <c r="AF348" s="115" t="str">
        <f>IFERROR(IF(AND(VLOOKUP($F348,'Aircraft list'!$A$4:$G$39,3,FALSE)="YES",VLOOKUP($F348,'Aircraft list'!$A$4:$G$39,6,FALSE)="YES"),V348,""),"")</f>
        <v/>
      </c>
      <c r="AG348" s="116" t="str">
        <f>IFERROR(IF(VLOOKUP($F348,'Aircraft list'!$A$4:$G$39,5,FALSE)="YES",T348,""),"")</f>
        <v/>
      </c>
      <c r="AH348" s="117" t="str">
        <f>IFERROR(IF(VLOOKUP($F348,'Aircraft list'!$A$4:$G$39,5,FALSE)="YES",U348,""),"")</f>
        <v/>
      </c>
      <c r="AI348" s="115" t="str">
        <f>IFERROR(IF(VLOOKUP($F348,'Aircraft list'!$A$4:$G$39,5,FALSE)="YES",V348,""),"")</f>
        <v/>
      </c>
      <c r="AJ348" s="101"/>
      <c r="AK348" s="101"/>
      <c r="AL348" s="101"/>
      <c r="AM348" s="102" t="str">
        <f>IFERROR(IF(VLOOKUP($F348,'Aircraft list'!$A$4:$G$39,7,FALSE)="YES",N348,""),"")</f>
        <v/>
      </c>
      <c r="AN348" s="112"/>
      <c r="AO348" s="101"/>
      <c r="AP348" s="101"/>
      <c r="AQ348" s="101"/>
      <c r="AR348" s="111"/>
      <c r="AS348" s="102"/>
      <c r="AT348" s="102"/>
    </row>
    <row r="349" spans="1:47" s="50" customFormat="1">
      <c r="A349" s="84"/>
      <c r="B349" s="75"/>
      <c r="C349" s="76"/>
      <c r="D349" s="77"/>
      <c r="E349" s="73" t="str">
        <f t="shared" si="18"/>
        <v/>
      </c>
      <c r="F349" s="79"/>
      <c r="G349" s="80"/>
      <c r="H349" s="50" t="str">
        <f>IFERROR(IF(VLOOKUP(F349,'Aircraft list'!$A$4:$T$59, 3,FALSE)="YES", "ME", "SE" )," ")</f>
        <v xml:space="preserve"> </v>
      </c>
      <c r="I349" s="80"/>
      <c r="J349" s="81" t="str">
        <f ca="1">IFERROR(IF(AND(
MOD(C349-fctlontodouble(VLOOKUP(B349,#REF!,4,FALSE))/360,1)&gt;=MOD((((MID((MID((IF(ISERR(A349),"",fctsoleil(A349,fctlattodouble(VLOOKUP(B349,#REF!,3,FALSE)),fctlontodouble(VLOOKUP(B349,#REF!,4,FALSE)),FALSE))),1,4)),1,2))*60+MID((MID((IF(ISERR(A349),"",fctsoleil(A349,fctlattodouble(VLOOKUP(B349,#REF!,3,FALSE)),fctlontodouble(VLOOKUP(B349,#REF!,4,FALSE)),FALSE))),1,4)),3,4))/(60*24))-fctlontodouble(VLOOKUP(B349,#REF!,4,FALSE))/360,1),
MOD(C349-fctlontodouble(VLOOKUP(B349,#REF!,4,FALSE))/360,1)&lt;MOD((((MID((MID((IF(ISERR(A349),"",fctsoleil(A349,fctlattodouble(VLOOKUP(B349,#REF!,3,FALSE)),fctlontodouble(VLOOKUP(B349,#REF!,4,FALSE)),FALSE))),7,4)),1,2))*60+MID((MID((IF(ISERR(A349),"",fctsoleil(A349,fctlattodouble(VLOOKUP(B349,#REF!,3,FALSE)),fctlontodouble(VLOOKUP(B349,#REF!,4,FALSE)),FALSE))),7,4)),3,4))/(60*24))-fctlontodouble(VLOOKUP(B349,#REF!,4,FALSE))/360,1)
),1,""),"")</f>
        <v/>
      </c>
      <c r="K349" s="82" t="str">
        <f t="shared" si="19"/>
        <v/>
      </c>
      <c r="L349" s="79" t="str">
        <f ca="1">IFERROR(IF(AND(
MOD(E349-fctlontodouble(VLOOKUP(D349,#REF!,4,FALSE))/360,1)&gt;=MOD((((MID((MID((IF(ISERR(A349),"",fctsoleil(A349,fctlattodouble(VLOOKUP(D349,#REF!,3,FALSE)),fctlontodouble(VLOOKUP(D349,#REF!,4,FALSE)),FALSE))),1,4)),1,2))*60+MID((MID((IF(ISERR(A349),"",fctsoleil(A349,fctlattodouble(VLOOKUP(D349,#REF!,3,FALSE)),fctlontodouble(VLOOKUP(D349,#REF!,4,FALSE)),FALSE))),1,4)),3,4))/(60*24))-fctlontodouble(VLOOKUP(D349,#REF!,4,FALSE))/360,1),
MOD(E349-fctlontodouble(VLOOKUP(D349,#REF!,4,FALSE))/360,1)&lt;MOD((((MID((MID((IF(ISERR(A349),"",fctsoleil(A349,fctlattodouble(VLOOKUP(D349,#REF!,3,FALSE)),fctlontodouble(VLOOKUP(D349,#REF!,4,FALSE)),FALSE))),7,4)),1,2))*60+MID((MID((IF(ISERR(A349),"",fctsoleil(A349,fctlattodouble(VLOOKUP(D349,#REF!,3,FALSE)),fctlontodouble(VLOOKUP(D349,#REF!,4,FALSE)),FALSE))),7,4)),3,4))/(60*24))-fctlontodouble(VLOOKUP(D349,#REF!,4,FALSE))/360,1)
),1," "),"")</f>
        <v/>
      </c>
      <c r="M349" s="79" t="str">
        <f t="shared" si="20"/>
        <v/>
      </c>
      <c r="N349" s="94"/>
      <c r="O349" s="83"/>
      <c r="P349" s="95"/>
      <c r="Q349" s="96"/>
      <c r="R349" s="97" t="str">
        <f>IF(AND(A349&lt;&gt;0,B349&lt;&gt;0,D349&lt;&gt;0,C349&lt;&gt;0,N349&lt;&gt;0),(vol_de_nuit(B349,D349,A349,C349,N349/24)*24),"")</f>
        <v/>
      </c>
      <c r="S349" s="98"/>
      <c r="T349" s="95"/>
      <c r="U349" s="99"/>
      <c r="V349" s="100"/>
      <c r="W349" s="101"/>
      <c r="X349" s="116" t="str">
        <f>IFERROR(IF(AND(VLOOKUP($F349,'Aircraft list'!$A$4:$G$39,2,FALSE)="YES",VLOOKUP($F349,'Aircraft list'!$A$4:$G$39,4,FALSE)="YES"),T349,""),"")</f>
        <v/>
      </c>
      <c r="Y349" s="115" t="str">
        <f>IFERROR(IF(AND(VLOOKUP($F349,'Aircraft list'!$A$4:$G$39,2,FALSE)="YES",VLOOKUP($F349,'Aircraft list'!$A$4:$G$39,4,FALSE)="YES"),V349,""),"")</f>
        <v/>
      </c>
      <c r="Z349" s="116" t="str">
        <f>IFERROR(IF(AND(VLOOKUP($F349,'Aircraft list'!$A$4:$G$39,3,FALSE)="YES",VLOOKUP($F349,'Aircraft list'!$A$4:$G$39,4,FALSE)="YES"),T349,""),"")</f>
        <v/>
      </c>
      <c r="AA349" s="115" t="str">
        <f>IFERROR(IF(AND(VLOOKUP($F349,'Aircraft list'!$A$4:$G$39,3,FALSE)="YES",VLOOKUP($F349,'Aircraft list'!$A$4:$G$39,4,FALSE)="YES"),V349,""),"")</f>
        <v/>
      </c>
      <c r="AB349" s="116" t="str">
        <f>IFERROR(IF(AND(VLOOKUP($F349,'Aircraft list'!$A$4:$G$39,2,FALSE)="YES",VLOOKUP($F349,'Aircraft list'!$A$4:$G$39,6,FALSE)="YES"),T349,""),"")</f>
        <v/>
      </c>
      <c r="AC349" s="115" t="str">
        <f>IFERROR(IF(AND(VLOOKUP($F349,'Aircraft list'!$A$4:$G$39,2,FALSE)="YES",VLOOKUP($F349,'Aircraft list'!$A$4:$G$39,6,FALSE)="YES"),V349,""),"")</f>
        <v/>
      </c>
      <c r="AD349" s="116" t="str">
        <f>IFERROR(IF(AND(VLOOKUP($F349,'Aircraft list'!$A$4:$G$39,3,FALSE)="YES",VLOOKUP($F349,'Aircraft list'!$A$4:$G$39,6,FALSE)="YES"),T349,""),"")</f>
        <v/>
      </c>
      <c r="AE349" s="117" t="str">
        <f>IFERROR(IF(AND(VLOOKUP($F349,'Aircraft list'!$A$4:$G$39,3,FALSE)="YES",VLOOKUP($F349,'Aircraft list'!$A$4:$G$39,6,FALSE)="YES"),U349,""),"")</f>
        <v/>
      </c>
      <c r="AF349" s="115" t="str">
        <f>IFERROR(IF(AND(VLOOKUP($F349,'Aircraft list'!$A$4:$G$39,3,FALSE)="YES",VLOOKUP($F349,'Aircraft list'!$A$4:$G$39,6,FALSE)="YES"),V349,""),"")</f>
        <v/>
      </c>
      <c r="AG349" s="116" t="str">
        <f>IFERROR(IF(VLOOKUP($F349,'Aircraft list'!$A$4:$G$39,5,FALSE)="YES",T349,""),"")</f>
        <v/>
      </c>
      <c r="AH349" s="117" t="str">
        <f>IFERROR(IF(VLOOKUP($F349,'Aircraft list'!$A$4:$G$39,5,FALSE)="YES",U349,""),"")</f>
        <v/>
      </c>
      <c r="AI349" s="115" t="str">
        <f>IFERROR(IF(VLOOKUP($F349,'Aircraft list'!$A$4:$G$39,5,FALSE)="YES",V349,""),"")</f>
        <v/>
      </c>
      <c r="AJ349" s="101"/>
      <c r="AK349" s="101"/>
      <c r="AL349" s="101"/>
      <c r="AM349" s="102" t="str">
        <f>IFERROR(IF(VLOOKUP($F349,'Aircraft list'!$A$4:$G$39,7,FALSE)="YES",N349,""),"")</f>
        <v/>
      </c>
      <c r="AN349" s="112"/>
      <c r="AO349" s="101"/>
      <c r="AP349" s="101"/>
      <c r="AQ349" s="101"/>
      <c r="AR349" s="111"/>
      <c r="AS349" s="102"/>
      <c r="AT349" s="102"/>
    </row>
    <row r="350" spans="1:47" s="50" customFormat="1">
      <c r="A350" s="84"/>
      <c r="B350" s="75"/>
      <c r="C350" s="76"/>
      <c r="D350" s="77"/>
      <c r="E350" s="73" t="str">
        <f t="shared" si="18"/>
        <v/>
      </c>
      <c r="F350" s="79"/>
      <c r="G350" s="80"/>
      <c r="H350" s="50" t="str">
        <f>IFERROR(IF(VLOOKUP(F350,'Aircraft list'!$A$4:$T$59, 3,FALSE)="YES", "ME", "SE" )," ")</f>
        <v xml:space="preserve"> </v>
      </c>
      <c r="I350" s="80"/>
      <c r="J350" s="81" t="str">
        <f ca="1">IFERROR(IF(AND(
MOD(C350-fctlontodouble(VLOOKUP(B350,#REF!,4,FALSE))/360,1)&gt;=MOD((((MID((MID((IF(ISERR(A350),"",fctsoleil(A350,fctlattodouble(VLOOKUP(B350,#REF!,3,FALSE)),fctlontodouble(VLOOKUP(B350,#REF!,4,FALSE)),FALSE))),1,4)),1,2))*60+MID((MID((IF(ISERR(A350),"",fctsoleil(A350,fctlattodouble(VLOOKUP(B350,#REF!,3,FALSE)),fctlontodouble(VLOOKUP(B350,#REF!,4,FALSE)),FALSE))),1,4)),3,4))/(60*24))-fctlontodouble(VLOOKUP(B350,#REF!,4,FALSE))/360,1),
MOD(C350-fctlontodouble(VLOOKUP(B350,#REF!,4,FALSE))/360,1)&lt;MOD((((MID((MID((IF(ISERR(A350),"",fctsoleil(A350,fctlattodouble(VLOOKUP(B350,#REF!,3,FALSE)),fctlontodouble(VLOOKUP(B350,#REF!,4,FALSE)),FALSE))),7,4)),1,2))*60+MID((MID((IF(ISERR(A350),"",fctsoleil(A350,fctlattodouble(VLOOKUP(B350,#REF!,3,FALSE)),fctlontodouble(VLOOKUP(B350,#REF!,4,FALSE)),FALSE))),7,4)),3,4))/(60*24))-fctlontodouble(VLOOKUP(B350,#REF!,4,FALSE))/360,1)
),1,""),"")</f>
        <v/>
      </c>
      <c r="K350" s="82" t="str">
        <f t="shared" si="19"/>
        <v/>
      </c>
      <c r="L350" s="79" t="str">
        <f ca="1">IFERROR(IF(AND(
MOD(E350-fctlontodouble(VLOOKUP(D350,#REF!,4,FALSE))/360,1)&gt;=MOD((((MID((MID((IF(ISERR(A350),"",fctsoleil(A350,fctlattodouble(VLOOKUP(D350,#REF!,3,FALSE)),fctlontodouble(VLOOKUP(D350,#REF!,4,FALSE)),FALSE))),1,4)),1,2))*60+MID((MID((IF(ISERR(A350),"",fctsoleil(A350,fctlattodouble(VLOOKUP(D350,#REF!,3,FALSE)),fctlontodouble(VLOOKUP(D350,#REF!,4,FALSE)),FALSE))),1,4)),3,4))/(60*24))-fctlontodouble(VLOOKUP(D350,#REF!,4,FALSE))/360,1),
MOD(E350-fctlontodouble(VLOOKUP(D350,#REF!,4,FALSE))/360,1)&lt;MOD((((MID((MID((IF(ISERR(A350),"",fctsoleil(A350,fctlattodouble(VLOOKUP(D350,#REF!,3,FALSE)),fctlontodouble(VLOOKUP(D350,#REF!,4,FALSE)),FALSE))),7,4)),1,2))*60+MID((MID((IF(ISERR(A350),"",fctsoleil(A350,fctlattodouble(VLOOKUP(D350,#REF!,3,FALSE)),fctlontodouble(VLOOKUP(D350,#REF!,4,FALSE)),FALSE))),7,4)),3,4))/(60*24))-fctlontodouble(VLOOKUP(D350,#REF!,4,FALSE))/360,1)
),1," "),"")</f>
        <v/>
      </c>
      <c r="M350" s="79" t="str">
        <f t="shared" si="20"/>
        <v/>
      </c>
      <c r="N350" s="94"/>
      <c r="O350" s="83"/>
      <c r="P350" s="95"/>
      <c r="Q350" s="96"/>
      <c r="R350" s="97" t="str">
        <f>IF(AND(A350&lt;&gt;0,B350&lt;&gt;0,D350&lt;&gt;0,C350&lt;&gt;0,N350&lt;&gt;0),(vol_de_nuit(B350,D350,A350,C350,N350/24)*24),"")</f>
        <v/>
      </c>
      <c r="S350" s="98"/>
      <c r="T350" s="95"/>
      <c r="U350" s="99"/>
      <c r="V350" s="100"/>
      <c r="W350" s="101"/>
      <c r="X350" s="116" t="str">
        <f>IFERROR(IF(AND(VLOOKUP($F350,'Aircraft list'!$A$4:$G$39,2,FALSE)="YES",VLOOKUP($F350,'Aircraft list'!$A$4:$G$39,4,FALSE)="YES"),T350,""),"")</f>
        <v/>
      </c>
      <c r="Y350" s="115" t="str">
        <f>IFERROR(IF(AND(VLOOKUP($F350,'Aircraft list'!$A$4:$G$39,2,FALSE)="YES",VLOOKUP($F350,'Aircraft list'!$A$4:$G$39,4,FALSE)="YES"),V350,""),"")</f>
        <v/>
      </c>
      <c r="Z350" s="116" t="str">
        <f>IFERROR(IF(AND(VLOOKUP($F350,'Aircraft list'!$A$4:$G$39,3,FALSE)="YES",VLOOKUP($F350,'Aircraft list'!$A$4:$G$39,4,FALSE)="YES"),T350,""),"")</f>
        <v/>
      </c>
      <c r="AA350" s="115" t="str">
        <f>IFERROR(IF(AND(VLOOKUP($F350,'Aircraft list'!$A$4:$G$39,3,FALSE)="YES",VLOOKUP($F350,'Aircraft list'!$A$4:$G$39,4,FALSE)="YES"),V350,""),"")</f>
        <v/>
      </c>
      <c r="AB350" s="116" t="str">
        <f>IFERROR(IF(AND(VLOOKUP($F350,'Aircraft list'!$A$4:$G$39,2,FALSE)="YES",VLOOKUP($F350,'Aircraft list'!$A$4:$G$39,6,FALSE)="YES"),T350,""),"")</f>
        <v/>
      </c>
      <c r="AC350" s="115" t="str">
        <f>IFERROR(IF(AND(VLOOKUP($F350,'Aircraft list'!$A$4:$G$39,2,FALSE)="YES",VLOOKUP($F350,'Aircraft list'!$A$4:$G$39,6,FALSE)="YES"),V350,""),"")</f>
        <v/>
      </c>
      <c r="AD350" s="116" t="str">
        <f>IFERROR(IF(AND(VLOOKUP($F350,'Aircraft list'!$A$4:$G$39,3,FALSE)="YES",VLOOKUP($F350,'Aircraft list'!$A$4:$G$39,6,FALSE)="YES"),T350,""),"")</f>
        <v/>
      </c>
      <c r="AE350" s="117" t="str">
        <f>IFERROR(IF(AND(VLOOKUP($F350,'Aircraft list'!$A$4:$G$39,3,FALSE)="YES",VLOOKUP($F350,'Aircraft list'!$A$4:$G$39,6,FALSE)="YES"),U350,""),"")</f>
        <v/>
      </c>
      <c r="AF350" s="115" t="str">
        <f>IFERROR(IF(AND(VLOOKUP($F350,'Aircraft list'!$A$4:$G$39,3,FALSE)="YES",VLOOKUP($F350,'Aircraft list'!$A$4:$G$39,6,FALSE)="YES"),V350,""),"")</f>
        <v/>
      </c>
      <c r="AG350" s="116" t="str">
        <f>IFERROR(IF(VLOOKUP($F350,'Aircraft list'!$A$4:$G$39,5,FALSE)="YES",T350,""),"")</f>
        <v/>
      </c>
      <c r="AH350" s="117" t="str">
        <f>IFERROR(IF(VLOOKUP($F350,'Aircraft list'!$A$4:$G$39,5,FALSE)="YES",U350,""),"")</f>
        <v/>
      </c>
      <c r="AI350" s="115" t="str">
        <f>IFERROR(IF(VLOOKUP($F350,'Aircraft list'!$A$4:$G$39,5,FALSE)="YES",V350,""),"")</f>
        <v/>
      </c>
      <c r="AJ350" s="101"/>
      <c r="AK350" s="101"/>
      <c r="AL350" s="101"/>
      <c r="AM350" s="102" t="str">
        <f>IFERROR(IF(VLOOKUP($F350,'Aircraft list'!$A$4:$G$39,7,FALSE)="YES",N350,""),"")</f>
        <v/>
      </c>
      <c r="AN350" s="112"/>
      <c r="AO350" s="101"/>
      <c r="AP350" s="101"/>
      <c r="AQ350" s="101"/>
      <c r="AR350" s="111"/>
      <c r="AS350" s="102"/>
      <c r="AT350" s="102"/>
    </row>
    <row r="351" spans="1:47" s="50" customFormat="1">
      <c r="A351" s="84"/>
      <c r="B351" s="75"/>
      <c r="C351" s="76"/>
      <c r="D351" s="77"/>
      <c r="E351" s="73" t="str">
        <f t="shared" si="18"/>
        <v/>
      </c>
      <c r="F351" s="79"/>
      <c r="G351" s="80"/>
      <c r="H351" s="50" t="str">
        <f>IFERROR(IF(VLOOKUP(F351,'Aircraft list'!$A$4:$T$59, 3,FALSE)="YES", "ME", "SE" )," ")</f>
        <v xml:space="preserve"> </v>
      </c>
      <c r="I351" s="80"/>
      <c r="J351" s="81" t="str">
        <f ca="1">IFERROR(IF(AND(
MOD(C351-fctlontodouble(VLOOKUP(B351,#REF!,4,FALSE))/360,1)&gt;=MOD((((MID((MID((IF(ISERR(A351),"",fctsoleil(A351,fctlattodouble(VLOOKUP(B351,#REF!,3,FALSE)),fctlontodouble(VLOOKUP(B351,#REF!,4,FALSE)),FALSE))),1,4)),1,2))*60+MID((MID((IF(ISERR(A351),"",fctsoleil(A351,fctlattodouble(VLOOKUP(B351,#REF!,3,FALSE)),fctlontodouble(VLOOKUP(B351,#REF!,4,FALSE)),FALSE))),1,4)),3,4))/(60*24))-fctlontodouble(VLOOKUP(B351,#REF!,4,FALSE))/360,1),
MOD(C351-fctlontodouble(VLOOKUP(B351,#REF!,4,FALSE))/360,1)&lt;MOD((((MID((MID((IF(ISERR(A351),"",fctsoleil(A351,fctlattodouble(VLOOKUP(B351,#REF!,3,FALSE)),fctlontodouble(VLOOKUP(B351,#REF!,4,FALSE)),FALSE))),7,4)),1,2))*60+MID((MID((IF(ISERR(A351),"",fctsoleil(A351,fctlattodouble(VLOOKUP(B351,#REF!,3,FALSE)),fctlontodouble(VLOOKUP(B351,#REF!,4,FALSE)),FALSE))),7,4)),3,4))/(60*24))-fctlontodouble(VLOOKUP(B351,#REF!,4,FALSE))/360,1)
),1,""),"")</f>
        <v/>
      </c>
      <c r="K351" s="82" t="str">
        <f t="shared" si="19"/>
        <v/>
      </c>
      <c r="L351" s="79" t="str">
        <f ca="1">IFERROR(IF(AND(
MOD(E351-fctlontodouble(VLOOKUP(D351,#REF!,4,FALSE))/360,1)&gt;=MOD((((MID((MID((IF(ISERR(A351),"",fctsoleil(A351,fctlattodouble(VLOOKUP(D351,#REF!,3,FALSE)),fctlontodouble(VLOOKUP(D351,#REF!,4,FALSE)),FALSE))),1,4)),1,2))*60+MID((MID((IF(ISERR(A351),"",fctsoleil(A351,fctlattodouble(VLOOKUP(D351,#REF!,3,FALSE)),fctlontodouble(VLOOKUP(D351,#REF!,4,FALSE)),FALSE))),1,4)),3,4))/(60*24))-fctlontodouble(VLOOKUP(D351,#REF!,4,FALSE))/360,1),
MOD(E351-fctlontodouble(VLOOKUP(D351,#REF!,4,FALSE))/360,1)&lt;MOD((((MID((MID((IF(ISERR(A351),"",fctsoleil(A351,fctlattodouble(VLOOKUP(D351,#REF!,3,FALSE)),fctlontodouble(VLOOKUP(D351,#REF!,4,FALSE)),FALSE))),7,4)),1,2))*60+MID((MID((IF(ISERR(A351),"",fctsoleil(A351,fctlattodouble(VLOOKUP(D351,#REF!,3,FALSE)),fctlontodouble(VLOOKUP(D351,#REF!,4,FALSE)),FALSE))),7,4)),3,4))/(60*24))-fctlontodouble(VLOOKUP(D351,#REF!,4,FALSE))/360,1)
),1," "),"")</f>
        <v/>
      </c>
      <c r="M351" s="79" t="str">
        <f t="shared" si="20"/>
        <v/>
      </c>
      <c r="N351" s="94"/>
      <c r="O351" s="83"/>
      <c r="P351" s="95"/>
      <c r="Q351" s="96"/>
      <c r="R351" s="97" t="str">
        <f>IF(AND(A351&lt;&gt;0,B351&lt;&gt;0,D351&lt;&gt;0,C351&lt;&gt;0,N351&lt;&gt;0),(vol_de_nuit(B351,D351,A351,C351,N351/24)*24),"")</f>
        <v/>
      </c>
      <c r="S351" s="98"/>
      <c r="T351" s="95"/>
      <c r="U351" s="99"/>
      <c r="V351" s="100"/>
      <c r="W351" s="101"/>
      <c r="X351" s="116" t="str">
        <f>IFERROR(IF(AND(VLOOKUP($F351,'Aircraft list'!$A$4:$G$39,2,FALSE)="YES",VLOOKUP($F351,'Aircraft list'!$A$4:$G$39,4,FALSE)="YES"),T351,""),"")</f>
        <v/>
      </c>
      <c r="Y351" s="115" t="str">
        <f>IFERROR(IF(AND(VLOOKUP($F351,'Aircraft list'!$A$4:$G$39,2,FALSE)="YES",VLOOKUP($F351,'Aircraft list'!$A$4:$G$39,4,FALSE)="YES"),V351,""),"")</f>
        <v/>
      </c>
      <c r="Z351" s="116" t="str">
        <f>IFERROR(IF(AND(VLOOKUP($F351,'Aircraft list'!$A$4:$G$39,3,FALSE)="YES",VLOOKUP($F351,'Aircraft list'!$A$4:$G$39,4,FALSE)="YES"),T351,""),"")</f>
        <v/>
      </c>
      <c r="AA351" s="115" t="str">
        <f>IFERROR(IF(AND(VLOOKUP($F351,'Aircraft list'!$A$4:$G$39,3,FALSE)="YES",VLOOKUP($F351,'Aircraft list'!$A$4:$G$39,4,FALSE)="YES"),V351,""),"")</f>
        <v/>
      </c>
      <c r="AB351" s="116" t="str">
        <f>IFERROR(IF(AND(VLOOKUP($F351,'Aircraft list'!$A$4:$G$39,2,FALSE)="YES",VLOOKUP($F351,'Aircraft list'!$A$4:$G$39,6,FALSE)="YES"),T351,""),"")</f>
        <v/>
      </c>
      <c r="AC351" s="115" t="str">
        <f>IFERROR(IF(AND(VLOOKUP($F351,'Aircraft list'!$A$4:$G$39,2,FALSE)="YES",VLOOKUP($F351,'Aircraft list'!$A$4:$G$39,6,FALSE)="YES"),V351,""),"")</f>
        <v/>
      </c>
      <c r="AD351" s="116" t="str">
        <f>IFERROR(IF(AND(VLOOKUP($F351,'Aircraft list'!$A$4:$G$39,3,FALSE)="YES",VLOOKUP($F351,'Aircraft list'!$A$4:$G$39,6,FALSE)="YES"),T351,""),"")</f>
        <v/>
      </c>
      <c r="AE351" s="117" t="str">
        <f>IFERROR(IF(AND(VLOOKUP($F351,'Aircraft list'!$A$4:$G$39,3,FALSE)="YES",VLOOKUP($F351,'Aircraft list'!$A$4:$G$39,6,FALSE)="YES"),U351,""),"")</f>
        <v/>
      </c>
      <c r="AF351" s="115" t="str">
        <f>IFERROR(IF(AND(VLOOKUP($F351,'Aircraft list'!$A$4:$G$39,3,FALSE)="YES",VLOOKUP($F351,'Aircraft list'!$A$4:$G$39,6,FALSE)="YES"),V351,""),"")</f>
        <v/>
      </c>
      <c r="AG351" s="116" t="str">
        <f>IFERROR(IF(VLOOKUP($F351,'Aircraft list'!$A$4:$G$39,5,FALSE)="YES",T351,""),"")</f>
        <v/>
      </c>
      <c r="AH351" s="117" t="str">
        <f>IFERROR(IF(VLOOKUP($F351,'Aircraft list'!$A$4:$G$39,5,FALSE)="YES",U351,""),"")</f>
        <v/>
      </c>
      <c r="AI351" s="115" t="str">
        <f>IFERROR(IF(VLOOKUP($F351,'Aircraft list'!$A$4:$G$39,5,FALSE)="YES",V351,""),"")</f>
        <v/>
      </c>
      <c r="AJ351" s="101"/>
      <c r="AK351" s="101"/>
      <c r="AL351" s="101"/>
      <c r="AM351" s="102" t="str">
        <f>IFERROR(IF(VLOOKUP($F351,'Aircraft list'!$A$4:$G$39,7,FALSE)="YES",N351,""),"")</f>
        <v/>
      </c>
      <c r="AN351" s="112"/>
      <c r="AO351" s="101"/>
      <c r="AP351" s="101"/>
      <c r="AQ351" s="101"/>
      <c r="AR351" s="111"/>
      <c r="AS351" s="102"/>
      <c r="AT351" s="102"/>
    </row>
    <row r="352" spans="1:47" s="50" customFormat="1">
      <c r="A352" s="84"/>
      <c r="B352" s="75"/>
      <c r="C352" s="76"/>
      <c r="D352" s="77"/>
      <c r="E352" s="73" t="str">
        <f t="shared" si="18"/>
        <v/>
      </c>
      <c r="F352" s="79"/>
      <c r="G352" s="80"/>
      <c r="H352" s="50" t="str">
        <f>IFERROR(IF(VLOOKUP(F352,'Aircraft list'!$A$4:$T$59, 3,FALSE)="YES", "ME", "SE" )," ")</f>
        <v xml:space="preserve"> </v>
      </c>
      <c r="I352" s="80"/>
      <c r="J352" s="81" t="str">
        <f ca="1">IFERROR(IF(AND(
MOD(C352-fctlontodouble(VLOOKUP(B352,#REF!,4,FALSE))/360,1)&gt;=MOD((((MID((MID((IF(ISERR(A352),"",fctsoleil(A352,fctlattodouble(VLOOKUP(B352,#REF!,3,FALSE)),fctlontodouble(VLOOKUP(B352,#REF!,4,FALSE)),FALSE))),1,4)),1,2))*60+MID((MID((IF(ISERR(A352),"",fctsoleil(A352,fctlattodouble(VLOOKUP(B352,#REF!,3,FALSE)),fctlontodouble(VLOOKUP(B352,#REF!,4,FALSE)),FALSE))),1,4)),3,4))/(60*24))-fctlontodouble(VLOOKUP(B352,#REF!,4,FALSE))/360,1),
MOD(C352-fctlontodouble(VLOOKUP(B352,#REF!,4,FALSE))/360,1)&lt;MOD((((MID((MID((IF(ISERR(A352),"",fctsoleil(A352,fctlattodouble(VLOOKUP(B352,#REF!,3,FALSE)),fctlontodouble(VLOOKUP(B352,#REF!,4,FALSE)),FALSE))),7,4)),1,2))*60+MID((MID((IF(ISERR(A352),"",fctsoleil(A352,fctlattodouble(VLOOKUP(B352,#REF!,3,FALSE)),fctlontodouble(VLOOKUP(B352,#REF!,4,FALSE)),FALSE))),7,4)),3,4))/(60*24))-fctlontodouble(VLOOKUP(B352,#REF!,4,FALSE))/360,1)
),1,""),"")</f>
        <v/>
      </c>
      <c r="K352" s="82" t="str">
        <f t="shared" si="19"/>
        <v/>
      </c>
      <c r="L352" s="79" t="str">
        <f ca="1">IFERROR(IF(AND(
MOD(E352-fctlontodouble(VLOOKUP(D352,#REF!,4,FALSE))/360,1)&gt;=MOD((((MID((MID((IF(ISERR(A352),"",fctsoleil(A352,fctlattodouble(VLOOKUP(D352,#REF!,3,FALSE)),fctlontodouble(VLOOKUP(D352,#REF!,4,FALSE)),FALSE))),1,4)),1,2))*60+MID((MID((IF(ISERR(A352),"",fctsoleil(A352,fctlattodouble(VLOOKUP(D352,#REF!,3,FALSE)),fctlontodouble(VLOOKUP(D352,#REF!,4,FALSE)),FALSE))),1,4)),3,4))/(60*24))-fctlontodouble(VLOOKUP(D352,#REF!,4,FALSE))/360,1),
MOD(E352-fctlontodouble(VLOOKUP(D352,#REF!,4,FALSE))/360,1)&lt;MOD((((MID((MID((IF(ISERR(A352),"",fctsoleil(A352,fctlattodouble(VLOOKUP(D352,#REF!,3,FALSE)),fctlontodouble(VLOOKUP(D352,#REF!,4,FALSE)),FALSE))),7,4)),1,2))*60+MID((MID((IF(ISERR(A352),"",fctsoleil(A352,fctlattodouble(VLOOKUP(D352,#REF!,3,FALSE)),fctlontodouble(VLOOKUP(D352,#REF!,4,FALSE)),FALSE))),7,4)),3,4))/(60*24))-fctlontodouble(VLOOKUP(D352,#REF!,4,FALSE))/360,1)
),1," "),"")</f>
        <v/>
      </c>
      <c r="M352" s="79" t="str">
        <f t="shared" si="20"/>
        <v/>
      </c>
      <c r="N352" s="94"/>
      <c r="O352" s="83"/>
      <c r="P352" s="95"/>
      <c r="Q352" s="96"/>
      <c r="R352" s="97" t="str">
        <f>IF(AND(A352&lt;&gt;0,B352&lt;&gt;0,D352&lt;&gt;0,C352&lt;&gt;0,N352&lt;&gt;0),(vol_de_nuit(B352,D352,A352,C352,N352/24)*24),"")</f>
        <v/>
      </c>
      <c r="S352" s="98"/>
      <c r="T352" s="95"/>
      <c r="U352" s="99"/>
      <c r="V352" s="100"/>
      <c r="W352" s="101"/>
      <c r="X352" s="116" t="str">
        <f>IFERROR(IF(AND(VLOOKUP($F352,'Aircraft list'!$A$4:$G$39,2,FALSE)="YES",VLOOKUP($F352,'Aircraft list'!$A$4:$G$39,4,FALSE)="YES"),T352,""),"")</f>
        <v/>
      </c>
      <c r="Y352" s="115" t="str">
        <f>IFERROR(IF(AND(VLOOKUP($F352,'Aircraft list'!$A$4:$G$39,2,FALSE)="YES",VLOOKUP($F352,'Aircraft list'!$A$4:$G$39,4,FALSE)="YES"),V352,""),"")</f>
        <v/>
      </c>
      <c r="Z352" s="116" t="str">
        <f>IFERROR(IF(AND(VLOOKUP($F352,'Aircraft list'!$A$4:$G$39,3,FALSE)="YES",VLOOKUP($F352,'Aircraft list'!$A$4:$G$39,4,FALSE)="YES"),T352,""),"")</f>
        <v/>
      </c>
      <c r="AA352" s="115" t="str">
        <f>IFERROR(IF(AND(VLOOKUP($F352,'Aircraft list'!$A$4:$G$39,3,FALSE)="YES",VLOOKUP($F352,'Aircraft list'!$A$4:$G$39,4,FALSE)="YES"),V352,""),"")</f>
        <v/>
      </c>
      <c r="AB352" s="116" t="str">
        <f>IFERROR(IF(AND(VLOOKUP($F352,'Aircraft list'!$A$4:$G$39,2,FALSE)="YES",VLOOKUP($F352,'Aircraft list'!$A$4:$G$39,6,FALSE)="YES"),T352,""),"")</f>
        <v/>
      </c>
      <c r="AC352" s="115" t="str">
        <f>IFERROR(IF(AND(VLOOKUP($F352,'Aircraft list'!$A$4:$G$39,2,FALSE)="YES",VLOOKUP($F352,'Aircraft list'!$A$4:$G$39,6,FALSE)="YES"),V352,""),"")</f>
        <v/>
      </c>
      <c r="AD352" s="116" t="str">
        <f>IFERROR(IF(AND(VLOOKUP($F352,'Aircraft list'!$A$4:$G$39,3,FALSE)="YES",VLOOKUP($F352,'Aircraft list'!$A$4:$G$39,6,FALSE)="YES"),T352,""),"")</f>
        <v/>
      </c>
      <c r="AE352" s="117" t="str">
        <f>IFERROR(IF(AND(VLOOKUP($F352,'Aircraft list'!$A$4:$G$39,3,FALSE)="YES",VLOOKUP($F352,'Aircraft list'!$A$4:$G$39,6,FALSE)="YES"),U352,""),"")</f>
        <v/>
      </c>
      <c r="AF352" s="115" t="str">
        <f>IFERROR(IF(AND(VLOOKUP($F352,'Aircraft list'!$A$4:$G$39,3,FALSE)="YES",VLOOKUP($F352,'Aircraft list'!$A$4:$G$39,6,FALSE)="YES"),V352,""),"")</f>
        <v/>
      </c>
      <c r="AG352" s="116" t="str">
        <f>IFERROR(IF(VLOOKUP($F352,'Aircraft list'!$A$4:$G$39,5,FALSE)="YES",T352,""),"")</f>
        <v/>
      </c>
      <c r="AH352" s="117" t="str">
        <f>IFERROR(IF(VLOOKUP($F352,'Aircraft list'!$A$4:$G$39,5,FALSE)="YES",U352,""),"")</f>
        <v/>
      </c>
      <c r="AI352" s="115" t="str">
        <f>IFERROR(IF(VLOOKUP($F352,'Aircraft list'!$A$4:$G$39,5,FALSE)="YES",V352,""),"")</f>
        <v/>
      </c>
      <c r="AJ352" s="101"/>
      <c r="AK352" s="101"/>
      <c r="AL352" s="101"/>
      <c r="AM352" s="102" t="str">
        <f>IFERROR(IF(VLOOKUP($F352,'Aircraft list'!$A$4:$G$39,7,FALSE)="YES",N352,""),"")</f>
        <v/>
      </c>
      <c r="AN352" s="112"/>
      <c r="AO352" s="101"/>
      <c r="AP352" s="101"/>
      <c r="AQ352" s="101"/>
      <c r="AR352" s="111"/>
      <c r="AS352" s="102"/>
      <c r="AT352" s="102"/>
    </row>
    <row r="353" spans="1:46" s="50" customFormat="1">
      <c r="A353" s="84"/>
      <c r="B353" s="75"/>
      <c r="C353" s="76"/>
      <c r="D353" s="77"/>
      <c r="E353" s="73" t="str">
        <f t="shared" si="18"/>
        <v/>
      </c>
      <c r="F353" s="79"/>
      <c r="G353" s="80"/>
      <c r="H353" s="50" t="str">
        <f>IFERROR(IF(VLOOKUP(F353,'Aircraft list'!$A$4:$T$59, 3,FALSE)="YES", "ME", "SE" )," ")</f>
        <v xml:space="preserve"> </v>
      </c>
      <c r="I353" s="80"/>
      <c r="J353" s="81" t="str">
        <f ca="1">IFERROR(IF(AND(
MOD(C353-fctlontodouble(VLOOKUP(B353,#REF!,4,FALSE))/360,1)&gt;=MOD((((MID((MID((IF(ISERR(A353),"",fctsoleil(A353,fctlattodouble(VLOOKUP(B353,#REF!,3,FALSE)),fctlontodouble(VLOOKUP(B353,#REF!,4,FALSE)),FALSE))),1,4)),1,2))*60+MID((MID((IF(ISERR(A353),"",fctsoleil(A353,fctlattodouble(VLOOKUP(B353,#REF!,3,FALSE)),fctlontodouble(VLOOKUP(B353,#REF!,4,FALSE)),FALSE))),1,4)),3,4))/(60*24))-fctlontodouble(VLOOKUP(B353,#REF!,4,FALSE))/360,1),
MOD(C353-fctlontodouble(VLOOKUP(B353,#REF!,4,FALSE))/360,1)&lt;MOD((((MID((MID((IF(ISERR(A353),"",fctsoleil(A353,fctlattodouble(VLOOKUP(B353,#REF!,3,FALSE)),fctlontodouble(VLOOKUP(B353,#REF!,4,FALSE)),FALSE))),7,4)),1,2))*60+MID((MID((IF(ISERR(A353),"",fctsoleil(A353,fctlattodouble(VLOOKUP(B353,#REF!,3,FALSE)),fctlontodouble(VLOOKUP(B353,#REF!,4,FALSE)),FALSE))),7,4)),3,4))/(60*24))-fctlontodouble(VLOOKUP(B353,#REF!,4,FALSE))/360,1)
),1,""),"")</f>
        <v/>
      </c>
      <c r="K353" s="82" t="str">
        <f t="shared" si="19"/>
        <v/>
      </c>
      <c r="L353" s="79" t="str">
        <f ca="1">IFERROR(IF(AND(
MOD(E353-fctlontodouble(VLOOKUP(D353,#REF!,4,FALSE))/360,1)&gt;=MOD((((MID((MID((IF(ISERR(A353),"",fctsoleil(A353,fctlattodouble(VLOOKUP(D353,#REF!,3,FALSE)),fctlontodouble(VLOOKUP(D353,#REF!,4,FALSE)),FALSE))),1,4)),1,2))*60+MID((MID((IF(ISERR(A353),"",fctsoleil(A353,fctlattodouble(VLOOKUP(D353,#REF!,3,FALSE)),fctlontodouble(VLOOKUP(D353,#REF!,4,FALSE)),FALSE))),1,4)),3,4))/(60*24))-fctlontodouble(VLOOKUP(D353,#REF!,4,FALSE))/360,1),
MOD(E353-fctlontodouble(VLOOKUP(D353,#REF!,4,FALSE))/360,1)&lt;MOD((((MID((MID((IF(ISERR(A353),"",fctsoleil(A353,fctlattodouble(VLOOKUP(D353,#REF!,3,FALSE)),fctlontodouble(VLOOKUP(D353,#REF!,4,FALSE)),FALSE))),7,4)),1,2))*60+MID((MID((IF(ISERR(A353),"",fctsoleil(A353,fctlattodouble(VLOOKUP(D353,#REF!,3,FALSE)),fctlontodouble(VLOOKUP(D353,#REF!,4,FALSE)),FALSE))),7,4)),3,4))/(60*24))-fctlontodouble(VLOOKUP(D353,#REF!,4,FALSE))/360,1)
),1," "),"")</f>
        <v/>
      </c>
      <c r="M353" s="79" t="str">
        <f t="shared" si="20"/>
        <v/>
      </c>
      <c r="N353" s="94"/>
      <c r="O353" s="83"/>
      <c r="P353" s="95"/>
      <c r="Q353" s="96"/>
      <c r="R353" s="97" t="str">
        <f>IF(AND(A353&lt;&gt;0,B353&lt;&gt;0,D353&lt;&gt;0,C353&lt;&gt;0,N353&lt;&gt;0),(vol_de_nuit(B353,D353,A353,C353,N353/24)*24),"")</f>
        <v/>
      </c>
      <c r="S353" s="98"/>
      <c r="T353" s="95"/>
      <c r="U353" s="99"/>
      <c r="V353" s="100"/>
      <c r="W353" s="101"/>
      <c r="X353" s="116" t="str">
        <f>IFERROR(IF(AND(VLOOKUP($F353,'Aircraft list'!$A$4:$G$39,2,FALSE)="YES",VLOOKUP($F353,'Aircraft list'!$A$4:$G$39,4,FALSE)="YES"),T353,""),"")</f>
        <v/>
      </c>
      <c r="Y353" s="115" t="str">
        <f>IFERROR(IF(AND(VLOOKUP($F353,'Aircraft list'!$A$4:$G$39,2,FALSE)="YES",VLOOKUP($F353,'Aircraft list'!$A$4:$G$39,4,FALSE)="YES"),V353,""),"")</f>
        <v/>
      </c>
      <c r="Z353" s="116" t="str">
        <f>IFERROR(IF(AND(VLOOKUP($F353,'Aircraft list'!$A$4:$G$39,3,FALSE)="YES",VLOOKUP($F353,'Aircraft list'!$A$4:$G$39,4,FALSE)="YES"),T353,""),"")</f>
        <v/>
      </c>
      <c r="AA353" s="115" t="str">
        <f>IFERROR(IF(AND(VLOOKUP($F353,'Aircraft list'!$A$4:$G$39,3,FALSE)="YES",VLOOKUP($F353,'Aircraft list'!$A$4:$G$39,4,FALSE)="YES"),V353,""),"")</f>
        <v/>
      </c>
      <c r="AB353" s="116" t="str">
        <f>IFERROR(IF(AND(VLOOKUP($F353,'Aircraft list'!$A$4:$G$39,2,FALSE)="YES",VLOOKUP($F353,'Aircraft list'!$A$4:$G$39,6,FALSE)="YES"),T353,""),"")</f>
        <v/>
      </c>
      <c r="AC353" s="115" t="str">
        <f>IFERROR(IF(AND(VLOOKUP($F353,'Aircraft list'!$A$4:$G$39,2,FALSE)="YES",VLOOKUP($F353,'Aircraft list'!$A$4:$G$39,6,FALSE)="YES"),V353,""),"")</f>
        <v/>
      </c>
      <c r="AD353" s="116" t="str">
        <f>IFERROR(IF(AND(VLOOKUP($F353,'Aircraft list'!$A$4:$G$39,3,FALSE)="YES",VLOOKUP($F353,'Aircraft list'!$A$4:$G$39,6,FALSE)="YES"),T353,""),"")</f>
        <v/>
      </c>
      <c r="AE353" s="117" t="str">
        <f>IFERROR(IF(AND(VLOOKUP($F353,'Aircraft list'!$A$4:$G$39,3,FALSE)="YES",VLOOKUP($F353,'Aircraft list'!$A$4:$G$39,6,FALSE)="YES"),U353,""),"")</f>
        <v/>
      </c>
      <c r="AF353" s="115" t="str">
        <f>IFERROR(IF(AND(VLOOKUP($F353,'Aircraft list'!$A$4:$G$39,3,FALSE)="YES",VLOOKUP($F353,'Aircraft list'!$A$4:$G$39,6,FALSE)="YES"),V353,""),"")</f>
        <v/>
      </c>
      <c r="AG353" s="116" t="str">
        <f>IFERROR(IF(VLOOKUP($F353,'Aircraft list'!$A$4:$G$39,5,FALSE)="YES",T353,""),"")</f>
        <v/>
      </c>
      <c r="AH353" s="117" t="str">
        <f>IFERROR(IF(VLOOKUP($F353,'Aircraft list'!$A$4:$G$39,5,FALSE)="YES",U353,""),"")</f>
        <v/>
      </c>
      <c r="AI353" s="115" t="str">
        <f>IFERROR(IF(VLOOKUP($F353,'Aircraft list'!$A$4:$G$39,5,FALSE)="YES",V353,""),"")</f>
        <v/>
      </c>
      <c r="AJ353" s="101"/>
      <c r="AK353" s="101"/>
      <c r="AL353" s="101"/>
      <c r="AM353" s="102" t="str">
        <f>IFERROR(IF(VLOOKUP($F353,'Aircraft list'!$A$4:$G$39,7,FALSE)="YES",N353,""),"")</f>
        <v/>
      </c>
      <c r="AN353" s="112"/>
      <c r="AO353" s="101"/>
      <c r="AP353" s="101"/>
      <c r="AQ353" s="101"/>
      <c r="AR353" s="111"/>
      <c r="AS353" s="102"/>
      <c r="AT353" s="102"/>
    </row>
    <row r="354" spans="1:46" s="50" customFormat="1">
      <c r="A354" s="84"/>
      <c r="B354" s="75"/>
      <c r="C354" s="76"/>
      <c r="D354" s="77"/>
      <c r="E354" s="73" t="str">
        <f t="shared" si="18"/>
        <v/>
      </c>
      <c r="F354" s="79"/>
      <c r="G354" s="80"/>
      <c r="H354" s="50" t="str">
        <f>IFERROR(IF(VLOOKUP(F354,'Aircraft list'!$A$4:$T$59, 3,FALSE)="YES", "ME", "SE" )," ")</f>
        <v xml:space="preserve"> </v>
      </c>
      <c r="I354" s="80"/>
      <c r="J354" s="81" t="str">
        <f ca="1">IFERROR(IF(AND(
MOD(C354-fctlontodouble(VLOOKUP(B354,#REF!,4,FALSE))/360,1)&gt;=MOD((((MID((MID((IF(ISERR(A354),"",fctsoleil(A354,fctlattodouble(VLOOKUP(B354,#REF!,3,FALSE)),fctlontodouble(VLOOKUP(B354,#REF!,4,FALSE)),FALSE))),1,4)),1,2))*60+MID((MID((IF(ISERR(A354),"",fctsoleil(A354,fctlattodouble(VLOOKUP(B354,#REF!,3,FALSE)),fctlontodouble(VLOOKUP(B354,#REF!,4,FALSE)),FALSE))),1,4)),3,4))/(60*24))-fctlontodouble(VLOOKUP(B354,#REF!,4,FALSE))/360,1),
MOD(C354-fctlontodouble(VLOOKUP(B354,#REF!,4,FALSE))/360,1)&lt;MOD((((MID((MID((IF(ISERR(A354),"",fctsoleil(A354,fctlattodouble(VLOOKUP(B354,#REF!,3,FALSE)),fctlontodouble(VLOOKUP(B354,#REF!,4,FALSE)),FALSE))),7,4)),1,2))*60+MID((MID((IF(ISERR(A354),"",fctsoleil(A354,fctlattodouble(VLOOKUP(B354,#REF!,3,FALSE)),fctlontodouble(VLOOKUP(B354,#REF!,4,FALSE)),FALSE))),7,4)),3,4))/(60*24))-fctlontodouble(VLOOKUP(B354,#REF!,4,FALSE))/360,1)
),1,""),"")</f>
        <v/>
      </c>
      <c r="K354" s="82" t="str">
        <f t="shared" si="19"/>
        <v/>
      </c>
      <c r="L354" s="79" t="str">
        <f ca="1">IFERROR(IF(AND(
MOD(E354-fctlontodouble(VLOOKUP(D354,#REF!,4,FALSE))/360,1)&gt;=MOD((((MID((MID((IF(ISERR(A354),"",fctsoleil(A354,fctlattodouble(VLOOKUP(D354,#REF!,3,FALSE)),fctlontodouble(VLOOKUP(D354,#REF!,4,FALSE)),FALSE))),1,4)),1,2))*60+MID((MID((IF(ISERR(A354),"",fctsoleil(A354,fctlattodouble(VLOOKUP(D354,#REF!,3,FALSE)),fctlontodouble(VLOOKUP(D354,#REF!,4,FALSE)),FALSE))),1,4)),3,4))/(60*24))-fctlontodouble(VLOOKUP(D354,#REF!,4,FALSE))/360,1),
MOD(E354-fctlontodouble(VLOOKUP(D354,#REF!,4,FALSE))/360,1)&lt;MOD((((MID((MID((IF(ISERR(A354),"",fctsoleil(A354,fctlattodouble(VLOOKUP(D354,#REF!,3,FALSE)),fctlontodouble(VLOOKUP(D354,#REF!,4,FALSE)),FALSE))),7,4)),1,2))*60+MID((MID((IF(ISERR(A354),"",fctsoleil(A354,fctlattodouble(VLOOKUP(D354,#REF!,3,FALSE)),fctlontodouble(VLOOKUP(D354,#REF!,4,FALSE)),FALSE))),7,4)),3,4))/(60*24))-fctlontodouble(VLOOKUP(D354,#REF!,4,FALSE))/360,1)
),1," "),"")</f>
        <v/>
      </c>
      <c r="M354" s="79" t="str">
        <f t="shared" si="20"/>
        <v/>
      </c>
      <c r="N354" s="94"/>
      <c r="O354" s="83"/>
      <c r="P354" s="95"/>
      <c r="Q354" s="96"/>
      <c r="R354" s="97" t="str">
        <f>IF(AND(A354&lt;&gt;0,B354&lt;&gt;0,D354&lt;&gt;0,C354&lt;&gt;0,N354&lt;&gt;0),(vol_de_nuit(B354,D354,A354,C354,N354/24)*24),"")</f>
        <v/>
      </c>
      <c r="S354" s="98"/>
      <c r="T354" s="95"/>
      <c r="U354" s="99"/>
      <c r="V354" s="100"/>
      <c r="W354" s="101"/>
      <c r="X354" s="116" t="str">
        <f>IFERROR(IF(AND(VLOOKUP($F354,'Aircraft list'!$A$4:$G$39,2,FALSE)="YES",VLOOKUP($F354,'Aircraft list'!$A$4:$G$39,4,FALSE)="YES"),T354,""),"")</f>
        <v/>
      </c>
      <c r="Y354" s="115" t="str">
        <f>IFERROR(IF(AND(VLOOKUP($F354,'Aircraft list'!$A$4:$G$39,2,FALSE)="YES",VLOOKUP($F354,'Aircraft list'!$A$4:$G$39,4,FALSE)="YES"),V354,""),"")</f>
        <v/>
      </c>
      <c r="Z354" s="116" t="str">
        <f>IFERROR(IF(AND(VLOOKUP($F354,'Aircraft list'!$A$4:$G$39,3,FALSE)="YES",VLOOKUP($F354,'Aircraft list'!$A$4:$G$39,4,FALSE)="YES"),T354,""),"")</f>
        <v/>
      </c>
      <c r="AA354" s="115" t="str">
        <f>IFERROR(IF(AND(VLOOKUP($F354,'Aircraft list'!$A$4:$G$39,3,FALSE)="YES",VLOOKUP($F354,'Aircraft list'!$A$4:$G$39,4,FALSE)="YES"),V354,""),"")</f>
        <v/>
      </c>
      <c r="AB354" s="116" t="str">
        <f>IFERROR(IF(AND(VLOOKUP($F354,'Aircraft list'!$A$4:$G$39,2,FALSE)="YES",VLOOKUP($F354,'Aircraft list'!$A$4:$G$39,6,FALSE)="YES"),T354,""),"")</f>
        <v/>
      </c>
      <c r="AC354" s="115" t="str">
        <f>IFERROR(IF(AND(VLOOKUP($F354,'Aircraft list'!$A$4:$G$39,2,FALSE)="YES",VLOOKUP($F354,'Aircraft list'!$A$4:$G$39,6,FALSE)="YES"),V354,""),"")</f>
        <v/>
      </c>
      <c r="AD354" s="116" t="str">
        <f>IFERROR(IF(AND(VLOOKUP($F354,'Aircraft list'!$A$4:$G$39,3,FALSE)="YES",VLOOKUP($F354,'Aircraft list'!$A$4:$G$39,6,FALSE)="YES"),T354,""),"")</f>
        <v/>
      </c>
      <c r="AE354" s="117" t="str">
        <f>IFERROR(IF(AND(VLOOKUP($F354,'Aircraft list'!$A$4:$G$39,3,FALSE)="YES",VLOOKUP($F354,'Aircraft list'!$A$4:$G$39,6,FALSE)="YES"),U354,""),"")</f>
        <v/>
      </c>
      <c r="AF354" s="115" t="str">
        <f>IFERROR(IF(AND(VLOOKUP($F354,'Aircraft list'!$A$4:$G$39,3,FALSE)="YES",VLOOKUP($F354,'Aircraft list'!$A$4:$G$39,6,FALSE)="YES"),V354,""),"")</f>
        <v/>
      </c>
      <c r="AG354" s="116" t="str">
        <f>IFERROR(IF(VLOOKUP($F354,'Aircraft list'!$A$4:$G$39,5,FALSE)="YES",T354,""),"")</f>
        <v/>
      </c>
      <c r="AH354" s="117" t="str">
        <f>IFERROR(IF(VLOOKUP($F354,'Aircraft list'!$A$4:$G$39,5,FALSE)="YES",U354,""),"")</f>
        <v/>
      </c>
      <c r="AI354" s="115" t="str">
        <f>IFERROR(IF(VLOOKUP($F354,'Aircraft list'!$A$4:$G$39,5,FALSE)="YES",V354,""),"")</f>
        <v/>
      </c>
      <c r="AJ354" s="101"/>
      <c r="AK354" s="101"/>
      <c r="AL354" s="101"/>
      <c r="AM354" s="102" t="str">
        <f>IFERROR(IF(VLOOKUP($F354,'Aircraft list'!$A$4:$G$39,7,FALSE)="YES",N354,""),"")</f>
        <v/>
      </c>
      <c r="AN354" s="112"/>
      <c r="AO354" s="101"/>
      <c r="AP354" s="101"/>
      <c r="AQ354" s="101"/>
      <c r="AR354" s="111"/>
      <c r="AS354" s="102"/>
      <c r="AT354" s="102"/>
    </row>
    <row r="355" spans="1:46" s="50" customFormat="1">
      <c r="A355" s="84"/>
      <c r="B355" s="75"/>
      <c r="C355" s="76"/>
      <c r="D355" s="77"/>
      <c r="E355" s="73" t="str">
        <f t="shared" si="18"/>
        <v/>
      </c>
      <c r="F355" s="79"/>
      <c r="G355" s="80"/>
      <c r="H355" s="50" t="str">
        <f>IFERROR(IF(VLOOKUP(F355,'Aircraft list'!$A$4:$T$59, 3,FALSE)="YES", "ME", "SE" )," ")</f>
        <v xml:space="preserve"> </v>
      </c>
      <c r="I355" s="80"/>
      <c r="J355" s="81" t="str">
        <f ca="1">IFERROR(IF(AND(
MOD(C355-fctlontodouble(VLOOKUP(B355,#REF!,4,FALSE))/360,1)&gt;=MOD((((MID((MID((IF(ISERR(A355),"",fctsoleil(A355,fctlattodouble(VLOOKUP(B355,#REF!,3,FALSE)),fctlontodouble(VLOOKUP(B355,#REF!,4,FALSE)),FALSE))),1,4)),1,2))*60+MID((MID((IF(ISERR(A355),"",fctsoleil(A355,fctlattodouble(VLOOKUP(B355,#REF!,3,FALSE)),fctlontodouble(VLOOKUP(B355,#REF!,4,FALSE)),FALSE))),1,4)),3,4))/(60*24))-fctlontodouble(VLOOKUP(B355,#REF!,4,FALSE))/360,1),
MOD(C355-fctlontodouble(VLOOKUP(B355,#REF!,4,FALSE))/360,1)&lt;MOD((((MID((MID((IF(ISERR(A355),"",fctsoleil(A355,fctlattodouble(VLOOKUP(B355,#REF!,3,FALSE)),fctlontodouble(VLOOKUP(B355,#REF!,4,FALSE)),FALSE))),7,4)),1,2))*60+MID((MID((IF(ISERR(A355),"",fctsoleil(A355,fctlattodouble(VLOOKUP(B355,#REF!,3,FALSE)),fctlontodouble(VLOOKUP(B355,#REF!,4,FALSE)),FALSE))),7,4)),3,4))/(60*24))-fctlontodouble(VLOOKUP(B355,#REF!,4,FALSE))/360,1)
),1,""),"")</f>
        <v/>
      </c>
      <c r="K355" s="82" t="str">
        <f t="shared" si="19"/>
        <v/>
      </c>
      <c r="L355" s="79" t="str">
        <f ca="1">IFERROR(IF(AND(
MOD(E355-fctlontodouble(VLOOKUP(D355,#REF!,4,FALSE))/360,1)&gt;=MOD((((MID((MID((IF(ISERR(A355),"",fctsoleil(A355,fctlattodouble(VLOOKUP(D355,#REF!,3,FALSE)),fctlontodouble(VLOOKUP(D355,#REF!,4,FALSE)),FALSE))),1,4)),1,2))*60+MID((MID((IF(ISERR(A355),"",fctsoleil(A355,fctlattodouble(VLOOKUP(D355,#REF!,3,FALSE)),fctlontodouble(VLOOKUP(D355,#REF!,4,FALSE)),FALSE))),1,4)),3,4))/(60*24))-fctlontodouble(VLOOKUP(D355,#REF!,4,FALSE))/360,1),
MOD(E355-fctlontodouble(VLOOKUP(D355,#REF!,4,FALSE))/360,1)&lt;MOD((((MID((MID((IF(ISERR(A355),"",fctsoleil(A355,fctlattodouble(VLOOKUP(D355,#REF!,3,FALSE)),fctlontodouble(VLOOKUP(D355,#REF!,4,FALSE)),FALSE))),7,4)),1,2))*60+MID((MID((IF(ISERR(A355),"",fctsoleil(A355,fctlattodouble(VLOOKUP(D355,#REF!,3,FALSE)),fctlontodouble(VLOOKUP(D355,#REF!,4,FALSE)),FALSE))),7,4)),3,4))/(60*24))-fctlontodouble(VLOOKUP(D355,#REF!,4,FALSE))/360,1)
),1," "),"")</f>
        <v/>
      </c>
      <c r="M355" s="79" t="str">
        <f t="shared" si="20"/>
        <v/>
      </c>
      <c r="N355" s="94"/>
      <c r="O355" s="83"/>
      <c r="P355" s="95"/>
      <c r="Q355" s="96"/>
      <c r="R355" s="97" t="str">
        <f>IF(AND(A355&lt;&gt;0,B355&lt;&gt;0,D355&lt;&gt;0,C355&lt;&gt;0,N355&lt;&gt;0),(vol_de_nuit(B355,D355,A355,C355,N355/24)*24),"")</f>
        <v/>
      </c>
      <c r="S355" s="98"/>
      <c r="T355" s="95"/>
      <c r="U355" s="99"/>
      <c r="V355" s="100"/>
      <c r="W355" s="101"/>
      <c r="X355" s="116" t="str">
        <f>IFERROR(IF(AND(VLOOKUP($F355,'Aircraft list'!$A$4:$G$39,2,FALSE)="YES",VLOOKUP($F355,'Aircraft list'!$A$4:$G$39,4,FALSE)="YES"),T355,""),"")</f>
        <v/>
      </c>
      <c r="Y355" s="115" t="str">
        <f>IFERROR(IF(AND(VLOOKUP($F355,'Aircraft list'!$A$4:$G$39,2,FALSE)="YES",VLOOKUP($F355,'Aircraft list'!$A$4:$G$39,4,FALSE)="YES"),V355,""),"")</f>
        <v/>
      </c>
      <c r="Z355" s="116" t="str">
        <f>IFERROR(IF(AND(VLOOKUP($F355,'Aircraft list'!$A$4:$G$39,3,FALSE)="YES",VLOOKUP($F355,'Aircraft list'!$A$4:$G$39,4,FALSE)="YES"),T355,""),"")</f>
        <v/>
      </c>
      <c r="AA355" s="115" t="str">
        <f>IFERROR(IF(AND(VLOOKUP($F355,'Aircraft list'!$A$4:$G$39,3,FALSE)="YES",VLOOKUP($F355,'Aircraft list'!$A$4:$G$39,4,FALSE)="YES"),V355,""),"")</f>
        <v/>
      </c>
      <c r="AB355" s="116" t="str">
        <f>IFERROR(IF(AND(VLOOKUP($F355,'Aircraft list'!$A$4:$G$39,2,FALSE)="YES",VLOOKUP($F355,'Aircraft list'!$A$4:$G$39,6,FALSE)="YES"),T355,""),"")</f>
        <v/>
      </c>
      <c r="AC355" s="115" t="str">
        <f>IFERROR(IF(AND(VLOOKUP($F355,'Aircraft list'!$A$4:$G$39,2,FALSE)="YES",VLOOKUP($F355,'Aircraft list'!$A$4:$G$39,6,FALSE)="YES"),V355,""),"")</f>
        <v/>
      </c>
      <c r="AD355" s="116" t="str">
        <f>IFERROR(IF(AND(VLOOKUP($F355,'Aircraft list'!$A$4:$G$39,3,FALSE)="YES",VLOOKUP($F355,'Aircraft list'!$A$4:$G$39,6,FALSE)="YES"),T355,""),"")</f>
        <v/>
      </c>
      <c r="AE355" s="117" t="str">
        <f>IFERROR(IF(AND(VLOOKUP($F355,'Aircraft list'!$A$4:$G$39,3,FALSE)="YES",VLOOKUP($F355,'Aircraft list'!$A$4:$G$39,6,FALSE)="YES"),U355,""),"")</f>
        <v/>
      </c>
      <c r="AF355" s="115" t="str">
        <f>IFERROR(IF(AND(VLOOKUP($F355,'Aircraft list'!$A$4:$G$39,3,FALSE)="YES",VLOOKUP($F355,'Aircraft list'!$A$4:$G$39,6,FALSE)="YES"),V355,""),"")</f>
        <v/>
      </c>
      <c r="AG355" s="116" t="str">
        <f>IFERROR(IF(VLOOKUP($F355,'Aircraft list'!$A$4:$G$39,5,FALSE)="YES",T355,""),"")</f>
        <v/>
      </c>
      <c r="AH355" s="117" t="str">
        <f>IFERROR(IF(VLOOKUP($F355,'Aircraft list'!$A$4:$G$39,5,FALSE)="YES",U355,""),"")</f>
        <v/>
      </c>
      <c r="AI355" s="115" t="str">
        <f>IFERROR(IF(VLOOKUP($F355,'Aircraft list'!$A$4:$G$39,5,FALSE)="YES",V355,""),"")</f>
        <v/>
      </c>
      <c r="AJ355" s="101"/>
      <c r="AK355" s="101"/>
      <c r="AL355" s="101"/>
      <c r="AM355" s="102" t="str">
        <f>IFERROR(IF(VLOOKUP($F355,'Aircraft list'!$A$4:$G$39,7,FALSE)="YES",N355,""),"")</f>
        <v/>
      </c>
      <c r="AN355" s="112"/>
      <c r="AO355" s="101"/>
      <c r="AP355" s="101"/>
      <c r="AQ355" s="101"/>
      <c r="AR355" s="111"/>
      <c r="AS355" s="102"/>
      <c r="AT355" s="102"/>
    </row>
    <row r="356" spans="1:46" s="50" customFormat="1">
      <c r="A356" s="84"/>
      <c r="B356" s="75"/>
      <c r="C356" s="76"/>
      <c r="D356" s="77"/>
      <c r="E356" s="73" t="str">
        <f t="shared" si="18"/>
        <v/>
      </c>
      <c r="F356" s="79"/>
      <c r="G356" s="80"/>
      <c r="H356" s="50" t="str">
        <f>IFERROR(IF(VLOOKUP(F356,'Aircraft list'!$A$4:$T$59, 3,FALSE)="YES", "ME", "SE" )," ")</f>
        <v xml:space="preserve"> </v>
      </c>
      <c r="I356" s="80"/>
      <c r="J356" s="81" t="str">
        <f ca="1">IFERROR(IF(AND(
MOD(C356-fctlontodouble(VLOOKUP(B356,#REF!,4,FALSE))/360,1)&gt;=MOD((((MID((MID((IF(ISERR(A356),"",fctsoleil(A356,fctlattodouble(VLOOKUP(B356,#REF!,3,FALSE)),fctlontodouble(VLOOKUP(B356,#REF!,4,FALSE)),FALSE))),1,4)),1,2))*60+MID((MID((IF(ISERR(A356),"",fctsoleil(A356,fctlattodouble(VLOOKUP(B356,#REF!,3,FALSE)),fctlontodouble(VLOOKUP(B356,#REF!,4,FALSE)),FALSE))),1,4)),3,4))/(60*24))-fctlontodouble(VLOOKUP(B356,#REF!,4,FALSE))/360,1),
MOD(C356-fctlontodouble(VLOOKUP(B356,#REF!,4,FALSE))/360,1)&lt;MOD((((MID((MID((IF(ISERR(A356),"",fctsoleil(A356,fctlattodouble(VLOOKUP(B356,#REF!,3,FALSE)),fctlontodouble(VLOOKUP(B356,#REF!,4,FALSE)),FALSE))),7,4)),1,2))*60+MID((MID((IF(ISERR(A356),"",fctsoleil(A356,fctlattodouble(VLOOKUP(B356,#REF!,3,FALSE)),fctlontodouble(VLOOKUP(B356,#REF!,4,FALSE)),FALSE))),7,4)),3,4))/(60*24))-fctlontodouble(VLOOKUP(B356,#REF!,4,FALSE))/360,1)
),1,""),"")</f>
        <v/>
      </c>
      <c r="K356" s="82" t="str">
        <f t="shared" si="19"/>
        <v/>
      </c>
      <c r="L356" s="79" t="str">
        <f ca="1">IFERROR(IF(AND(
MOD(E356-fctlontodouble(VLOOKUP(D356,#REF!,4,FALSE))/360,1)&gt;=MOD((((MID((MID((IF(ISERR(A356),"",fctsoleil(A356,fctlattodouble(VLOOKUP(D356,#REF!,3,FALSE)),fctlontodouble(VLOOKUP(D356,#REF!,4,FALSE)),FALSE))),1,4)),1,2))*60+MID((MID((IF(ISERR(A356),"",fctsoleil(A356,fctlattodouble(VLOOKUP(D356,#REF!,3,FALSE)),fctlontodouble(VLOOKUP(D356,#REF!,4,FALSE)),FALSE))),1,4)),3,4))/(60*24))-fctlontodouble(VLOOKUP(D356,#REF!,4,FALSE))/360,1),
MOD(E356-fctlontodouble(VLOOKUP(D356,#REF!,4,FALSE))/360,1)&lt;MOD((((MID((MID((IF(ISERR(A356),"",fctsoleil(A356,fctlattodouble(VLOOKUP(D356,#REF!,3,FALSE)),fctlontodouble(VLOOKUP(D356,#REF!,4,FALSE)),FALSE))),7,4)),1,2))*60+MID((MID((IF(ISERR(A356),"",fctsoleil(A356,fctlattodouble(VLOOKUP(D356,#REF!,3,FALSE)),fctlontodouble(VLOOKUP(D356,#REF!,4,FALSE)),FALSE))),7,4)),3,4))/(60*24))-fctlontodouble(VLOOKUP(D356,#REF!,4,FALSE))/360,1)
),1," "),"")</f>
        <v/>
      </c>
      <c r="M356" s="79" t="str">
        <f t="shared" si="20"/>
        <v/>
      </c>
      <c r="N356" s="94"/>
      <c r="O356" s="83"/>
      <c r="P356" s="95"/>
      <c r="Q356" s="96"/>
      <c r="R356" s="97" t="str">
        <f>IF(AND(A356&lt;&gt;0,B356&lt;&gt;0,D356&lt;&gt;0,C356&lt;&gt;0,N356&lt;&gt;0),(vol_de_nuit(B356,D356,A356,C356,N356/24)*24),"")</f>
        <v/>
      </c>
      <c r="S356" s="98"/>
      <c r="T356" s="95"/>
      <c r="U356" s="99"/>
      <c r="V356" s="100"/>
      <c r="W356" s="101"/>
      <c r="X356" s="116" t="str">
        <f>IFERROR(IF(AND(VLOOKUP($F356,'Aircraft list'!$A$4:$G$39,2,FALSE)="YES",VLOOKUP($F356,'Aircraft list'!$A$4:$G$39,4,FALSE)="YES"),T356,""),"")</f>
        <v/>
      </c>
      <c r="Y356" s="115" t="str">
        <f>IFERROR(IF(AND(VLOOKUP($F356,'Aircraft list'!$A$4:$G$39,2,FALSE)="YES",VLOOKUP($F356,'Aircraft list'!$A$4:$G$39,4,FALSE)="YES"),V356,""),"")</f>
        <v/>
      </c>
      <c r="Z356" s="116" t="str">
        <f>IFERROR(IF(AND(VLOOKUP($F356,'Aircraft list'!$A$4:$G$39,3,FALSE)="YES",VLOOKUP($F356,'Aircraft list'!$A$4:$G$39,4,FALSE)="YES"),T356,""),"")</f>
        <v/>
      </c>
      <c r="AA356" s="115" t="str">
        <f>IFERROR(IF(AND(VLOOKUP($F356,'Aircraft list'!$A$4:$G$39,3,FALSE)="YES",VLOOKUP($F356,'Aircraft list'!$A$4:$G$39,4,FALSE)="YES"),V356,""),"")</f>
        <v/>
      </c>
      <c r="AB356" s="116" t="str">
        <f>IFERROR(IF(AND(VLOOKUP($F356,'Aircraft list'!$A$4:$G$39,2,FALSE)="YES",VLOOKUP($F356,'Aircraft list'!$A$4:$G$39,6,FALSE)="YES"),T356,""),"")</f>
        <v/>
      </c>
      <c r="AC356" s="115" t="str">
        <f>IFERROR(IF(AND(VLOOKUP($F356,'Aircraft list'!$A$4:$G$39,2,FALSE)="YES",VLOOKUP($F356,'Aircraft list'!$A$4:$G$39,6,FALSE)="YES"),V356,""),"")</f>
        <v/>
      </c>
      <c r="AD356" s="116" t="str">
        <f>IFERROR(IF(AND(VLOOKUP($F356,'Aircraft list'!$A$4:$G$39,3,FALSE)="YES",VLOOKUP($F356,'Aircraft list'!$A$4:$G$39,6,FALSE)="YES"),T356,""),"")</f>
        <v/>
      </c>
      <c r="AE356" s="117" t="str">
        <f>IFERROR(IF(AND(VLOOKUP($F356,'Aircraft list'!$A$4:$G$39,3,FALSE)="YES",VLOOKUP($F356,'Aircraft list'!$A$4:$G$39,6,FALSE)="YES"),U356,""),"")</f>
        <v/>
      </c>
      <c r="AF356" s="115" t="str">
        <f>IFERROR(IF(AND(VLOOKUP($F356,'Aircraft list'!$A$4:$G$39,3,FALSE)="YES",VLOOKUP($F356,'Aircraft list'!$A$4:$G$39,6,FALSE)="YES"),V356,""),"")</f>
        <v/>
      </c>
      <c r="AG356" s="116" t="str">
        <f>IFERROR(IF(VLOOKUP($F356,'Aircraft list'!$A$4:$G$39,5,FALSE)="YES",T356,""),"")</f>
        <v/>
      </c>
      <c r="AH356" s="117" t="str">
        <f>IFERROR(IF(VLOOKUP($F356,'Aircraft list'!$A$4:$G$39,5,FALSE)="YES",U356,""),"")</f>
        <v/>
      </c>
      <c r="AI356" s="115" t="str">
        <f>IFERROR(IF(VLOOKUP($F356,'Aircraft list'!$A$4:$G$39,5,FALSE)="YES",V356,""),"")</f>
        <v/>
      </c>
      <c r="AJ356" s="101"/>
      <c r="AK356" s="101"/>
      <c r="AL356" s="101"/>
      <c r="AM356" s="102" t="str">
        <f>IFERROR(IF(VLOOKUP($F356,'Aircraft list'!$A$4:$G$39,7,FALSE)="YES",N356,""),"")</f>
        <v/>
      </c>
      <c r="AN356" s="112"/>
      <c r="AO356" s="101"/>
      <c r="AP356" s="101"/>
      <c r="AQ356" s="101"/>
      <c r="AR356" s="111"/>
      <c r="AS356" s="102"/>
      <c r="AT356" s="102"/>
    </row>
    <row r="357" spans="1:46" s="50" customFormat="1">
      <c r="A357" s="84"/>
      <c r="B357" s="75"/>
      <c r="C357" s="76"/>
      <c r="D357" s="77"/>
      <c r="E357" s="73" t="str">
        <f t="shared" si="18"/>
        <v/>
      </c>
      <c r="F357" s="79"/>
      <c r="G357" s="80"/>
      <c r="H357" s="50" t="str">
        <f>IFERROR(IF(VLOOKUP(F357,'Aircraft list'!$A$4:$T$59, 3,FALSE)="YES", "ME", "SE" )," ")</f>
        <v xml:space="preserve"> </v>
      </c>
      <c r="I357" s="80"/>
      <c r="J357" s="81" t="str">
        <f ca="1">IFERROR(IF(AND(
MOD(C357-fctlontodouble(VLOOKUP(B357,#REF!,4,FALSE))/360,1)&gt;=MOD((((MID((MID((IF(ISERR(A357),"",fctsoleil(A357,fctlattodouble(VLOOKUP(B357,#REF!,3,FALSE)),fctlontodouble(VLOOKUP(B357,#REF!,4,FALSE)),FALSE))),1,4)),1,2))*60+MID((MID((IF(ISERR(A357),"",fctsoleil(A357,fctlattodouble(VLOOKUP(B357,#REF!,3,FALSE)),fctlontodouble(VLOOKUP(B357,#REF!,4,FALSE)),FALSE))),1,4)),3,4))/(60*24))-fctlontodouble(VLOOKUP(B357,#REF!,4,FALSE))/360,1),
MOD(C357-fctlontodouble(VLOOKUP(B357,#REF!,4,FALSE))/360,1)&lt;MOD((((MID((MID((IF(ISERR(A357),"",fctsoleil(A357,fctlattodouble(VLOOKUP(B357,#REF!,3,FALSE)),fctlontodouble(VLOOKUP(B357,#REF!,4,FALSE)),FALSE))),7,4)),1,2))*60+MID((MID((IF(ISERR(A357),"",fctsoleil(A357,fctlattodouble(VLOOKUP(B357,#REF!,3,FALSE)),fctlontodouble(VLOOKUP(B357,#REF!,4,FALSE)),FALSE))),7,4)),3,4))/(60*24))-fctlontodouble(VLOOKUP(B357,#REF!,4,FALSE))/360,1)
),1,""),"")</f>
        <v/>
      </c>
      <c r="K357" s="82" t="str">
        <f t="shared" si="19"/>
        <v/>
      </c>
      <c r="L357" s="79" t="str">
        <f ca="1">IFERROR(IF(AND(
MOD(E357-fctlontodouble(VLOOKUP(D357,#REF!,4,FALSE))/360,1)&gt;=MOD((((MID((MID((IF(ISERR(A357),"",fctsoleil(A357,fctlattodouble(VLOOKUP(D357,#REF!,3,FALSE)),fctlontodouble(VLOOKUP(D357,#REF!,4,FALSE)),FALSE))),1,4)),1,2))*60+MID((MID((IF(ISERR(A357),"",fctsoleil(A357,fctlattodouble(VLOOKUP(D357,#REF!,3,FALSE)),fctlontodouble(VLOOKUP(D357,#REF!,4,FALSE)),FALSE))),1,4)),3,4))/(60*24))-fctlontodouble(VLOOKUP(D357,#REF!,4,FALSE))/360,1),
MOD(E357-fctlontodouble(VLOOKUP(D357,#REF!,4,FALSE))/360,1)&lt;MOD((((MID((MID((IF(ISERR(A357),"",fctsoleil(A357,fctlattodouble(VLOOKUP(D357,#REF!,3,FALSE)),fctlontodouble(VLOOKUP(D357,#REF!,4,FALSE)),FALSE))),7,4)),1,2))*60+MID((MID((IF(ISERR(A357),"",fctsoleil(A357,fctlattodouble(VLOOKUP(D357,#REF!,3,FALSE)),fctlontodouble(VLOOKUP(D357,#REF!,4,FALSE)),FALSE))),7,4)),3,4))/(60*24))-fctlontodouble(VLOOKUP(D357,#REF!,4,FALSE))/360,1)
),1," "),"")</f>
        <v/>
      </c>
      <c r="M357" s="79" t="str">
        <f t="shared" si="20"/>
        <v/>
      </c>
      <c r="N357" s="94"/>
      <c r="O357" s="83"/>
      <c r="P357" s="95"/>
      <c r="Q357" s="96"/>
      <c r="R357" s="97" t="str">
        <f>IF(AND(A357&lt;&gt;0,B357&lt;&gt;0,D357&lt;&gt;0,C357&lt;&gt;0,N357&lt;&gt;0),(vol_de_nuit(B357,D357,A357,C357,N357/24)*24),"")</f>
        <v/>
      </c>
      <c r="S357" s="98"/>
      <c r="T357" s="95"/>
      <c r="U357" s="99"/>
      <c r="V357" s="100"/>
      <c r="W357" s="101"/>
      <c r="X357" s="116" t="str">
        <f>IFERROR(IF(AND(VLOOKUP($F357,'Aircraft list'!$A$4:$G$39,2,FALSE)="YES",VLOOKUP($F357,'Aircraft list'!$A$4:$G$39,4,FALSE)="YES"),T357,""),"")</f>
        <v/>
      </c>
      <c r="Y357" s="115" t="str">
        <f>IFERROR(IF(AND(VLOOKUP($F357,'Aircraft list'!$A$4:$G$39,2,FALSE)="YES",VLOOKUP($F357,'Aircraft list'!$A$4:$G$39,4,FALSE)="YES"),V357,""),"")</f>
        <v/>
      </c>
      <c r="Z357" s="116" t="str">
        <f>IFERROR(IF(AND(VLOOKUP($F357,'Aircraft list'!$A$4:$G$39,3,FALSE)="YES",VLOOKUP($F357,'Aircraft list'!$A$4:$G$39,4,FALSE)="YES"),T357,""),"")</f>
        <v/>
      </c>
      <c r="AA357" s="115" t="str">
        <f>IFERROR(IF(AND(VLOOKUP($F357,'Aircraft list'!$A$4:$G$39,3,FALSE)="YES",VLOOKUP($F357,'Aircraft list'!$A$4:$G$39,4,FALSE)="YES"),V357,""),"")</f>
        <v/>
      </c>
      <c r="AB357" s="116" t="str">
        <f>IFERROR(IF(AND(VLOOKUP($F357,'Aircraft list'!$A$4:$G$39,2,FALSE)="YES",VLOOKUP($F357,'Aircraft list'!$A$4:$G$39,6,FALSE)="YES"),T357,""),"")</f>
        <v/>
      </c>
      <c r="AC357" s="115" t="str">
        <f>IFERROR(IF(AND(VLOOKUP($F357,'Aircraft list'!$A$4:$G$39,2,FALSE)="YES",VLOOKUP($F357,'Aircraft list'!$A$4:$G$39,6,FALSE)="YES"),V357,""),"")</f>
        <v/>
      </c>
      <c r="AD357" s="116" t="str">
        <f>IFERROR(IF(AND(VLOOKUP($F357,'Aircraft list'!$A$4:$G$39,3,FALSE)="YES",VLOOKUP($F357,'Aircraft list'!$A$4:$G$39,6,FALSE)="YES"),T357,""),"")</f>
        <v/>
      </c>
      <c r="AE357" s="117" t="str">
        <f>IFERROR(IF(AND(VLOOKUP($F357,'Aircraft list'!$A$4:$G$39,3,FALSE)="YES",VLOOKUP($F357,'Aircraft list'!$A$4:$G$39,6,FALSE)="YES"),U357,""),"")</f>
        <v/>
      </c>
      <c r="AF357" s="115" t="str">
        <f>IFERROR(IF(AND(VLOOKUP($F357,'Aircraft list'!$A$4:$G$39,3,FALSE)="YES",VLOOKUP($F357,'Aircraft list'!$A$4:$G$39,6,FALSE)="YES"),V357,""),"")</f>
        <v/>
      </c>
      <c r="AG357" s="116" t="str">
        <f>IFERROR(IF(VLOOKUP($F357,'Aircraft list'!$A$4:$G$39,5,FALSE)="YES",T357,""),"")</f>
        <v/>
      </c>
      <c r="AH357" s="117" t="str">
        <f>IFERROR(IF(VLOOKUP($F357,'Aircraft list'!$A$4:$G$39,5,FALSE)="YES",U357,""),"")</f>
        <v/>
      </c>
      <c r="AI357" s="115" t="str">
        <f>IFERROR(IF(VLOOKUP($F357,'Aircraft list'!$A$4:$G$39,5,FALSE)="YES",V357,""),"")</f>
        <v/>
      </c>
      <c r="AJ357" s="101"/>
      <c r="AK357" s="101"/>
      <c r="AL357" s="101"/>
      <c r="AM357" s="102" t="str">
        <f>IFERROR(IF(VLOOKUP($F357,'Aircraft list'!$A$4:$G$39,7,FALSE)="YES",N357,""),"")</f>
        <v/>
      </c>
      <c r="AN357" s="112"/>
      <c r="AO357" s="101"/>
      <c r="AP357" s="101"/>
      <c r="AQ357" s="101"/>
      <c r="AR357" s="111"/>
      <c r="AS357" s="102"/>
      <c r="AT357" s="102"/>
    </row>
    <row r="358" spans="1:46" s="50" customFormat="1">
      <c r="A358" s="84"/>
      <c r="B358" s="75"/>
      <c r="C358" s="76"/>
      <c r="D358" s="77"/>
      <c r="E358" s="73" t="str">
        <f t="shared" si="18"/>
        <v/>
      </c>
      <c r="F358" s="79"/>
      <c r="G358" s="80"/>
      <c r="H358" s="50" t="str">
        <f>IFERROR(IF(VLOOKUP(F358,'Aircraft list'!$A$4:$T$59, 3,FALSE)="YES", "ME", "SE" )," ")</f>
        <v xml:space="preserve"> </v>
      </c>
      <c r="I358" s="80"/>
      <c r="J358" s="81" t="str">
        <f ca="1">IFERROR(IF(AND(
MOD(C358-fctlontodouble(VLOOKUP(B358,#REF!,4,FALSE))/360,1)&gt;=MOD((((MID((MID((IF(ISERR(A358),"",fctsoleil(A358,fctlattodouble(VLOOKUP(B358,#REF!,3,FALSE)),fctlontodouble(VLOOKUP(B358,#REF!,4,FALSE)),FALSE))),1,4)),1,2))*60+MID((MID((IF(ISERR(A358),"",fctsoleil(A358,fctlattodouble(VLOOKUP(B358,#REF!,3,FALSE)),fctlontodouble(VLOOKUP(B358,#REF!,4,FALSE)),FALSE))),1,4)),3,4))/(60*24))-fctlontodouble(VLOOKUP(B358,#REF!,4,FALSE))/360,1),
MOD(C358-fctlontodouble(VLOOKUP(B358,#REF!,4,FALSE))/360,1)&lt;MOD((((MID((MID((IF(ISERR(A358),"",fctsoleil(A358,fctlattodouble(VLOOKUP(B358,#REF!,3,FALSE)),fctlontodouble(VLOOKUP(B358,#REF!,4,FALSE)),FALSE))),7,4)),1,2))*60+MID((MID((IF(ISERR(A358),"",fctsoleil(A358,fctlattodouble(VLOOKUP(B358,#REF!,3,FALSE)),fctlontodouble(VLOOKUP(B358,#REF!,4,FALSE)),FALSE))),7,4)),3,4))/(60*24))-fctlontodouble(VLOOKUP(B358,#REF!,4,FALSE))/360,1)
),1,""),"")</f>
        <v/>
      </c>
      <c r="K358" s="82" t="str">
        <f t="shared" si="19"/>
        <v/>
      </c>
      <c r="L358" s="79" t="str">
        <f ca="1">IFERROR(IF(AND(
MOD(E358-fctlontodouble(VLOOKUP(D358,#REF!,4,FALSE))/360,1)&gt;=MOD((((MID((MID((IF(ISERR(A358),"",fctsoleil(A358,fctlattodouble(VLOOKUP(D358,#REF!,3,FALSE)),fctlontodouble(VLOOKUP(D358,#REF!,4,FALSE)),FALSE))),1,4)),1,2))*60+MID((MID((IF(ISERR(A358),"",fctsoleil(A358,fctlattodouble(VLOOKUP(D358,#REF!,3,FALSE)),fctlontodouble(VLOOKUP(D358,#REF!,4,FALSE)),FALSE))),1,4)),3,4))/(60*24))-fctlontodouble(VLOOKUP(D358,#REF!,4,FALSE))/360,1),
MOD(E358-fctlontodouble(VLOOKUP(D358,#REF!,4,FALSE))/360,1)&lt;MOD((((MID((MID((IF(ISERR(A358),"",fctsoleil(A358,fctlattodouble(VLOOKUP(D358,#REF!,3,FALSE)),fctlontodouble(VLOOKUP(D358,#REF!,4,FALSE)),FALSE))),7,4)),1,2))*60+MID((MID((IF(ISERR(A358),"",fctsoleil(A358,fctlattodouble(VLOOKUP(D358,#REF!,3,FALSE)),fctlontodouble(VLOOKUP(D358,#REF!,4,FALSE)),FALSE))),7,4)),3,4))/(60*24))-fctlontodouble(VLOOKUP(D358,#REF!,4,FALSE))/360,1)
),1," "),"")</f>
        <v/>
      </c>
      <c r="M358" s="79" t="str">
        <f t="shared" si="20"/>
        <v/>
      </c>
      <c r="N358" s="94"/>
      <c r="O358" s="83"/>
      <c r="P358" s="95"/>
      <c r="Q358" s="96"/>
      <c r="R358" s="97" t="str">
        <f>IF(AND(A358&lt;&gt;0,B358&lt;&gt;0,D358&lt;&gt;0,C358&lt;&gt;0,N358&lt;&gt;0),(vol_de_nuit(B358,D358,A358,C358,N358/24)*24),"")</f>
        <v/>
      </c>
      <c r="S358" s="98"/>
      <c r="T358" s="95"/>
      <c r="U358" s="99"/>
      <c r="V358" s="100"/>
      <c r="W358" s="101"/>
      <c r="X358" s="116" t="str">
        <f>IFERROR(IF(AND(VLOOKUP($F358,'Aircraft list'!$A$4:$G$39,2,FALSE)="YES",VLOOKUP($F358,'Aircraft list'!$A$4:$G$39,4,FALSE)="YES"),T358,""),"")</f>
        <v/>
      </c>
      <c r="Y358" s="115" t="str">
        <f>IFERROR(IF(AND(VLOOKUP($F358,'Aircraft list'!$A$4:$G$39,2,FALSE)="YES",VLOOKUP($F358,'Aircraft list'!$A$4:$G$39,4,FALSE)="YES"),V358,""),"")</f>
        <v/>
      </c>
      <c r="Z358" s="116" t="str">
        <f>IFERROR(IF(AND(VLOOKUP($F358,'Aircraft list'!$A$4:$G$39,3,FALSE)="YES",VLOOKUP($F358,'Aircraft list'!$A$4:$G$39,4,FALSE)="YES"),T358,""),"")</f>
        <v/>
      </c>
      <c r="AA358" s="115" t="str">
        <f>IFERROR(IF(AND(VLOOKUP($F358,'Aircraft list'!$A$4:$G$39,3,FALSE)="YES",VLOOKUP($F358,'Aircraft list'!$A$4:$G$39,4,FALSE)="YES"),V358,""),"")</f>
        <v/>
      </c>
      <c r="AB358" s="116" t="str">
        <f>IFERROR(IF(AND(VLOOKUP($F358,'Aircraft list'!$A$4:$G$39,2,FALSE)="YES",VLOOKUP($F358,'Aircraft list'!$A$4:$G$39,6,FALSE)="YES"),T358,""),"")</f>
        <v/>
      </c>
      <c r="AC358" s="115" t="str">
        <f>IFERROR(IF(AND(VLOOKUP($F358,'Aircraft list'!$A$4:$G$39,2,FALSE)="YES",VLOOKUP($F358,'Aircraft list'!$A$4:$G$39,6,FALSE)="YES"),V358,""),"")</f>
        <v/>
      </c>
      <c r="AD358" s="116" t="str">
        <f>IFERROR(IF(AND(VLOOKUP($F358,'Aircraft list'!$A$4:$G$39,3,FALSE)="YES",VLOOKUP($F358,'Aircraft list'!$A$4:$G$39,6,FALSE)="YES"),T358,""),"")</f>
        <v/>
      </c>
      <c r="AE358" s="117" t="str">
        <f>IFERROR(IF(AND(VLOOKUP($F358,'Aircraft list'!$A$4:$G$39,3,FALSE)="YES",VLOOKUP($F358,'Aircraft list'!$A$4:$G$39,6,FALSE)="YES"),U358,""),"")</f>
        <v/>
      </c>
      <c r="AF358" s="115" t="str">
        <f>IFERROR(IF(AND(VLOOKUP($F358,'Aircraft list'!$A$4:$G$39,3,FALSE)="YES",VLOOKUP($F358,'Aircraft list'!$A$4:$G$39,6,FALSE)="YES"),V358,""),"")</f>
        <v/>
      </c>
      <c r="AG358" s="116" t="str">
        <f>IFERROR(IF(VLOOKUP($F358,'Aircraft list'!$A$4:$G$39,5,FALSE)="YES",T358,""),"")</f>
        <v/>
      </c>
      <c r="AH358" s="117" t="str">
        <f>IFERROR(IF(VLOOKUP($F358,'Aircraft list'!$A$4:$G$39,5,FALSE)="YES",U358,""),"")</f>
        <v/>
      </c>
      <c r="AI358" s="115" t="str">
        <f>IFERROR(IF(VLOOKUP($F358,'Aircraft list'!$A$4:$G$39,5,FALSE)="YES",V358,""),"")</f>
        <v/>
      </c>
      <c r="AJ358" s="101"/>
      <c r="AK358" s="101"/>
      <c r="AL358" s="101"/>
      <c r="AM358" s="102" t="str">
        <f>IFERROR(IF(VLOOKUP($F358,'Aircraft list'!$A$4:$G$39,7,FALSE)="YES",N358,""),"")</f>
        <v/>
      </c>
      <c r="AN358" s="112"/>
      <c r="AO358" s="101"/>
      <c r="AP358" s="101"/>
      <c r="AQ358" s="101"/>
      <c r="AR358" s="111"/>
      <c r="AS358" s="102"/>
      <c r="AT358" s="102"/>
    </row>
    <row r="359" spans="1:46" s="50" customFormat="1">
      <c r="A359" s="84"/>
      <c r="B359" s="75"/>
      <c r="C359" s="76"/>
      <c r="D359" s="77"/>
      <c r="E359" s="73" t="str">
        <f t="shared" si="18"/>
        <v/>
      </c>
      <c r="F359" s="79"/>
      <c r="G359" s="80"/>
      <c r="H359" s="50" t="str">
        <f>IFERROR(IF(VLOOKUP(F359,'Aircraft list'!$A$4:$T$59, 3,FALSE)="YES", "ME", "SE" )," ")</f>
        <v xml:space="preserve"> </v>
      </c>
      <c r="I359" s="80"/>
      <c r="J359" s="81" t="str">
        <f ca="1">IFERROR(IF(AND(
MOD(C359-fctlontodouble(VLOOKUP(B359,#REF!,4,FALSE))/360,1)&gt;=MOD((((MID((MID((IF(ISERR(A359),"",fctsoleil(A359,fctlattodouble(VLOOKUP(B359,#REF!,3,FALSE)),fctlontodouble(VLOOKUP(B359,#REF!,4,FALSE)),FALSE))),1,4)),1,2))*60+MID((MID((IF(ISERR(A359),"",fctsoleil(A359,fctlattodouble(VLOOKUP(B359,#REF!,3,FALSE)),fctlontodouble(VLOOKUP(B359,#REF!,4,FALSE)),FALSE))),1,4)),3,4))/(60*24))-fctlontodouble(VLOOKUP(B359,#REF!,4,FALSE))/360,1),
MOD(C359-fctlontodouble(VLOOKUP(B359,#REF!,4,FALSE))/360,1)&lt;MOD((((MID((MID((IF(ISERR(A359),"",fctsoleil(A359,fctlattodouble(VLOOKUP(B359,#REF!,3,FALSE)),fctlontodouble(VLOOKUP(B359,#REF!,4,FALSE)),FALSE))),7,4)),1,2))*60+MID((MID((IF(ISERR(A359),"",fctsoleil(A359,fctlattodouble(VLOOKUP(B359,#REF!,3,FALSE)),fctlontodouble(VLOOKUP(B359,#REF!,4,FALSE)),FALSE))),7,4)),3,4))/(60*24))-fctlontodouble(VLOOKUP(B359,#REF!,4,FALSE))/360,1)
),1,""),"")</f>
        <v/>
      </c>
      <c r="K359" s="82" t="str">
        <f t="shared" si="19"/>
        <v/>
      </c>
      <c r="L359" s="79" t="str">
        <f ca="1">IFERROR(IF(AND(
MOD(E359-fctlontodouble(VLOOKUP(D359,#REF!,4,FALSE))/360,1)&gt;=MOD((((MID((MID((IF(ISERR(A359),"",fctsoleil(A359,fctlattodouble(VLOOKUP(D359,#REF!,3,FALSE)),fctlontodouble(VLOOKUP(D359,#REF!,4,FALSE)),FALSE))),1,4)),1,2))*60+MID((MID((IF(ISERR(A359),"",fctsoleil(A359,fctlattodouble(VLOOKUP(D359,#REF!,3,FALSE)),fctlontodouble(VLOOKUP(D359,#REF!,4,FALSE)),FALSE))),1,4)),3,4))/(60*24))-fctlontodouble(VLOOKUP(D359,#REF!,4,FALSE))/360,1),
MOD(E359-fctlontodouble(VLOOKUP(D359,#REF!,4,FALSE))/360,1)&lt;MOD((((MID((MID((IF(ISERR(A359),"",fctsoleil(A359,fctlattodouble(VLOOKUP(D359,#REF!,3,FALSE)),fctlontodouble(VLOOKUP(D359,#REF!,4,FALSE)),FALSE))),7,4)),1,2))*60+MID((MID((IF(ISERR(A359),"",fctsoleil(A359,fctlattodouble(VLOOKUP(D359,#REF!,3,FALSE)),fctlontodouble(VLOOKUP(D359,#REF!,4,FALSE)),FALSE))),7,4)),3,4))/(60*24))-fctlontodouble(VLOOKUP(D359,#REF!,4,FALSE))/360,1)
),1," "),"")</f>
        <v/>
      </c>
      <c r="M359" s="79" t="str">
        <f t="shared" si="20"/>
        <v/>
      </c>
      <c r="N359" s="94"/>
      <c r="O359" s="83"/>
      <c r="P359" s="95"/>
      <c r="Q359" s="96"/>
      <c r="R359" s="97" t="str">
        <f>IF(AND(A359&lt;&gt;0,B359&lt;&gt;0,D359&lt;&gt;0,C359&lt;&gt;0,N359&lt;&gt;0),(vol_de_nuit(B359,D359,A359,C359,N359/24)*24),"")</f>
        <v/>
      </c>
      <c r="S359" s="98"/>
      <c r="T359" s="95"/>
      <c r="U359" s="99"/>
      <c r="V359" s="100"/>
      <c r="W359" s="101"/>
      <c r="X359" s="116" t="str">
        <f>IFERROR(IF(AND(VLOOKUP($F359,'Aircraft list'!$A$4:$G$39,2,FALSE)="YES",VLOOKUP($F359,'Aircraft list'!$A$4:$G$39,4,FALSE)="YES"),T359,""),"")</f>
        <v/>
      </c>
      <c r="Y359" s="115" t="str">
        <f>IFERROR(IF(AND(VLOOKUP($F359,'Aircraft list'!$A$4:$G$39,2,FALSE)="YES",VLOOKUP($F359,'Aircraft list'!$A$4:$G$39,4,FALSE)="YES"),V359,""),"")</f>
        <v/>
      </c>
      <c r="Z359" s="116" t="str">
        <f>IFERROR(IF(AND(VLOOKUP($F359,'Aircraft list'!$A$4:$G$39,3,FALSE)="YES",VLOOKUP($F359,'Aircraft list'!$A$4:$G$39,4,FALSE)="YES"),T359,""),"")</f>
        <v/>
      </c>
      <c r="AA359" s="115" t="str">
        <f>IFERROR(IF(AND(VLOOKUP($F359,'Aircraft list'!$A$4:$G$39,3,FALSE)="YES",VLOOKUP($F359,'Aircraft list'!$A$4:$G$39,4,FALSE)="YES"),V359,""),"")</f>
        <v/>
      </c>
      <c r="AB359" s="116" t="str">
        <f>IFERROR(IF(AND(VLOOKUP($F359,'Aircraft list'!$A$4:$G$39,2,FALSE)="YES",VLOOKUP($F359,'Aircraft list'!$A$4:$G$39,6,FALSE)="YES"),T359,""),"")</f>
        <v/>
      </c>
      <c r="AC359" s="115" t="str">
        <f>IFERROR(IF(AND(VLOOKUP($F359,'Aircraft list'!$A$4:$G$39,2,FALSE)="YES",VLOOKUP($F359,'Aircraft list'!$A$4:$G$39,6,FALSE)="YES"),V359,""),"")</f>
        <v/>
      </c>
      <c r="AD359" s="116" t="str">
        <f>IFERROR(IF(AND(VLOOKUP($F359,'Aircraft list'!$A$4:$G$39,3,FALSE)="YES",VLOOKUP($F359,'Aircraft list'!$A$4:$G$39,6,FALSE)="YES"),T359,""),"")</f>
        <v/>
      </c>
      <c r="AE359" s="117" t="str">
        <f>IFERROR(IF(AND(VLOOKUP($F359,'Aircraft list'!$A$4:$G$39,3,FALSE)="YES",VLOOKUP($F359,'Aircraft list'!$A$4:$G$39,6,FALSE)="YES"),U359,""),"")</f>
        <v/>
      </c>
      <c r="AF359" s="115" t="str">
        <f>IFERROR(IF(AND(VLOOKUP($F359,'Aircraft list'!$A$4:$G$39,3,FALSE)="YES",VLOOKUP($F359,'Aircraft list'!$A$4:$G$39,6,FALSE)="YES"),V359,""),"")</f>
        <v/>
      </c>
      <c r="AG359" s="116" t="str">
        <f>IFERROR(IF(VLOOKUP($F359,'Aircraft list'!$A$4:$G$39,5,FALSE)="YES",T359,""),"")</f>
        <v/>
      </c>
      <c r="AH359" s="117" t="str">
        <f>IFERROR(IF(VLOOKUP($F359,'Aircraft list'!$A$4:$G$39,5,FALSE)="YES",U359,""),"")</f>
        <v/>
      </c>
      <c r="AI359" s="115" t="str">
        <f>IFERROR(IF(VLOOKUP($F359,'Aircraft list'!$A$4:$G$39,5,FALSE)="YES",V359,""),"")</f>
        <v/>
      </c>
      <c r="AJ359" s="101"/>
      <c r="AK359" s="101"/>
      <c r="AL359" s="101"/>
      <c r="AM359" s="102" t="str">
        <f>IFERROR(IF(VLOOKUP($F359,'Aircraft list'!$A$4:$G$39,7,FALSE)="YES",N359,""),"")</f>
        <v/>
      </c>
      <c r="AN359" s="112"/>
      <c r="AO359" s="101"/>
      <c r="AP359" s="101"/>
      <c r="AQ359" s="101"/>
      <c r="AR359" s="111"/>
      <c r="AS359" s="102"/>
      <c r="AT359" s="102"/>
    </row>
    <row r="360" spans="1:46" s="50" customFormat="1">
      <c r="A360" s="84"/>
      <c r="B360" s="75"/>
      <c r="C360" s="76"/>
      <c r="D360" s="77"/>
      <c r="E360" s="73" t="str">
        <f t="shared" si="18"/>
        <v/>
      </c>
      <c r="F360" s="79"/>
      <c r="G360" s="80"/>
      <c r="H360" s="50" t="str">
        <f>IFERROR(IF(VLOOKUP(F360,'Aircraft list'!$A$4:$T$59, 3,FALSE)="YES", "ME", "SE" )," ")</f>
        <v xml:space="preserve"> </v>
      </c>
      <c r="I360" s="80"/>
      <c r="J360" s="81" t="str">
        <f ca="1">IFERROR(IF(AND(
MOD(C360-fctlontodouble(VLOOKUP(B360,#REF!,4,FALSE))/360,1)&gt;=MOD((((MID((MID((IF(ISERR(A360),"",fctsoleil(A360,fctlattodouble(VLOOKUP(B360,#REF!,3,FALSE)),fctlontodouble(VLOOKUP(B360,#REF!,4,FALSE)),FALSE))),1,4)),1,2))*60+MID((MID((IF(ISERR(A360),"",fctsoleil(A360,fctlattodouble(VLOOKUP(B360,#REF!,3,FALSE)),fctlontodouble(VLOOKUP(B360,#REF!,4,FALSE)),FALSE))),1,4)),3,4))/(60*24))-fctlontodouble(VLOOKUP(B360,#REF!,4,FALSE))/360,1),
MOD(C360-fctlontodouble(VLOOKUP(B360,#REF!,4,FALSE))/360,1)&lt;MOD((((MID((MID((IF(ISERR(A360),"",fctsoleil(A360,fctlattodouble(VLOOKUP(B360,#REF!,3,FALSE)),fctlontodouble(VLOOKUP(B360,#REF!,4,FALSE)),FALSE))),7,4)),1,2))*60+MID((MID((IF(ISERR(A360),"",fctsoleil(A360,fctlattodouble(VLOOKUP(B360,#REF!,3,FALSE)),fctlontodouble(VLOOKUP(B360,#REF!,4,FALSE)),FALSE))),7,4)),3,4))/(60*24))-fctlontodouble(VLOOKUP(B360,#REF!,4,FALSE))/360,1)
),1,""),"")</f>
        <v/>
      </c>
      <c r="K360" s="82" t="str">
        <f t="shared" si="19"/>
        <v/>
      </c>
      <c r="L360" s="79" t="str">
        <f ca="1">IFERROR(IF(AND(
MOD(E360-fctlontodouble(VLOOKUP(D360,#REF!,4,FALSE))/360,1)&gt;=MOD((((MID((MID((IF(ISERR(A360),"",fctsoleil(A360,fctlattodouble(VLOOKUP(D360,#REF!,3,FALSE)),fctlontodouble(VLOOKUP(D360,#REF!,4,FALSE)),FALSE))),1,4)),1,2))*60+MID((MID((IF(ISERR(A360),"",fctsoleil(A360,fctlattodouble(VLOOKUP(D360,#REF!,3,FALSE)),fctlontodouble(VLOOKUP(D360,#REF!,4,FALSE)),FALSE))),1,4)),3,4))/(60*24))-fctlontodouble(VLOOKUP(D360,#REF!,4,FALSE))/360,1),
MOD(E360-fctlontodouble(VLOOKUP(D360,#REF!,4,FALSE))/360,1)&lt;MOD((((MID((MID((IF(ISERR(A360),"",fctsoleil(A360,fctlattodouble(VLOOKUP(D360,#REF!,3,FALSE)),fctlontodouble(VLOOKUP(D360,#REF!,4,FALSE)),FALSE))),7,4)),1,2))*60+MID((MID((IF(ISERR(A360),"",fctsoleil(A360,fctlattodouble(VLOOKUP(D360,#REF!,3,FALSE)),fctlontodouble(VLOOKUP(D360,#REF!,4,FALSE)),FALSE))),7,4)),3,4))/(60*24))-fctlontodouble(VLOOKUP(D360,#REF!,4,FALSE))/360,1)
),1," "),"")</f>
        <v/>
      </c>
      <c r="M360" s="79" t="str">
        <f t="shared" si="20"/>
        <v/>
      </c>
      <c r="N360" s="94"/>
      <c r="O360" s="83"/>
      <c r="P360" s="95"/>
      <c r="Q360" s="96"/>
      <c r="R360" s="97" t="str">
        <f>IF(AND(A360&lt;&gt;0,B360&lt;&gt;0,D360&lt;&gt;0,C360&lt;&gt;0,N360&lt;&gt;0),(vol_de_nuit(B360,D360,A360,C360,N360/24)*24),"")</f>
        <v/>
      </c>
      <c r="S360" s="98"/>
      <c r="T360" s="95"/>
      <c r="U360" s="99"/>
      <c r="V360" s="100"/>
      <c r="W360" s="101"/>
      <c r="X360" s="116" t="str">
        <f>IFERROR(IF(AND(VLOOKUP($F360,'Aircraft list'!$A$4:$G$39,2,FALSE)="YES",VLOOKUP($F360,'Aircraft list'!$A$4:$G$39,4,FALSE)="YES"),T360,""),"")</f>
        <v/>
      </c>
      <c r="Y360" s="115" t="str">
        <f>IFERROR(IF(AND(VLOOKUP($F360,'Aircraft list'!$A$4:$G$39,2,FALSE)="YES",VLOOKUP($F360,'Aircraft list'!$A$4:$G$39,4,FALSE)="YES"),V360,""),"")</f>
        <v/>
      </c>
      <c r="Z360" s="116" t="str">
        <f>IFERROR(IF(AND(VLOOKUP($F360,'Aircraft list'!$A$4:$G$39,3,FALSE)="YES",VLOOKUP($F360,'Aircraft list'!$A$4:$G$39,4,FALSE)="YES"),T360,""),"")</f>
        <v/>
      </c>
      <c r="AA360" s="115" t="str">
        <f>IFERROR(IF(AND(VLOOKUP($F360,'Aircraft list'!$A$4:$G$39,3,FALSE)="YES",VLOOKUP($F360,'Aircraft list'!$A$4:$G$39,4,FALSE)="YES"),V360,""),"")</f>
        <v/>
      </c>
      <c r="AB360" s="116" t="str">
        <f>IFERROR(IF(AND(VLOOKUP($F360,'Aircraft list'!$A$4:$G$39,2,FALSE)="YES",VLOOKUP($F360,'Aircraft list'!$A$4:$G$39,6,FALSE)="YES"),T360,""),"")</f>
        <v/>
      </c>
      <c r="AC360" s="115" t="str">
        <f>IFERROR(IF(AND(VLOOKUP($F360,'Aircraft list'!$A$4:$G$39,2,FALSE)="YES",VLOOKUP($F360,'Aircraft list'!$A$4:$G$39,6,FALSE)="YES"),V360,""),"")</f>
        <v/>
      </c>
      <c r="AD360" s="116" t="str">
        <f>IFERROR(IF(AND(VLOOKUP($F360,'Aircraft list'!$A$4:$G$39,3,FALSE)="YES",VLOOKUP($F360,'Aircraft list'!$A$4:$G$39,6,FALSE)="YES"),T360,""),"")</f>
        <v/>
      </c>
      <c r="AE360" s="117" t="str">
        <f>IFERROR(IF(AND(VLOOKUP($F360,'Aircraft list'!$A$4:$G$39,3,FALSE)="YES",VLOOKUP($F360,'Aircraft list'!$A$4:$G$39,6,FALSE)="YES"),U360,""),"")</f>
        <v/>
      </c>
      <c r="AF360" s="115" t="str">
        <f>IFERROR(IF(AND(VLOOKUP($F360,'Aircraft list'!$A$4:$G$39,3,FALSE)="YES",VLOOKUP($F360,'Aircraft list'!$A$4:$G$39,6,FALSE)="YES"),V360,""),"")</f>
        <v/>
      </c>
      <c r="AG360" s="116" t="str">
        <f>IFERROR(IF(VLOOKUP($F360,'Aircraft list'!$A$4:$G$39,5,FALSE)="YES",T360,""),"")</f>
        <v/>
      </c>
      <c r="AH360" s="117" t="str">
        <f>IFERROR(IF(VLOOKUP($F360,'Aircraft list'!$A$4:$G$39,5,FALSE)="YES",U360,""),"")</f>
        <v/>
      </c>
      <c r="AI360" s="115" t="str">
        <f>IFERROR(IF(VLOOKUP($F360,'Aircraft list'!$A$4:$G$39,5,FALSE)="YES",V360,""),"")</f>
        <v/>
      </c>
      <c r="AJ360" s="101"/>
      <c r="AK360" s="101"/>
      <c r="AL360" s="101"/>
      <c r="AM360" s="102" t="str">
        <f>IFERROR(IF(VLOOKUP($F360,'Aircraft list'!$A$4:$G$39,7,FALSE)="YES",N360,""),"")</f>
        <v/>
      </c>
      <c r="AN360" s="112"/>
      <c r="AO360" s="101"/>
      <c r="AP360" s="101"/>
      <c r="AQ360" s="101"/>
      <c r="AR360" s="111"/>
      <c r="AS360" s="102"/>
      <c r="AT360" s="102"/>
    </row>
    <row r="361" spans="1:46" s="50" customFormat="1">
      <c r="A361" s="84"/>
      <c r="B361" s="75"/>
      <c r="C361" s="76"/>
      <c r="D361" s="77"/>
      <c r="E361" s="73" t="str">
        <f t="shared" si="18"/>
        <v/>
      </c>
      <c r="F361" s="79"/>
      <c r="G361" s="80"/>
      <c r="H361" s="50" t="str">
        <f>IFERROR(IF(VLOOKUP(F361,'Aircraft list'!$A$4:$T$59, 3,FALSE)="YES", "ME", "SE" )," ")</f>
        <v xml:space="preserve"> </v>
      </c>
      <c r="I361" s="80"/>
      <c r="J361" s="81" t="str">
        <f ca="1">IFERROR(IF(AND(
MOD(C361-fctlontodouble(VLOOKUP(B361,#REF!,4,FALSE))/360,1)&gt;=MOD((((MID((MID((IF(ISERR(A361),"",fctsoleil(A361,fctlattodouble(VLOOKUP(B361,#REF!,3,FALSE)),fctlontodouble(VLOOKUP(B361,#REF!,4,FALSE)),FALSE))),1,4)),1,2))*60+MID((MID((IF(ISERR(A361),"",fctsoleil(A361,fctlattodouble(VLOOKUP(B361,#REF!,3,FALSE)),fctlontodouble(VLOOKUP(B361,#REF!,4,FALSE)),FALSE))),1,4)),3,4))/(60*24))-fctlontodouble(VLOOKUP(B361,#REF!,4,FALSE))/360,1),
MOD(C361-fctlontodouble(VLOOKUP(B361,#REF!,4,FALSE))/360,1)&lt;MOD((((MID((MID((IF(ISERR(A361),"",fctsoleil(A361,fctlattodouble(VLOOKUP(B361,#REF!,3,FALSE)),fctlontodouble(VLOOKUP(B361,#REF!,4,FALSE)),FALSE))),7,4)),1,2))*60+MID((MID((IF(ISERR(A361),"",fctsoleil(A361,fctlattodouble(VLOOKUP(B361,#REF!,3,FALSE)),fctlontodouble(VLOOKUP(B361,#REF!,4,FALSE)),FALSE))),7,4)),3,4))/(60*24))-fctlontodouble(VLOOKUP(B361,#REF!,4,FALSE))/360,1)
),1,""),"")</f>
        <v/>
      </c>
      <c r="K361" s="82" t="str">
        <f t="shared" si="19"/>
        <v/>
      </c>
      <c r="L361" s="79" t="str">
        <f ca="1">IFERROR(IF(AND(
MOD(E361-fctlontodouble(VLOOKUP(D361,#REF!,4,FALSE))/360,1)&gt;=MOD((((MID((MID((IF(ISERR(A361),"",fctsoleil(A361,fctlattodouble(VLOOKUP(D361,#REF!,3,FALSE)),fctlontodouble(VLOOKUP(D361,#REF!,4,FALSE)),FALSE))),1,4)),1,2))*60+MID((MID((IF(ISERR(A361),"",fctsoleil(A361,fctlattodouble(VLOOKUP(D361,#REF!,3,FALSE)),fctlontodouble(VLOOKUP(D361,#REF!,4,FALSE)),FALSE))),1,4)),3,4))/(60*24))-fctlontodouble(VLOOKUP(D361,#REF!,4,FALSE))/360,1),
MOD(E361-fctlontodouble(VLOOKUP(D361,#REF!,4,FALSE))/360,1)&lt;MOD((((MID((MID((IF(ISERR(A361),"",fctsoleil(A361,fctlattodouble(VLOOKUP(D361,#REF!,3,FALSE)),fctlontodouble(VLOOKUP(D361,#REF!,4,FALSE)),FALSE))),7,4)),1,2))*60+MID((MID((IF(ISERR(A361),"",fctsoleil(A361,fctlattodouble(VLOOKUP(D361,#REF!,3,FALSE)),fctlontodouble(VLOOKUP(D361,#REF!,4,FALSE)),FALSE))),7,4)),3,4))/(60*24))-fctlontodouble(VLOOKUP(D361,#REF!,4,FALSE))/360,1)
),1," "),"")</f>
        <v/>
      </c>
      <c r="M361" s="79" t="str">
        <f t="shared" si="20"/>
        <v/>
      </c>
      <c r="N361" s="94"/>
      <c r="O361" s="83"/>
      <c r="P361" s="95"/>
      <c r="Q361" s="96"/>
      <c r="R361" s="97" t="str">
        <f>IF(AND(A361&lt;&gt;0,B361&lt;&gt;0,D361&lt;&gt;0,C361&lt;&gt;0,N361&lt;&gt;0),(vol_de_nuit(B361,D361,A361,C361,N361/24)*24),"")</f>
        <v/>
      </c>
      <c r="S361" s="98"/>
      <c r="T361" s="95"/>
      <c r="U361" s="99"/>
      <c r="V361" s="100"/>
      <c r="W361" s="101"/>
      <c r="X361" s="116" t="str">
        <f>IFERROR(IF(AND(VLOOKUP($F361,'Aircraft list'!$A$4:$G$39,2,FALSE)="YES",VLOOKUP($F361,'Aircraft list'!$A$4:$G$39,4,FALSE)="YES"),T361,""),"")</f>
        <v/>
      </c>
      <c r="Y361" s="115" t="str">
        <f>IFERROR(IF(AND(VLOOKUP($F361,'Aircraft list'!$A$4:$G$39,2,FALSE)="YES",VLOOKUP($F361,'Aircraft list'!$A$4:$G$39,4,FALSE)="YES"),V361,""),"")</f>
        <v/>
      </c>
      <c r="Z361" s="116" t="str">
        <f>IFERROR(IF(AND(VLOOKUP($F361,'Aircraft list'!$A$4:$G$39,3,FALSE)="YES",VLOOKUP($F361,'Aircraft list'!$A$4:$G$39,4,FALSE)="YES"),T361,""),"")</f>
        <v/>
      </c>
      <c r="AA361" s="115" t="str">
        <f>IFERROR(IF(AND(VLOOKUP($F361,'Aircraft list'!$A$4:$G$39,3,FALSE)="YES",VLOOKUP($F361,'Aircraft list'!$A$4:$G$39,4,FALSE)="YES"),V361,""),"")</f>
        <v/>
      </c>
      <c r="AB361" s="116" t="str">
        <f>IFERROR(IF(AND(VLOOKUP($F361,'Aircraft list'!$A$4:$G$39,2,FALSE)="YES",VLOOKUP($F361,'Aircraft list'!$A$4:$G$39,6,FALSE)="YES"),T361,""),"")</f>
        <v/>
      </c>
      <c r="AC361" s="115" t="str">
        <f>IFERROR(IF(AND(VLOOKUP($F361,'Aircraft list'!$A$4:$G$39,2,FALSE)="YES",VLOOKUP($F361,'Aircraft list'!$A$4:$G$39,6,FALSE)="YES"),V361,""),"")</f>
        <v/>
      </c>
      <c r="AD361" s="116" t="str">
        <f>IFERROR(IF(AND(VLOOKUP($F361,'Aircraft list'!$A$4:$G$39,3,FALSE)="YES",VLOOKUP($F361,'Aircraft list'!$A$4:$G$39,6,FALSE)="YES"),T361,""),"")</f>
        <v/>
      </c>
      <c r="AE361" s="117" t="str">
        <f>IFERROR(IF(AND(VLOOKUP($F361,'Aircraft list'!$A$4:$G$39,3,FALSE)="YES",VLOOKUP($F361,'Aircraft list'!$A$4:$G$39,6,FALSE)="YES"),U361,""),"")</f>
        <v/>
      </c>
      <c r="AF361" s="115" t="str">
        <f>IFERROR(IF(AND(VLOOKUP($F361,'Aircraft list'!$A$4:$G$39,3,FALSE)="YES",VLOOKUP($F361,'Aircraft list'!$A$4:$G$39,6,FALSE)="YES"),V361,""),"")</f>
        <v/>
      </c>
      <c r="AG361" s="116" t="str">
        <f>IFERROR(IF(VLOOKUP($F361,'Aircraft list'!$A$4:$G$39,5,FALSE)="YES",T361,""),"")</f>
        <v/>
      </c>
      <c r="AH361" s="117" t="str">
        <f>IFERROR(IF(VLOOKUP($F361,'Aircraft list'!$A$4:$G$39,5,FALSE)="YES",U361,""),"")</f>
        <v/>
      </c>
      <c r="AI361" s="115" t="str">
        <f>IFERROR(IF(VLOOKUP($F361,'Aircraft list'!$A$4:$G$39,5,FALSE)="YES",V361,""),"")</f>
        <v/>
      </c>
      <c r="AJ361" s="101"/>
      <c r="AK361" s="101"/>
      <c r="AL361" s="101"/>
      <c r="AM361" s="102" t="str">
        <f>IFERROR(IF(VLOOKUP($F361,'Aircraft list'!$A$4:$G$39,7,FALSE)="YES",N361,""),"")</f>
        <v/>
      </c>
      <c r="AN361" s="112"/>
      <c r="AO361" s="101"/>
      <c r="AP361" s="101"/>
      <c r="AQ361" s="101"/>
      <c r="AR361" s="111"/>
      <c r="AS361" s="102"/>
      <c r="AT361" s="102"/>
    </row>
    <row r="362" spans="1:46" s="50" customFormat="1">
      <c r="A362" s="84"/>
      <c r="B362" s="75"/>
      <c r="C362" s="76"/>
      <c r="D362" s="77"/>
      <c r="E362" s="73" t="str">
        <f t="shared" si="18"/>
        <v/>
      </c>
      <c r="F362" s="79"/>
      <c r="G362" s="80"/>
      <c r="H362" s="50" t="str">
        <f>IFERROR(IF(VLOOKUP(F362,'Aircraft list'!$A$4:$T$59, 3,FALSE)="YES", "ME", "SE" )," ")</f>
        <v xml:space="preserve"> </v>
      </c>
      <c r="I362" s="80"/>
      <c r="J362" s="81" t="str">
        <f ca="1">IFERROR(IF(AND(
MOD(C362-fctlontodouble(VLOOKUP(B362,#REF!,4,FALSE))/360,1)&gt;=MOD((((MID((MID((IF(ISERR(A362),"",fctsoleil(A362,fctlattodouble(VLOOKUP(B362,#REF!,3,FALSE)),fctlontodouble(VLOOKUP(B362,#REF!,4,FALSE)),FALSE))),1,4)),1,2))*60+MID((MID((IF(ISERR(A362),"",fctsoleil(A362,fctlattodouble(VLOOKUP(B362,#REF!,3,FALSE)),fctlontodouble(VLOOKUP(B362,#REF!,4,FALSE)),FALSE))),1,4)),3,4))/(60*24))-fctlontodouble(VLOOKUP(B362,#REF!,4,FALSE))/360,1),
MOD(C362-fctlontodouble(VLOOKUP(B362,#REF!,4,FALSE))/360,1)&lt;MOD((((MID((MID((IF(ISERR(A362),"",fctsoleil(A362,fctlattodouble(VLOOKUP(B362,#REF!,3,FALSE)),fctlontodouble(VLOOKUP(B362,#REF!,4,FALSE)),FALSE))),7,4)),1,2))*60+MID((MID((IF(ISERR(A362),"",fctsoleil(A362,fctlattodouble(VLOOKUP(B362,#REF!,3,FALSE)),fctlontodouble(VLOOKUP(B362,#REF!,4,FALSE)),FALSE))),7,4)),3,4))/(60*24))-fctlontodouble(VLOOKUP(B362,#REF!,4,FALSE))/360,1)
),1,""),"")</f>
        <v/>
      </c>
      <c r="K362" s="82" t="str">
        <f t="shared" si="19"/>
        <v/>
      </c>
      <c r="L362" s="79" t="str">
        <f ca="1">IFERROR(IF(AND(
MOD(E362-fctlontodouble(VLOOKUP(D362,#REF!,4,FALSE))/360,1)&gt;=MOD((((MID((MID((IF(ISERR(A362),"",fctsoleil(A362,fctlattodouble(VLOOKUP(D362,#REF!,3,FALSE)),fctlontodouble(VLOOKUP(D362,#REF!,4,FALSE)),FALSE))),1,4)),1,2))*60+MID((MID((IF(ISERR(A362),"",fctsoleil(A362,fctlattodouble(VLOOKUP(D362,#REF!,3,FALSE)),fctlontodouble(VLOOKUP(D362,#REF!,4,FALSE)),FALSE))),1,4)),3,4))/(60*24))-fctlontodouble(VLOOKUP(D362,#REF!,4,FALSE))/360,1),
MOD(E362-fctlontodouble(VLOOKUP(D362,#REF!,4,FALSE))/360,1)&lt;MOD((((MID((MID((IF(ISERR(A362),"",fctsoleil(A362,fctlattodouble(VLOOKUP(D362,#REF!,3,FALSE)),fctlontodouble(VLOOKUP(D362,#REF!,4,FALSE)),FALSE))),7,4)),1,2))*60+MID((MID((IF(ISERR(A362),"",fctsoleil(A362,fctlattodouble(VLOOKUP(D362,#REF!,3,FALSE)),fctlontodouble(VLOOKUP(D362,#REF!,4,FALSE)),FALSE))),7,4)),3,4))/(60*24))-fctlontodouble(VLOOKUP(D362,#REF!,4,FALSE))/360,1)
),1," "),"")</f>
        <v/>
      </c>
      <c r="M362" s="79" t="str">
        <f t="shared" si="20"/>
        <v/>
      </c>
      <c r="N362" s="94"/>
      <c r="O362" s="83"/>
      <c r="P362" s="95"/>
      <c r="Q362" s="96"/>
      <c r="R362" s="97" t="str">
        <f>IF(AND(A362&lt;&gt;0,B362&lt;&gt;0,D362&lt;&gt;0,C362&lt;&gt;0,N362&lt;&gt;0),(vol_de_nuit(B362,D362,A362,C362,N362/24)*24),"")</f>
        <v/>
      </c>
      <c r="S362" s="98"/>
      <c r="T362" s="95"/>
      <c r="U362" s="99"/>
      <c r="V362" s="100"/>
      <c r="W362" s="101"/>
      <c r="X362" s="116" t="str">
        <f>IFERROR(IF(AND(VLOOKUP($F362,'Aircraft list'!$A$4:$G$39,2,FALSE)="YES",VLOOKUP($F362,'Aircraft list'!$A$4:$G$39,4,FALSE)="YES"),T362,""),"")</f>
        <v/>
      </c>
      <c r="Y362" s="115" t="str">
        <f>IFERROR(IF(AND(VLOOKUP($F362,'Aircraft list'!$A$4:$G$39,2,FALSE)="YES",VLOOKUP($F362,'Aircraft list'!$A$4:$G$39,4,FALSE)="YES"),V362,""),"")</f>
        <v/>
      </c>
      <c r="Z362" s="116" t="str">
        <f>IFERROR(IF(AND(VLOOKUP($F362,'Aircraft list'!$A$4:$G$39,3,FALSE)="YES",VLOOKUP($F362,'Aircraft list'!$A$4:$G$39,4,FALSE)="YES"),T362,""),"")</f>
        <v/>
      </c>
      <c r="AA362" s="115" t="str">
        <f>IFERROR(IF(AND(VLOOKUP($F362,'Aircraft list'!$A$4:$G$39,3,FALSE)="YES",VLOOKUP($F362,'Aircraft list'!$A$4:$G$39,4,FALSE)="YES"),V362,""),"")</f>
        <v/>
      </c>
      <c r="AB362" s="116" t="str">
        <f>IFERROR(IF(AND(VLOOKUP($F362,'Aircraft list'!$A$4:$G$39,2,FALSE)="YES",VLOOKUP($F362,'Aircraft list'!$A$4:$G$39,6,FALSE)="YES"),T362,""),"")</f>
        <v/>
      </c>
      <c r="AC362" s="115" t="str">
        <f>IFERROR(IF(AND(VLOOKUP($F362,'Aircraft list'!$A$4:$G$39,2,FALSE)="YES",VLOOKUP($F362,'Aircraft list'!$A$4:$G$39,6,FALSE)="YES"),V362,""),"")</f>
        <v/>
      </c>
      <c r="AD362" s="116" t="str">
        <f>IFERROR(IF(AND(VLOOKUP($F362,'Aircraft list'!$A$4:$G$39,3,FALSE)="YES",VLOOKUP($F362,'Aircraft list'!$A$4:$G$39,6,FALSE)="YES"),T362,""),"")</f>
        <v/>
      </c>
      <c r="AE362" s="117" t="str">
        <f>IFERROR(IF(AND(VLOOKUP($F362,'Aircraft list'!$A$4:$G$39,3,FALSE)="YES",VLOOKUP($F362,'Aircraft list'!$A$4:$G$39,6,FALSE)="YES"),U362,""),"")</f>
        <v/>
      </c>
      <c r="AF362" s="115" t="str">
        <f>IFERROR(IF(AND(VLOOKUP($F362,'Aircraft list'!$A$4:$G$39,3,FALSE)="YES",VLOOKUP($F362,'Aircraft list'!$A$4:$G$39,6,FALSE)="YES"),V362,""),"")</f>
        <v/>
      </c>
      <c r="AG362" s="116" t="str">
        <f>IFERROR(IF(VLOOKUP($F362,'Aircraft list'!$A$4:$G$39,5,FALSE)="YES",T362,""),"")</f>
        <v/>
      </c>
      <c r="AH362" s="117" t="str">
        <f>IFERROR(IF(VLOOKUP($F362,'Aircraft list'!$A$4:$G$39,5,FALSE)="YES",U362,""),"")</f>
        <v/>
      </c>
      <c r="AI362" s="115" t="str">
        <f>IFERROR(IF(VLOOKUP($F362,'Aircraft list'!$A$4:$G$39,5,FALSE)="YES",V362,""),"")</f>
        <v/>
      </c>
      <c r="AJ362" s="101"/>
      <c r="AK362" s="101"/>
      <c r="AL362" s="101"/>
      <c r="AM362" s="102" t="str">
        <f>IFERROR(IF(VLOOKUP($F362,'Aircraft list'!$A$4:$G$39,7,FALSE)="YES",N362,""),"")</f>
        <v/>
      </c>
      <c r="AN362" s="112"/>
      <c r="AO362" s="101"/>
      <c r="AP362" s="101"/>
      <c r="AQ362" s="101"/>
      <c r="AR362" s="111"/>
      <c r="AS362" s="102"/>
      <c r="AT362" s="102"/>
    </row>
    <row r="363" spans="1:46" s="50" customFormat="1">
      <c r="A363" s="84"/>
      <c r="B363" s="75"/>
      <c r="C363" s="76"/>
      <c r="D363" s="77"/>
      <c r="E363" s="73" t="str">
        <f t="shared" si="18"/>
        <v/>
      </c>
      <c r="F363" s="79"/>
      <c r="G363" s="80"/>
      <c r="H363" s="50" t="str">
        <f>IFERROR(IF(VLOOKUP(F363,'Aircraft list'!$A$4:$T$59, 3,FALSE)="YES", "ME", "SE" )," ")</f>
        <v xml:space="preserve"> </v>
      </c>
      <c r="I363" s="80"/>
      <c r="J363" s="81" t="str">
        <f ca="1">IFERROR(IF(AND(
MOD(C363-fctlontodouble(VLOOKUP(B363,#REF!,4,FALSE))/360,1)&gt;=MOD((((MID((MID((IF(ISERR(A363),"",fctsoleil(A363,fctlattodouble(VLOOKUP(B363,#REF!,3,FALSE)),fctlontodouble(VLOOKUP(B363,#REF!,4,FALSE)),FALSE))),1,4)),1,2))*60+MID((MID((IF(ISERR(A363),"",fctsoleil(A363,fctlattodouble(VLOOKUP(B363,#REF!,3,FALSE)),fctlontodouble(VLOOKUP(B363,#REF!,4,FALSE)),FALSE))),1,4)),3,4))/(60*24))-fctlontodouble(VLOOKUP(B363,#REF!,4,FALSE))/360,1),
MOD(C363-fctlontodouble(VLOOKUP(B363,#REF!,4,FALSE))/360,1)&lt;MOD((((MID((MID((IF(ISERR(A363),"",fctsoleil(A363,fctlattodouble(VLOOKUP(B363,#REF!,3,FALSE)),fctlontodouble(VLOOKUP(B363,#REF!,4,FALSE)),FALSE))),7,4)),1,2))*60+MID((MID((IF(ISERR(A363),"",fctsoleil(A363,fctlattodouble(VLOOKUP(B363,#REF!,3,FALSE)),fctlontodouble(VLOOKUP(B363,#REF!,4,FALSE)),FALSE))),7,4)),3,4))/(60*24))-fctlontodouble(VLOOKUP(B363,#REF!,4,FALSE))/360,1)
),1,""),"")</f>
        <v/>
      </c>
      <c r="K363" s="82" t="str">
        <f t="shared" si="19"/>
        <v/>
      </c>
      <c r="L363" s="79" t="str">
        <f ca="1">IFERROR(IF(AND(
MOD(E363-fctlontodouble(VLOOKUP(D363,#REF!,4,FALSE))/360,1)&gt;=MOD((((MID((MID((IF(ISERR(A363),"",fctsoleil(A363,fctlattodouble(VLOOKUP(D363,#REF!,3,FALSE)),fctlontodouble(VLOOKUP(D363,#REF!,4,FALSE)),FALSE))),1,4)),1,2))*60+MID((MID((IF(ISERR(A363),"",fctsoleil(A363,fctlattodouble(VLOOKUP(D363,#REF!,3,FALSE)),fctlontodouble(VLOOKUP(D363,#REF!,4,FALSE)),FALSE))),1,4)),3,4))/(60*24))-fctlontodouble(VLOOKUP(D363,#REF!,4,FALSE))/360,1),
MOD(E363-fctlontodouble(VLOOKUP(D363,#REF!,4,FALSE))/360,1)&lt;MOD((((MID((MID((IF(ISERR(A363),"",fctsoleil(A363,fctlattodouble(VLOOKUP(D363,#REF!,3,FALSE)),fctlontodouble(VLOOKUP(D363,#REF!,4,FALSE)),FALSE))),7,4)),1,2))*60+MID((MID((IF(ISERR(A363),"",fctsoleil(A363,fctlattodouble(VLOOKUP(D363,#REF!,3,FALSE)),fctlontodouble(VLOOKUP(D363,#REF!,4,FALSE)),FALSE))),7,4)),3,4))/(60*24))-fctlontodouble(VLOOKUP(D363,#REF!,4,FALSE))/360,1)
),1," "),"")</f>
        <v/>
      </c>
      <c r="M363" s="79" t="str">
        <f t="shared" si="20"/>
        <v/>
      </c>
      <c r="N363" s="94"/>
      <c r="O363" s="83"/>
      <c r="P363" s="95"/>
      <c r="Q363" s="96"/>
      <c r="R363" s="97" t="str">
        <f>IF(AND(A363&lt;&gt;0,B363&lt;&gt;0,D363&lt;&gt;0,C363&lt;&gt;0,N363&lt;&gt;0),(vol_de_nuit(B363,D363,A363,C363,N363/24)*24),"")</f>
        <v/>
      </c>
      <c r="S363" s="98"/>
      <c r="T363" s="95"/>
      <c r="U363" s="99"/>
      <c r="V363" s="100"/>
      <c r="W363" s="101"/>
      <c r="X363" s="116" t="str">
        <f>IFERROR(IF(AND(VLOOKUP($F363,'Aircraft list'!$A$4:$G$39,2,FALSE)="YES",VLOOKUP($F363,'Aircraft list'!$A$4:$G$39,4,FALSE)="YES"),T363,""),"")</f>
        <v/>
      </c>
      <c r="Y363" s="115" t="str">
        <f>IFERROR(IF(AND(VLOOKUP($F363,'Aircraft list'!$A$4:$G$39,2,FALSE)="YES",VLOOKUP($F363,'Aircraft list'!$A$4:$G$39,4,FALSE)="YES"),V363,""),"")</f>
        <v/>
      </c>
      <c r="Z363" s="116" t="str">
        <f>IFERROR(IF(AND(VLOOKUP($F363,'Aircraft list'!$A$4:$G$39,3,FALSE)="YES",VLOOKUP($F363,'Aircraft list'!$A$4:$G$39,4,FALSE)="YES"),T363,""),"")</f>
        <v/>
      </c>
      <c r="AA363" s="115" t="str">
        <f>IFERROR(IF(AND(VLOOKUP($F363,'Aircraft list'!$A$4:$G$39,3,FALSE)="YES",VLOOKUP($F363,'Aircraft list'!$A$4:$G$39,4,FALSE)="YES"),V363,""),"")</f>
        <v/>
      </c>
      <c r="AB363" s="116" t="str">
        <f>IFERROR(IF(AND(VLOOKUP($F363,'Aircraft list'!$A$4:$G$39,2,FALSE)="YES",VLOOKUP($F363,'Aircraft list'!$A$4:$G$39,6,FALSE)="YES"),T363,""),"")</f>
        <v/>
      </c>
      <c r="AC363" s="115" t="str">
        <f>IFERROR(IF(AND(VLOOKUP($F363,'Aircraft list'!$A$4:$G$39,2,FALSE)="YES",VLOOKUP($F363,'Aircraft list'!$A$4:$G$39,6,FALSE)="YES"),V363,""),"")</f>
        <v/>
      </c>
      <c r="AD363" s="116" t="str">
        <f>IFERROR(IF(AND(VLOOKUP($F363,'Aircraft list'!$A$4:$G$39,3,FALSE)="YES",VLOOKUP($F363,'Aircraft list'!$A$4:$G$39,6,FALSE)="YES"),T363,""),"")</f>
        <v/>
      </c>
      <c r="AE363" s="117" t="str">
        <f>IFERROR(IF(AND(VLOOKUP($F363,'Aircraft list'!$A$4:$G$39,3,FALSE)="YES",VLOOKUP($F363,'Aircraft list'!$A$4:$G$39,6,FALSE)="YES"),U363,""),"")</f>
        <v/>
      </c>
      <c r="AF363" s="115" t="str">
        <f>IFERROR(IF(AND(VLOOKUP($F363,'Aircraft list'!$A$4:$G$39,3,FALSE)="YES",VLOOKUP($F363,'Aircraft list'!$A$4:$G$39,6,FALSE)="YES"),V363,""),"")</f>
        <v/>
      </c>
      <c r="AG363" s="116" t="str">
        <f>IFERROR(IF(VLOOKUP($F363,'Aircraft list'!$A$4:$G$39,5,FALSE)="YES",T363,""),"")</f>
        <v/>
      </c>
      <c r="AH363" s="117" t="str">
        <f>IFERROR(IF(VLOOKUP($F363,'Aircraft list'!$A$4:$G$39,5,FALSE)="YES",U363,""),"")</f>
        <v/>
      </c>
      <c r="AI363" s="115" t="str">
        <f>IFERROR(IF(VLOOKUP($F363,'Aircraft list'!$A$4:$G$39,5,FALSE)="YES",V363,""),"")</f>
        <v/>
      </c>
      <c r="AJ363" s="101"/>
      <c r="AK363" s="101"/>
      <c r="AL363" s="101"/>
      <c r="AM363" s="102" t="str">
        <f>IFERROR(IF(VLOOKUP($F363,'Aircraft list'!$A$4:$G$39,7,FALSE)="YES",N363,""),"")</f>
        <v/>
      </c>
      <c r="AN363" s="112"/>
      <c r="AO363" s="101"/>
      <c r="AP363" s="101"/>
      <c r="AQ363" s="101"/>
      <c r="AR363" s="111"/>
      <c r="AS363" s="102"/>
      <c r="AT363" s="102"/>
    </row>
    <row r="364" spans="1:46" s="50" customFormat="1">
      <c r="A364" s="84"/>
      <c r="B364" s="75"/>
      <c r="C364" s="76"/>
      <c r="D364" s="77"/>
      <c r="E364" s="73" t="str">
        <f t="shared" si="18"/>
        <v/>
      </c>
      <c r="F364" s="79"/>
      <c r="G364" s="80"/>
      <c r="H364" s="50" t="str">
        <f>IFERROR(IF(VLOOKUP(F364,'Aircraft list'!$A$4:$T$59, 3,FALSE)="YES", "ME", "SE" )," ")</f>
        <v xml:space="preserve"> </v>
      </c>
      <c r="I364" s="80"/>
      <c r="J364" s="81" t="str">
        <f ca="1">IFERROR(IF(AND(
MOD(C364-fctlontodouble(VLOOKUP(B364,#REF!,4,FALSE))/360,1)&gt;=MOD((((MID((MID((IF(ISERR(A364),"",fctsoleil(A364,fctlattodouble(VLOOKUP(B364,#REF!,3,FALSE)),fctlontodouble(VLOOKUP(B364,#REF!,4,FALSE)),FALSE))),1,4)),1,2))*60+MID((MID((IF(ISERR(A364),"",fctsoleil(A364,fctlattodouble(VLOOKUP(B364,#REF!,3,FALSE)),fctlontodouble(VLOOKUP(B364,#REF!,4,FALSE)),FALSE))),1,4)),3,4))/(60*24))-fctlontodouble(VLOOKUP(B364,#REF!,4,FALSE))/360,1),
MOD(C364-fctlontodouble(VLOOKUP(B364,#REF!,4,FALSE))/360,1)&lt;MOD((((MID((MID((IF(ISERR(A364),"",fctsoleil(A364,fctlattodouble(VLOOKUP(B364,#REF!,3,FALSE)),fctlontodouble(VLOOKUP(B364,#REF!,4,FALSE)),FALSE))),7,4)),1,2))*60+MID((MID((IF(ISERR(A364),"",fctsoleil(A364,fctlattodouble(VLOOKUP(B364,#REF!,3,FALSE)),fctlontodouble(VLOOKUP(B364,#REF!,4,FALSE)),FALSE))),7,4)),3,4))/(60*24))-fctlontodouble(VLOOKUP(B364,#REF!,4,FALSE))/360,1)
),1,""),"")</f>
        <v/>
      </c>
      <c r="K364" s="82" t="str">
        <f t="shared" si="19"/>
        <v/>
      </c>
      <c r="L364" s="79" t="str">
        <f ca="1">IFERROR(IF(AND(
MOD(E364-fctlontodouble(VLOOKUP(D364,#REF!,4,FALSE))/360,1)&gt;=MOD((((MID((MID((IF(ISERR(A364),"",fctsoleil(A364,fctlattodouble(VLOOKUP(D364,#REF!,3,FALSE)),fctlontodouble(VLOOKUP(D364,#REF!,4,FALSE)),FALSE))),1,4)),1,2))*60+MID((MID((IF(ISERR(A364),"",fctsoleil(A364,fctlattodouble(VLOOKUP(D364,#REF!,3,FALSE)),fctlontodouble(VLOOKUP(D364,#REF!,4,FALSE)),FALSE))),1,4)),3,4))/(60*24))-fctlontodouble(VLOOKUP(D364,#REF!,4,FALSE))/360,1),
MOD(E364-fctlontodouble(VLOOKUP(D364,#REF!,4,FALSE))/360,1)&lt;MOD((((MID((MID((IF(ISERR(A364),"",fctsoleil(A364,fctlattodouble(VLOOKUP(D364,#REF!,3,FALSE)),fctlontodouble(VLOOKUP(D364,#REF!,4,FALSE)),FALSE))),7,4)),1,2))*60+MID((MID((IF(ISERR(A364),"",fctsoleil(A364,fctlattodouble(VLOOKUP(D364,#REF!,3,FALSE)),fctlontodouble(VLOOKUP(D364,#REF!,4,FALSE)),FALSE))),7,4)),3,4))/(60*24))-fctlontodouble(VLOOKUP(D364,#REF!,4,FALSE))/360,1)
),1," "),"")</f>
        <v/>
      </c>
      <c r="M364" s="79" t="str">
        <f t="shared" si="20"/>
        <v/>
      </c>
      <c r="N364" s="94"/>
      <c r="O364" s="83"/>
      <c r="P364" s="95"/>
      <c r="Q364" s="96"/>
      <c r="R364" s="97" t="str">
        <f>IF(AND(A364&lt;&gt;0,B364&lt;&gt;0,D364&lt;&gt;0,C364&lt;&gt;0,N364&lt;&gt;0),(vol_de_nuit(B364,D364,A364,C364,N364/24)*24),"")</f>
        <v/>
      </c>
      <c r="S364" s="98"/>
      <c r="T364" s="95"/>
      <c r="U364" s="99"/>
      <c r="V364" s="100"/>
      <c r="W364" s="101"/>
      <c r="X364" s="116" t="str">
        <f>IFERROR(IF(AND(VLOOKUP($F364,'Aircraft list'!$A$4:$G$39,2,FALSE)="YES",VLOOKUP($F364,'Aircraft list'!$A$4:$G$39,4,FALSE)="YES"),T364,""),"")</f>
        <v/>
      </c>
      <c r="Y364" s="115" t="str">
        <f>IFERROR(IF(AND(VLOOKUP($F364,'Aircraft list'!$A$4:$G$39,2,FALSE)="YES",VLOOKUP($F364,'Aircraft list'!$A$4:$G$39,4,FALSE)="YES"),V364,""),"")</f>
        <v/>
      </c>
      <c r="Z364" s="116" t="str">
        <f>IFERROR(IF(AND(VLOOKUP($F364,'Aircraft list'!$A$4:$G$39,3,FALSE)="YES",VLOOKUP($F364,'Aircraft list'!$A$4:$G$39,4,FALSE)="YES"),T364,""),"")</f>
        <v/>
      </c>
      <c r="AA364" s="115" t="str">
        <f>IFERROR(IF(AND(VLOOKUP($F364,'Aircraft list'!$A$4:$G$39,3,FALSE)="YES",VLOOKUP($F364,'Aircraft list'!$A$4:$G$39,4,FALSE)="YES"),V364,""),"")</f>
        <v/>
      </c>
      <c r="AB364" s="116" t="str">
        <f>IFERROR(IF(AND(VLOOKUP($F364,'Aircraft list'!$A$4:$G$39,2,FALSE)="YES",VLOOKUP($F364,'Aircraft list'!$A$4:$G$39,6,FALSE)="YES"),T364,""),"")</f>
        <v/>
      </c>
      <c r="AC364" s="115" t="str">
        <f>IFERROR(IF(AND(VLOOKUP($F364,'Aircraft list'!$A$4:$G$39,2,FALSE)="YES",VLOOKUP($F364,'Aircraft list'!$A$4:$G$39,6,FALSE)="YES"),V364,""),"")</f>
        <v/>
      </c>
      <c r="AD364" s="116" t="str">
        <f>IFERROR(IF(AND(VLOOKUP($F364,'Aircraft list'!$A$4:$G$39,3,FALSE)="YES",VLOOKUP($F364,'Aircraft list'!$A$4:$G$39,6,FALSE)="YES"),T364,""),"")</f>
        <v/>
      </c>
      <c r="AE364" s="117" t="str">
        <f>IFERROR(IF(AND(VLOOKUP($F364,'Aircraft list'!$A$4:$G$39,3,FALSE)="YES",VLOOKUP($F364,'Aircraft list'!$A$4:$G$39,6,FALSE)="YES"),U364,""),"")</f>
        <v/>
      </c>
      <c r="AF364" s="115" t="str">
        <f>IFERROR(IF(AND(VLOOKUP($F364,'Aircraft list'!$A$4:$G$39,3,FALSE)="YES",VLOOKUP($F364,'Aircraft list'!$A$4:$G$39,6,FALSE)="YES"),V364,""),"")</f>
        <v/>
      </c>
      <c r="AG364" s="116" t="str">
        <f>IFERROR(IF(VLOOKUP($F364,'Aircraft list'!$A$4:$G$39,5,FALSE)="YES",T364,""),"")</f>
        <v/>
      </c>
      <c r="AH364" s="117" t="str">
        <f>IFERROR(IF(VLOOKUP($F364,'Aircraft list'!$A$4:$G$39,5,FALSE)="YES",U364,""),"")</f>
        <v/>
      </c>
      <c r="AI364" s="115" t="str">
        <f>IFERROR(IF(VLOOKUP($F364,'Aircraft list'!$A$4:$G$39,5,FALSE)="YES",V364,""),"")</f>
        <v/>
      </c>
      <c r="AJ364" s="101"/>
      <c r="AK364" s="101"/>
      <c r="AL364" s="101"/>
      <c r="AM364" s="102" t="str">
        <f>IFERROR(IF(VLOOKUP($F364,'Aircraft list'!$A$4:$G$39,7,FALSE)="YES",N364,""),"")</f>
        <v/>
      </c>
      <c r="AN364" s="112"/>
      <c r="AO364" s="101"/>
      <c r="AP364" s="101"/>
      <c r="AQ364" s="101"/>
      <c r="AR364" s="111"/>
      <c r="AS364" s="102"/>
      <c r="AT364" s="102"/>
    </row>
    <row r="365" spans="1:46" s="50" customFormat="1">
      <c r="A365" s="84"/>
      <c r="B365" s="75"/>
      <c r="C365" s="76"/>
      <c r="D365" s="77"/>
      <c r="E365" s="73" t="str">
        <f t="shared" si="18"/>
        <v/>
      </c>
      <c r="F365" s="79"/>
      <c r="G365" s="80"/>
      <c r="H365" s="50" t="str">
        <f>IFERROR(IF(VLOOKUP(F365,'Aircraft list'!$A$4:$T$59, 3,FALSE)="YES", "ME", "SE" )," ")</f>
        <v xml:space="preserve"> </v>
      </c>
      <c r="I365" s="80"/>
      <c r="J365" s="81" t="str">
        <f ca="1">IFERROR(IF(AND(
MOD(C365-fctlontodouble(VLOOKUP(B365,#REF!,4,FALSE))/360,1)&gt;=MOD((((MID((MID((IF(ISERR(A365),"",fctsoleil(A365,fctlattodouble(VLOOKUP(B365,#REF!,3,FALSE)),fctlontodouble(VLOOKUP(B365,#REF!,4,FALSE)),FALSE))),1,4)),1,2))*60+MID((MID((IF(ISERR(A365),"",fctsoleil(A365,fctlattodouble(VLOOKUP(B365,#REF!,3,FALSE)),fctlontodouble(VLOOKUP(B365,#REF!,4,FALSE)),FALSE))),1,4)),3,4))/(60*24))-fctlontodouble(VLOOKUP(B365,#REF!,4,FALSE))/360,1),
MOD(C365-fctlontodouble(VLOOKUP(B365,#REF!,4,FALSE))/360,1)&lt;MOD((((MID((MID((IF(ISERR(A365),"",fctsoleil(A365,fctlattodouble(VLOOKUP(B365,#REF!,3,FALSE)),fctlontodouble(VLOOKUP(B365,#REF!,4,FALSE)),FALSE))),7,4)),1,2))*60+MID((MID((IF(ISERR(A365),"",fctsoleil(A365,fctlattodouble(VLOOKUP(B365,#REF!,3,FALSE)),fctlontodouble(VLOOKUP(B365,#REF!,4,FALSE)),FALSE))),7,4)),3,4))/(60*24))-fctlontodouble(VLOOKUP(B365,#REF!,4,FALSE))/360,1)
),1,""),"")</f>
        <v/>
      </c>
      <c r="K365" s="82" t="str">
        <f t="shared" si="19"/>
        <v/>
      </c>
      <c r="L365" s="79" t="str">
        <f ca="1">IFERROR(IF(AND(
MOD(E365-fctlontodouble(VLOOKUP(D365,#REF!,4,FALSE))/360,1)&gt;=MOD((((MID((MID((IF(ISERR(A365),"",fctsoleil(A365,fctlattodouble(VLOOKUP(D365,#REF!,3,FALSE)),fctlontodouble(VLOOKUP(D365,#REF!,4,FALSE)),FALSE))),1,4)),1,2))*60+MID((MID((IF(ISERR(A365),"",fctsoleil(A365,fctlattodouble(VLOOKUP(D365,#REF!,3,FALSE)),fctlontodouble(VLOOKUP(D365,#REF!,4,FALSE)),FALSE))),1,4)),3,4))/(60*24))-fctlontodouble(VLOOKUP(D365,#REF!,4,FALSE))/360,1),
MOD(E365-fctlontodouble(VLOOKUP(D365,#REF!,4,FALSE))/360,1)&lt;MOD((((MID((MID((IF(ISERR(A365),"",fctsoleil(A365,fctlattodouble(VLOOKUP(D365,#REF!,3,FALSE)),fctlontodouble(VLOOKUP(D365,#REF!,4,FALSE)),FALSE))),7,4)),1,2))*60+MID((MID((IF(ISERR(A365),"",fctsoleil(A365,fctlattodouble(VLOOKUP(D365,#REF!,3,FALSE)),fctlontodouble(VLOOKUP(D365,#REF!,4,FALSE)),FALSE))),7,4)),3,4))/(60*24))-fctlontodouble(VLOOKUP(D365,#REF!,4,FALSE))/360,1)
),1," "),"")</f>
        <v/>
      </c>
      <c r="M365" s="79" t="str">
        <f t="shared" si="20"/>
        <v/>
      </c>
      <c r="N365" s="94"/>
      <c r="O365" s="83"/>
      <c r="P365" s="95"/>
      <c r="Q365" s="96"/>
      <c r="R365" s="97" t="str">
        <f>IF(AND(A365&lt;&gt;0,B365&lt;&gt;0,D365&lt;&gt;0,C365&lt;&gt;0,N365&lt;&gt;0),(vol_de_nuit(B365,D365,A365,C365,N365/24)*24),"")</f>
        <v/>
      </c>
      <c r="S365" s="98"/>
      <c r="T365" s="95"/>
      <c r="U365" s="99"/>
      <c r="V365" s="100"/>
      <c r="W365" s="101"/>
      <c r="X365" s="116" t="str">
        <f>IFERROR(IF(AND(VLOOKUP($F365,'Aircraft list'!$A$4:$G$39,2,FALSE)="YES",VLOOKUP($F365,'Aircraft list'!$A$4:$G$39,4,FALSE)="YES"),T365,""),"")</f>
        <v/>
      </c>
      <c r="Y365" s="115" t="str">
        <f>IFERROR(IF(AND(VLOOKUP($F365,'Aircraft list'!$A$4:$G$39,2,FALSE)="YES",VLOOKUP($F365,'Aircraft list'!$A$4:$G$39,4,FALSE)="YES"),V365,""),"")</f>
        <v/>
      </c>
      <c r="Z365" s="116" t="str">
        <f>IFERROR(IF(AND(VLOOKUP($F365,'Aircraft list'!$A$4:$G$39,3,FALSE)="YES",VLOOKUP($F365,'Aircraft list'!$A$4:$G$39,4,FALSE)="YES"),T365,""),"")</f>
        <v/>
      </c>
      <c r="AA365" s="115" t="str">
        <f>IFERROR(IF(AND(VLOOKUP($F365,'Aircraft list'!$A$4:$G$39,3,FALSE)="YES",VLOOKUP($F365,'Aircraft list'!$A$4:$G$39,4,FALSE)="YES"),V365,""),"")</f>
        <v/>
      </c>
      <c r="AB365" s="116" t="str">
        <f>IFERROR(IF(AND(VLOOKUP($F365,'Aircraft list'!$A$4:$G$39,2,FALSE)="YES",VLOOKUP($F365,'Aircraft list'!$A$4:$G$39,6,FALSE)="YES"),T365,""),"")</f>
        <v/>
      </c>
      <c r="AC365" s="115" t="str">
        <f>IFERROR(IF(AND(VLOOKUP($F365,'Aircraft list'!$A$4:$G$39,2,FALSE)="YES",VLOOKUP($F365,'Aircraft list'!$A$4:$G$39,6,FALSE)="YES"),V365,""),"")</f>
        <v/>
      </c>
      <c r="AD365" s="116" t="str">
        <f>IFERROR(IF(AND(VLOOKUP($F365,'Aircraft list'!$A$4:$G$39,3,FALSE)="YES",VLOOKUP($F365,'Aircraft list'!$A$4:$G$39,6,FALSE)="YES"),T365,""),"")</f>
        <v/>
      </c>
      <c r="AE365" s="117" t="str">
        <f>IFERROR(IF(AND(VLOOKUP($F365,'Aircraft list'!$A$4:$G$39,3,FALSE)="YES",VLOOKUP($F365,'Aircraft list'!$A$4:$G$39,6,FALSE)="YES"),U365,""),"")</f>
        <v/>
      </c>
      <c r="AF365" s="115" t="str">
        <f>IFERROR(IF(AND(VLOOKUP($F365,'Aircraft list'!$A$4:$G$39,3,FALSE)="YES",VLOOKUP($F365,'Aircraft list'!$A$4:$G$39,6,FALSE)="YES"),V365,""),"")</f>
        <v/>
      </c>
      <c r="AG365" s="116" t="str">
        <f>IFERROR(IF(VLOOKUP($F365,'Aircraft list'!$A$4:$G$39,5,FALSE)="YES",T365,""),"")</f>
        <v/>
      </c>
      <c r="AH365" s="117" t="str">
        <f>IFERROR(IF(VLOOKUP($F365,'Aircraft list'!$A$4:$G$39,5,FALSE)="YES",U365,""),"")</f>
        <v/>
      </c>
      <c r="AI365" s="115" t="str">
        <f>IFERROR(IF(VLOOKUP($F365,'Aircraft list'!$A$4:$G$39,5,FALSE)="YES",V365,""),"")</f>
        <v/>
      </c>
      <c r="AJ365" s="101"/>
      <c r="AK365" s="101"/>
      <c r="AL365" s="101"/>
      <c r="AM365" s="102" t="str">
        <f>IFERROR(IF(VLOOKUP($F365,'Aircraft list'!$A$4:$G$39,7,FALSE)="YES",N365,""),"")</f>
        <v/>
      </c>
      <c r="AN365" s="112"/>
      <c r="AO365" s="101"/>
      <c r="AP365" s="101"/>
      <c r="AQ365" s="101"/>
      <c r="AR365" s="111"/>
      <c r="AS365" s="102"/>
      <c r="AT365" s="102"/>
    </row>
    <row r="366" spans="1:46" s="50" customFormat="1">
      <c r="A366" s="84"/>
      <c r="B366" s="75"/>
      <c r="C366" s="76"/>
      <c r="D366" s="77"/>
      <c r="E366" s="73" t="str">
        <f t="shared" si="18"/>
        <v/>
      </c>
      <c r="F366" s="79"/>
      <c r="G366" s="80"/>
      <c r="H366" s="50" t="str">
        <f>IFERROR(IF(VLOOKUP(F366,'Aircraft list'!$A$4:$T$59, 3,FALSE)="YES", "ME", "SE" )," ")</f>
        <v xml:space="preserve"> </v>
      </c>
      <c r="I366" s="80"/>
      <c r="J366" s="81" t="str">
        <f ca="1">IFERROR(IF(AND(
MOD(C366-fctlontodouble(VLOOKUP(B366,#REF!,4,FALSE))/360,1)&gt;=MOD((((MID((MID((IF(ISERR(A366),"",fctsoleil(A366,fctlattodouble(VLOOKUP(B366,#REF!,3,FALSE)),fctlontodouble(VLOOKUP(B366,#REF!,4,FALSE)),FALSE))),1,4)),1,2))*60+MID((MID((IF(ISERR(A366),"",fctsoleil(A366,fctlattodouble(VLOOKUP(B366,#REF!,3,FALSE)),fctlontodouble(VLOOKUP(B366,#REF!,4,FALSE)),FALSE))),1,4)),3,4))/(60*24))-fctlontodouble(VLOOKUP(B366,#REF!,4,FALSE))/360,1),
MOD(C366-fctlontodouble(VLOOKUP(B366,#REF!,4,FALSE))/360,1)&lt;MOD((((MID((MID((IF(ISERR(A366),"",fctsoleil(A366,fctlattodouble(VLOOKUP(B366,#REF!,3,FALSE)),fctlontodouble(VLOOKUP(B366,#REF!,4,FALSE)),FALSE))),7,4)),1,2))*60+MID((MID((IF(ISERR(A366),"",fctsoleil(A366,fctlattodouble(VLOOKUP(B366,#REF!,3,FALSE)),fctlontodouble(VLOOKUP(B366,#REF!,4,FALSE)),FALSE))),7,4)),3,4))/(60*24))-fctlontodouble(VLOOKUP(B366,#REF!,4,FALSE))/360,1)
),1,""),"")</f>
        <v/>
      </c>
      <c r="K366" s="82" t="str">
        <f t="shared" si="19"/>
        <v/>
      </c>
      <c r="L366" s="79" t="str">
        <f ca="1">IFERROR(IF(AND(
MOD(E366-fctlontodouble(VLOOKUP(D366,#REF!,4,FALSE))/360,1)&gt;=MOD((((MID((MID((IF(ISERR(A366),"",fctsoleil(A366,fctlattodouble(VLOOKUP(D366,#REF!,3,FALSE)),fctlontodouble(VLOOKUP(D366,#REF!,4,FALSE)),FALSE))),1,4)),1,2))*60+MID((MID((IF(ISERR(A366),"",fctsoleil(A366,fctlattodouble(VLOOKUP(D366,#REF!,3,FALSE)),fctlontodouble(VLOOKUP(D366,#REF!,4,FALSE)),FALSE))),1,4)),3,4))/(60*24))-fctlontodouble(VLOOKUP(D366,#REF!,4,FALSE))/360,1),
MOD(E366-fctlontodouble(VLOOKUP(D366,#REF!,4,FALSE))/360,1)&lt;MOD((((MID((MID((IF(ISERR(A366),"",fctsoleil(A366,fctlattodouble(VLOOKUP(D366,#REF!,3,FALSE)),fctlontodouble(VLOOKUP(D366,#REF!,4,FALSE)),FALSE))),7,4)),1,2))*60+MID((MID((IF(ISERR(A366),"",fctsoleil(A366,fctlattodouble(VLOOKUP(D366,#REF!,3,FALSE)),fctlontodouble(VLOOKUP(D366,#REF!,4,FALSE)),FALSE))),7,4)),3,4))/(60*24))-fctlontodouble(VLOOKUP(D366,#REF!,4,FALSE))/360,1)
),1," "),"")</f>
        <v/>
      </c>
      <c r="M366" s="79" t="str">
        <f t="shared" si="20"/>
        <v/>
      </c>
      <c r="N366" s="94"/>
      <c r="O366" s="83"/>
      <c r="P366" s="95"/>
      <c r="Q366" s="96"/>
      <c r="R366" s="97" t="str">
        <f>IF(AND(A366&lt;&gt;0,B366&lt;&gt;0,D366&lt;&gt;0,C366&lt;&gt;0,N366&lt;&gt;0),(vol_de_nuit(B366,D366,A366,C366,N366/24)*24),"")</f>
        <v/>
      </c>
      <c r="S366" s="98"/>
      <c r="T366" s="95"/>
      <c r="U366" s="99"/>
      <c r="V366" s="100"/>
      <c r="W366" s="101"/>
      <c r="X366" s="116" t="str">
        <f>IFERROR(IF(AND(VLOOKUP($F366,'Aircraft list'!$A$4:$G$39,2,FALSE)="YES",VLOOKUP($F366,'Aircraft list'!$A$4:$G$39,4,FALSE)="YES"),T366,""),"")</f>
        <v/>
      </c>
      <c r="Y366" s="115" t="str">
        <f>IFERROR(IF(AND(VLOOKUP($F366,'Aircraft list'!$A$4:$G$39,2,FALSE)="YES",VLOOKUP($F366,'Aircraft list'!$A$4:$G$39,4,FALSE)="YES"),V366,""),"")</f>
        <v/>
      </c>
      <c r="Z366" s="116" t="str">
        <f>IFERROR(IF(AND(VLOOKUP($F366,'Aircraft list'!$A$4:$G$39,3,FALSE)="YES",VLOOKUP($F366,'Aircraft list'!$A$4:$G$39,4,FALSE)="YES"),T366,""),"")</f>
        <v/>
      </c>
      <c r="AA366" s="115" t="str">
        <f>IFERROR(IF(AND(VLOOKUP($F366,'Aircraft list'!$A$4:$G$39,3,FALSE)="YES",VLOOKUP($F366,'Aircraft list'!$A$4:$G$39,4,FALSE)="YES"),V366,""),"")</f>
        <v/>
      </c>
      <c r="AB366" s="116" t="str">
        <f>IFERROR(IF(AND(VLOOKUP($F366,'Aircraft list'!$A$4:$G$39,2,FALSE)="YES",VLOOKUP($F366,'Aircraft list'!$A$4:$G$39,6,FALSE)="YES"),T366,""),"")</f>
        <v/>
      </c>
      <c r="AC366" s="115" t="str">
        <f>IFERROR(IF(AND(VLOOKUP($F366,'Aircraft list'!$A$4:$G$39,2,FALSE)="YES",VLOOKUP($F366,'Aircraft list'!$A$4:$G$39,6,FALSE)="YES"),V366,""),"")</f>
        <v/>
      </c>
      <c r="AD366" s="116" t="str">
        <f>IFERROR(IF(AND(VLOOKUP($F366,'Aircraft list'!$A$4:$G$39,3,FALSE)="YES",VLOOKUP($F366,'Aircraft list'!$A$4:$G$39,6,FALSE)="YES"),T366,""),"")</f>
        <v/>
      </c>
      <c r="AE366" s="117" t="str">
        <f>IFERROR(IF(AND(VLOOKUP($F366,'Aircraft list'!$A$4:$G$39,3,FALSE)="YES",VLOOKUP($F366,'Aircraft list'!$A$4:$G$39,6,FALSE)="YES"),U366,""),"")</f>
        <v/>
      </c>
      <c r="AF366" s="115" t="str">
        <f>IFERROR(IF(AND(VLOOKUP($F366,'Aircraft list'!$A$4:$G$39,3,FALSE)="YES",VLOOKUP($F366,'Aircraft list'!$A$4:$G$39,6,FALSE)="YES"),V366,""),"")</f>
        <v/>
      </c>
      <c r="AG366" s="116" t="str">
        <f>IFERROR(IF(VLOOKUP($F366,'Aircraft list'!$A$4:$G$39,5,FALSE)="YES",T366,""),"")</f>
        <v/>
      </c>
      <c r="AH366" s="117" t="str">
        <f>IFERROR(IF(VLOOKUP($F366,'Aircraft list'!$A$4:$G$39,5,FALSE)="YES",U366,""),"")</f>
        <v/>
      </c>
      <c r="AI366" s="115" t="str">
        <f>IFERROR(IF(VLOOKUP($F366,'Aircraft list'!$A$4:$G$39,5,FALSE)="YES",V366,""),"")</f>
        <v/>
      </c>
      <c r="AJ366" s="101"/>
      <c r="AK366" s="101"/>
      <c r="AL366" s="101"/>
      <c r="AM366" s="102" t="str">
        <f>IFERROR(IF(VLOOKUP($F366,'Aircraft list'!$A$4:$G$39,7,FALSE)="YES",N366,""),"")</f>
        <v/>
      </c>
      <c r="AN366" s="112"/>
      <c r="AO366" s="101"/>
      <c r="AP366" s="101"/>
      <c r="AQ366" s="101"/>
      <c r="AR366" s="111"/>
      <c r="AS366" s="102"/>
      <c r="AT366" s="102"/>
    </row>
    <row r="367" spans="1:46" s="50" customFormat="1">
      <c r="A367" s="84"/>
      <c r="B367" s="75"/>
      <c r="C367" s="76"/>
      <c r="D367" s="77"/>
      <c r="E367" s="73" t="str">
        <f t="shared" si="18"/>
        <v/>
      </c>
      <c r="F367" s="79"/>
      <c r="G367" s="80"/>
      <c r="H367" s="50" t="str">
        <f>IFERROR(IF(VLOOKUP(F367,'Aircraft list'!$A$4:$T$59, 3,FALSE)="YES", "ME", "SE" )," ")</f>
        <v xml:space="preserve"> </v>
      </c>
      <c r="I367" s="80"/>
      <c r="J367" s="81" t="str">
        <f ca="1">IFERROR(IF(AND(
MOD(C367-fctlontodouble(VLOOKUP(B367,#REF!,4,FALSE))/360,1)&gt;=MOD((((MID((MID((IF(ISERR(A367),"",fctsoleil(A367,fctlattodouble(VLOOKUP(B367,#REF!,3,FALSE)),fctlontodouble(VLOOKUP(B367,#REF!,4,FALSE)),FALSE))),1,4)),1,2))*60+MID((MID((IF(ISERR(A367),"",fctsoleil(A367,fctlattodouble(VLOOKUP(B367,#REF!,3,FALSE)),fctlontodouble(VLOOKUP(B367,#REF!,4,FALSE)),FALSE))),1,4)),3,4))/(60*24))-fctlontodouble(VLOOKUP(B367,#REF!,4,FALSE))/360,1),
MOD(C367-fctlontodouble(VLOOKUP(B367,#REF!,4,FALSE))/360,1)&lt;MOD((((MID((MID((IF(ISERR(A367),"",fctsoleil(A367,fctlattodouble(VLOOKUP(B367,#REF!,3,FALSE)),fctlontodouble(VLOOKUP(B367,#REF!,4,FALSE)),FALSE))),7,4)),1,2))*60+MID((MID((IF(ISERR(A367),"",fctsoleil(A367,fctlattodouble(VLOOKUP(B367,#REF!,3,FALSE)),fctlontodouble(VLOOKUP(B367,#REF!,4,FALSE)),FALSE))),7,4)),3,4))/(60*24))-fctlontodouble(VLOOKUP(B367,#REF!,4,FALSE))/360,1)
),1,""),"")</f>
        <v/>
      </c>
      <c r="K367" s="82" t="str">
        <f t="shared" si="19"/>
        <v/>
      </c>
      <c r="L367" s="79" t="str">
        <f ca="1">IFERROR(IF(AND(
MOD(E367-fctlontodouble(VLOOKUP(D367,#REF!,4,FALSE))/360,1)&gt;=MOD((((MID((MID((IF(ISERR(A367),"",fctsoleil(A367,fctlattodouble(VLOOKUP(D367,#REF!,3,FALSE)),fctlontodouble(VLOOKUP(D367,#REF!,4,FALSE)),FALSE))),1,4)),1,2))*60+MID((MID((IF(ISERR(A367),"",fctsoleil(A367,fctlattodouble(VLOOKUP(D367,#REF!,3,FALSE)),fctlontodouble(VLOOKUP(D367,#REF!,4,FALSE)),FALSE))),1,4)),3,4))/(60*24))-fctlontodouble(VLOOKUP(D367,#REF!,4,FALSE))/360,1),
MOD(E367-fctlontodouble(VLOOKUP(D367,#REF!,4,FALSE))/360,1)&lt;MOD((((MID((MID((IF(ISERR(A367),"",fctsoleil(A367,fctlattodouble(VLOOKUP(D367,#REF!,3,FALSE)),fctlontodouble(VLOOKUP(D367,#REF!,4,FALSE)),FALSE))),7,4)),1,2))*60+MID((MID((IF(ISERR(A367),"",fctsoleil(A367,fctlattodouble(VLOOKUP(D367,#REF!,3,FALSE)),fctlontodouble(VLOOKUP(D367,#REF!,4,FALSE)),FALSE))),7,4)),3,4))/(60*24))-fctlontodouble(VLOOKUP(D367,#REF!,4,FALSE))/360,1)
),1," "),"")</f>
        <v/>
      </c>
      <c r="M367" s="79" t="str">
        <f t="shared" si="20"/>
        <v/>
      </c>
      <c r="N367" s="94"/>
      <c r="O367" s="83"/>
      <c r="P367" s="95"/>
      <c r="Q367" s="96"/>
      <c r="R367" s="97" t="str">
        <f>IF(AND(A367&lt;&gt;0,B367&lt;&gt;0,D367&lt;&gt;0,C367&lt;&gt;0,N367&lt;&gt;0),(vol_de_nuit(B367,D367,A367,C367,N367/24)*24),"")</f>
        <v/>
      </c>
      <c r="S367" s="98"/>
      <c r="T367" s="95"/>
      <c r="U367" s="99"/>
      <c r="V367" s="100"/>
      <c r="W367" s="101"/>
      <c r="X367" s="116" t="str">
        <f>IFERROR(IF(AND(VLOOKUP($F367,'Aircraft list'!$A$4:$G$39,2,FALSE)="YES",VLOOKUP($F367,'Aircraft list'!$A$4:$G$39,4,FALSE)="YES"),T367,""),"")</f>
        <v/>
      </c>
      <c r="Y367" s="115" t="str">
        <f>IFERROR(IF(AND(VLOOKUP($F367,'Aircraft list'!$A$4:$G$39,2,FALSE)="YES",VLOOKUP($F367,'Aircraft list'!$A$4:$G$39,4,FALSE)="YES"),V367,""),"")</f>
        <v/>
      </c>
      <c r="Z367" s="116" t="str">
        <f>IFERROR(IF(AND(VLOOKUP($F367,'Aircraft list'!$A$4:$G$39,3,FALSE)="YES",VLOOKUP($F367,'Aircraft list'!$A$4:$G$39,4,FALSE)="YES"),T367,""),"")</f>
        <v/>
      </c>
      <c r="AA367" s="115" t="str">
        <f>IFERROR(IF(AND(VLOOKUP($F367,'Aircraft list'!$A$4:$G$39,3,FALSE)="YES",VLOOKUP($F367,'Aircraft list'!$A$4:$G$39,4,FALSE)="YES"),V367,""),"")</f>
        <v/>
      </c>
      <c r="AB367" s="116" t="str">
        <f>IFERROR(IF(AND(VLOOKUP($F367,'Aircraft list'!$A$4:$G$39,2,FALSE)="YES",VLOOKUP($F367,'Aircraft list'!$A$4:$G$39,6,FALSE)="YES"),T367,""),"")</f>
        <v/>
      </c>
      <c r="AC367" s="115" t="str">
        <f>IFERROR(IF(AND(VLOOKUP($F367,'Aircraft list'!$A$4:$G$39,2,FALSE)="YES",VLOOKUP($F367,'Aircraft list'!$A$4:$G$39,6,FALSE)="YES"),V367,""),"")</f>
        <v/>
      </c>
      <c r="AD367" s="116" t="str">
        <f>IFERROR(IF(AND(VLOOKUP($F367,'Aircraft list'!$A$4:$G$39,3,FALSE)="YES",VLOOKUP($F367,'Aircraft list'!$A$4:$G$39,6,FALSE)="YES"),T367,""),"")</f>
        <v/>
      </c>
      <c r="AE367" s="117" t="str">
        <f>IFERROR(IF(AND(VLOOKUP($F367,'Aircraft list'!$A$4:$G$39,3,FALSE)="YES",VLOOKUP($F367,'Aircraft list'!$A$4:$G$39,6,FALSE)="YES"),U367,""),"")</f>
        <v/>
      </c>
      <c r="AF367" s="115" t="str">
        <f>IFERROR(IF(AND(VLOOKUP($F367,'Aircraft list'!$A$4:$G$39,3,FALSE)="YES",VLOOKUP($F367,'Aircraft list'!$A$4:$G$39,6,FALSE)="YES"),V367,""),"")</f>
        <v/>
      </c>
      <c r="AG367" s="116" t="str">
        <f>IFERROR(IF(VLOOKUP($F367,'Aircraft list'!$A$4:$G$39,5,FALSE)="YES",T367,""),"")</f>
        <v/>
      </c>
      <c r="AH367" s="117" t="str">
        <f>IFERROR(IF(VLOOKUP($F367,'Aircraft list'!$A$4:$G$39,5,FALSE)="YES",U367,""),"")</f>
        <v/>
      </c>
      <c r="AI367" s="115" t="str">
        <f>IFERROR(IF(VLOOKUP($F367,'Aircraft list'!$A$4:$G$39,5,FALSE)="YES",V367,""),"")</f>
        <v/>
      </c>
      <c r="AJ367" s="101"/>
      <c r="AK367" s="101"/>
      <c r="AL367" s="101"/>
      <c r="AM367" s="102" t="str">
        <f>IFERROR(IF(VLOOKUP($F367,'Aircraft list'!$A$4:$G$39,7,FALSE)="YES",N367,""),"")</f>
        <v/>
      </c>
      <c r="AN367" s="112"/>
      <c r="AO367" s="101"/>
      <c r="AP367" s="101"/>
      <c r="AQ367" s="101"/>
      <c r="AR367" s="111"/>
      <c r="AS367" s="102"/>
      <c r="AT367" s="102"/>
    </row>
    <row r="368" spans="1:46" s="50" customFormat="1">
      <c r="A368" s="84"/>
      <c r="B368" s="75"/>
      <c r="C368" s="76"/>
      <c r="D368" s="77"/>
      <c r="E368" s="73" t="str">
        <f t="shared" si="18"/>
        <v/>
      </c>
      <c r="F368" s="79"/>
      <c r="G368" s="80"/>
      <c r="H368" s="50" t="str">
        <f>IFERROR(IF(VLOOKUP(F368,'Aircraft list'!$A$4:$T$59, 3,FALSE)="YES", "ME", "SE" )," ")</f>
        <v xml:space="preserve"> </v>
      </c>
      <c r="I368" s="80"/>
      <c r="J368" s="81" t="str">
        <f ca="1">IFERROR(IF(AND(
MOD(C368-fctlontodouble(VLOOKUP(B368,#REF!,4,FALSE))/360,1)&gt;=MOD((((MID((MID((IF(ISERR(A368),"",fctsoleil(A368,fctlattodouble(VLOOKUP(B368,#REF!,3,FALSE)),fctlontodouble(VLOOKUP(B368,#REF!,4,FALSE)),FALSE))),1,4)),1,2))*60+MID((MID((IF(ISERR(A368),"",fctsoleil(A368,fctlattodouble(VLOOKUP(B368,#REF!,3,FALSE)),fctlontodouble(VLOOKUP(B368,#REF!,4,FALSE)),FALSE))),1,4)),3,4))/(60*24))-fctlontodouble(VLOOKUP(B368,#REF!,4,FALSE))/360,1),
MOD(C368-fctlontodouble(VLOOKUP(B368,#REF!,4,FALSE))/360,1)&lt;MOD((((MID((MID((IF(ISERR(A368),"",fctsoleil(A368,fctlattodouble(VLOOKUP(B368,#REF!,3,FALSE)),fctlontodouble(VLOOKUP(B368,#REF!,4,FALSE)),FALSE))),7,4)),1,2))*60+MID((MID((IF(ISERR(A368),"",fctsoleil(A368,fctlattodouble(VLOOKUP(B368,#REF!,3,FALSE)),fctlontodouble(VLOOKUP(B368,#REF!,4,FALSE)),FALSE))),7,4)),3,4))/(60*24))-fctlontodouble(VLOOKUP(B368,#REF!,4,FALSE))/360,1)
),1,""),"")</f>
        <v/>
      </c>
      <c r="K368" s="82" t="str">
        <f t="shared" si="19"/>
        <v/>
      </c>
      <c r="L368" s="79" t="str">
        <f ca="1">IFERROR(IF(AND(
MOD(E368-fctlontodouble(VLOOKUP(D368,#REF!,4,FALSE))/360,1)&gt;=MOD((((MID((MID((IF(ISERR(A368),"",fctsoleil(A368,fctlattodouble(VLOOKUP(D368,#REF!,3,FALSE)),fctlontodouble(VLOOKUP(D368,#REF!,4,FALSE)),FALSE))),1,4)),1,2))*60+MID((MID((IF(ISERR(A368),"",fctsoleil(A368,fctlattodouble(VLOOKUP(D368,#REF!,3,FALSE)),fctlontodouble(VLOOKUP(D368,#REF!,4,FALSE)),FALSE))),1,4)),3,4))/(60*24))-fctlontodouble(VLOOKUP(D368,#REF!,4,FALSE))/360,1),
MOD(E368-fctlontodouble(VLOOKUP(D368,#REF!,4,FALSE))/360,1)&lt;MOD((((MID((MID((IF(ISERR(A368),"",fctsoleil(A368,fctlattodouble(VLOOKUP(D368,#REF!,3,FALSE)),fctlontodouble(VLOOKUP(D368,#REF!,4,FALSE)),FALSE))),7,4)),1,2))*60+MID((MID((IF(ISERR(A368),"",fctsoleil(A368,fctlattodouble(VLOOKUP(D368,#REF!,3,FALSE)),fctlontodouble(VLOOKUP(D368,#REF!,4,FALSE)),FALSE))),7,4)),3,4))/(60*24))-fctlontodouble(VLOOKUP(D368,#REF!,4,FALSE))/360,1)
),1," "),"")</f>
        <v/>
      </c>
      <c r="M368" s="79" t="str">
        <f t="shared" si="20"/>
        <v/>
      </c>
      <c r="N368" s="94"/>
      <c r="O368" s="83"/>
      <c r="P368" s="95"/>
      <c r="Q368" s="96"/>
      <c r="R368" s="97" t="str">
        <f>IF(AND(A368&lt;&gt;0,B368&lt;&gt;0,D368&lt;&gt;0,C368&lt;&gt;0,N368&lt;&gt;0),(vol_de_nuit(B368,D368,A368,C368,N368/24)*24),"")</f>
        <v/>
      </c>
      <c r="S368" s="98"/>
      <c r="T368" s="95"/>
      <c r="U368" s="99"/>
      <c r="V368" s="100"/>
      <c r="W368" s="101"/>
      <c r="X368" s="116" t="str">
        <f>IFERROR(IF(AND(VLOOKUP($F368,'Aircraft list'!$A$4:$G$39,2,FALSE)="YES",VLOOKUP($F368,'Aircraft list'!$A$4:$G$39,4,FALSE)="YES"),T368,""),"")</f>
        <v/>
      </c>
      <c r="Y368" s="115" t="str">
        <f>IFERROR(IF(AND(VLOOKUP($F368,'Aircraft list'!$A$4:$G$39,2,FALSE)="YES",VLOOKUP($F368,'Aircraft list'!$A$4:$G$39,4,FALSE)="YES"),V368,""),"")</f>
        <v/>
      </c>
      <c r="Z368" s="116" t="str">
        <f>IFERROR(IF(AND(VLOOKUP($F368,'Aircraft list'!$A$4:$G$39,3,FALSE)="YES",VLOOKUP($F368,'Aircraft list'!$A$4:$G$39,4,FALSE)="YES"),T368,""),"")</f>
        <v/>
      </c>
      <c r="AA368" s="115" t="str">
        <f>IFERROR(IF(AND(VLOOKUP($F368,'Aircraft list'!$A$4:$G$39,3,FALSE)="YES",VLOOKUP($F368,'Aircraft list'!$A$4:$G$39,4,FALSE)="YES"),V368,""),"")</f>
        <v/>
      </c>
      <c r="AB368" s="116" t="str">
        <f>IFERROR(IF(AND(VLOOKUP($F368,'Aircraft list'!$A$4:$G$39,2,FALSE)="YES",VLOOKUP($F368,'Aircraft list'!$A$4:$G$39,6,FALSE)="YES"),T368,""),"")</f>
        <v/>
      </c>
      <c r="AC368" s="115" t="str">
        <f>IFERROR(IF(AND(VLOOKUP($F368,'Aircraft list'!$A$4:$G$39,2,FALSE)="YES",VLOOKUP($F368,'Aircraft list'!$A$4:$G$39,6,FALSE)="YES"),V368,""),"")</f>
        <v/>
      </c>
      <c r="AD368" s="116" t="str">
        <f>IFERROR(IF(AND(VLOOKUP($F368,'Aircraft list'!$A$4:$G$39,3,FALSE)="YES",VLOOKUP($F368,'Aircraft list'!$A$4:$G$39,6,FALSE)="YES"),T368,""),"")</f>
        <v/>
      </c>
      <c r="AE368" s="117" t="str">
        <f>IFERROR(IF(AND(VLOOKUP($F368,'Aircraft list'!$A$4:$G$39,3,FALSE)="YES",VLOOKUP($F368,'Aircraft list'!$A$4:$G$39,6,FALSE)="YES"),U368,""),"")</f>
        <v/>
      </c>
      <c r="AF368" s="115" t="str">
        <f>IFERROR(IF(AND(VLOOKUP($F368,'Aircraft list'!$A$4:$G$39,3,FALSE)="YES",VLOOKUP($F368,'Aircraft list'!$A$4:$G$39,6,FALSE)="YES"),V368,""),"")</f>
        <v/>
      </c>
      <c r="AG368" s="116" t="str">
        <f>IFERROR(IF(VLOOKUP($F368,'Aircraft list'!$A$4:$G$39,5,FALSE)="YES",T368,""),"")</f>
        <v/>
      </c>
      <c r="AH368" s="117" t="str">
        <f>IFERROR(IF(VLOOKUP($F368,'Aircraft list'!$A$4:$G$39,5,FALSE)="YES",U368,""),"")</f>
        <v/>
      </c>
      <c r="AI368" s="115" t="str">
        <f>IFERROR(IF(VLOOKUP($F368,'Aircraft list'!$A$4:$G$39,5,FALSE)="YES",V368,""),"")</f>
        <v/>
      </c>
      <c r="AJ368" s="101"/>
      <c r="AK368" s="101"/>
      <c r="AL368" s="101"/>
      <c r="AM368" s="102" t="str">
        <f>IFERROR(IF(VLOOKUP($F368,'Aircraft list'!$A$4:$G$39,7,FALSE)="YES",N368,""),"")</f>
        <v/>
      </c>
      <c r="AN368" s="112"/>
      <c r="AO368" s="101"/>
      <c r="AP368" s="101"/>
      <c r="AQ368" s="101"/>
      <c r="AR368" s="111"/>
      <c r="AS368" s="102"/>
      <c r="AT368" s="102"/>
    </row>
    <row r="369" spans="1:46" s="50" customFormat="1">
      <c r="A369" s="84"/>
      <c r="B369" s="75"/>
      <c r="C369" s="76"/>
      <c r="D369" s="77"/>
      <c r="E369" s="73" t="str">
        <f t="shared" si="18"/>
        <v/>
      </c>
      <c r="F369" s="79"/>
      <c r="G369" s="80"/>
      <c r="H369" s="50" t="str">
        <f>IFERROR(IF(VLOOKUP(F369,'Aircraft list'!$A$4:$T$59, 3,FALSE)="YES", "ME", "SE" )," ")</f>
        <v xml:space="preserve"> </v>
      </c>
      <c r="I369" s="80"/>
      <c r="J369" s="81" t="str">
        <f ca="1">IFERROR(IF(AND(
MOD(C369-fctlontodouble(VLOOKUP(B369,#REF!,4,FALSE))/360,1)&gt;=MOD((((MID((MID((IF(ISERR(A369),"",fctsoleil(A369,fctlattodouble(VLOOKUP(B369,#REF!,3,FALSE)),fctlontodouble(VLOOKUP(B369,#REF!,4,FALSE)),FALSE))),1,4)),1,2))*60+MID((MID((IF(ISERR(A369),"",fctsoleil(A369,fctlattodouble(VLOOKUP(B369,#REF!,3,FALSE)),fctlontodouble(VLOOKUP(B369,#REF!,4,FALSE)),FALSE))),1,4)),3,4))/(60*24))-fctlontodouble(VLOOKUP(B369,#REF!,4,FALSE))/360,1),
MOD(C369-fctlontodouble(VLOOKUP(B369,#REF!,4,FALSE))/360,1)&lt;MOD((((MID((MID((IF(ISERR(A369),"",fctsoleil(A369,fctlattodouble(VLOOKUP(B369,#REF!,3,FALSE)),fctlontodouble(VLOOKUP(B369,#REF!,4,FALSE)),FALSE))),7,4)),1,2))*60+MID((MID((IF(ISERR(A369),"",fctsoleil(A369,fctlattodouble(VLOOKUP(B369,#REF!,3,FALSE)),fctlontodouble(VLOOKUP(B369,#REF!,4,FALSE)),FALSE))),7,4)),3,4))/(60*24))-fctlontodouble(VLOOKUP(B369,#REF!,4,FALSE))/360,1)
),1,""),"")</f>
        <v/>
      </c>
      <c r="K369" s="82" t="str">
        <f t="shared" si="19"/>
        <v/>
      </c>
      <c r="L369" s="79" t="str">
        <f ca="1">IFERROR(IF(AND(
MOD(E369-fctlontodouble(VLOOKUP(D369,#REF!,4,FALSE))/360,1)&gt;=MOD((((MID((MID((IF(ISERR(A369),"",fctsoleil(A369,fctlattodouble(VLOOKUP(D369,#REF!,3,FALSE)),fctlontodouble(VLOOKUP(D369,#REF!,4,FALSE)),FALSE))),1,4)),1,2))*60+MID((MID((IF(ISERR(A369),"",fctsoleil(A369,fctlattodouble(VLOOKUP(D369,#REF!,3,FALSE)),fctlontodouble(VLOOKUP(D369,#REF!,4,FALSE)),FALSE))),1,4)),3,4))/(60*24))-fctlontodouble(VLOOKUP(D369,#REF!,4,FALSE))/360,1),
MOD(E369-fctlontodouble(VLOOKUP(D369,#REF!,4,FALSE))/360,1)&lt;MOD((((MID((MID((IF(ISERR(A369),"",fctsoleil(A369,fctlattodouble(VLOOKUP(D369,#REF!,3,FALSE)),fctlontodouble(VLOOKUP(D369,#REF!,4,FALSE)),FALSE))),7,4)),1,2))*60+MID((MID((IF(ISERR(A369),"",fctsoleil(A369,fctlattodouble(VLOOKUP(D369,#REF!,3,FALSE)),fctlontodouble(VLOOKUP(D369,#REF!,4,FALSE)),FALSE))),7,4)),3,4))/(60*24))-fctlontodouble(VLOOKUP(D369,#REF!,4,FALSE))/360,1)
),1," "),"")</f>
        <v/>
      </c>
      <c r="M369" s="79" t="str">
        <f t="shared" si="20"/>
        <v/>
      </c>
      <c r="N369" s="94"/>
      <c r="O369" s="83"/>
      <c r="P369" s="95"/>
      <c r="Q369" s="96"/>
      <c r="R369" s="97" t="str">
        <f>IF(AND(A369&lt;&gt;0,B369&lt;&gt;0,D369&lt;&gt;0,C369&lt;&gt;0,N369&lt;&gt;0),(vol_de_nuit(B369,D369,A369,C369,N369/24)*24),"")</f>
        <v/>
      </c>
      <c r="S369" s="98"/>
      <c r="T369" s="95"/>
      <c r="U369" s="99"/>
      <c r="V369" s="100"/>
      <c r="W369" s="101"/>
      <c r="X369" s="116" t="str">
        <f>IFERROR(IF(AND(VLOOKUP($F369,'Aircraft list'!$A$4:$G$39,2,FALSE)="YES",VLOOKUP($F369,'Aircraft list'!$A$4:$G$39,4,FALSE)="YES"),T369,""),"")</f>
        <v/>
      </c>
      <c r="Y369" s="115" t="str">
        <f>IFERROR(IF(AND(VLOOKUP($F369,'Aircraft list'!$A$4:$G$39,2,FALSE)="YES",VLOOKUP($F369,'Aircraft list'!$A$4:$G$39,4,FALSE)="YES"),V369,""),"")</f>
        <v/>
      </c>
      <c r="Z369" s="116" t="str">
        <f>IFERROR(IF(AND(VLOOKUP($F369,'Aircraft list'!$A$4:$G$39,3,FALSE)="YES",VLOOKUP($F369,'Aircraft list'!$A$4:$G$39,4,FALSE)="YES"),T369,""),"")</f>
        <v/>
      </c>
      <c r="AA369" s="115" t="str">
        <f>IFERROR(IF(AND(VLOOKUP($F369,'Aircraft list'!$A$4:$G$39,3,FALSE)="YES",VLOOKUP($F369,'Aircraft list'!$A$4:$G$39,4,FALSE)="YES"),V369,""),"")</f>
        <v/>
      </c>
      <c r="AB369" s="116" t="str">
        <f>IFERROR(IF(AND(VLOOKUP($F369,'Aircraft list'!$A$4:$G$39,2,FALSE)="YES",VLOOKUP($F369,'Aircraft list'!$A$4:$G$39,6,FALSE)="YES"),T369,""),"")</f>
        <v/>
      </c>
      <c r="AC369" s="115" t="str">
        <f>IFERROR(IF(AND(VLOOKUP($F369,'Aircraft list'!$A$4:$G$39,2,FALSE)="YES",VLOOKUP($F369,'Aircraft list'!$A$4:$G$39,6,FALSE)="YES"),V369,""),"")</f>
        <v/>
      </c>
      <c r="AD369" s="116" t="str">
        <f>IFERROR(IF(AND(VLOOKUP($F369,'Aircraft list'!$A$4:$G$39,3,FALSE)="YES",VLOOKUP($F369,'Aircraft list'!$A$4:$G$39,6,FALSE)="YES"),T369,""),"")</f>
        <v/>
      </c>
      <c r="AE369" s="117" t="str">
        <f>IFERROR(IF(AND(VLOOKUP($F369,'Aircraft list'!$A$4:$G$39,3,FALSE)="YES",VLOOKUP($F369,'Aircraft list'!$A$4:$G$39,6,FALSE)="YES"),U369,""),"")</f>
        <v/>
      </c>
      <c r="AF369" s="115" t="str">
        <f>IFERROR(IF(AND(VLOOKUP($F369,'Aircraft list'!$A$4:$G$39,3,FALSE)="YES",VLOOKUP($F369,'Aircraft list'!$A$4:$G$39,6,FALSE)="YES"),V369,""),"")</f>
        <v/>
      </c>
      <c r="AG369" s="116" t="str">
        <f>IFERROR(IF(VLOOKUP($F369,'Aircraft list'!$A$4:$G$39,5,FALSE)="YES",T369,""),"")</f>
        <v/>
      </c>
      <c r="AH369" s="117" t="str">
        <f>IFERROR(IF(VLOOKUP($F369,'Aircraft list'!$A$4:$G$39,5,FALSE)="YES",U369,""),"")</f>
        <v/>
      </c>
      <c r="AI369" s="115" t="str">
        <f>IFERROR(IF(VLOOKUP($F369,'Aircraft list'!$A$4:$G$39,5,FALSE)="YES",V369,""),"")</f>
        <v/>
      </c>
      <c r="AJ369" s="101"/>
      <c r="AK369" s="101"/>
      <c r="AL369" s="101"/>
      <c r="AM369" s="102" t="str">
        <f>IFERROR(IF(VLOOKUP($F369,'Aircraft list'!$A$4:$G$39,7,FALSE)="YES",N369,""),"")</f>
        <v/>
      </c>
      <c r="AN369" s="112"/>
      <c r="AO369" s="101"/>
      <c r="AP369" s="101"/>
      <c r="AQ369" s="101"/>
      <c r="AR369" s="111"/>
      <c r="AS369" s="102"/>
      <c r="AT369" s="102"/>
    </row>
    <row r="370" spans="1:46" s="50" customFormat="1">
      <c r="A370" s="84"/>
      <c r="B370" s="75"/>
      <c r="C370" s="76"/>
      <c r="D370" s="77"/>
      <c r="E370" s="73" t="str">
        <f t="shared" si="18"/>
        <v/>
      </c>
      <c r="F370" s="79"/>
      <c r="G370" s="80"/>
      <c r="H370" s="50" t="str">
        <f>IFERROR(IF(VLOOKUP(F370,'Aircraft list'!$A$4:$T$59, 3,FALSE)="YES", "ME", "SE" )," ")</f>
        <v xml:space="preserve"> </v>
      </c>
      <c r="I370" s="80"/>
      <c r="J370" s="81" t="str">
        <f ca="1">IFERROR(IF(AND(
MOD(C370-fctlontodouble(VLOOKUP(B370,#REF!,4,FALSE))/360,1)&gt;=MOD((((MID((MID((IF(ISERR(A370),"",fctsoleil(A370,fctlattodouble(VLOOKUP(B370,#REF!,3,FALSE)),fctlontodouble(VLOOKUP(B370,#REF!,4,FALSE)),FALSE))),1,4)),1,2))*60+MID((MID((IF(ISERR(A370),"",fctsoleil(A370,fctlattodouble(VLOOKUP(B370,#REF!,3,FALSE)),fctlontodouble(VLOOKUP(B370,#REF!,4,FALSE)),FALSE))),1,4)),3,4))/(60*24))-fctlontodouble(VLOOKUP(B370,#REF!,4,FALSE))/360,1),
MOD(C370-fctlontodouble(VLOOKUP(B370,#REF!,4,FALSE))/360,1)&lt;MOD((((MID((MID((IF(ISERR(A370),"",fctsoleil(A370,fctlattodouble(VLOOKUP(B370,#REF!,3,FALSE)),fctlontodouble(VLOOKUP(B370,#REF!,4,FALSE)),FALSE))),7,4)),1,2))*60+MID((MID((IF(ISERR(A370),"",fctsoleil(A370,fctlattodouble(VLOOKUP(B370,#REF!,3,FALSE)),fctlontodouble(VLOOKUP(B370,#REF!,4,FALSE)),FALSE))),7,4)),3,4))/(60*24))-fctlontodouble(VLOOKUP(B370,#REF!,4,FALSE))/360,1)
),1,""),"")</f>
        <v/>
      </c>
      <c r="K370" s="82" t="str">
        <f t="shared" si="19"/>
        <v/>
      </c>
      <c r="L370" s="79" t="str">
        <f ca="1">IFERROR(IF(AND(
MOD(E370-fctlontodouble(VLOOKUP(D370,#REF!,4,FALSE))/360,1)&gt;=MOD((((MID((MID((IF(ISERR(A370),"",fctsoleil(A370,fctlattodouble(VLOOKUP(D370,#REF!,3,FALSE)),fctlontodouble(VLOOKUP(D370,#REF!,4,FALSE)),FALSE))),1,4)),1,2))*60+MID((MID((IF(ISERR(A370),"",fctsoleil(A370,fctlattodouble(VLOOKUP(D370,#REF!,3,FALSE)),fctlontodouble(VLOOKUP(D370,#REF!,4,FALSE)),FALSE))),1,4)),3,4))/(60*24))-fctlontodouble(VLOOKUP(D370,#REF!,4,FALSE))/360,1),
MOD(E370-fctlontodouble(VLOOKUP(D370,#REF!,4,FALSE))/360,1)&lt;MOD((((MID((MID((IF(ISERR(A370),"",fctsoleil(A370,fctlattodouble(VLOOKUP(D370,#REF!,3,FALSE)),fctlontodouble(VLOOKUP(D370,#REF!,4,FALSE)),FALSE))),7,4)),1,2))*60+MID((MID((IF(ISERR(A370),"",fctsoleil(A370,fctlattodouble(VLOOKUP(D370,#REF!,3,FALSE)),fctlontodouble(VLOOKUP(D370,#REF!,4,FALSE)),FALSE))),7,4)),3,4))/(60*24))-fctlontodouble(VLOOKUP(D370,#REF!,4,FALSE))/360,1)
),1," "),"")</f>
        <v/>
      </c>
      <c r="M370" s="79" t="str">
        <f t="shared" si="20"/>
        <v/>
      </c>
      <c r="N370" s="94"/>
      <c r="O370" s="83"/>
      <c r="P370" s="95"/>
      <c r="Q370" s="96"/>
      <c r="R370" s="97" t="str">
        <f>IF(AND(A370&lt;&gt;0,B370&lt;&gt;0,D370&lt;&gt;0,C370&lt;&gt;0,N370&lt;&gt;0),(vol_de_nuit(B370,D370,A370,C370,N370/24)*24),"")</f>
        <v/>
      </c>
      <c r="S370" s="98"/>
      <c r="T370" s="95"/>
      <c r="U370" s="99"/>
      <c r="V370" s="100"/>
      <c r="W370" s="101"/>
      <c r="X370" s="116" t="str">
        <f>IFERROR(IF(AND(VLOOKUP($F370,'Aircraft list'!$A$4:$G$39,2,FALSE)="YES",VLOOKUP($F370,'Aircraft list'!$A$4:$G$39,4,FALSE)="YES"),T370,""),"")</f>
        <v/>
      </c>
      <c r="Y370" s="115" t="str">
        <f>IFERROR(IF(AND(VLOOKUP($F370,'Aircraft list'!$A$4:$G$39,2,FALSE)="YES",VLOOKUP($F370,'Aircraft list'!$A$4:$G$39,4,FALSE)="YES"),V370,""),"")</f>
        <v/>
      </c>
      <c r="Z370" s="116" t="str">
        <f>IFERROR(IF(AND(VLOOKUP($F370,'Aircraft list'!$A$4:$G$39,3,FALSE)="YES",VLOOKUP($F370,'Aircraft list'!$A$4:$G$39,4,FALSE)="YES"),T370,""),"")</f>
        <v/>
      </c>
      <c r="AA370" s="115" t="str">
        <f>IFERROR(IF(AND(VLOOKUP($F370,'Aircraft list'!$A$4:$G$39,3,FALSE)="YES",VLOOKUP($F370,'Aircraft list'!$A$4:$G$39,4,FALSE)="YES"),V370,""),"")</f>
        <v/>
      </c>
      <c r="AB370" s="116" t="str">
        <f>IFERROR(IF(AND(VLOOKUP($F370,'Aircraft list'!$A$4:$G$39,2,FALSE)="YES",VLOOKUP($F370,'Aircraft list'!$A$4:$G$39,6,FALSE)="YES"),T370,""),"")</f>
        <v/>
      </c>
      <c r="AC370" s="115" t="str">
        <f>IFERROR(IF(AND(VLOOKUP($F370,'Aircraft list'!$A$4:$G$39,2,FALSE)="YES",VLOOKUP($F370,'Aircraft list'!$A$4:$G$39,6,FALSE)="YES"),V370,""),"")</f>
        <v/>
      </c>
      <c r="AD370" s="116" t="str">
        <f>IFERROR(IF(AND(VLOOKUP($F370,'Aircraft list'!$A$4:$G$39,3,FALSE)="YES",VLOOKUP($F370,'Aircraft list'!$A$4:$G$39,6,FALSE)="YES"),T370,""),"")</f>
        <v/>
      </c>
      <c r="AE370" s="117" t="str">
        <f>IFERROR(IF(AND(VLOOKUP($F370,'Aircraft list'!$A$4:$G$39,3,FALSE)="YES",VLOOKUP($F370,'Aircraft list'!$A$4:$G$39,6,FALSE)="YES"),U370,""),"")</f>
        <v/>
      </c>
      <c r="AF370" s="115" t="str">
        <f>IFERROR(IF(AND(VLOOKUP($F370,'Aircraft list'!$A$4:$G$39,3,FALSE)="YES",VLOOKUP($F370,'Aircraft list'!$A$4:$G$39,6,FALSE)="YES"),V370,""),"")</f>
        <v/>
      </c>
      <c r="AG370" s="116" t="str">
        <f>IFERROR(IF(VLOOKUP($F370,'Aircraft list'!$A$4:$G$39,5,FALSE)="YES",T370,""),"")</f>
        <v/>
      </c>
      <c r="AH370" s="117" t="str">
        <f>IFERROR(IF(VLOOKUP($F370,'Aircraft list'!$A$4:$G$39,5,FALSE)="YES",U370,""),"")</f>
        <v/>
      </c>
      <c r="AI370" s="115" t="str">
        <f>IFERROR(IF(VLOOKUP($F370,'Aircraft list'!$A$4:$G$39,5,FALSE)="YES",V370,""),"")</f>
        <v/>
      </c>
      <c r="AJ370" s="101"/>
      <c r="AK370" s="101"/>
      <c r="AL370" s="101"/>
      <c r="AM370" s="102" t="str">
        <f>IFERROR(IF(VLOOKUP($F370,'Aircraft list'!$A$4:$G$39,7,FALSE)="YES",N370,""),"")</f>
        <v/>
      </c>
      <c r="AN370" s="112"/>
      <c r="AO370" s="101"/>
      <c r="AP370" s="101"/>
      <c r="AQ370" s="101"/>
      <c r="AR370" s="111"/>
      <c r="AS370" s="102"/>
      <c r="AT370" s="102"/>
    </row>
    <row r="371" spans="1:46" s="50" customFormat="1">
      <c r="A371" s="84"/>
      <c r="B371" s="75"/>
      <c r="C371" s="76"/>
      <c r="D371" s="77"/>
      <c r="E371" s="73" t="str">
        <f t="shared" si="18"/>
        <v/>
      </c>
      <c r="F371" s="79"/>
      <c r="G371" s="80"/>
      <c r="H371" s="50" t="str">
        <f>IFERROR(IF(VLOOKUP(F371,'Aircraft list'!$A$4:$T$59, 3,FALSE)="YES", "ME", "SE" )," ")</f>
        <v xml:space="preserve"> </v>
      </c>
      <c r="I371" s="80"/>
      <c r="J371" s="81" t="str">
        <f ca="1">IFERROR(IF(AND(
MOD(C371-fctlontodouble(VLOOKUP(B371,#REF!,4,FALSE))/360,1)&gt;=MOD((((MID((MID((IF(ISERR(A371),"",fctsoleil(A371,fctlattodouble(VLOOKUP(B371,#REF!,3,FALSE)),fctlontodouble(VLOOKUP(B371,#REF!,4,FALSE)),FALSE))),1,4)),1,2))*60+MID((MID((IF(ISERR(A371),"",fctsoleil(A371,fctlattodouble(VLOOKUP(B371,#REF!,3,FALSE)),fctlontodouble(VLOOKUP(B371,#REF!,4,FALSE)),FALSE))),1,4)),3,4))/(60*24))-fctlontodouble(VLOOKUP(B371,#REF!,4,FALSE))/360,1),
MOD(C371-fctlontodouble(VLOOKUP(B371,#REF!,4,FALSE))/360,1)&lt;MOD((((MID((MID((IF(ISERR(A371),"",fctsoleil(A371,fctlattodouble(VLOOKUP(B371,#REF!,3,FALSE)),fctlontodouble(VLOOKUP(B371,#REF!,4,FALSE)),FALSE))),7,4)),1,2))*60+MID((MID((IF(ISERR(A371),"",fctsoleil(A371,fctlattodouble(VLOOKUP(B371,#REF!,3,FALSE)),fctlontodouble(VLOOKUP(B371,#REF!,4,FALSE)),FALSE))),7,4)),3,4))/(60*24))-fctlontodouble(VLOOKUP(B371,#REF!,4,FALSE))/360,1)
),1,""),"")</f>
        <v/>
      </c>
      <c r="K371" s="82" t="str">
        <f t="shared" si="19"/>
        <v/>
      </c>
      <c r="L371" s="79" t="str">
        <f ca="1">IFERROR(IF(AND(
MOD(E371-fctlontodouble(VLOOKUP(D371,#REF!,4,FALSE))/360,1)&gt;=MOD((((MID((MID((IF(ISERR(A371),"",fctsoleil(A371,fctlattodouble(VLOOKUP(D371,#REF!,3,FALSE)),fctlontodouble(VLOOKUP(D371,#REF!,4,FALSE)),FALSE))),1,4)),1,2))*60+MID((MID((IF(ISERR(A371),"",fctsoleil(A371,fctlattodouble(VLOOKUP(D371,#REF!,3,FALSE)),fctlontodouble(VLOOKUP(D371,#REF!,4,FALSE)),FALSE))),1,4)),3,4))/(60*24))-fctlontodouble(VLOOKUP(D371,#REF!,4,FALSE))/360,1),
MOD(E371-fctlontodouble(VLOOKUP(D371,#REF!,4,FALSE))/360,1)&lt;MOD((((MID((MID((IF(ISERR(A371),"",fctsoleil(A371,fctlattodouble(VLOOKUP(D371,#REF!,3,FALSE)),fctlontodouble(VLOOKUP(D371,#REF!,4,FALSE)),FALSE))),7,4)),1,2))*60+MID((MID((IF(ISERR(A371),"",fctsoleil(A371,fctlattodouble(VLOOKUP(D371,#REF!,3,FALSE)),fctlontodouble(VLOOKUP(D371,#REF!,4,FALSE)),FALSE))),7,4)),3,4))/(60*24))-fctlontodouble(VLOOKUP(D371,#REF!,4,FALSE))/360,1)
),1," "),"")</f>
        <v/>
      </c>
      <c r="M371" s="79" t="str">
        <f t="shared" si="20"/>
        <v/>
      </c>
      <c r="N371" s="94"/>
      <c r="O371" s="83"/>
      <c r="P371" s="95"/>
      <c r="Q371" s="96"/>
      <c r="R371" s="97" t="str">
        <f>IF(AND(A371&lt;&gt;0,B371&lt;&gt;0,D371&lt;&gt;0,C371&lt;&gt;0,N371&lt;&gt;0),(vol_de_nuit(B371,D371,A371,C371,N371/24)*24),"")</f>
        <v/>
      </c>
      <c r="S371" s="98"/>
      <c r="T371" s="95"/>
      <c r="U371" s="99"/>
      <c r="V371" s="100"/>
      <c r="W371" s="101"/>
      <c r="X371" s="116" t="str">
        <f>IFERROR(IF(AND(VLOOKUP($F371,'Aircraft list'!$A$4:$G$39,2,FALSE)="YES",VLOOKUP($F371,'Aircraft list'!$A$4:$G$39,4,FALSE)="YES"),T371,""),"")</f>
        <v/>
      </c>
      <c r="Y371" s="115" t="str">
        <f>IFERROR(IF(AND(VLOOKUP($F371,'Aircraft list'!$A$4:$G$39,2,FALSE)="YES",VLOOKUP($F371,'Aircraft list'!$A$4:$G$39,4,FALSE)="YES"),V371,""),"")</f>
        <v/>
      </c>
      <c r="Z371" s="116" t="str">
        <f>IFERROR(IF(AND(VLOOKUP($F371,'Aircraft list'!$A$4:$G$39,3,FALSE)="YES",VLOOKUP($F371,'Aircraft list'!$A$4:$G$39,4,FALSE)="YES"),T371,""),"")</f>
        <v/>
      </c>
      <c r="AA371" s="115" t="str">
        <f>IFERROR(IF(AND(VLOOKUP($F371,'Aircraft list'!$A$4:$G$39,3,FALSE)="YES",VLOOKUP($F371,'Aircraft list'!$A$4:$G$39,4,FALSE)="YES"),V371,""),"")</f>
        <v/>
      </c>
      <c r="AB371" s="116" t="str">
        <f>IFERROR(IF(AND(VLOOKUP($F371,'Aircraft list'!$A$4:$G$39,2,FALSE)="YES",VLOOKUP($F371,'Aircraft list'!$A$4:$G$39,6,FALSE)="YES"),T371,""),"")</f>
        <v/>
      </c>
      <c r="AC371" s="115" t="str">
        <f>IFERROR(IF(AND(VLOOKUP($F371,'Aircraft list'!$A$4:$G$39,2,FALSE)="YES",VLOOKUP($F371,'Aircraft list'!$A$4:$G$39,6,FALSE)="YES"),V371,""),"")</f>
        <v/>
      </c>
      <c r="AD371" s="116" t="str">
        <f>IFERROR(IF(AND(VLOOKUP($F371,'Aircraft list'!$A$4:$G$39,3,FALSE)="YES",VLOOKUP($F371,'Aircraft list'!$A$4:$G$39,6,FALSE)="YES"),T371,""),"")</f>
        <v/>
      </c>
      <c r="AE371" s="117" t="str">
        <f>IFERROR(IF(AND(VLOOKUP($F371,'Aircraft list'!$A$4:$G$39,3,FALSE)="YES",VLOOKUP($F371,'Aircraft list'!$A$4:$G$39,6,FALSE)="YES"),U371,""),"")</f>
        <v/>
      </c>
      <c r="AF371" s="115" t="str">
        <f>IFERROR(IF(AND(VLOOKUP($F371,'Aircraft list'!$A$4:$G$39,3,FALSE)="YES",VLOOKUP($F371,'Aircraft list'!$A$4:$G$39,6,FALSE)="YES"),V371,""),"")</f>
        <v/>
      </c>
      <c r="AG371" s="116" t="str">
        <f>IFERROR(IF(VLOOKUP($F371,'Aircraft list'!$A$4:$G$39,5,FALSE)="YES",T371,""),"")</f>
        <v/>
      </c>
      <c r="AH371" s="117" t="str">
        <f>IFERROR(IF(VLOOKUP($F371,'Aircraft list'!$A$4:$G$39,5,FALSE)="YES",U371,""),"")</f>
        <v/>
      </c>
      <c r="AI371" s="115" t="str">
        <f>IFERROR(IF(VLOOKUP($F371,'Aircraft list'!$A$4:$G$39,5,FALSE)="YES",V371,""),"")</f>
        <v/>
      </c>
      <c r="AJ371" s="101"/>
      <c r="AK371" s="101"/>
      <c r="AL371" s="101"/>
      <c r="AM371" s="102" t="str">
        <f>IFERROR(IF(VLOOKUP($F371,'Aircraft list'!$A$4:$G$39,7,FALSE)="YES",N371,""),"")</f>
        <v/>
      </c>
      <c r="AN371" s="112"/>
      <c r="AO371" s="101"/>
      <c r="AP371" s="101"/>
      <c r="AQ371" s="101"/>
      <c r="AR371" s="111"/>
      <c r="AS371" s="102"/>
      <c r="AT371" s="102"/>
    </row>
    <row r="372" spans="1:46" s="50" customFormat="1">
      <c r="A372" s="84"/>
      <c r="B372" s="75"/>
      <c r="C372" s="76"/>
      <c r="D372" s="77"/>
      <c r="E372" s="73" t="str">
        <f t="shared" si="18"/>
        <v/>
      </c>
      <c r="F372" s="79"/>
      <c r="G372" s="80"/>
      <c r="H372" s="50" t="str">
        <f>IFERROR(IF(VLOOKUP(F372,'Aircraft list'!$A$4:$T$59, 3,FALSE)="YES", "ME", "SE" )," ")</f>
        <v xml:space="preserve"> </v>
      </c>
      <c r="I372" s="80"/>
      <c r="J372" s="81" t="str">
        <f ca="1">IFERROR(IF(AND(
MOD(C372-fctlontodouble(VLOOKUP(B372,#REF!,4,FALSE))/360,1)&gt;=MOD((((MID((MID((IF(ISERR(A372),"",fctsoleil(A372,fctlattodouble(VLOOKUP(B372,#REF!,3,FALSE)),fctlontodouble(VLOOKUP(B372,#REF!,4,FALSE)),FALSE))),1,4)),1,2))*60+MID((MID((IF(ISERR(A372),"",fctsoleil(A372,fctlattodouble(VLOOKUP(B372,#REF!,3,FALSE)),fctlontodouble(VLOOKUP(B372,#REF!,4,FALSE)),FALSE))),1,4)),3,4))/(60*24))-fctlontodouble(VLOOKUP(B372,#REF!,4,FALSE))/360,1),
MOD(C372-fctlontodouble(VLOOKUP(B372,#REF!,4,FALSE))/360,1)&lt;MOD((((MID((MID((IF(ISERR(A372),"",fctsoleil(A372,fctlattodouble(VLOOKUP(B372,#REF!,3,FALSE)),fctlontodouble(VLOOKUP(B372,#REF!,4,FALSE)),FALSE))),7,4)),1,2))*60+MID((MID((IF(ISERR(A372),"",fctsoleil(A372,fctlattodouble(VLOOKUP(B372,#REF!,3,FALSE)),fctlontodouble(VLOOKUP(B372,#REF!,4,FALSE)),FALSE))),7,4)),3,4))/(60*24))-fctlontodouble(VLOOKUP(B372,#REF!,4,FALSE))/360,1)
),1,""),"")</f>
        <v/>
      </c>
      <c r="K372" s="82" t="str">
        <f t="shared" si="19"/>
        <v/>
      </c>
      <c r="L372" s="79" t="str">
        <f ca="1">IFERROR(IF(AND(
MOD(E372-fctlontodouble(VLOOKUP(D372,#REF!,4,FALSE))/360,1)&gt;=MOD((((MID((MID((IF(ISERR(A372),"",fctsoleil(A372,fctlattodouble(VLOOKUP(D372,#REF!,3,FALSE)),fctlontodouble(VLOOKUP(D372,#REF!,4,FALSE)),FALSE))),1,4)),1,2))*60+MID((MID((IF(ISERR(A372),"",fctsoleil(A372,fctlattodouble(VLOOKUP(D372,#REF!,3,FALSE)),fctlontodouble(VLOOKUP(D372,#REF!,4,FALSE)),FALSE))),1,4)),3,4))/(60*24))-fctlontodouble(VLOOKUP(D372,#REF!,4,FALSE))/360,1),
MOD(E372-fctlontodouble(VLOOKUP(D372,#REF!,4,FALSE))/360,1)&lt;MOD((((MID((MID((IF(ISERR(A372),"",fctsoleil(A372,fctlattodouble(VLOOKUP(D372,#REF!,3,FALSE)),fctlontodouble(VLOOKUP(D372,#REF!,4,FALSE)),FALSE))),7,4)),1,2))*60+MID((MID((IF(ISERR(A372),"",fctsoleil(A372,fctlattodouble(VLOOKUP(D372,#REF!,3,FALSE)),fctlontodouble(VLOOKUP(D372,#REF!,4,FALSE)),FALSE))),7,4)),3,4))/(60*24))-fctlontodouble(VLOOKUP(D372,#REF!,4,FALSE))/360,1)
),1," "),"")</f>
        <v/>
      </c>
      <c r="M372" s="79" t="str">
        <f t="shared" si="20"/>
        <v/>
      </c>
      <c r="N372" s="94"/>
      <c r="O372" s="83"/>
      <c r="P372" s="95"/>
      <c r="Q372" s="96"/>
      <c r="R372" s="97" t="str">
        <f>IF(AND(A372&lt;&gt;0,B372&lt;&gt;0,D372&lt;&gt;0,C372&lt;&gt;0,N372&lt;&gt;0),(vol_de_nuit(B372,D372,A372,C372,N372/24)*24),"")</f>
        <v/>
      </c>
      <c r="S372" s="98"/>
      <c r="T372" s="95"/>
      <c r="U372" s="99"/>
      <c r="V372" s="100"/>
      <c r="W372" s="101"/>
      <c r="X372" s="116" t="str">
        <f>IFERROR(IF(AND(VLOOKUP($F372,'Aircraft list'!$A$4:$G$39,2,FALSE)="YES",VLOOKUP($F372,'Aircraft list'!$A$4:$G$39,4,FALSE)="YES"),T372,""),"")</f>
        <v/>
      </c>
      <c r="Y372" s="115" t="str">
        <f>IFERROR(IF(AND(VLOOKUP($F372,'Aircraft list'!$A$4:$G$39,2,FALSE)="YES",VLOOKUP($F372,'Aircraft list'!$A$4:$G$39,4,FALSE)="YES"),V372,""),"")</f>
        <v/>
      </c>
      <c r="Z372" s="116" t="str">
        <f>IFERROR(IF(AND(VLOOKUP($F372,'Aircraft list'!$A$4:$G$39,3,FALSE)="YES",VLOOKUP($F372,'Aircraft list'!$A$4:$G$39,4,FALSE)="YES"),T372,""),"")</f>
        <v/>
      </c>
      <c r="AA372" s="115" t="str">
        <f>IFERROR(IF(AND(VLOOKUP($F372,'Aircraft list'!$A$4:$G$39,3,FALSE)="YES",VLOOKUP($F372,'Aircraft list'!$A$4:$G$39,4,FALSE)="YES"),V372,""),"")</f>
        <v/>
      </c>
      <c r="AB372" s="116" t="str">
        <f>IFERROR(IF(AND(VLOOKUP($F372,'Aircraft list'!$A$4:$G$39,2,FALSE)="YES",VLOOKUP($F372,'Aircraft list'!$A$4:$G$39,6,FALSE)="YES"),T372,""),"")</f>
        <v/>
      </c>
      <c r="AC372" s="115" t="str">
        <f>IFERROR(IF(AND(VLOOKUP($F372,'Aircraft list'!$A$4:$G$39,2,FALSE)="YES",VLOOKUP($F372,'Aircraft list'!$A$4:$G$39,6,FALSE)="YES"),V372,""),"")</f>
        <v/>
      </c>
      <c r="AD372" s="116" t="str">
        <f>IFERROR(IF(AND(VLOOKUP($F372,'Aircraft list'!$A$4:$G$39,3,FALSE)="YES",VLOOKUP($F372,'Aircraft list'!$A$4:$G$39,6,FALSE)="YES"),T372,""),"")</f>
        <v/>
      </c>
      <c r="AE372" s="117" t="str">
        <f>IFERROR(IF(AND(VLOOKUP($F372,'Aircraft list'!$A$4:$G$39,3,FALSE)="YES",VLOOKUP($F372,'Aircraft list'!$A$4:$G$39,6,FALSE)="YES"),U372,""),"")</f>
        <v/>
      </c>
      <c r="AF372" s="115" t="str">
        <f>IFERROR(IF(AND(VLOOKUP($F372,'Aircraft list'!$A$4:$G$39,3,FALSE)="YES",VLOOKUP($F372,'Aircraft list'!$A$4:$G$39,6,FALSE)="YES"),V372,""),"")</f>
        <v/>
      </c>
      <c r="AG372" s="116" t="str">
        <f>IFERROR(IF(VLOOKUP($F372,'Aircraft list'!$A$4:$G$39,5,FALSE)="YES",T372,""),"")</f>
        <v/>
      </c>
      <c r="AH372" s="117" t="str">
        <f>IFERROR(IF(VLOOKUP($F372,'Aircraft list'!$A$4:$G$39,5,FALSE)="YES",U372,""),"")</f>
        <v/>
      </c>
      <c r="AI372" s="115" t="str">
        <f>IFERROR(IF(VLOOKUP($F372,'Aircraft list'!$A$4:$G$39,5,FALSE)="YES",V372,""),"")</f>
        <v/>
      </c>
      <c r="AJ372" s="101"/>
      <c r="AK372" s="101"/>
      <c r="AL372" s="101"/>
      <c r="AM372" s="102" t="str">
        <f>IFERROR(IF(VLOOKUP($F372,'Aircraft list'!$A$4:$G$39,7,FALSE)="YES",N372,""),"")</f>
        <v/>
      </c>
      <c r="AN372" s="112"/>
      <c r="AO372" s="101"/>
      <c r="AP372" s="101"/>
      <c r="AQ372" s="101"/>
      <c r="AR372" s="111"/>
      <c r="AS372" s="102"/>
      <c r="AT372" s="102"/>
    </row>
    <row r="373" spans="1:46" s="50" customFormat="1">
      <c r="A373" s="84"/>
      <c r="B373" s="75"/>
      <c r="C373" s="76"/>
      <c r="D373" s="77"/>
      <c r="E373" s="73" t="str">
        <f t="shared" si="18"/>
        <v/>
      </c>
      <c r="F373" s="79"/>
      <c r="G373" s="80"/>
      <c r="H373" s="50" t="str">
        <f>IFERROR(IF(VLOOKUP(F373,'Aircraft list'!$A$4:$T$59, 3,FALSE)="YES", "ME", "SE" )," ")</f>
        <v xml:space="preserve"> </v>
      </c>
      <c r="I373" s="80"/>
      <c r="J373" s="81" t="str">
        <f ca="1">IFERROR(IF(AND(
MOD(C373-fctlontodouble(VLOOKUP(B373,#REF!,4,FALSE))/360,1)&gt;=MOD((((MID((MID((IF(ISERR(A373),"",fctsoleil(A373,fctlattodouble(VLOOKUP(B373,#REF!,3,FALSE)),fctlontodouble(VLOOKUP(B373,#REF!,4,FALSE)),FALSE))),1,4)),1,2))*60+MID((MID((IF(ISERR(A373),"",fctsoleil(A373,fctlattodouble(VLOOKUP(B373,#REF!,3,FALSE)),fctlontodouble(VLOOKUP(B373,#REF!,4,FALSE)),FALSE))),1,4)),3,4))/(60*24))-fctlontodouble(VLOOKUP(B373,#REF!,4,FALSE))/360,1),
MOD(C373-fctlontodouble(VLOOKUP(B373,#REF!,4,FALSE))/360,1)&lt;MOD((((MID((MID((IF(ISERR(A373),"",fctsoleil(A373,fctlattodouble(VLOOKUP(B373,#REF!,3,FALSE)),fctlontodouble(VLOOKUP(B373,#REF!,4,FALSE)),FALSE))),7,4)),1,2))*60+MID((MID((IF(ISERR(A373),"",fctsoleil(A373,fctlattodouble(VLOOKUP(B373,#REF!,3,FALSE)),fctlontodouble(VLOOKUP(B373,#REF!,4,FALSE)),FALSE))),7,4)),3,4))/(60*24))-fctlontodouble(VLOOKUP(B373,#REF!,4,FALSE))/360,1)
),1,""),"")</f>
        <v/>
      </c>
      <c r="K373" s="82" t="str">
        <f t="shared" si="19"/>
        <v/>
      </c>
      <c r="L373" s="79" t="str">
        <f ca="1">IFERROR(IF(AND(
MOD(E373-fctlontodouble(VLOOKUP(D373,#REF!,4,FALSE))/360,1)&gt;=MOD((((MID((MID((IF(ISERR(A373),"",fctsoleil(A373,fctlattodouble(VLOOKUP(D373,#REF!,3,FALSE)),fctlontodouble(VLOOKUP(D373,#REF!,4,FALSE)),FALSE))),1,4)),1,2))*60+MID((MID((IF(ISERR(A373),"",fctsoleil(A373,fctlattodouble(VLOOKUP(D373,#REF!,3,FALSE)),fctlontodouble(VLOOKUP(D373,#REF!,4,FALSE)),FALSE))),1,4)),3,4))/(60*24))-fctlontodouble(VLOOKUP(D373,#REF!,4,FALSE))/360,1),
MOD(E373-fctlontodouble(VLOOKUP(D373,#REF!,4,FALSE))/360,1)&lt;MOD((((MID((MID((IF(ISERR(A373),"",fctsoleil(A373,fctlattodouble(VLOOKUP(D373,#REF!,3,FALSE)),fctlontodouble(VLOOKUP(D373,#REF!,4,FALSE)),FALSE))),7,4)),1,2))*60+MID((MID((IF(ISERR(A373),"",fctsoleil(A373,fctlattodouble(VLOOKUP(D373,#REF!,3,FALSE)),fctlontodouble(VLOOKUP(D373,#REF!,4,FALSE)),FALSE))),7,4)),3,4))/(60*24))-fctlontodouble(VLOOKUP(D373,#REF!,4,FALSE))/360,1)
),1," "),"")</f>
        <v/>
      </c>
      <c r="M373" s="79" t="str">
        <f t="shared" si="20"/>
        <v/>
      </c>
      <c r="N373" s="94"/>
      <c r="O373" s="83"/>
      <c r="P373" s="95"/>
      <c r="Q373" s="96"/>
      <c r="R373" s="97" t="str">
        <f>IF(AND(A373&lt;&gt;0,B373&lt;&gt;0,D373&lt;&gt;0,C373&lt;&gt;0,N373&lt;&gt;0),(vol_de_nuit(B373,D373,A373,C373,N373/24)*24),"")</f>
        <v/>
      </c>
      <c r="S373" s="98"/>
      <c r="T373" s="95"/>
      <c r="U373" s="99"/>
      <c r="V373" s="100"/>
      <c r="W373" s="101"/>
      <c r="X373" s="116" t="str">
        <f>IFERROR(IF(AND(VLOOKUP($F373,'Aircraft list'!$A$4:$G$39,2,FALSE)="YES",VLOOKUP($F373,'Aircraft list'!$A$4:$G$39,4,FALSE)="YES"),T373,""),"")</f>
        <v/>
      </c>
      <c r="Y373" s="115" t="str">
        <f>IFERROR(IF(AND(VLOOKUP($F373,'Aircraft list'!$A$4:$G$39,2,FALSE)="YES",VLOOKUP($F373,'Aircraft list'!$A$4:$G$39,4,FALSE)="YES"),V373,""),"")</f>
        <v/>
      </c>
      <c r="Z373" s="116" t="str">
        <f>IFERROR(IF(AND(VLOOKUP($F373,'Aircraft list'!$A$4:$G$39,3,FALSE)="YES",VLOOKUP($F373,'Aircraft list'!$A$4:$G$39,4,FALSE)="YES"),T373,""),"")</f>
        <v/>
      </c>
      <c r="AA373" s="115" t="str">
        <f>IFERROR(IF(AND(VLOOKUP($F373,'Aircraft list'!$A$4:$G$39,3,FALSE)="YES",VLOOKUP($F373,'Aircraft list'!$A$4:$G$39,4,FALSE)="YES"),V373,""),"")</f>
        <v/>
      </c>
      <c r="AB373" s="116" t="str">
        <f>IFERROR(IF(AND(VLOOKUP($F373,'Aircraft list'!$A$4:$G$39,2,FALSE)="YES",VLOOKUP($F373,'Aircraft list'!$A$4:$G$39,6,FALSE)="YES"),T373,""),"")</f>
        <v/>
      </c>
      <c r="AC373" s="115" t="str">
        <f>IFERROR(IF(AND(VLOOKUP($F373,'Aircraft list'!$A$4:$G$39,2,FALSE)="YES",VLOOKUP($F373,'Aircraft list'!$A$4:$G$39,6,FALSE)="YES"),V373,""),"")</f>
        <v/>
      </c>
      <c r="AD373" s="116" t="str">
        <f>IFERROR(IF(AND(VLOOKUP($F373,'Aircraft list'!$A$4:$G$39,3,FALSE)="YES",VLOOKUP($F373,'Aircraft list'!$A$4:$G$39,6,FALSE)="YES"),T373,""),"")</f>
        <v/>
      </c>
      <c r="AE373" s="117" t="str">
        <f>IFERROR(IF(AND(VLOOKUP($F373,'Aircraft list'!$A$4:$G$39,3,FALSE)="YES",VLOOKUP($F373,'Aircraft list'!$A$4:$G$39,6,FALSE)="YES"),U373,""),"")</f>
        <v/>
      </c>
      <c r="AF373" s="115" t="str">
        <f>IFERROR(IF(AND(VLOOKUP($F373,'Aircraft list'!$A$4:$G$39,3,FALSE)="YES",VLOOKUP($F373,'Aircraft list'!$A$4:$G$39,6,FALSE)="YES"),V373,""),"")</f>
        <v/>
      </c>
      <c r="AG373" s="116" t="str">
        <f>IFERROR(IF(VLOOKUP($F373,'Aircraft list'!$A$4:$G$39,5,FALSE)="YES",T373,""),"")</f>
        <v/>
      </c>
      <c r="AH373" s="117" t="str">
        <f>IFERROR(IF(VLOOKUP($F373,'Aircraft list'!$A$4:$G$39,5,FALSE)="YES",U373,""),"")</f>
        <v/>
      </c>
      <c r="AI373" s="115" t="str">
        <f>IFERROR(IF(VLOOKUP($F373,'Aircraft list'!$A$4:$G$39,5,FALSE)="YES",V373,""),"")</f>
        <v/>
      </c>
      <c r="AJ373" s="101"/>
      <c r="AK373" s="101"/>
      <c r="AL373" s="101"/>
      <c r="AM373" s="102" t="str">
        <f>IFERROR(IF(VLOOKUP($F373,'Aircraft list'!$A$4:$G$39,7,FALSE)="YES",N373,""),"")</f>
        <v/>
      </c>
      <c r="AN373" s="112"/>
      <c r="AO373" s="101"/>
      <c r="AP373" s="101"/>
      <c r="AQ373" s="101"/>
      <c r="AR373" s="111"/>
      <c r="AS373" s="102"/>
      <c r="AT373" s="102"/>
    </row>
    <row r="374" spans="1:46" s="50" customFormat="1">
      <c r="A374" s="84"/>
      <c r="B374" s="75"/>
      <c r="C374" s="76"/>
      <c r="D374" s="77"/>
      <c r="E374" s="73" t="str">
        <f t="shared" si="18"/>
        <v/>
      </c>
      <c r="F374" s="79"/>
      <c r="G374" s="80"/>
      <c r="H374" s="50" t="str">
        <f>IFERROR(IF(VLOOKUP(F374,'Aircraft list'!$A$4:$T$59, 3,FALSE)="YES", "ME", "SE" )," ")</f>
        <v xml:space="preserve"> </v>
      </c>
      <c r="I374" s="80"/>
      <c r="J374" s="81" t="str">
        <f ca="1">IFERROR(IF(AND(
MOD(C374-fctlontodouble(VLOOKUP(B374,#REF!,4,FALSE))/360,1)&gt;=MOD((((MID((MID((IF(ISERR(A374),"",fctsoleil(A374,fctlattodouble(VLOOKUP(B374,#REF!,3,FALSE)),fctlontodouble(VLOOKUP(B374,#REF!,4,FALSE)),FALSE))),1,4)),1,2))*60+MID((MID((IF(ISERR(A374),"",fctsoleil(A374,fctlattodouble(VLOOKUP(B374,#REF!,3,FALSE)),fctlontodouble(VLOOKUP(B374,#REF!,4,FALSE)),FALSE))),1,4)),3,4))/(60*24))-fctlontodouble(VLOOKUP(B374,#REF!,4,FALSE))/360,1),
MOD(C374-fctlontodouble(VLOOKUP(B374,#REF!,4,FALSE))/360,1)&lt;MOD((((MID((MID((IF(ISERR(A374),"",fctsoleil(A374,fctlattodouble(VLOOKUP(B374,#REF!,3,FALSE)),fctlontodouble(VLOOKUP(B374,#REF!,4,FALSE)),FALSE))),7,4)),1,2))*60+MID((MID((IF(ISERR(A374),"",fctsoleil(A374,fctlattodouble(VLOOKUP(B374,#REF!,3,FALSE)),fctlontodouble(VLOOKUP(B374,#REF!,4,FALSE)),FALSE))),7,4)),3,4))/(60*24))-fctlontodouble(VLOOKUP(B374,#REF!,4,FALSE))/360,1)
),1,""),"")</f>
        <v/>
      </c>
      <c r="K374" s="82" t="str">
        <f t="shared" si="19"/>
        <v/>
      </c>
      <c r="L374" s="79" t="str">
        <f ca="1">IFERROR(IF(AND(
MOD(E374-fctlontodouble(VLOOKUP(D374,#REF!,4,FALSE))/360,1)&gt;=MOD((((MID((MID((IF(ISERR(A374),"",fctsoleil(A374,fctlattodouble(VLOOKUP(D374,#REF!,3,FALSE)),fctlontodouble(VLOOKUP(D374,#REF!,4,FALSE)),FALSE))),1,4)),1,2))*60+MID((MID((IF(ISERR(A374),"",fctsoleil(A374,fctlattodouble(VLOOKUP(D374,#REF!,3,FALSE)),fctlontodouble(VLOOKUP(D374,#REF!,4,FALSE)),FALSE))),1,4)),3,4))/(60*24))-fctlontodouble(VLOOKUP(D374,#REF!,4,FALSE))/360,1),
MOD(E374-fctlontodouble(VLOOKUP(D374,#REF!,4,FALSE))/360,1)&lt;MOD((((MID((MID((IF(ISERR(A374),"",fctsoleil(A374,fctlattodouble(VLOOKUP(D374,#REF!,3,FALSE)),fctlontodouble(VLOOKUP(D374,#REF!,4,FALSE)),FALSE))),7,4)),1,2))*60+MID((MID((IF(ISERR(A374),"",fctsoleil(A374,fctlattodouble(VLOOKUP(D374,#REF!,3,FALSE)),fctlontodouble(VLOOKUP(D374,#REF!,4,FALSE)),FALSE))),7,4)),3,4))/(60*24))-fctlontodouble(VLOOKUP(D374,#REF!,4,FALSE))/360,1)
),1," "),"")</f>
        <v/>
      </c>
      <c r="M374" s="79" t="str">
        <f t="shared" si="20"/>
        <v/>
      </c>
      <c r="N374" s="94"/>
      <c r="O374" s="83"/>
      <c r="P374" s="95"/>
      <c r="Q374" s="96"/>
      <c r="R374" s="97" t="str">
        <f>IF(AND(A374&lt;&gt;0,B374&lt;&gt;0,D374&lt;&gt;0,C374&lt;&gt;0,N374&lt;&gt;0),(vol_de_nuit(B374,D374,A374,C374,N374/24)*24),"")</f>
        <v/>
      </c>
      <c r="S374" s="98"/>
      <c r="T374" s="95"/>
      <c r="U374" s="99"/>
      <c r="V374" s="100"/>
      <c r="W374" s="101"/>
      <c r="X374" s="116" t="str">
        <f>IFERROR(IF(AND(VLOOKUP($F374,'Aircraft list'!$A$4:$G$39,2,FALSE)="YES",VLOOKUP($F374,'Aircraft list'!$A$4:$G$39,4,FALSE)="YES"),T374,""),"")</f>
        <v/>
      </c>
      <c r="Y374" s="115" t="str">
        <f>IFERROR(IF(AND(VLOOKUP($F374,'Aircraft list'!$A$4:$G$39,2,FALSE)="YES",VLOOKUP($F374,'Aircraft list'!$A$4:$G$39,4,FALSE)="YES"),V374,""),"")</f>
        <v/>
      </c>
      <c r="Z374" s="116" t="str">
        <f>IFERROR(IF(AND(VLOOKUP($F374,'Aircraft list'!$A$4:$G$39,3,FALSE)="YES",VLOOKUP($F374,'Aircraft list'!$A$4:$G$39,4,FALSE)="YES"),T374,""),"")</f>
        <v/>
      </c>
      <c r="AA374" s="115" t="str">
        <f>IFERROR(IF(AND(VLOOKUP($F374,'Aircraft list'!$A$4:$G$39,3,FALSE)="YES",VLOOKUP($F374,'Aircraft list'!$A$4:$G$39,4,FALSE)="YES"),V374,""),"")</f>
        <v/>
      </c>
      <c r="AB374" s="116" t="str">
        <f>IFERROR(IF(AND(VLOOKUP($F374,'Aircraft list'!$A$4:$G$39,2,FALSE)="YES",VLOOKUP($F374,'Aircraft list'!$A$4:$G$39,6,FALSE)="YES"),T374,""),"")</f>
        <v/>
      </c>
      <c r="AC374" s="115" t="str">
        <f>IFERROR(IF(AND(VLOOKUP($F374,'Aircraft list'!$A$4:$G$39,2,FALSE)="YES",VLOOKUP($F374,'Aircraft list'!$A$4:$G$39,6,FALSE)="YES"),V374,""),"")</f>
        <v/>
      </c>
      <c r="AD374" s="116" t="str">
        <f>IFERROR(IF(AND(VLOOKUP($F374,'Aircraft list'!$A$4:$G$39,3,FALSE)="YES",VLOOKUP($F374,'Aircraft list'!$A$4:$G$39,6,FALSE)="YES"),T374,""),"")</f>
        <v/>
      </c>
      <c r="AE374" s="117" t="str">
        <f>IFERROR(IF(AND(VLOOKUP($F374,'Aircraft list'!$A$4:$G$39,3,FALSE)="YES",VLOOKUP($F374,'Aircraft list'!$A$4:$G$39,6,FALSE)="YES"),U374,""),"")</f>
        <v/>
      </c>
      <c r="AF374" s="115" t="str">
        <f>IFERROR(IF(AND(VLOOKUP($F374,'Aircraft list'!$A$4:$G$39,3,FALSE)="YES",VLOOKUP($F374,'Aircraft list'!$A$4:$G$39,6,FALSE)="YES"),V374,""),"")</f>
        <v/>
      </c>
      <c r="AG374" s="116" t="str">
        <f>IFERROR(IF(VLOOKUP($F374,'Aircraft list'!$A$4:$G$39,5,FALSE)="YES",T374,""),"")</f>
        <v/>
      </c>
      <c r="AH374" s="117" t="str">
        <f>IFERROR(IF(VLOOKUP($F374,'Aircraft list'!$A$4:$G$39,5,FALSE)="YES",U374,""),"")</f>
        <v/>
      </c>
      <c r="AI374" s="115" t="str">
        <f>IFERROR(IF(VLOOKUP($F374,'Aircraft list'!$A$4:$G$39,5,FALSE)="YES",V374,""),"")</f>
        <v/>
      </c>
      <c r="AJ374" s="101"/>
      <c r="AK374" s="101"/>
      <c r="AL374" s="101"/>
      <c r="AM374" s="102" t="str">
        <f>IFERROR(IF(VLOOKUP($F374,'Aircraft list'!$A$4:$G$39,7,FALSE)="YES",N374,""),"")</f>
        <v/>
      </c>
      <c r="AN374" s="112"/>
      <c r="AO374" s="101"/>
      <c r="AP374" s="101"/>
      <c r="AQ374" s="101"/>
      <c r="AR374" s="111"/>
      <c r="AS374" s="102"/>
      <c r="AT374" s="102"/>
    </row>
    <row r="375" spans="1:46" s="50" customFormat="1">
      <c r="A375" s="84"/>
      <c r="B375" s="75"/>
      <c r="C375" s="76"/>
      <c r="D375" s="77"/>
      <c r="E375" s="73" t="str">
        <f t="shared" si="18"/>
        <v/>
      </c>
      <c r="F375" s="79"/>
      <c r="G375" s="80"/>
      <c r="H375" s="50" t="str">
        <f>IFERROR(IF(VLOOKUP(F375,'Aircraft list'!$A$4:$T$59, 3,FALSE)="YES", "ME", "SE" )," ")</f>
        <v xml:space="preserve"> </v>
      </c>
      <c r="I375" s="80"/>
      <c r="J375" s="81" t="str">
        <f ca="1">IFERROR(IF(AND(
MOD(C375-fctlontodouble(VLOOKUP(B375,#REF!,4,FALSE))/360,1)&gt;=MOD((((MID((MID((IF(ISERR(A375),"",fctsoleil(A375,fctlattodouble(VLOOKUP(B375,#REF!,3,FALSE)),fctlontodouble(VLOOKUP(B375,#REF!,4,FALSE)),FALSE))),1,4)),1,2))*60+MID((MID((IF(ISERR(A375),"",fctsoleil(A375,fctlattodouble(VLOOKUP(B375,#REF!,3,FALSE)),fctlontodouble(VLOOKUP(B375,#REF!,4,FALSE)),FALSE))),1,4)),3,4))/(60*24))-fctlontodouble(VLOOKUP(B375,#REF!,4,FALSE))/360,1),
MOD(C375-fctlontodouble(VLOOKUP(B375,#REF!,4,FALSE))/360,1)&lt;MOD((((MID((MID((IF(ISERR(A375),"",fctsoleil(A375,fctlattodouble(VLOOKUP(B375,#REF!,3,FALSE)),fctlontodouble(VLOOKUP(B375,#REF!,4,FALSE)),FALSE))),7,4)),1,2))*60+MID((MID((IF(ISERR(A375),"",fctsoleil(A375,fctlattodouble(VLOOKUP(B375,#REF!,3,FALSE)),fctlontodouble(VLOOKUP(B375,#REF!,4,FALSE)),FALSE))),7,4)),3,4))/(60*24))-fctlontodouble(VLOOKUP(B375,#REF!,4,FALSE))/360,1)
),1,""),"")</f>
        <v/>
      </c>
      <c r="K375" s="82" t="str">
        <f t="shared" si="19"/>
        <v/>
      </c>
      <c r="L375" s="79" t="str">
        <f ca="1">IFERROR(IF(AND(
MOD(E375-fctlontodouble(VLOOKUP(D375,#REF!,4,FALSE))/360,1)&gt;=MOD((((MID((MID((IF(ISERR(A375),"",fctsoleil(A375,fctlattodouble(VLOOKUP(D375,#REF!,3,FALSE)),fctlontodouble(VLOOKUP(D375,#REF!,4,FALSE)),FALSE))),1,4)),1,2))*60+MID((MID((IF(ISERR(A375),"",fctsoleil(A375,fctlattodouble(VLOOKUP(D375,#REF!,3,FALSE)),fctlontodouble(VLOOKUP(D375,#REF!,4,FALSE)),FALSE))),1,4)),3,4))/(60*24))-fctlontodouble(VLOOKUP(D375,#REF!,4,FALSE))/360,1),
MOD(E375-fctlontodouble(VLOOKUP(D375,#REF!,4,FALSE))/360,1)&lt;MOD((((MID((MID((IF(ISERR(A375),"",fctsoleil(A375,fctlattodouble(VLOOKUP(D375,#REF!,3,FALSE)),fctlontodouble(VLOOKUP(D375,#REF!,4,FALSE)),FALSE))),7,4)),1,2))*60+MID((MID((IF(ISERR(A375),"",fctsoleil(A375,fctlattodouble(VLOOKUP(D375,#REF!,3,FALSE)),fctlontodouble(VLOOKUP(D375,#REF!,4,FALSE)),FALSE))),7,4)),3,4))/(60*24))-fctlontodouble(VLOOKUP(D375,#REF!,4,FALSE))/360,1)
),1," "),"")</f>
        <v/>
      </c>
      <c r="M375" s="79" t="str">
        <f t="shared" si="20"/>
        <v/>
      </c>
      <c r="N375" s="94"/>
      <c r="O375" s="83"/>
      <c r="P375" s="95"/>
      <c r="Q375" s="96"/>
      <c r="R375" s="97" t="str">
        <f>IF(AND(A375&lt;&gt;0,B375&lt;&gt;0,D375&lt;&gt;0,C375&lt;&gt;0,N375&lt;&gt;0),(vol_de_nuit(B375,D375,A375,C375,N375/24)*24),"")</f>
        <v/>
      </c>
      <c r="S375" s="98"/>
      <c r="T375" s="95"/>
      <c r="U375" s="99"/>
      <c r="V375" s="100"/>
      <c r="W375" s="101"/>
      <c r="X375" s="116" t="str">
        <f>IFERROR(IF(AND(VLOOKUP($F375,'Aircraft list'!$A$4:$G$39,2,FALSE)="YES",VLOOKUP($F375,'Aircraft list'!$A$4:$G$39,4,FALSE)="YES"),T375,""),"")</f>
        <v/>
      </c>
      <c r="Y375" s="115" t="str">
        <f>IFERROR(IF(AND(VLOOKUP($F375,'Aircraft list'!$A$4:$G$39,2,FALSE)="YES",VLOOKUP($F375,'Aircraft list'!$A$4:$G$39,4,FALSE)="YES"),V375,""),"")</f>
        <v/>
      </c>
      <c r="Z375" s="116" t="str">
        <f>IFERROR(IF(AND(VLOOKUP($F375,'Aircraft list'!$A$4:$G$39,3,FALSE)="YES",VLOOKUP($F375,'Aircraft list'!$A$4:$G$39,4,FALSE)="YES"),T375,""),"")</f>
        <v/>
      </c>
      <c r="AA375" s="115" t="str">
        <f>IFERROR(IF(AND(VLOOKUP($F375,'Aircraft list'!$A$4:$G$39,3,FALSE)="YES",VLOOKUP($F375,'Aircraft list'!$A$4:$G$39,4,FALSE)="YES"),V375,""),"")</f>
        <v/>
      </c>
      <c r="AB375" s="116" t="str">
        <f>IFERROR(IF(AND(VLOOKUP($F375,'Aircraft list'!$A$4:$G$39,2,FALSE)="YES",VLOOKUP($F375,'Aircraft list'!$A$4:$G$39,6,FALSE)="YES"),T375,""),"")</f>
        <v/>
      </c>
      <c r="AC375" s="115" t="str">
        <f>IFERROR(IF(AND(VLOOKUP($F375,'Aircraft list'!$A$4:$G$39,2,FALSE)="YES",VLOOKUP($F375,'Aircraft list'!$A$4:$G$39,6,FALSE)="YES"),V375,""),"")</f>
        <v/>
      </c>
      <c r="AD375" s="116" t="str">
        <f>IFERROR(IF(AND(VLOOKUP($F375,'Aircraft list'!$A$4:$G$39,3,FALSE)="YES",VLOOKUP($F375,'Aircraft list'!$A$4:$G$39,6,FALSE)="YES"),T375,""),"")</f>
        <v/>
      </c>
      <c r="AE375" s="117" t="str">
        <f>IFERROR(IF(AND(VLOOKUP($F375,'Aircraft list'!$A$4:$G$39,3,FALSE)="YES",VLOOKUP($F375,'Aircraft list'!$A$4:$G$39,6,FALSE)="YES"),U375,""),"")</f>
        <v/>
      </c>
      <c r="AF375" s="115" t="str">
        <f>IFERROR(IF(AND(VLOOKUP($F375,'Aircraft list'!$A$4:$G$39,3,FALSE)="YES",VLOOKUP($F375,'Aircraft list'!$A$4:$G$39,6,FALSE)="YES"),V375,""),"")</f>
        <v/>
      </c>
      <c r="AG375" s="116" t="str">
        <f>IFERROR(IF(VLOOKUP($F375,'Aircraft list'!$A$4:$G$39,5,FALSE)="YES",T375,""),"")</f>
        <v/>
      </c>
      <c r="AH375" s="117" t="str">
        <f>IFERROR(IF(VLOOKUP($F375,'Aircraft list'!$A$4:$G$39,5,FALSE)="YES",U375,""),"")</f>
        <v/>
      </c>
      <c r="AI375" s="115" t="str">
        <f>IFERROR(IF(VLOOKUP($F375,'Aircraft list'!$A$4:$G$39,5,FALSE)="YES",V375,""),"")</f>
        <v/>
      </c>
      <c r="AJ375" s="101"/>
      <c r="AK375" s="101"/>
      <c r="AL375" s="101"/>
      <c r="AM375" s="102" t="str">
        <f>IFERROR(IF(VLOOKUP($F375,'Aircraft list'!$A$4:$G$39,7,FALSE)="YES",N375,""),"")</f>
        <v/>
      </c>
      <c r="AN375" s="112"/>
      <c r="AO375" s="101"/>
      <c r="AP375" s="101"/>
      <c r="AQ375" s="101"/>
      <c r="AR375" s="111"/>
      <c r="AS375" s="102"/>
      <c r="AT375" s="102"/>
    </row>
    <row r="376" spans="1:46" s="50" customFormat="1">
      <c r="A376" s="84"/>
      <c r="B376" s="75"/>
      <c r="C376" s="76"/>
      <c r="D376" s="77"/>
      <c r="E376" s="73" t="str">
        <f t="shared" si="18"/>
        <v/>
      </c>
      <c r="F376" s="79"/>
      <c r="G376" s="80"/>
      <c r="H376" s="50" t="str">
        <f>IFERROR(IF(VLOOKUP(F376,'Aircraft list'!$A$4:$T$59, 3,FALSE)="YES", "ME", "SE" )," ")</f>
        <v xml:space="preserve"> </v>
      </c>
      <c r="I376" s="80"/>
      <c r="J376" s="81" t="str">
        <f ca="1">IFERROR(IF(AND(
MOD(C376-fctlontodouble(VLOOKUP(B376,#REF!,4,FALSE))/360,1)&gt;=MOD((((MID((MID((IF(ISERR(A376),"",fctsoleil(A376,fctlattodouble(VLOOKUP(B376,#REF!,3,FALSE)),fctlontodouble(VLOOKUP(B376,#REF!,4,FALSE)),FALSE))),1,4)),1,2))*60+MID((MID((IF(ISERR(A376),"",fctsoleil(A376,fctlattodouble(VLOOKUP(B376,#REF!,3,FALSE)),fctlontodouble(VLOOKUP(B376,#REF!,4,FALSE)),FALSE))),1,4)),3,4))/(60*24))-fctlontodouble(VLOOKUP(B376,#REF!,4,FALSE))/360,1),
MOD(C376-fctlontodouble(VLOOKUP(B376,#REF!,4,FALSE))/360,1)&lt;MOD((((MID((MID((IF(ISERR(A376),"",fctsoleil(A376,fctlattodouble(VLOOKUP(B376,#REF!,3,FALSE)),fctlontodouble(VLOOKUP(B376,#REF!,4,FALSE)),FALSE))),7,4)),1,2))*60+MID((MID((IF(ISERR(A376),"",fctsoleil(A376,fctlattodouble(VLOOKUP(B376,#REF!,3,FALSE)),fctlontodouble(VLOOKUP(B376,#REF!,4,FALSE)),FALSE))),7,4)),3,4))/(60*24))-fctlontodouble(VLOOKUP(B376,#REF!,4,FALSE))/360,1)
),1,""),"")</f>
        <v/>
      </c>
      <c r="K376" s="82" t="str">
        <f t="shared" si="19"/>
        <v/>
      </c>
      <c r="L376" s="79" t="str">
        <f ca="1">IFERROR(IF(AND(
MOD(E376-fctlontodouble(VLOOKUP(D376,#REF!,4,FALSE))/360,1)&gt;=MOD((((MID((MID((IF(ISERR(A376),"",fctsoleil(A376,fctlattodouble(VLOOKUP(D376,#REF!,3,FALSE)),fctlontodouble(VLOOKUP(D376,#REF!,4,FALSE)),FALSE))),1,4)),1,2))*60+MID((MID((IF(ISERR(A376),"",fctsoleil(A376,fctlattodouble(VLOOKUP(D376,#REF!,3,FALSE)),fctlontodouble(VLOOKUP(D376,#REF!,4,FALSE)),FALSE))),1,4)),3,4))/(60*24))-fctlontodouble(VLOOKUP(D376,#REF!,4,FALSE))/360,1),
MOD(E376-fctlontodouble(VLOOKUP(D376,#REF!,4,FALSE))/360,1)&lt;MOD((((MID((MID((IF(ISERR(A376),"",fctsoleil(A376,fctlattodouble(VLOOKUP(D376,#REF!,3,FALSE)),fctlontodouble(VLOOKUP(D376,#REF!,4,FALSE)),FALSE))),7,4)),1,2))*60+MID((MID((IF(ISERR(A376),"",fctsoleil(A376,fctlattodouble(VLOOKUP(D376,#REF!,3,FALSE)),fctlontodouble(VLOOKUP(D376,#REF!,4,FALSE)),FALSE))),7,4)),3,4))/(60*24))-fctlontodouble(VLOOKUP(D376,#REF!,4,FALSE))/360,1)
),1," "),"")</f>
        <v/>
      </c>
      <c r="M376" s="79" t="str">
        <f t="shared" si="20"/>
        <v/>
      </c>
      <c r="N376" s="94"/>
      <c r="O376" s="83"/>
      <c r="P376" s="95"/>
      <c r="Q376" s="96"/>
      <c r="R376" s="97" t="str">
        <f>IF(AND(A376&lt;&gt;0,B376&lt;&gt;0,D376&lt;&gt;0,C376&lt;&gt;0,N376&lt;&gt;0),(vol_de_nuit(B376,D376,A376,C376,N376/24)*24),"")</f>
        <v/>
      </c>
      <c r="S376" s="98"/>
      <c r="T376" s="95"/>
      <c r="U376" s="99"/>
      <c r="V376" s="100"/>
      <c r="W376" s="101"/>
      <c r="X376" s="116" t="str">
        <f>IFERROR(IF(AND(VLOOKUP($F376,'Aircraft list'!$A$4:$G$39,2,FALSE)="YES",VLOOKUP($F376,'Aircraft list'!$A$4:$G$39,4,FALSE)="YES"),T376,""),"")</f>
        <v/>
      </c>
      <c r="Y376" s="115" t="str">
        <f>IFERROR(IF(AND(VLOOKUP($F376,'Aircraft list'!$A$4:$G$39,2,FALSE)="YES",VLOOKUP($F376,'Aircraft list'!$A$4:$G$39,4,FALSE)="YES"),V376,""),"")</f>
        <v/>
      </c>
      <c r="Z376" s="116" t="str">
        <f>IFERROR(IF(AND(VLOOKUP($F376,'Aircraft list'!$A$4:$G$39,3,FALSE)="YES",VLOOKUP($F376,'Aircraft list'!$A$4:$G$39,4,FALSE)="YES"),T376,""),"")</f>
        <v/>
      </c>
      <c r="AA376" s="115" t="str">
        <f>IFERROR(IF(AND(VLOOKUP($F376,'Aircraft list'!$A$4:$G$39,3,FALSE)="YES",VLOOKUP($F376,'Aircraft list'!$A$4:$G$39,4,FALSE)="YES"),V376,""),"")</f>
        <v/>
      </c>
      <c r="AB376" s="116" t="str">
        <f>IFERROR(IF(AND(VLOOKUP($F376,'Aircraft list'!$A$4:$G$39,2,FALSE)="YES",VLOOKUP($F376,'Aircraft list'!$A$4:$G$39,6,FALSE)="YES"),T376,""),"")</f>
        <v/>
      </c>
      <c r="AC376" s="115" t="str">
        <f>IFERROR(IF(AND(VLOOKUP($F376,'Aircraft list'!$A$4:$G$39,2,FALSE)="YES",VLOOKUP($F376,'Aircraft list'!$A$4:$G$39,6,FALSE)="YES"),V376,""),"")</f>
        <v/>
      </c>
      <c r="AD376" s="116" t="str">
        <f>IFERROR(IF(AND(VLOOKUP($F376,'Aircraft list'!$A$4:$G$39,3,FALSE)="YES",VLOOKUP($F376,'Aircraft list'!$A$4:$G$39,6,FALSE)="YES"),T376,""),"")</f>
        <v/>
      </c>
      <c r="AE376" s="117" t="str">
        <f>IFERROR(IF(AND(VLOOKUP($F376,'Aircraft list'!$A$4:$G$39,3,FALSE)="YES",VLOOKUP($F376,'Aircraft list'!$A$4:$G$39,6,FALSE)="YES"),U376,""),"")</f>
        <v/>
      </c>
      <c r="AF376" s="115" t="str">
        <f>IFERROR(IF(AND(VLOOKUP($F376,'Aircraft list'!$A$4:$G$39,3,FALSE)="YES",VLOOKUP($F376,'Aircraft list'!$A$4:$G$39,6,FALSE)="YES"),V376,""),"")</f>
        <v/>
      </c>
      <c r="AG376" s="116" t="str">
        <f>IFERROR(IF(VLOOKUP($F376,'Aircraft list'!$A$4:$G$39,5,FALSE)="YES",T376,""),"")</f>
        <v/>
      </c>
      <c r="AH376" s="117" t="str">
        <f>IFERROR(IF(VLOOKUP($F376,'Aircraft list'!$A$4:$G$39,5,FALSE)="YES",U376,""),"")</f>
        <v/>
      </c>
      <c r="AI376" s="115" t="str">
        <f>IFERROR(IF(VLOOKUP($F376,'Aircraft list'!$A$4:$G$39,5,FALSE)="YES",V376,""),"")</f>
        <v/>
      </c>
      <c r="AJ376" s="101"/>
      <c r="AK376" s="101"/>
      <c r="AL376" s="101"/>
      <c r="AM376" s="102" t="str">
        <f>IFERROR(IF(VLOOKUP($F376,'Aircraft list'!$A$4:$G$39,7,FALSE)="YES",N376,""),"")</f>
        <v/>
      </c>
      <c r="AN376" s="112"/>
      <c r="AO376" s="101"/>
      <c r="AP376" s="101"/>
      <c r="AQ376" s="101"/>
      <c r="AR376" s="111"/>
      <c r="AS376" s="102"/>
      <c r="AT376" s="102"/>
    </row>
    <row r="377" spans="1:46" s="50" customFormat="1">
      <c r="A377" s="84"/>
      <c r="B377" s="75"/>
      <c r="C377" s="76"/>
      <c r="D377" s="77"/>
      <c r="E377" s="73" t="str">
        <f t="shared" si="18"/>
        <v/>
      </c>
      <c r="F377" s="79"/>
      <c r="G377" s="80"/>
      <c r="H377" s="50" t="str">
        <f>IFERROR(IF(VLOOKUP(F377,'Aircraft list'!$A$4:$T$59, 3,FALSE)="YES", "ME", "SE" )," ")</f>
        <v xml:space="preserve"> </v>
      </c>
      <c r="I377" s="80"/>
      <c r="J377" s="81" t="str">
        <f ca="1">IFERROR(IF(AND(
MOD(C377-fctlontodouble(VLOOKUP(B377,#REF!,4,FALSE))/360,1)&gt;=MOD((((MID((MID((IF(ISERR(A377),"",fctsoleil(A377,fctlattodouble(VLOOKUP(B377,#REF!,3,FALSE)),fctlontodouble(VLOOKUP(B377,#REF!,4,FALSE)),FALSE))),1,4)),1,2))*60+MID((MID((IF(ISERR(A377),"",fctsoleil(A377,fctlattodouble(VLOOKUP(B377,#REF!,3,FALSE)),fctlontodouble(VLOOKUP(B377,#REF!,4,FALSE)),FALSE))),1,4)),3,4))/(60*24))-fctlontodouble(VLOOKUP(B377,#REF!,4,FALSE))/360,1),
MOD(C377-fctlontodouble(VLOOKUP(B377,#REF!,4,FALSE))/360,1)&lt;MOD((((MID((MID((IF(ISERR(A377),"",fctsoleil(A377,fctlattodouble(VLOOKUP(B377,#REF!,3,FALSE)),fctlontodouble(VLOOKUP(B377,#REF!,4,FALSE)),FALSE))),7,4)),1,2))*60+MID((MID((IF(ISERR(A377),"",fctsoleil(A377,fctlattodouble(VLOOKUP(B377,#REF!,3,FALSE)),fctlontodouble(VLOOKUP(B377,#REF!,4,FALSE)),FALSE))),7,4)),3,4))/(60*24))-fctlontodouble(VLOOKUP(B377,#REF!,4,FALSE))/360,1)
),1,""),"")</f>
        <v/>
      </c>
      <c r="K377" s="82" t="str">
        <f t="shared" si="19"/>
        <v/>
      </c>
      <c r="L377" s="79" t="str">
        <f ca="1">IFERROR(IF(AND(
MOD(E377-fctlontodouble(VLOOKUP(D377,#REF!,4,FALSE))/360,1)&gt;=MOD((((MID((MID((IF(ISERR(A377),"",fctsoleil(A377,fctlattodouble(VLOOKUP(D377,#REF!,3,FALSE)),fctlontodouble(VLOOKUP(D377,#REF!,4,FALSE)),FALSE))),1,4)),1,2))*60+MID((MID((IF(ISERR(A377),"",fctsoleil(A377,fctlattodouble(VLOOKUP(D377,#REF!,3,FALSE)),fctlontodouble(VLOOKUP(D377,#REF!,4,FALSE)),FALSE))),1,4)),3,4))/(60*24))-fctlontodouble(VLOOKUP(D377,#REF!,4,FALSE))/360,1),
MOD(E377-fctlontodouble(VLOOKUP(D377,#REF!,4,FALSE))/360,1)&lt;MOD((((MID((MID((IF(ISERR(A377),"",fctsoleil(A377,fctlattodouble(VLOOKUP(D377,#REF!,3,FALSE)),fctlontodouble(VLOOKUP(D377,#REF!,4,FALSE)),FALSE))),7,4)),1,2))*60+MID((MID((IF(ISERR(A377),"",fctsoleil(A377,fctlattodouble(VLOOKUP(D377,#REF!,3,FALSE)),fctlontodouble(VLOOKUP(D377,#REF!,4,FALSE)),FALSE))),7,4)),3,4))/(60*24))-fctlontodouble(VLOOKUP(D377,#REF!,4,FALSE))/360,1)
),1," "),"")</f>
        <v/>
      </c>
      <c r="M377" s="79" t="str">
        <f t="shared" si="20"/>
        <v/>
      </c>
      <c r="N377" s="94"/>
      <c r="O377" s="83"/>
      <c r="P377" s="95"/>
      <c r="Q377" s="96"/>
      <c r="R377" s="97" t="str">
        <f>IF(AND(A377&lt;&gt;0,B377&lt;&gt;0,D377&lt;&gt;0,C377&lt;&gt;0,N377&lt;&gt;0),(vol_de_nuit(B377,D377,A377,C377,N377/24)*24),"")</f>
        <v/>
      </c>
      <c r="S377" s="98"/>
      <c r="T377" s="95"/>
      <c r="U377" s="99"/>
      <c r="V377" s="100"/>
      <c r="W377" s="101"/>
      <c r="X377" s="116" t="str">
        <f>IFERROR(IF(AND(VLOOKUP($F377,'Aircraft list'!$A$4:$G$39,2,FALSE)="YES",VLOOKUP($F377,'Aircraft list'!$A$4:$G$39,4,FALSE)="YES"),T377,""),"")</f>
        <v/>
      </c>
      <c r="Y377" s="115" t="str">
        <f>IFERROR(IF(AND(VLOOKUP($F377,'Aircraft list'!$A$4:$G$39,2,FALSE)="YES",VLOOKUP($F377,'Aircraft list'!$A$4:$G$39,4,FALSE)="YES"),V377,""),"")</f>
        <v/>
      </c>
      <c r="Z377" s="116" t="str">
        <f>IFERROR(IF(AND(VLOOKUP($F377,'Aircraft list'!$A$4:$G$39,3,FALSE)="YES",VLOOKUP($F377,'Aircraft list'!$A$4:$G$39,4,FALSE)="YES"),T377,""),"")</f>
        <v/>
      </c>
      <c r="AA377" s="115" t="str">
        <f>IFERROR(IF(AND(VLOOKUP($F377,'Aircraft list'!$A$4:$G$39,3,FALSE)="YES",VLOOKUP($F377,'Aircraft list'!$A$4:$G$39,4,FALSE)="YES"),V377,""),"")</f>
        <v/>
      </c>
      <c r="AB377" s="116" t="str">
        <f>IFERROR(IF(AND(VLOOKUP($F377,'Aircraft list'!$A$4:$G$39,2,FALSE)="YES",VLOOKUP($F377,'Aircraft list'!$A$4:$G$39,6,FALSE)="YES"),T377,""),"")</f>
        <v/>
      </c>
      <c r="AC377" s="115" t="str">
        <f>IFERROR(IF(AND(VLOOKUP($F377,'Aircraft list'!$A$4:$G$39,2,FALSE)="YES",VLOOKUP($F377,'Aircraft list'!$A$4:$G$39,6,FALSE)="YES"),V377,""),"")</f>
        <v/>
      </c>
      <c r="AD377" s="116" t="str">
        <f>IFERROR(IF(AND(VLOOKUP($F377,'Aircraft list'!$A$4:$G$39,3,FALSE)="YES",VLOOKUP($F377,'Aircraft list'!$A$4:$G$39,6,FALSE)="YES"),T377,""),"")</f>
        <v/>
      </c>
      <c r="AE377" s="117" t="str">
        <f>IFERROR(IF(AND(VLOOKUP($F377,'Aircraft list'!$A$4:$G$39,3,FALSE)="YES",VLOOKUP($F377,'Aircraft list'!$A$4:$G$39,6,FALSE)="YES"),U377,""),"")</f>
        <v/>
      </c>
      <c r="AF377" s="115" t="str">
        <f>IFERROR(IF(AND(VLOOKUP($F377,'Aircraft list'!$A$4:$G$39,3,FALSE)="YES",VLOOKUP($F377,'Aircraft list'!$A$4:$G$39,6,FALSE)="YES"),V377,""),"")</f>
        <v/>
      </c>
      <c r="AG377" s="116" t="str">
        <f>IFERROR(IF(VLOOKUP($F377,'Aircraft list'!$A$4:$G$39,5,FALSE)="YES",T377,""),"")</f>
        <v/>
      </c>
      <c r="AH377" s="117" t="str">
        <f>IFERROR(IF(VLOOKUP($F377,'Aircraft list'!$A$4:$G$39,5,FALSE)="YES",U377,""),"")</f>
        <v/>
      </c>
      <c r="AI377" s="115" t="str">
        <f>IFERROR(IF(VLOOKUP($F377,'Aircraft list'!$A$4:$G$39,5,FALSE)="YES",V377,""),"")</f>
        <v/>
      </c>
      <c r="AJ377" s="101"/>
      <c r="AK377" s="101"/>
      <c r="AL377" s="101"/>
      <c r="AM377" s="102" t="str">
        <f>IFERROR(IF(VLOOKUP($F377,'Aircraft list'!$A$4:$G$39,7,FALSE)="YES",N377,""),"")</f>
        <v/>
      </c>
      <c r="AN377" s="112"/>
      <c r="AO377" s="101"/>
      <c r="AP377" s="101"/>
      <c r="AQ377" s="101"/>
      <c r="AR377" s="111"/>
      <c r="AS377" s="102"/>
      <c r="AT377" s="102"/>
    </row>
    <row r="378" spans="1:46" s="50" customFormat="1">
      <c r="A378" s="84"/>
      <c r="B378" s="75"/>
      <c r="C378" s="76"/>
      <c r="D378" s="77"/>
      <c r="E378" s="73" t="str">
        <f t="shared" si="18"/>
        <v/>
      </c>
      <c r="F378" s="79"/>
      <c r="G378" s="80"/>
      <c r="H378" s="50" t="str">
        <f>IFERROR(IF(VLOOKUP(F378,'Aircraft list'!$A$4:$T$59, 3,FALSE)="YES", "ME", "SE" )," ")</f>
        <v xml:space="preserve"> </v>
      </c>
      <c r="I378" s="80"/>
      <c r="J378" s="81" t="str">
        <f ca="1">IFERROR(IF(AND(
MOD(C378-fctlontodouble(VLOOKUP(B378,#REF!,4,FALSE))/360,1)&gt;=MOD((((MID((MID((IF(ISERR(A378),"",fctsoleil(A378,fctlattodouble(VLOOKUP(B378,#REF!,3,FALSE)),fctlontodouble(VLOOKUP(B378,#REF!,4,FALSE)),FALSE))),1,4)),1,2))*60+MID((MID((IF(ISERR(A378),"",fctsoleil(A378,fctlattodouble(VLOOKUP(B378,#REF!,3,FALSE)),fctlontodouble(VLOOKUP(B378,#REF!,4,FALSE)),FALSE))),1,4)),3,4))/(60*24))-fctlontodouble(VLOOKUP(B378,#REF!,4,FALSE))/360,1),
MOD(C378-fctlontodouble(VLOOKUP(B378,#REF!,4,FALSE))/360,1)&lt;MOD((((MID((MID((IF(ISERR(A378),"",fctsoleil(A378,fctlattodouble(VLOOKUP(B378,#REF!,3,FALSE)),fctlontodouble(VLOOKUP(B378,#REF!,4,FALSE)),FALSE))),7,4)),1,2))*60+MID((MID((IF(ISERR(A378),"",fctsoleil(A378,fctlattodouble(VLOOKUP(B378,#REF!,3,FALSE)),fctlontodouble(VLOOKUP(B378,#REF!,4,FALSE)),FALSE))),7,4)),3,4))/(60*24))-fctlontodouble(VLOOKUP(B378,#REF!,4,FALSE))/360,1)
),1,""),"")</f>
        <v/>
      </c>
      <c r="K378" s="82" t="str">
        <f t="shared" si="19"/>
        <v/>
      </c>
      <c r="L378" s="79" t="str">
        <f ca="1">IFERROR(IF(AND(
MOD(E378-fctlontodouble(VLOOKUP(D378,#REF!,4,FALSE))/360,1)&gt;=MOD((((MID((MID((IF(ISERR(A378),"",fctsoleil(A378,fctlattodouble(VLOOKUP(D378,#REF!,3,FALSE)),fctlontodouble(VLOOKUP(D378,#REF!,4,FALSE)),FALSE))),1,4)),1,2))*60+MID((MID((IF(ISERR(A378),"",fctsoleil(A378,fctlattodouble(VLOOKUP(D378,#REF!,3,FALSE)),fctlontodouble(VLOOKUP(D378,#REF!,4,FALSE)),FALSE))),1,4)),3,4))/(60*24))-fctlontodouble(VLOOKUP(D378,#REF!,4,FALSE))/360,1),
MOD(E378-fctlontodouble(VLOOKUP(D378,#REF!,4,FALSE))/360,1)&lt;MOD((((MID((MID((IF(ISERR(A378),"",fctsoleil(A378,fctlattodouble(VLOOKUP(D378,#REF!,3,FALSE)),fctlontodouble(VLOOKUP(D378,#REF!,4,FALSE)),FALSE))),7,4)),1,2))*60+MID((MID((IF(ISERR(A378),"",fctsoleil(A378,fctlattodouble(VLOOKUP(D378,#REF!,3,FALSE)),fctlontodouble(VLOOKUP(D378,#REF!,4,FALSE)),FALSE))),7,4)),3,4))/(60*24))-fctlontodouble(VLOOKUP(D378,#REF!,4,FALSE))/360,1)
),1," "),"")</f>
        <v/>
      </c>
      <c r="M378" s="79" t="str">
        <f t="shared" si="20"/>
        <v/>
      </c>
      <c r="N378" s="94"/>
      <c r="O378" s="83"/>
      <c r="P378" s="95"/>
      <c r="Q378" s="96"/>
      <c r="R378" s="97" t="str">
        <f>IF(AND(A378&lt;&gt;0,B378&lt;&gt;0,D378&lt;&gt;0,C378&lt;&gt;0,N378&lt;&gt;0),(vol_de_nuit(B378,D378,A378,C378,N378/24)*24),"")</f>
        <v/>
      </c>
      <c r="S378" s="98"/>
      <c r="T378" s="95"/>
      <c r="U378" s="99"/>
      <c r="V378" s="100"/>
      <c r="W378" s="101"/>
      <c r="X378" s="116" t="str">
        <f>IFERROR(IF(AND(VLOOKUP($F378,'Aircraft list'!$A$4:$G$39,2,FALSE)="YES",VLOOKUP($F378,'Aircraft list'!$A$4:$G$39,4,FALSE)="YES"),T378,""),"")</f>
        <v/>
      </c>
      <c r="Y378" s="115" t="str">
        <f>IFERROR(IF(AND(VLOOKUP($F378,'Aircraft list'!$A$4:$G$39,2,FALSE)="YES",VLOOKUP($F378,'Aircraft list'!$A$4:$G$39,4,FALSE)="YES"),V378,""),"")</f>
        <v/>
      </c>
      <c r="Z378" s="116" t="str">
        <f>IFERROR(IF(AND(VLOOKUP($F378,'Aircraft list'!$A$4:$G$39,3,FALSE)="YES",VLOOKUP($F378,'Aircraft list'!$A$4:$G$39,4,FALSE)="YES"),T378,""),"")</f>
        <v/>
      </c>
      <c r="AA378" s="115" t="str">
        <f>IFERROR(IF(AND(VLOOKUP($F378,'Aircraft list'!$A$4:$G$39,3,FALSE)="YES",VLOOKUP($F378,'Aircraft list'!$A$4:$G$39,4,FALSE)="YES"),V378,""),"")</f>
        <v/>
      </c>
      <c r="AB378" s="116" t="str">
        <f>IFERROR(IF(AND(VLOOKUP($F378,'Aircraft list'!$A$4:$G$39,2,FALSE)="YES",VLOOKUP($F378,'Aircraft list'!$A$4:$G$39,6,FALSE)="YES"),T378,""),"")</f>
        <v/>
      </c>
      <c r="AC378" s="115" t="str">
        <f>IFERROR(IF(AND(VLOOKUP($F378,'Aircraft list'!$A$4:$G$39,2,FALSE)="YES",VLOOKUP($F378,'Aircraft list'!$A$4:$G$39,6,FALSE)="YES"),V378,""),"")</f>
        <v/>
      </c>
      <c r="AD378" s="116" t="str">
        <f>IFERROR(IF(AND(VLOOKUP($F378,'Aircraft list'!$A$4:$G$39,3,FALSE)="YES",VLOOKUP($F378,'Aircraft list'!$A$4:$G$39,6,FALSE)="YES"),T378,""),"")</f>
        <v/>
      </c>
      <c r="AE378" s="117" t="str">
        <f>IFERROR(IF(AND(VLOOKUP($F378,'Aircraft list'!$A$4:$G$39,3,FALSE)="YES",VLOOKUP($F378,'Aircraft list'!$A$4:$G$39,6,FALSE)="YES"),U378,""),"")</f>
        <v/>
      </c>
      <c r="AF378" s="115" t="str">
        <f>IFERROR(IF(AND(VLOOKUP($F378,'Aircraft list'!$A$4:$G$39,3,FALSE)="YES",VLOOKUP($F378,'Aircraft list'!$A$4:$G$39,6,FALSE)="YES"),V378,""),"")</f>
        <v/>
      </c>
      <c r="AG378" s="116" t="str">
        <f>IFERROR(IF(VLOOKUP($F378,'Aircraft list'!$A$4:$G$39,5,FALSE)="YES",T378,""),"")</f>
        <v/>
      </c>
      <c r="AH378" s="117" t="str">
        <f>IFERROR(IF(VLOOKUP($F378,'Aircraft list'!$A$4:$G$39,5,FALSE)="YES",U378,""),"")</f>
        <v/>
      </c>
      <c r="AI378" s="115" t="str">
        <f>IFERROR(IF(VLOOKUP($F378,'Aircraft list'!$A$4:$G$39,5,FALSE)="YES",V378,""),"")</f>
        <v/>
      </c>
      <c r="AJ378" s="101"/>
      <c r="AK378" s="101"/>
      <c r="AL378" s="101"/>
      <c r="AM378" s="102" t="str">
        <f>IFERROR(IF(VLOOKUP($F378,'Aircraft list'!$A$4:$G$39,7,FALSE)="YES",N378,""),"")</f>
        <v/>
      </c>
      <c r="AN378" s="112"/>
      <c r="AO378" s="101"/>
      <c r="AP378" s="101"/>
      <c r="AQ378" s="101"/>
      <c r="AR378" s="111"/>
      <c r="AS378" s="102"/>
      <c r="AT378" s="102"/>
    </row>
    <row r="379" spans="1:46" s="50" customFormat="1">
      <c r="A379" s="84"/>
      <c r="B379" s="75"/>
      <c r="C379" s="76"/>
      <c r="D379" s="77"/>
      <c r="E379" s="73" t="str">
        <f t="shared" si="18"/>
        <v/>
      </c>
      <c r="F379" s="79"/>
      <c r="G379" s="80"/>
      <c r="H379" s="50" t="str">
        <f>IFERROR(IF(VLOOKUP(F379,'Aircraft list'!$A$4:$T$59, 3,FALSE)="YES", "ME", "SE" )," ")</f>
        <v xml:space="preserve"> </v>
      </c>
      <c r="I379" s="80"/>
      <c r="J379" s="81" t="str">
        <f ca="1">IFERROR(IF(AND(
MOD(C379-fctlontodouble(VLOOKUP(B379,#REF!,4,FALSE))/360,1)&gt;=MOD((((MID((MID((IF(ISERR(A379),"",fctsoleil(A379,fctlattodouble(VLOOKUP(B379,#REF!,3,FALSE)),fctlontodouble(VLOOKUP(B379,#REF!,4,FALSE)),FALSE))),1,4)),1,2))*60+MID((MID((IF(ISERR(A379),"",fctsoleil(A379,fctlattodouble(VLOOKUP(B379,#REF!,3,FALSE)),fctlontodouble(VLOOKUP(B379,#REF!,4,FALSE)),FALSE))),1,4)),3,4))/(60*24))-fctlontodouble(VLOOKUP(B379,#REF!,4,FALSE))/360,1),
MOD(C379-fctlontodouble(VLOOKUP(B379,#REF!,4,FALSE))/360,1)&lt;MOD((((MID((MID((IF(ISERR(A379),"",fctsoleil(A379,fctlattodouble(VLOOKUP(B379,#REF!,3,FALSE)),fctlontodouble(VLOOKUP(B379,#REF!,4,FALSE)),FALSE))),7,4)),1,2))*60+MID((MID((IF(ISERR(A379),"",fctsoleil(A379,fctlattodouble(VLOOKUP(B379,#REF!,3,FALSE)),fctlontodouble(VLOOKUP(B379,#REF!,4,FALSE)),FALSE))),7,4)),3,4))/(60*24))-fctlontodouble(VLOOKUP(B379,#REF!,4,FALSE))/360,1)
),1,""),"")</f>
        <v/>
      </c>
      <c r="K379" s="82" t="str">
        <f t="shared" si="19"/>
        <v/>
      </c>
      <c r="L379" s="79" t="str">
        <f ca="1">IFERROR(IF(AND(
MOD(E379-fctlontodouble(VLOOKUP(D379,#REF!,4,FALSE))/360,1)&gt;=MOD((((MID((MID((IF(ISERR(A379),"",fctsoleil(A379,fctlattodouble(VLOOKUP(D379,#REF!,3,FALSE)),fctlontodouble(VLOOKUP(D379,#REF!,4,FALSE)),FALSE))),1,4)),1,2))*60+MID((MID((IF(ISERR(A379),"",fctsoleil(A379,fctlattodouble(VLOOKUP(D379,#REF!,3,FALSE)),fctlontodouble(VLOOKUP(D379,#REF!,4,FALSE)),FALSE))),1,4)),3,4))/(60*24))-fctlontodouble(VLOOKUP(D379,#REF!,4,FALSE))/360,1),
MOD(E379-fctlontodouble(VLOOKUP(D379,#REF!,4,FALSE))/360,1)&lt;MOD((((MID((MID((IF(ISERR(A379),"",fctsoleil(A379,fctlattodouble(VLOOKUP(D379,#REF!,3,FALSE)),fctlontodouble(VLOOKUP(D379,#REF!,4,FALSE)),FALSE))),7,4)),1,2))*60+MID((MID((IF(ISERR(A379),"",fctsoleil(A379,fctlattodouble(VLOOKUP(D379,#REF!,3,FALSE)),fctlontodouble(VLOOKUP(D379,#REF!,4,FALSE)),FALSE))),7,4)),3,4))/(60*24))-fctlontodouble(VLOOKUP(D379,#REF!,4,FALSE))/360,1)
),1," "),"")</f>
        <v/>
      </c>
      <c r="M379" s="79" t="str">
        <f t="shared" si="20"/>
        <v/>
      </c>
      <c r="N379" s="94"/>
      <c r="O379" s="83"/>
      <c r="P379" s="95"/>
      <c r="Q379" s="96"/>
      <c r="R379" s="97" t="str">
        <f>IF(AND(A379&lt;&gt;0,B379&lt;&gt;0,D379&lt;&gt;0,C379&lt;&gt;0,N379&lt;&gt;0),(vol_de_nuit(B379,D379,A379,C379,N379/24)*24),"")</f>
        <v/>
      </c>
      <c r="S379" s="98"/>
      <c r="T379" s="95"/>
      <c r="U379" s="99"/>
      <c r="V379" s="100"/>
      <c r="W379" s="101"/>
      <c r="X379" s="116" t="str">
        <f>IFERROR(IF(AND(VLOOKUP($F379,'Aircraft list'!$A$4:$G$39,2,FALSE)="YES",VLOOKUP($F379,'Aircraft list'!$A$4:$G$39,4,FALSE)="YES"),T379,""),"")</f>
        <v/>
      </c>
      <c r="Y379" s="115" t="str">
        <f>IFERROR(IF(AND(VLOOKUP($F379,'Aircraft list'!$A$4:$G$39,2,FALSE)="YES",VLOOKUP($F379,'Aircraft list'!$A$4:$G$39,4,FALSE)="YES"),V379,""),"")</f>
        <v/>
      </c>
      <c r="Z379" s="116" t="str">
        <f>IFERROR(IF(AND(VLOOKUP($F379,'Aircraft list'!$A$4:$G$39,3,FALSE)="YES",VLOOKUP($F379,'Aircraft list'!$A$4:$G$39,4,FALSE)="YES"),T379,""),"")</f>
        <v/>
      </c>
      <c r="AA379" s="115" t="str">
        <f>IFERROR(IF(AND(VLOOKUP($F379,'Aircraft list'!$A$4:$G$39,3,FALSE)="YES",VLOOKUP($F379,'Aircraft list'!$A$4:$G$39,4,FALSE)="YES"),V379,""),"")</f>
        <v/>
      </c>
      <c r="AB379" s="116" t="str">
        <f>IFERROR(IF(AND(VLOOKUP($F379,'Aircraft list'!$A$4:$G$39,2,FALSE)="YES",VLOOKUP($F379,'Aircraft list'!$A$4:$G$39,6,FALSE)="YES"),T379,""),"")</f>
        <v/>
      </c>
      <c r="AC379" s="115" t="str">
        <f>IFERROR(IF(AND(VLOOKUP($F379,'Aircraft list'!$A$4:$G$39,2,FALSE)="YES",VLOOKUP($F379,'Aircraft list'!$A$4:$G$39,6,FALSE)="YES"),V379,""),"")</f>
        <v/>
      </c>
      <c r="AD379" s="116" t="str">
        <f>IFERROR(IF(AND(VLOOKUP($F379,'Aircraft list'!$A$4:$G$39,3,FALSE)="YES",VLOOKUP($F379,'Aircraft list'!$A$4:$G$39,6,FALSE)="YES"),T379,""),"")</f>
        <v/>
      </c>
      <c r="AE379" s="117" t="str">
        <f>IFERROR(IF(AND(VLOOKUP($F379,'Aircraft list'!$A$4:$G$39,3,FALSE)="YES",VLOOKUP($F379,'Aircraft list'!$A$4:$G$39,6,FALSE)="YES"),U379,""),"")</f>
        <v/>
      </c>
      <c r="AF379" s="115" t="str">
        <f>IFERROR(IF(AND(VLOOKUP($F379,'Aircraft list'!$A$4:$G$39,3,FALSE)="YES",VLOOKUP($F379,'Aircraft list'!$A$4:$G$39,6,FALSE)="YES"),V379,""),"")</f>
        <v/>
      </c>
      <c r="AG379" s="116" t="str">
        <f>IFERROR(IF(VLOOKUP($F379,'Aircraft list'!$A$4:$G$39,5,FALSE)="YES",T379,""),"")</f>
        <v/>
      </c>
      <c r="AH379" s="117" t="str">
        <f>IFERROR(IF(VLOOKUP($F379,'Aircraft list'!$A$4:$G$39,5,FALSE)="YES",U379,""),"")</f>
        <v/>
      </c>
      <c r="AI379" s="115" t="str">
        <f>IFERROR(IF(VLOOKUP($F379,'Aircraft list'!$A$4:$G$39,5,FALSE)="YES",V379,""),"")</f>
        <v/>
      </c>
      <c r="AJ379" s="101"/>
      <c r="AK379" s="101"/>
      <c r="AL379" s="101"/>
      <c r="AM379" s="102" t="str">
        <f>IFERROR(IF(VLOOKUP($F379,'Aircraft list'!$A$4:$G$39,7,FALSE)="YES",N379,""),"")</f>
        <v/>
      </c>
      <c r="AN379" s="112"/>
      <c r="AO379" s="101"/>
      <c r="AP379" s="101"/>
      <c r="AQ379" s="101"/>
      <c r="AR379" s="111"/>
      <c r="AS379" s="102"/>
      <c r="AT379" s="102"/>
    </row>
    <row r="380" spans="1:46" s="50" customFormat="1">
      <c r="A380" s="84"/>
      <c r="B380" s="75"/>
      <c r="C380" s="76"/>
      <c r="D380" s="77"/>
      <c r="E380" s="73" t="str">
        <f t="shared" si="18"/>
        <v/>
      </c>
      <c r="F380" s="79"/>
      <c r="G380" s="80"/>
      <c r="H380" s="50" t="str">
        <f>IFERROR(IF(VLOOKUP(F380,'Aircraft list'!$A$4:$T$59, 3,FALSE)="YES", "ME", "SE" )," ")</f>
        <v xml:space="preserve"> </v>
      </c>
      <c r="I380" s="80"/>
      <c r="J380" s="81" t="str">
        <f ca="1">IFERROR(IF(AND(
MOD(C380-fctlontodouble(VLOOKUP(B380,#REF!,4,FALSE))/360,1)&gt;=MOD((((MID((MID((IF(ISERR(A380),"",fctsoleil(A380,fctlattodouble(VLOOKUP(B380,#REF!,3,FALSE)),fctlontodouble(VLOOKUP(B380,#REF!,4,FALSE)),FALSE))),1,4)),1,2))*60+MID((MID((IF(ISERR(A380),"",fctsoleil(A380,fctlattodouble(VLOOKUP(B380,#REF!,3,FALSE)),fctlontodouble(VLOOKUP(B380,#REF!,4,FALSE)),FALSE))),1,4)),3,4))/(60*24))-fctlontodouble(VLOOKUP(B380,#REF!,4,FALSE))/360,1),
MOD(C380-fctlontodouble(VLOOKUP(B380,#REF!,4,FALSE))/360,1)&lt;MOD((((MID((MID((IF(ISERR(A380),"",fctsoleil(A380,fctlattodouble(VLOOKUP(B380,#REF!,3,FALSE)),fctlontodouble(VLOOKUP(B380,#REF!,4,FALSE)),FALSE))),7,4)),1,2))*60+MID((MID((IF(ISERR(A380),"",fctsoleil(A380,fctlattodouble(VLOOKUP(B380,#REF!,3,FALSE)),fctlontodouble(VLOOKUP(B380,#REF!,4,FALSE)),FALSE))),7,4)),3,4))/(60*24))-fctlontodouble(VLOOKUP(B380,#REF!,4,FALSE))/360,1)
),1,""),"")</f>
        <v/>
      </c>
      <c r="K380" s="82" t="str">
        <f t="shared" si="19"/>
        <v/>
      </c>
      <c r="L380" s="79" t="str">
        <f ca="1">IFERROR(IF(AND(
MOD(E380-fctlontodouble(VLOOKUP(D380,#REF!,4,FALSE))/360,1)&gt;=MOD((((MID((MID((IF(ISERR(A380),"",fctsoleil(A380,fctlattodouble(VLOOKUP(D380,#REF!,3,FALSE)),fctlontodouble(VLOOKUP(D380,#REF!,4,FALSE)),FALSE))),1,4)),1,2))*60+MID((MID((IF(ISERR(A380),"",fctsoleil(A380,fctlattodouble(VLOOKUP(D380,#REF!,3,FALSE)),fctlontodouble(VLOOKUP(D380,#REF!,4,FALSE)),FALSE))),1,4)),3,4))/(60*24))-fctlontodouble(VLOOKUP(D380,#REF!,4,FALSE))/360,1),
MOD(E380-fctlontodouble(VLOOKUP(D380,#REF!,4,FALSE))/360,1)&lt;MOD((((MID((MID((IF(ISERR(A380),"",fctsoleil(A380,fctlattodouble(VLOOKUP(D380,#REF!,3,FALSE)),fctlontodouble(VLOOKUP(D380,#REF!,4,FALSE)),FALSE))),7,4)),1,2))*60+MID((MID((IF(ISERR(A380),"",fctsoleil(A380,fctlattodouble(VLOOKUP(D380,#REF!,3,FALSE)),fctlontodouble(VLOOKUP(D380,#REF!,4,FALSE)),FALSE))),7,4)),3,4))/(60*24))-fctlontodouble(VLOOKUP(D380,#REF!,4,FALSE))/360,1)
),1," "),"")</f>
        <v/>
      </c>
      <c r="M380" s="79" t="str">
        <f t="shared" si="20"/>
        <v/>
      </c>
      <c r="N380" s="94"/>
      <c r="O380" s="83"/>
      <c r="P380" s="95"/>
      <c r="Q380" s="96"/>
      <c r="R380" s="97" t="str">
        <f>IF(AND(A380&lt;&gt;0,B380&lt;&gt;0,D380&lt;&gt;0,C380&lt;&gt;0,N380&lt;&gt;0),(vol_de_nuit(B380,D380,A380,C380,N380/24)*24),"")</f>
        <v/>
      </c>
      <c r="S380" s="98"/>
      <c r="T380" s="95"/>
      <c r="U380" s="99"/>
      <c r="V380" s="100"/>
      <c r="W380" s="101"/>
      <c r="X380" s="116" t="str">
        <f>IFERROR(IF(AND(VLOOKUP($F380,'Aircraft list'!$A$4:$G$39,2,FALSE)="YES",VLOOKUP($F380,'Aircraft list'!$A$4:$G$39,4,FALSE)="YES"),T380,""),"")</f>
        <v/>
      </c>
      <c r="Y380" s="115" t="str">
        <f>IFERROR(IF(AND(VLOOKUP($F380,'Aircraft list'!$A$4:$G$39,2,FALSE)="YES",VLOOKUP($F380,'Aircraft list'!$A$4:$G$39,4,FALSE)="YES"),V380,""),"")</f>
        <v/>
      </c>
      <c r="Z380" s="116" t="str">
        <f>IFERROR(IF(AND(VLOOKUP($F380,'Aircraft list'!$A$4:$G$39,3,FALSE)="YES",VLOOKUP($F380,'Aircraft list'!$A$4:$G$39,4,FALSE)="YES"),T380,""),"")</f>
        <v/>
      </c>
      <c r="AA380" s="115" t="str">
        <f>IFERROR(IF(AND(VLOOKUP($F380,'Aircraft list'!$A$4:$G$39,3,FALSE)="YES",VLOOKUP($F380,'Aircraft list'!$A$4:$G$39,4,FALSE)="YES"),V380,""),"")</f>
        <v/>
      </c>
      <c r="AB380" s="116" t="str">
        <f>IFERROR(IF(AND(VLOOKUP($F380,'Aircraft list'!$A$4:$G$39,2,FALSE)="YES",VLOOKUP($F380,'Aircraft list'!$A$4:$G$39,6,FALSE)="YES"),T380,""),"")</f>
        <v/>
      </c>
      <c r="AC380" s="115" t="str">
        <f>IFERROR(IF(AND(VLOOKUP($F380,'Aircraft list'!$A$4:$G$39,2,FALSE)="YES",VLOOKUP($F380,'Aircraft list'!$A$4:$G$39,6,FALSE)="YES"),V380,""),"")</f>
        <v/>
      </c>
      <c r="AD380" s="116" t="str">
        <f>IFERROR(IF(AND(VLOOKUP($F380,'Aircraft list'!$A$4:$G$39,3,FALSE)="YES",VLOOKUP($F380,'Aircraft list'!$A$4:$G$39,6,FALSE)="YES"),T380,""),"")</f>
        <v/>
      </c>
      <c r="AE380" s="117" t="str">
        <f>IFERROR(IF(AND(VLOOKUP($F380,'Aircraft list'!$A$4:$G$39,3,FALSE)="YES",VLOOKUP($F380,'Aircraft list'!$A$4:$G$39,6,FALSE)="YES"),U380,""),"")</f>
        <v/>
      </c>
      <c r="AF380" s="115" t="str">
        <f>IFERROR(IF(AND(VLOOKUP($F380,'Aircraft list'!$A$4:$G$39,3,FALSE)="YES",VLOOKUP($F380,'Aircraft list'!$A$4:$G$39,6,FALSE)="YES"),V380,""),"")</f>
        <v/>
      </c>
      <c r="AG380" s="116" t="str">
        <f>IFERROR(IF(VLOOKUP($F380,'Aircraft list'!$A$4:$G$39,5,FALSE)="YES",T380,""),"")</f>
        <v/>
      </c>
      <c r="AH380" s="117" t="str">
        <f>IFERROR(IF(VLOOKUP($F380,'Aircraft list'!$A$4:$G$39,5,FALSE)="YES",U380,""),"")</f>
        <v/>
      </c>
      <c r="AI380" s="115" t="str">
        <f>IFERROR(IF(VLOOKUP($F380,'Aircraft list'!$A$4:$G$39,5,FALSE)="YES",V380,""),"")</f>
        <v/>
      </c>
      <c r="AJ380" s="101"/>
      <c r="AK380" s="101"/>
      <c r="AL380" s="101"/>
      <c r="AM380" s="102" t="str">
        <f>IFERROR(IF(VLOOKUP($F380,'Aircraft list'!$A$4:$G$39,7,FALSE)="YES",N380,""),"")</f>
        <v/>
      </c>
      <c r="AN380" s="112"/>
      <c r="AO380" s="101"/>
      <c r="AP380" s="101"/>
      <c r="AQ380" s="101"/>
      <c r="AR380" s="111"/>
      <c r="AS380" s="102"/>
      <c r="AT380" s="102"/>
    </row>
    <row r="381" spans="1:46" s="50" customFormat="1">
      <c r="A381" s="84"/>
      <c r="B381" s="75"/>
      <c r="C381" s="76"/>
      <c r="D381" s="77"/>
      <c r="E381" s="73" t="str">
        <f t="shared" si="18"/>
        <v/>
      </c>
      <c r="F381" s="79"/>
      <c r="G381" s="80"/>
      <c r="H381" s="50" t="str">
        <f>IFERROR(IF(VLOOKUP(F381,'Aircraft list'!$A$4:$T$59, 3,FALSE)="YES", "ME", "SE" )," ")</f>
        <v xml:space="preserve"> </v>
      </c>
      <c r="I381" s="80"/>
      <c r="J381" s="81" t="str">
        <f ca="1">IFERROR(IF(AND(
MOD(C381-fctlontodouble(VLOOKUP(B381,#REF!,4,FALSE))/360,1)&gt;=MOD((((MID((MID((IF(ISERR(A381),"",fctsoleil(A381,fctlattodouble(VLOOKUP(B381,#REF!,3,FALSE)),fctlontodouble(VLOOKUP(B381,#REF!,4,FALSE)),FALSE))),1,4)),1,2))*60+MID((MID((IF(ISERR(A381),"",fctsoleil(A381,fctlattodouble(VLOOKUP(B381,#REF!,3,FALSE)),fctlontodouble(VLOOKUP(B381,#REF!,4,FALSE)),FALSE))),1,4)),3,4))/(60*24))-fctlontodouble(VLOOKUP(B381,#REF!,4,FALSE))/360,1),
MOD(C381-fctlontodouble(VLOOKUP(B381,#REF!,4,FALSE))/360,1)&lt;MOD((((MID((MID((IF(ISERR(A381),"",fctsoleil(A381,fctlattodouble(VLOOKUP(B381,#REF!,3,FALSE)),fctlontodouble(VLOOKUP(B381,#REF!,4,FALSE)),FALSE))),7,4)),1,2))*60+MID((MID((IF(ISERR(A381),"",fctsoleil(A381,fctlattodouble(VLOOKUP(B381,#REF!,3,FALSE)),fctlontodouble(VLOOKUP(B381,#REF!,4,FALSE)),FALSE))),7,4)),3,4))/(60*24))-fctlontodouble(VLOOKUP(B381,#REF!,4,FALSE))/360,1)
),1,""),"")</f>
        <v/>
      </c>
      <c r="K381" s="82" t="str">
        <f t="shared" si="19"/>
        <v/>
      </c>
      <c r="L381" s="79" t="str">
        <f ca="1">IFERROR(IF(AND(
MOD(E381-fctlontodouble(VLOOKUP(D381,#REF!,4,FALSE))/360,1)&gt;=MOD((((MID((MID((IF(ISERR(A381),"",fctsoleil(A381,fctlattodouble(VLOOKUP(D381,#REF!,3,FALSE)),fctlontodouble(VLOOKUP(D381,#REF!,4,FALSE)),FALSE))),1,4)),1,2))*60+MID((MID((IF(ISERR(A381),"",fctsoleil(A381,fctlattodouble(VLOOKUP(D381,#REF!,3,FALSE)),fctlontodouble(VLOOKUP(D381,#REF!,4,FALSE)),FALSE))),1,4)),3,4))/(60*24))-fctlontodouble(VLOOKUP(D381,#REF!,4,FALSE))/360,1),
MOD(E381-fctlontodouble(VLOOKUP(D381,#REF!,4,FALSE))/360,1)&lt;MOD((((MID((MID((IF(ISERR(A381),"",fctsoleil(A381,fctlattodouble(VLOOKUP(D381,#REF!,3,FALSE)),fctlontodouble(VLOOKUP(D381,#REF!,4,FALSE)),FALSE))),7,4)),1,2))*60+MID((MID((IF(ISERR(A381),"",fctsoleil(A381,fctlattodouble(VLOOKUP(D381,#REF!,3,FALSE)),fctlontodouble(VLOOKUP(D381,#REF!,4,FALSE)),FALSE))),7,4)),3,4))/(60*24))-fctlontodouble(VLOOKUP(D381,#REF!,4,FALSE))/360,1)
),1," "),"")</f>
        <v/>
      </c>
      <c r="M381" s="79" t="str">
        <f t="shared" si="20"/>
        <v/>
      </c>
      <c r="N381" s="94"/>
      <c r="O381" s="83"/>
      <c r="P381" s="95"/>
      <c r="Q381" s="96"/>
      <c r="R381" s="97" t="str">
        <f>IF(AND(A381&lt;&gt;0,B381&lt;&gt;0,D381&lt;&gt;0,C381&lt;&gt;0,N381&lt;&gt;0),(vol_de_nuit(B381,D381,A381,C381,N381/24)*24),"")</f>
        <v/>
      </c>
      <c r="S381" s="98"/>
      <c r="T381" s="95"/>
      <c r="U381" s="99"/>
      <c r="V381" s="100"/>
      <c r="W381" s="101"/>
      <c r="X381" s="116" t="str">
        <f>IFERROR(IF(AND(VLOOKUP($F381,'Aircraft list'!$A$4:$G$39,2,FALSE)="YES",VLOOKUP($F381,'Aircraft list'!$A$4:$G$39,4,FALSE)="YES"),T381,""),"")</f>
        <v/>
      </c>
      <c r="Y381" s="115" t="str">
        <f>IFERROR(IF(AND(VLOOKUP($F381,'Aircraft list'!$A$4:$G$39,2,FALSE)="YES",VLOOKUP($F381,'Aircraft list'!$A$4:$G$39,4,FALSE)="YES"),V381,""),"")</f>
        <v/>
      </c>
      <c r="Z381" s="116" t="str">
        <f>IFERROR(IF(AND(VLOOKUP($F381,'Aircraft list'!$A$4:$G$39,3,FALSE)="YES",VLOOKUP($F381,'Aircraft list'!$A$4:$G$39,4,FALSE)="YES"),T381,""),"")</f>
        <v/>
      </c>
      <c r="AA381" s="115" t="str">
        <f>IFERROR(IF(AND(VLOOKUP($F381,'Aircraft list'!$A$4:$G$39,3,FALSE)="YES",VLOOKUP($F381,'Aircraft list'!$A$4:$G$39,4,FALSE)="YES"),V381,""),"")</f>
        <v/>
      </c>
      <c r="AB381" s="116" t="str">
        <f>IFERROR(IF(AND(VLOOKUP($F381,'Aircraft list'!$A$4:$G$39,2,FALSE)="YES",VLOOKUP($F381,'Aircraft list'!$A$4:$G$39,6,FALSE)="YES"),T381,""),"")</f>
        <v/>
      </c>
      <c r="AC381" s="115" t="str">
        <f>IFERROR(IF(AND(VLOOKUP($F381,'Aircraft list'!$A$4:$G$39,2,FALSE)="YES",VLOOKUP($F381,'Aircraft list'!$A$4:$G$39,6,FALSE)="YES"),V381,""),"")</f>
        <v/>
      </c>
      <c r="AD381" s="116" t="str">
        <f>IFERROR(IF(AND(VLOOKUP($F381,'Aircraft list'!$A$4:$G$39,3,FALSE)="YES",VLOOKUP($F381,'Aircraft list'!$A$4:$G$39,6,FALSE)="YES"),T381,""),"")</f>
        <v/>
      </c>
      <c r="AE381" s="117" t="str">
        <f>IFERROR(IF(AND(VLOOKUP($F381,'Aircraft list'!$A$4:$G$39,3,FALSE)="YES",VLOOKUP($F381,'Aircraft list'!$A$4:$G$39,6,FALSE)="YES"),U381,""),"")</f>
        <v/>
      </c>
      <c r="AF381" s="115" t="str">
        <f>IFERROR(IF(AND(VLOOKUP($F381,'Aircraft list'!$A$4:$G$39,3,FALSE)="YES",VLOOKUP($F381,'Aircraft list'!$A$4:$G$39,6,FALSE)="YES"),V381,""),"")</f>
        <v/>
      </c>
      <c r="AG381" s="116" t="str">
        <f>IFERROR(IF(VLOOKUP($F381,'Aircraft list'!$A$4:$G$39,5,FALSE)="YES",T381,""),"")</f>
        <v/>
      </c>
      <c r="AH381" s="117" t="str">
        <f>IFERROR(IF(VLOOKUP($F381,'Aircraft list'!$A$4:$G$39,5,FALSE)="YES",U381,""),"")</f>
        <v/>
      </c>
      <c r="AI381" s="115" t="str">
        <f>IFERROR(IF(VLOOKUP($F381,'Aircraft list'!$A$4:$G$39,5,FALSE)="YES",V381,""),"")</f>
        <v/>
      </c>
      <c r="AJ381" s="101"/>
      <c r="AK381" s="101"/>
      <c r="AL381" s="101"/>
      <c r="AM381" s="102" t="str">
        <f>IFERROR(IF(VLOOKUP($F381,'Aircraft list'!$A$4:$G$39,7,FALSE)="YES",N381,""),"")</f>
        <v/>
      </c>
      <c r="AN381" s="112"/>
      <c r="AO381" s="101"/>
      <c r="AP381" s="101"/>
      <c r="AQ381" s="101"/>
      <c r="AR381" s="111"/>
      <c r="AS381" s="102"/>
      <c r="AT381" s="102"/>
    </row>
    <row r="382" spans="1:46" s="50" customFormat="1">
      <c r="A382" s="84"/>
      <c r="B382" s="75"/>
      <c r="C382" s="76"/>
      <c r="D382" s="77"/>
      <c r="E382" s="73" t="str">
        <f t="shared" si="18"/>
        <v/>
      </c>
      <c r="F382" s="79"/>
      <c r="G382" s="80"/>
      <c r="H382" s="50" t="str">
        <f>IFERROR(IF(VLOOKUP(F382,'Aircraft list'!$A$4:$T$59, 3,FALSE)="YES", "ME", "SE" )," ")</f>
        <v xml:space="preserve"> </v>
      </c>
      <c r="I382" s="80"/>
      <c r="J382" s="81" t="str">
        <f ca="1">IFERROR(IF(AND(
MOD(C382-fctlontodouble(VLOOKUP(B382,#REF!,4,FALSE))/360,1)&gt;=MOD((((MID((MID((IF(ISERR(A382),"",fctsoleil(A382,fctlattodouble(VLOOKUP(B382,#REF!,3,FALSE)),fctlontodouble(VLOOKUP(B382,#REF!,4,FALSE)),FALSE))),1,4)),1,2))*60+MID((MID((IF(ISERR(A382),"",fctsoleil(A382,fctlattodouble(VLOOKUP(B382,#REF!,3,FALSE)),fctlontodouble(VLOOKUP(B382,#REF!,4,FALSE)),FALSE))),1,4)),3,4))/(60*24))-fctlontodouble(VLOOKUP(B382,#REF!,4,FALSE))/360,1),
MOD(C382-fctlontodouble(VLOOKUP(B382,#REF!,4,FALSE))/360,1)&lt;MOD((((MID((MID((IF(ISERR(A382),"",fctsoleil(A382,fctlattodouble(VLOOKUP(B382,#REF!,3,FALSE)),fctlontodouble(VLOOKUP(B382,#REF!,4,FALSE)),FALSE))),7,4)),1,2))*60+MID((MID((IF(ISERR(A382),"",fctsoleil(A382,fctlattodouble(VLOOKUP(B382,#REF!,3,FALSE)),fctlontodouble(VLOOKUP(B382,#REF!,4,FALSE)),FALSE))),7,4)),3,4))/(60*24))-fctlontodouble(VLOOKUP(B382,#REF!,4,FALSE))/360,1)
),1,""),"")</f>
        <v/>
      </c>
      <c r="K382" s="82" t="str">
        <f t="shared" si="19"/>
        <v/>
      </c>
      <c r="L382" s="79" t="str">
        <f ca="1">IFERROR(IF(AND(
MOD(E382-fctlontodouble(VLOOKUP(D382,#REF!,4,FALSE))/360,1)&gt;=MOD((((MID((MID((IF(ISERR(A382),"",fctsoleil(A382,fctlattodouble(VLOOKUP(D382,#REF!,3,FALSE)),fctlontodouble(VLOOKUP(D382,#REF!,4,FALSE)),FALSE))),1,4)),1,2))*60+MID((MID((IF(ISERR(A382),"",fctsoleil(A382,fctlattodouble(VLOOKUP(D382,#REF!,3,FALSE)),fctlontodouble(VLOOKUP(D382,#REF!,4,FALSE)),FALSE))),1,4)),3,4))/(60*24))-fctlontodouble(VLOOKUP(D382,#REF!,4,FALSE))/360,1),
MOD(E382-fctlontodouble(VLOOKUP(D382,#REF!,4,FALSE))/360,1)&lt;MOD((((MID((MID((IF(ISERR(A382),"",fctsoleil(A382,fctlattodouble(VLOOKUP(D382,#REF!,3,FALSE)),fctlontodouble(VLOOKUP(D382,#REF!,4,FALSE)),FALSE))),7,4)),1,2))*60+MID((MID((IF(ISERR(A382),"",fctsoleil(A382,fctlattodouble(VLOOKUP(D382,#REF!,3,FALSE)),fctlontodouble(VLOOKUP(D382,#REF!,4,FALSE)),FALSE))),7,4)),3,4))/(60*24))-fctlontodouble(VLOOKUP(D382,#REF!,4,FALSE))/360,1)
),1," "),"")</f>
        <v/>
      </c>
      <c r="M382" s="79" t="str">
        <f t="shared" si="20"/>
        <v/>
      </c>
      <c r="N382" s="94"/>
      <c r="O382" s="83"/>
      <c r="P382" s="95"/>
      <c r="Q382" s="96"/>
      <c r="R382" s="97" t="str">
        <f>IF(AND(A382&lt;&gt;0,B382&lt;&gt;0,D382&lt;&gt;0,C382&lt;&gt;0,N382&lt;&gt;0),(vol_de_nuit(B382,D382,A382,C382,N382/24)*24),"")</f>
        <v/>
      </c>
      <c r="S382" s="98"/>
      <c r="T382" s="95"/>
      <c r="U382" s="99"/>
      <c r="V382" s="100"/>
      <c r="W382" s="101"/>
      <c r="X382" s="116" t="str">
        <f>IFERROR(IF(AND(VLOOKUP($F382,'Aircraft list'!$A$4:$G$39,2,FALSE)="YES",VLOOKUP($F382,'Aircraft list'!$A$4:$G$39,4,FALSE)="YES"),T382,""),"")</f>
        <v/>
      </c>
      <c r="Y382" s="115" t="str">
        <f>IFERROR(IF(AND(VLOOKUP($F382,'Aircraft list'!$A$4:$G$39,2,FALSE)="YES",VLOOKUP($F382,'Aircraft list'!$A$4:$G$39,4,FALSE)="YES"),V382,""),"")</f>
        <v/>
      </c>
      <c r="Z382" s="116" t="str">
        <f>IFERROR(IF(AND(VLOOKUP($F382,'Aircraft list'!$A$4:$G$39,3,FALSE)="YES",VLOOKUP($F382,'Aircraft list'!$A$4:$G$39,4,FALSE)="YES"),T382,""),"")</f>
        <v/>
      </c>
      <c r="AA382" s="115" t="str">
        <f>IFERROR(IF(AND(VLOOKUP($F382,'Aircraft list'!$A$4:$G$39,3,FALSE)="YES",VLOOKUP($F382,'Aircraft list'!$A$4:$G$39,4,FALSE)="YES"),V382,""),"")</f>
        <v/>
      </c>
      <c r="AB382" s="116" t="str">
        <f>IFERROR(IF(AND(VLOOKUP($F382,'Aircraft list'!$A$4:$G$39,2,FALSE)="YES",VLOOKUP($F382,'Aircraft list'!$A$4:$G$39,6,FALSE)="YES"),T382,""),"")</f>
        <v/>
      </c>
      <c r="AC382" s="115" t="str">
        <f>IFERROR(IF(AND(VLOOKUP($F382,'Aircraft list'!$A$4:$G$39,2,FALSE)="YES",VLOOKUP($F382,'Aircraft list'!$A$4:$G$39,6,FALSE)="YES"),V382,""),"")</f>
        <v/>
      </c>
      <c r="AD382" s="116" t="str">
        <f>IFERROR(IF(AND(VLOOKUP($F382,'Aircraft list'!$A$4:$G$39,3,FALSE)="YES",VLOOKUP($F382,'Aircraft list'!$A$4:$G$39,6,FALSE)="YES"),T382,""),"")</f>
        <v/>
      </c>
      <c r="AE382" s="117" t="str">
        <f>IFERROR(IF(AND(VLOOKUP($F382,'Aircraft list'!$A$4:$G$39,3,FALSE)="YES",VLOOKUP($F382,'Aircraft list'!$A$4:$G$39,6,FALSE)="YES"),U382,""),"")</f>
        <v/>
      </c>
      <c r="AF382" s="115" t="str">
        <f>IFERROR(IF(AND(VLOOKUP($F382,'Aircraft list'!$A$4:$G$39,3,FALSE)="YES",VLOOKUP($F382,'Aircraft list'!$A$4:$G$39,6,FALSE)="YES"),V382,""),"")</f>
        <v/>
      </c>
      <c r="AG382" s="116" t="str">
        <f>IFERROR(IF(VLOOKUP($F382,'Aircraft list'!$A$4:$G$39,5,FALSE)="YES",T382,""),"")</f>
        <v/>
      </c>
      <c r="AH382" s="117" t="str">
        <f>IFERROR(IF(VLOOKUP($F382,'Aircraft list'!$A$4:$G$39,5,FALSE)="YES",U382,""),"")</f>
        <v/>
      </c>
      <c r="AI382" s="115" t="str">
        <f>IFERROR(IF(VLOOKUP($F382,'Aircraft list'!$A$4:$G$39,5,FALSE)="YES",V382,""),"")</f>
        <v/>
      </c>
      <c r="AJ382" s="101"/>
      <c r="AK382" s="101"/>
      <c r="AL382" s="101"/>
      <c r="AM382" s="102" t="str">
        <f>IFERROR(IF(VLOOKUP($F382,'Aircraft list'!$A$4:$G$39,7,FALSE)="YES",N382,""),"")</f>
        <v/>
      </c>
      <c r="AN382" s="112"/>
      <c r="AO382" s="101"/>
      <c r="AP382" s="101"/>
      <c r="AQ382" s="101"/>
      <c r="AR382" s="111"/>
      <c r="AS382" s="102"/>
      <c r="AT382" s="102"/>
    </row>
    <row r="383" spans="1:46" s="50" customFormat="1">
      <c r="A383" s="84"/>
      <c r="B383" s="75"/>
      <c r="C383" s="76"/>
      <c r="D383" s="77"/>
      <c r="E383" s="73" t="str">
        <f t="shared" si="18"/>
        <v/>
      </c>
      <c r="F383" s="79"/>
      <c r="G383" s="80"/>
      <c r="H383" s="50" t="str">
        <f>IFERROR(IF(VLOOKUP(F383,'Aircraft list'!$A$4:$T$59, 3,FALSE)="YES", "ME", "SE" )," ")</f>
        <v xml:space="preserve"> </v>
      </c>
      <c r="I383" s="80"/>
      <c r="J383" s="81" t="str">
        <f ca="1">IFERROR(IF(AND(
MOD(C383-fctlontodouble(VLOOKUP(B383,#REF!,4,FALSE))/360,1)&gt;=MOD((((MID((MID((IF(ISERR(A383),"",fctsoleil(A383,fctlattodouble(VLOOKUP(B383,#REF!,3,FALSE)),fctlontodouble(VLOOKUP(B383,#REF!,4,FALSE)),FALSE))),1,4)),1,2))*60+MID((MID((IF(ISERR(A383),"",fctsoleil(A383,fctlattodouble(VLOOKUP(B383,#REF!,3,FALSE)),fctlontodouble(VLOOKUP(B383,#REF!,4,FALSE)),FALSE))),1,4)),3,4))/(60*24))-fctlontodouble(VLOOKUP(B383,#REF!,4,FALSE))/360,1),
MOD(C383-fctlontodouble(VLOOKUP(B383,#REF!,4,FALSE))/360,1)&lt;MOD((((MID((MID((IF(ISERR(A383),"",fctsoleil(A383,fctlattodouble(VLOOKUP(B383,#REF!,3,FALSE)),fctlontodouble(VLOOKUP(B383,#REF!,4,FALSE)),FALSE))),7,4)),1,2))*60+MID((MID((IF(ISERR(A383),"",fctsoleil(A383,fctlattodouble(VLOOKUP(B383,#REF!,3,FALSE)),fctlontodouble(VLOOKUP(B383,#REF!,4,FALSE)),FALSE))),7,4)),3,4))/(60*24))-fctlontodouble(VLOOKUP(B383,#REF!,4,FALSE))/360,1)
),1,""),"")</f>
        <v/>
      </c>
      <c r="K383" s="82" t="str">
        <f t="shared" si="19"/>
        <v/>
      </c>
      <c r="L383" s="79" t="str">
        <f ca="1">IFERROR(IF(AND(
MOD(E383-fctlontodouble(VLOOKUP(D383,#REF!,4,FALSE))/360,1)&gt;=MOD((((MID((MID((IF(ISERR(A383),"",fctsoleil(A383,fctlattodouble(VLOOKUP(D383,#REF!,3,FALSE)),fctlontodouble(VLOOKUP(D383,#REF!,4,FALSE)),FALSE))),1,4)),1,2))*60+MID((MID((IF(ISERR(A383),"",fctsoleil(A383,fctlattodouble(VLOOKUP(D383,#REF!,3,FALSE)),fctlontodouble(VLOOKUP(D383,#REF!,4,FALSE)),FALSE))),1,4)),3,4))/(60*24))-fctlontodouble(VLOOKUP(D383,#REF!,4,FALSE))/360,1),
MOD(E383-fctlontodouble(VLOOKUP(D383,#REF!,4,FALSE))/360,1)&lt;MOD((((MID((MID((IF(ISERR(A383),"",fctsoleil(A383,fctlattodouble(VLOOKUP(D383,#REF!,3,FALSE)),fctlontodouble(VLOOKUP(D383,#REF!,4,FALSE)),FALSE))),7,4)),1,2))*60+MID((MID((IF(ISERR(A383),"",fctsoleil(A383,fctlattodouble(VLOOKUP(D383,#REF!,3,FALSE)),fctlontodouble(VLOOKUP(D383,#REF!,4,FALSE)),FALSE))),7,4)),3,4))/(60*24))-fctlontodouble(VLOOKUP(D383,#REF!,4,FALSE))/360,1)
),1," "),"")</f>
        <v/>
      </c>
      <c r="M383" s="79" t="str">
        <f t="shared" si="20"/>
        <v/>
      </c>
      <c r="N383" s="94"/>
      <c r="O383" s="83"/>
      <c r="P383" s="95"/>
      <c r="Q383" s="96"/>
      <c r="R383" s="97" t="str">
        <f>IF(AND(A383&lt;&gt;0,B383&lt;&gt;0,D383&lt;&gt;0,C383&lt;&gt;0,N383&lt;&gt;0),(vol_de_nuit(B383,D383,A383,C383,N383/24)*24),"")</f>
        <v/>
      </c>
      <c r="S383" s="98"/>
      <c r="T383" s="95"/>
      <c r="U383" s="99"/>
      <c r="V383" s="100"/>
      <c r="W383" s="101"/>
      <c r="X383" s="116" t="str">
        <f>IFERROR(IF(AND(VLOOKUP($F383,'Aircraft list'!$A$4:$G$39,2,FALSE)="YES",VLOOKUP($F383,'Aircraft list'!$A$4:$G$39,4,FALSE)="YES"),T383,""),"")</f>
        <v/>
      </c>
      <c r="Y383" s="115" t="str">
        <f>IFERROR(IF(AND(VLOOKUP($F383,'Aircraft list'!$A$4:$G$39,2,FALSE)="YES",VLOOKUP($F383,'Aircraft list'!$A$4:$G$39,4,FALSE)="YES"),V383,""),"")</f>
        <v/>
      </c>
      <c r="Z383" s="116" t="str">
        <f>IFERROR(IF(AND(VLOOKUP($F383,'Aircraft list'!$A$4:$G$39,3,FALSE)="YES",VLOOKUP($F383,'Aircraft list'!$A$4:$G$39,4,FALSE)="YES"),T383,""),"")</f>
        <v/>
      </c>
      <c r="AA383" s="115" t="str">
        <f>IFERROR(IF(AND(VLOOKUP($F383,'Aircraft list'!$A$4:$G$39,3,FALSE)="YES",VLOOKUP($F383,'Aircraft list'!$A$4:$G$39,4,FALSE)="YES"),V383,""),"")</f>
        <v/>
      </c>
      <c r="AB383" s="116" t="str">
        <f>IFERROR(IF(AND(VLOOKUP($F383,'Aircraft list'!$A$4:$G$39,2,FALSE)="YES",VLOOKUP($F383,'Aircraft list'!$A$4:$G$39,6,FALSE)="YES"),T383,""),"")</f>
        <v/>
      </c>
      <c r="AC383" s="115" t="str">
        <f>IFERROR(IF(AND(VLOOKUP($F383,'Aircraft list'!$A$4:$G$39,2,FALSE)="YES",VLOOKUP($F383,'Aircraft list'!$A$4:$G$39,6,FALSE)="YES"),V383,""),"")</f>
        <v/>
      </c>
      <c r="AD383" s="116" t="str">
        <f>IFERROR(IF(AND(VLOOKUP($F383,'Aircraft list'!$A$4:$G$39,3,FALSE)="YES",VLOOKUP($F383,'Aircraft list'!$A$4:$G$39,6,FALSE)="YES"),T383,""),"")</f>
        <v/>
      </c>
      <c r="AE383" s="117" t="str">
        <f>IFERROR(IF(AND(VLOOKUP($F383,'Aircraft list'!$A$4:$G$39,3,FALSE)="YES",VLOOKUP($F383,'Aircraft list'!$A$4:$G$39,6,FALSE)="YES"),U383,""),"")</f>
        <v/>
      </c>
      <c r="AF383" s="115" t="str">
        <f>IFERROR(IF(AND(VLOOKUP($F383,'Aircraft list'!$A$4:$G$39,3,FALSE)="YES",VLOOKUP($F383,'Aircraft list'!$A$4:$G$39,6,FALSE)="YES"),V383,""),"")</f>
        <v/>
      </c>
      <c r="AG383" s="116" t="str">
        <f>IFERROR(IF(VLOOKUP($F383,'Aircraft list'!$A$4:$G$39,5,FALSE)="YES",T383,""),"")</f>
        <v/>
      </c>
      <c r="AH383" s="117" t="str">
        <f>IFERROR(IF(VLOOKUP($F383,'Aircraft list'!$A$4:$G$39,5,FALSE)="YES",U383,""),"")</f>
        <v/>
      </c>
      <c r="AI383" s="115" t="str">
        <f>IFERROR(IF(VLOOKUP($F383,'Aircraft list'!$A$4:$G$39,5,FALSE)="YES",V383,""),"")</f>
        <v/>
      </c>
      <c r="AJ383" s="101"/>
      <c r="AK383" s="101"/>
      <c r="AL383" s="101"/>
      <c r="AM383" s="102" t="str">
        <f>IFERROR(IF(VLOOKUP($F383,'Aircraft list'!$A$4:$G$39,7,FALSE)="YES",N383,""),"")</f>
        <v/>
      </c>
      <c r="AN383" s="112"/>
      <c r="AO383" s="101"/>
      <c r="AP383" s="101"/>
      <c r="AQ383" s="101"/>
      <c r="AR383" s="111"/>
      <c r="AS383" s="102"/>
      <c r="AT383" s="102"/>
    </row>
    <row r="384" spans="1:46" s="50" customFormat="1">
      <c r="A384" s="84"/>
      <c r="B384" s="75"/>
      <c r="C384" s="76"/>
      <c r="D384" s="77"/>
      <c r="E384" s="73" t="str">
        <f t="shared" si="18"/>
        <v/>
      </c>
      <c r="F384" s="79"/>
      <c r="G384" s="80"/>
      <c r="H384" s="50" t="str">
        <f>IFERROR(IF(VLOOKUP(F384,'Aircraft list'!$A$4:$T$59, 3,FALSE)="YES", "ME", "SE" )," ")</f>
        <v xml:space="preserve"> </v>
      </c>
      <c r="I384" s="80"/>
      <c r="J384" s="81" t="str">
        <f ca="1">IFERROR(IF(AND(
MOD(C384-fctlontodouble(VLOOKUP(B384,#REF!,4,FALSE))/360,1)&gt;=MOD((((MID((MID((IF(ISERR(A384),"",fctsoleil(A384,fctlattodouble(VLOOKUP(B384,#REF!,3,FALSE)),fctlontodouble(VLOOKUP(B384,#REF!,4,FALSE)),FALSE))),1,4)),1,2))*60+MID((MID((IF(ISERR(A384),"",fctsoleil(A384,fctlattodouble(VLOOKUP(B384,#REF!,3,FALSE)),fctlontodouble(VLOOKUP(B384,#REF!,4,FALSE)),FALSE))),1,4)),3,4))/(60*24))-fctlontodouble(VLOOKUP(B384,#REF!,4,FALSE))/360,1),
MOD(C384-fctlontodouble(VLOOKUP(B384,#REF!,4,FALSE))/360,1)&lt;MOD((((MID((MID((IF(ISERR(A384),"",fctsoleil(A384,fctlattodouble(VLOOKUP(B384,#REF!,3,FALSE)),fctlontodouble(VLOOKUP(B384,#REF!,4,FALSE)),FALSE))),7,4)),1,2))*60+MID((MID((IF(ISERR(A384),"",fctsoleil(A384,fctlattodouble(VLOOKUP(B384,#REF!,3,FALSE)),fctlontodouble(VLOOKUP(B384,#REF!,4,FALSE)),FALSE))),7,4)),3,4))/(60*24))-fctlontodouble(VLOOKUP(B384,#REF!,4,FALSE))/360,1)
),1,""),"")</f>
        <v/>
      </c>
      <c r="K384" s="82" t="str">
        <f t="shared" si="19"/>
        <v/>
      </c>
      <c r="L384" s="79" t="str">
        <f ca="1">IFERROR(IF(AND(
MOD(E384-fctlontodouble(VLOOKUP(D384,#REF!,4,FALSE))/360,1)&gt;=MOD((((MID((MID((IF(ISERR(A384),"",fctsoleil(A384,fctlattodouble(VLOOKUP(D384,#REF!,3,FALSE)),fctlontodouble(VLOOKUP(D384,#REF!,4,FALSE)),FALSE))),1,4)),1,2))*60+MID((MID((IF(ISERR(A384),"",fctsoleil(A384,fctlattodouble(VLOOKUP(D384,#REF!,3,FALSE)),fctlontodouble(VLOOKUP(D384,#REF!,4,FALSE)),FALSE))),1,4)),3,4))/(60*24))-fctlontodouble(VLOOKUP(D384,#REF!,4,FALSE))/360,1),
MOD(E384-fctlontodouble(VLOOKUP(D384,#REF!,4,FALSE))/360,1)&lt;MOD((((MID((MID((IF(ISERR(A384),"",fctsoleil(A384,fctlattodouble(VLOOKUP(D384,#REF!,3,FALSE)),fctlontodouble(VLOOKUP(D384,#REF!,4,FALSE)),FALSE))),7,4)),1,2))*60+MID((MID((IF(ISERR(A384),"",fctsoleil(A384,fctlattodouble(VLOOKUP(D384,#REF!,3,FALSE)),fctlontodouble(VLOOKUP(D384,#REF!,4,FALSE)),FALSE))),7,4)),3,4))/(60*24))-fctlontodouble(VLOOKUP(D384,#REF!,4,FALSE))/360,1)
),1," "),"")</f>
        <v/>
      </c>
      <c r="M384" s="79" t="str">
        <f t="shared" si="20"/>
        <v/>
      </c>
      <c r="N384" s="94"/>
      <c r="O384" s="83"/>
      <c r="P384" s="95"/>
      <c r="Q384" s="96"/>
      <c r="R384" s="97" t="str">
        <f>IF(AND(A384&lt;&gt;0,B384&lt;&gt;0,D384&lt;&gt;0,C384&lt;&gt;0,N384&lt;&gt;0),(vol_de_nuit(B384,D384,A384,C384,N384/24)*24),"")</f>
        <v/>
      </c>
      <c r="S384" s="98"/>
      <c r="T384" s="95"/>
      <c r="U384" s="99"/>
      <c r="V384" s="100"/>
      <c r="W384" s="101"/>
      <c r="X384" s="116" t="str">
        <f>IFERROR(IF(AND(VLOOKUP($F384,'Aircraft list'!$A$4:$G$39,2,FALSE)="YES",VLOOKUP($F384,'Aircraft list'!$A$4:$G$39,4,FALSE)="YES"),T384,""),"")</f>
        <v/>
      </c>
      <c r="Y384" s="115" t="str">
        <f>IFERROR(IF(AND(VLOOKUP($F384,'Aircraft list'!$A$4:$G$39,2,FALSE)="YES",VLOOKUP($F384,'Aircraft list'!$A$4:$G$39,4,FALSE)="YES"),V384,""),"")</f>
        <v/>
      </c>
      <c r="Z384" s="116" t="str">
        <f>IFERROR(IF(AND(VLOOKUP($F384,'Aircraft list'!$A$4:$G$39,3,FALSE)="YES",VLOOKUP($F384,'Aircraft list'!$A$4:$G$39,4,FALSE)="YES"),T384,""),"")</f>
        <v/>
      </c>
      <c r="AA384" s="115" t="str">
        <f>IFERROR(IF(AND(VLOOKUP($F384,'Aircraft list'!$A$4:$G$39,3,FALSE)="YES",VLOOKUP($F384,'Aircraft list'!$A$4:$G$39,4,FALSE)="YES"),V384,""),"")</f>
        <v/>
      </c>
      <c r="AB384" s="116" t="str">
        <f>IFERROR(IF(AND(VLOOKUP($F384,'Aircraft list'!$A$4:$G$39,2,FALSE)="YES",VLOOKUP($F384,'Aircraft list'!$A$4:$G$39,6,FALSE)="YES"),T384,""),"")</f>
        <v/>
      </c>
      <c r="AC384" s="115" t="str">
        <f>IFERROR(IF(AND(VLOOKUP($F384,'Aircraft list'!$A$4:$G$39,2,FALSE)="YES",VLOOKUP($F384,'Aircraft list'!$A$4:$G$39,6,FALSE)="YES"),V384,""),"")</f>
        <v/>
      </c>
      <c r="AD384" s="116" t="str">
        <f>IFERROR(IF(AND(VLOOKUP($F384,'Aircraft list'!$A$4:$G$39,3,FALSE)="YES",VLOOKUP($F384,'Aircraft list'!$A$4:$G$39,6,FALSE)="YES"),T384,""),"")</f>
        <v/>
      </c>
      <c r="AE384" s="117" t="str">
        <f>IFERROR(IF(AND(VLOOKUP($F384,'Aircraft list'!$A$4:$G$39,3,FALSE)="YES",VLOOKUP($F384,'Aircraft list'!$A$4:$G$39,6,FALSE)="YES"),U384,""),"")</f>
        <v/>
      </c>
      <c r="AF384" s="115" t="str">
        <f>IFERROR(IF(AND(VLOOKUP($F384,'Aircraft list'!$A$4:$G$39,3,FALSE)="YES",VLOOKUP($F384,'Aircraft list'!$A$4:$G$39,6,FALSE)="YES"),V384,""),"")</f>
        <v/>
      </c>
      <c r="AG384" s="116" t="str">
        <f>IFERROR(IF(VLOOKUP($F384,'Aircraft list'!$A$4:$G$39,5,FALSE)="YES",T384,""),"")</f>
        <v/>
      </c>
      <c r="AH384" s="117" t="str">
        <f>IFERROR(IF(VLOOKUP($F384,'Aircraft list'!$A$4:$G$39,5,FALSE)="YES",U384,""),"")</f>
        <v/>
      </c>
      <c r="AI384" s="115" t="str">
        <f>IFERROR(IF(VLOOKUP($F384,'Aircraft list'!$A$4:$G$39,5,FALSE)="YES",V384,""),"")</f>
        <v/>
      </c>
      <c r="AJ384" s="101"/>
      <c r="AK384" s="101"/>
      <c r="AL384" s="101"/>
      <c r="AM384" s="102" t="str">
        <f>IFERROR(IF(VLOOKUP($F384,'Aircraft list'!$A$4:$G$39,7,FALSE)="YES",N384,""),"")</f>
        <v/>
      </c>
      <c r="AN384" s="112"/>
      <c r="AO384" s="101"/>
      <c r="AP384" s="101"/>
      <c r="AQ384" s="101"/>
      <c r="AR384" s="111"/>
      <c r="AS384" s="102"/>
      <c r="AT384" s="102"/>
    </row>
    <row r="385" spans="1:46" s="50" customFormat="1">
      <c r="A385" s="84"/>
      <c r="B385" s="75"/>
      <c r="C385" s="76"/>
      <c r="D385" s="77"/>
      <c r="E385" s="73" t="str">
        <f t="shared" si="18"/>
        <v/>
      </c>
      <c r="F385" s="79"/>
      <c r="G385" s="80"/>
      <c r="H385" s="50" t="str">
        <f>IFERROR(IF(VLOOKUP(F385,'Aircraft list'!$A$4:$T$59, 3,FALSE)="YES", "ME", "SE" )," ")</f>
        <v xml:space="preserve"> </v>
      </c>
      <c r="I385" s="80"/>
      <c r="J385" s="81" t="str">
        <f ca="1">IFERROR(IF(AND(
MOD(C385-fctlontodouble(VLOOKUP(B385,#REF!,4,FALSE))/360,1)&gt;=MOD((((MID((MID((IF(ISERR(A385),"",fctsoleil(A385,fctlattodouble(VLOOKUP(B385,#REF!,3,FALSE)),fctlontodouble(VLOOKUP(B385,#REF!,4,FALSE)),FALSE))),1,4)),1,2))*60+MID((MID((IF(ISERR(A385),"",fctsoleil(A385,fctlattodouble(VLOOKUP(B385,#REF!,3,FALSE)),fctlontodouble(VLOOKUP(B385,#REF!,4,FALSE)),FALSE))),1,4)),3,4))/(60*24))-fctlontodouble(VLOOKUP(B385,#REF!,4,FALSE))/360,1),
MOD(C385-fctlontodouble(VLOOKUP(B385,#REF!,4,FALSE))/360,1)&lt;MOD((((MID((MID((IF(ISERR(A385),"",fctsoleil(A385,fctlattodouble(VLOOKUP(B385,#REF!,3,FALSE)),fctlontodouble(VLOOKUP(B385,#REF!,4,FALSE)),FALSE))),7,4)),1,2))*60+MID((MID((IF(ISERR(A385),"",fctsoleil(A385,fctlattodouble(VLOOKUP(B385,#REF!,3,FALSE)),fctlontodouble(VLOOKUP(B385,#REF!,4,FALSE)),FALSE))),7,4)),3,4))/(60*24))-fctlontodouble(VLOOKUP(B385,#REF!,4,FALSE))/360,1)
),1,""),"")</f>
        <v/>
      </c>
      <c r="K385" s="82" t="str">
        <f t="shared" si="19"/>
        <v/>
      </c>
      <c r="L385" s="79" t="str">
        <f ca="1">IFERROR(IF(AND(
MOD(E385-fctlontodouble(VLOOKUP(D385,#REF!,4,FALSE))/360,1)&gt;=MOD((((MID((MID((IF(ISERR(A385),"",fctsoleil(A385,fctlattodouble(VLOOKUP(D385,#REF!,3,FALSE)),fctlontodouble(VLOOKUP(D385,#REF!,4,FALSE)),FALSE))),1,4)),1,2))*60+MID((MID((IF(ISERR(A385),"",fctsoleil(A385,fctlattodouble(VLOOKUP(D385,#REF!,3,FALSE)),fctlontodouble(VLOOKUP(D385,#REF!,4,FALSE)),FALSE))),1,4)),3,4))/(60*24))-fctlontodouble(VLOOKUP(D385,#REF!,4,FALSE))/360,1),
MOD(E385-fctlontodouble(VLOOKUP(D385,#REF!,4,FALSE))/360,1)&lt;MOD((((MID((MID((IF(ISERR(A385),"",fctsoleil(A385,fctlattodouble(VLOOKUP(D385,#REF!,3,FALSE)),fctlontodouble(VLOOKUP(D385,#REF!,4,FALSE)),FALSE))),7,4)),1,2))*60+MID((MID((IF(ISERR(A385),"",fctsoleil(A385,fctlattodouble(VLOOKUP(D385,#REF!,3,FALSE)),fctlontodouble(VLOOKUP(D385,#REF!,4,FALSE)),FALSE))),7,4)),3,4))/(60*24))-fctlontodouble(VLOOKUP(D385,#REF!,4,FALSE))/360,1)
),1," "),"")</f>
        <v/>
      </c>
      <c r="M385" s="79" t="str">
        <f t="shared" si="20"/>
        <v/>
      </c>
      <c r="N385" s="94"/>
      <c r="O385" s="83"/>
      <c r="P385" s="95"/>
      <c r="Q385" s="96"/>
      <c r="R385" s="97" t="str">
        <f>IF(AND(A385&lt;&gt;0,B385&lt;&gt;0,D385&lt;&gt;0,C385&lt;&gt;0,N385&lt;&gt;0),(vol_de_nuit(B385,D385,A385,C385,N385/24)*24),"")</f>
        <v/>
      </c>
      <c r="S385" s="98"/>
      <c r="T385" s="95"/>
      <c r="U385" s="99"/>
      <c r="V385" s="100"/>
      <c r="W385" s="101"/>
      <c r="X385" s="116" t="str">
        <f>IFERROR(IF(AND(VLOOKUP($F385,'Aircraft list'!$A$4:$G$39,2,FALSE)="YES",VLOOKUP($F385,'Aircraft list'!$A$4:$G$39,4,FALSE)="YES"),T385,""),"")</f>
        <v/>
      </c>
      <c r="Y385" s="115" t="str">
        <f>IFERROR(IF(AND(VLOOKUP($F385,'Aircraft list'!$A$4:$G$39,2,FALSE)="YES",VLOOKUP($F385,'Aircraft list'!$A$4:$G$39,4,FALSE)="YES"),V385,""),"")</f>
        <v/>
      </c>
      <c r="Z385" s="116" t="str">
        <f>IFERROR(IF(AND(VLOOKUP($F385,'Aircraft list'!$A$4:$G$39,3,FALSE)="YES",VLOOKUP($F385,'Aircraft list'!$A$4:$G$39,4,FALSE)="YES"),T385,""),"")</f>
        <v/>
      </c>
      <c r="AA385" s="115" t="str">
        <f>IFERROR(IF(AND(VLOOKUP($F385,'Aircraft list'!$A$4:$G$39,3,FALSE)="YES",VLOOKUP($F385,'Aircraft list'!$A$4:$G$39,4,FALSE)="YES"),V385,""),"")</f>
        <v/>
      </c>
      <c r="AB385" s="116" t="str">
        <f>IFERROR(IF(AND(VLOOKUP($F385,'Aircraft list'!$A$4:$G$39,2,FALSE)="YES",VLOOKUP($F385,'Aircraft list'!$A$4:$G$39,6,FALSE)="YES"),T385,""),"")</f>
        <v/>
      </c>
      <c r="AC385" s="115" t="str">
        <f>IFERROR(IF(AND(VLOOKUP($F385,'Aircraft list'!$A$4:$G$39,2,FALSE)="YES",VLOOKUP($F385,'Aircraft list'!$A$4:$G$39,6,FALSE)="YES"),V385,""),"")</f>
        <v/>
      </c>
      <c r="AD385" s="116" t="str">
        <f>IFERROR(IF(AND(VLOOKUP($F385,'Aircraft list'!$A$4:$G$39,3,FALSE)="YES",VLOOKUP($F385,'Aircraft list'!$A$4:$G$39,6,FALSE)="YES"),T385,""),"")</f>
        <v/>
      </c>
      <c r="AE385" s="117" t="str">
        <f>IFERROR(IF(AND(VLOOKUP($F385,'Aircraft list'!$A$4:$G$39,3,FALSE)="YES",VLOOKUP($F385,'Aircraft list'!$A$4:$G$39,6,FALSE)="YES"),U385,""),"")</f>
        <v/>
      </c>
      <c r="AF385" s="115" t="str">
        <f>IFERROR(IF(AND(VLOOKUP($F385,'Aircraft list'!$A$4:$G$39,3,FALSE)="YES",VLOOKUP($F385,'Aircraft list'!$A$4:$G$39,6,FALSE)="YES"),V385,""),"")</f>
        <v/>
      </c>
      <c r="AG385" s="116" t="str">
        <f>IFERROR(IF(VLOOKUP($F385,'Aircraft list'!$A$4:$G$39,5,FALSE)="YES",T385,""),"")</f>
        <v/>
      </c>
      <c r="AH385" s="117" t="str">
        <f>IFERROR(IF(VLOOKUP($F385,'Aircraft list'!$A$4:$G$39,5,FALSE)="YES",U385,""),"")</f>
        <v/>
      </c>
      <c r="AI385" s="115" t="str">
        <f>IFERROR(IF(VLOOKUP($F385,'Aircraft list'!$A$4:$G$39,5,FALSE)="YES",V385,""),"")</f>
        <v/>
      </c>
      <c r="AJ385" s="101"/>
      <c r="AK385" s="101"/>
      <c r="AL385" s="101"/>
      <c r="AM385" s="102" t="str">
        <f>IFERROR(IF(VLOOKUP($F385,'Aircraft list'!$A$4:$G$39,7,FALSE)="YES",N385,""),"")</f>
        <v/>
      </c>
      <c r="AN385" s="112"/>
      <c r="AO385" s="101"/>
      <c r="AP385" s="101"/>
      <c r="AQ385" s="101"/>
      <c r="AR385" s="111"/>
      <c r="AS385" s="102"/>
      <c r="AT385" s="102"/>
    </row>
    <row r="386" spans="1:46" s="50" customFormat="1">
      <c r="A386" s="84"/>
      <c r="B386" s="75"/>
      <c r="C386" s="76"/>
      <c r="D386" s="77"/>
      <c r="E386" s="73" t="str">
        <f t="shared" si="18"/>
        <v/>
      </c>
      <c r="F386" s="79"/>
      <c r="G386" s="80"/>
      <c r="H386" s="50" t="str">
        <f>IFERROR(IF(VLOOKUP(F386,'Aircraft list'!$A$4:$T$59, 3,FALSE)="YES", "ME", "SE" )," ")</f>
        <v xml:space="preserve"> </v>
      </c>
      <c r="I386" s="80"/>
      <c r="J386" s="81" t="str">
        <f ca="1">IFERROR(IF(AND(
MOD(C386-fctlontodouble(VLOOKUP(B386,#REF!,4,FALSE))/360,1)&gt;=MOD((((MID((MID((IF(ISERR(A386),"",fctsoleil(A386,fctlattodouble(VLOOKUP(B386,#REF!,3,FALSE)),fctlontodouble(VLOOKUP(B386,#REF!,4,FALSE)),FALSE))),1,4)),1,2))*60+MID((MID((IF(ISERR(A386),"",fctsoleil(A386,fctlattodouble(VLOOKUP(B386,#REF!,3,FALSE)),fctlontodouble(VLOOKUP(B386,#REF!,4,FALSE)),FALSE))),1,4)),3,4))/(60*24))-fctlontodouble(VLOOKUP(B386,#REF!,4,FALSE))/360,1),
MOD(C386-fctlontodouble(VLOOKUP(B386,#REF!,4,FALSE))/360,1)&lt;MOD((((MID((MID((IF(ISERR(A386),"",fctsoleil(A386,fctlattodouble(VLOOKUP(B386,#REF!,3,FALSE)),fctlontodouble(VLOOKUP(B386,#REF!,4,FALSE)),FALSE))),7,4)),1,2))*60+MID((MID((IF(ISERR(A386),"",fctsoleil(A386,fctlattodouble(VLOOKUP(B386,#REF!,3,FALSE)),fctlontodouble(VLOOKUP(B386,#REF!,4,FALSE)),FALSE))),7,4)),3,4))/(60*24))-fctlontodouble(VLOOKUP(B386,#REF!,4,FALSE))/360,1)
),1,""),"")</f>
        <v/>
      </c>
      <c r="K386" s="82" t="str">
        <f t="shared" si="19"/>
        <v/>
      </c>
      <c r="L386" s="79" t="str">
        <f ca="1">IFERROR(IF(AND(
MOD(E386-fctlontodouble(VLOOKUP(D386,#REF!,4,FALSE))/360,1)&gt;=MOD((((MID((MID((IF(ISERR(A386),"",fctsoleil(A386,fctlattodouble(VLOOKUP(D386,#REF!,3,FALSE)),fctlontodouble(VLOOKUP(D386,#REF!,4,FALSE)),FALSE))),1,4)),1,2))*60+MID((MID((IF(ISERR(A386),"",fctsoleil(A386,fctlattodouble(VLOOKUP(D386,#REF!,3,FALSE)),fctlontodouble(VLOOKUP(D386,#REF!,4,FALSE)),FALSE))),1,4)),3,4))/(60*24))-fctlontodouble(VLOOKUP(D386,#REF!,4,FALSE))/360,1),
MOD(E386-fctlontodouble(VLOOKUP(D386,#REF!,4,FALSE))/360,1)&lt;MOD((((MID((MID((IF(ISERR(A386),"",fctsoleil(A386,fctlattodouble(VLOOKUP(D386,#REF!,3,FALSE)),fctlontodouble(VLOOKUP(D386,#REF!,4,FALSE)),FALSE))),7,4)),1,2))*60+MID((MID((IF(ISERR(A386),"",fctsoleil(A386,fctlattodouble(VLOOKUP(D386,#REF!,3,FALSE)),fctlontodouble(VLOOKUP(D386,#REF!,4,FALSE)),FALSE))),7,4)),3,4))/(60*24))-fctlontodouble(VLOOKUP(D386,#REF!,4,FALSE))/360,1)
),1," "),"")</f>
        <v/>
      </c>
      <c r="M386" s="79" t="str">
        <f t="shared" si="20"/>
        <v/>
      </c>
      <c r="N386" s="94"/>
      <c r="O386" s="83"/>
      <c r="P386" s="95"/>
      <c r="Q386" s="96"/>
      <c r="R386" s="97" t="str">
        <f>IF(AND(A386&lt;&gt;0,B386&lt;&gt;0,D386&lt;&gt;0,C386&lt;&gt;0,N386&lt;&gt;0),(vol_de_nuit(B386,D386,A386,C386,N386/24)*24),"")</f>
        <v/>
      </c>
      <c r="S386" s="98"/>
      <c r="T386" s="95"/>
      <c r="U386" s="99"/>
      <c r="V386" s="100"/>
      <c r="W386" s="101"/>
      <c r="X386" s="116" t="str">
        <f>IFERROR(IF(AND(VLOOKUP($F386,'Aircraft list'!$A$4:$G$39,2,FALSE)="YES",VLOOKUP($F386,'Aircraft list'!$A$4:$G$39,4,FALSE)="YES"),T386,""),"")</f>
        <v/>
      </c>
      <c r="Y386" s="115" t="str">
        <f>IFERROR(IF(AND(VLOOKUP($F386,'Aircraft list'!$A$4:$G$39,2,FALSE)="YES",VLOOKUP($F386,'Aircraft list'!$A$4:$G$39,4,FALSE)="YES"),V386,""),"")</f>
        <v/>
      </c>
      <c r="Z386" s="116" t="str">
        <f>IFERROR(IF(AND(VLOOKUP($F386,'Aircraft list'!$A$4:$G$39,3,FALSE)="YES",VLOOKUP($F386,'Aircraft list'!$A$4:$G$39,4,FALSE)="YES"),T386,""),"")</f>
        <v/>
      </c>
      <c r="AA386" s="115" t="str">
        <f>IFERROR(IF(AND(VLOOKUP($F386,'Aircraft list'!$A$4:$G$39,3,FALSE)="YES",VLOOKUP($F386,'Aircraft list'!$A$4:$G$39,4,FALSE)="YES"),V386,""),"")</f>
        <v/>
      </c>
      <c r="AB386" s="116" t="str">
        <f>IFERROR(IF(AND(VLOOKUP($F386,'Aircraft list'!$A$4:$G$39,2,FALSE)="YES",VLOOKUP($F386,'Aircraft list'!$A$4:$G$39,6,FALSE)="YES"),T386,""),"")</f>
        <v/>
      </c>
      <c r="AC386" s="115" t="str">
        <f>IFERROR(IF(AND(VLOOKUP($F386,'Aircraft list'!$A$4:$G$39,2,FALSE)="YES",VLOOKUP($F386,'Aircraft list'!$A$4:$G$39,6,FALSE)="YES"),V386,""),"")</f>
        <v/>
      </c>
      <c r="AD386" s="116" t="str">
        <f>IFERROR(IF(AND(VLOOKUP($F386,'Aircraft list'!$A$4:$G$39,3,FALSE)="YES",VLOOKUP($F386,'Aircraft list'!$A$4:$G$39,6,FALSE)="YES"),T386,""),"")</f>
        <v/>
      </c>
      <c r="AE386" s="117" t="str">
        <f>IFERROR(IF(AND(VLOOKUP($F386,'Aircraft list'!$A$4:$G$39,3,FALSE)="YES",VLOOKUP($F386,'Aircraft list'!$A$4:$G$39,6,FALSE)="YES"),U386,""),"")</f>
        <v/>
      </c>
      <c r="AF386" s="115" t="str">
        <f>IFERROR(IF(AND(VLOOKUP($F386,'Aircraft list'!$A$4:$G$39,3,FALSE)="YES",VLOOKUP($F386,'Aircraft list'!$A$4:$G$39,6,FALSE)="YES"),V386,""),"")</f>
        <v/>
      </c>
      <c r="AG386" s="116" t="str">
        <f>IFERROR(IF(VLOOKUP($F386,'Aircraft list'!$A$4:$G$39,5,FALSE)="YES",T386,""),"")</f>
        <v/>
      </c>
      <c r="AH386" s="117" t="str">
        <f>IFERROR(IF(VLOOKUP($F386,'Aircraft list'!$A$4:$G$39,5,FALSE)="YES",U386,""),"")</f>
        <v/>
      </c>
      <c r="AI386" s="115" t="str">
        <f>IFERROR(IF(VLOOKUP($F386,'Aircraft list'!$A$4:$G$39,5,FALSE)="YES",V386,""),"")</f>
        <v/>
      </c>
      <c r="AJ386" s="101"/>
      <c r="AK386" s="101"/>
      <c r="AL386" s="101"/>
      <c r="AM386" s="102" t="str">
        <f>IFERROR(IF(VLOOKUP($F386,'Aircraft list'!$A$4:$G$39,7,FALSE)="YES",N386,""),"")</f>
        <v/>
      </c>
      <c r="AN386" s="112"/>
      <c r="AO386" s="101"/>
      <c r="AP386" s="101"/>
      <c r="AQ386" s="101"/>
      <c r="AR386" s="111"/>
      <c r="AS386" s="102"/>
      <c r="AT386" s="102"/>
    </row>
    <row r="387" spans="1:46" s="50" customFormat="1">
      <c r="A387" s="84"/>
      <c r="B387" s="75"/>
      <c r="C387" s="76"/>
      <c r="D387" s="77"/>
      <c r="E387" s="73" t="str">
        <f t="shared" si="18"/>
        <v/>
      </c>
      <c r="F387" s="79"/>
      <c r="G387" s="80"/>
      <c r="H387" s="50" t="str">
        <f>IFERROR(IF(VLOOKUP(F387,'Aircraft list'!$A$4:$T$59, 3,FALSE)="YES", "ME", "SE" )," ")</f>
        <v xml:space="preserve"> </v>
      </c>
      <c r="I387" s="80"/>
      <c r="J387" s="81" t="str">
        <f ca="1">IFERROR(IF(AND(
MOD(C387-fctlontodouble(VLOOKUP(B387,#REF!,4,FALSE))/360,1)&gt;=MOD((((MID((MID((IF(ISERR(A387),"",fctsoleil(A387,fctlattodouble(VLOOKUP(B387,#REF!,3,FALSE)),fctlontodouble(VLOOKUP(B387,#REF!,4,FALSE)),FALSE))),1,4)),1,2))*60+MID((MID((IF(ISERR(A387),"",fctsoleil(A387,fctlattodouble(VLOOKUP(B387,#REF!,3,FALSE)),fctlontodouble(VLOOKUP(B387,#REF!,4,FALSE)),FALSE))),1,4)),3,4))/(60*24))-fctlontodouble(VLOOKUP(B387,#REF!,4,FALSE))/360,1),
MOD(C387-fctlontodouble(VLOOKUP(B387,#REF!,4,FALSE))/360,1)&lt;MOD((((MID((MID((IF(ISERR(A387),"",fctsoleil(A387,fctlattodouble(VLOOKUP(B387,#REF!,3,FALSE)),fctlontodouble(VLOOKUP(B387,#REF!,4,FALSE)),FALSE))),7,4)),1,2))*60+MID((MID((IF(ISERR(A387),"",fctsoleil(A387,fctlattodouble(VLOOKUP(B387,#REF!,3,FALSE)),fctlontodouble(VLOOKUP(B387,#REF!,4,FALSE)),FALSE))),7,4)),3,4))/(60*24))-fctlontodouble(VLOOKUP(B387,#REF!,4,FALSE))/360,1)
),1,""),"")</f>
        <v/>
      </c>
      <c r="K387" s="82" t="str">
        <f t="shared" si="19"/>
        <v/>
      </c>
      <c r="L387" s="79" t="str">
        <f ca="1">IFERROR(IF(AND(
MOD(E387-fctlontodouble(VLOOKUP(D387,#REF!,4,FALSE))/360,1)&gt;=MOD((((MID((MID((IF(ISERR(A387),"",fctsoleil(A387,fctlattodouble(VLOOKUP(D387,#REF!,3,FALSE)),fctlontodouble(VLOOKUP(D387,#REF!,4,FALSE)),FALSE))),1,4)),1,2))*60+MID((MID((IF(ISERR(A387),"",fctsoleil(A387,fctlattodouble(VLOOKUP(D387,#REF!,3,FALSE)),fctlontodouble(VLOOKUP(D387,#REF!,4,FALSE)),FALSE))),1,4)),3,4))/(60*24))-fctlontodouble(VLOOKUP(D387,#REF!,4,FALSE))/360,1),
MOD(E387-fctlontodouble(VLOOKUP(D387,#REF!,4,FALSE))/360,1)&lt;MOD((((MID((MID((IF(ISERR(A387),"",fctsoleil(A387,fctlattodouble(VLOOKUP(D387,#REF!,3,FALSE)),fctlontodouble(VLOOKUP(D387,#REF!,4,FALSE)),FALSE))),7,4)),1,2))*60+MID((MID((IF(ISERR(A387),"",fctsoleil(A387,fctlattodouble(VLOOKUP(D387,#REF!,3,FALSE)),fctlontodouble(VLOOKUP(D387,#REF!,4,FALSE)),FALSE))),7,4)),3,4))/(60*24))-fctlontodouble(VLOOKUP(D387,#REF!,4,FALSE))/360,1)
),1," "),"")</f>
        <v/>
      </c>
      <c r="M387" s="79" t="str">
        <f t="shared" si="20"/>
        <v/>
      </c>
      <c r="N387" s="94"/>
      <c r="O387" s="83"/>
      <c r="P387" s="95"/>
      <c r="Q387" s="96"/>
      <c r="R387" s="97" t="str">
        <f>IF(AND(A387&lt;&gt;0,B387&lt;&gt;0,D387&lt;&gt;0,C387&lt;&gt;0,N387&lt;&gt;0),(vol_de_nuit(B387,D387,A387,C387,N387/24)*24),"")</f>
        <v/>
      </c>
      <c r="S387" s="98"/>
      <c r="T387" s="95"/>
      <c r="U387" s="99"/>
      <c r="V387" s="100"/>
      <c r="W387" s="101"/>
      <c r="X387" s="116" t="str">
        <f>IFERROR(IF(AND(VLOOKUP($F387,'Aircraft list'!$A$4:$G$39,2,FALSE)="YES",VLOOKUP($F387,'Aircraft list'!$A$4:$G$39,4,FALSE)="YES"),T387,""),"")</f>
        <v/>
      </c>
      <c r="Y387" s="115" t="str">
        <f>IFERROR(IF(AND(VLOOKUP($F387,'Aircraft list'!$A$4:$G$39,2,FALSE)="YES",VLOOKUP($F387,'Aircraft list'!$A$4:$G$39,4,FALSE)="YES"),V387,""),"")</f>
        <v/>
      </c>
      <c r="Z387" s="116" t="str">
        <f>IFERROR(IF(AND(VLOOKUP($F387,'Aircraft list'!$A$4:$G$39,3,FALSE)="YES",VLOOKUP($F387,'Aircraft list'!$A$4:$G$39,4,FALSE)="YES"),T387,""),"")</f>
        <v/>
      </c>
      <c r="AA387" s="115" t="str">
        <f>IFERROR(IF(AND(VLOOKUP($F387,'Aircraft list'!$A$4:$G$39,3,FALSE)="YES",VLOOKUP($F387,'Aircraft list'!$A$4:$G$39,4,FALSE)="YES"),V387,""),"")</f>
        <v/>
      </c>
      <c r="AB387" s="116" t="str">
        <f>IFERROR(IF(AND(VLOOKUP($F387,'Aircraft list'!$A$4:$G$39,2,FALSE)="YES",VLOOKUP($F387,'Aircraft list'!$A$4:$G$39,6,FALSE)="YES"),T387,""),"")</f>
        <v/>
      </c>
      <c r="AC387" s="115" t="str">
        <f>IFERROR(IF(AND(VLOOKUP($F387,'Aircraft list'!$A$4:$G$39,2,FALSE)="YES",VLOOKUP($F387,'Aircraft list'!$A$4:$G$39,6,FALSE)="YES"),V387,""),"")</f>
        <v/>
      </c>
      <c r="AD387" s="116" t="str">
        <f>IFERROR(IF(AND(VLOOKUP($F387,'Aircraft list'!$A$4:$G$39,3,FALSE)="YES",VLOOKUP($F387,'Aircraft list'!$A$4:$G$39,6,FALSE)="YES"),T387,""),"")</f>
        <v/>
      </c>
      <c r="AE387" s="117" t="str">
        <f>IFERROR(IF(AND(VLOOKUP($F387,'Aircraft list'!$A$4:$G$39,3,FALSE)="YES",VLOOKUP($F387,'Aircraft list'!$A$4:$G$39,6,FALSE)="YES"),U387,""),"")</f>
        <v/>
      </c>
      <c r="AF387" s="115" t="str">
        <f>IFERROR(IF(AND(VLOOKUP($F387,'Aircraft list'!$A$4:$G$39,3,FALSE)="YES",VLOOKUP($F387,'Aircraft list'!$A$4:$G$39,6,FALSE)="YES"),V387,""),"")</f>
        <v/>
      </c>
      <c r="AG387" s="116" t="str">
        <f>IFERROR(IF(VLOOKUP($F387,'Aircraft list'!$A$4:$G$39,5,FALSE)="YES",T387,""),"")</f>
        <v/>
      </c>
      <c r="AH387" s="117" t="str">
        <f>IFERROR(IF(VLOOKUP($F387,'Aircraft list'!$A$4:$G$39,5,FALSE)="YES",U387,""),"")</f>
        <v/>
      </c>
      <c r="AI387" s="115" t="str">
        <f>IFERROR(IF(VLOOKUP($F387,'Aircraft list'!$A$4:$G$39,5,FALSE)="YES",V387,""),"")</f>
        <v/>
      </c>
      <c r="AJ387" s="101"/>
      <c r="AK387" s="101"/>
      <c r="AL387" s="101"/>
      <c r="AM387" s="102" t="str">
        <f>IFERROR(IF(VLOOKUP($F387,'Aircraft list'!$A$4:$G$39,7,FALSE)="YES",N387,""),"")</f>
        <v/>
      </c>
      <c r="AN387" s="112"/>
      <c r="AO387" s="101"/>
      <c r="AP387" s="101"/>
      <c r="AQ387" s="101"/>
      <c r="AR387" s="111"/>
      <c r="AS387" s="102"/>
      <c r="AT387" s="102"/>
    </row>
    <row r="388" spans="1:46" s="50" customFormat="1">
      <c r="A388" s="84"/>
      <c r="B388" s="75"/>
      <c r="C388" s="76"/>
      <c r="D388" s="77"/>
      <c r="E388" s="73" t="str">
        <f t="shared" si="18"/>
        <v/>
      </c>
      <c r="F388" s="79"/>
      <c r="G388" s="80"/>
      <c r="H388" s="50" t="str">
        <f>IFERROR(IF(VLOOKUP(F388,'Aircraft list'!$A$4:$T$59, 3,FALSE)="YES", "ME", "SE" )," ")</f>
        <v xml:space="preserve"> </v>
      </c>
      <c r="I388" s="80"/>
      <c r="J388" s="81" t="str">
        <f ca="1">IFERROR(IF(AND(
MOD(C388-fctlontodouble(VLOOKUP(B388,#REF!,4,FALSE))/360,1)&gt;=MOD((((MID((MID((IF(ISERR(A388),"",fctsoleil(A388,fctlattodouble(VLOOKUP(B388,#REF!,3,FALSE)),fctlontodouble(VLOOKUP(B388,#REF!,4,FALSE)),FALSE))),1,4)),1,2))*60+MID((MID((IF(ISERR(A388),"",fctsoleil(A388,fctlattodouble(VLOOKUP(B388,#REF!,3,FALSE)),fctlontodouble(VLOOKUP(B388,#REF!,4,FALSE)),FALSE))),1,4)),3,4))/(60*24))-fctlontodouble(VLOOKUP(B388,#REF!,4,FALSE))/360,1),
MOD(C388-fctlontodouble(VLOOKUP(B388,#REF!,4,FALSE))/360,1)&lt;MOD((((MID((MID((IF(ISERR(A388),"",fctsoleil(A388,fctlattodouble(VLOOKUP(B388,#REF!,3,FALSE)),fctlontodouble(VLOOKUP(B388,#REF!,4,FALSE)),FALSE))),7,4)),1,2))*60+MID((MID((IF(ISERR(A388),"",fctsoleil(A388,fctlattodouble(VLOOKUP(B388,#REF!,3,FALSE)),fctlontodouble(VLOOKUP(B388,#REF!,4,FALSE)),FALSE))),7,4)),3,4))/(60*24))-fctlontodouble(VLOOKUP(B388,#REF!,4,FALSE))/360,1)
),1,""),"")</f>
        <v/>
      </c>
      <c r="K388" s="82" t="str">
        <f t="shared" si="19"/>
        <v/>
      </c>
      <c r="L388" s="79" t="str">
        <f ca="1">IFERROR(IF(AND(
MOD(E388-fctlontodouble(VLOOKUP(D388,#REF!,4,FALSE))/360,1)&gt;=MOD((((MID((MID((IF(ISERR(A388),"",fctsoleil(A388,fctlattodouble(VLOOKUP(D388,#REF!,3,FALSE)),fctlontodouble(VLOOKUP(D388,#REF!,4,FALSE)),FALSE))),1,4)),1,2))*60+MID((MID((IF(ISERR(A388),"",fctsoleil(A388,fctlattodouble(VLOOKUP(D388,#REF!,3,FALSE)),fctlontodouble(VLOOKUP(D388,#REF!,4,FALSE)),FALSE))),1,4)),3,4))/(60*24))-fctlontodouble(VLOOKUP(D388,#REF!,4,FALSE))/360,1),
MOD(E388-fctlontodouble(VLOOKUP(D388,#REF!,4,FALSE))/360,1)&lt;MOD((((MID((MID((IF(ISERR(A388),"",fctsoleil(A388,fctlattodouble(VLOOKUP(D388,#REF!,3,FALSE)),fctlontodouble(VLOOKUP(D388,#REF!,4,FALSE)),FALSE))),7,4)),1,2))*60+MID((MID((IF(ISERR(A388),"",fctsoleil(A388,fctlattodouble(VLOOKUP(D388,#REF!,3,FALSE)),fctlontodouble(VLOOKUP(D388,#REF!,4,FALSE)),FALSE))),7,4)),3,4))/(60*24))-fctlontodouble(VLOOKUP(D388,#REF!,4,FALSE))/360,1)
),1," "),"")</f>
        <v/>
      </c>
      <c r="M388" s="79" t="str">
        <f t="shared" si="20"/>
        <v/>
      </c>
      <c r="N388" s="94"/>
      <c r="O388" s="83"/>
      <c r="P388" s="95"/>
      <c r="Q388" s="96"/>
      <c r="R388" s="97" t="str">
        <f>IF(AND(A388&lt;&gt;0,B388&lt;&gt;0,D388&lt;&gt;0,C388&lt;&gt;0,N388&lt;&gt;0),(vol_de_nuit(B388,D388,A388,C388,N388/24)*24),"")</f>
        <v/>
      </c>
      <c r="S388" s="98"/>
      <c r="T388" s="95"/>
      <c r="U388" s="99"/>
      <c r="V388" s="100"/>
      <c r="W388" s="101"/>
      <c r="X388" s="116" t="str">
        <f>IFERROR(IF(AND(VLOOKUP($F388,'Aircraft list'!$A$4:$G$39,2,FALSE)="YES",VLOOKUP($F388,'Aircraft list'!$A$4:$G$39,4,FALSE)="YES"),T388,""),"")</f>
        <v/>
      </c>
      <c r="Y388" s="115" t="str">
        <f>IFERROR(IF(AND(VLOOKUP($F388,'Aircraft list'!$A$4:$G$39,2,FALSE)="YES",VLOOKUP($F388,'Aircraft list'!$A$4:$G$39,4,FALSE)="YES"),V388,""),"")</f>
        <v/>
      </c>
      <c r="Z388" s="116" t="str">
        <f>IFERROR(IF(AND(VLOOKUP($F388,'Aircraft list'!$A$4:$G$39,3,FALSE)="YES",VLOOKUP($F388,'Aircraft list'!$A$4:$G$39,4,FALSE)="YES"),T388,""),"")</f>
        <v/>
      </c>
      <c r="AA388" s="115" t="str">
        <f>IFERROR(IF(AND(VLOOKUP($F388,'Aircraft list'!$A$4:$G$39,3,FALSE)="YES",VLOOKUP($F388,'Aircraft list'!$A$4:$G$39,4,FALSE)="YES"),V388,""),"")</f>
        <v/>
      </c>
      <c r="AB388" s="116" t="str">
        <f>IFERROR(IF(AND(VLOOKUP($F388,'Aircraft list'!$A$4:$G$39,2,FALSE)="YES",VLOOKUP($F388,'Aircraft list'!$A$4:$G$39,6,FALSE)="YES"),T388,""),"")</f>
        <v/>
      </c>
      <c r="AC388" s="115" t="str">
        <f>IFERROR(IF(AND(VLOOKUP($F388,'Aircraft list'!$A$4:$G$39,2,FALSE)="YES",VLOOKUP($F388,'Aircraft list'!$A$4:$G$39,6,FALSE)="YES"),V388,""),"")</f>
        <v/>
      </c>
      <c r="AD388" s="116" t="str">
        <f>IFERROR(IF(AND(VLOOKUP($F388,'Aircraft list'!$A$4:$G$39,3,FALSE)="YES",VLOOKUP($F388,'Aircraft list'!$A$4:$G$39,6,FALSE)="YES"),T388,""),"")</f>
        <v/>
      </c>
      <c r="AE388" s="117" t="str">
        <f>IFERROR(IF(AND(VLOOKUP($F388,'Aircraft list'!$A$4:$G$39,3,FALSE)="YES",VLOOKUP($F388,'Aircraft list'!$A$4:$G$39,6,FALSE)="YES"),U388,""),"")</f>
        <v/>
      </c>
      <c r="AF388" s="115" t="str">
        <f>IFERROR(IF(AND(VLOOKUP($F388,'Aircraft list'!$A$4:$G$39,3,FALSE)="YES",VLOOKUP($F388,'Aircraft list'!$A$4:$G$39,6,FALSE)="YES"),V388,""),"")</f>
        <v/>
      </c>
      <c r="AG388" s="116" t="str">
        <f>IFERROR(IF(VLOOKUP($F388,'Aircraft list'!$A$4:$G$39,5,FALSE)="YES",T388,""),"")</f>
        <v/>
      </c>
      <c r="AH388" s="117" t="str">
        <f>IFERROR(IF(VLOOKUP($F388,'Aircraft list'!$A$4:$G$39,5,FALSE)="YES",U388,""),"")</f>
        <v/>
      </c>
      <c r="AI388" s="115" t="str">
        <f>IFERROR(IF(VLOOKUP($F388,'Aircraft list'!$A$4:$G$39,5,FALSE)="YES",V388,""),"")</f>
        <v/>
      </c>
      <c r="AJ388" s="101"/>
      <c r="AK388" s="101"/>
      <c r="AL388" s="101"/>
      <c r="AM388" s="102" t="str">
        <f>IFERROR(IF(VLOOKUP($F388,'Aircraft list'!$A$4:$G$39,7,FALSE)="YES",N388,""),"")</f>
        <v/>
      </c>
      <c r="AN388" s="112"/>
      <c r="AO388" s="101"/>
      <c r="AP388" s="101"/>
      <c r="AQ388" s="101"/>
      <c r="AR388" s="111"/>
      <c r="AS388" s="102"/>
      <c r="AT388" s="102"/>
    </row>
    <row r="389" spans="1:46" s="50" customFormat="1">
      <c r="A389" s="84"/>
      <c r="B389" s="75"/>
      <c r="C389" s="76"/>
      <c r="D389" s="77"/>
      <c r="E389" s="73" t="str">
        <f t="shared" si="18"/>
        <v/>
      </c>
      <c r="F389" s="79"/>
      <c r="G389" s="80"/>
      <c r="H389" s="50" t="str">
        <f>IFERROR(IF(VLOOKUP(F389,'Aircraft list'!$A$4:$T$59, 3,FALSE)="YES", "ME", "SE" )," ")</f>
        <v xml:space="preserve"> </v>
      </c>
      <c r="I389" s="80"/>
      <c r="J389" s="81" t="str">
        <f ca="1">IFERROR(IF(AND(
MOD(C389-fctlontodouble(VLOOKUP(B389,#REF!,4,FALSE))/360,1)&gt;=MOD((((MID((MID((IF(ISERR(A389),"",fctsoleil(A389,fctlattodouble(VLOOKUP(B389,#REF!,3,FALSE)),fctlontodouble(VLOOKUP(B389,#REF!,4,FALSE)),FALSE))),1,4)),1,2))*60+MID((MID((IF(ISERR(A389),"",fctsoleil(A389,fctlattodouble(VLOOKUP(B389,#REF!,3,FALSE)),fctlontodouble(VLOOKUP(B389,#REF!,4,FALSE)),FALSE))),1,4)),3,4))/(60*24))-fctlontodouble(VLOOKUP(B389,#REF!,4,FALSE))/360,1),
MOD(C389-fctlontodouble(VLOOKUP(B389,#REF!,4,FALSE))/360,1)&lt;MOD((((MID((MID((IF(ISERR(A389),"",fctsoleil(A389,fctlattodouble(VLOOKUP(B389,#REF!,3,FALSE)),fctlontodouble(VLOOKUP(B389,#REF!,4,FALSE)),FALSE))),7,4)),1,2))*60+MID((MID((IF(ISERR(A389),"",fctsoleil(A389,fctlattodouble(VLOOKUP(B389,#REF!,3,FALSE)),fctlontodouble(VLOOKUP(B389,#REF!,4,FALSE)),FALSE))),7,4)),3,4))/(60*24))-fctlontodouble(VLOOKUP(B389,#REF!,4,FALSE))/360,1)
),1,""),"")</f>
        <v/>
      </c>
      <c r="K389" s="82" t="str">
        <f t="shared" si="19"/>
        <v/>
      </c>
      <c r="L389" s="79" t="str">
        <f ca="1">IFERROR(IF(AND(
MOD(E389-fctlontodouble(VLOOKUP(D389,#REF!,4,FALSE))/360,1)&gt;=MOD((((MID((MID((IF(ISERR(A389),"",fctsoleil(A389,fctlattodouble(VLOOKUP(D389,#REF!,3,FALSE)),fctlontodouble(VLOOKUP(D389,#REF!,4,FALSE)),FALSE))),1,4)),1,2))*60+MID((MID((IF(ISERR(A389),"",fctsoleil(A389,fctlattodouble(VLOOKUP(D389,#REF!,3,FALSE)),fctlontodouble(VLOOKUP(D389,#REF!,4,FALSE)),FALSE))),1,4)),3,4))/(60*24))-fctlontodouble(VLOOKUP(D389,#REF!,4,FALSE))/360,1),
MOD(E389-fctlontodouble(VLOOKUP(D389,#REF!,4,FALSE))/360,1)&lt;MOD((((MID((MID((IF(ISERR(A389),"",fctsoleil(A389,fctlattodouble(VLOOKUP(D389,#REF!,3,FALSE)),fctlontodouble(VLOOKUP(D389,#REF!,4,FALSE)),FALSE))),7,4)),1,2))*60+MID((MID((IF(ISERR(A389),"",fctsoleil(A389,fctlattodouble(VLOOKUP(D389,#REF!,3,FALSE)),fctlontodouble(VLOOKUP(D389,#REF!,4,FALSE)),FALSE))),7,4)),3,4))/(60*24))-fctlontodouble(VLOOKUP(D389,#REF!,4,FALSE))/360,1)
),1," "),"")</f>
        <v/>
      </c>
      <c r="M389" s="79" t="str">
        <f t="shared" si="20"/>
        <v/>
      </c>
      <c r="N389" s="94"/>
      <c r="O389" s="83"/>
      <c r="P389" s="95"/>
      <c r="Q389" s="96"/>
      <c r="R389" s="97" t="str">
        <f>IF(AND(A389&lt;&gt;0,B389&lt;&gt;0,D389&lt;&gt;0,C389&lt;&gt;0,N389&lt;&gt;0),(vol_de_nuit(B389,D389,A389,C389,N389/24)*24),"")</f>
        <v/>
      </c>
      <c r="S389" s="98"/>
      <c r="T389" s="95"/>
      <c r="U389" s="99"/>
      <c r="V389" s="100"/>
      <c r="W389" s="101"/>
      <c r="X389" s="116" t="str">
        <f>IFERROR(IF(AND(VLOOKUP($F389,'Aircraft list'!$A$4:$G$39,2,FALSE)="YES",VLOOKUP($F389,'Aircraft list'!$A$4:$G$39,4,FALSE)="YES"),T389,""),"")</f>
        <v/>
      </c>
      <c r="Y389" s="115" t="str">
        <f>IFERROR(IF(AND(VLOOKUP($F389,'Aircraft list'!$A$4:$G$39,2,FALSE)="YES",VLOOKUP($F389,'Aircraft list'!$A$4:$G$39,4,FALSE)="YES"),V389,""),"")</f>
        <v/>
      </c>
      <c r="Z389" s="116" t="str">
        <f>IFERROR(IF(AND(VLOOKUP($F389,'Aircraft list'!$A$4:$G$39,3,FALSE)="YES",VLOOKUP($F389,'Aircraft list'!$A$4:$G$39,4,FALSE)="YES"),T389,""),"")</f>
        <v/>
      </c>
      <c r="AA389" s="115" t="str">
        <f>IFERROR(IF(AND(VLOOKUP($F389,'Aircraft list'!$A$4:$G$39,3,FALSE)="YES",VLOOKUP($F389,'Aircraft list'!$A$4:$G$39,4,FALSE)="YES"),V389,""),"")</f>
        <v/>
      </c>
      <c r="AB389" s="116" t="str">
        <f>IFERROR(IF(AND(VLOOKUP($F389,'Aircraft list'!$A$4:$G$39,2,FALSE)="YES",VLOOKUP($F389,'Aircraft list'!$A$4:$G$39,6,FALSE)="YES"),T389,""),"")</f>
        <v/>
      </c>
      <c r="AC389" s="115" t="str">
        <f>IFERROR(IF(AND(VLOOKUP($F389,'Aircraft list'!$A$4:$G$39,2,FALSE)="YES",VLOOKUP($F389,'Aircraft list'!$A$4:$G$39,6,FALSE)="YES"),V389,""),"")</f>
        <v/>
      </c>
      <c r="AD389" s="116" t="str">
        <f>IFERROR(IF(AND(VLOOKUP($F389,'Aircraft list'!$A$4:$G$39,3,FALSE)="YES",VLOOKUP($F389,'Aircraft list'!$A$4:$G$39,6,FALSE)="YES"),T389,""),"")</f>
        <v/>
      </c>
      <c r="AE389" s="117" t="str">
        <f>IFERROR(IF(AND(VLOOKUP($F389,'Aircraft list'!$A$4:$G$39,3,FALSE)="YES",VLOOKUP($F389,'Aircraft list'!$A$4:$G$39,6,FALSE)="YES"),U389,""),"")</f>
        <v/>
      </c>
      <c r="AF389" s="115" t="str">
        <f>IFERROR(IF(AND(VLOOKUP($F389,'Aircraft list'!$A$4:$G$39,3,FALSE)="YES",VLOOKUP($F389,'Aircraft list'!$A$4:$G$39,6,FALSE)="YES"),V389,""),"")</f>
        <v/>
      </c>
      <c r="AG389" s="116" t="str">
        <f>IFERROR(IF(VLOOKUP($F389,'Aircraft list'!$A$4:$G$39,5,FALSE)="YES",T389,""),"")</f>
        <v/>
      </c>
      <c r="AH389" s="117" t="str">
        <f>IFERROR(IF(VLOOKUP($F389,'Aircraft list'!$A$4:$G$39,5,FALSE)="YES",U389,""),"")</f>
        <v/>
      </c>
      <c r="AI389" s="115" t="str">
        <f>IFERROR(IF(VLOOKUP($F389,'Aircraft list'!$A$4:$G$39,5,FALSE)="YES",V389,""),"")</f>
        <v/>
      </c>
      <c r="AJ389" s="101"/>
      <c r="AK389" s="101"/>
      <c r="AL389" s="101"/>
      <c r="AM389" s="102" t="str">
        <f>IFERROR(IF(VLOOKUP($F389,'Aircraft list'!$A$4:$G$39,7,FALSE)="YES",N389,""),"")</f>
        <v/>
      </c>
      <c r="AN389" s="112"/>
      <c r="AO389" s="101"/>
      <c r="AP389" s="101"/>
      <c r="AQ389" s="101"/>
      <c r="AR389" s="111"/>
      <c r="AS389" s="102"/>
      <c r="AT389" s="102"/>
    </row>
    <row r="390" spans="1:46" s="50" customFormat="1">
      <c r="A390" s="84"/>
      <c r="B390" s="75"/>
      <c r="C390" s="76"/>
      <c r="D390" s="77"/>
      <c r="E390" s="73" t="str">
        <f t="shared" si="18"/>
        <v/>
      </c>
      <c r="F390" s="79"/>
      <c r="G390" s="80"/>
      <c r="H390" s="50" t="str">
        <f>IFERROR(IF(VLOOKUP(F390,'Aircraft list'!$A$4:$T$59, 3,FALSE)="YES", "ME", "SE" )," ")</f>
        <v xml:space="preserve"> </v>
      </c>
      <c r="I390" s="80"/>
      <c r="J390" s="81" t="str">
        <f ca="1">IFERROR(IF(AND(
MOD(C390-fctlontodouble(VLOOKUP(B390,#REF!,4,FALSE))/360,1)&gt;=MOD((((MID((MID((IF(ISERR(A390),"",fctsoleil(A390,fctlattodouble(VLOOKUP(B390,#REF!,3,FALSE)),fctlontodouble(VLOOKUP(B390,#REF!,4,FALSE)),FALSE))),1,4)),1,2))*60+MID((MID((IF(ISERR(A390),"",fctsoleil(A390,fctlattodouble(VLOOKUP(B390,#REF!,3,FALSE)),fctlontodouble(VLOOKUP(B390,#REF!,4,FALSE)),FALSE))),1,4)),3,4))/(60*24))-fctlontodouble(VLOOKUP(B390,#REF!,4,FALSE))/360,1),
MOD(C390-fctlontodouble(VLOOKUP(B390,#REF!,4,FALSE))/360,1)&lt;MOD((((MID((MID((IF(ISERR(A390),"",fctsoleil(A390,fctlattodouble(VLOOKUP(B390,#REF!,3,FALSE)),fctlontodouble(VLOOKUP(B390,#REF!,4,FALSE)),FALSE))),7,4)),1,2))*60+MID((MID((IF(ISERR(A390),"",fctsoleil(A390,fctlattodouble(VLOOKUP(B390,#REF!,3,FALSE)),fctlontodouble(VLOOKUP(B390,#REF!,4,FALSE)),FALSE))),7,4)),3,4))/(60*24))-fctlontodouble(VLOOKUP(B390,#REF!,4,FALSE))/360,1)
),1,""),"")</f>
        <v/>
      </c>
      <c r="K390" s="82" t="str">
        <f t="shared" si="19"/>
        <v/>
      </c>
      <c r="L390" s="79" t="str">
        <f ca="1">IFERROR(IF(AND(
MOD(E390-fctlontodouble(VLOOKUP(D390,#REF!,4,FALSE))/360,1)&gt;=MOD((((MID((MID((IF(ISERR(A390),"",fctsoleil(A390,fctlattodouble(VLOOKUP(D390,#REF!,3,FALSE)),fctlontodouble(VLOOKUP(D390,#REF!,4,FALSE)),FALSE))),1,4)),1,2))*60+MID((MID((IF(ISERR(A390),"",fctsoleil(A390,fctlattodouble(VLOOKUP(D390,#REF!,3,FALSE)),fctlontodouble(VLOOKUP(D390,#REF!,4,FALSE)),FALSE))),1,4)),3,4))/(60*24))-fctlontodouble(VLOOKUP(D390,#REF!,4,FALSE))/360,1),
MOD(E390-fctlontodouble(VLOOKUP(D390,#REF!,4,FALSE))/360,1)&lt;MOD((((MID((MID((IF(ISERR(A390),"",fctsoleil(A390,fctlattodouble(VLOOKUP(D390,#REF!,3,FALSE)),fctlontodouble(VLOOKUP(D390,#REF!,4,FALSE)),FALSE))),7,4)),1,2))*60+MID((MID((IF(ISERR(A390),"",fctsoleil(A390,fctlattodouble(VLOOKUP(D390,#REF!,3,FALSE)),fctlontodouble(VLOOKUP(D390,#REF!,4,FALSE)),FALSE))),7,4)),3,4))/(60*24))-fctlontodouble(VLOOKUP(D390,#REF!,4,FALSE))/360,1)
),1," "),"")</f>
        <v/>
      </c>
      <c r="M390" s="79" t="str">
        <f t="shared" si="20"/>
        <v/>
      </c>
      <c r="N390" s="94"/>
      <c r="O390" s="83"/>
      <c r="P390" s="95"/>
      <c r="Q390" s="96"/>
      <c r="R390" s="97" t="str">
        <f>IF(AND(A390&lt;&gt;0,B390&lt;&gt;0,D390&lt;&gt;0,C390&lt;&gt;0,N390&lt;&gt;0),(vol_de_nuit(B390,D390,A390,C390,N390/24)*24),"")</f>
        <v/>
      </c>
      <c r="S390" s="98"/>
      <c r="T390" s="95"/>
      <c r="U390" s="99"/>
      <c r="V390" s="100"/>
      <c r="W390" s="101"/>
      <c r="X390" s="116" t="str">
        <f>IFERROR(IF(AND(VLOOKUP($F390,'Aircraft list'!$A$4:$G$39,2,FALSE)="YES",VLOOKUP($F390,'Aircraft list'!$A$4:$G$39,4,FALSE)="YES"),T390,""),"")</f>
        <v/>
      </c>
      <c r="Y390" s="115" t="str">
        <f>IFERROR(IF(AND(VLOOKUP($F390,'Aircraft list'!$A$4:$G$39,2,FALSE)="YES",VLOOKUP($F390,'Aircraft list'!$A$4:$G$39,4,FALSE)="YES"),V390,""),"")</f>
        <v/>
      </c>
      <c r="Z390" s="116" t="str">
        <f>IFERROR(IF(AND(VLOOKUP($F390,'Aircraft list'!$A$4:$G$39,3,FALSE)="YES",VLOOKUP($F390,'Aircraft list'!$A$4:$G$39,4,FALSE)="YES"),T390,""),"")</f>
        <v/>
      </c>
      <c r="AA390" s="115" t="str">
        <f>IFERROR(IF(AND(VLOOKUP($F390,'Aircraft list'!$A$4:$G$39,3,FALSE)="YES",VLOOKUP($F390,'Aircraft list'!$A$4:$G$39,4,FALSE)="YES"),V390,""),"")</f>
        <v/>
      </c>
      <c r="AB390" s="116" t="str">
        <f>IFERROR(IF(AND(VLOOKUP($F390,'Aircraft list'!$A$4:$G$39,2,FALSE)="YES",VLOOKUP($F390,'Aircraft list'!$A$4:$G$39,6,FALSE)="YES"),T390,""),"")</f>
        <v/>
      </c>
      <c r="AC390" s="115" t="str">
        <f>IFERROR(IF(AND(VLOOKUP($F390,'Aircraft list'!$A$4:$G$39,2,FALSE)="YES",VLOOKUP($F390,'Aircraft list'!$A$4:$G$39,6,FALSE)="YES"),V390,""),"")</f>
        <v/>
      </c>
      <c r="AD390" s="116" t="str">
        <f>IFERROR(IF(AND(VLOOKUP($F390,'Aircraft list'!$A$4:$G$39,3,FALSE)="YES",VLOOKUP($F390,'Aircraft list'!$A$4:$G$39,6,FALSE)="YES"),T390,""),"")</f>
        <v/>
      </c>
      <c r="AE390" s="117" t="str">
        <f>IFERROR(IF(AND(VLOOKUP($F390,'Aircraft list'!$A$4:$G$39,3,FALSE)="YES",VLOOKUP($F390,'Aircraft list'!$A$4:$G$39,6,FALSE)="YES"),U390,""),"")</f>
        <v/>
      </c>
      <c r="AF390" s="115" t="str">
        <f>IFERROR(IF(AND(VLOOKUP($F390,'Aircraft list'!$A$4:$G$39,3,FALSE)="YES",VLOOKUP($F390,'Aircraft list'!$A$4:$G$39,6,FALSE)="YES"),V390,""),"")</f>
        <v/>
      </c>
      <c r="AG390" s="116" t="str">
        <f>IFERROR(IF(VLOOKUP($F390,'Aircraft list'!$A$4:$G$39,5,FALSE)="YES",T390,""),"")</f>
        <v/>
      </c>
      <c r="AH390" s="117" t="str">
        <f>IFERROR(IF(VLOOKUP($F390,'Aircraft list'!$A$4:$G$39,5,FALSE)="YES",U390,""),"")</f>
        <v/>
      </c>
      <c r="AI390" s="115" t="str">
        <f>IFERROR(IF(VLOOKUP($F390,'Aircraft list'!$A$4:$G$39,5,FALSE)="YES",V390,""),"")</f>
        <v/>
      </c>
      <c r="AJ390" s="101"/>
      <c r="AK390" s="101"/>
      <c r="AL390" s="101"/>
      <c r="AM390" s="102" t="str">
        <f>IFERROR(IF(VLOOKUP($F390,'Aircraft list'!$A$4:$G$39,7,FALSE)="YES",N390,""),"")</f>
        <v/>
      </c>
      <c r="AN390" s="112"/>
      <c r="AO390" s="101"/>
      <c r="AP390" s="101"/>
      <c r="AQ390" s="101"/>
      <c r="AR390" s="111"/>
      <c r="AS390" s="102"/>
      <c r="AT390" s="102"/>
    </row>
    <row r="391" spans="1:46" s="50" customFormat="1">
      <c r="A391" s="84"/>
      <c r="B391" s="75"/>
      <c r="C391" s="76"/>
      <c r="D391" s="77"/>
      <c r="E391" s="73" t="str">
        <f t="shared" ref="E391:E454" si="21">IFERROR(IF(N391="","",C391+TEXT(N391/24,"h:mm")),"")</f>
        <v/>
      </c>
      <c r="F391" s="79"/>
      <c r="G391" s="80"/>
      <c r="H391" s="50" t="str">
        <f>IFERROR(IF(VLOOKUP(F391,'Aircraft list'!$A$4:$T$59, 3,FALSE)="YES", "ME", "SE" )," ")</f>
        <v xml:space="preserve"> </v>
      </c>
      <c r="I391" s="80"/>
      <c r="J391" s="81" t="str">
        <f ca="1">IFERROR(IF(AND(
MOD(C391-fctlontodouble(VLOOKUP(B391,#REF!,4,FALSE))/360,1)&gt;=MOD((((MID((MID((IF(ISERR(A391),"",fctsoleil(A391,fctlattodouble(VLOOKUP(B391,#REF!,3,FALSE)),fctlontodouble(VLOOKUP(B391,#REF!,4,FALSE)),FALSE))),1,4)),1,2))*60+MID((MID((IF(ISERR(A391),"",fctsoleil(A391,fctlattodouble(VLOOKUP(B391,#REF!,3,FALSE)),fctlontodouble(VLOOKUP(B391,#REF!,4,FALSE)),FALSE))),1,4)),3,4))/(60*24))-fctlontodouble(VLOOKUP(B391,#REF!,4,FALSE))/360,1),
MOD(C391-fctlontodouble(VLOOKUP(B391,#REF!,4,FALSE))/360,1)&lt;MOD((((MID((MID((IF(ISERR(A391),"",fctsoleil(A391,fctlattodouble(VLOOKUP(B391,#REF!,3,FALSE)),fctlontodouble(VLOOKUP(B391,#REF!,4,FALSE)),FALSE))),7,4)),1,2))*60+MID((MID((IF(ISERR(A391),"",fctsoleil(A391,fctlattodouble(VLOOKUP(B391,#REF!,3,FALSE)),fctlontodouble(VLOOKUP(B391,#REF!,4,FALSE)),FALSE))),7,4)),3,4))/(60*24))-fctlontodouble(VLOOKUP(B391,#REF!,4,FALSE))/360,1)
),1,""),"")</f>
        <v/>
      </c>
      <c r="K391" s="82" t="str">
        <f t="shared" ref="K391:K454" si="22">IF(C391&lt;&gt;"",IF(J391=1,"",1),"")</f>
        <v/>
      </c>
      <c r="L391" s="79" t="str">
        <f ca="1">IFERROR(IF(AND(
MOD(E391-fctlontodouble(VLOOKUP(D391,#REF!,4,FALSE))/360,1)&gt;=MOD((((MID((MID((IF(ISERR(A391),"",fctsoleil(A391,fctlattodouble(VLOOKUP(D391,#REF!,3,FALSE)),fctlontodouble(VLOOKUP(D391,#REF!,4,FALSE)),FALSE))),1,4)),1,2))*60+MID((MID((IF(ISERR(A391),"",fctsoleil(A391,fctlattodouble(VLOOKUP(D391,#REF!,3,FALSE)),fctlontodouble(VLOOKUP(D391,#REF!,4,FALSE)),FALSE))),1,4)),3,4))/(60*24))-fctlontodouble(VLOOKUP(D391,#REF!,4,FALSE))/360,1),
MOD(E391-fctlontodouble(VLOOKUP(D391,#REF!,4,FALSE))/360,1)&lt;MOD((((MID((MID((IF(ISERR(A391),"",fctsoleil(A391,fctlattodouble(VLOOKUP(D391,#REF!,3,FALSE)),fctlontodouble(VLOOKUP(D391,#REF!,4,FALSE)),FALSE))),7,4)),1,2))*60+MID((MID((IF(ISERR(A391),"",fctsoleil(A391,fctlattodouble(VLOOKUP(D391,#REF!,3,FALSE)),fctlontodouble(VLOOKUP(D391,#REF!,4,FALSE)),FALSE))),7,4)),3,4))/(60*24))-fctlontodouble(VLOOKUP(D391,#REF!,4,FALSE))/360,1)
),1," "),"")</f>
        <v/>
      </c>
      <c r="M391" s="79" t="str">
        <f t="shared" ref="M391:M454" si="23">IF(C391&lt;&gt;"",IF(L391=1,"",1),"")</f>
        <v/>
      </c>
      <c r="N391" s="94"/>
      <c r="O391" s="83"/>
      <c r="P391" s="95"/>
      <c r="Q391" s="96"/>
      <c r="R391" s="97" t="str">
        <f>IF(AND(A391&lt;&gt;0,B391&lt;&gt;0,D391&lt;&gt;0,C391&lt;&gt;0,N391&lt;&gt;0),(vol_de_nuit(B391,D391,A391,C391,N391/24)*24),"")</f>
        <v/>
      </c>
      <c r="S391" s="98"/>
      <c r="T391" s="95"/>
      <c r="U391" s="99"/>
      <c r="V391" s="100"/>
      <c r="W391" s="101"/>
      <c r="X391" s="116" t="str">
        <f>IFERROR(IF(AND(VLOOKUP($F391,'Aircraft list'!$A$4:$G$39,2,FALSE)="YES",VLOOKUP($F391,'Aircraft list'!$A$4:$G$39,4,FALSE)="YES"),T391,""),"")</f>
        <v/>
      </c>
      <c r="Y391" s="115" t="str">
        <f>IFERROR(IF(AND(VLOOKUP($F391,'Aircraft list'!$A$4:$G$39,2,FALSE)="YES",VLOOKUP($F391,'Aircraft list'!$A$4:$G$39,4,FALSE)="YES"),V391,""),"")</f>
        <v/>
      </c>
      <c r="Z391" s="116" t="str">
        <f>IFERROR(IF(AND(VLOOKUP($F391,'Aircraft list'!$A$4:$G$39,3,FALSE)="YES",VLOOKUP($F391,'Aircraft list'!$A$4:$G$39,4,FALSE)="YES"),T391,""),"")</f>
        <v/>
      </c>
      <c r="AA391" s="115" t="str">
        <f>IFERROR(IF(AND(VLOOKUP($F391,'Aircraft list'!$A$4:$G$39,3,FALSE)="YES",VLOOKUP($F391,'Aircraft list'!$A$4:$G$39,4,FALSE)="YES"),V391,""),"")</f>
        <v/>
      </c>
      <c r="AB391" s="116" t="str">
        <f>IFERROR(IF(AND(VLOOKUP($F391,'Aircraft list'!$A$4:$G$39,2,FALSE)="YES",VLOOKUP($F391,'Aircraft list'!$A$4:$G$39,6,FALSE)="YES"),T391,""),"")</f>
        <v/>
      </c>
      <c r="AC391" s="115" t="str">
        <f>IFERROR(IF(AND(VLOOKUP($F391,'Aircraft list'!$A$4:$G$39,2,FALSE)="YES",VLOOKUP($F391,'Aircraft list'!$A$4:$G$39,6,FALSE)="YES"),V391,""),"")</f>
        <v/>
      </c>
      <c r="AD391" s="116" t="str">
        <f>IFERROR(IF(AND(VLOOKUP($F391,'Aircraft list'!$A$4:$G$39,3,FALSE)="YES",VLOOKUP($F391,'Aircraft list'!$A$4:$G$39,6,FALSE)="YES"),T391,""),"")</f>
        <v/>
      </c>
      <c r="AE391" s="117" t="str">
        <f>IFERROR(IF(AND(VLOOKUP($F391,'Aircraft list'!$A$4:$G$39,3,FALSE)="YES",VLOOKUP($F391,'Aircraft list'!$A$4:$G$39,6,FALSE)="YES"),U391,""),"")</f>
        <v/>
      </c>
      <c r="AF391" s="115" t="str">
        <f>IFERROR(IF(AND(VLOOKUP($F391,'Aircraft list'!$A$4:$G$39,3,FALSE)="YES",VLOOKUP($F391,'Aircraft list'!$A$4:$G$39,6,FALSE)="YES"),V391,""),"")</f>
        <v/>
      </c>
      <c r="AG391" s="116" t="str">
        <f>IFERROR(IF(VLOOKUP($F391,'Aircraft list'!$A$4:$G$39,5,FALSE)="YES",T391,""),"")</f>
        <v/>
      </c>
      <c r="AH391" s="117" t="str">
        <f>IFERROR(IF(VLOOKUP($F391,'Aircraft list'!$A$4:$G$39,5,FALSE)="YES",U391,""),"")</f>
        <v/>
      </c>
      <c r="AI391" s="115" t="str">
        <f>IFERROR(IF(VLOOKUP($F391,'Aircraft list'!$A$4:$G$39,5,FALSE)="YES",V391,""),"")</f>
        <v/>
      </c>
      <c r="AJ391" s="101"/>
      <c r="AK391" s="101"/>
      <c r="AL391" s="101"/>
      <c r="AM391" s="102" t="str">
        <f>IFERROR(IF(VLOOKUP($F391,'Aircraft list'!$A$4:$G$39,7,FALSE)="YES",N391,""),"")</f>
        <v/>
      </c>
      <c r="AN391" s="112"/>
      <c r="AO391" s="101"/>
      <c r="AP391" s="101"/>
      <c r="AQ391" s="101"/>
      <c r="AR391" s="111"/>
      <c r="AS391" s="102"/>
      <c r="AT391" s="102"/>
    </row>
    <row r="392" spans="1:46" s="50" customFormat="1">
      <c r="A392" s="84"/>
      <c r="B392" s="75"/>
      <c r="C392" s="76"/>
      <c r="D392" s="77"/>
      <c r="E392" s="73" t="str">
        <f t="shared" si="21"/>
        <v/>
      </c>
      <c r="F392" s="79"/>
      <c r="G392" s="80"/>
      <c r="H392" s="50" t="str">
        <f>IFERROR(IF(VLOOKUP(F392,'Aircraft list'!$A$4:$T$59, 3,FALSE)="YES", "ME", "SE" )," ")</f>
        <v xml:space="preserve"> </v>
      </c>
      <c r="I392" s="80"/>
      <c r="J392" s="81" t="str">
        <f ca="1">IFERROR(IF(AND(
MOD(C392-fctlontodouble(VLOOKUP(B392,#REF!,4,FALSE))/360,1)&gt;=MOD((((MID((MID((IF(ISERR(A392),"",fctsoleil(A392,fctlattodouble(VLOOKUP(B392,#REF!,3,FALSE)),fctlontodouble(VLOOKUP(B392,#REF!,4,FALSE)),FALSE))),1,4)),1,2))*60+MID((MID((IF(ISERR(A392),"",fctsoleil(A392,fctlattodouble(VLOOKUP(B392,#REF!,3,FALSE)),fctlontodouble(VLOOKUP(B392,#REF!,4,FALSE)),FALSE))),1,4)),3,4))/(60*24))-fctlontodouble(VLOOKUP(B392,#REF!,4,FALSE))/360,1),
MOD(C392-fctlontodouble(VLOOKUP(B392,#REF!,4,FALSE))/360,1)&lt;MOD((((MID((MID((IF(ISERR(A392),"",fctsoleil(A392,fctlattodouble(VLOOKUP(B392,#REF!,3,FALSE)),fctlontodouble(VLOOKUP(B392,#REF!,4,FALSE)),FALSE))),7,4)),1,2))*60+MID((MID((IF(ISERR(A392),"",fctsoleil(A392,fctlattodouble(VLOOKUP(B392,#REF!,3,FALSE)),fctlontodouble(VLOOKUP(B392,#REF!,4,FALSE)),FALSE))),7,4)),3,4))/(60*24))-fctlontodouble(VLOOKUP(B392,#REF!,4,FALSE))/360,1)
),1,""),"")</f>
        <v/>
      </c>
      <c r="K392" s="82" t="str">
        <f t="shared" si="22"/>
        <v/>
      </c>
      <c r="L392" s="79" t="str">
        <f ca="1">IFERROR(IF(AND(
MOD(E392-fctlontodouble(VLOOKUP(D392,#REF!,4,FALSE))/360,1)&gt;=MOD((((MID((MID((IF(ISERR(A392),"",fctsoleil(A392,fctlattodouble(VLOOKUP(D392,#REF!,3,FALSE)),fctlontodouble(VLOOKUP(D392,#REF!,4,FALSE)),FALSE))),1,4)),1,2))*60+MID((MID((IF(ISERR(A392),"",fctsoleil(A392,fctlattodouble(VLOOKUP(D392,#REF!,3,FALSE)),fctlontodouble(VLOOKUP(D392,#REF!,4,FALSE)),FALSE))),1,4)),3,4))/(60*24))-fctlontodouble(VLOOKUP(D392,#REF!,4,FALSE))/360,1),
MOD(E392-fctlontodouble(VLOOKUP(D392,#REF!,4,FALSE))/360,1)&lt;MOD((((MID((MID((IF(ISERR(A392),"",fctsoleil(A392,fctlattodouble(VLOOKUP(D392,#REF!,3,FALSE)),fctlontodouble(VLOOKUP(D392,#REF!,4,FALSE)),FALSE))),7,4)),1,2))*60+MID((MID((IF(ISERR(A392),"",fctsoleil(A392,fctlattodouble(VLOOKUP(D392,#REF!,3,FALSE)),fctlontodouble(VLOOKUP(D392,#REF!,4,FALSE)),FALSE))),7,4)),3,4))/(60*24))-fctlontodouble(VLOOKUP(D392,#REF!,4,FALSE))/360,1)
),1," "),"")</f>
        <v/>
      </c>
      <c r="M392" s="79" t="str">
        <f t="shared" si="23"/>
        <v/>
      </c>
      <c r="N392" s="94"/>
      <c r="O392" s="83"/>
      <c r="P392" s="95"/>
      <c r="Q392" s="96"/>
      <c r="R392" s="97" t="str">
        <f>IF(AND(A392&lt;&gt;0,B392&lt;&gt;0,D392&lt;&gt;0,C392&lt;&gt;0,N392&lt;&gt;0),(vol_de_nuit(B392,D392,A392,C392,N392/24)*24),"")</f>
        <v/>
      </c>
      <c r="S392" s="98"/>
      <c r="T392" s="95"/>
      <c r="U392" s="99"/>
      <c r="V392" s="100"/>
      <c r="W392" s="101"/>
      <c r="X392" s="116" t="str">
        <f>IFERROR(IF(AND(VLOOKUP($F392,'Aircraft list'!$A$4:$G$39,2,FALSE)="YES",VLOOKUP($F392,'Aircraft list'!$A$4:$G$39,4,FALSE)="YES"),T392,""),"")</f>
        <v/>
      </c>
      <c r="Y392" s="115" t="str">
        <f>IFERROR(IF(AND(VLOOKUP($F392,'Aircraft list'!$A$4:$G$39,2,FALSE)="YES",VLOOKUP($F392,'Aircraft list'!$A$4:$G$39,4,FALSE)="YES"),V392,""),"")</f>
        <v/>
      </c>
      <c r="Z392" s="116" t="str">
        <f>IFERROR(IF(AND(VLOOKUP($F392,'Aircraft list'!$A$4:$G$39,3,FALSE)="YES",VLOOKUP($F392,'Aircraft list'!$A$4:$G$39,4,FALSE)="YES"),T392,""),"")</f>
        <v/>
      </c>
      <c r="AA392" s="115" t="str">
        <f>IFERROR(IF(AND(VLOOKUP($F392,'Aircraft list'!$A$4:$G$39,3,FALSE)="YES",VLOOKUP($F392,'Aircraft list'!$A$4:$G$39,4,FALSE)="YES"),V392,""),"")</f>
        <v/>
      </c>
      <c r="AB392" s="116" t="str">
        <f>IFERROR(IF(AND(VLOOKUP($F392,'Aircraft list'!$A$4:$G$39,2,FALSE)="YES",VLOOKUP($F392,'Aircraft list'!$A$4:$G$39,6,FALSE)="YES"),T392,""),"")</f>
        <v/>
      </c>
      <c r="AC392" s="115" t="str">
        <f>IFERROR(IF(AND(VLOOKUP($F392,'Aircraft list'!$A$4:$G$39,2,FALSE)="YES",VLOOKUP($F392,'Aircraft list'!$A$4:$G$39,6,FALSE)="YES"),V392,""),"")</f>
        <v/>
      </c>
      <c r="AD392" s="116" t="str">
        <f>IFERROR(IF(AND(VLOOKUP($F392,'Aircraft list'!$A$4:$G$39,3,FALSE)="YES",VLOOKUP($F392,'Aircraft list'!$A$4:$G$39,6,FALSE)="YES"),T392,""),"")</f>
        <v/>
      </c>
      <c r="AE392" s="117" t="str">
        <f>IFERROR(IF(AND(VLOOKUP($F392,'Aircraft list'!$A$4:$G$39,3,FALSE)="YES",VLOOKUP($F392,'Aircraft list'!$A$4:$G$39,6,FALSE)="YES"),U392,""),"")</f>
        <v/>
      </c>
      <c r="AF392" s="115" t="str">
        <f>IFERROR(IF(AND(VLOOKUP($F392,'Aircraft list'!$A$4:$G$39,3,FALSE)="YES",VLOOKUP($F392,'Aircraft list'!$A$4:$G$39,6,FALSE)="YES"),V392,""),"")</f>
        <v/>
      </c>
      <c r="AG392" s="116" t="str">
        <f>IFERROR(IF(VLOOKUP($F392,'Aircraft list'!$A$4:$G$39,5,FALSE)="YES",T392,""),"")</f>
        <v/>
      </c>
      <c r="AH392" s="117" t="str">
        <f>IFERROR(IF(VLOOKUP($F392,'Aircraft list'!$A$4:$G$39,5,FALSE)="YES",U392,""),"")</f>
        <v/>
      </c>
      <c r="AI392" s="115" t="str">
        <f>IFERROR(IF(VLOOKUP($F392,'Aircraft list'!$A$4:$G$39,5,FALSE)="YES",V392,""),"")</f>
        <v/>
      </c>
      <c r="AJ392" s="101"/>
      <c r="AK392" s="101"/>
      <c r="AL392" s="101"/>
      <c r="AM392" s="102" t="str">
        <f>IFERROR(IF(VLOOKUP($F392,'Aircraft list'!$A$4:$G$39,7,FALSE)="YES",N392,""),"")</f>
        <v/>
      </c>
      <c r="AN392" s="112"/>
      <c r="AO392" s="101"/>
      <c r="AP392" s="101"/>
      <c r="AQ392" s="101"/>
      <c r="AR392" s="111"/>
      <c r="AS392" s="102"/>
      <c r="AT392" s="102"/>
    </row>
    <row r="393" spans="1:46" s="50" customFormat="1">
      <c r="A393" s="84"/>
      <c r="B393" s="75"/>
      <c r="C393" s="76"/>
      <c r="D393" s="77"/>
      <c r="E393" s="73" t="str">
        <f t="shared" si="21"/>
        <v/>
      </c>
      <c r="F393" s="79"/>
      <c r="G393" s="80"/>
      <c r="H393" s="50" t="str">
        <f>IFERROR(IF(VLOOKUP(F393,'Aircraft list'!$A$4:$T$59, 3,FALSE)="YES", "ME", "SE" )," ")</f>
        <v xml:space="preserve"> </v>
      </c>
      <c r="I393" s="80"/>
      <c r="J393" s="81" t="str">
        <f ca="1">IFERROR(IF(AND(
MOD(C393-fctlontodouble(VLOOKUP(B393,#REF!,4,FALSE))/360,1)&gt;=MOD((((MID((MID((IF(ISERR(A393),"",fctsoleil(A393,fctlattodouble(VLOOKUP(B393,#REF!,3,FALSE)),fctlontodouble(VLOOKUP(B393,#REF!,4,FALSE)),FALSE))),1,4)),1,2))*60+MID((MID((IF(ISERR(A393),"",fctsoleil(A393,fctlattodouble(VLOOKUP(B393,#REF!,3,FALSE)),fctlontodouble(VLOOKUP(B393,#REF!,4,FALSE)),FALSE))),1,4)),3,4))/(60*24))-fctlontodouble(VLOOKUP(B393,#REF!,4,FALSE))/360,1),
MOD(C393-fctlontodouble(VLOOKUP(B393,#REF!,4,FALSE))/360,1)&lt;MOD((((MID((MID((IF(ISERR(A393),"",fctsoleil(A393,fctlattodouble(VLOOKUP(B393,#REF!,3,FALSE)),fctlontodouble(VLOOKUP(B393,#REF!,4,FALSE)),FALSE))),7,4)),1,2))*60+MID((MID((IF(ISERR(A393),"",fctsoleil(A393,fctlattodouble(VLOOKUP(B393,#REF!,3,FALSE)),fctlontodouble(VLOOKUP(B393,#REF!,4,FALSE)),FALSE))),7,4)),3,4))/(60*24))-fctlontodouble(VLOOKUP(B393,#REF!,4,FALSE))/360,1)
),1,""),"")</f>
        <v/>
      </c>
      <c r="K393" s="82" t="str">
        <f t="shared" si="22"/>
        <v/>
      </c>
      <c r="L393" s="79" t="str">
        <f ca="1">IFERROR(IF(AND(
MOD(E393-fctlontodouble(VLOOKUP(D393,#REF!,4,FALSE))/360,1)&gt;=MOD((((MID((MID((IF(ISERR(A393),"",fctsoleil(A393,fctlattodouble(VLOOKUP(D393,#REF!,3,FALSE)),fctlontodouble(VLOOKUP(D393,#REF!,4,FALSE)),FALSE))),1,4)),1,2))*60+MID((MID((IF(ISERR(A393),"",fctsoleil(A393,fctlattodouble(VLOOKUP(D393,#REF!,3,FALSE)),fctlontodouble(VLOOKUP(D393,#REF!,4,FALSE)),FALSE))),1,4)),3,4))/(60*24))-fctlontodouble(VLOOKUP(D393,#REF!,4,FALSE))/360,1),
MOD(E393-fctlontodouble(VLOOKUP(D393,#REF!,4,FALSE))/360,1)&lt;MOD((((MID((MID((IF(ISERR(A393),"",fctsoleil(A393,fctlattodouble(VLOOKUP(D393,#REF!,3,FALSE)),fctlontodouble(VLOOKUP(D393,#REF!,4,FALSE)),FALSE))),7,4)),1,2))*60+MID((MID((IF(ISERR(A393),"",fctsoleil(A393,fctlattodouble(VLOOKUP(D393,#REF!,3,FALSE)),fctlontodouble(VLOOKUP(D393,#REF!,4,FALSE)),FALSE))),7,4)),3,4))/(60*24))-fctlontodouble(VLOOKUP(D393,#REF!,4,FALSE))/360,1)
),1," "),"")</f>
        <v/>
      </c>
      <c r="M393" s="79" t="str">
        <f t="shared" si="23"/>
        <v/>
      </c>
      <c r="N393" s="94"/>
      <c r="O393" s="83"/>
      <c r="P393" s="95"/>
      <c r="Q393" s="96"/>
      <c r="R393" s="97" t="str">
        <f>IF(AND(A393&lt;&gt;0,B393&lt;&gt;0,D393&lt;&gt;0,C393&lt;&gt;0,N393&lt;&gt;0),(vol_de_nuit(B393,D393,A393,C393,N393/24)*24),"")</f>
        <v/>
      </c>
      <c r="S393" s="98"/>
      <c r="T393" s="95"/>
      <c r="U393" s="99"/>
      <c r="V393" s="100"/>
      <c r="W393" s="101"/>
      <c r="X393" s="116" t="str">
        <f>IFERROR(IF(AND(VLOOKUP($F393,'Aircraft list'!$A$4:$G$39,2,FALSE)="YES",VLOOKUP($F393,'Aircraft list'!$A$4:$G$39,4,FALSE)="YES"),T393,""),"")</f>
        <v/>
      </c>
      <c r="Y393" s="115" t="str">
        <f>IFERROR(IF(AND(VLOOKUP($F393,'Aircraft list'!$A$4:$G$39,2,FALSE)="YES",VLOOKUP($F393,'Aircraft list'!$A$4:$G$39,4,FALSE)="YES"),V393,""),"")</f>
        <v/>
      </c>
      <c r="Z393" s="116" t="str">
        <f>IFERROR(IF(AND(VLOOKUP($F393,'Aircraft list'!$A$4:$G$39,3,FALSE)="YES",VLOOKUP($F393,'Aircraft list'!$A$4:$G$39,4,FALSE)="YES"),T393,""),"")</f>
        <v/>
      </c>
      <c r="AA393" s="115" t="str">
        <f>IFERROR(IF(AND(VLOOKUP($F393,'Aircraft list'!$A$4:$G$39,3,FALSE)="YES",VLOOKUP($F393,'Aircraft list'!$A$4:$G$39,4,FALSE)="YES"),V393,""),"")</f>
        <v/>
      </c>
      <c r="AB393" s="116" t="str">
        <f>IFERROR(IF(AND(VLOOKUP($F393,'Aircraft list'!$A$4:$G$39,2,FALSE)="YES",VLOOKUP($F393,'Aircraft list'!$A$4:$G$39,6,FALSE)="YES"),T393,""),"")</f>
        <v/>
      </c>
      <c r="AC393" s="115" t="str">
        <f>IFERROR(IF(AND(VLOOKUP($F393,'Aircraft list'!$A$4:$G$39,2,FALSE)="YES",VLOOKUP($F393,'Aircraft list'!$A$4:$G$39,6,FALSE)="YES"),V393,""),"")</f>
        <v/>
      </c>
      <c r="AD393" s="116" t="str">
        <f>IFERROR(IF(AND(VLOOKUP($F393,'Aircraft list'!$A$4:$G$39,3,FALSE)="YES",VLOOKUP($F393,'Aircraft list'!$A$4:$G$39,6,FALSE)="YES"),T393,""),"")</f>
        <v/>
      </c>
      <c r="AE393" s="117" t="str">
        <f>IFERROR(IF(AND(VLOOKUP($F393,'Aircraft list'!$A$4:$G$39,3,FALSE)="YES",VLOOKUP($F393,'Aircraft list'!$A$4:$G$39,6,FALSE)="YES"),U393,""),"")</f>
        <v/>
      </c>
      <c r="AF393" s="115" t="str">
        <f>IFERROR(IF(AND(VLOOKUP($F393,'Aircraft list'!$A$4:$G$39,3,FALSE)="YES",VLOOKUP($F393,'Aircraft list'!$A$4:$G$39,6,FALSE)="YES"),V393,""),"")</f>
        <v/>
      </c>
      <c r="AG393" s="116" t="str">
        <f>IFERROR(IF(VLOOKUP($F393,'Aircraft list'!$A$4:$G$39,5,FALSE)="YES",T393,""),"")</f>
        <v/>
      </c>
      <c r="AH393" s="117" t="str">
        <f>IFERROR(IF(VLOOKUP($F393,'Aircraft list'!$A$4:$G$39,5,FALSE)="YES",U393,""),"")</f>
        <v/>
      </c>
      <c r="AI393" s="115" t="str">
        <f>IFERROR(IF(VLOOKUP($F393,'Aircraft list'!$A$4:$G$39,5,FALSE)="YES",V393,""),"")</f>
        <v/>
      </c>
      <c r="AJ393" s="101"/>
      <c r="AK393" s="101"/>
      <c r="AL393" s="101"/>
      <c r="AM393" s="102" t="str">
        <f>IFERROR(IF(VLOOKUP($F393,'Aircraft list'!$A$4:$G$39,7,FALSE)="YES",N393,""),"")</f>
        <v/>
      </c>
      <c r="AN393" s="112"/>
      <c r="AO393" s="101"/>
      <c r="AP393" s="101"/>
      <c r="AQ393" s="101"/>
      <c r="AR393" s="111"/>
      <c r="AS393" s="102"/>
      <c r="AT393" s="102"/>
    </row>
    <row r="394" spans="1:46" s="50" customFormat="1">
      <c r="A394" s="84"/>
      <c r="B394" s="75"/>
      <c r="C394" s="76"/>
      <c r="D394" s="77"/>
      <c r="E394" s="73" t="str">
        <f t="shared" si="21"/>
        <v/>
      </c>
      <c r="F394" s="79"/>
      <c r="G394" s="80"/>
      <c r="H394" s="50" t="str">
        <f>IFERROR(IF(VLOOKUP(F394,'Aircraft list'!$A$4:$T$59, 3,FALSE)="YES", "ME", "SE" )," ")</f>
        <v xml:space="preserve"> </v>
      </c>
      <c r="I394" s="80"/>
      <c r="J394" s="81" t="str">
        <f ca="1">IFERROR(IF(AND(
MOD(C394-fctlontodouble(VLOOKUP(B394,#REF!,4,FALSE))/360,1)&gt;=MOD((((MID((MID((IF(ISERR(A394),"",fctsoleil(A394,fctlattodouble(VLOOKUP(B394,#REF!,3,FALSE)),fctlontodouble(VLOOKUP(B394,#REF!,4,FALSE)),FALSE))),1,4)),1,2))*60+MID((MID((IF(ISERR(A394),"",fctsoleil(A394,fctlattodouble(VLOOKUP(B394,#REF!,3,FALSE)),fctlontodouble(VLOOKUP(B394,#REF!,4,FALSE)),FALSE))),1,4)),3,4))/(60*24))-fctlontodouble(VLOOKUP(B394,#REF!,4,FALSE))/360,1),
MOD(C394-fctlontodouble(VLOOKUP(B394,#REF!,4,FALSE))/360,1)&lt;MOD((((MID((MID((IF(ISERR(A394),"",fctsoleil(A394,fctlattodouble(VLOOKUP(B394,#REF!,3,FALSE)),fctlontodouble(VLOOKUP(B394,#REF!,4,FALSE)),FALSE))),7,4)),1,2))*60+MID((MID((IF(ISERR(A394),"",fctsoleil(A394,fctlattodouble(VLOOKUP(B394,#REF!,3,FALSE)),fctlontodouble(VLOOKUP(B394,#REF!,4,FALSE)),FALSE))),7,4)),3,4))/(60*24))-fctlontodouble(VLOOKUP(B394,#REF!,4,FALSE))/360,1)
),1,""),"")</f>
        <v/>
      </c>
      <c r="K394" s="82" t="str">
        <f t="shared" si="22"/>
        <v/>
      </c>
      <c r="L394" s="79" t="str">
        <f ca="1">IFERROR(IF(AND(
MOD(E394-fctlontodouble(VLOOKUP(D394,#REF!,4,FALSE))/360,1)&gt;=MOD((((MID((MID((IF(ISERR(A394),"",fctsoleil(A394,fctlattodouble(VLOOKUP(D394,#REF!,3,FALSE)),fctlontodouble(VLOOKUP(D394,#REF!,4,FALSE)),FALSE))),1,4)),1,2))*60+MID((MID((IF(ISERR(A394),"",fctsoleil(A394,fctlattodouble(VLOOKUP(D394,#REF!,3,FALSE)),fctlontodouble(VLOOKUP(D394,#REF!,4,FALSE)),FALSE))),1,4)),3,4))/(60*24))-fctlontodouble(VLOOKUP(D394,#REF!,4,FALSE))/360,1),
MOD(E394-fctlontodouble(VLOOKUP(D394,#REF!,4,FALSE))/360,1)&lt;MOD((((MID((MID((IF(ISERR(A394),"",fctsoleil(A394,fctlattodouble(VLOOKUP(D394,#REF!,3,FALSE)),fctlontodouble(VLOOKUP(D394,#REF!,4,FALSE)),FALSE))),7,4)),1,2))*60+MID((MID((IF(ISERR(A394),"",fctsoleil(A394,fctlattodouble(VLOOKUP(D394,#REF!,3,FALSE)),fctlontodouble(VLOOKUP(D394,#REF!,4,FALSE)),FALSE))),7,4)),3,4))/(60*24))-fctlontodouble(VLOOKUP(D394,#REF!,4,FALSE))/360,1)
),1," "),"")</f>
        <v/>
      </c>
      <c r="M394" s="79" t="str">
        <f t="shared" si="23"/>
        <v/>
      </c>
      <c r="N394" s="94"/>
      <c r="O394" s="83"/>
      <c r="P394" s="95"/>
      <c r="Q394" s="96"/>
      <c r="R394" s="97" t="str">
        <f>IF(AND(A394&lt;&gt;0,B394&lt;&gt;0,D394&lt;&gt;0,C394&lt;&gt;0,N394&lt;&gt;0),(vol_de_nuit(B394,D394,A394,C394,N394/24)*24),"")</f>
        <v/>
      </c>
      <c r="S394" s="98"/>
      <c r="T394" s="95"/>
      <c r="U394" s="99"/>
      <c r="V394" s="100"/>
      <c r="W394" s="101"/>
      <c r="X394" s="116" t="str">
        <f>IFERROR(IF(AND(VLOOKUP($F394,'Aircraft list'!$A$4:$G$39,2,FALSE)="YES",VLOOKUP($F394,'Aircraft list'!$A$4:$G$39,4,FALSE)="YES"),T394,""),"")</f>
        <v/>
      </c>
      <c r="Y394" s="115" t="str">
        <f>IFERROR(IF(AND(VLOOKUP($F394,'Aircraft list'!$A$4:$G$39,2,FALSE)="YES",VLOOKUP($F394,'Aircraft list'!$A$4:$G$39,4,FALSE)="YES"),V394,""),"")</f>
        <v/>
      </c>
      <c r="Z394" s="116" t="str">
        <f>IFERROR(IF(AND(VLOOKUP($F394,'Aircraft list'!$A$4:$G$39,3,FALSE)="YES",VLOOKUP($F394,'Aircraft list'!$A$4:$G$39,4,FALSE)="YES"),T394,""),"")</f>
        <v/>
      </c>
      <c r="AA394" s="115" t="str">
        <f>IFERROR(IF(AND(VLOOKUP($F394,'Aircraft list'!$A$4:$G$39,3,FALSE)="YES",VLOOKUP($F394,'Aircraft list'!$A$4:$G$39,4,FALSE)="YES"),V394,""),"")</f>
        <v/>
      </c>
      <c r="AB394" s="116" t="str">
        <f>IFERROR(IF(AND(VLOOKUP($F394,'Aircraft list'!$A$4:$G$39,2,FALSE)="YES",VLOOKUP($F394,'Aircraft list'!$A$4:$G$39,6,FALSE)="YES"),T394,""),"")</f>
        <v/>
      </c>
      <c r="AC394" s="115" t="str">
        <f>IFERROR(IF(AND(VLOOKUP($F394,'Aircraft list'!$A$4:$G$39,2,FALSE)="YES",VLOOKUP($F394,'Aircraft list'!$A$4:$G$39,6,FALSE)="YES"),V394,""),"")</f>
        <v/>
      </c>
      <c r="AD394" s="116" t="str">
        <f>IFERROR(IF(AND(VLOOKUP($F394,'Aircraft list'!$A$4:$G$39,3,FALSE)="YES",VLOOKUP($F394,'Aircraft list'!$A$4:$G$39,6,FALSE)="YES"),T394,""),"")</f>
        <v/>
      </c>
      <c r="AE394" s="117" t="str">
        <f>IFERROR(IF(AND(VLOOKUP($F394,'Aircraft list'!$A$4:$G$39,3,FALSE)="YES",VLOOKUP($F394,'Aircraft list'!$A$4:$G$39,6,FALSE)="YES"),U394,""),"")</f>
        <v/>
      </c>
      <c r="AF394" s="115" t="str">
        <f>IFERROR(IF(AND(VLOOKUP($F394,'Aircraft list'!$A$4:$G$39,3,FALSE)="YES",VLOOKUP($F394,'Aircraft list'!$A$4:$G$39,6,FALSE)="YES"),V394,""),"")</f>
        <v/>
      </c>
      <c r="AG394" s="116" t="str">
        <f>IFERROR(IF(VLOOKUP($F394,'Aircraft list'!$A$4:$G$39,5,FALSE)="YES",T394,""),"")</f>
        <v/>
      </c>
      <c r="AH394" s="117" t="str">
        <f>IFERROR(IF(VLOOKUP($F394,'Aircraft list'!$A$4:$G$39,5,FALSE)="YES",U394,""),"")</f>
        <v/>
      </c>
      <c r="AI394" s="115" t="str">
        <f>IFERROR(IF(VLOOKUP($F394,'Aircraft list'!$A$4:$G$39,5,FALSE)="YES",V394,""),"")</f>
        <v/>
      </c>
      <c r="AJ394" s="101"/>
      <c r="AK394" s="101"/>
      <c r="AL394" s="101"/>
      <c r="AM394" s="102" t="str">
        <f>IFERROR(IF(VLOOKUP($F394,'Aircraft list'!$A$4:$G$39,7,FALSE)="YES",N394,""),"")</f>
        <v/>
      </c>
      <c r="AN394" s="112"/>
      <c r="AO394" s="101"/>
      <c r="AP394" s="101"/>
      <c r="AQ394" s="101"/>
      <c r="AR394" s="111"/>
      <c r="AS394" s="102"/>
      <c r="AT394" s="102"/>
    </row>
    <row r="395" spans="1:46" s="50" customFormat="1">
      <c r="A395" s="84"/>
      <c r="B395" s="75"/>
      <c r="C395" s="76"/>
      <c r="D395" s="77"/>
      <c r="E395" s="73" t="str">
        <f t="shared" si="21"/>
        <v/>
      </c>
      <c r="F395" s="79"/>
      <c r="G395" s="80"/>
      <c r="H395" s="50" t="str">
        <f>IFERROR(IF(VLOOKUP(F395,'Aircraft list'!$A$4:$T$59, 3,FALSE)="YES", "ME", "SE" )," ")</f>
        <v xml:space="preserve"> </v>
      </c>
      <c r="I395" s="80"/>
      <c r="J395" s="81" t="str">
        <f ca="1">IFERROR(IF(AND(
MOD(C395-fctlontodouble(VLOOKUP(B395,#REF!,4,FALSE))/360,1)&gt;=MOD((((MID((MID((IF(ISERR(A395),"",fctsoleil(A395,fctlattodouble(VLOOKUP(B395,#REF!,3,FALSE)),fctlontodouble(VLOOKUP(B395,#REF!,4,FALSE)),FALSE))),1,4)),1,2))*60+MID((MID((IF(ISERR(A395),"",fctsoleil(A395,fctlattodouble(VLOOKUP(B395,#REF!,3,FALSE)),fctlontodouble(VLOOKUP(B395,#REF!,4,FALSE)),FALSE))),1,4)),3,4))/(60*24))-fctlontodouble(VLOOKUP(B395,#REF!,4,FALSE))/360,1),
MOD(C395-fctlontodouble(VLOOKUP(B395,#REF!,4,FALSE))/360,1)&lt;MOD((((MID((MID((IF(ISERR(A395),"",fctsoleil(A395,fctlattodouble(VLOOKUP(B395,#REF!,3,FALSE)),fctlontodouble(VLOOKUP(B395,#REF!,4,FALSE)),FALSE))),7,4)),1,2))*60+MID((MID((IF(ISERR(A395),"",fctsoleil(A395,fctlattodouble(VLOOKUP(B395,#REF!,3,FALSE)),fctlontodouble(VLOOKUP(B395,#REF!,4,FALSE)),FALSE))),7,4)),3,4))/(60*24))-fctlontodouble(VLOOKUP(B395,#REF!,4,FALSE))/360,1)
),1,""),"")</f>
        <v/>
      </c>
      <c r="K395" s="82" t="str">
        <f t="shared" si="22"/>
        <v/>
      </c>
      <c r="L395" s="79" t="str">
        <f ca="1">IFERROR(IF(AND(
MOD(E395-fctlontodouble(VLOOKUP(D395,#REF!,4,FALSE))/360,1)&gt;=MOD((((MID((MID((IF(ISERR(A395),"",fctsoleil(A395,fctlattodouble(VLOOKUP(D395,#REF!,3,FALSE)),fctlontodouble(VLOOKUP(D395,#REF!,4,FALSE)),FALSE))),1,4)),1,2))*60+MID((MID((IF(ISERR(A395),"",fctsoleil(A395,fctlattodouble(VLOOKUP(D395,#REF!,3,FALSE)),fctlontodouble(VLOOKUP(D395,#REF!,4,FALSE)),FALSE))),1,4)),3,4))/(60*24))-fctlontodouble(VLOOKUP(D395,#REF!,4,FALSE))/360,1),
MOD(E395-fctlontodouble(VLOOKUP(D395,#REF!,4,FALSE))/360,1)&lt;MOD((((MID((MID((IF(ISERR(A395),"",fctsoleil(A395,fctlattodouble(VLOOKUP(D395,#REF!,3,FALSE)),fctlontodouble(VLOOKUP(D395,#REF!,4,FALSE)),FALSE))),7,4)),1,2))*60+MID((MID((IF(ISERR(A395),"",fctsoleil(A395,fctlattodouble(VLOOKUP(D395,#REF!,3,FALSE)),fctlontodouble(VLOOKUP(D395,#REF!,4,FALSE)),FALSE))),7,4)),3,4))/(60*24))-fctlontodouble(VLOOKUP(D395,#REF!,4,FALSE))/360,1)
),1," "),"")</f>
        <v/>
      </c>
      <c r="M395" s="79" t="str">
        <f t="shared" si="23"/>
        <v/>
      </c>
      <c r="N395" s="94"/>
      <c r="O395" s="83"/>
      <c r="P395" s="95"/>
      <c r="Q395" s="96"/>
      <c r="R395" s="97" t="str">
        <f>IF(AND(A395&lt;&gt;0,B395&lt;&gt;0,D395&lt;&gt;0,C395&lt;&gt;0,N395&lt;&gt;0),(vol_de_nuit(B395,D395,A395,C395,N395/24)*24),"")</f>
        <v/>
      </c>
      <c r="S395" s="98"/>
      <c r="T395" s="95"/>
      <c r="U395" s="99"/>
      <c r="V395" s="100"/>
      <c r="W395" s="101"/>
      <c r="X395" s="116" t="str">
        <f>IFERROR(IF(AND(VLOOKUP($F395,'Aircraft list'!$A$4:$G$39,2,FALSE)="YES",VLOOKUP($F395,'Aircraft list'!$A$4:$G$39,4,FALSE)="YES"),T395,""),"")</f>
        <v/>
      </c>
      <c r="Y395" s="115" t="str">
        <f>IFERROR(IF(AND(VLOOKUP($F395,'Aircraft list'!$A$4:$G$39,2,FALSE)="YES",VLOOKUP($F395,'Aircraft list'!$A$4:$G$39,4,FALSE)="YES"),V395,""),"")</f>
        <v/>
      </c>
      <c r="Z395" s="116" t="str">
        <f>IFERROR(IF(AND(VLOOKUP($F395,'Aircraft list'!$A$4:$G$39,3,FALSE)="YES",VLOOKUP($F395,'Aircraft list'!$A$4:$G$39,4,FALSE)="YES"),T395,""),"")</f>
        <v/>
      </c>
      <c r="AA395" s="115" t="str">
        <f>IFERROR(IF(AND(VLOOKUP($F395,'Aircraft list'!$A$4:$G$39,3,FALSE)="YES",VLOOKUP($F395,'Aircraft list'!$A$4:$G$39,4,FALSE)="YES"),V395,""),"")</f>
        <v/>
      </c>
      <c r="AB395" s="116" t="str">
        <f>IFERROR(IF(AND(VLOOKUP($F395,'Aircraft list'!$A$4:$G$39,2,FALSE)="YES",VLOOKUP($F395,'Aircraft list'!$A$4:$G$39,6,FALSE)="YES"),T395,""),"")</f>
        <v/>
      </c>
      <c r="AC395" s="115" t="str">
        <f>IFERROR(IF(AND(VLOOKUP($F395,'Aircraft list'!$A$4:$G$39,2,FALSE)="YES",VLOOKUP($F395,'Aircraft list'!$A$4:$G$39,6,FALSE)="YES"),V395,""),"")</f>
        <v/>
      </c>
      <c r="AD395" s="116" t="str">
        <f>IFERROR(IF(AND(VLOOKUP($F395,'Aircraft list'!$A$4:$G$39,3,FALSE)="YES",VLOOKUP($F395,'Aircraft list'!$A$4:$G$39,6,FALSE)="YES"),T395,""),"")</f>
        <v/>
      </c>
      <c r="AE395" s="117" t="str">
        <f>IFERROR(IF(AND(VLOOKUP($F395,'Aircraft list'!$A$4:$G$39,3,FALSE)="YES",VLOOKUP($F395,'Aircraft list'!$A$4:$G$39,6,FALSE)="YES"),U395,""),"")</f>
        <v/>
      </c>
      <c r="AF395" s="115" t="str">
        <f>IFERROR(IF(AND(VLOOKUP($F395,'Aircraft list'!$A$4:$G$39,3,FALSE)="YES",VLOOKUP($F395,'Aircraft list'!$A$4:$G$39,6,FALSE)="YES"),V395,""),"")</f>
        <v/>
      </c>
      <c r="AG395" s="116" t="str">
        <f>IFERROR(IF(VLOOKUP($F395,'Aircraft list'!$A$4:$G$39,5,FALSE)="YES",T395,""),"")</f>
        <v/>
      </c>
      <c r="AH395" s="117" t="str">
        <f>IFERROR(IF(VLOOKUP($F395,'Aircraft list'!$A$4:$G$39,5,FALSE)="YES",U395,""),"")</f>
        <v/>
      </c>
      <c r="AI395" s="115" t="str">
        <f>IFERROR(IF(VLOOKUP($F395,'Aircraft list'!$A$4:$G$39,5,FALSE)="YES",V395,""),"")</f>
        <v/>
      </c>
      <c r="AJ395" s="101"/>
      <c r="AK395" s="101"/>
      <c r="AL395" s="101"/>
      <c r="AM395" s="102" t="str">
        <f>IFERROR(IF(VLOOKUP($F395,'Aircraft list'!$A$4:$G$39,7,FALSE)="YES",N395,""),"")</f>
        <v/>
      </c>
      <c r="AN395" s="112"/>
      <c r="AO395" s="101"/>
      <c r="AP395" s="101"/>
      <c r="AQ395" s="101"/>
      <c r="AR395" s="111"/>
      <c r="AS395" s="102"/>
      <c r="AT395" s="102"/>
    </row>
    <row r="396" spans="1:46" s="50" customFormat="1">
      <c r="A396" s="84"/>
      <c r="B396" s="75"/>
      <c r="C396" s="76"/>
      <c r="D396" s="77"/>
      <c r="E396" s="73" t="str">
        <f t="shared" si="21"/>
        <v/>
      </c>
      <c r="F396" s="79"/>
      <c r="G396" s="80"/>
      <c r="H396" s="50" t="str">
        <f>IFERROR(IF(VLOOKUP(F396,'Aircraft list'!$A$4:$T$59, 3,FALSE)="YES", "ME", "SE" )," ")</f>
        <v xml:space="preserve"> </v>
      </c>
      <c r="I396" s="80"/>
      <c r="J396" s="81" t="str">
        <f ca="1">IFERROR(IF(AND(
MOD(C396-fctlontodouble(VLOOKUP(B396,#REF!,4,FALSE))/360,1)&gt;=MOD((((MID((MID((IF(ISERR(A396),"",fctsoleil(A396,fctlattodouble(VLOOKUP(B396,#REF!,3,FALSE)),fctlontodouble(VLOOKUP(B396,#REF!,4,FALSE)),FALSE))),1,4)),1,2))*60+MID((MID((IF(ISERR(A396),"",fctsoleil(A396,fctlattodouble(VLOOKUP(B396,#REF!,3,FALSE)),fctlontodouble(VLOOKUP(B396,#REF!,4,FALSE)),FALSE))),1,4)),3,4))/(60*24))-fctlontodouble(VLOOKUP(B396,#REF!,4,FALSE))/360,1),
MOD(C396-fctlontodouble(VLOOKUP(B396,#REF!,4,FALSE))/360,1)&lt;MOD((((MID((MID((IF(ISERR(A396),"",fctsoleil(A396,fctlattodouble(VLOOKUP(B396,#REF!,3,FALSE)),fctlontodouble(VLOOKUP(B396,#REF!,4,FALSE)),FALSE))),7,4)),1,2))*60+MID((MID((IF(ISERR(A396),"",fctsoleil(A396,fctlattodouble(VLOOKUP(B396,#REF!,3,FALSE)),fctlontodouble(VLOOKUP(B396,#REF!,4,FALSE)),FALSE))),7,4)),3,4))/(60*24))-fctlontodouble(VLOOKUP(B396,#REF!,4,FALSE))/360,1)
),1,""),"")</f>
        <v/>
      </c>
      <c r="K396" s="82" t="str">
        <f t="shared" si="22"/>
        <v/>
      </c>
      <c r="L396" s="79" t="str">
        <f ca="1">IFERROR(IF(AND(
MOD(E396-fctlontodouble(VLOOKUP(D396,#REF!,4,FALSE))/360,1)&gt;=MOD((((MID((MID((IF(ISERR(A396),"",fctsoleil(A396,fctlattodouble(VLOOKUP(D396,#REF!,3,FALSE)),fctlontodouble(VLOOKUP(D396,#REF!,4,FALSE)),FALSE))),1,4)),1,2))*60+MID((MID((IF(ISERR(A396),"",fctsoleil(A396,fctlattodouble(VLOOKUP(D396,#REF!,3,FALSE)),fctlontodouble(VLOOKUP(D396,#REF!,4,FALSE)),FALSE))),1,4)),3,4))/(60*24))-fctlontodouble(VLOOKUP(D396,#REF!,4,FALSE))/360,1),
MOD(E396-fctlontodouble(VLOOKUP(D396,#REF!,4,FALSE))/360,1)&lt;MOD((((MID((MID((IF(ISERR(A396),"",fctsoleil(A396,fctlattodouble(VLOOKUP(D396,#REF!,3,FALSE)),fctlontodouble(VLOOKUP(D396,#REF!,4,FALSE)),FALSE))),7,4)),1,2))*60+MID((MID((IF(ISERR(A396),"",fctsoleil(A396,fctlattodouble(VLOOKUP(D396,#REF!,3,FALSE)),fctlontodouble(VLOOKUP(D396,#REF!,4,FALSE)),FALSE))),7,4)),3,4))/(60*24))-fctlontodouble(VLOOKUP(D396,#REF!,4,FALSE))/360,1)
),1," "),"")</f>
        <v/>
      </c>
      <c r="M396" s="79" t="str">
        <f t="shared" si="23"/>
        <v/>
      </c>
      <c r="N396" s="94"/>
      <c r="O396" s="83"/>
      <c r="P396" s="95"/>
      <c r="Q396" s="96"/>
      <c r="R396" s="97" t="str">
        <f>IF(AND(A396&lt;&gt;0,B396&lt;&gt;0,D396&lt;&gt;0,C396&lt;&gt;0,N396&lt;&gt;0),(vol_de_nuit(B396,D396,A396,C396,N396/24)*24),"")</f>
        <v/>
      </c>
      <c r="S396" s="98"/>
      <c r="T396" s="95"/>
      <c r="U396" s="99"/>
      <c r="V396" s="100"/>
      <c r="W396" s="101"/>
      <c r="X396" s="116" t="str">
        <f>IFERROR(IF(AND(VLOOKUP($F396,'Aircraft list'!$A$4:$G$39,2,FALSE)="YES",VLOOKUP($F396,'Aircraft list'!$A$4:$G$39,4,FALSE)="YES"),T396,""),"")</f>
        <v/>
      </c>
      <c r="Y396" s="115" t="str">
        <f>IFERROR(IF(AND(VLOOKUP($F396,'Aircraft list'!$A$4:$G$39,2,FALSE)="YES",VLOOKUP($F396,'Aircraft list'!$A$4:$G$39,4,FALSE)="YES"),V396,""),"")</f>
        <v/>
      </c>
      <c r="Z396" s="116" t="str">
        <f>IFERROR(IF(AND(VLOOKUP($F396,'Aircraft list'!$A$4:$G$39,3,FALSE)="YES",VLOOKUP($F396,'Aircraft list'!$A$4:$G$39,4,FALSE)="YES"),T396,""),"")</f>
        <v/>
      </c>
      <c r="AA396" s="115" t="str">
        <f>IFERROR(IF(AND(VLOOKUP($F396,'Aircraft list'!$A$4:$G$39,3,FALSE)="YES",VLOOKUP($F396,'Aircraft list'!$A$4:$G$39,4,FALSE)="YES"),V396,""),"")</f>
        <v/>
      </c>
      <c r="AB396" s="116" t="str">
        <f>IFERROR(IF(AND(VLOOKUP($F396,'Aircraft list'!$A$4:$G$39,2,FALSE)="YES",VLOOKUP($F396,'Aircraft list'!$A$4:$G$39,6,FALSE)="YES"),T396,""),"")</f>
        <v/>
      </c>
      <c r="AC396" s="115" t="str">
        <f>IFERROR(IF(AND(VLOOKUP($F396,'Aircraft list'!$A$4:$G$39,2,FALSE)="YES",VLOOKUP($F396,'Aircraft list'!$A$4:$G$39,6,FALSE)="YES"),V396,""),"")</f>
        <v/>
      </c>
      <c r="AD396" s="116" t="str">
        <f>IFERROR(IF(AND(VLOOKUP($F396,'Aircraft list'!$A$4:$G$39,3,FALSE)="YES",VLOOKUP($F396,'Aircraft list'!$A$4:$G$39,6,FALSE)="YES"),T396,""),"")</f>
        <v/>
      </c>
      <c r="AE396" s="117" t="str">
        <f>IFERROR(IF(AND(VLOOKUP($F396,'Aircraft list'!$A$4:$G$39,3,FALSE)="YES",VLOOKUP($F396,'Aircraft list'!$A$4:$G$39,6,FALSE)="YES"),U396,""),"")</f>
        <v/>
      </c>
      <c r="AF396" s="115" t="str">
        <f>IFERROR(IF(AND(VLOOKUP($F396,'Aircraft list'!$A$4:$G$39,3,FALSE)="YES",VLOOKUP($F396,'Aircraft list'!$A$4:$G$39,6,FALSE)="YES"),V396,""),"")</f>
        <v/>
      </c>
      <c r="AG396" s="116" t="str">
        <f>IFERROR(IF(VLOOKUP($F396,'Aircraft list'!$A$4:$G$39,5,FALSE)="YES",T396,""),"")</f>
        <v/>
      </c>
      <c r="AH396" s="117" t="str">
        <f>IFERROR(IF(VLOOKUP($F396,'Aircraft list'!$A$4:$G$39,5,FALSE)="YES",U396,""),"")</f>
        <v/>
      </c>
      <c r="AI396" s="115" t="str">
        <f>IFERROR(IF(VLOOKUP($F396,'Aircraft list'!$A$4:$G$39,5,FALSE)="YES",V396,""),"")</f>
        <v/>
      </c>
      <c r="AJ396" s="101"/>
      <c r="AK396" s="101"/>
      <c r="AL396" s="101"/>
      <c r="AM396" s="102" t="str">
        <f>IFERROR(IF(VLOOKUP($F396,'Aircraft list'!$A$4:$G$39,7,FALSE)="YES",N396,""),"")</f>
        <v/>
      </c>
      <c r="AN396" s="112"/>
      <c r="AO396" s="101"/>
      <c r="AP396" s="101"/>
      <c r="AQ396" s="101"/>
      <c r="AR396" s="111"/>
      <c r="AS396" s="102"/>
      <c r="AT396" s="102"/>
    </row>
    <row r="397" spans="1:46" s="50" customFormat="1">
      <c r="A397" s="84"/>
      <c r="B397" s="75"/>
      <c r="C397" s="76"/>
      <c r="D397" s="77"/>
      <c r="E397" s="73" t="str">
        <f t="shared" si="21"/>
        <v/>
      </c>
      <c r="F397" s="79"/>
      <c r="G397" s="80"/>
      <c r="H397" s="50" t="str">
        <f>IFERROR(IF(VLOOKUP(F397,'Aircraft list'!$A$4:$T$59, 3,FALSE)="YES", "ME", "SE" )," ")</f>
        <v xml:space="preserve"> </v>
      </c>
      <c r="I397" s="80"/>
      <c r="J397" s="81" t="str">
        <f ca="1">IFERROR(IF(AND(
MOD(C397-fctlontodouble(VLOOKUP(B397,#REF!,4,FALSE))/360,1)&gt;=MOD((((MID((MID((IF(ISERR(A397),"",fctsoleil(A397,fctlattodouble(VLOOKUP(B397,#REF!,3,FALSE)),fctlontodouble(VLOOKUP(B397,#REF!,4,FALSE)),FALSE))),1,4)),1,2))*60+MID((MID((IF(ISERR(A397),"",fctsoleil(A397,fctlattodouble(VLOOKUP(B397,#REF!,3,FALSE)),fctlontodouble(VLOOKUP(B397,#REF!,4,FALSE)),FALSE))),1,4)),3,4))/(60*24))-fctlontodouble(VLOOKUP(B397,#REF!,4,FALSE))/360,1),
MOD(C397-fctlontodouble(VLOOKUP(B397,#REF!,4,FALSE))/360,1)&lt;MOD((((MID((MID((IF(ISERR(A397),"",fctsoleil(A397,fctlattodouble(VLOOKUP(B397,#REF!,3,FALSE)),fctlontodouble(VLOOKUP(B397,#REF!,4,FALSE)),FALSE))),7,4)),1,2))*60+MID((MID((IF(ISERR(A397),"",fctsoleil(A397,fctlattodouble(VLOOKUP(B397,#REF!,3,FALSE)),fctlontodouble(VLOOKUP(B397,#REF!,4,FALSE)),FALSE))),7,4)),3,4))/(60*24))-fctlontodouble(VLOOKUP(B397,#REF!,4,FALSE))/360,1)
),1,""),"")</f>
        <v/>
      </c>
      <c r="K397" s="82" t="str">
        <f t="shared" si="22"/>
        <v/>
      </c>
      <c r="L397" s="79" t="str">
        <f ca="1">IFERROR(IF(AND(
MOD(E397-fctlontodouble(VLOOKUP(D397,#REF!,4,FALSE))/360,1)&gt;=MOD((((MID((MID((IF(ISERR(A397),"",fctsoleil(A397,fctlattodouble(VLOOKUP(D397,#REF!,3,FALSE)),fctlontodouble(VLOOKUP(D397,#REF!,4,FALSE)),FALSE))),1,4)),1,2))*60+MID((MID((IF(ISERR(A397),"",fctsoleil(A397,fctlattodouble(VLOOKUP(D397,#REF!,3,FALSE)),fctlontodouble(VLOOKUP(D397,#REF!,4,FALSE)),FALSE))),1,4)),3,4))/(60*24))-fctlontodouble(VLOOKUP(D397,#REF!,4,FALSE))/360,1),
MOD(E397-fctlontodouble(VLOOKUP(D397,#REF!,4,FALSE))/360,1)&lt;MOD((((MID((MID((IF(ISERR(A397),"",fctsoleil(A397,fctlattodouble(VLOOKUP(D397,#REF!,3,FALSE)),fctlontodouble(VLOOKUP(D397,#REF!,4,FALSE)),FALSE))),7,4)),1,2))*60+MID((MID((IF(ISERR(A397),"",fctsoleil(A397,fctlattodouble(VLOOKUP(D397,#REF!,3,FALSE)),fctlontodouble(VLOOKUP(D397,#REF!,4,FALSE)),FALSE))),7,4)),3,4))/(60*24))-fctlontodouble(VLOOKUP(D397,#REF!,4,FALSE))/360,1)
),1," "),"")</f>
        <v/>
      </c>
      <c r="M397" s="79" t="str">
        <f t="shared" si="23"/>
        <v/>
      </c>
      <c r="N397" s="94"/>
      <c r="O397" s="83"/>
      <c r="P397" s="95"/>
      <c r="Q397" s="96"/>
      <c r="R397" s="97" t="str">
        <f>IF(AND(A397&lt;&gt;0,B397&lt;&gt;0,D397&lt;&gt;0,C397&lt;&gt;0,N397&lt;&gt;0),(vol_de_nuit(B397,D397,A397,C397,N397/24)*24),"")</f>
        <v/>
      </c>
      <c r="S397" s="98"/>
      <c r="T397" s="95"/>
      <c r="U397" s="99"/>
      <c r="V397" s="100"/>
      <c r="W397" s="101"/>
      <c r="X397" s="116" t="str">
        <f>IFERROR(IF(AND(VLOOKUP($F397,'Aircraft list'!$A$4:$G$39,2,FALSE)="YES",VLOOKUP($F397,'Aircraft list'!$A$4:$G$39,4,FALSE)="YES"),T397,""),"")</f>
        <v/>
      </c>
      <c r="Y397" s="115" t="str">
        <f>IFERROR(IF(AND(VLOOKUP($F397,'Aircraft list'!$A$4:$G$39,2,FALSE)="YES",VLOOKUP($F397,'Aircraft list'!$A$4:$G$39,4,FALSE)="YES"),V397,""),"")</f>
        <v/>
      </c>
      <c r="Z397" s="116" t="str">
        <f>IFERROR(IF(AND(VLOOKUP($F397,'Aircraft list'!$A$4:$G$39,3,FALSE)="YES",VLOOKUP($F397,'Aircraft list'!$A$4:$G$39,4,FALSE)="YES"),T397,""),"")</f>
        <v/>
      </c>
      <c r="AA397" s="115" t="str">
        <f>IFERROR(IF(AND(VLOOKUP($F397,'Aircraft list'!$A$4:$G$39,3,FALSE)="YES",VLOOKUP($F397,'Aircraft list'!$A$4:$G$39,4,FALSE)="YES"),V397,""),"")</f>
        <v/>
      </c>
      <c r="AB397" s="116" t="str">
        <f>IFERROR(IF(AND(VLOOKUP($F397,'Aircraft list'!$A$4:$G$39,2,FALSE)="YES",VLOOKUP($F397,'Aircraft list'!$A$4:$G$39,6,FALSE)="YES"),T397,""),"")</f>
        <v/>
      </c>
      <c r="AC397" s="115" t="str">
        <f>IFERROR(IF(AND(VLOOKUP($F397,'Aircraft list'!$A$4:$G$39,2,FALSE)="YES",VLOOKUP($F397,'Aircraft list'!$A$4:$G$39,6,FALSE)="YES"),V397,""),"")</f>
        <v/>
      </c>
      <c r="AD397" s="116" t="str">
        <f>IFERROR(IF(AND(VLOOKUP($F397,'Aircraft list'!$A$4:$G$39,3,FALSE)="YES",VLOOKUP($F397,'Aircraft list'!$A$4:$G$39,6,FALSE)="YES"),T397,""),"")</f>
        <v/>
      </c>
      <c r="AE397" s="117" t="str">
        <f>IFERROR(IF(AND(VLOOKUP($F397,'Aircraft list'!$A$4:$G$39,3,FALSE)="YES",VLOOKUP($F397,'Aircraft list'!$A$4:$G$39,6,FALSE)="YES"),U397,""),"")</f>
        <v/>
      </c>
      <c r="AF397" s="115" t="str">
        <f>IFERROR(IF(AND(VLOOKUP($F397,'Aircraft list'!$A$4:$G$39,3,FALSE)="YES",VLOOKUP($F397,'Aircraft list'!$A$4:$G$39,6,FALSE)="YES"),V397,""),"")</f>
        <v/>
      </c>
      <c r="AG397" s="116" t="str">
        <f>IFERROR(IF(VLOOKUP($F397,'Aircraft list'!$A$4:$G$39,5,FALSE)="YES",T397,""),"")</f>
        <v/>
      </c>
      <c r="AH397" s="117" t="str">
        <f>IFERROR(IF(VLOOKUP($F397,'Aircraft list'!$A$4:$G$39,5,FALSE)="YES",U397,""),"")</f>
        <v/>
      </c>
      <c r="AI397" s="115" t="str">
        <f>IFERROR(IF(VLOOKUP($F397,'Aircraft list'!$A$4:$G$39,5,FALSE)="YES",V397,""),"")</f>
        <v/>
      </c>
      <c r="AJ397" s="101"/>
      <c r="AK397" s="101"/>
      <c r="AL397" s="101"/>
      <c r="AM397" s="102" t="str">
        <f>IFERROR(IF(VLOOKUP($F397,'Aircraft list'!$A$4:$G$39,7,FALSE)="YES",N397,""),"")</f>
        <v/>
      </c>
      <c r="AN397" s="112"/>
      <c r="AO397" s="101"/>
      <c r="AP397" s="101"/>
      <c r="AQ397" s="101"/>
      <c r="AR397" s="111"/>
      <c r="AS397" s="102"/>
      <c r="AT397" s="102"/>
    </row>
    <row r="398" spans="1:46" s="50" customFormat="1">
      <c r="A398" s="84"/>
      <c r="B398" s="75"/>
      <c r="C398" s="76"/>
      <c r="D398" s="77"/>
      <c r="E398" s="73" t="str">
        <f t="shared" si="21"/>
        <v/>
      </c>
      <c r="F398" s="79"/>
      <c r="G398" s="80"/>
      <c r="H398" s="50" t="str">
        <f>IFERROR(IF(VLOOKUP(F398,'Aircraft list'!$A$4:$T$59, 3,FALSE)="YES", "ME", "SE" )," ")</f>
        <v xml:space="preserve"> </v>
      </c>
      <c r="I398" s="80"/>
      <c r="J398" s="81" t="str">
        <f ca="1">IFERROR(IF(AND(
MOD(C398-fctlontodouble(VLOOKUP(B398,#REF!,4,FALSE))/360,1)&gt;=MOD((((MID((MID((IF(ISERR(A398),"",fctsoleil(A398,fctlattodouble(VLOOKUP(B398,#REF!,3,FALSE)),fctlontodouble(VLOOKUP(B398,#REF!,4,FALSE)),FALSE))),1,4)),1,2))*60+MID((MID((IF(ISERR(A398),"",fctsoleil(A398,fctlattodouble(VLOOKUP(B398,#REF!,3,FALSE)),fctlontodouble(VLOOKUP(B398,#REF!,4,FALSE)),FALSE))),1,4)),3,4))/(60*24))-fctlontodouble(VLOOKUP(B398,#REF!,4,FALSE))/360,1),
MOD(C398-fctlontodouble(VLOOKUP(B398,#REF!,4,FALSE))/360,1)&lt;MOD((((MID((MID((IF(ISERR(A398),"",fctsoleil(A398,fctlattodouble(VLOOKUP(B398,#REF!,3,FALSE)),fctlontodouble(VLOOKUP(B398,#REF!,4,FALSE)),FALSE))),7,4)),1,2))*60+MID((MID((IF(ISERR(A398),"",fctsoleil(A398,fctlattodouble(VLOOKUP(B398,#REF!,3,FALSE)),fctlontodouble(VLOOKUP(B398,#REF!,4,FALSE)),FALSE))),7,4)),3,4))/(60*24))-fctlontodouble(VLOOKUP(B398,#REF!,4,FALSE))/360,1)
),1,""),"")</f>
        <v/>
      </c>
      <c r="K398" s="82" t="str">
        <f t="shared" si="22"/>
        <v/>
      </c>
      <c r="L398" s="79" t="str">
        <f ca="1">IFERROR(IF(AND(
MOD(E398-fctlontodouble(VLOOKUP(D398,#REF!,4,FALSE))/360,1)&gt;=MOD((((MID((MID((IF(ISERR(A398),"",fctsoleil(A398,fctlattodouble(VLOOKUP(D398,#REF!,3,FALSE)),fctlontodouble(VLOOKUP(D398,#REF!,4,FALSE)),FALSE))),1,4)),1,2))*60+MID((MID((IF(ISERR(A398),"",fctsoleil(A398,fctlattodouble(VLOOKUP(D398,#REF!,3,FALSE)),fctlontodouble(VLOOKUP(D398,#REF!,4,FALSE)),FALSE))),1,4)),3,4))/(60*24))-fctlontodouble(VLOOKUP(D398,#REF!,4,FALSE))/360,1),
MOD(E398-fctlontodouble(VLOOKUP(D398,#REF!,4,FALSE))/360,1)&lt;MOD((((MID((MID((IF(ISERR(A398),"",fctsoleil(A398,fctlattodouble(VLOOKUP(D398,#REF!,3,FALSE)),fctlontodouble(VLOOKUP(D398,#REF!,4,FALSE)),FALSE))),7,4)),1,2))*60+MID((MID((IF(ISERR(A398),"",fctsoleil(A398,fctlattodouble(VLOOKUP(D398,#REF!,3,FALSE)),fctlontodouble(VLOOKUP(D398,#REF!,4,FALSE)),FALSE))),7,4)),3,4))/(60*24))-fctlontodouble(VLOOKUP(D398,#REF!,4,FALSE))/360,1)
),1," "),"")</f>
        <v/>
      </c>
      <c r="M398" s="79" t="str">
        <f t="shared" si="23"/>
        <v/>
      </c>
      <c r="N398" s="94"/>
      <c r="O398" s="83"/>
      <c r="P398" s="95"/>
      <c r="Q398" s="96"/>
      <c r="R398" s="97" t="str">
        <f>IF(AND(A398&lt;&gt;0,B398&lt;&gt;0,D398&lt;&gt;0,C398&lt;&gt;0,N398&lt;&gt;0),(vol_de_nuit(B398,D398,A398,C398,N398/24)*24),"")</f>
        <v/>
      </c>
      <c r="S398" s="98"/>
      <c r="T398" s="95"/>
      <c r="U398" s="99"/>
      <c r="V398" s="100"/>
      <c r="W398" s="101"/>
      <c r="X398" s="116" t="str">
        <f>IFERROR(IF(AND(VLOOKUP($F398,'Aircraft list'!$A$4:$G$39,2,FALSE)="YES",VLOOKUP($F398,'Aircraft list'!$A$4:$G$39,4,FALSE)="YES"),T398,""),"")</f>
        <v/>
      </c>
      <c r="Y398" s="115" t="str">
        <f>IFERROR(IF(AND(VLOOKUP($F398,'Aircraft list'!$A$4:$G$39,2,FALSE)="YES",VLOOKUP($F398,'Aircraft list'!$A$4:$G$39,4,FALSE)="YES"),V398,""),"")</f>
        <v/>
      </c>
      <c r="Z398" s="116" t="str">
        <f>IFERROR(IF(AND(VLOOKUP($F398,'Aircraft list'!$A$4:$G$39,3,FALSE)="YES",VLOOKUP($F398,'Aircraft list'!$A$4:$G$39,4,FALSE)="YES"),T398,""),"")</f>
        <v/>
      </c>
      <c r="AA398" s="115" t="str">
        <f>IFERROR(IF(AND(VLOOKUP($F398,'Aircraft list'!$A$4:$G$39,3,FALSE)="YES",VLOOKUP($F398,'Aircraft list'!$A$4:$G$39,4,FALSE)="YES"),V398,""),"")</f>
        <v/>
      </c>
      <c r="AB398" s="116" t="str">
        <f>IFERROR(IF(AND(VLOOKUP($F398,'Aircraft list'!$A$4:$G$39,2,FALSE)="YES",VLOOKUP($F398,'Aircraft list'!$A$4:$G$39,6,FALSE)="YES"),T398,""),"")</f>
        <v/>
      </c>
      <c r="AC398" s="115" t="str">
        <f>IFERROR(IF(AND(VLOOKUP($F398,'Aircraft list'!$A$4:$G$39,2,FALSE)="YES",VLOOKUP($F398,'Aircraft list'!$A$4:$G$39,6,FALSE)="YES"),V398,""),"")</f>
        <v/>
      </c>
      <c r="AD398" s="116" t="str">
        <f>IFERROR(IF(AND(VLOOKUP($F398,'Aircraft list'!$A$4:$G$39,3,FALSE)="YES",VLOOKUP($F398,'Aircraft list'!$A$4:$G$39,6,FALSE)="YES"),T398,""),"")</f>
        <v/>
      </c>
      <c r="AE398" s="117" t="str">
        <f>IFERROR(IF(AND(VLOOKUP($F398,'Aircraft list'!$A$4:$G$39,3,FALSE)="YES",VLOOKUP($F398,'Aircraft list'!$A$4:$G$39,6,FALSE)="YES"),U398,""),"")</f>
        <v/>
      </c>
      <c r="AF398" s="115" t="str">
        <f>IFERROR(IF(AND(VLOOKUP($F398,'Aircraft list'!$A$4:$G$39,3,FALSE)="YES",VLOOKUP($F398,'Aircraft list'!$A$4:$G$39,6,FALSE)="YES"),V398,""),"")</f>
        <v/>
      </c>
      <c r="AG398" s="116" t="str">
        <f>IFERROR(IF(VLOOKUP($F398,'Aircraft list'!$A$4:$G$39,5,FALSE)="YES",T398,""),"")</f>
        <v/>
      </c>
      <c r="AH398" s="117" t="str">
        <f>IFERROR(IF(VLOOKUP($F398,'Aircraft list'!$A$4:$G$39,5,FALSE)="YES",U398,""),"")</f>
        <v/>
      </c>
      <c r="AI398" s="115" t="str">
        <f>IFERROR(IF(VLOOKUP($F398,'Aircraft list'!$A$4:$G$39,5,FALSE)="YES",V398,""),"")</f>
        <v/>
      </c>
      <c r="AJ398" s="101"/>
      <c r="AK398" s="101"/>
      <c r="AL398" s="101"/>
      <c r="AM398" s="102" t="str">
        <f>IFERROR(IF(VLOOKUP($F398,'Aircraft list'!$A$4:$G$39,7,FALSE)="YES",N398,""),"")</f>
        <v/>
      </c>
      <c r="AN398" s="112"/>
      <c r="AO398" s="101"/>
      <c r="AP398" s="101"/>
      <c r="AQ398" s="101"/>
      <c r="AR398" s="111"/>
      <c r="AS398" s="102"/>
      <c r="AT398" s="102"/>
    </row>
    <row r="399" spans="1:46" s="50" customFormat="1">
      <c r="A399" s="84"/>
      <c r="B399" s="75"/>
      <c r="C399" s="76"/>
      <c r="D399" s="77"/>
      <c r="E399" s="73" t="str">
        <f t="shared" si="21"/>
        <v/>
      </c>
      <c r="F399" s="79"/>
      <c r="G399" s="80"/>
      <c r="H399" s="50" t="str">
        <f>IFERROR(IF(VLOOKUP(F399,'Aircraft list'!$A$4:$T$59, 3,FALSE)="YES", "ME", "SE" )," ")</f>
        <v xml:space="preserve"> </v>
      </c>
      <c r="I399" s="80"/>
      <c r="J399" s="81" t="str">
        <f ca="1">IFERROR(IF(AND(
MOD(C399-fctlontodouble(VLOOKUP(B399,#REF!,4,FALSE))/360,1)&gt;=MOD((((MID((MID((IF(ISERR(A399),"",fctsoleil(A399,fctlattodouble(VLOOKUP(B399,#REF!,3,FALSE)),fctlontodouble(VLOOKUP(B399,#REF!,4,FALSE)),FALSE))),1,4)),1,2))*60+MID((MID((IF(ISERR(A399),"",fctsoleil(A399,fctlattodouble(VLOOKUP(B399,#REF!,3,FALSE)),fctlontodouble(VLOOKUP(B399,#REF!,4,FALSE)),FALSE))),1,4)),3,4))/(60*24))-fctlontodouble(VLOOKUP(B399,#REF!,4,FALSE))/360,1),
MOD(C399-fctlontodouble(VLOOKUP(B399,#REF!,4,FALSE))/360,1)&lt;MOD((((MID((MID((IF(ISERR(A399),"",fctsoleil(A399,fctlattodouble(VLOOKUP(B399,#REF!,3,FALSE)),fctlontodouble(VLOOKUP(B399,#REF!,4,FALSE)),FALSE))),7,4)),1,2))*60+MID((MID((IF(ISERR(A399),"",fctsoleil(A399,fctlattodouble(VLOOKUP(B399,#REF!,3,FALSE)),fctlontodouble(VLOOKUP(B399,#REF!,4,FALSE)),FALSE))),7,4)),3,4))/(60*24))-fctlontodouble(VLOOKUP(B399,#REF!,4,FALSE))/360,1)
),1,""),"")</f>
        <v/>
      </c>
      <c r="K399" s="82" t="str">
        <f t="shared" si="22"/>
        <v/>
      </c>
      <c r="L399" s="79" t="str">
        <f ca="1">IFERROR(IF(AND(
MOD(E399-fctlontodouble(VLOOKUP(D399,#REF!,4,FALSE))/360,1)&gt;=MOD((((MID((MID((IF(ISERR(A399),"",fctsoleil(A399,fctlattodouble(VLOOKUP(D399,#REF!,3,FALSE)),fctlontodouble(VLOOKUP(D399,#REF!,4,FALSE)),FALSE))),1,4)),1,2))*60+MID((MID((IF(ISERR(A399),"",fctsoleil(A399,fctlattodouble(VLOOKUP(D399,#REF!,3,FALSE)),fctlontodouble(VLOOKUP(D399,#REF!,4,FALSE)),FALSE))),1,4)),3,4))/(60*24))-fctlontodouble(VLOOKUP(D399,#REF!,4,FALSE))/360,1),
MOD(E399-fctlontodouble(VLOOKUP(D399,#REF!,4,FALSE))/360,1)&lt;MOD((((MID((MID((IF(ISERR(A399),"",fctsoleil(A399,fctlattodouble(VLOOKUP(D399,#REF!,3,FALSE)),fctlontodouble(VLOOKUP(D399,#REF!,4,FALSE)),FALSE))),7,4)),1,2))*60+MID((MID((IF(ISERR(A399),"",fctsoleil(A399,fctlattodouble(VLOOKUP(D399,#REF!,3,FALSE)),fctlontodouble(VLOOKUP(D399,#REF!,4,FALSE)),FALSE))),7,4)),3,4))/(60*24))-fctlontodouble(VLOOKUP(D399,#REF!,4,FALSE))/360,1)
),1," "),"")</f>
        <v/>
      </c>
      <c r="M399" s="79" t="str">
        <f t="shared" si="23"/>
        <v/>
      </c>
      <c r="N399" s="94"/>
      <c r="O399" s="83"/>
      <c r="P399" s="95"/>
      <c r="Q399" s="96"/>
      <c r="R399" s="97" t="str">
        <f>IF(AND(A399&lt;&gt;0,B399&lt;&gt;0,D399&lt;&gt;0,C399&lt;&gt;0,N399&lt;&gt;0),(vol_de_nuit(B399,D399,A399,C399,N399/24)*24),"")</f>
        <v/>
      </c>
      <c r="S399" s="98"/>
      <c r="T399" s="95"/>
      <c r="U399" s="99"/>
      <c r="V399" s="100"/>
      <c r="W399" s="101"/>
      <c r="X399" s="116" t="str">
        <f>IFERROR(IF(AND(VLOOKUP($F399,'Aircraft list'!$A$4:$G$39,2,FALSE)="YES",VLOOKUP($F399,'Aircraft list'!$A$4:$G$39,4,FALSE)="YES"),T399,""),"")</f>
        <v/>
      </c>
      <c r="Y399" s="115" t="str">
        <f>IFERROR(IF(AND(VLOOKUP($F399,'Aircraft list'!$A$4:$G$39,2,FALSE)="YES",VLOOKUP($F399,'Aircraft list'!$A$4:$G$39,4,FALSE)="YES"),V399,""),"")</f>
        <v/>
      </c>
      <c r="Z399" s="116" t="str">
        <f>IFERROR(IF(AND(VLOOKUP($F399,'Aircraft list'!$A$4:$G$39,3,FALSE)="YES",VLOOKUP($F399,'Aircraft list'!$A$4:$G$39,4,FALSE)="YES"),T399,""),"")</f>
        <v/>
      </c>
      <c r="AA399" s="115" t="str">
        <f>IFERROR(IF(AND(VLOOKUP($F399,'Aircraft list'!$A$4:$G$39,3,FALSE)="YES",VLOOKUP($F399,'Aircraft list'!$A$4:$G$39,4,FALSE)="YES"),V399,""),"")</f>
        <v/>
      </c>
      <c r="AB399" s="116" t="str">
        <f>IFERROR(IF(AND(VLOOKUP($F399,'Aircraft list'!$A$4:$G$39,2,FALSE)="YES",VLOOKUP($F399,'Aircraft list'!$A$4:$G$39,6,FALSE)="YES"),T399,""),"")</f>
        <v/>
      </c>
      <c r="AC399" s="115" t="str">
        <f>IFERROR(IF(AND(VLOOKUP($F399,'Aircraft list'!$A$4:$G$39,2,FALSE)="YES",VLOOKUP($F399,'Aircraft list'!$A$4:$G$39,6,FALSE)="YES"),V399,""),"")</f>
        <v/>
      </c>
      <c r="AD399" s="116" t="str">
        <f>IFERROR(IF(AND(VLOOKUP($F399,'Aircraft list'!$A$4:$G$39,3,FALSE)="YES",VLOOKUP($F399,'Aircraft list'!$A$4:$G$39,6,FALSE)="YES"),T399,""),"")</f>
        <v/>
      </c>
      <c r="AE399" s="117" t="str">
        <f>IFERROR(IF(AND(VLOOKUP($F399,'Aircraft list'!$A$4:$G$39,3,FALSE)="YES",VLOOKUP($F399,'Aircraft list'!$A$4:$G$39,6,FALSE)="YES"),U399,""),"")</f>
        <v/>
      </c>
      <c r="AF399" s="115" t="str">
        <f>IFERROR(IF(AND(VLOOKUP($F399,'Aircraft list'!$A$4:$G$39,3,FALSE)="YES",VLOOKUP($F399,'Aircraft list'!$A$4:$G$39,6,FALSE)="YES"),V399,""),"")</f>
        <v/>
      </c>
      <c r="AG399" s="116" t="str">
        <f>IFERROR(IF(VLOOKUP($F399,'Aircraft list'!$A$4:$G$39,5,FALSE)="YES",T399,""),"")</f>
        <v/>
      </c>
      <c r="AH399" s="117" t="str">
        <f>IFERROR(IF(VLOOKUP($F399,'Aircraft list'!$A$4:$G$39,5,FALSE)="YES",U399,""),"")</f>
        <v/>
      </c>
      <c r="AI399" s="115" t="str">
        <f>IFERROR(IF(VLOOKUP($F399,'Aircraft list'!$A$4:$G$39,5,FALSE)="YES",V399,""),"")</f>
        <v/>
      </c>
      <c r="AJ399" s="101"/>
      <c r="AK399" s="101"/>
      <c r="AL399" s="101"/>
      <c r="AM399" s="102" t="str">
        <f>IFERROR(IF(VLOOKUP($F399,'Aircraft list'!$A$4:$G$39,7,FALSE)="YES",N399,""),"")</f>
        <v/>
      </c>
      <c r="AN399" s="112"/>
      <c r="AO399" s="101"/>
      <c r="AP399" s="101"/>
      <c r="AQ399" s="101"/>
      <c r="AR399" s="111"/>
      <c r="AS399" s="102"/>
      <c r="AT399" s="102"/>
    </row>
    <row r="400" spans="1:46" s="50" customFormat="1">
      <c r="A400" s="84"/>
      <c r="B400" s="75"/>
      <c r="C400" s="76"/>
      <c r="D400" s="77"/>
      <c r="E400" s="73" t="str">
        <f t="shared" si="21"/>
        <v/>
      </c>
      <c r="F400" s="79"/>
      <c r="G400" s="80"/>
      <c r="H400" s="50" t="str">
        <f>IFERROR(IF(VLOOKUP(F400,'Aircraft list'!$A$4:$T$59, 3,FALSE)="YES", "ME", "SE" )," ")</f>
        <v xml:space="preserve"> </v>
      </c>
      <c r="I400" s="80"/>
      <c r="J400" s="81" t="str">
        <f ca="1">IFERROR(IF(AND(
MOD(C400-fctlontodouble(VLOOKUP(B400,#REF!,4,FALSE))/360,1)&gt;=MOD((((MID((MID((IF(ISERR(A400),"",fctsoleil(A400,fctlattodouble(VLOOKUP(B400,#REF!,3,FALSE)),fctlontodouble(VLOOKUP(B400,#REF!,4,FALSE)),FALSE))),1,4)),1,2))*60+MID((MID((IF(ISERR(A400),"",fctsoleil(A400,fctlattodouble(VLOOKUP(B400,#REF!,3,FALSE)),fctlontodouble(VLOOKUP(B400,#REF!,4,FALSE)),FALSE))),1,4)),3,4))/(60*24))-fctlontodouble(VLOOKUP(B400,#REF!,4,FALSE))/360,1),
MOD(C400-fctlontodouble(VLOOKUP(B400,#REF!,4,FALSE))/360,1)&lt;MOD((((MID((MID((IF(ISERR(A400),"",fctsoleil(A400,fctlattodouble(VLOOKUP(B400,#REF!,3,FALSE)),fctlontodouble(VLOOKUP(B400,#REF!,4,FALSE)),FALSE))),7,4)),1,2))*60+MID((MID((IF(ISERR(A400),"",fctsoleil(A400,fctlattodouble(VLOOKUP(B400,#REF!,3,FALSE)),fctlontodouble(VLOOKUP(B400,#REF!,4,FALSE)),FALSE))),7,4)),3,4))/(60*24))-fctlontodouble(VLOOKUP(B400,#REF!,4,FALSE))/360,1)
),1,""),"")</f>
        <v/>
      </c>
      <c r="K400" s="82" t="str">
        <f t="shared" si="22"/>
        <v/>
      </c>
      <c r="L400" s="79" t="str">
        <f ca="1">IFERROR(IF(AND(
MOD(E400-fctlontodouble(VLOOKUP(D400,#REF!,4,FALSE))/360,1)&gt;=MOD((((MID((MID((IF(ISERR(A400),"",fctsoleil(A400,fctlattodouble(VLOOKUP(D400,#REF!,3,FALSE)),fctlontodouble(VLOOKUP(D400,#REF!,4,FALSE)),FALSE))),1,4)),1,2))*60+MID((MID((IF(ISERR(A400),"",fctsoleil(A400,fctlattodouble(VLOOKUP(D400,#REF!,3,FALSE)),fctlontodouble(VLOOKUP(D400,#REF!,4,FALSE)),FALSE))),1,4)),3,4))/(60*24))-fctlontodouble(VLOOKUP(D400,#REF!,4,FALSE))/360,1),
MOD(E400-fctlontodouble(VLOOKUP(D400,#REF!,4,FALSE))/360,1)&lt;MOD((((MID((MID((IF(ISERR(A400),"",fctsoleil(A400,fctlattodouble(VLOOKUP(D400,#REF!,3,FALSE)),fctlontodouble(VLOOKUP(D400,#REF!,4,FALSE)),FALSE))),7,4)),1,2))*60+MID((MID((IF(ISERR(A400),"",fctsoleil(A400,fctlattodouble(VLOOKUP(D400,#REF!,3,FALSE)),fctlontodouble(VLOOKUP(D400,#REF!,4,FALSE)),FALSE))),7,4)),3,4))/(60*24))-fctlontodouble(VLOOKUP(D400,#REF!,4,FALSE))/360,1)
),1," "),"")</f>
        <v/>
      </c>
      <c r="M400" s="79" t="str">
        <f t="shared" si="23"/>
        <v/>
      </c>
      <c r="N400" s="94"/>
      <c r="O400" s="83"/>
      <c r="P400" s="95"/>
      <c r="Q400" s="96"/>
      <c r="R400" s="97" t="str">
        <f>IF(AND(A400&lt;&gt;0,B400&lt;&gt;0,D400&lt;&gt;0,C400&lt;&gt;0,N400&lt;&gt;0),(vol_de_nuit(B400,D400,A400,C400,N400/24)*24),"")</f>
        <v/>
      </c>
      <c r="S400" s="98"/>
      <c r="T400" s="95"/>
      <c r="U400" s="99"/>
      <c r="V400" s="100"/>
      <c r="W400" s="101"/>
      <c r="X400" s="116" t="str">
        <f>IFERROR(IF(AND(VLOOKUP($F400,'Aircraft list'!$A$4:$G$39,2,FALSE)="YES",VLOOKUP($F400,'Aircraft list'!$A$4:$G$39,4,FALSE)="YES"),T400,""),"")</f>
        <v/>
      </c>
      <c r="Y400" s="115" t="str">
        <f>IFERROR(IF(AND(VLOOKUP($F400,'Aircraft list'!$A$4:$G$39,2,FALSE)="YES",VLOOKUP($F400,'Aircraft list'!$A$4:$G$39,4,FALSE)="YES"),V400,""),"")</f>
        <v/>
      </c>
      <c r="Z400" s="116" t="str">
        <f>IFERROR(IF(AND(VLOOKUP($F400,'Aircraft list'!$A$4:$G$39,3,FALSE)="YES",VLOOKUP($F400,'Aircraft list'!$A$4:$G$39,4,FALSE)="YES"),T400,""),"")</f>
        <v/>
      </c>
      <c r="AA400" s="115" t="str">
        <f>IFERROR(IF(AND(VLOOKUP($F400,'Aircraft list'!$A$4:$G$39,3,FALSE)="YES",VLOOKUP($F400,'Aircraft list'!$A$4:$G$39,4,FALSE)="YES"),V400,""),"")</f>
        <v/>
      </c>
      <c r="AB400" s="116" t="str">
        <f>IFERROR(IF(AND(VLOOKUP($F400,'Aircraft list'!$A$4:$G$39,2,FALSE)="YES",VLOOKUP($F400,'Aircraft list'!$A$4:$G$39,6,FALSE)="YES"),T400,""),"")</f>
        <v/>
      </c>
      <c r="AC400" s="115" t="str">
        <f>IFERROR(IF(AND(VLOOKUP($F400,'Aircraft list'!$A$4:$G$39,2,FALSE)="YES",VLOOKUP($F400,'Aircraft list'!$A$4:$G$39,6,FALSE)="YES"),V400,""),"")</f>
        <v/>
      </c>
      <c r="AD400" s="116" t="str">
        <f>IFERROR(IF(AND(VLOOKUP($F400,'Aircraft list'!$A$4:$G$39,3,FALSE)="YES",VLOOKUP($F400,'Aircraft list'!$A$4:$G$39,6,FALSE)="YES"),T400,""),"")</f>
        <v/>
      </c>
      <c r="AE400" s="117" t="str">
        <f>IFERROR(IF(AND(VLOOKUP($F400,'Aircraft list'!$A$4:$G$39,3,FALSE)="YES",VLOOKUP($F400,'Aircraft list'!$A$4:$G$39,6,FALSE)="YES"),U400,""),"")</f>
        <v/>
      </c>
      <c r="AF400" s="115" t="str">
        <f>IFERROR(IF(AND(VLOOKUP($F400,'Aircraft list'!$A$4:$G$39,3,FALSE)="YES",VLOOKUP($F400,'Aircraft list'!$A$4:$G$39,6,FALSE)="YES"),V400,""),"")</f>
        <v/>
      </c>
      <c r="AG400" s="116" t="str">
        <f>IFERROR(IF(VLOOKUP($F400,'Aircraft list'!$A$4:$G$39,5,FALSE)="YES",T400,""),"")</f>
        <v/>
      </c>
      <c r="AH400" s="117" t="str">
        <f>IFERROR(IF(VLOOKUP($F400,'Aircraft list'!$A$4:$G$39,5,FALSE)="YES",U400,""),"")</f>
        <v/>
      </c>
      <c r="AI400" s="115" t="str">
        <f>IFERROR(IF(VLOOKUP($F400,'Aircraft list'!$A$4:$G$39,5,FALSE)="YES",V400,""),"")</f>
        <v/>
      </c>
      <c r="AJ400" s="101"/>
      <c r="AK400" s="101"/>
      <c r="AL400" s="101"/>
      <c r="AM400" s="102" t="str">
        <f>IFERROR(IF(VLOOKUP($F400,'Aircraft list'!$A$4:$G$39,7,FALSE)="YES",N400,""),"")</f>
        <v/>
      </c>
      <c r="AN400" s="112"/>
      <c r="AO400" s="101"/>
      <c r="AP400" s="101"/>
      <c r="AQ400" s="101"/>
      <c r="AR400" s="111"/>
      <c r="AS400" s="102"/>
      <c r="AT400" s="102"/>
    </row>
    <row r="401" spans="1:46" s="50" customFormat="1">
      <c r="A401" s="84"/>
      <c r="B401" s="75"/>
      <c r="C401" s="76"/>
      <c r="D401" s="77"/>
      <c r="E401" s="73" t="str">
        <f t="shared" si="21"/>
        <v/>
      </c>
      <c r="F401" s="79"/>
      <c r="G401" s="80"/>
      <c r="H401" s="50" t="str">
        <f>IFERROR(IF(VLOOKUP(F401,'Aircraft list'!$A$4:$T$59, 3,FALSE)="YES", "ME", "SE" )," ")</f>
        <v xml:space="preserve"> </v>
      </c>
      <c r="I401" s="80"/>
      <c r="J401" s="81" t="str">
        <f ca="1">IFERROR(IF(AND(
MOD(C401-fctlontodouble(VLOOKUP(B401,#REF!,4,FALSE))/360,1)&gt;=MOD((((MID((MID((IF(ISERR(A401),"",fctsoleil(A401,fctlattodouble(VLOOKUP(B401,#REF!,3,FALSE)),fctlontodouble(VLOOKUP(B401,#REF!,4,FALSE)),FALSE))),1,4)),1,2))*60+MID((MID((IF(ISERR(A401),"",fctsoleil(A401,fctlattodouble(VLOOKUP(B401,#REF!,3,FALSE)),fctlontodouble(VLOOKUP(B401,#REF!,4,FALSE)),FALSE))),1,4)),3,4))/(60*24))-fctlontodouble(VLOOKUP(B401,#REF!,4,FALSE))/360,1),
MOD(C401-fctlontodouble(VLOOKUP(B401,#REF!,4,FALSE))/360,1)&lt;MOD((((MID((MID((IF(ISERR(A401),"",fctsoleil(A401,fctlattodouble(VLOOKUP(B401,#REF!,3,FALSE)),fctlontodouble(VLOOKUP(B401,#REF!,4,FALSE)),FALSE))),7,4)),1,2))*60+MID((MID((IF(ISERR(A401),"",fctsoleil(A401,fctlattodouble(VLOOKUP(B401,#REF!,3,FALSE)),fctlontodouble(VLOOKUP(B401,#REF!,4,FALSE)),FALSE))),7,4)),3,4))/(60*24))-fctlontodouble(VLOOKUP(B401,#REF!,4,FALSE))/360,1)
),1,""),"")</f>
        <v/>
      </c>
      <c r="K401" s="82" t="str">
        <f t="shared" si="22"/>
        <v/>
      </c>
      <c r="L401" s="79" t="str">
        <f ca="1">IFERROR(IF(AND(
MOD(E401-fctlontodouble(VLOOKUP(D401,#REF!,4,FALSE))/360,1)&gt;=MOD((((MID((MID((IF(ISERR(A401),"",fctsoleil(A401,fctlattodouble(VLOOKUP(D401,#REF!,3,FALSE)),fctlontodouble(VLOOKUP(D401,#REF!,4,FALSE)),FALSE))),1,4)),1,2))*60+MID((MID((IF(ISERR(A401),"",fctsoleil(A401,fctlattodouble(VLOOKUP(D401,#REF!,3,FALSE)),fctlontodouble(VLOOKUP(D401,#REF!,4,FALSE)),FALSE))),1,4)),3,4))/(60*24))-fctlontodouble(VLOOKUP(D401,#REF!,4,FALSE))/360,1),
MOD(E401-fctlontodouble(VLOOKUP(D401,#REF!,4,FALSE))/360,1)&lt;MOD((((MID((MID((IF(ISERR(A401),"",fctsoleil(A401,fctlattodouble(VLOOKUP(D401,#REF!,3,FALSE)),fctlontodouble(VLOOKUP(D401,#REF!,4,FALSE)),FALSE))),7,4)),1,2))*60+MID((MID((IF(ISERR(A401),"",fctsoleil(A401,fctlattodouble(VLOOKUP(D401,#REF!,3,FALSE)),fctlontodouble(VLOOKUP(D401,#REF!,4,FALSE)),FALSE))),7,4)),3,4))/(60*24))-fctlontodouble(VLOOKUP(D401,#REF!,4,FALSE))/360,1)
),1," "),"")</f>
        <v/>
      </c>
      <c r="M401" s="79" t="str">
        <f t="shared" si="23"/>
        <v/>
      </c>
      <c r="N401" s="94"/>
      <c r="O401" s="83"/>
      <c r="P401" s="95"/>
      <c r="Q401" s="96"/>
      <c r="R401" s="97" t="str">
        <f>IF(AND(A401&lt;&gt;0,B401&lt;&gt;0,D401&lt;&gt;0,C401&lt;&gt;0,N401&lt;&gt;0),(vol_de_nuit(B401,D401,A401,C401,N401/24)*24),"")</f>
        <v/>
      </c>
      <c r="S401" s="98"/>
      <c r="T401" s="95"/>
      <c r="U401" s="99"/>
      <c r="V401" s="100"/>
      <c r="W401" s="101"/>
      <c r="X401" s="116" t="str">
        <f>IFERROR(IF(AND(VLOOKUP($F401,'Aircraft list'!$A$4:$G$39,2,FALSE)="YES",VLOOKUP($F401,'Aircraft list'!$A$4:$G$39,4,FALSE)="YES"),T401,""),"")</f>
        <v/>
      </c>
      <c r="Y401" s="115" t="str">
        <f>IFERROR(IF(AND(VLOOKUP($F401,'Aircraft list'!$A$4:$G$39,2,FALSE)="YES",VLOOKUP($F401,'Aircraft list'!$A$4:$G$39,4,FALSE)="YES"),V401,""),"")</f>
        <v/>
      </c>
      <c r="Z401" s="116" t="str">
        <f>IFERROR(IF(AND(VLOOKUP($F401,'Aircraft list'!$A$4:$G$39,3,FALSE)="YES",VLOOKUP($F401,'Aircraft list'!$A$4:$G$39,4,FALSE)="YES"),T401,""),"")</f>
        <v/>
      </c>
      <c r="AA401" s="115" t="str">
        <f>IFERROR(IF(AND(VLOOKUP($F401,'Aircraft list'!$A$4:$G$39,3,FALSE)="YES",VLOOKUP($F401,'Aircraft list'!$A$4:$G$39,4,FALSE)="YES"),V401,""),"")</f>
        <v/>
      </c>
      <c r="AB401" s="116" t="str">
        <f>IFERROR(IF(AND(VLOOKUP($F401,'Aircraft list'!$A$4:$G$39,2,FALSE)="YES",VLOOKUP($F401,'Aircraft list'!$A$4:$G$39,6,FALSE)="YES"),T401,""),"")</f>
        <v/>
      </c>
      <c r="AC401" s="115" t="str">
        <f>IFERROR(IF(AND(VLOOKUP($F401,'Aircraft list'!$A$4:$G$39,2,FALSE)="YES",VLOOKUP($F401,'Aircraft list'!$A$4:$G$39,6,FALSE)="YES"),V401,""),"")</f>
        <v/>
      </c>
      <c r="AD401" s="116" t="str">
        <f>IFERROR(IF(AND(VLOOKUP($F401,'Aircraft list'!$A$4:$G$39,3,FALSE)="YES",VLOOKUP($F401,'Aircraft list'!$A$4:$G$39,6,FALSE)="YES"),T401,""),"")</f>
        <v/>
      </c>
      <c r="AE401" s="117" t="str">
        <f>IFERROR(IF(AND(VLOOKUP($F401,'Aircraft list'!$A$4:$G$39,3,FALSE)="YES",VLOOKUP($F401,'Aircraft list'!$A$4:$G$39,6,FALSE)="YES"),U401,""),"")</f>
        <v/>
      </c>
      <c r="AF401" s="115" t="str">
        <f>IFERROR(IF(AND(VLOOKUP($F401,'Aircraft list'!$A$4:$G$39,3,FALSE)="YES",VLOOKUP($F401,'Aircraft list'!$A$4:$G$39,6,FALSE)="YES"),V401,""),"")</f>
        <v/>
      </c>
      <c r="AG401" s="116" t="str">
        <f>IFERROR(IF(VLOOKUP($F401,'Aircraft list'!$A$4:$G$39,5,FALSE)="YES",T401,""),"")</f>
        <v/>
      </c>
      <c r="AH401" s="117" t="str">
        <f>IFERROR(IF(VLOOKUP($F401,'Aircraft list'!$A$4:$G$39,5,FALSE)="YES",U401,""),"")</f>
        <v/>
      </c>
      <c r="AI401" s="115" t="str">
        <f>IFERROR(IF(VLOOKUP($F401,'Aircraft list'!$A$4:$G$39,5,FALSE)="YES",V401,""),"")</f>
        <v/>
      </c>
      <c r="AJ401" s="101"/>
      <c r="AK401" s="101"/>
      <c r="AL401" s="101"/>
      <c r="AM401" s="102" t="str">
        <f>IFERROR(IF(VLOOKUP($F401,'Aircraft list'!$A$4:$G$39,7,FALSE)="YES",N401,""),"")</f>
        <v/>
      </c>
      <c r="AN401" s="112"/>
      <c r="AO401" s="101"/>
      <c r="AP401" s="101"/>
      <c r="AQ401" s="101"/>
      <c r="AR401" s="111"/>
      <c r="AS401" s="102"/>
      <c r="AT401" s="102"/>
    </row>
    <row r="402" spans="1:46" s="50" customFormat="1">
      <c r="A402" s="84"/>
      <c r="B402" s="75"/>
      <c r="C402" s="76"/>
      <c r="D402" s="77"/>
      <c r="E402" s="73" t="str">
        <f t="shared" si="21"/>
        <v/>
      </c>
      <c r="F402" s="79"/>
      <c r="G402" s="80"/>
      <c r="H402" s="50" t="str">
        <f>IFERROR(IF(VLOOKUP(F402,'Aircraft list'!$A$4:$T$59, 3,FALSE)="YES", "ME", "SE" )," ")</f>
        <v xml:space="preserve"> </v>
      </c>
      <c r="I402" s="80"/>
      <c r="J402" s="81" t="str">
        <f ca="1">IFERROR(IF(AND(
MOD(C402-fctlontodouble(VLOOKUP(B402,#REF!,4,FALSE))/360,1)&gt;=MOD((((MID((MID((IF(ISERR(A402),"",fctsoleil(A402,fctlattodouble(VLOOKUP(B402,#REF!,3,FALSE)),fctlontodouble(VLOOKUP(B402,#REF!,4,FALSE)),FALSE))),1,4)),1,2))*60+MID((MID((IF(ISERR(A402),"",fctsoleil(A402,fctlattodouble(VLOOKUP(B402,#REF!,3,FALSE)),fctlontodouble(VLOOKUP(B402,#REF!,4,FALSE)),FALSE))),1,4)),3,4))/(60*24))-fctlontodouble(VLOOKUP(B402,#REF!,4,FALSE))/360,1),
MOD(C402-fctlontodouble(VLOOKUP(B402,#REF!,4,FALSE))/360,1)&lt;MOD((((MID((MID((IF(ISERR(A402),"",fctsoleil(A402,fctlattodouble(VLOOKUP(B402,#REF!,3,FALSE)),fctlontodouble(VLOOKUP(B402,#REF!,4,FALSE)),FALSE))),7,4)),1,2))*60+MID((MID((IF(ISERR(A402),"",fctsoleil(A402,fctlattodouble(VLOOKUP(B402,#REF!,3,FALSE)),fctlontodouble(VLOOKUP(B402,#REF!,4,FALSE)),FALSE))),7,4)),3,4))/(60*24))-fctlontodouble(VLOOKUP(B402,#REF!,4,FALSE))/360,1)
),1,""),"")</f>
        <v/>
      </c>
      <c r="K402" s="82" t="str">
        <f t="shared" si="22"/>
        <v/>
      </c>
      <c r="L402" s="79" t="str">
        <f ca="1">IFERROR(IF(AND(
MOD(E402-fctlontodouble(VLOOKUP(D402,#REF!,4,FALSE))/360,1)&gt;=MOD((((MID((MID((IF(ISERR(A402),"",fctsoleil(A402,fctlattodouble(VLOOKUP(D402,#REF!,3,FALSE)),fctlontodouble(VLOOKUP(D402,#REF!,4,FALSE)),FALSE))),1,4)),1,2))*60+MID((MID((IF(ISERR(A402),"",fctsoleil(A402,fctlattodouble(VLOOKUP(D402,#REF!,3,FALSE)),fctlontodouble(VLOOKUP(D402,#REF!,4,FALSE)),FALSE))),1,4)),3,4))/(60*24))-fctlontodouble(VLOOKUP(D402,#REF!,4,FALSE))/360,1),
MOD(E402-fctlontodouble(VLOOKUP(D402,#REF!,4,FALSE))/360,1)&lt;MOD((((MID((MID((IF(ISERR(A402),"",fctsoleil(A402,fctlattodouble(VLOOKUP(D402,#REF!,3,FALSE)),fctlontodouble(VLOOKUP(D402,#REF!,4,FALSE)),FALSE))),7,4)),1,2))*60+MID((MID((IF(ISERR(A402),"",fctsoleil(A402,fctlattodouble(VLOOKUP(D402,#REF!,3,FALSE)),fctlontodouble(VLOOKUP(D402,#REF!,4,FALSE)),FALSE))),7,4)),3,4))/(60*24))-fctlontodouble(VLOOKUP(D402,#REF!,4,FALSE))/360,1)
),1," "),"")</f>
        <v/>
      </c>
      <c r="M402" s="79" t="str">
        <f t="shared" si="23"/>
        <v/>
      </c>
      <c r="N402" s="94"/>
      <c r="O402" s="83"/>
      <c r="P402" s="95"/>
      <c r="Q402" s="96"/>
      <c r="R402" s="97" t="str">
        <f>IF(AND(A402&lt;&gt;0,B402&lt;&gt;0,D402&lt;&gt;0,C402&lt;&gt;0,N402&lt;&gt;0),(vol_de_nuit(B402,D402,A402,C402,N402/24)*24),"")</f>
        <v/>
      </c>
      <c r="S402" s="98"/>
      <c r="T402" s="95"/>
      <c r="U402" s="99"/>
      <c r="V402" s="100"/>
      <c r="W402" s="101"/>
      <c r="X402" s="116" t="str">
        <f>IFERROR(IF(AND(VLOOKUP($F402,'Aircraft list'!$A$4:$G$39,2,FALSE)="YES",VLOOKUP($F402,'Aircraft list'!$A$4:$G$39,4,FALSE)="YES"),T402,""),"")</f>
        <v/>
      </c>
      <c r="Y402" s="115" t="str">
        <f>IFERROR(IF(AND(VLOOKUP($F402,'Aircraft list'!$A$4:$G$39,2,FALSE)="YES",VLOOKUP($F402,'Aircraft list'!$A$4:$G$39,4,FALSE)="YES"),V402,""),"")</f>
        <v/>
      </c>
      <c r="Z402" s="116" t="str">
        <f>IFERROR(IF(AND(VLOOKUP($F402,'Aircraft list'!$A$4:$G$39,3,FALSE)="YES",VLOOKUP($F402,'Aircraft list'!$A$4:$G$39,4,FALSE)="YES"),T402,""),"")</f>
        <v/>
      </c>
      <c r="AA402" s="115" t="str">
        <f>IFERROR(IF(AND(VLOOKUP($F402,'Aircraft list'!$A$4:$G$39,3,FALSE)="YES",VLOOKUP($F402,'Aircraft list'!$A$4:$G$39,4,FALSE)="YES"),V402,""),"")</f>
        <v/>
      </c>
      <c r="AB402" s="116" t="str">
        <f>IFERROR(IF(AND(VLOOKUP($F402,'Aircraft list'!$A$4:$G$39,2,FALSE)="YES",VLOOKUP($F402,'Aircraft list'!$A$4:$G$39,6,FALSE)="YES"),T402,""),"")</f>
        <v/>
      </c>
      <c r="AC402" s="115" t="str">
        <f>IFERROR(IF(AND(VLOOKUP($F402,'Aircraft list'!$A$4:$G$39,2,FALSE)="YES",VLOOKUP($F402,'Aircraft list'!$A$4:$G$39,6,FALSE)="YES"),V402,""),"")</f>
        <v/>
      </c>
      <c r="AD402" s="116" t="str">
        <f>IFERROR(IF(AND(VLOOKUP($F402,'Aircraft list'!$A$4:$G$39,3,FALSE)="YES",VLOOKUP($F402,'Aircraft list'!$A$4:$G$39,6,FALSE)="YES"),T402,""),"")</f>
        <v/>
      </c>
      <c r="AE402" s="117" t="str">
        <f>IFERROR(IF(AND(VLOOKUP($F402,'Aircraft list'!$A$4:$G$39,3,FALSE)="YES",VLOOKUP($F402,'Aircraft list'!$A$4:$G$39,6,FALSE)="YES"),U402,""),"")</f>
        <v/>
      </c>
      <c r="AF402" s="115" t="str">
        <f>IFERROR(IF(AND(VLOOKUP($F402,'Aircraft list'!$A$4:$G$39,3,FALSE)="YES",VLOOKUP($F402,'Aircraft list'!$A$4:$G$39,6,FALSE)="YES"),V402,""),"")</f>
        <v/>
      </c>
      <c r="AG402" s="116" t="str">
        <f>IFERROR(IF(VLOOKUP($F402,'Aircraft list'!$A$4:$G$39,5,FALSE)="YES",T402,""),"")</f>
        <v/>
      </c>
      <c r="AH402" s="117" t="str">
        <f>IFERROR(IF(VLOOKUP($F402,'Aircraft list'!$A$4:$G$39,5,FALSE)="YES",U402,""),"")</f>
        <v/>
      </c>
      <c r="AI402" s="115" t="str">
        <f>IFERROR(IF(VLOOKUP($F402,'Aircraft list'!$A$4:$G$39,5,FALSE)="YES",V402,""),"")</f>
        <v/>
      </c>
      <c r="AJ402" s="101"/>
      <c r="AK402" s="101"/>
      <c r="AL402" s="101"/>
      <c r="AM402" s="102" t="str">
        <f>IFERROR(IF(VLOOKUP($F402,'Aircraft list'!$A$4:$G$39,7,FALSE)="YES",N402,""),"")</f>
        <v/>
      </c>
      <c r="AN402" s="112"/>
      <c r="AO402" s="101"/>
      <c r="AP402" s="101"/>
      <c r="AQ402" s="101"/>
      <c r="AR402" s="111"/>
      <c r="AS402" s="102"/>
      <c r="AT402" s="102"/>
    </row>
    <row r="403" spans="1:46" s="50" customFormat="1">
      <c r="A403" s="84"/>
      <c r="B403" s="75"/>
      <c r="C403" s="76"/>
      <c r="D403" s="77"/>
      <c r="E403" s="73" t="str">
        <f t="shared" si="21"/>
        <v/>
      </c>
      <c r="F403" s="79"/>
      <c r="G403" s="80"/>
      <c r="H403" s="50" t="str">
        <f>IFERROR(IF(VLOOKUP(F403,'Aircraft list'!$A$4:$T$59, 3,FALSE)="YES", "ME", "SE" )," ")</f>
        <v xml:space="preserve"> </v>
      </c>
      <c r="I403" s="80"/>
      <c r="J403" s="81" t="str">
        <f ca="1">IFERROR(IF(AND(
MOD(C403-fctlontodouble(VLOOKUP(B403,#REF!,4,FALSE))/360,1)&gt;=MOD((((MID((MID((IF(ISERR(A403),"",fctsoleil(A403,fctlattodouble(VLOOKUP(B403,#REF!,3,FALSE)),fctlontodouble(VLOOKUP(B403,#REF!,4,FALSE)),FALSE))),1,4)),1,2))*60+MID((MID((IF(ISERR(A403),"",fctsoleil(A403,fctlattodouble(VLOOKUP(B403,#REF!,3,FALSE)),fctlontodouble(VLOOKUP(B403,#REF!,4,FALSE)),FALSE))),1,4)),3,4))/(60*24))-fctlontodouble(VLOOKUP(B403,#REF!,4,FALSE))/360,1),
MOD(C403-fctlontodouble(VLOOKUP(B403,#REF!,4,FALSE))/360,1)&lt;MOD((((MID((MID((IF(ISERR(A403),"",fctsoleil(A403,fctlattodouble(VLOOKUP(B403,#REF!,3,FALSE)),fctlontodouble(VLOOKUP(B403,#REF!,4,FALSE)),FALSE))),7,4)),1,2))*60+MID((MID((IF(ISERR(A403),"",fctsoleil(A403,fctlattodouble(VLOOKUP(B403,#REF!,3,FALSE)),fctlontodouble(VLOOKUP(B403,#REF!,4,FALSE)),FALSE))),7,4)),3,4))/(60*24))-fctlontodouble(VLOOKUP(B403,#REF!,4,FALSE))/360,1)
),1,""),"")</f>
        <v/>
      </c>
      <c r="K403" s="82" t="str">
        <f t="shared" si="22"/>
        <v/>
      </c>
      <c r="L403" s="79" t="str">
        <f ca="1">IFERROR(IF(AND(
MOD(E403-fctlontodouble(VLOOKUP(D403,#REF!,4,FALSE))/360,1)&gt;=MOD((((MID((MID((IF(ISERR(A403),"",fctsoleil(A403,fctlattodouble(VLOOKUP(D403,#REF!,3,FALSE)),fctlontodouble(VLOOKUP(D403,#REF!,4,FALSE)),FALSE))),1,4)),1,2))*60+MID((MID((IF(ISERR(A403),"",fctsoleil(A403,fctlattodouble(VLOOKUP(D403,#REF!,3,FALSE)),fctlontodouble(VLOOKUP(D403,#REF!,4,FALSE)),FALSE))),1,4)),3,4))/(60*24))-fctlontodouble(VLOOKUP(D403,#REF!,4,FALSE))/360,1),
MOD(E403-fctlontodouble(VLOOKUP(D403,#REF!,4,FALSE))/360,1)&lt;MOD((((MID((MID((IF(ISERR(A403),"",fctsoleil(A403,fctlattodouble(VLOOKUP(D403,#REF!,3,FALSE)),fctlontodouble(VLOOKUP(D403,#REF!,4,FALSE)),FALSE))),7,4)),1,2))*60+MID((MID((IF(ISERR(A403),"",fctsoleil(A403,fctlattodouble(VLOOKUP(D403,#REF!,3,FALSE)),fctlontodouble(VLOOKUP(D403,#REF!,4,FALSE)),FALSE))),7,4)),3,4))/(60*24))-fctlontodouble(VLOOKUP(D403,#REF!,4,FALSE))/360,1)
),1," "),"")</f>
        <v/>
      </c>
      <c r="M403" s="79" t="str">
        <f t="shared" si="23"/>
        <v/>
      </c>
      <c r="N403" s="94"/>
      <c r="O403" s="83"/>
      <c r="P403" s="95"/>
      <c r="Q403" s="96"/>
      <c r="R403" s="97" t="str">
        <f>IF(AND(A403&lt;&gt;0,B403&lt;&gt;0,D403&lt;&gt;0,C403&lt;&gt;0,N403&lt;&gt;0),(vol_de_nuit(B403,D403,A403,C403,N403/24)*24),"")</f>
        <v/>
      </c>
      <c r="S403" s="98"/>
      <c r="T403" s="95"/>
      <c r="U403" s="99"/>
      <c r="V403" s="100"/>
      <c r="W403" s="101"/>
      <c r="X403" s="116" t="str">
        <f>IFERROR(IF(AND(VLOOKUP($F403,'Aircraft list'!$A$4:$G$39,2,FALSE)="YES",VLOOKUP($F403,'Aircraft list'!$A$4:$G$39,4,FALSE)="YES"),T403,""),"")</f>
        <v/>
      </c>
      <c r="Y403" s="115" t="str">
        <f>IFERROR(IF(AND(VLOOKUP($F403,'Aircraft list'!$A$4:$G$39,2,FALSE)="YES",VLOOKUP($F403,'Aircraft list'!$A$4:$G$39,4,FALSE)="YES"),V403,""),"")</f>
        <v/>
      </c>
      <c r="Z403" s="116" t="str">
        <f>IFERROR(IF(AND(VLOOKUP($F403,'Aircraft list'!$A$4:$G$39,3,FALSE)="YES",VLOOKUP($F403,'Aircraft list'!$A$4:$G$39,4,FALSE)="YES"),T403,""),"")</f>
        <v/>
      </c>
      <c r="AA403" s="115" t="str">
        <f>IFERROR(IF(AND(VLOOKUP($F403,'Aircraft list'!$A$4:$G$39,3,FALSE)="YES",VLOOKUP($F403,'Aircraft list'!$A$4:$G$39,4,FALSE)="YES"),V403,""),"")</f>
        <v/>
      </c>
      <c r="AB403" s="116" t="str">
        <f>IFERROR(IF(AND(VLOOKUP($F403,'Aircraft list'!$A$4:$G$39,2,FALSE)="YES",VLOOKUP($F403,'Aircraft list'!$A$4:$G$39,6,FALSE)="YES"),T403,""),"")</f>
        <v/>
      </c>
      <c r="AC403" s="115" t="str">
        <f>IFERROR(IF(AND(VLOOKUP($F403,'Aircraft list'!$A$4:$G$39,2,FALSE)="YES",VLOOKUP($F403,'Aircraft list'!$A$4:$G$39,6,FALSE)="YES"),V403,""),"")</f>
        <v/>
      </c>
      <c r="AD403" s="116" t="str">
        <f>IFERROR(IF(AND(VLOOKUP($F403,'Aircraft list'!$A$4:$G$39,3,FALSE)="YES",VLOOKUP($F403,'Aircraft list'!$A$4:$G$39,6,FALSE)="YES"),T403,""),"")</f>
        <v/>
      </c>
      <c r="AE403" s="117" t="str">
        <f>IFERROR(IF(AND(VLOOKUP($F403,'Aircraft list'!$A$4:$G$39,3,FALSE)="YES",VLOOKUP($F403,'Aircraft list'!$A$4:$G$39,6,FALSE)="YES"),U403,""),"")</f>
        <v/>
      </c>
      <c r="AF403" s="115" t="str">
        <f>IFERROR(IF(AND(VLOOKUP($F403,'Aircraft list'!$A$4:$G$39,3,FALSE)="YES",VLOOKUP($F403,'Aircraft list'!$A$4:$G$39,6,FALSE)="YES"),V403,""),"")</f>
        <v/>
      </c>
      <c r="AG403" s="116" t="str">
        <f>IFERROR(IF(VLOOKUP($F403,'Aircraft list'!$A$4:$G$39,5,FALSE)="YES",T403,""),"")</f>
        <v/>
      </c>
      <c r="AH403" s="117" t="str">
        <f>IFERROR(IF(VLOOKUP($F403,'Aircraft list'!$A$4:$G$39,5,FALSE)="YES",U403,""),"")</f>
        <v/>
      </c>
      <c r="AI403" s="115" t="str">
        <f>IFERROR(IF(VLOOKUP($F403,'Aircraft list'!$A$4:$G$39,5,FALSE)="YES",V403,""),"")</f>
        <v/>
      </c>
      <c r="AJ403" s="101"/>
      <c r="AK403" s="101"/>
      <c r="AL403" s="101"/>
      <c r="AM403" s="102" t="str">
        <f>IFERROR(IF(VLOOKUP($F403,'Aircraft list'!$A$4:$G$39,7,FALSE)="YES",N403,""),"")</f>
        <v/>
      </c>
      <c r="AN403" s="112"/>
      <c r="AO403" s="101"/>
      <c r="AP403" s="101"/>
      <c r="AQ403" s="101"/>
      <c r="AR403" s="111"/>
      <c r="AS403" s="102"/>
      <c r="AT403" s="102"/>
    </row>
    <row r="404" spans="1:46" s="50" customFormat="1">
      <c r="A404" s="84"/>
      <c r="B404" s="75"/>
      <c r="C404" s="76"/>
      <c r="D404" s="77"/>
      <c r="E404" s="73" t="str">
        <f t="shared" si="21"/>
        <v/>
      </c>
      <c r="F404" s="79"/>
      <c r="G404" s="80"/>
      <c r="H404" s="50" t="str">
        <f>IFERROR(IF(VLOOKUP(F404,'Aircraft list'!$A$4:$T$59, 3,FALSE)="YES", "ME", "SE" )," ")</f>
        <v xml:space="preserve"> </v>
      </c>
      <c r="I404" s="80"/>
      <c r="J404" s="81" t="str">
        <f ca="1">IFERROR(IF(AND(
MOD(C404-fctlontodouble(VLOOKUP(B404,#REF!,4,FALSE))/360,1)&gt;=MOD((((MID((MID((IF(ISERR(A404),"",fctsoleil(A404,fctlattodouble(VLOOKUP(B404,#REF!,3,FALSE)),fctlontodouble(VLOOKUP(B404,#REF!,4,FALSE)),FALSE))),1,4)),1,2))*60+MID((MID((IF(ISERR(A404),"",fctsoleil(A404,fctlattodouble(VLOOKUP(B404,#REF!,3,FALSE)),fctlontodouble(VLOOKUP(B404,#REF!,4,FALSE)),FALSE))),1,4)),3,4))/(60*24))-fctlontodouble(VLOOKUP(B404,#REF!,4,FALSE))/360,1),
MOD(C404-fctlontodouble(VLOOKUP(B404,#REF!,4,FALSE))/360,1)&lt;MOD((((MID((MID((IF(ISERR(A404),"",fctsoleil(A404,fctlattodouble(VLOOKUP(B404,#REF!,3,FALSE)),fctlontodouble(VLOOKUP(B404,#REF!,4,FALSE)),FALSE))),7,4)),1,2))*60+MID((MID((IF(ISERR(A404),"",fctsoleil(A404,fctlattodouble(VLOOKUP(B404,#REF!,3,FALSE)),fctlontodouble(VLOOKUP(B404,#REF!,4,FALSE)),FALSE))),7,4)),3,4))/(60*24))-fctlontodouble(VLOOKUP(B404,#REF!,4,FALSE))/360,1)
),1,""),"")</f>
        <v/>
      </c>
      <c r="K404" s="82" t="str">
        <f t="shared" si="22"/>
        <v/>
      </c>
      <c r="L404" s="79" t="str">
        <f ca="1">IFERROR(IF(AND(
MOD(E404-fctlontodouble(VLOOKUP(D404,#REF!,4,FALSE))/360,1)&gt;=MOD((((MID((MID((IF(ISERR(A404),"",fctsoleil(A404,fctlattodouble(VLOOKUP(D404,#REF!,3,FALSE)),fctlontodouble(VLOOKUP(D404,#REF!,4,FALSE)),FALSE))),1,4)),1,2))*60+MID((MID((IF(ISERR(A404),"",fctsoleil(A404,fctlattodouble(VLOOKUP(D404,#REF!,3,FALSE)),fctlontodouble(VLOOKUP(D404,#REF!,4,FALSE)),FALSE))),1,4)),3,4))/(60*24))-fctlontodouble(VLOOKUP(D404,#REF!,4,FALSE))/360,1),
MOD(E404-fctlontodouble(VLOOKUP(D404,#REF!,4,FALSE))/360,1)&lt;MOD((((MID((MID((IF(ISERR(A404),"",fctsoleil(A404,fctlattodouble(VLOOKUP(D404,#REF!,3,FALSE)),fctlontodouble(VLOOKUP(D404,#REF!,4,FALSE)),FALSE))),7,4)),1,2))*60+MID((MID((IF(ISERR(A404),"",fctsoleil(A404,fctlattodouble(VLOOKUP(D404,#REF!,3,FALSE)),fctlontodouble(VLOOKUP(D404,#REF!,4,FALSE)),FALSE))),7,4)),3,4))/(60*24))-fctlontodouble(VLOOKUP(D404,#REF!,4,FALSE))/360,1)
),1," "),"")</f>
        <v/>
      </c>
      <c r="M404" s="79" t="str">
        <f t="shared" si="23"/>
        <v/>
      </c>
      <c r="N404" s="94"/>
      <c r="O404" s="83"/>
      <c r="P404" s="95"/>
      <c r="Q404" s="96"/>
      <c r="R404" s="97" t="str">
        <f>IF(AND(A404&lt;&gt;0,B404&lt;&gt;0,D404&lt;&gt;0,C404&lt;&gt;0,N404&lt;&gt;0),(vol_de_nuit(B404,D404,A404,C404,N404/24)*24),"")</f>
        <v/>
      </c>
      <c r="S404" s="98"/>
      <c r="T404" s="95"/>
      <c r="U404" s="99"/>
      <c r="V404" s="100"/>
      <c r="W404" s="101"/>
      <c r="X404" s="116" t="str">
        <f>IFERROR(IF(AND(VLOOKUP($F404,'Aircraft list'!$A$4:$G$39,2,FALSE)="YES",VLOOKUP($F404,'Aircraft list'!$A$4:$G$39,4,FALSE)="YES"),T404,""),"")</f>
        <v/>
      </c>
      <c r="Y404" s="115" t="str">
        <f>IFERROR(IF(AND(VLOOKUP($F404,'Aircraft list'!$A$4:$G$39,2,FALSE)="YES",VLOOKUP($F404,'Aircraft list'!$A$4:$G$39,4,FALSE)="YES"),V404,""),"")</f>
        <v/>
      </c>
      <c r="Z404" s="116" t="str">
        <f>IFERROR(IF(AND(VLOOKUP($F404,'Aircraft list'!$A$4:$G$39,3,FALSE)="YES",VLOOKUP($F404,'Aircraft list'!$A$4:$G$39,4,FALSE)="YES"),T404,""),"")</f>
        <v/>
      </c>
      <c r="AA404" s="115" t="str">
        <f>IFERROR(IF(AND(VLOOKUP($F404,'Aircraft list'!$A$4:$G$39,3,FALSE)="YES",VLOOKUP($F404,'Aircraft list'!$A$4:$G$39,4,FALSE)="YES"),V404,""),"")</f>
        <v/>
      </c>
      <c r="AB404" s="116" t="str">
        <f>IFERROR(IF(AND(VLOOKUP($F404,'Aircraft list'!$A$4:$G$39,2,FALSE)="YES",VLOOKUP($F404,'Aircraft list'!$A$4:$G$39,6,FALSE)="YES"),T404,""),"")</f>
        <v/>
      </c>
      <c r="AC404" s="115" t="str">
        <f>IFERROR(IF(AND(VLOOKUP($F404,'Aircraft list'!$A$4:$G$39,2,FALSE)="YES",VLOOKUP($F404,'Aircraft list'!$A$4:$G$39,6,FALSE)="YES"),V404,""),"")</f>
        <v/>
      </c>
      <c r="AD404" s="116" t="str">
        <f>IFERROR(IF(AND(VLOOKUP($F404,'Aircraft list'!$A$4:$G$39,3,FALSE)="YES",VLOOKUP($F404,'Aircraft list'!$A$4:$G$39,6,FALSE)="YES"),T404,""),"")</f>
        <v/>
      </c>
      <c r="AE404" s="117" t="str">
        <f>IFERROR(IF(AND(VLOOKUP($F404,'Aircraft list'!$A$4:$G$39,3,FALSE)="YES",VLOOKUP($F404,'Aircraft list'!$A$4:$G$39,6,FALSE)="YES"),U404,""),"")</f>
        <v/>
      </c>
      <c r="AF404" s="115" t="str">
        <f>IFERROR(IF(AND(VLOOKUP($F404,'Aircraft list'!$A$4:$G$39,3,FALSE)="YES",VLOOKUP($F404,'Aircraft list'!$A$4:$G$39,6,FALSE)="YES"),V404,""),"")</f>
        <v/>
      </c>
      <c r="AG404" s="116" t="str">
        <f>IFERROR(IF(VLOOKUP($F404,'Aircraft list'!$A$4:$G$39,5,FALSE)="YES",T404,""),"")</f>
        <v/>
      </c>
      <c r="AH404" s="117" t="str">
        <f>IFERROR(IF(VLOOKUP($F404,'Aircraft list'!$A$4:$G$39,5,FALSE)="YES",U404,""),"")</f>
        <v/>
      </c>
      <c r="AI404" s="115" t="str">
        <f>IFERROR(IF(VLOOKUP($F404,'Aircraft list'!$A$4:$G$39,5,FALSE)="YES",V404,""),"")</f>
        <v/>
      </c>
      <c r="AJ404" s="101"/>
      <c r="AK404" s="101"/>
      <c r="AL404" s="101"/>
      <c r="AM404" s="102" t="str">
        <f>IFERROR(IF(VLOOKUP($F404,'Aircraft list'!$A$4:$G$39,7,FALSE)="YES",N404,""),"")</f>
        <v/>
      </c>
      <c r="AN404" s="112"/>
      <c r="AO404" s="101"/>
      <c r="AP404" s="101"/>
      <c r="AQ404" s="101"/>
      <c r="AR404" s="111"/>
      <c r="AS404" s="102"/>
      <c r="AT404" s="102"/>
    </row>
    <row r="405" spans="1:46" s="50" customFormat="1">
      <c r="A405" s="84"/>
      <c r="B405" s="75"/>
      <c r="C405" s="76"/>
      <c r="D405" s="77"/>
      <c r="E405" s="73" t="str">
        <f t="shared" si="21"/>
        <v/>
      </c>
      <c r="F405" s="79"/>
      <c r="G405" s="80"/>
      <c r="H405" s="50" t="str">
        <f>IFERROR(IF(VLOOKUP(F405,'Aircraft list'!$A$4:$T$59, 3,FALSE)="YES", "ME", "SE" )," ")</f>
        <v xml:space="preserve"> </v>
      </c>
      <c r="I405" s="80"/>
      <c r="J405" s="81" t="str">
        <f ca="1">IFERROR(IF(AND(
MOD(C405-fctlontodouble(VLOOKUP(B405,#REF!,4,FALSE))/360,1)&gt;=MOD((((MID((MID((IF(ISERR(A405),"",fctsoleil(A405,fctlattodouble(VLOOKUP(B405,#REF!,3,FALSE)),fctlontodouble(VLOOKUP(B405,#REF!,4,FALSE)),FALSE))),1,4)),1,2))*60+MID((MID((IF(ISERR(A405),"",fctsoleil(A405,fctlattodouble(VLOOKUP(B405,#REF!,3,FALSE)),fctlontodouble(VLOOKUP(B405,#REF!,4,FALSE)),FALSE))),1,4)),3,4))/(60*24))-fctlontodouble(VLOOKUP(B405,#REF!,4,FALSE))/360,1),
MOD(C405-fctlontodouble(VLOOKUP(B405,#REF!,4,FALSE))/360,1)&lt;MOD((((MID((MID((IF(ISERR(A405),"",fctsoleil(A405,fctlattodouble(VLOOKUP(B405,#REF!,3,FALSE)),fctlontodouble(VLOOKUP(B405,#REF!,4,FALSE)),FALSE))),7,4)),1,2))*60+MID((MID((IF(ISERR(A405),"",fctsoleil(A405,fctlattodouble(VLOOKUP(B405,#REF!,3,FALSE)),fctlontodouble(VLOOKUP(B405,#REF!,4,FALSE)),FALSE))),7,4)),3,4))/(60*24))-fctlontodouble(VLOOKUP(B405,#REF!,4,FALSE))/360,1)
),1,""),"")</f>
        <v/>
      </c>
      <c r="K405" s="82" t="str">
        <f t="shared" si="22"/>
        <v/>
      </c>
      <c r="L405" s="79" t="str">
        <f ca="1">IFERROR(IF(AND(
MOD(E405-fctlontodouble(VLOOKUP(D405,#REF!,4,FALSE))/360,1)&gt;=MOD((((MID((MID((IF(ISERR(A405),"",fctsoleil(A405,fctlattodouble(VLOOKUP(D405,#REF!,3,FALSE)),fctlontodouble(VLOOKUP(D405,#REF!,4,FALSE)),FALSE))),1,4)),1,2))*60+MID((MID((IF(ISERR(A405),"",fctsoleil(A405,fctlattodouble(VLOOKUP(D405,#REF!,3,FALSE)),fctlontodouble(VLOOKUP(D405,#REF!,4,FALSE)),FALSE))),1,4)),3,4))/(60*24))-fctlontodouble(VLOOKUP(D405,#REF!,4,FALSE))/360,1),
MOD(E405-fctlontodouble(VLOOKUP(D405,#REF!,4,FALSE))/360,1)&lt;MOD((((MID((MID((IF(ISERR(A405),"",fctsoleil(A405,fctlattodouble(VLOOKUP(D405,#REF!,3,FALSE)),fctlontodouble(VLOOKUP(D405,#REF!,4,FALSE)),FALSE))),7,4)),1,2))*60+MID((MID((IF(ISERR(A405),"",fctsoleil(A405,fctlattodouble(VLOOKUP(D405,#REF!,3,FALSE)),fctlontodouble(VLOOKUP(D405,#REF!,4,FALSE)),FALSE))),7,4)),3,4))/(60*24))-fctlontodouble(VLOOKUP(D405,#REF!,4,FALSE))/360,1)
),1," "),"")</f>
        <v/>
      </c>
      <c r="M405" s="79" t="str">
        <f t="shared" si="23"/>
        <v/>
      </c>
      <c r="N405" s="94"/>
      <c r="O405" s="83"/>
      <c r="P405" s="95"/>
      <c r="Q405" s="96"/>
      <c r="R405" s="97" t="str">
        <f>IF(AND(A405&lt;&gt;0,B405&lt;&gt;0,D405&lt;&gt;0,C405&lt;&gt;0,N405&lt;&gt;0),(vol_de_nuit(B405,D405,A405,C405,N405/24)*24),"")</f>
        <v/>
      </c>
      <c r="S405" s="98"/>
      <c r="T405" s="95"/>
      <c r="U405" s="99"/>
      <c r="V405" s="100"/>
      <c r="W405" s="101"/>
      <c r="X405" s="116" t="str">
        <f>IFERROR(IF(AND(VLOOKUP($F405,'Aircraft list'!$A$4:$G$39,2,FALSE)="YES",VLOOKUP($F405,'Aircraft list'!$A$4:$G$39,4,FALSE)="YES"),T405,""),"")</f>
        <v/>
      </c>
      <c r="Y405" s="115" t="str">
        <f>IFERROR(IF(AND(VLOOKUP($F405,'Aircraft list'!$A$4:$G$39,2,FALSE)="YES",VLOOKUP($F405,'Aircraft list'!$A$4:$G$39,4,FALSE)="YES"),V405,""),"")</f>
        <v/>
      </c>
      <c r="Z405" s="116" t="str">
        <f>IFERROR(IF(AND(VLOOKUP($F405,'Aircraft list'!$A$4:$G$39,3,FALSE)="YES",VLOOKUP($F405,'Aircraft list'!$A$4:$G$39,4,FALSE)="YES"),T405,""),"")</f>
        <v/>
      </c>
      <c r="AA405" s="115" t="str">
        <f>IFERROR(IF(AND(VLOOKUP($F405,'Aircraft list'!$A$4:$G$39,3,FALSE)="YES",VLOOKUP($F405,'Aircraft list'!$A$4:$G$39,4,FALSE)="YES"),V405,""),"")</f>
        <v/>
      </c>
      <c r="AB405" s="116" t="str">
        <f>IFERROR(IF(AND(VLOOKUP($F405,'Aircraft list'!$A$4:$G$39,2,FALSE)="YES",VLOOKUP($F405,'Aircraft list'!$A$4:$G$39,6,FALSE)="YES"),T405,""),"")</f>
        <v/>
      </c>
      <c r="AC405" s="115" t="str">
        <f>IFERROR(IF(AND(VLOOKUP($F405,'Aircraft list'!$A$4:$G$39,2,FALSE)="YES",VLOOKUP($F405,'Aircraft list'!$A$4:$G$39,6,FALSE)="YES"),V405,""),"")</f>
        <v/>
      </c>
      <c r="AD405" s="116" t="str">
        <f>IFERROR(IF(AND(VLOOKUP($F405,'Aircraft list'!$A$4:$G$39,3,FALSE)="YES",VLOOKUP($F405,'Aircraft list'!$A$4:$G$39,6,FALSE)="YES"),T405,""),"")</f>
        <v/>
      </c>
      <c r="AE405" s="117" t="str">
        <f>IFERROR(IF(AND(VLOOKUP($F405,'Aircraft list'!$A$4:$G$39,3,FALSE)="YES",VLOOKUP($F405,'Aircraft list'!$A$4:$G$39,6,FALSE)="YES"),U405,""),"")</f>
        <v/>
      </c>
      <c r="AF405" s="115" t="str">
        <f>IFERROR(IF(AND(VLOOKUP($F405,'Aircraft list'!$A$4:$G$39,3,FALSE)="YES",VLOOKUP($F405,'Aircraft list'!$A$4:$G$39,6,FALSE)="YES"),V405,""),"")</f>
        <v/>
      </c>
      <c r="AG405" s="116" t="str">
        <f>IFERROR(IF(VLOOKUP($F405,'Aircraft list'!$A$4:$G$39,5,FALSE)="YES",T405,""),"")</f>
        <v/>
      </c>
      <c r="AH405" s="117" t="str">
        <f>IFERROR(IF(VLOOKUP($F405,'Aircraft list'!$A$4:$G$39,5,FALSE)="YES",U405,""),"")</f>
        <v/>
      </c>
      <c r="AI405" s="115" t="str">
        <f>IFERROR(IF(VLOOKUP($F405,'Aircraft list'!$A$4:$G$39,5,FALSE)="YES",V405,""),"")</f>
        <v/>
      </c>
      <c r="AJ405" s="101"/>
      <c r="AK405" s="101"/>
      <c r="AL405" s="101"/>
      <c r="AM405" s="102" t="str">
        <f>IFERROR(IF(VLOOKUP($F405,'Aircraft list'!$A$4:$G$39,7,FALSE)="YES",N405,""),"")</f>
        <v/>
      </c>
      <c r="AN405" s="112"/>
      <c r="AO405" s="101"/>
      <c r="AP405" s="101"/>
      <c r="AQ405" s="101"/>
      <c r="AR405" s="111"/>
      <c r="AS405" s="102"/>
      <c r="AT405" s="102"/>
    </row>
    <row r="406" spans="1:46" s="50" customFormat="1">
      <c r="A406" s="84"/>
      <c r="B406" s="75"/>
      <c r="C406" s="76"/>
      <c r="D406" s="77"/>
      <c r="E406" s="73" t="str">
        <f t="shared" si="21"/>
        <v/>
      </c>
      <c r="F406" s="79"/>
      <c r="G406" s="80"/>
      <c r="H406" s="50" t="str">
        <f>IFERROR(IF(VLOOKUP(F406,'Aircraft list'!$A$4:$T$59, 3,FALSE)="YES", "ME", "SE" )," ")</f>
        <v xml:space="preserve"> </v>
      </c>
      <c r="I406" s="80"/>
      <c r="J406" s="81" t="str">
        <f ca="1">IFERROR(IF(AND(
MOD(C406-fctlontodouble(VLOOKUP(B406,#REF!,4,FALSE))/360,1)&gt;=MOD((((MID((MID((IF(ISERR(A406),"",fctsoleil(A406,fctlattodouble(VLOOKUP(B406,#REF!,3,FALSE)),fctlontodouble(VLOOKUP(B406,#REF!,4,FALSE)),FALSE))),1,4)),1,2))*60+MID((MID((IF(ISERR(A406),"",fctsoleil(A406,fctlattodouble(VLOOKUP(B406,#REF!,3,FALSE)),fctlontodouble(VLOOKUP(B406,#REF!,4,FALSE)),FALSE))),1,4)),3,4))/(60*24))-fctlontodouble(VLOOKUP(B406,#REF!,4,FALSE))/360,1),
MOD(C406-fctlontodouble(VLOOKUP(B406,#REF!,4,FALSE))/360,1)&lt;MOD((((MID((MID((IF(ISERR(A406),"",fctsoleil(A406,fctlattodouble(VLOOKUP(B406,#REF!,3,FALSE)),fctlontodouble(VLOOKUP(B406,#REF!,4,FALSE)),FALSE))),7,4)),1,2))*60+MID((MID((IF(ISERR(A406),"",fctsoleil(A406,fctlattodouble(VLOOKUP(B406,#REF!,3,FALSE)),fctlontodouble(VLOOKUP(B406,#REF!,4,FALSE)),FALSE))),7,4)),3,4))/(60*24))-fctlontodouble(VLOOKUP(B406,#REF!,4,FALSE))/360,1)
),1,""),"")</f>
        <v/>
      </c>
      <c r="K406" s="82" t="str">
        <f t="shared" si="22"/>
        <v/>
      </c>
      <c r="L406" s="79" t="str">
        <f ca="1">IFERROR(IF(AND(
MOD(E406-fctlontodouble(VLOOKUP(D406,#REF!,4,FALSE))/360,1)&gt;=MOD((((MID((MID((IF(ISERR(A406),"",fctsoleil(A406,fctlattodouble(VLOOKUP(D406,#REF!,3,FALSE)),fctlontodouble(VLOOKUP(D406,#REF!,4,FALSE)),FALSE))),1,4)),1,2))*60+MID((MID((IF(ISERR(A406),"",fctsoleil(A406,fctlattodouble(VLOOKUP(D406,#REF!,3,FALSE)),fctlontodouble(VLOOKUP(D406,#REF!,4,FALSE)),FALSE))),1,4)),3,4))/(60*24))-fctlontodouble(VLOOKUP(D406,#REF!,4,FALSE))/360,1),
MOD(E406-fctlontodouble(VLOOKUP(D406,#REF!,4,FALSE))/360,1)&lt;MOD((((MID((MID((IF(ISERR(A406),"",fctsoleil(A406,fctlattodouble(VLOOKUP(D406,#REF!,3,FALSE)),fctlontodouble(VLOOKUP(D406,#REF!,4,FALSE)),FALSE))),7,4)),1,2))*60+MID((MID((IF(ISERR(A406),"",fctsoleil(A406,fctlattodouble(VLOOKUP(D406,#REF!,3,FALSE)),fctlontodouble(VLOOKUP(D406,#REF!,4,FALSE)),FALSE))),7,4)),3,4))/(60*24))-fctlontodouble(VLOOKUP(D406,#REF!,4,FALSE))/360,1)
),1," "),"")</f>
        <v/>
      </c>
      <c r="M406" s="79" t="str">
        <f t="shared" si="23"/>
        <v/>
      </c>
      <c r="N406" s="94"/>
      <c r="O406" s="83"/>
      <c r="P406" s="95"/>
      <c r="Q406" s="96"/>
      <c r="R406" s="97" t="str">
        <f>IF(AND(A406&lt;&gt;0,B406&lt;&gt;0,D406&lt;&gt;0,C406&lt;&gt;0,N406&lt;&gt;0),(vol_de_nuit(B406,D406,A406,C406,N406/24)*24),"")</f>
        <v/>
      </c>
      <c r="S406" s="98"/>
      <c r="T406" s="95"/>
      <c r="U406" s="99"/>
      <c r="V406" s="100"/>
      <c r="W406" s="101"/>
      <c r="X406" s="116" t="str">
        <f>IFERROR(IF(AND(VLOOKUP($F406,'Aircraft list'!$A$4:$G$39,2,FALSE)="YES",VLOOKUP($F406,'Aircraft list'!$A$4:$G$39,4,FALSE)="YES"),T406,""),"")</f>
        <v/>
      </c>
      <c r="Y406" s="115" t="str">
        <f>IFERROR(IF(AND(VLOOKUP($F406,'Aircraft list'!$A$4:$G$39,2,FALSE)="YES",VLOOKUP($F406,'Aircraft list'!$A$4:$G$39,4,FALSE)="YES"),V406,""),"")</f>
        <v/>
      </c>
      <c r="Z406" s="116" t="str">
        <f>IFERROR(IF(AND(VLOOKUP($F406,'Aircraft list'!$A$4:$G$39,3,FALSE)="YES",VLOOKUP($F406,'Aircraft list'!$A$4:$G$39,4,FALSE)="YES"),T406,""),"")</f>
        <v/>
      </c>
      <c r="AA406" s="115" t="str">
        <f>IFERROR(IF(AND(VLOOKUP($F406,'Aircraft list'!$A$4:$G$39,3,FALSE)="YES",VLOOKUP($F406,'Aircraft list'!$A$4:$G$39,4,FALSE)="YES"),V406,""),"")</f>
        <v/>
      </c>
      <c r="AB406" s="116" t="str">
        <f>IFERROR(IF(AND(VLOOKUP($F406,'Aircraft list'!$A$4:$G$39,2,FALSE)="YES",VLOOKUP($F406,'Aircraft list'!$A$4:$G$39,6,FALSE)="YES"),T406,""),"")</f>
        <v/>
      </c>
      <c r="AC406" s="115" t="str">
        <f>IFERROR(IF(AND(VLOOKUP($F406,'Aircraft list'!$A$4:$G$39,2,FALSE)="YES",VLOOKUP($F406,'Aircraft list'!$A$4:$G$39,6,FALSE)="YES"),V406,""),"")</f>
        <v/>
      </c>
      <c r="AD406" s="116" t="str">
        <f>IFERROR(IF(AND(VLOOKUP($F406,'Aircraft list'!$A$4:$G$39,3,FALSE)="YES",VLOOKUP($F406,'Aircraft list'!$A$4:$G$39,6,FALSE)="YES"),T406,""),"")</f>
        <v/>
      </c>
      <c r="AE406" s="117" t="str">
        <f>IFERROR(IF(AND(VLOOKUP($F406,'Aircraft list'!$A$4:$G$39,3,FALSE)="YES",VLOOKUP($F406,'Aircraft list'!$A$4:$G$39,6,FALSE)="YES"),U406,""),"")</f>
        <v/>
      </c>
      <c r="AF406" s="115" t="str">
        <f>IFERROR(IF(AND(VLOOKUP($F406,'Aircraft list'!$A$4:$G$39,3,FALSE)="YES",VLOOKUP($F406,'Aircraft list'!$A$4:$G$39,6,FALSE)="YES"),V406,""),"")</f>
        <v/>
      </c>
      <c r="AG406" s="116" t="str">
        <f>IFERROR(IF(VLOOKUP($F406,'Aircraft list'!$A$4:$G$39,5,FALSE)="YES",T406,""),"")</f>
        <v/>
      </c>
      <c r="AH406" s="117" t="str">
        <f>IFERROR(IF(VLOOKUP($F406,'Aircraft list'!$A$4:$G$39,5,FALSE)="YES",U406,""),"")</f>
        <v/>
      </c>
      <c r="AI406" s="115" t="str">
        <f>IFERROR(IF(VLOOKUP($F406,'Aircraft list'!$A$4:$G$39,5,FALSE)="YES",V406,""),"")</f>
        <v/>
      </c>
      <c r="AJ406" s="101"/>
      <c r="AK406" s="101"/>
      <c r="AL406" s="101"/>
      <c r="AM406" s="102" t="str">
        <f>IFERROR(IF(VLOOKUP($F406,'Aircraft list'!$A$4:$G$39,7,FALSE)="YES",N406,""),"")</f>
        <v/>
      </c>
      <c r="AN406" s="112"/>
      <c r="AO406" s="101"/>
      <c r="AP406" s="101"/>
      <c r="AQ406" s="101"/>
      <c r="AR406" s="111"/>
      <c r="AS406" s="102"/>
      <c r="AT406" s="102"/>
    </row>
    <row r="407" spans="1:46" s="50" customFormat="1">
      <c r="A407" s="84"/>
      <c r="B407" s="75"/>
      <c r="C407" s="76"/>
      <c r="D407" s="77"/>
      <c r="E407" s="73" t="str">
        <f t="shared" si="21"/>
        <v/>
      </c>
      <c r="F407" s="79"/>
      <c r="G407" s="80"/>
      <c r="H407" s="50" t="str">
        <f>IFERROR(IF(VLOOKUP(F407,'Aircraft list'!$A$4:$T$59, 3,FALSE)="YES", "ME", "SE" )," ")</f>
        <v xml:space="preserve"> </v>
      </c>
      <c r="I407" s="80"/>
      <c r="J407" s="81" t="str">
        <f ca="1">IFERROR(IF(AND(
MOD(C407-fctlontodouble(VLOOKUP(B407,#REF!,4,FALSE))/360,1)&gt;=MOD((((MID((MID((IF(ISERR(A407),"",fctsoleil(A407,fctlattodouble(VLOOKUP(B407,#REF!,3,FALSE)),fctlontodouble(VLOOKUP(B407,#REF!,4,FALSE)),FALSE))),1,4)),1,2))*60+MID((MID((IF(ISERR(A407),"",fctsoleil(A407,fctlattodouble(VLOOKUP(B407,#REF!,3,FALSE)),fctlontodouble(VLOOKUP(B407,#REF!,4,FALSE)),FALSE))),1,4)),3,4))/(60*24))-fctlontodouble(VLOOKUP(B407,#REF!,4,FALSE))/360,1),
MOD(C407-fctlontodouble(VLOOKUP(B407,#REF!,4,FALSE))/360,1)&lt;MOD((((MID((MID((IF(ISERR(A407),"",fctsoleil(A407,fctlattodouble(VLOOKUP(B407,#REF!,3,FALSE)),fctlontodouble(VLOOKUP(B407,#REF!,4,FALSE)),FALSE))),7,4)),1,2))*60+MID((MID((IF(ISERR(A407),"",fctsoleil(A407,fctlattodouble(VLOOKUP(B407,#REF!,3,FALSE)),fctlontodouble(VLOOKUP(B407,#REF!,4,FALSE)),FALSE))),7,4)),3,4))/(60*24))-fctlontodouble(VLOOKUP(B407,#REF!,4,FALSE))/360,1)
),1,""),"")</f>
        <v/>
      </c>
      <c r="K407" s="82" t="str">
        <f t="shared" si="22"/>
        <v/>
      </c>
      <c r="L407" s="79" t="str">
        <f ca="1">IFERROR(IF(AND(
MOD(E407-fctlontodouble(VLOOKUP(D407,#REF!,4,FALSE))/360,1)&gt;=MOD((((MID((MID((IF(ISERR(A407),"",fctsoleil(A407,fctlattodouble(VLOOKUP(D407,#REF!,3,FALSE)),fctlontodouble(VLOOKUP(D407,#REF!,4,FALSE)),FALSE))),1,4)),1,2))*60+MID((MID((IF(ISERR(A407),"",fctsoleil(A407,fctlattodouble(VLOOKUP(D407,#REF!,3,FALSE)),fctlontodouble(VLOOKUP(D407,#REF!,4,FALSE)),FALSE))),1,4)),3,4))/(60*24))-fctlontodouble(VLOOKUP(D407,#REF!,4,FALSE))/360,1),
MOD(E407-fctlontodouble(VLOOKUP(D407,#REF!,4,FALSE))/360,1)&lt;MOD((((MID((MID((IF(ISERR(A407),"",fctsoleil(A407,fctlattodouble(VLOOKUP(D407,#REF!,3,FALSE)),fctlontodouble(VLOOKUP(D407,#REF!,4,FALSE)),FALSE))),7,4)),1,2))*60+MID((MID((IF(ISERR(A407),"",fctsoleil(A407,fctlattodouble(VLOOKUP(D407,#REF!,3,FALSE)),fctlontodouble(VLOOKUP(D407,#REF!,4,FALSE)),FALSE))),7,4)),3,4))/(60*24))-fctlontodouble(VLOOKUP(D407,#REF!,4,FALSE))/360,1)
),1," "),"")</f>
        <v/>
      </c>
      <c r="M407" s="79" t="str">
        <f t="shared" si="23"/>
        <v/>
      </c>
      <c r="N407" s="94"/>
      <c r="O407" s="83"/>
      <c r="P407" s="95"/>
      <c r="Q407" s="96"/>
      <c r="R407" s="97" t="str">
        <f>IF(AND(A407&lt;&gt;0,B407&lt;&gt;0,D407&lt;&gt;0,C407&lt;&gt;0,N407&lt;&gt;0),(vol_de_nuit(B407,D407,A407,C407,N407/24)*24),"")</f>
        <v/>
      </c>
      <c r="S407" s="98"/>
      <c r="T407" s="95"/>
      <c r="U407" s="99"/>
      <c r="V407" s="100"/>
      <c r="W407" s="101"/>
      <c r="X407" s="116" t="str">
        <f>IFERROR(IF(AND(VLOOKUP($F407,'Aircraft list'!$A$4:$G$39,2,FALSE)="YES",VLOOKUP($F407,'Aircraft list'!$A$4:$G$39,4,FALSE)="YES"),T407,""),"")</f>
        <v/>
      </c>
      <c r="Y407" s="115" t="str">
        <f>IFERROR(IF(AND(VLOOKUP($F407,'Aircraft list'!$A$4:$G$39,2,FALSE)="YES",VLOOKUP($F407,'Aircraft list'!$A$4:$G$39,4,FALSE)="YES"),V407,""),"")</f>
        <v/>
      </c>
      <c r="Z407" s="116" t="str">
        <f>IFERROR(IF(AND(VLOOKUP($F407,'Aircraft list'!$A$4:$G$39,3,FALSE)="YES",VLOOKUP($F407,'Aircraft list'!$A$4:$G$39,4,FALSE)="YES"),T407,""),"")</f>
        <v/>
      </c>
      <c r="AA407" s="115" t="str">
        <f>IFERROR(IF(AND(VLOOKUP($F407,'Aircraft list'!$A$4:$G$39,3,FALSE)="YES",VLOOKUP($F407,'Aircraft list'!$A$4:$G$39,4,FALSE)="YES"),V407,""),"")</f>
        <v/>
      </c>
      <c r="AB407" s="116" t="str">
        <f>IFERROR(IF(AND(VLOOKUP($F407,'Aircraft list'!$A$4:$G$39,2,FALSE)="YES",VLOOKUP($F407,'Aircraft list'!$A$4:$G$39,6,FALSE)="YES"),T407,""),"")</f>
        <v/>
      </c>
      <c r="AC407" s="115" t="str">
        <f>IFERROR(IF(AND(VLOOKUP($F407,'Aircraft list'!$A$4:$G$39,2,FALSE)="YES",VLOOKUP($F407,'Aircraft list'!$A$4:$G$39,6,FALSE)="YES"),V407,""),"")</f>
        <v/>
      </c>
      <c r="AD407" s="116" t="str">
        <f>IFERROR(IF(AND(VLOOKUP($F407,'Aircraft list'!$A$4:$G$39,3,FALSE)="YES",VLOOKUP($F407,'Aircraft list'!$A$4:$G$39,6,FALSE)="YES"),T407,""),"")</f>
        <v/>
      </c>
      <c r="AE407" s="117" t="str">
        <f>IFERROR(IF(AND(VLOOKUP($F407,'Aircraft list'!$A$4:$G$39,3,FALSE)="YES",VLOOKUP($F407,'Aircraft list'!$A$4:$G$39,6,FALSE)="YES"),U407,""),"")</f>
        <v/>
      </c>
      <c r="AF407" s="115" t="str">
        <f>IFERROR(IF(AND(VLOOKUP($F407,'Aircraft list'!$A$4:$G$39,3,FALSE)="YES",VLOOKUP($F407,'Aircraft list'!$A$4:$G$39,6,FALSE)="YES"),V407,""),"")</f>
        <v/>
      </c>
      <c r="AG407" s="116" t="str">
        <f>IFERROR(IF(VLOOKUP($F407,'Aircraft list'!$A$4:$G$39,5,FALSE)="YES",T407,""),"")</f>
        <v/>
      </c>
      <c r="AH407" s="117" t="str">
        <f>IFERROR(IF(VLOOKUP($F407,'Aircraft list'!$A$4:$G$39,5,FALSE)="YES",U407,""),"")</f>
        <v/>
      </c>
      <c r="AI407" s="115" t="str">
        <f>IFERROR(IF(VLOOKUP($F407,'Aircraft list'!$A$4:$G$39,5,FALSE)="YES",V407,""),"")</f>
        <v/>
      </c>
      <c r="AJ407" s="101"/>
      <c r="AK407" s="101"/>
      <c r="AL407" s="101"/>
      <c r="AM407" s="102" t="str">
        <f>IFERROR(IF(VLOOKUP($F407,'Aircraft list'!$A$4:$G$39,7,FALSE)="YES",N407,""),"")</f>
        <v/>
      </c>
      <c r="AN407" s="112"/>
      <c r="AO407" s="101"/>
      <c r="AP407" s="101"/>
      <c r="AQ407" s="101"/>
      <c r="AR407" s="111"/>
      <c r="AS407" s="102"/>
      <c r="AT407" s="102"/>
    </row>
    <row r="408" spans="1:46" s="50" customFormat="1">
      <c r="A408" s="84"/>
      <c r="B408" s="75"/>
      <c r="C408" s="76"/>
      <c r="D408" s="77"/>
      <c r="E408" s="73" t="str">
        <f t="shared" si="21"/>
        <v/>
      </c>
      <c r="F408" s="79"/>
      <c r="G408" s="80"/>
      <c r="H408" s="50" t="str">
        <f>IFERROR(IF(VLOOKUP(F408,'Aircraft list'!$A$4:$T$59, 3,FALSE)="YES", "ME", "SE" )," ")</f>
        <v xml:space="preserve"> </v>
      </c>
      <c r="I408" s="80"/>
      <c r="J408" s="81" t="str">
        <f ca="1">IFERROR(IF(AND(
MOD(C408-fctlontodouble(VLOOKUP(B408,#REF!,4,FALSE))/360,1)&gt;=MOD((((MID((MID((IF(ISERR(A408),"",fctsoleil(A408,fctlattodouble(VLOOKUP(B408,#REF!,3,FALSE)),fctlontodouble(VLOOKUP(B408,#REF!,4,FALSE)),FALSE))),1,4)),1,2))*60+MID((MID((IF(ISERR(A408),"",fctsoleil(A408,fctlattodouble(VLOOKUP(B408,#REF!,3,FALSE)),fctlontodouble(VLOOKUP(B408,#REF!,4,FALSE)),FALSE))),1,4)),3,4))/(60*24))-fctlontodouble(VLOOKUP(B408,#REF!,4,FALSE))/360,1),
MOD(C408-fctlontodouble(VLOOKUP(B408,#REF!,4,FALSE))/360,1)&lt;MOD((((MID((MID((IF(ISERR(A408),"",fctsoleil(A408,fctlattodouble(VLOOKUP(B408,#REF!,3,FALSE)),fctlontodouble(VLOOKUP(B408,#REF!,4,FALSE)),FALSE))),7,4)),1,2))*60+MID((MID((IF(ISERR(A408),"",fctsoleil(A408,fctlattodouble(VLOOKUP(B408,#REF!,3,FALSE)),fctlontodouble(VLOOKUP(B408,#REF!,4,FALSE)),FALSE))),7,4)),3,4))/(60*24))-fctlontodouble(VLOOKUP(B408,#REF!,4,FALSE))/360,1)
),1,""),"")</f>
        <v/>
      </c>
      <c r="K408" s="82" t="str">
        <f t="shared" si="22"/>
        <v/>
      </c>
      <c r="L408" s="79" t="str">
        <f ca="1">IFERROR(IF(AND(
MOD(E408-fctlontodouble(VLOOKUP(D408,#REF!,4,FALSE))/360,1)&gt;=MOD((((MID((MID((IF(ISERR(A408),"",fctsoleil(A408,fctlattodouble(VLOOKUP(D408,#REF!,3,FALSE)),fctlontodouble(VLOOKUP(D408,#REF!,4,FALSE)),FALSE))),1,4)),1,2))*60+MID((MID((IF(ISERR(A408),"",fctsoleil(A408,fctlattodouble(VLOOKUP(D408,#REF!,3,FALSE)),fctlontodouble(VLOOKUP(D408,#REF!,4,FALSE)),FALSE))),1,4)),3,4))/(60*24))-fctlontodouble(VLOOKUP(D408,#REF!,4,FALSE))/360,1),
MOD(E408-fctlontodouble(VLOOKUP(D408,#REF!,4,FALSE))/360,1)&lt;MOD((((MID((MID((IF(ISERR(A408),"",fctsoleil(A408,fctlattodouble(VLOOKUP(D408,#REF!,3,FALSE)),fctlontodouble(VLOOKUP(D408,#REF!,4,FALSE)),FALSE))),7,4)),1,2))*60+MID((MID((IF(ISERR(A408),"",fctsoleil(A408,fctlattodouble(VLOOKUP(D408,#REF!,3,FALSE)),fctlontodouble(VLOOKUP(D408,#REF!,4,FALSE)),FALSE))),7,4)),3,4))/(60*24))-fctlontodouble(VLOOKUP(D408,#REF!,4,FALSE))/360,1)
),1," "),"")</f>
        <v/>
      </c>
      <c r="M408" s="79" t="str">
        <f t="shared" si="23"/>
        <v/>
      </c>
      <c r="N408" s="94"/>
      <c r="O408" s="83"/>
      <c r="P408" s="95"/>
      <c r="Q408" s="96"/>
      <c r="R408" s="97" t="str">
        <f>IF(AND(A408&lt;&gt;0,B408&lt;&gt;0,D408&lt;&gt;0,C408&lt;&gt;0,N408&lt;&gt;0),(vol_de_nuit(B408,D408,A408,C408,N408/24)*24),"")</f>
        <v/>
      </c>
      <c r="S408" s="98"/>
      <c r="T408" s="95"/>
      <c r="U408" s="99"/>
      <c r="V408" s="100"/>
      <c r="W408" s="101"/>
      <c r="X408" s="116" t="str">
        <f>IFERROR(IF(AND(VLOOKUP($F408,'Aircraft list'!$A$4:$G$39,2,FALSE)="YES",VLOOKUP($F408,'Aircraft list'!$A$4:$G$39,4,FALSE)="YES"),T408,""),"")</f>
        <v/>
      </c>
      <c r="Y408" s="115" t="str">
        <f>IFERROR(IF(AND(VLOOKUP($F408,'Aircraft list'!$A$4:$G$39,2,FALSE)="YES",VLOOKUP($F408,'Aircraft list'!$A$4:$G$39,4,FALSE)="YES"),V408,""),"")</f>
        <v/>
      </c>
      <c r="Z408" s="116" t="str">
        <f>IFERROR(IF(AND(VLOOKUP($F408,'Aircraft list'!$A$4:$G$39,3,FALSE)="YES",VLOOKUP($F408,'Aircraft list'!$A$4:$G$39,4,FALSE)="YES"),T408,""),"")</f>
        <v/>
      </c>
      <c r="AA408" s="115" t="str">
        <f>IFERROR(IF(AND(VLOOKUP($F408,'Aircraft list'!$A$4:$G$39,3,FALSE)="YES",VLOOKUP($F408,'Aircraft list'!$A$4:$G$39,4,FALSE)="YES"),V408,""),"")</f>
        <v/>
      </c>
      <c r="AB408" s="116" t="str">
        <f>IFERROR(IF(AND(VLOOKUP($F408,'Aircraft list'!$A$4:$G$39,2,FALSE)="YES",VLOOKUP($F408,'Aircraft list'!$A$4:$G$39,6,FALSE)="YES"),T408,""),"")</f>
        <v/>
      </c>
      <c r="AC408" s="115" t="str">
        <f>IFERROR(IF(AND(VLOOKUP($F408,'Aircraft list'!$A$4:$G$39,2,FALSE)="YES",VLOOKUP($F408,'Aircraft list'!$A$4:$G$39,6,FALSE)="YES"),V408,""),"")</f>
        <v/>
      </c>
      <c r="AD408" s="116" t="str">
        <f>IFERROR(IF(AND(VLOOKUP($F408,'Aircraft list'!$A$4:$G$39,3,FALSE)="YES",VLOOKUP($F408,'Aircraft list'!$A$4:$G$39,6,FALSE)="YES"),T408,""),"")</f>
        <v/>
      </c>
      <c r="AE408" s="117" t="str">
        <f>IFERROR(IF(AND(VLOOKUP($F408,'Aircraft list'!$A$4:$G$39,3,FALSE)="YES",VLOOKUP($F408,'Aircraft list'!$A$4:$G$39,6,FALSE)="YES"),U408,""),"")</f>
        <v/>
      </c>
      <c r="AF408" s="115" t="str">
        <f>IFERROR(IF(AND(VLOOKUP($F408,'Aircraft list'!$A$4:$G$39,3,FALSE)="YES",VLOOKUP($F408,'Aircraft list'!$A$4:$G$39,6,FALSE)="YES"),V408,""),"")</f>
        <v/>
      </c>
      <c r="AG408" s="116" t="str">
        <f>IFERROR(IF(VLOOKUP($F408,'Aircraft list'!$A$4:$G$39,5,FALSE)="YES",T408,""),"")</f>
        <v/>
      </c>
      <c r="AH408" s="117" t="str">
        <f>IFERROR(IF(VLOOKUP($F408,'Aircraft list'!$A$4:$G$39,5,FALSE)="YES",U408,""),"")</f>
        <v/>
      </c>
      <c r="AI408" s="115" t="str">
        <f>IFERROR(IF(VLOOKUP($F408,'Aircraft list'!$A$4:$G$39,5,FALSE)="YES",V408,""),"")</f>
        <v/>
      </c>
      <c r="AJ408" s="101"/>
      <c r="AK408" s="101"/>
      <c r="AL408" s="101"/>
      <c r="AM408" s="102" t="str">
        <f>IFERROR(IF(VLOOKUP($F408,'Aircraft list'!$A$4:$G$39,7,FALSE)="YES",N408,""),"")</f>
        <v/>
      </c>
      <c r="AN408" s="112"/>
      <c r="AO408" s="101"/>
      <c r="AP408" s="101"/>
      <c r="AQ408" s="101"/>
      <c r="AR408" s="111"/>
      <c r="AS408" s="102"/>
      <c r="AT408" s="102"/>
    </row>
    <row r="409" spans="1:46" s="50" customFormat="1">
      <c r="A409" s="84"/>
      <c r="B409" s="75"/>
      <c r="C409" s="76"/>
      <c r="D409" s="77"/>
      <c r="E409" s="73" t="str">
        <f t="shared" si="21"/>
        <v/>
      </c>
      <c r="F409" s="79"/>
      <c r="G409" s="80"/>
      <c r="H409" s="50" t="str">
        <f>IFERROR(IF(VLOOKUP(F409,'Aircraft list'!$A$4:$T$59, 3,FALSE)="YES", "ME", "SE" )," ")</f>
        <v xml:space="preserve"> </v>
      </c>
      <c r="I409" s="80"/>
      <c r="J409" s="81" t="str">
        <f ca="1">IFERROR(IF(AND(
MOD(C409-fctlontodouble(VLOOKUP(B409,#REF!,4,FALSE))/360,1)&gt;=MOD((((MID((MID((IF(ISERR(A409),"",fctsoleil(A409,fctlattodouble(VLOOKUP(B409,#REF!,3,FALSE)),fctlontodouble(VLOOKUP(B409,#REF!,4,FALSE)),FALSE))),1,4)),1,2))*60+MID((MID((IF(ISERR(A409),"",fctsoleil(A409,fctlattodouble(VLOOKUP(B409,#REF!,3,FALSE)),fctlontodouble(VLOOKUP(B409,#REF!,4,FALSE)),FALSE))),1,4)),3,4))/(60*24))-fctlontodouble(VLOOKUP(B409,#REF!,4,FALSE))/360,1),
MOD(C409-fctlontodouble(VLOOKUP(B409,#REF!,4,FALSE))/360,1)&lt;MOD((((MID((MID((IF(ISERR(A409),"",fctsoleil(A409,fctlattodouble(VLOOKUP(B409,#REF!,3,FALSE)),fctlontodouble(VLOOKUP(B409,#REF!,4,FALSE)),FALSE))),7,4)),1,2))*60+MID((MID((IF(ISERR(A409),"",fctsoleil(A409,fctlattodouble(VLOOKUP(B409,#REF!,3,FALSE)),fctlontodouble(VLOOKUP(B409,#REF!,4,FALSE)),FALSE))),7,4)),3,4))/(60*24))-fctlontodouble(VLOOKUP(B409,#REF!,4,FALSE))/360,1)
),1,""),"")</f>
        <v/>
      </c>
      <c r="K409" s="82" t="str">
        <f t="shared" si="22"/>
        <v/>
      </c>
      <c r="L409" s="79" t="str">
        <f ca="1">IFERROR(IF(AND(
MOD(E409-fctlontodouble(VLOOKUP(D409,#REF!,4,FALSE))/360,1)&gt;=MOD((((MID((MID((IF(ISERR(A409),"",fctsoleil(A409,fctlattodouble(VLOOKUP(D409,#REF!,3,FALSE)),fctlontodouble(VLOOKUP(D409,#REF!,4,FALSE)),FALSE))),1,4)),1,2))*60+MID((MID((IF(ISERR(A409),"",fctsoleil(A409,fctlattodouble(VLOOKUP(D409,#REF!,3,FALSE)),fctlontodouble(VLOOKUP(D409,#REF!,4,FALSE)),FALSE))),1,4)),3,4))/(60*24))-fctlontodouble(VLOOKUP(D409,#REF!,4,FALSE))/360,1),
MOD(E409-fctlontodouble(VLOOKUP(D409,#REF!,4,FALSE))/360,1)&lt;MOD((((MID((MID((IF(ISERR(A409),"",fctsoleil(A409,fctlattodouble(VLOOKUP(D409,#REF!,3,FALSE)),fctlontodouble(VLOOKUP(D409,#REF!,4,FALSE)),FALSE))),7,4)),1,2))*60+MID((MID((IF(ISERR(A409),"",fctsoleil(A409,fctlattodouble(VLOOKUP(D409,#REF!,3,FALSE)),fctlontodouble(VLOOKUP(D409,#REF!,4,FALSE)),FALSE))),7,4)),3,4))/(60*24))-fctlontodouble(VLOOKUP(D409,#REF!,4,FALSE))/360,1)
),1," "),"")</f>
        <v/>
      </c>
      <c r="M409" s="79" t="str">
        <f t="shared" si="23"/>
        <v/>
      </c>
      <c r="N409" s="94"/>
      <c r="O409" s="83"/>
      <c r="P409" s="95"/>
      <c r="Q409" s="96"/>
      <c r="R409" s="97" t="str">
        <f>IF(AND(A409&lt;&gt;0,B409&lt;&gt;0,D409&lt;&gt;0,C409&lt;&gt;0,N409&lt;&gt;0),(vol_de_nuit(B409,D409,A409,C409,N409/24)*24),"")</f>
        <v/>
      </c>
      <c r="S409" s="98"/>
      <c r="T409" s="95"/>
      <c r="U409" s="99"/>
      <c r="V409" s="100"/>
      <c r="W409" s="101"/>
      <c r="X409" s="116" t="str">
        <f>IFERROR(IF(AND(VLOOKUP($F409,'Aircraft list'!$A$4:$G$39,2,FALSE)="YES",VLOOKUP($F409,'Aircraft list'!$A$4:$G$39,4,FALSE)="YES"),T409,""),"")</f>
        <v/>
      </c>
      <c r="Y409" s="115" t="str">
        <f>IFERROR(IF(AND(VLOOKUP($F409,'Aircraft list'!$A$4:$G$39,2,FALSE)="YES",VLOOKUP($F409,'Aircraft list'!$A$4:$G$39,4,FALSE)="YES"),V409,""),"")</f>
        <v/>
      </c>
      <c r="Z409" s="116" t="str">
        <f>IFERROR(IF(AND(VLOOKUP($F409,'Aircraft list'!$A$4:$G$39,3,FALSE)="YES",VLOOKUP($F409,'Aircraft list'!$A$4:$G$39,4,FALSE)="YES"),T409,""),"")</f>
        <v/>
      </c>
      <c r="AA409" s="115" t="str">
        <f>IFERROR(IF(AND(VLOOKUP($F409,'Aircraft list'!$A$4:$G$39,3,FALSE)="YES",VLOOKUP($F409,'Aircraft list'!$A$4:$G$39,4,FALSE)="YES"),V409,""),"")</f>
        <v/>
      </c>
      <c r="AB409" s="116" t="str">
        <f>IFERROR(IF(AND(VLOOKUP($F409,'Aircraft list'!$A$4:$G$39,2,FALSE)="YES",VLOOKUP($F409,'Aircraft list'!$A$4:$G$39,6,FALSE)="YES"),T409,""),"")</f>
        <v/>
      </c>
      <c r="AC409" s="115" t="str">
        <f>IFERROR(IF(AND(VLOOKUP($F409,'Aircraft list'!$A$4:$G$39,2,FALSE)="YES",VLOOKUP($F409,'Aircraft list'!$A$4:$G$39,6,FALSE)="YES"),V409,""),"")</f>
        <v/>
      </c>
      <c r="AD409" s="116" t="str">
        <f>IFERROR(IF(AND(VLOOKUP($F409,'Aircraft list'!$A$4:$G$39,3,FALSE)="YES",VLOOKUP($F409,'Aircraft list'!$A$4:$G$39,6,FALSE)="YES"),T409,""),"")</f>
        <v/>
      </c>
      <c r="AE409" s="117" t="str">
        <f>IFERROR(IF(AND(VLOOKUP($F409,'Aircraft list'!$A$4:$G$39,3,FALSE)="YES",VLOOKUP($F409,'Aircraft list'!$A$4:$G$39,6,FALSE)="YES"),U409,""),"")</f>
        <v/>
      </c>
      <c r="AF409" s="115" t="str">
        <f>IFERROR(IF(AND(VLOOKUP($F409,'Aircraft list'!$A$4:$G$39,3,FALSE)="YES",VLOOKUP($F409,'Aircraft list'!$A$4:$G$39,6,FALSE)="YES"),V409,""),"")</f>
        <v/>
      </c>
      <c r="AG409" s="116" t="str">
        <f>IFERROR(IF(VLOOKUP($F409,'Aircraft list'!$A$4:$G$39,5,FALSE)="YES",T409,""),"")</f>
        <v/>
      </c>
      <c r="AH409" s="117" t="str">
        <f>IFERROR(IF(VLOOKUP($F409,'Aircraft list'!$A$4:$G$39,5,FALSE)="YES",U409,""),"")</f>
        <v/>
      </c>
      <c r="AI409" s="115" t="str">
        <f>IFERROR(IF(VLOOKUP($F409,'Aircraft list'!$A$4:$G$39,5,FALSE)="YES",V409,""),"")</f>
        <v/>
      </c>
      <c r="AJ409" s="101"/>
      <c r="AK409" s="101"/>
      <c r="AL409" s="101"/>
      <c r="AM409" s="102" t="str">
        <f>IFERROR(IF(VLOOKUP($F409,'Aircraft list'!$A$4:$G$39,7,FALSE)="YES",N409,""),"")</f>
        <v/>
      </c>
      <c r="AN409" s="112"/>
      <c r="AO409" s="101"/>
      <c r="AP409" s="101"/>
      <c r="AQ409" s="101"/>
      <c r="AR409" s="111"/>
      <c r="AS409" s="102"/>
      <c r="AT409" s="102"/>
    </row>
    <row r="410" spans="1:46" s="50" customFormat="1">
      <c r="A410" s="84"/>
      <c r="B410" s="75"/>
      <c r="C410" s="76"/>
      <c r="D410" s="77"/>
      <c r="E410" s="73" t="str">
        <f t="shared" si="21"/>
        <v/>
      </c>
      <c r="F410" s="79"/>
      <c r="G410" s="80"/>
      <c r="H410" s="50" t="str">
        <f>IFERROR(IF(VLOOKUP(F410,'Aircraft list'!$A$4:$T$59, 3,FALSE)="YES", "ME", "SE" )," ")</f>
        <v xml:space="preserve"> </v>
      </c>
      <c r="I410" s="80"/>
      <c r="J410" s="81" t="str">
        <f ca="1">IFERROR(IF(AND(
MOD(C410-fctlontodouble(VLOOKUP(B410,#REF!,4,FALSE))/360,1)&gt;=MOD((((MID((MID((IF(ISERR(A410),"",fctsoleil(A410,fctlattodouble(VLOOKUP(B410,#REF!,3,FALSE)),fctlontodouble(VLOOKUP(B410,#REF!,4,FALSE)),FALSE))),1,4)),1,2))*60+MID((MID((IF(ISERR(A410),"",fctsoleil(A410,fctlattodouble(VLOOKUP(B410,#REF!,3,FALSE)),fctlontodouble(VLOOKUP(B410,#REF!,4,FALSE)),FALSE))),1,4)),3,4))/(60*24))-fctlontodouble(VLOOKUP(B410,#REF!,4,FALSE))/360,1),
MOD(C410-fctlontodouble(VLOOKUP(B410,#REF!,4,FALSE))/360,1)&lt;MOD((((MID((MID((IF(ISERR(A410),"",fctsoleil(A410,fctlattodouble(VLOOKUP(B410,#REF!,3,FALSE)),fctlontodouble(VLOOKUP(B410,#REF!,4,FALSE)),FALSE))),7,4)),1,2))*60+MID((MID((IF(ISERR(A410),"",fctsoleil(A410,fctlattodouble(VLOOKUP(B410,#REF!,3,FALSE)),fctlontodouble(VLOOKUP(B410,#REF!,4,FALSE)),FALSE))),7,4)),3,4))/(60*24))-fctlontodouble(VLOOKUP(B410,#REF!,4,FALSE))/360,1)
),1,""),"")</f>
        <v/>
      </c>
      <c r="K410" s="82" t="str">
        <f t="shared" si="22"/>
        <v/>
      </c>
      <c r="L410" s="79" t="str">
        <f ca="1">IFERROR(IF(AND(
MOD(E410-fctlontodouble(VLOOKUP(D410,#REF!,4,FALSE))/360,1)&gt;=MOD((((MID((MID((IF(ISERR(A410),"",fctsoleil(A410,fctlattodouble(VLOOKUP(D410,#REF!,3,FALSE)),fctlontodouble(VLOOKUP(D410,#REF!,4,FALSE)),FALSE))),1,4)),1,2))*60+MID((MID((IF(ISERR(A410),"",fctsoleil(A410,fctlattodouble(VLOOKUP(D410,#REF!,3,FALSE)),fctlontodouble(VLOOKUP(D410,#REF!,4,FALSE)),FALSE))),1,4)),3,4))/(60*24))-fctlontodouble(VLOOKUP(D410,#REF!,4,FALSE))/360,1),
MOD(E410-fctlontodouble(VLOOKUP(D410,#REF!,4,FALSE))/360,1)&lt;MOD((((MID((MID((IF(ISERR(A410),"",fctsoleil(A410,fctlattodouble(VLOOKUP(D410,#REF!,3,FALSE)),fctlontodouble(VLOOKUP(D410,#REF!,4,FALSE)),FALSE))),7,4)),1,2))*60+MID((MID((IF(ISERR(A410),"",fctsoleil(A410,fctlattodouble(VLOOKUP(D410,#REF!,3,FALSE)),fctlontodouble(VLOOKUP(D410,#REF!,4,FALSE)),FALSE))),7,4)),3,4))/(60*24))-fctlontodouble(VLOOKUP(D410,#REF!,4,FALSE))/360,1)
),1," "),"")</f>
        <v/>
      </c>
      <c r="M410" s="79" t="str">
        <f t="shared" si="23"/>
        <v/>
      </c>
      <c r="N410" s="94"/>
      <c r="O410" s="83"/>
      <c r="P410" s="95"/>
      <c r="Q410" s="96"/>
      <c r="R410" s="97" t="str">
        <f>IF(AND(A410&lt;&gt;0,B410&lt;&gt;0,D410&lt;&gt;0,C410&lt;&gt;0,N410&lt;&gt;0),(vol_de_nuit(B410,D410,A410,C410,N410/24)*24),"")</f>
        <v/>
      </c>
      <c r="S410" s="98"/>
      <c r="T410" s="95"/>
      <c r="U410" s="99"/>
      <c r="V410" s="100"/>
      <c r="W410" s="101"/>
      <c r="X410" s="116" t="str">
        <f>IFERROR(IF(AND(VLOOKUP($F410,'Aircraft list'!$A$4:$G$39,2,FALSE)="YES",VLOOKUP($F410,'Aircraft list'!$A$4:$G$39,4,FALSE)="YES"),T410,""),"")</f>
        <v/>
      </c>
      <c r="Y410" s="115" t="str">
        <f>IFERROR(IF(AND(VLOOKUP($F410,'Aircraft list'!$A$4:$G$39,2,FALSE)="YES",VLOOKUP($F410,'Aircraft list'!$A$4:$G$39,4,FALSE)="YES"),V410,""),"")</f>
        <v/>
      </c>
      <c r="Z410" s="116" t="str">
        <f>IFERROR(IF(AND(VLOOKUP($F410,'Aircraft list'!$A$4:$G$39,3,FALSE)="YES",VLOOKUP($F410,'Aircraft list'!$A$4:$G$39,4,FALSE)="YES"),T410,""),"")</f>
        <v/>
      </c>
      <c r="AA410" s="115" t="str">
        <f>IFERROR(IF(AND(VLOOKUP($F410,'Aircraft list'!$A$4:$G$39,3,FALSE)="YES",VLOOKUP($F410,'Aircraft list'!$A$4:$G$39,4,FALSE)="YES"),V410,""),"")</f>
        <v/>
      </c>
      <c r="AB410" s="116" t="str">
        <f>IFERROR(IF(AND(VLOOKUP($F410,'Aircraft list'!$A$4:$G$39,2,FALSE)="YES",VLOOKUP($F410,'Aircraft list'!$A$4:$G$39,6,FALSE)="YES"),T410,""),"")</f>
        <v/>
      </c>
      <c r="AC410" s="115" t="str">
        <f>IFERROR(IF(AND(VLOOKUP($F410,'Aircraft list'!$A$4:$G$39,2,FALSE)="YES",VLOOKUP($F410,'Aircraft list'!$A$4:$G$39,6,FALSE)="YES"),V410,""),"")</f>
        <v/>
      </c>
      <c r="AD410" s="116" t="str">
        <f>IFERROR(IF(AND(VLOOKUP($F410,'Aircraft list'!$A$4:$G$39,3,FALSE)="YES",VLOOKUP($F410,'Aircraft list'!$A$4:$G$39,6,FALSE)="YES"),T410,""),"")</f>
        <v/>
      </c>
      <c r="AE410" s="117" t="str">
        <f>IFERROR(IF(AND(VLOOKUP($F410,'Aircraft list'!$A$4:$G$39,3,FALSE)="YES",VLOOKUP($F410,'Aircraft list'!$A$4:$G$39,6,FALSE)="YES"),U410,""),"")</f>
        <v/>
      </c>
      <c r="AF410" s="115" t="str">
        <f>IFERROR(IF(AND(VLOOKUP($F410,'Aircraft list'!$A$4:$G$39,3,FALSE)="YES",VLOOKUP($F410,'Aircraft list'!$A$4:$G$39,6,FALSE)="YES"),V410,""),"")</f>
        <v/>
      </c>
      <c r="AG410" s="116" t="str">
        <f>IFERROR(IF(VLOOKUP($F410,'Aircraft list'!$A$4:$G$39,5,FALSE)="YES",T410,""),"")</f>
        <v/>
      </c>
      <c r="AH410" s="117" t="str">
        <f>IFERROR(IF(VLOOKUP($F410,'Aircraft list'!$A$4:$G$39,5,FALSE)="YES",U410,""),"")</f>
        <v/>
      </c>
      <c r="AI410" s="115" t="str">
        <f>IFERROR(IF(VLOOKUP($F410,'Aircraft list'!$A$4:$G$39,5,FALSE)="YES",V410,""),"")</f>
        <v/>
      </c>
      <c r="AJ410" s="101"/>
      <c r="AK410" s="101"/>
      <c r="AL410" s="101"/>
      <c r="AM410" s="102" t="str">
        <f>IFERROR(IF(VLOOKUP($F410,'Aircraft list'!$A$4:$G$39,7,FALSE)="YES",N410,""),"")</f>
        <v/>
      </c>
      <c r="AN410" s="112"/>
      <c r="AO410" s="101"/>
      <c r="AP410" s="101"/>
      <c r="AQ410" s="101"/>
      <c r="AR410" s="111"/>
      <c r="AS410" s="102"/>
      <c r="AT410" s="102"/>
    </row>
    <row r="411" spans="1:46" s="50" customFormat="1">
      <c r="A411" s="84"/>
      <c r="B411" s="75"/>
      <c r="C411" s="76"/>
      <c r="D411" s="77"/>
      <c r="E411" s="73" t="str">
        <f t="shared" si="21"/>
        <v/>
      </c>
      <c r="F411" s="79"/>
      <c r="G411" s="80"/>
      <c r="H411" s="50" t="str">
        <f>IFERROR(IF(VLOOKUP(F411,'Aircraft list'!$A$4:$T$59, 3,FALSE)="YES", "ME", "SE" )," ")</f>
        <v xml:space="preserve"> </v>
      </c>
      <c r="I411" s="80"/>
      <c r="J411" s="81" t="str">
        <f ca="1">IFERROR(IF(AND(
MOD(C411-fctlontodouble(VLOOKUP(B411,#REF!,4,FALSE))/360,1)&gt;=MOD((((MID((MID((IF(ISERR(A411),"",fctsoleil(A411,fctlattodouble(VLOOKUP(B411,#REF!,3,FALSE)),fctlontodouble(VLOOKUP(B411,#REF!,4,FALSE)),FALSE))),1,4)),1,2))*60+MID((MID((IF(ISERR(A411),"",fctsoleil(A411,fctlattodouble(VLOOKUP(B411,#REF!,3,FALSE)),fctlontodouble(VLOOKUP(B411,#REF!,4,FALSE)),FALSE))),1,4)),3,4))/(60*24))-fctlontodouble(VLOOKUP(B411,#REF!,4,FALSE))/360,1),
MOD(C411-fctlontodouble(VLOOKUP(B411,#REF!,4,FALSE))/360,1)&lt;MOD((((MID((MID((IF(ISERR(A411),"",fctsoleil(A411,fctlattodouble(VLOOKUP(B411,#REF!,3,FALSE)),fctlontodouble(VLOOKUP(B411,#REF!,4,FALSE)),FALSE))),7,4)),1,2))*60+MID((MID((IF(ISERR(A411),"",fctsoleil(A411,fctlattodouble(VLOOKUP(B411,#REF!,3,FALSE)),fctlontodouble(VLOOKUP(B411,#REF!,4,FALSE)),FALSE))),7,4)),3,4))/(60*24))-fctlontodouble(VLOOKUP(B411,#REF!,4,FALSE))/360,1)
),1,""),"")</f>
        <v/>
      </c>
      <c r="K411" s="82" t="str">
        <f t="shared" si="22"/>
        <v/>
      </c>
      <c r="L411" s="79" t="str">
        <f ca="1">IFERROR(IF(AND(
MOD(E411-fctlontodouble(VLOOKUP(D411,#REF!,4,FALSE))/360,1)&gt;=MOD((((MID((MID((IF(ISERR(A411),"",fctsoleil(A411,fctlattodouble(VLOOKUP(D411,#REF!,3,FALSE)),fctlontodouble(VLOOKUP(D411,#REF!,4,FALSE)),FALSE))),1,4)),1,2))*60+MID((MID((IF(ISERR(A411),"",fctsoleil(A411,fctlattodouble(VLOOKUP(D411,#REF!,3,FALSE)),fctlontodouble(VLOOKUP(D411,#REF!,4,FALSE)),FALSE))),1,4)),3,4))/(60*24))-fctlontodouble(VLOOKUP(D411,#REF!,4,FALSE))/360,1),
MOD(E411-fctlontodouble(VLOOKUP(D411,#REF!,4,FALSE))/360,1)&lt;MOD((((MID((MID((IF(ISERR(A411),"",fctsoleil(A411,fctlattodouble(VLOOKUP(D411,#REF!,3,FALSE)),fctlontodouble(VLOOKUP(D411,#REF!,4,FALSE)),FALSE))),7,4)),1,2))*60+MID((MID((IF(ISERR(A411),"",fctsoleil(A411,fctlattodouble(VLOOKUP(D411,#REF!,3,FALSE)),fctlontodouble(VLOOKUP(D411,#REF!,4,FALSE)),FALSE))),7,4)),3,4))/(60*24))-fctlontodouble(VLOOKUP(D411,#REF!,4,FALSE))/360,1)
),1," "),"")</f>
        <v/>
      </c>
      <c r="M411" s="79" t="str">
        <f t="shared" si="23"/>
        <v/>
      </c>
      <c r="N411" s="94"/>
      <c r="O411" s="83"/>
      <c r="P411" s="95"/>
      <c r="Q411" s="96"/>
      <c r="R411" s="97" t="str">
        <f>IF(AND(A411&lt;&gt;0,B411&lt;&gt;0,D411&lt;&gt;0,C411&lt;&gt;0,N411&lt;&gt;0),(vol_de_nuit(B411,D411,A411,C411,N411/24)*24),"")</f>
        <v/>
      </c>
      <c r="S411" s="98"/>
      <c r="T411" s="95"/>
      <c r="U411" s="99"/>
      <c r="V411" s="100"/>
      <c r="W411" s="101"/>
      <c r="X411" s="116" t="str">
        <f>IFERROR(IF(AND(VLOOKUP($F411,'Aircraft list'!$A$4:$G$39,2,FALSE)="YES",VLOOKUP($F411,'Aircraft list'!$A$4:$G$39,4,FALSE)="YES"),T411,""),"")</f>
        <v/>
      </c>
      <c r="Y411" s="115" t="str">
        <f>IFERROR(IF(AND(VLOOKUP($F411,'Aircraft list'!$A$4:$G$39,2,FALSE)="YES",VLOOKUP($F411,'Aircraft list'!$A$4:$G$39,4,FALSE)="YES"),V411,""),"")</f>
        <v/>
      </c>
      <c r="Z411" s="116" t="str">
        <f>IFERROR(IF(AND(VLOOKUP($F411,'Aircraft list'!$A$4:$G$39,3,FALSE)="YES",VLOOKUP($F411,'Aircraft list'!$A$4:$G$39,4,FALSE)="YES"),T411,""),"")</f>
        <v/>
      </c>
      <c r="AA411" s="115" t="str">
        <f>IFERROR(IF(AND(VLOOKUP($F411,'Aircraft list'!$A$4:$G$39,3,FALSE)="YES",VLOOKUP($F411,'Aircraft list'!$A$4:$G$39,4,FALSE)="YES"),V411,""),"")</f>
        <v/>
      </c>
      <c r="AB411" s="116" t="str">
        <f>IFERROR(IF(AND(VLOOKUP($F411,'Aircraft list'!$A$4:$G$39,2,FALSE)="YES",VLOOKUP($F411,'Aircraft list'!$A$4:$G$39,6,FALSE)="YES"),T411,""),"")</f>
        <v/>
      </c>
      <c r="AC411" s="115" t="str">
        <f>IFERROR(IF(AND(VLOOKUP($F411,'Aircraft list'!$A$4:$G$39,2,FALSE)="YES",VLOOKUP($F411,'Aircraft list'!$A$4:$G$39,6,FALSE)="YES"),V411,""),"")</f>
        <v/>
      </c>
      <c r="AD411" s="116" t="str">
        <f>IFERROR(IF(AND(VLOOKUP($F411,'Aircraft list'!$A$4:$G$39,3,FALSE)="YES",VLOOKUP($F411,'Aircraft list'!$A$4:$G$39,6,FALSE)="YES"),T411,""),"")</f>
        <v/>
      </c>
      <c r="AE411" s="117" t="str">
        <f>IFERROR(IF(AND(VLOOKUP($F411,'Aircraft list'!$A$4:$G$39,3,FALSE)="YES",VLOOKUP($F411,'Aircraft list'!$A$4:$G$39,6,FALSE)="YES"),U411,""),"")</f>
        <v/>
      </c>
      <c r="AF411" s="115" t="str">
        <f>IFERROR(IF(AND(VLOOKUP($F411,'Aircraft list'!$A$4:$G$39,3,FALSE)="YES",VLOOKUP($F411,'Aircraft list'!$A$4:$G$39,6,FALSE)="YES"),V411,""),"")</f>
        <v/>
      </c>
      <c r="AG411" s="116" t="str">
        <f>IFERROR(IF(VLOOKUP($F411,'Aircraft list'!$A$4:$G$39,5,FALSE)="YES",T411,""),"")</f>
        <v/>
      </c>
      <c r="AH411" s="117" t="str">
        <f>IFERROR(IF(VLOOKUP($F411,'Aircraft list'!$A$4:$G$39,5,FALSE)="YES",U411,""),"")</f>
        <v/>
      </c>
      <c r="AI411" s="115" t="str">
        <f>IFERROR(IF(VLOOKUP($F411,'Aircraft list'!$A$4:$G$39,5,FALSE)="YES",V411,""),"")</f>
        <v/>
      </c>
      <c r="AJ411" s="101"/>
      <c r="AK411" s="101"/>
      <c r="AL411" s="101"/>
      <c r="AM411" s="102" t="str">
        <f>IFERROR(IF(VLOOKUP($F411,'Aircraft list'!$A$4:$G$39,7,FALSE)="YES",N411,""),"")</f>
        <v/>
      </c>
      <c r="AN411" s="112"/>
      <c r="AO411" s="101"/>
      <c r="AP411" s="101"/>
      <c r="AQ411" s="101"/>
      <c r="AR411" s="111"/>
      <c r="AS411" s="102"/>
      <c r="AT411" s="102"/>
    </row>
    <row r="412" spans="1:46" s="50" customFormat="1">
      <c r="A412" s="84"/>
      <c r="B412" s="75"/>
      <c r="C412" s="76"/>
      <c r="D412" s="77"/>
      <c r="E412" s="73" t="str">
        <f t="shared" si="21"/>
        <v/>
      </c>
      <c r="F412" s="79"/>
      <c r="G412" s="80"/>
      <c r="H412" s="50" t="str">
        <f>IFERROR(IF(VLOOKUP(F412,'Aircraft list'!$A$4:$T$59, 3,FALSE)="YES", "ME", "SE" )," ")</f>
        <v xml:space="preserve"> </v>
      </c>
      <c r="I412" s="80"/>
      <c r="J412" s="81" t="str">
        <f ca="1">IFERROR(IF(AND(
MOD(C412-fctlontodouble(VLOOKUP(B412,#REF!,4,FALSE))/360,1)&gt;=MOD((((MID((MID((IF(ISERR(A412),"",fctsoleil(A412,fctlattodouble(VLOOKUP(B412,#REF!,3,FALSE)),fctlontodouble(VLOOKUP(B412,#REF!,4,FALSE)),FALSE))),1,4)),1,2))*60+MID((MID((IF(ISERR(A412),"",fctsoleil(A412,fctlattodouble(VLOOKUP(B412,#REF!,3,FALSE)),fctlontodouble(VLOOKUP(B412,#REF!,4,FALSE)),FALSE))),1,4)),3,4))/(60*24))-fctlontodouble(VLOOKUP(B412,#REF!,4,FALSE))/360,1),
MOD(C412-fctlontodouble(VLOOKUP(B412,#REF!,4,FALSE))/360,1)&lt;MOD((((MID((MID((IF(ISERR(A412),"",fctsoleil(A412,fctlattodouble(VLOOKUP(B412,#REF!,3,FALSE)),fctlontodouble(VLOOKUP(B412,#REF!,4,FALSE)),FALSE))),7,4)),1,2))*60+MID((MID((IF(ISERR(A412),"",fctsoleil(A412,fctlattodouble(VLOOKUP(B412,#REF!,3,FALSE)),fctlontodouble(VLOOKUP(B412,#REF!,4,FALSE)),FALSE))),7,4)),3,4))/(60*24))-fctlontodouble(VLOOKUP(B412,#REF!,4,FALSE))/360,1)
),1,""),"")</f>
        <v/>
      </c>
      <c r="K412" s="82" t="str">
        <f t="shared" si="22"/>
        <v/>
      </c>
      <c r="L412" s="79" t="str">
        <f ca="1">IFERROR(IF(AND(
MOD(E412-fctlontodouble(VLOOKUP(D412,#REF!,4,FALSE))/360,1)&gt;=MOD((((MID((MID((IF(ISERR(A412),"",fctsoleil(A412,fctlattodouble(VLOOKUP(D412,#REF!,3,FALSE)),fctlontodouble(VLOOKUP(D412,#REF!,4,FALSE)),FALSE))),1,4)),1,2))*60+MID((MID((IF(ISERR(A412),"",fctsoleil(A412,fctlattodouble(VLOOKUP(D412,#REF!,3,FALSE)),fctlontodouble(VLOOKUP(D412,#REF!,4,FALSE)),FALSE))),1,4)),3,4))/(60*24))-fctlontodouble(VLOOKUP(D412,#REF!,4,FALSE))/360,1),
MOD(E412-fctlontodouble(VLOOKUP(D412,#REF!,4,FALSE))/360,1)&lt;MOD((((MID((MID((IF(ISERR(A412),"",fctsoleil(A412,fctlattodouble(VLOOKUP(D412,#REF!,3,FALSE)),fctlontodouble(VLOOKUP(D412,#REF!,4,FALSE)),FALSE))),7,4)),1,2))*60+MID((MID((IF(ISERR(A412),"",fctsoleil(A412,fctlattodouble(VLOOKUP(D412,#REF!,3,FALSE)),fctlontodouble(VLOOKUP(D412,#REF!,4,FALSE)),FALSE))),7,4)),3,4))/(60*24))-fctlontodouble(VLOOKUP(D412,#REF!,4,FALSE))/360,1)
),1," "),"")</f>
        <v/>
      </c>
      <c r="M412" s="79" t="str">
        <f t="shared" si="23"/>
        <v/>
      </c>
      <c r="N412" s="94"/>
      <c r="O412" s="83"/>
      <c r="P412" s="95"/>
      <c r="Q412" s="96"/>
      <c r="R412" s="97" t="str">
        <f>IF(AND(A412&lt;&gt;0,B412&lt;&gt;0,D412&lt;&gt;0,C412&lt;&gt;0,N412&lt;&gt;0),(vol_de_nuit(B412,D412,A412,C412,N412/24)*24),"")</f>
        <v/>
      </c>
      <c r="S412" s="98"/>
      <c r="T412" s="95"/>
      <c r="U412" s="99"/>
      <c r="V412" s="100"/>
      <c r="W412" s="101"/>
      <c r="X412" s="116" t="str">
        <f>IFERROR(IF(AND(VLOOKUP($F412,'Aircraft list'!$A$4:$G$39,2,FALSE)="YES",VLOOKUP($F412,'Aircraft list'!$A$4:$G$39,4,FALSE)="YES"),T412,""),"")</f>
        <v/>
      </c>
      <c r="Y412" s="115" t="str">
        <f>IFERROR(IF(AND(VLOOKUP($F412,'Aircraft list'!$A$4:$G$39,2,FALSE)="YES",VLOOKUP($F412,'Aircraft list'!$A$4:$G$39,4,FALSE)="YES"),V412,""),"")</f>
        <v/>
      </c>
      <c r="Z412" s="116" t="str">
        <f>IFERROR(IF(AND(VLOOKUP($F412,'Aircraft list'!$A$4:$G$39,3,FALSE)="YES",VLOOKUP($F412,'Aircraft list'!$A$4:$G$39,4,FALSE)="YES"),T412,""),"")</f>
        <v/>
      </c>
      <c r="AA412" s="115" t="str">
        <f>IFERROR(IF(AND(VLOOKUP($F412,'Aircraft list'!$A$4:$G$39,3,FALSE)="YES",VLOOKUP($F412,'Aircraft list'!$A$4:$G$39,4,FALSE)="YES"),V412,""),"")</f>
        <v/>
      </c>
      <c r="AB412" s="116" t="str">
        <f>IFERROR(IF(AND(VLOOKUP($F412,'Aircraft list'!$A$4:$G$39,2,FALSE)="YES",VLOOKUP($F412,'Aircraft list'!$A$4:$G$39,6,FALSE)="YES"),T412,""),"")</f>
        <v/>
      </c>
      <c r="AC412" s="115" t="str">
        <f>IFERROR(IF(AND(VLOOKUP($F412,'Aircraft list'!$A$4:$G$39,2,FALSE)="YES",VLOOKUP($F412,'Aircraft list'!$A$4:$G$39,6,FALSE)="YES"),V412,""),"")</f>
        <v/>
      </c>
      <c r="AD412" s="116" t="str">
        <f>IFERROR(IF(AND(VLOOKUP($F412,'Aircraft list'!$A$4:$G$39,3,FALSE)="YES",VLOOKUP($F412,'Aircraft list'!$A$4:$G$39,6,FALSE)="YES"),T412,""),"")</f>
        <v/>
      </c>
      <c r="AE412" s="117" t="str">
        <f>IFERROR(IF(AND(VLOOKUP($F412,'Aircraft list'!$A$4:$G$39,3,FALSE)="YES",VLOOKUP($F412,'Aircraft list'!$A$4:$G$39,6,FALSE)="YES"),U412,""),"")</f>
        <v/>
      </c>
      <c r="AF412" s="115" t="str">
        <f>IFERROR(IF(AND(VLOOKUP($F412,'Aircraft list'!$A$4:$G$39,3,FALSE)="YES",VLOOKUP($F412,'Aircraft list'!$A$4:$G$39,6,FALSE)="YES"),V412,""),"")</f>
        <v/>
      </c>
      <c r="AG412" s="116" t="str">
        <f>IFERROR(IF(VLOOKUP($F412,'Aircraft list'!$A$4:$G$39,5,FALSE)="YES",T412,""),"")</f>
        <v/>
      </c>
      <c r="AH412" s="117" t="str">
        <f>IFERROR(IF(VLOOKUP($F412,'Aircraft list'!$A$4:$G$39,5,FALSE)="YES",U412,""),"")</f>
        <v/>
      </c>
      <c r="AI412" s="115" t="str">
        <f>IFERROR(IF(VLOOKUP($F412,'Aircraft list'!$A$4:$G$39,5,FALSE)="YES",V412,""),"")</f>
        <v/>
      </c>
      <c r="AJ412" s="101"/>
      <c r="AK412" s="101"/>
      <c r="AL412" s="101"/>
      <c r="AM412" s="102" t="str">
        <f>IFERROR(IF(VLOOKUP($F412,'Aircraft list'!$A$4:$G$39,7,FALSE)="YES",N412,""),"")</f>
        <v/>
      </c>
      <c r="AN412" s="112"/>
      <c r="AO412" s="101"/>
      <c r="AP412" s="101"/>
      <c r="AQ412" s="101"/>
      <c r="AR412" s="111"/>
      <c r="AS412" s="102"/>
      <c r="AT412" s="102"/>
    </row>
    <row r="413" spans="1:46" s="50" customFormat="1">
      <c r="A413" s="84"/>
      <c r="B413" s="75"/>
      <c r="C413" s="76"/>
      <c r="D413" s="77"/>
      <c r="E413" s="73" t="str">
        <f t="shared" si="21"/>
        <v/>
      </c>
      <c r="F413" s="79"/>
      <c r="G413" s="80"/>
      <c r="H413" s="50" t="str">
        <f>IFERROR(IF(VLOOKUP(F413,'Aircraft list'!$A$4:$T$59, 3,FALSE)="YES", "ME", "SE" )," ")</f>
        <v xml:space="preserve"> </v>
      </c>
      <c r="I413" s="80"/>
      <c r="J413" s="81" t="str">
        <f ca="1">IFERROR(IF(AND(
MOD(C413-fctlontodouble(VLOOKUP(B413,#REF!,4,FALSE))/360,1)&gt;=MOD((((MID((MID((IF(ISERR(A413),"",fctsoleil(A413,fctlattodouble(VLOOKUP(B413,#REF!,3,FALSE)),fctlontodouble(VLOOKUP(B413,#REF!,4,FALSE)),FALSE))),1,4)),1,2))*60+MID((MID((IF(ISERR(A413),"",fctsoleil(A413,fctlattodouble(VLOOKUP(B413,#REF!,3,FALSE)),fctlontodouble(VLOOKUP(B413,#REF!,4,FALSE)),FALSE))),1,4)),3,4))/(60*24))-fctlontodouble(VLOOKUP(B413,#REF!,4,FALSE))/360,1),
MOD(C413-fctlontodouble(VLOOKUP(B413,#REF!,4,FALSE))/360,1)&lt;MOD((((MID((MID((IF(ISERR(A413),"",fctsoleil(A413,fctlattodouble(VLOOKUP(B413,#REF!,3,FALSE)),fctlontodouble(VLOOKUP(B413,#REF!,4,FALSE)),FALSE))),7,4)),1,2))*60+MID((MID((IF(ISERR(A413),"",fctsoleil(A413,fctlattodouble(VLOOKUP(B413,#REF!,3,FALSE)),fctlontodouble(VLOOKUP(B413,#REF!,4,FALSE)),FALSE))),7,4)),3,4))/(60*24))-fctlontodouble(VLOOKUP(B413,#REF!,4,FALSE))/360,1)
),1,""),"")</f>
        <v/>
      </c>
      <c r="K413" s="82" t="str">
        <f t="shared" si="22"/>
        <v/>
      </c>
      <c r="L413" s="79" t="str">
        <f ca="1">IFERROR(IF(AND(
MOD(E413-fctlontodouble(VLOOKUP(D413,#REF!,4,FALSE))/360,1)&gt;=MOD((((MID((MID((IF(ISERR(A413),"",fctsoleil(A413,fctlattodouble(VLOOKUP(D413,#REF!,3,FALSE)),fctlontodouble(VLOOKUP(D413,#REF!,4,FALSE)),FALSE))),1,4)),1,2))*60+MID((MID((IF(ISERR(A413),"",fctsoleil(A413,fctlattodouble(VLOOKUP(D413,#REF!,3,FALSE)),fctlontodouble(VLOOKUP(D413,#REF!,4,FALSE)),FALSE))),1,4)),3,4))/(60*24))-fctlontodouble(VLOOKUP(D413,#REF!,4,FALSE))/360,1),
MOD(E413-fctlontodouble(VLOOKUP(D413,#REF!,4,FALSE))/360,1)&lt;MOD((((MID((MID((IF(ISERR(A413),"",fctsoleil(A413,fctlattodouble(VLOOKUP(D413,#REF!,3,FALSE)),fctlontodouble(VLOOKUP(D413,#REF!,4,FALSE)),FALSE))),7,4)),1,2))*60+MID((MID((IF(ISERR(A413),"",fctsoleil(A413,fctlattodouble(VLOOKUP(D413,#REF!,3,FALSE)),fctlontodouble(VLOOKUP(D413,#REF!,4,FALSE)),FALSE))),7,4)),3,4))/(60*24))-fctlontodouble(VLOOKUP(D413,#REF!,4,FALSE))/360,1)
),1," "),"")</f>
        <v/>
      </c>
      <c r="M413" s="79" t="str">
        <f t="shared" si="23"/>
        <v/>
      </c>
      <c r="N413" s="94"/>
      <c r="O413" s="83"/>
      <c r="P413" s="95"/>
      <c r="Q413" s="96"/>
      <c r="R413" s="97" t="str">
        <f>IF(AND(A413&lt;&gt;0,B413&lt;&gt;0,D413&lt;&gt;0,C413&lt;&gt;0,N413&lt;&gt;0),(vol_de_nuit(B413,D413,A413,C413,N413/24)*24),"")</f>
        <v/>
      </c>
      <c r="S413" s="98"/>
      <c r="T413" s="95"/>
      <c r="U413" s="99"/>
      <c r="V413" s="100"/>
      <c r="W413" s="101"/>
      <c r="X413" s="116" t="str">
        <f>IFERROR(IF(AND(VLOOKUP($F413,'Aircraft list'!$A$4:$G$39,2,FALSE)="YES",VLOOKUP($F413,'Aircraft list'!$A$4:$G$39,4,FALSE)="YES"),T413,""),"")</f>
        <v/>
      </c>
      <c r="Y413" s="115" t="str">
        <f>IFERROR(IF(AND(VLOOKUP($F413,'Aircraft list'!$A$4:$G$39,2,FALSE)="YES",VLOOKUP($F413,'Aircraft list'!$A$4:$G$39,4,FALSE)="YES"),V413,""),"")</f>
        <v/>
      </c>
      <c r="Z413" s="116" t="str">
        <f>IFERROR(IF(AND(VLOOKUP($F413,'Aircraft list'!$A$4:$G$39,3,FALSE)="YES",VLOOKUP($F413,'Aircraft list'!$A$4:$G$39,4,FALSE)="YES"),T413,""),"")</f>
        <v/>
      </c>
      <c r="AA413" s="115" t="str">
        <f>IFERROR(IF(AND(VLOOKUP($F413,'Aircraft list'!$A$4:$G$39,3,FALSE)="YES",VLOOKUP($F413,'Aircraft list'!$A$4:$G$39,4,FALSE)="YES"),V413,""),"")</f>
        <v/>
      </c>
      <c r="AB413" s="116" t="str">
        <f>IFERROR(IF(AND(VLOOKUP($F413,'Aircraft list'!$A$4:$G$39,2,FALSE)="YES",VLOOKUP($F413,'Aircraft list'!$A$4:$G$39,6,FALSE)="YES"),T413,""),"")</f>
        <v/>
      </c>
      <c r="AC413" s="115" t="str">
        <f>IFERROR(IF(AND(VLOOKUP($F413,'Aircraft list'!$A$4:$G$39,2,FALSE)="YES",VLOOKUP($F413,'Aircraft list'!$A$4:$G$39,6,FALSE)="YES"),V413,""),"")</f>
        <v/>
      </c>
      <c r="AD413" s="116" t="str">
        <f>IFERROR(IF(AND(VLOOKUP($F413,'Aircraft list'!$A$4:$G$39,3,FALSE)="YES",VLOOKUP($F413,'Aircraft list'!$A$4:$G$39,6,FALSE)="YES"),T413,""),"")</f>
        <v/>
      </c>
      <c r="AE413" s="117" t="str">
        <f>IFERROR(IF(AND(VLOOKUP($F413,'Aircraft list'!$A$4:$G$39,3,FALSE)="YES",VLOOKUP($F413,'Aircraft list'!$A$4:$G$39,6,FALSE)="YES"),U413,""),"")</f>
        <v/>
      </c>
      <c r="AF413" s="115" t="str">
        <f>IFERROR(IF(AND(VLOOKUP($F413,'Aircraft list'!$A$4:$G$39,3,FALSE)="YES",VLOOKUP($F413,'Aircraft list'!$A$4:$G$39,6,FALSE)="YES"),V413,""),"")</f>
        <v/>
      </c>
      <c r="AG413" s="116" t="str">
        <f>IFERROR(IF(VLOOKUP($F413,'Aircraft list'!$A$4:$G$39,5,FALSE)="YES",T413,""),"")</f>
        <v/>
      </c>
      <c r="AH413" s="117" t="str">
        <f>IFERROR(IF(VLOOKUP($F413,'Aircraft list'!$A$4:$G$39,5,FALSE)="YES",U413,""),"")</f>
        <v/>
      </c>
      <c r="AI413" s="115" t="str">
        <f>IFERROR(IF(VLOOKUP($F413,'Aircraft list'!$A$4:$G$39,5,FALSE)="YES",V413,""),"")</f>
        <v/>
      </c>
      <c r="AJ413" s="101"/>
      <c r="AK413" s="101"/>
      <c r="AL413" s="101"/>
      <c r="AM413" s="102" t="str">
        <f>IFERROR(IF(VLOOKUP($F413,'Aircraft list'!$A$4:$G$39,7,FALSE)="YES",N413,""),"")</f>
        <v/>
      </c>
      <c r="AN413" s="112"/>
      <c r="AO413" s="101"/>
      <c r="AP413" s="101"/>
      <c r="AQ413" s="101"/>
      <c r="AR413" s="111"/>
      <c r="AS413" s="102"/>
      <c r="AT413" s="102"/>
    </row>
    <row r="414" spans="1:46" s="50" customFormat="1">
      <c r="A414" s="84"/>
      <c r="B414" s="75"/>
      <c r="C414" s="76"/>
      <c r="D414" s="77"/>
      <c r="E414" s="73" t="str">
        <f t="shared" si="21"/>
        <v/>
      </c>
      <c r="F414" s="79"/>
      <c r="G414" s="80"/>
      <c r="H414" s="50" t="str">
        <f>IFERROR(IF(VLOOKUP(F414,'Aircraft list'!$A$4:$T$59, 3,FALSE)="YES", "ME", "SE" )," ")</f>
        <v xml:space="preserve"> </v>
      </c>
      <c r="I414" s="80"/>
      <c r="J414" s="81" t="str">
        <f ca="1">IFERROR(IF(AND(
MOD(C414-fctlontodouble(VLOOKUP(B414,#REF!,4,FALSE))/360,1)&gt;=MOD((((MID((MID((IF(ISERR(A414),"",fctsoleil(A414,fctlattodouble(VLOOKUP(B414,#REF!,3,FALSE)),fctlontodouble(VLOOKUP(B414,#REF!,4,FALSE)),FALSE))),1,4)),1,2))*60+MID((MID((IF(ISERR(A414),"",fctsoleil(A414,fctlattodouble(VLOOKUP(B414,#REF!,3,FALSE)),fctlontodouble(VLOOKUP(B414,#REF!,4,FALSE)),FALSE))),1,4)),3,4))/(60*24))-fctlontodouble(VLOOKUP(B414,#REF!,4,FALSE))/360,1),
MOD(C414-fctlontodouble(VLOOKUP(B414,#REF!,4,FALSE))/360,1)&lt;MOD((((MID((MID((IF(ISERR(A414),"",fctsoleil(A414,fctlattodouble(VLOOKUP(B414,#REF!,3,FALSE)),fctlontodouble(VLOOKUP(B414,#REF!,4,FALSE)),FALSE))),7,4)),1,2))*60+MID((MID((IF(ISERR(A414),"",fctsoleil(A414,fctlattodouble(VLOOKUP(B414,#REF!,3,FALSE)),fctlontodouble(VLOOKUP(B414,#REF!,4,FALSE)),FALSE))),7,4)),3,4))/(60*24))-fctlontodouble(VLOOKUP(B414,#REF!,4,FALSE))/360,1)
),1,""),"")</f>
        <v/>
      </c>
      <c r="K414" s="82" t="str">
        <f t="shared" si="22"/>
        <v/>
      </c>
      <c r="L414" s="79" t="str">
        <f ca="1">IFERROR(IF(AND(
MOD(E414-fctlontodouble(VLOOKUP(D414,#REF!,4,FALSE))/360,1)&gt;=MOD((((MID((MID((IF(ISERR(A414),"",fctsoleil(A414,fctlattodouble(VLOOKUP(D414,#REF!,3,FALSE)),fctlontodouble(VLOOKUP(D414,#REF!,4,FALSE)),FALSE))),1,4)),1,2))*60+MID((MID((IF(ISERR(A414),"",fctsoleil(A414,fctlattodouble(VLOOKUP(D414,#REF!,3,FALSE)),fctlontodouble(VLOOKUP(D414,#REF!,4,FALSE)),FALSE))),1,4)),3,4))/(60*24))-fctlontodouble(VLOOKUP(D414,#REF!,4,FALSE))/360,1),
MOD(E414-fctlontodouble(VLOOKUP(D414,#REF!,4,FALSE))/360,1)&lt;MOD((((MID((MID((IF(ISERR(A414),"",fctsoleil(A414,fctlattodouble(VLOOKUP(D414,#REF!,3,FALSE)),fctlontodouble(VLOOKUP(D414,#REF!,4,FALSE)),FALSE))),7,4)),1,2))*60+MID((MID((IF(ISERR(A414),"",fctsoleil(A414,fctlattodouble(VLOOKUP(D414,#REF!,3,FALSE)),fctlontodouble(VLOOKUP(D414,#REF!,4,FALSE)),FALSE))),7,4)),3,4))/(60*24))-fctlontodouble(VLOOKUP(D414,#REF!,4,FALSE))/360,1)
),1," "),"")</f>
        <v/>
      </c>
      <c r="M414" s="79" t="str">
        <f t="shared" si="23"/>
        <v/>
      </c>
      <c r="N414" s="94"/>
      <c r="O414" s="83"/>
      <c r="P414" s="95"/>
      <c r="Q414" s="96"/>
      <c r="R414" s="97" t="str">
        <f>IF(AND(A414&lt;&gt;0,B414&lt;&gt;0,D414&lt;&gt;0,C414&lt;&gt;0,N414&lt;&gt;0),(vol_de_nuit(B414,D414,A414,C414,N414/24)*24),"")</f>
        <v/>
      </c>
      <c r="S414" s="98"/>
      <c r="T414" s="95"/>
      <c r="U414" s="99"/>
      <c r="V414" s="100"/>
      <c r="W414" s="101"/>
      <c r="X414" s="116" t="str">
        <f>IFERROR(IF(AND(VLOOKUP($F414,'Aircraft list'!$A$4:$G$39,2,FALSE)="YES",VLOOKUP($F414,'Aircraft list'!$A$4:$G$39,4,FALSE)="YES"),T414,""),"")</f>
        <v/>
      </c>
      <c r="Y414" s="115" t="str">
        <f>IFERROR(IF(AND(VLOOKUP($F414,'Aircraft list'!$A$4:$G$39,2,FALSE)="YES",VLOOKUP($F414,'Aircraft list'!$A$4:$G$39,4,FALSE)="YES"),V414,""),"")</f>
        <v/>
      </c>
      <c r="Z414" s="116" t="str">
        <f>IFERROR(IF(AND(VLOOKUP($F414,'Aircraft list'!$A$4:$G$39,3,FALSE)="YES",VLOOKUP($F414,'Aircraft list'!$A$4:$G$39,4,FALSE)="YES"),T414,""),"")</f>
        <v/>
      </c>
      <c r="AA414" s="115" t="str">
        <f>IFERROR(IF(AND(VLOOKUP($F414,'Aircraft list'!$A$4:$G$39,3,FALSE)="YES",VLOOKUP($F414,'Aircraft list'!$A$4:$G$39,4,FALSE)="YES"),V414,""),"")</f>
        <v/>
      </c>
      <c r="AB414" s="116" t="str">
        <f>IFERROR(IF(AND(VLOOKUP($F414,'Aircraft list'!$A$4:$G$39,2,FALSE)="YES",VLOOKUP($F414,'Aircraft list'!$A$4:$G$39,6,FALSE)="YES"),T414,""),"")</f>
        <v/>
      </c>
      <c r="AC414" s="115" t="str">
        <f>IFERROR(IF(AND(VLOOKUP($F414,'Aircraft list'!$A$4:$G$39,2,FALSE)="YES",VLOOKUP($F414,'Aircraft list'!$A$4:$G$39,6,FALSE)="YES"),V414,""),"")</f>
        <v/>
      </c>
      <c r="AD414" s="116" t="str">
        <f>IFERROR(IF(AND(VLOOKUP($F414,'Aircraft list'!$A$4:$G$39,3,FALSE)="YES",VLOOKUP($F414,'Aircraft list'!$A$4:$G$39,6,FALSE)="YES"),T414,""),"")</f>
        <v/>
      </c>
      <c r="AE414" s="117" t="str">
        <f>IFERROR(IF(AND(VLOOKUP($F414,'Aircraft list'!$A$4:$G$39,3,FALSE)="YES",VLOOKUP($F414,'Aircraft list'!$A$4:$G$39,6,FALSE)="YES"),U414,""),"")</f>
        <v/>
      </c>
      <c r="AF414" s="115" t="str">
        <f>IFERROR(IF(AND(VLOOKUP($F414,'Aircraft list'!$A$4:$G$39,3,FALSE)="YES",VLOOKUP($F414,'Aircraft list'!$A$4:$G$39,6,FALSE)="YES"),V414,""),"")</f>
        <v/>
      </c>
      <c r="AG414" s="116" t="str">
        <f>IFERROR(IF(VLOOKUP($F414,'Aircraft list'!$A$4:$G$39,5,FALSE)="YES",T414,""),"")</f>
        <v/>
      </c>
      <c r="AH414" s="117" t="str">
        <f>IFERROR(IF(VLOOKUP($F414,'Aircraft list'!$A$4:$G$39,5,FALSE)="YES",U414,""),"")</f>
        <v/>
      </c>
      <c r="AI414" s="115" t="str">
        <f>IFERROR(IF(VLOOKUP($F414,'Aircraft list'!$A$4:$G$39,5,FALSE)="YES",V414,""),"")</f>
        <v/>
      </c>
      <c r="AJ414" s="101"/>
      <c r="AK414" s="101"/>
      <c r="AL414" s="101"/>
      <c r="AM414" s="102" t="str">
        <f>IFERROR(IF(VLOOKUP($F414,'Aircraft list'!$A$4:$G$39,7,FALSE)="YES",N414,""),"")</f>
        <v/>
      </c>
      <c r="AN414" s="112"/>
      <c r="AO414" s="101"/>
      <c r="AP414" s="101"/>
      <c r="AQ414" s="101"/>
      <c r="AR414" s="111"/>
      <c r="AS414" s="102"/>
      <c r="AT414" s="102"/>
    </row>
    <row r="415" spans="1:46" s="50" customFormat="1">
      <c r="A415" s="84"/>
      <c r="B415" s="75"/>
      <c r="C415" s="76"/>
      <c r="D415" s="77"/>
      <c r="E415" s="73" t="str">
        <f t="shared" si="21"/>
        <v/>
      </c>
      <c r="F415" s="79"/>
      <c r="G415" s="80"/>
      <c r="H415" s="50" t="str">
        <f>IFERROR(IF(VLOOKUP(F415,'Aircraft list'!$A$4:$T$59, 3,FALSE)="YES", "ME", "SE" )," ")</f>
        <v xml:space="preserve"> </v>
      </c>
      <c r="I415" s="80"/>
      <c r="J415" s="81" t="str">
        <f ca="1">IFERROR(IF(AND(
MOD(C415-fctlontodouble(VLOOKUP(B415,#REF!,4,FALSE))/360,1)&gt;=MOD((((MID((MID((IF(ISERR(A415),"",fctsoleil(A415,fctlattodouble(VLOOKUP(B415,#REF!,3,FALSE)),fctlontodouble(VLOOKUP(B415,#REF!,4,FALSE)),FALSE))),1,4)),1,2))*60+MID((MID((IF(ISERR(A415),"",fctsoleil(A415,fctlattodouble(VLOOKUP(B415,#REF!,3,FALSE)),fctlontodouble(VLOOKUP(B415,#REF!,4,FALSE)),FALSE))),1,4)),3,4))/(60*24))-fctlontodouble(VLOOKUP(B415,#REF!,4,FALSE))/360,1),
MOD(C415-fctlontodouble(VLOOKUP(B415,#REF!,4,FALSE))/360,1)&lt;MOD((((MID((MID((IF(ISERR(A415),"",fctsoleil(A415,fctlattodouble(VLOOKUP(B415,#REF!,3,FALSE)),fctlontodouble(VLOOKUP(B415,#REF!,4,FALSE)),FALSE))),7,4)),1,2))*60+MID((MID((IF(ISERR(A415),"",fctsoleil(A415,fctlattodouble(VLOOKUP(B415,#REF!,3,FALSE)),fctlontodouble(VLOOKUP(B415,#REF!,4,FALSE)),FALSE))),7,4)),3,4))/(60*24))-fctlontodouble(VLOOKUP(B415,#REF!,4,FALSE))/360,1)
),1,""),"")</f>
        <v/>
      </c>
      <c r="K415" s="82" t="str">
        <f t="shared" si="22"/>
        <v/>
      </c>
      <c r="L415" s="79" t="str">
        <f ca="1">IFERROR(IF(AND(
MOD(E415-fctlontodouble(VLOOKUP(D415,#REF!,4,FALSE))/360,1)&gt;=MOD((((MID((MID((IF(ISERR(A415),"",fctsoleil(A415,fctlattodouble(VLOOKUP(D415,#REF!,3,FALSE)),fctlontodouble(VLOOKUP(D415,#REF!,4,FALSE)),FALSE))),1,4)),1,2))*60+MID((MID((IF(ISERR(A415),"",fctsoleil(A415,fctlattodouble(VLOOKUP(D415,#REF!,3,FALSE)),fctlontodouble(VLOOKUP(D415,#REF!,4,FALSE)),FALSE))),1,4)),3,4))/(60*24))-fctlontodouble(VLOOKUP(D415,#REF!,4,FALSE))/360,1),
MOD(E415-fctlontodouble(VLOOKUP(D415,#REF!,4,FALSE))/360,1)&lt;MOD((((MID((MID((IF(ISERR(A415),"",fctsoleil(A415,fctlattodouble(VLOOKUP(D415,#REF!,3,FALSE)),fctlontodouble(VLOOKUP(D415,#REF!,4,FALSE)),FALSE))),7,4)),1,2))*60+MID((MID((IF(ISERR(A415),"",fctsoleil(A415,fctlattodouble(VLOOKUP(D415,#REF!,3,FALSE)),fctlontodouble(VLOOKUP(D415,#REF!,4,FALSE)),FALSE))),7,4)),3,4))/(60*24))-fctlontodouble(VLOOKUP(D415,#REF!,4,FALSE))/360,1)
),1," "),"")</f>
        <v/>
      </c>
      <c r="M415" s="79" t="str">
        <f t="shared" si="23"/>
        <v/>
      </c>
      <c r="N415" s="94"/>
      <c r="O415" s="83"/>
      <c r="P415" s="95"/>
      <c r="Q415" s="96"/>
      <c r="R415" s="97" t="str">
        <f>IF(AND(A415&lt;&gt;0,B415&lt;&gt;0,D415&lt;&gt;0,C415&lt;&gt;0,N415&lt;&gt;0),(vol_de_nuit(B415,D415,A415,C415,N415/24)*24),"")</f>
        <v/>
      </c>
      <c r="S415" s="98"/>
      <c r="T415" s="95"/>
      <c r="U415" s="99"/>
      <c r="V415" s="100"/>
      <c r="W415" s="101"/>
      <c r="X415" s="116" t="str">
        <f>IFERROR(IF(AND(VLOOKUP($F415,'Aircraft list'!$A$4:$G$39,2,FALSE)="YES",VLOOKUP($F415,'Aircraft list'!$A$4:$G$39,4,FALSE)="YES"),T415,""),"")</f>
        <v/>
      </c>
      <c r="Y415" s="115" t="str">
        <f>IFERROR(IF(AND(VLOOKUP($F415,'Aircraft list'!$A$4:$G$39,2,FALSE)="YES",VLOOKUP($F415,'Aircraft list'!$A$4:$G$39,4,FALSE)="YES"),V415,""),"")</f>
        <v/>
      </c>
      <c r="Z415" s="116" t="str">
        <f>IFERROR(IF(AND(VLOOKUP($F415,'Aircraft list'!$A$4:$G$39,3,FALSE)="YES",VLOOKUP($F415,'Aircraft list'!$A$4:$G$39,4,FALSE)="YES"),T415,""),"")</f>
        <v/>
      </c>
      <c r="AA415" s="115" t="str">
        <f>IFERROR(IF(AND(VLOOKUP($F415,'Aircraft list'!$A$4:$G$39,3,FALSE)="YES",VLOOKUP($F415,'Aircraft list'!$A$4:$G$39,4,FALSE)="YES"),V415,""),"")</f>
        <v/>
      </c>
      <c r="AB415" s="116" t="str">
        <f>IFERROR(IF(AND(VLOOKUP($F415,'Aircraft list'!$A$4:$G$39,2,FALSE)="YES",VLOOKUP($F415,'Aircraft list'!$A$4:$G$39,6,FALSE)="YES"),T415,""),"")</f>
        <v/>
      </c>
      <c r="AC415" s="115" t="str">
        <f>IFERROR(IF(AND(VLOOKUP($F415,'Aircraft list'!$A$4:$G$39,2,FALSE)="YES",VLOOKUP($F415,'Aircraft list'!$A$4:$G$39,6,FALSE)="YES"),V415,""),"")</f>
        <v/>
      </c>
      <c r="AD415" s="116" t="str">
        <f>IFERROR(IF(AND(VLOOKUP($F415,'Aircraft list'!$A$4:$G$39,3,FALSE)="YES",VLOOKUP($F415,'Aircraft list'!$A$4:$G$39,6,FALSE)="YES"),T415,""),"")</f>
        <v/>
      </c>
      <c r="AE415" s="117" t="str">
        <f>IFERROR(IF(AND(VLOOKUP($F415,'Aircraft list'!$A$4:$G$39,3,FALSE)="YES",VLOOKUP($F415,'Aircraft list'!$A$4:$G$39,6,FALSE)="YES"),U415,""),"")</f>
        <v/>
      </c>
      <c r="AF415" s="115" t="str">
        <f>IFERROR(IF(AND(VLOOKUP($F415,'Aircraft list'!$A$4:$G$39,3,FALSE)="YES",VLOOKUP($F415,'Aircraft list'!$A$4:$G$39,6,FALSE)="YES"),V415,""),"")</f>
        <v/>
      </c>
      <c r="AG415" s="116" t="str">
        <f>IFERROR(IF(VLOOKUP($F415,'Aircraft list'!$A$4:$G$39,5,FALSE)="YES",T415,""),"")</f>
        <v/>
      </c>
      <c r="AH415" s="117" t="str">
        <f>IFERROR(IF(VLOOKUP($F415,'Aircraft list'!$A$4:$G$39,5,FALSE)="YES",U415,""),"")</f>
        <v/>
      </c>
      <c r="AI415" s="115" t="str">
        <f>IFERROR(IF(VLOOKUP($F415,'Aircraft list'!$A$4:$G$39,5,FALSE)="YES",V415,""),"")</f>
        <v/>
      </c>
      <c r="AJ415" s="101"/>
      <c r="AK415" s="101"/>
      <c r="AL415" s="101"/>
      <c r="AM415" s="102" t="str">
        <f>IFERROR(IF(VLOOKUP($F415,'Aircraft list'!$A$4:$G$39,7,FALSE)="YES",N415,""),"")</f>
        <v/>
      </c>
      <c r="AN415" s="112"/>
      <c r="AO415" s="101"/>
      <c r="AP415" s="101"/>
      <c r="AQ415" s="101"/>
      <c r="AR415" s="111"/>
      <c r="AS415" s="102"/>
      <c r="AT415" s="102"/>
    </row>
    <row r="416" spans="1:46" s="50" customFormat="1">
      <c r="A416" s="84"/>
      <c r="B416" s="75"/>
      <c r="C416" s="76"/>
      <c r="D416" s="77"/>
      <c r="E416" s="73" t="str">
        <f t="shared" si="21"/>
        <v/>
      </c>
      <c r="F416" s="79"/>
      <c r="G416" s="80"/>
      <c r="H416" s="50" t="str">
        <f>IFERROR(IF(VLOOKUP(F416,'Aircraft list'!$A$4:$T$59, 3,FALSE)="YES", "ME", "SE" )," ")</f>
        <v xml:space="preserve"> </v>
      </c>
      <c r="I416" s="80"/>
      <c r="J416" s="81" t="str">
        <f ca="1">IFERROR(IF(AND(
MOD(C416-fctlontodouble(VLOOKUP(B416,#REF!,4,FALSE))/360,1)&gt;=MOD((((MID((MID((IF(ISERR(A416),"",fctsoleil(A416,fctlattodouble(VLOOKUP(B416,#REF!,3,FALSE)),fctlontodouble(VLOOKUP(B416,#REF!,4,FALSE)),FALSE))),1,4)),1,2))*60+MID((MID((IF(ISERR(A416),"",fctsoleil(A416,fctlattodouble(VLOOKUP(B416,#REF!,3,FALSE)),fctlontodouble(VLOOKUP(B416,#REF!,4,FALSE)),FALSE))),1,4)),3,4))/(60*24))-fctlontodouble(VLOOKUP(B416,#REF!,4,FALSE))/360,1),
MOD(C416-fctlontodouble(VLOOKUP(B416,#REF!,4,FALSE))/360,1)&lt;MOD((((MID((MID((IF(ISERR(A416),"",fctsoleil(A416,fctlattodouble(VLOOKUP(B416,#REF!,3,FALSE)),fctlontodouble(VLOOKUP(B416,#REF!,4,FALSE)),FALSE))),7,4)),1,2))*60+MID((MID((IF(ISERR(A416),"",fctsoleil(A416,fctlattodouble(VLOOKUP(B416,#REF!,3,FALSE)),fctlontodouble(VLOOKUP(B416,#REF!,4,FALSE)),FALSE))),7,4)),3,4))/(60*24))-fctlontodouble(VLOOKUP(B416,#REF!,4,FALSE))/360,1)
),1,""),"")</f>
        <v/>
      </c>
      <c r="K416" s="82" t="str">
        <f t="shared" si="22"/>
        <v/>
      </c>
      <c r="L416" s="79" t="str">
        <f ca="1">IFERROR(IF(AND(
MOD(E416-fctlontodouble(VLOOKUP(D416,#REF!,4,FALSE))/360,1)&gt;=MOD((((MID((MID((IF(ISERR(A416),"",fctsoleil(A416,fctlattodouble(VLOOKUP(D416,#REF!,3,FALSE)),fctlontodouble(VLOOKUP(D416,#REF!,4,FALSE)),FALSE))),1,4)),1,2))*60+MID((MID((IF(ISERR(A416),"",fctsoleil(A416,fctlattodouble(VLOOKUP(D416,#REF!,3,FALSE)),fctlontodouble(VLOOKUP(D416,#REF!,4,FALSE)),FALSE))),1,4)),3,4))/(60*24))-fctlontodouble(VLOOKUP(D416,#REF!,4,FALSE))/360,1),
MOD(E416-fctlontodouble(VLOOKUP(D416,#REF!,4,FALSE))/360,1)&lt;MOD((((MID((MID((IF(ISERR(A416),"",fctsoleil(A416,fctlattodouble(VLOOKUP(D416,#REF!,3,FALSE)),fctlontodouble(VLOOKUP(D416,#REF!,4,FALSE)),FALSE))),7,4)),1,2))*60+MID((MID((IF(ISERR(A416),"",fctsoleil(A416,fctlattodouble(VLOOKUP(D416,#REF!,3,FALSE)),fctlontodouble(VLOOKUP(D416,#REF!,4,FALSE)),FALSE))),7,4)),3,4))/(60*24))-fctlontodouble(VLOOKUP(D416,#REF!,4,FALSE))/360,1)
),1," "),"")</f>
        <v/>
      </c>
      <c r="M416" s="79" t="str">
        <f t="shared" si="23"/>
        <v/>
      </c>
      <c r="N416" s="94"/>
      <c r="O416" s="83"/>
      <c r="P416" s="95"/>
      <c r="Q416" s="96"/>
      <c r="R416" s="97" t="str">
        <f>IF(AND(A416&lt;&gt;0,B416&lt;&gt;0,D416&lt;&gt;0,C416&lt;&gt;0,N416&lt;&gt;0),(vol_de_nuit(B416,D416,A416,C416,N416/24)*24),"")</f>
        <v/>
      </c>
      <c r="S416" s="98"/>
      <c r="T416" s="95"/>
      <c r="U416" s="99"/>
      <c r="V416" s="100"/>
      <c r="W416" s="101"/>
      <c r="X416" s="116" t="str">
        <f>IFERROR(IF(AND(VLOOKUP($F416,'Aircraft list'!$A$4:$G$39,2,FALSE)="YES",VLOOKUP($F416,'Aircraft list'!$A$4:$G$39,4,FALSE)="YES"),T416,""),"")</f>
        <v/>
      </c>
      <c r="Y416" s="115" t="str">
        <f>IFERROR(IF(AND(VLOOKUP($F416,'Aircraft list'!$A$4:$G$39,2,FALSE)="YES",VLOOKUP($F416,'Aircraft list'!$A$4:$G$39,4,FALSE)="YES"),V416,""),"")</f>
        <v/>
      </c>
      <c r="Z416" s="116" t="str">
        <f>IFERROR(IF(AND(VLOOKUP($F416,'Aircraft list'!$A$4:$G$39,3,FALSE)="YES",VLOOKUP($F416,'Aircraft list'!$A$4:$G$39,4,FALSE)="YES"),T416,""),"")</f>
        <v/>
      </c>
      <c r="AA416" s="115" t="str">
        <f>IFERROR(IF(AND(VLOOKUP($F416,'Aircraft list'!$A$4:$G$39,3,FALSE)="YES",VLOOKUP($F416,'Aircraft list'!$A$4:$G$39,4,FALSE)="YES"),V416,""),"")</f>
        <v/>
      </c>
      <c r="AB416" s="116" t="str">
        <f>IFERROR(IF(AND(VLOOKUP($F416,'Aircraft list'!$A$4:$G$39,2,FALSE)="YES",VLOOKUP($F416,'Aircraft list'!$A$4:$G$39,6,FALSE)="YES"),T416,""),"")</f>
        <v/>
      </c>
      <c r="AC416" s="115" t="str">
        <f>IFERROR(IF(AND(VLOOKUP($F416,'Aircraft list'!$A$4:$G$39,2,FALSE)="YES",VLOOKUP($F416,'Aircraft list'!$A$4:$G$39,6,FALSE)="YES"),V416,""),"")</f>
        <v/>
      </c>
      <c r="AD416" s="116" t="str">
        <f>IFERROR(IF(AND(VLOOKUP($F416,'Aircraft list'!$A$4:$G$39,3,FALSE)="YES",VLOOKUP($F416,'Aircraft list'!$A$4:$G$39,6,FALSE)="YES"),T416,""),"")</f>
        <v/>
      </c>
      <c r="AE416" s="117" t="str">
        <f>IFERROR(IF(AND(VLOOKUP($F416,'Aircraft list'!$A$4:$G$39,3,FALSE)="YES",VLOOKUP($F416,'Aircraft list'!$A$4:$G$39,6,FALSE)="YES"),U416,""),"")</f>
        <v/>
      </c>
      <c r="AF416" s="115" t="str">
        <f>IFERROR(IF(AND(VLOOKUP($F416,'Aircraft list'!$A$4:$G$39,3,FALSE)="YES",VLOOKUP($F416,'Aircraft list'!$A$4:$G$39,6,FALSE)="YES"),V416,""),"")</f>
        <v/>
      </c>
      <c r="AG416" s="116" t="str">
        <f>IFERROR(IF(VLOOKUP($F416,'Aircraft list'!$A$4:$G$39,5,FALSE)="YES",T416,""),"")</f>
        <v/>
      </c>
      <c r="AH416" s="117" t="str">
        <f>IFERROR(IF(VLOOKUP($F416,'Aircraft list'!$A$4:$G$39,5,FALSE)="YES",U416,""),"")</f>
        <v/>
      </c>
      <c r="AI416" s="115" t="str">
        <f>IFERROR(IF(VLOOKUP($F416,'Aircraft list'!$A$4:$G$39,5,FALSE)="YES",V416,""),"")</f>
        <v/>
      </c>
      <c r="AJ416" s="101"/>
      <c r="AK416" s="101"/>
      <c r="AL416" s="101"/>
      <c r="AM416" s="102" t="str">
        <f>IFERROR(IF(VLOOKUP($F416,'Aircraft list'!$A$4:$G$39,7,FALSE)="YES",N416,""),"")</f>
        <v/>
      </c>
      <c r="AN416" s="112"/>
      <c r="AO416" s="101"/>
      <c r="AP416" s="101"/>
      <c r="AQ416" s="101"/>
      <c r="AR416" s="111"/>
      <c r="AS416" s="102"/>
      <c r="AT416" s="102"/>
    </row>
    <row r="417" spans="1:46" s="50" customFormat="1">
      <c r="A417" s="84"/>
      <c r="B417" s="75"/>
      <c r="C417" s="76"/>
      <c r="D417" s="77"/>
      <c r="E417" s="73" t="str">
        <f t="shared" si="21"/>
        <v/>
      </c>
      <c r="F417" s="79"/>
      <c r="G417" s="80"/>
      <c r="H417" s="50" t="str">
        <f>IFERROR(IF(VLOOKUP(F417,'Aircraft list'!$A$4:$T$59, 3,FALSE)="YES", "ME", "SE" )," ")</f>
        <v xml:space="preserve"> </v>
      </c>
      <c r="I417" s="80"/>
      <c r="J417" s="81" t="str">
        <f ca="1">IFERROR(IF(AND(
MOD(C417-fctlontodouble(VLOOKUP(B417,#REF!,4,FALSE))/360,1)&gt;=MOD((((MID((MID((IF(ISERR(A417),"",fctsoleil(A417,fctlattodouble(VLOOKUP(B417,#REF!,3,FALSE)),fctlontodouble(VLOOKUP(B417,#REF!,4,FALSE)),FALSE))),1,4)),1,2))*60+MID((MID((IF(ISERR(A417),"",fctsoleil(A417,fctlattodouble(VLOOKUP(B417,#REF!,3,FALSE)),fctlontodouble(VLOOKUP(B417,#REF!,4,FALSE)),FALSE))),1,4)),3,4))/(60*24))-fctlontodouble(VLOOKUP(B417,#REF!,4,FALSE))/360,1),
MOD(C417-fctlontodouble(VLOOKUP(B417,#REF!,4,FALSE))/360,1)&lt;MOD((((MID((MID((IF(ISERR(A417),"",fctsoleil(A417,fctlattodouble(VLOOKUP(B417,#REF!,3,FALSE)),fctlontodouble(VLOOKUP(B417,#REF!,4,FALSE)),FALSE))),7,4)),1,2))*60+MID((MID((IF(ISERR(A417),"",fctsoleil(A417,fctlattodouble(VLOOKUP(B417,#REF!,3,FALSE)),fctlontodouble(VLOOKUP(B417,#REF!,4,FALSE)),FALSE))),7,4)),3,4))/(60*24))-fctlontodouble(VLOOKUP(B417,#REF!,4,FALSE))/360,1)
),1,""),"")</f>
        <v/>
      </c>
      <c r="K417" s="82" t="str">
        <f t="shared" si="22"/>
        <v/>
      </c>
      <c r="L417" s="79" t="str">
        <f ca="1">IFERROR(IF(AND(
MOD(E417-fctlontodouble(VLOOKUP(D417,#REF!,4,FALSE))/360,1)&gt;=MOD((((MID((MID((IF(ISERR(A417),"",fctsoleil(A417,fctlattodouble(VLOOKUP(D417,#REF!,3,FALSE)),fctlontodouble(VLOOKUP(D417,#REF!,4,FALSE)),FALSE))),1,4)),1,2))*60+MID((MID((IF(ISERR(A417),"",fctsoleil(A417,fctlattodouble(VLOOKUP(D417,#REF!,3,FALSE)),fctlontodouble(VLOOKUP(D417,#REF!,4,FALSE)),FALSE))),1,4)),3,4))/(60*24))-fctlontodouble(VLOOKUP(D417,#REF!,4,FALSE))/360,1),
MOD(E417-fctlontodouble(VLOOKUP(D417,#REF!,4,FALSE))/360,1)&lt;MOD((((MID((MID((IF(ISERR(A417),"",fctsoleil(A417,fctlattodouble(VLOOKUP(D417,#REF!,3,FALSE)),fctlontodouble(VLOOKUP(D417,#REF!,4,FALSE)),FALSE))),7,4)),1,2))*60+MID((MID((IF(ISERR(A417),"",fctsoleil(A417,fctlattodouble(VLOOKUP(D417,#REF!,3,FALSE)),fctlontodouble(VLOOKUP(D417,#REF!,4,FALSE)),FALSE))),7,4)),3,4))/(60*24))-fctlontodouble(VLOOKUP(D417,#REF!,4,FALSE))/360,1)
),1," "),"")</f>
        <v/>
      </c>
      <c r="M417" s="79" t="str">
        <f t="shared" si="23"/>
        <v/>
      </c>
      <c r="N417" s="94"/>
      <c r="O417" s="83"/>
      <c r="P417" s="95"/>
      <c r="Q417" s="96"/>
      <c r="R417" s="97" t="str">
        <f>IF(AND(A417&lt;&gt;0,B417&lt;&gt;0,D417&lt;&gt;0,C417&lt;&gt;0,N417&lt;&gt;0),(vol_de_nuit(B417,D417,A417,C417,N417/24)*24),"")</f>
        <v/>
      </c>
      <c r="S417" s="98"/>
      <c r="T417" s="95"/>
      <c r="U417" s="99"/>
      <c r="V417" s="100"/>
      <c r="W417" s="101"/>
      <c r="X417" s="116" t="str">
        <f>IFERROR(IF(AND(VLOOKUP($F417,'Aircraft list'!$A$4:$G$39,2,FALSE)="YES",VLOOKUP($F417,'Aircraft list'!$A$4:$G$39,4,FALSE)="YES"),T417,""),"")</f>
        <v/>
      </c>
      <c r="Y417" s="115" t="str">
        <f>IFERROR(IF(AND(VLOOKUP($F417,'Aircraft list'!$A$4:$G$39,2,FALSE)="YES",VLOOKUP($F417,'Aircraft list'!$A$4:$G$39,4,FALSE)="YES"),V417,""),"")</f>
        <v/>
      </c>
      <c r="Z417" s="116" t="str">
        <f>IFERROR(IF(AND(VLOOKUP($F417,'Aircraft list'!$A$4:$G$39,3,FALSE)="YES",VLOOKUP($F417,'Aircraft list'!$A$4:$G$39,4,FALSE)="YES"),T417,""),"")</f>
        <v/>
      </c>
      <c r="AA417" s="115" t="str">
        <f>IFERROR(IF(AND(VLOOKUP($F417,'Aircraft list'!$A$4:$G$39,3,FALSE)="YES",VLOOKUP($F417,'Aircraft list'!$A$4:$G$39,4,FALSE)="YES"),V417,""),"")</f>
        <v/>
      </c>
      <c r="AB417" s="116" t="str">
        <f>IFERROR(IF(AND(VLOOKUP($F417,'Aircraft list'!$A$4:$G$39,2,FALSE)="YES",VLOOKUP($F417,'Aircraft list'!$A$4:$G$39,6,FALSE)="YES"),T417,""),"")</f>
        <v/>
      </c>
      <c r="AC417" s="115" t="str">
        <f>IFERROR(IF(AND(VLOOKUP($F417,'Aircraft list'!$A$4:$G$39,2,FALSE)="YES",VLOOKUP($F417,'Aircraft list'!$A$4:$G$39,6,FALSE)="YES"),V417,""),"")</f>
        <v/>
      </c>
      <c r="AD417" s="116" t="str">
        <f>IFERROR(IF(AND(VLOOKUP($F417,'Aircraft list'!$A$4:$G$39,3,FALSE)="YES",VLOOKUP($F417,'Aircraft list'!$A$4:$G$39,6,FALSE)="YES"),T417,""),"")</f>
        <v/>
      </c>
      <c r="AE417" s="117" t="str">
        <f>IFERROR(IF(AND(VLOOKUP($F417,'Aircraft list'!$A$4:$G$39,3,FALSE)="YES",VLOOKUP($F417,'Aircraft list'!$A$4:$G$39,6,FALSE)="YES"),U417,""),"")</f>
        <v/>
      </c>
      <c r="AF417" s="115" t="str">
        <f>IFERROR(IF(AND(VLOOKUP($F417,'Aircraft list'!$A$4:$G$39,3,FALSE)="YES",VLOOKUP($F417,'Aircraft list'!$A$4:$G$39,6,FALSE)="YES"),V417,""),"")</f>
        <v/>
      </c>
      <c r="AG417" s="116" t="str">
        <f>IFERROR(IF(VLOOKUP($F417,'Aircraft list'!$A$4:$G$39,5,FALSE)="YES",T417,""),"")</f>
        <v/>
      </c>
      <c r="AH417" s="117" t="str">
        <f>IFERROR(IF(VLOOKUP($F417,'Aircraft list'!$A$4:$G$39,5,FALSE)="YES",U417,""),"")</f>
        <v/>
      </c>
      <c r="AI417" s="115" t="str">
        <f>IFERROR(IF(VLOOKUP($F417,'Aircraft list'!$A$4:$G$39,5,FALSE)="YES",V417,""),"")</f>
        <v/>
      </c>
      <c r="AJ417" s="101"/>
      <c r="AK417" s="101"/>
      <c r="AL417" s="101"/>
      <c r="AM417" s="102" t="str">
        <f>IFERROR(IF(VLOOKUP($F417,'Aircraft list'!$A$4:$G$39,7,FALSE)="YES",N417,""),"")</f>
        <v/>
      </c>
      <c r="AN417" s="112"/>
      <c r="AO417" s="101"/>
      <c r="AP417" s="101"/>
      <c r="AQ417" s="101"/>
      <c r="AR417" s="111"/>
      <c r="AS417" s="102"/>
      <c r="AT417" s="102"/>
    </row>
    <row r="418" spans="1:46" s="50" customFormat="1">
      <c r="A418" s="84"/>
      <c r="B418" s="75"/>
      <c r="C418" s="76"/>
      <c r="D418" s="77"/>
      <c r="E418" s="73" t="str">
        <f t="shared" si="21"/>
        <v/>
      </c>
      <c r="F418" s="79"/>
      <c r="G418" s="80"/>
      <c r="H418" s="50" t="str">
        <f>IFERROR(IF(VLOOKUP(F418,'Aircraft list'!$A$4:$T$59, 3,FALSE)="YES", "ME", "SE" )," ")</f>
        <v xml:space="preserve"> </v>
      </c>
      <c r="I418" s="80"/>
      <c r="J418" s="81" t="str">
        <f ca="1">IFERROR(IF(AND(
MOD(C418-fctlontodouble(VLOOKUP(B418,#REF!,4,FALSE))/360,1)&gt;=MOD((((MID((MID((IF(ISERR(A418),"",fctsoleil(A418,fctlattodouble(VLOOKUP(B418,#REF!,3,FALSE)),fctlontodouble(VLOOKUP(B418,#REF!,4,FALSE)),FALSE))),1,4)),1,2))*60+MID((MID((IF(ISERR(A418),"",fctsoleil(A418,fctlattodouble(VLOOKUP(B418,#REF!,3,FALSE)),fctlontodouble(VLOOKUP(B418,#REF!,4,FALSE)),FALSE))),1,4)),3,4))/(60*24))-fctlontodouble(VLOOKUP(B418,#REF!,4,FALSE))/360,1),
MOD(C418-fctlontodouble(VLOOKUP(B418,#REF!,4,FALSE))/360,1)&lt;MOD((((MID((MID((IF(ISERR(A418),"",fctsoleil(A418,fctlattodouble(VLOOKUP(B418,#REF!,3,FALSE)),fctlontodouble(VLOOKUP(B418,#REF!,4,FALSE)),FALSE))),7,4)),1,2))*60+MID((MID((IF(ISERR(A418),"",fctsoleil(A418,fctlattodouble(VLOOKUP(B418,#REF!,3,FALSE)),fctlontodouble(VLOOKUP(B418,#REF!,4,FALSE)),FALSE))),7,4)),3,4))/(60*24))-fctlontodouble(VLOOKUP(B418,#REF!,4,FALSE))/360,1)
),1,""),"")</f>
        <v/>
      </c>
      <c r="K418" s="82" t="str">
        <f t="shared" si="22"/>
        <v/>
      </c>
      <c r="L418" s="79" t="str">
        <f ca="1">IFERROR(IF(AND(
MOD(E418-fctlontodouble(VLOOKUP(D418,#REF!,4,FALSE))/360,1)&gt;=MOD((((MID((MID((IF(ISERR(A418),"",fctsoleil(A418,fctlattodouble(VLOOKUP(D418,#REF!,3,FALSE)),fctlontodouble(VLOOKUP(D418,#REF!,4,FALSE)),FALSE))),1,4)),1,2))*60+MID((MID((IF(ISERR(A418),"",fctsoleil(A418,fctlattodouble(VLOOKUP(D418,#REF!,3,FALSE)),fctlontodouble(VLOOKUP(D418,#REF!,4,FALSE)),FALSE))),1,4)),3,4))/(60*24))-fctlontodouble(VLOOKUP(D418,#REF!,4,FALSE))/360,1),
MOD(E418-fctlontodouble(VLOOKUP(D418,#REF!,4,FALSE))/360,1)&lt;MOD((((MID((MID((IF(ISERR(A418),"",fctsoleil(A418,fctlattodouble(VLOOKUP(D418,#REF!,3,FALSE)),fctlontodouble(VLOOKUP(D418,#REF!,4,FALSE)),FALSE))),7,4)),1,2))*60+MID((MID((IF(ISERR(A418),"",fctsoleil(A418,fctlattodouble(VLOOKUP(D418,#REF!,3,FALSE)),fctlontodouble(VLOOKUP(D418,#REF!,4,FALSE)),FALSE))),7,4)),3,4))/(60*24))-fctlontodouble(VLOOKUP(D418,#REF!,4,FALSE))/360,1)
),1," "),"")</f>
        <v/>
      </c>
      <c r="M418" s="79" t="str">
        <f t="shared" si="23"/>
        <v/>
      </c>
      <c r="N418" s="94"/>
      <c r="O418" s="83"/>
      <c r="P418" s="95"/>
      <c r="Q418" s="96"/>
      <c r="R418" s="97" t="str">
        <f>IF(AND(A418&lt;&gt;0,B418&lt;&gt;0,D418&lt;&gt;0,C418&lt;&gt;0,N418&lt;&gt;0),(vol_de_nuit(B418,D418,A418,C418,N418/24)*24),"")</f>
        <v/>
      </c>
      <c r="S418" s="98"/>
      <c r="T418" s="95"/>
      <c r="U418" s="99"/>
      <c r="V418" s="100"/>
      <c r="W418" s="101"/>
      <c r="X418" s="116" t="str">
        <f>IFERROR(IF(AND(VLOOKUP($F418,'Aircraft list'!$A$4:$G$39,2,FALSE)="YES",VLOOKUP($F418,'Aircraft list'!$A$4:$G$39,4,FALSE)="YES"),T418,""),"")</f>
        <v/>
      </c>
      <c r="Y418" s="115" t="str">
        <f>IFERROR(IF(AND(VLOOKUP($F418,'Aircraft list'!$A$4:$G$39,2,FALSE)="YES",VLOOKUP($F418,'Aircraft list'!$A$4:$G$39,4,FALSE)="YES"),V418,""),"")</f>
        <v/>
      </c>
      <c r="Z418" s="116" t="str">
        <f>IFERROR(IF(AND(VLOOKUP($F418,'Aircraft list'!$A$4:$G$39,3,FALSE)="YES",VLOOKUP($F418,'Aircraft list'!$A$4:$G$39,4,FALSE)="YES"),T418,""),"")</f>
        <v/>
      </c>
      <c r="AA418" s="115" t="str">
        <f>IFERROR(IF(AND(VLOOKUP($F418,'Aircraft list'!$A$4:$G$39,3,FALSE)="YES",VLOOKUP($F418,'Aircraft list'!$A$4:$G$39,4,FALSE)="YES"),V418,""),"")</f>
        <v/>
      </c>
      <c r="AB418" s="116" t="str">
        <f>IFERROR(IF(AND(VLOOKUP($F418,'Aircraft list'!$A$4:$G$39,2,FALSE)="YES",VLOOKUP($F418,'Aircraft list'!$A$4:$G$39,6,FALSE)="YES"),T418,""),"")</f>
        <v/>
      </c>
      <c r="AC418" s="115" t="str">
        <f>IFERROR(IF(AND(VLOOKUP($F418,'Aircraft list'!$A$4:$G$39,2,FALSE)="YES",VLOOKUP($F418,'Aircraft list'!$A$4:$G$39,6,FALSE)="YES"),V418,""),"")</f>
        <v/>
      </c>
      <c r="AD418" s="116" t="str">
        <f>IFERROR(IF(AND(VLOOKUP($F418,'Aircraft list'!$A$4:$G$39,3,FALSE)="YES",VLOOKUP($F418,'Aircraft list'!$A$4:$G$39,6,FALSE)="YES"),T418,""),"")</f>
        <v/>
      </c>
      <c r="AE418" s="117" t="str">
        <f>IFERROR(IF(AND(VLOOKUP($F418,'Aircraft list'!$A$4:$G$39,3,FALSE)="YES",VLOOKUP($F418,'Aircraft list'!$A$4:$G$39,6,FALSE)="YES"),U418,""),"")</f>
        <v/>
      </c>
      <c r="AF418" s="115" t="str">
        <f>IFERROR(IF(AND(VLOOKUP($F418,'Aircraft list'!$A$4:$G$39,3,FALSE)="YES",VLOOKUP($F418,'Aircraft list'!$A$4:$G$39,6,FALSE)="YES"),V418,""),"")</f>
        <v/>
      </c>
      <c r="AG418" s="116" t="str">
        <f>IFERROR(IF(VLOOKUP($F418,'Aircraft list'!$A$4:$G$39,5,FALSE)="YES",T418,""),"")</f>
        <v/>
      </c>
      <c r="AH418" s="117" t="str">
        <f>IFERROR(IF(VLOOKUP($F418,'Aircraft list'!$A$4:$G$39,5,FALSE)="YES",U418,""),"")</f>
        <v/>
      </c>
      <c r="AI418" s="115" t="str">
        <f>IFERROR(IF(VLOOKUP($F418,'Aircraft list'!$A$4:$G$39,5,FALSE)="YES",V418,""),"")</f>
        <v/>
      </c>
      <c r="AJ418" s="101"/>
      <c r="AK418" s="101"/>
      <c r="AL418" s="101"/>
      <c r="AM418" s="102" t="str">
        <f>IFERROR(IF(VLOOKUP($F418,'Aircraft list'!$A$4:$G$39,7,FALSE)="YES",N418,""),"")</f>
        <v/>
      </c>
      <c r="AN418" s="112"/>
      <c r="AO418" s="101"/>
      <c r="AP418" s="101"/>
      <c r="AQ418" s="101"/>
      <c r="AR418" s="111"/>
      <c r="AS418" s="102"/>
      <c r="AT418" s="102"/>
    </row>
    <row r="419" spans="1:46" s="50" customFormat="1">
      <c r="A419" s="84"/>
      <c r="B419" s="75"/>
      <c r="C419" s="76"/>
      <c r="D419" s="77"/>
      <c r="E419" s="73" t="str">
        <f t="shared" si="21"/>
        <v/>
      </c>
      <c r="F419" s="79"/>
      <c r="G419" s="80"/>
      <c r="H419" s="50" t="str">
        <f>IFERROR(IF(VLOOKUP(F419,'Aircraft list'!$A$4:$T$59, 3,FALSE)="YES", "ME", "SE" )," ")</f>
        <v xml:space="preserve"> </v>
      </c>
      <c r="I419" s="80"/>
      <c r="J419" s="81" t="str">
        <f ca="1">IFERROR(IF(AND(
MOD(C419-fctlontodouble(VLOOKUP(B419,#REF!,4,FALSE))/360,1)&gt;=MOD((((MID((MID((IF(ISERR(A419),"",fctsoleil(A419,fctlattodouble(VLOOKUP(B419,#REF!,3,FALSE)),fctlontodouble(VLOOKUP(B419,#REF!,4,FALSE)),FALSE))),1,4)),1,2))*60+MID((MID((IF(ISERR(A419),"",fctsoleil(A419,fctlattodouble(VLOOKUP(B419,#REF!,3,FALSE)),fctlontodouble(VLOOKUP(B419,#REF!,4,FALSE)),FALSE))),1,4)),3,4))/(60*24))-fctlontodouble(VLOOKUP(B419,#REF!,4,FALSE))/360,1),
MOD(C419-fctlontodouble(VLOOKUP(B419,#REF!,4,FALSE))/360,1)&lt;MOD((((MID((MID((IF(ISERR(A419),"",fctsoleil(A419,fctlattodouble(VLOOKUP(B419,#REF!,3,FALSE)),fctlontodouble(VLOOKUP(B419,#REF!,4,FALSE)),FALSE))),7,4)),1,2))*60+MID((MID((IF(ISERR(A419),"",fctsoleil(A419,fctlattodouble(VLOOKUP(B419,#REF!,3,FALSE)),fctlontodouble(VLOOKUP(B419,#REF!,4,FALSE)),FALSE))),7,4)),3,4))/(60*24))-fctlontodouble(VLOOKUP(B419,#REF!,4,FALSE))/360,1)
),1,""),"")</f>
        <v/>
      </c>
      <c r="K419" s="82" t="str">
        <f t="shared" si="22"/>
        <v/>
      </c>
      <c r="L419" s="79" t="str">
        <f ca="1">IFERROR(IF(AND(
MOD(E419-fctlontodouble(VLOOKUP(D419,#REF!,4,FALSE))/360,1)&gt;=MOD((((MID((MID((IF(ISERR(A419),"",fctsoleil(A419,fctlattodouble(VLOOKUP(D419,#REF!,3,FALSE)),fctlontodouble(VLOOKUP(D419,#REF!,4,FALSE)),FALSE))),1,4)),1,2))*60+MID((MID((IF(ISERR(A419),"",fctsoleil(A419,fctlattodouble(VLOOKUP(D419,#REF!,3,FALSE)),fctlontodouble(VLOOKUP(D419,#REF!,4,FALSE)),FALSE))),1,4)),3,4))/(60*24))-fctlontodouble(VLOOKUP(D419,#REF!,4,FALSE))/360,1),
MOD(E419-fctlontodouble(VLOOKUP(D419,#REF!,4,FALSE))/360,1)&lt;MOD((((MID((MID((IF(ISERR(A419),"",fctsoleil(A419,fctlattodouble(VLOOKUP(D419,#REF!,3,FALSE)),fctlontodouble(VLOOKUP(D419,#REF!,4,FALSE)),FALSE))),7,4)),1,2))*60+MID((MID((IF(ISERR(A419),"",fctsoleil(A419,fctlattodouble(VLOOKUP(D419,#REF!,3,FALSE)),fctlontodouble(VLOOKUP(D419,#REF!,4,FALSE)),FALSE))),7,4)),3,4))/(60*24))-fctlontodouble(VLOOKUP(D419,#REF!,4,FALSE))/360,1)
),1," "),"")</f>
        <v/>
      </c>
      <c r="M419" s="79" t="str">
        <f t="shared" si="23"/>
        <v/>
      </c>
      <c r="N419" s="94"/>
      <c r="O419" s="83"/>
      <c r="P419" s="95"/>
      <c r="Q419" s="96"/>
      <c r="R419" s="97" t="str">
        <f>IF(AND(A419&lt;&gt;0,B419&lt;&gt;0,D419&lt;&gt;0,C419&lt;&gt;0,N419&lt;&gt;0),(vol_de_nuit(B419,D419,A419,C419,N419/24)*24),"")</f>
        <v/>
      </c>
      <c r="S419" s="98"/>
      <c r="T419" s="95"/>
      <c r="U419" s="99"/>
      <c r="V419" s="100"/>
      <c r="W419" s="101"/>
      <c r="X419" s="116" t="str">
        <f>IFERROR(IF(AND(VLOOKUP($F419,'Aircraft list'!$A$4:$G$39,2,FALSE)="YES",VLOOKUP($F419,'Aircraft list'!$A$4:$G$39,4,FALSE)="YES"),T419,""),"")</f>
        <v/>
      </c>
      <c r="Y419" s="115" t="str">
        <f>IFERROR(IF(AND(VLOOKUP($F419,'Aircraft list'!$A$4:$G$39,2,FALSE)="YES",VLOOKUP($F419,'Aircraft list'!$A$4:$G$39,4,FALSE)="YES"),V419,""),"")</f>
        <v/>
      </c>
      <c r="Z419" s="116" t="str">
        <f>IFERROR(IF(AND(VLOOKUP($F419,'Aircraft list'!$A$4:$G$39,3,FALSE)="YES",VLOOKUP($F419,'Aircraft list'!$A$4:$G$39,4,FALSE)="YES"),T419,""),"")</f>
        <v/>
      </c>
      <c r="AA419" s="115" t="str">
        <f>IFERROR(IF(AND(VLOOKUP($F419,'Aircraft list'!$A$4:$G$39,3,FALSE)="YES",VLOOKUP($F419,'Aircraft list'!$A$4:$G$39,4,FALSE)="YES"),V419,""),"")</f>
        <v/>
      </c>
      <c r="AB419" s="116" t="str">
        <f>IFERROR(IF(AND(VLOOKUP($F419,'Aircraft list'!$A$4:$G$39,2,FALSE)="YES",VLOOKUP($F419,'Aircraft list'!$A$4:$G$39,6,FALSE)="YES"),T419,""),"")</f>
        <v/>
      </c>
      <c r="AC419" s="115" t="str">
        <f>IFERROR(IF(AND(VLOOKUP($F419,'Aircraft list'!$A$4:$G$39,2,FALSE)="YES",VLOOKUP($F419,'Aircraft list'!$A$4:$G$39,6,FALSE)="YES"),V419,""),"")</f>
        <v/>
      </c>
      <c r="AD419" s="116" t="str">
        <f>IFERROR(IF(AND(VLOOKUP($F419,'Aircraft list'!$A$4:$G$39,3,FALSE)="YES",VLOOKUP($F419,'Aircraft list'!$A$4:$G$39,6,FALSE)="YES"),T419,""),"")</f>
        <v/>
      </c>
      <c r="AE419" s="117" t="str">
        <f>IFERROR(IF(AND(VLOOKUP($F419,'Aircraft list'!$A$4:$G$39,3,FALSE)="YES",VLOOKUP($F419,'Aircraft list'!$A$4:$G$39,6,FALSE)="YES"),U419,""),"")</f>
        <v/>
      </c>
      <c r="AF419" s="115" t="str">
        <f>IFERROR(IF(AND(VLOOKUP($F419,'Aircraft list'!$A$4:$G$39,3,FALSE)="YES",VLOOKUP($F419,'Aircraft list'!$A$4:$G$39,6,FALSE)="YES"),V419,""),"")</f>
        <v/>
      </c>
      <c r="AG419" s="116" t="str">
        <f>IFERROR(IF(VLOOKUP($F419,'Aircraft list'!$A$4:$G$39,5,FALSE)="YES",T419,""),"")</f>
        <v/>
      </c>
      <c r="AH419" s="117" t="str">
        <f>IFERROR(IF(VLOOKUP($F419,'Aircraft list'!$A$4:$G$39,5,FALSE)="YES",U419,""),"")</f>
        <v/>
      </c>
      <c r="AI419" s="115" t="str">
        <f>IFERROR(IF(VLOOKUP($F419,'Aircraft list'!$A$4:$G$39,5,FALSE)="YES",V419,""),"")</f>
        <v/>
      </c>
      <c r="AJ419" s="101"/>
      <c r="AK419" s="101"/>
      <c r="AL419" s="101"/>
      <c r="AM419" s="102" t="str">
        <f>IFERROR(IF(VLOOKUP($F419,'Aircraft list'!$A$4:$G$39,7,FALSE)="YES",N419,""),"")</f>
        <v/>
      </c>
      <c r="AN419" s="112"/>
      <c r="AO419" s="101"/>
      <c r="AP419" s="101"/>
      <c r="AQ419" s="101"/>
      <c r="AR419" s="111"/>
      <c r="AS419" s="102"/>
      <c r="AT419" s="102"/>
    </row>
    <row r="420" spans="1:46" s="50" customFormat="1">
      <c r="A420" s="84"/>
      <c r="B420" s="75"/>
      <c r="C420" s="76"/>
      <c r="D420" s="77"/>
      <c r="E420" s="73" t="str">
        <f t="shared" si="21"/>
        <v/>
      </c>
      <c r="F420" s="79"/>
      <c r="G420" s="80"/>
      <c r="H420" s="50" t="str">
        <f>IFERROR(IF(VLOOKUP(F420,'Aircraft list'!$A$4:$T$59, 3,FALSE)="YES", "ME", "SE" )," ")</f>
        <v xml:space="preserve"> </v>
      </c>
      <c r="I420" s="80"/>
      <c r="J420" s="81" t="str">
        <f ca="1">IFERROR(IF(AND(
MOD(C420-fctlontodouble(VLOOKUP(B420,#REF!,4,FALSE))/360,1)&gt;=MOD((((MID((MID((IF(ISERR(A420),"",fctsoleil(A420,fctlattodouble(VLOOKUP(B420,#REF!,3,FALSE)),fctlontodouble(VLOOKUP(B420,#REF!,4,FALSE)),FALSE))),1,4)),1,2))*60+MID((MID((IF(ISERR(A420),"",fctsoleil(A420,fctlattodouble(VLOOKUP(B420,#REF!,3,FALSE)),fctlontodouble(VLOOKUP(B420,#REF!,4,FALSE)),FALSE))),1,4)),3,4))/(60*24))-fctlontodouble(VLOOKUP(B420,#REF!,4,FALSE))/360,1),
MOD(C420-fctlontodouble(VLOOKUP(B420,#REF!,4,FALSE))/360,1)&lt;MOD((((MID((MID((IF(ISERR(A420),"",fctsoleil(A420,fctlattodouble(VLOOKUP(B420,#REF!,3,FALSE)),fctlontodouble(VLOOKUP(B420,#REF!,4,FALSE)),FALSE))),7,4)),1,2))*60+MID((MID((IF(ISERR(A420),"",fctsoleil(A420,fctlattodouble(VLOOKUP(B420,#REF!,3,FALSE)),fctlontodouble(VLOOKUP(B420,#REF!,4,FALSE)),FALSE))),7,4)),3,4))/(60*24))-fctlontodouble(VLOOKUP(B420,#REF!,4,FALSE))/360,1)
),1,""),"")</f>
        <v/>
      </c>
      <c r="K420" s="82" t="str">
        <f t="shared" si="22"/>
        <v/>
      </c>
      <c r="L420" s="79" t="str">
        <f ca="1">IFERROR(IF(AND(
MOD(E420-fctlontodouble(VLOOKUP(D420,#REF!,4,FALSE))/360,1)&gt;=MOD((((MID((MID((IF(ISERR(A420),"",fctsoleil(A420,fctlattodouble(VLOOKUP(D420,#REF!,3,FALSE)),fctlontodouble(VLOOKUP(D420,#REF!,4,FALSE)),FALSE))),1,4)),1,2))*60+MID((MID((IF(ISERR(A420),"",fctsoleil(A420,fctlattodouble(VLOOKUP(D420,#REF!,3,FALSE)),fctlontodouble(VLOOKUP(D420,#REF!,4,FALSE)),FALSE))),1,4)),3,4))/(60*24))-fctlontodouble(VLOOKUP(D420,#REF!,4,FALSE))/360,1),
MOD(E420-fctlontodouble(VLOOKUP(D420,#REF!,4,FALSE))/360,1)&lt;MOD((((MID((MID((IF(ISERR(A420),"",fctsoleil(A420,fctlattodouble(VLOOKUP(D420,#REF!,3,FALSE)),fctlontodouble(VLOOKUP(D420,#REF!,4,FALSE)),FALSE))),7,4)),1,2))*60+MID((MID((IF(ISERR(A420),"",fctsoleil(A420,fctlattodouble(VLOOKUP(D420,#REF!,3,FALSE)),fctlontodouble(VLOOKUP(D420,#REF!,4,FALSE)),FALSE))),7,4)),3,4))/(60*24))-fctlontodouble(VLOOKUP(D420,#REF!,4,FALSE))/360,1)
),1," "),"")</f>
        <v/>
      </c>
      <c r="M420" s="79" t="str">
        <f t="shared" si="23"/>
        <v/>
      </c>
      <c r="N420" s="94"/>
      <c r="O420" s="83"/>
      <c r="P420" s="95"/>
      <c r="Q420" s="96"/>
      <c r="R420" s="97" t="str">
        <f>IF(AND(A420&lt;&gt;0,B420&lt;&gt;0,D420&lt;&gt;0,C420&lt;&gt;0,N420&lt;&gt;0),(vol_de_nuit(B420,D420,A420,C420,N420/24)*24),"")</f>
        <v/>
      </c>
      <c r="S420" s="98"/>
      <c r="T420" s="95"/>
      <c r="U420" s="99"/>
      <c r="V420" s="100"/>
      <c r="W420" s="101"/>
      <c r="X420" s="116" t="str">
        <f>IFERROR(IF(AND(VLOOKUP($F420,'Aircraft list'!$A$4:$G$39,2,FALSE)="YES",VLOOKUP($F420,'Aircraft list'!$A$4:$G$39,4,FALSE)="YES"),T420,""),"")</f>
        <v/>
      </c>
      <c r="Y420" s="115" t="str">
        <f>IFERROR(IF(AND(VLOOKUP($F420,'Aircraft list'!$A$4:$G$39,2,FALSE)="YES",VLOOKUP($F420,'Aircraft list'!$A$4:$G$39,4,FALSE)="YES"),V420,""),"")</f>
        <v/>
      </c>
      <c r="Z420" s="116" t="str">
        <f>IFERROR(IF(AND(VLOOKUP($F420,'Aircraft list'!$A$4:$G$39,3,FALSE)="YES",VLOOKUP($F420,'Aircraft list'!$A$4:$G$39,4,FALSE)="YES"),T420,""),"")</f>
        <v/>
      </c>
      <c r="AA420" s="115" t="str">
        <f>IFERROR(IF(AND(VLOOKUP($F420,'Aircraft list'!$A$4:$G$39,3,FALSE)="YES",VLOOKUP($F420,'Aircraft list'!$A$4:$G$39,4,FALSE)="YES"),V420,""),"")</f>
        <v/>
      </c>
      <c r="AB420" s="116" t="str">
        <f>IFERROR(IF(AND(VLOOKUP($F420,'Aircraft list'!$A$4:$G$39,2,FALSE)="YES",VLOOKUP($F420,'Aircraft list'!$A$4:$G$39,6,FALSE)="YES"),T420,""),"")</f>
        <v/>
      </c>
      <c r="AC420" s="115" t="str">
        <f>IFERROR(IF(AND(VLOOKUP($F420,'Aircraft list'!$A$4:$G$39,2,FALSE)="YES",VLOOKUP($F420,'Aircraft list'!$A$4:$G$39,6,FALSE)="YES"),V420,""),"")</f>
        <v/>
      </c>
      <c r="AD420" s="116" t="str">
        <f>IFERROR(IF(AND(VLOOKUP($F420,'Aircraft list'!$A$4:$G$39,3,FALSE)="YES",VLOOKUP($F420,'Aircraft list'!$A$4:$G$39,6,FALSE)="YES"),T420,""),"")</f>
        <v/>
      </c>
      <c r="AE420" s="117" t="str">
        <f>IFERROR(IF(AND(VLOOKUP($F420,'Aircraft list'!$A$4:$G$39,3,FALSE)="YES",VLOOKUP($F420,'Aircraft list'!$A$4:$G$39,6,FALSE)="YES"),U420,""),"")</f>
        <v/>
      </c>
      <c r="AF420" s="115" t="str">
        <f>IFERROR(IF(AND(VLOOKUP($F420,'Aircraft list'!$A$4:$G$39,3,FALSE)="YES",VLOOKUP($F420,'Aircraft list'!$A$4:$G$39,6,FALSE)="YES"),V420,""),"")</f>
        <v/>
      </c>
      <c r="AG420" s="116" t="str">
        <f>IFERROR(IF(VLOOKUP($F420,'Aircraft list'!$A$4:$G$39,5,FALSE)="YES",T420,""),"")</f>
        <v/>
      </c>
      <c r="AH420" s="117" t="str">
        <f>IFERROR(IF(VLOOKUP($F420,'Aircraft list'!$A$4:$G$39,5,FALSE)="YES",U420,""),"")</f>
        <v/>
      </c>
      <c r="AI420" s="115" t="str">
        <f>IFERROR(IF(VLOOKUP($F420,'Aircraft list'!$A$4:$G$39,5,FALSE)="YES",V420,""),"")</f>
        <v/>
      </c>
      <c r="AJ420" s="101"/>
      <c r="AK420" s="101"/>
      <c r="AL420" s="101"/>
      <c r="AM420" s="102" t="str">
        <f>IFERROR(IF(VLOOKUP($F420,'Aircraft list'!$A$4:$G$39,7,FALSE)="YES",N420,""),"")</f>
        <v/>
      </c>
      <c r="AN420" s="112"/>
      <c r="AO420" s="101"/>
      <c r="AP420" s="101"/>
      <c r="AQ420" s="101"/>
      <c r="AR420" s="111"/>
      <c r="AS420" s="102"/>
      <c r="AT420" s="102"/>
    </row>
    <row r="421" spans="1:46" s="50" customFormat="1">
      <c r="A421" s="84"/>
      <c r="B421" s="75"/>
      <c r="C421" s="76"/>
      <c r="D421" s="77"/>
      <c r="E421" s="73" t="str">
        <f t="shared" si="21"/>
        <v/>
      </c>
      <c r="F421" s="79"/>
      <c r="G421" s="80"/>
      <c r="H421" s="50" t="str">
        <f>IFERROR(IF(VLOOKUP(F421,'Aircraft list'!$A$4:$T$59, 3,FALSE)="YES", "ME", "SE" )," ")</f>
        <v xml:space="preserve"> </v>
      </c>
      <c r="I421" s="80"/>
      <c r="J421" s="81" t="str">
        <f ca="1">IFERROR(IF(AND(
MOD(C421-fctlontodouble(VLOOKUP(B421,#REF!,4,FALSE))/360,1)&gt;=MOD((((MID((MID((IF(ISERR(A421),"",fctsoleil(A421,fctlattodouble(VLOOKUP(B421,#REF!,3,FALSE)),fctlontodouble(VLOOKUP(B421,#REF!,4,FALSE)),FALSE))),1,4)),1,2))*60+MID((MID((IF(ISERR(A421),"",fctsoleil(A421,fctlattodouble(VLOOKUP(B421,#REF!,3,FALSE)),fctlontodouble(VLOOKUP(B421,#REF!,4,FALSE)),FALSE))),1,4)),3,4))/(60*24))-fctlontodouble(VLOOKUP(B421,#REF!,4,FALSE))/360,1),
MOD(C421-fctlontodouble(VLOOKUP(B421,#REF!,4,FALSE))/360,1)&lt;MOD((((MID((MID((IF(ISERR(A421),"",fctsoleil(A421,fctlattodouble(VLOOKUP(B421,#REF!,3,FALSE)),fctlontodouble(VLOOKUP(B421,#REF!,4,FALSE)),FALSE))),7,4)),1,2))*60+MID((MID((IF(ISERR(A421),"",fctsoleil(A421,fctlattodouble(VLOOKUP(B421,#REF!,3,FALSE)),fctlontodouble(VLOOKUP(B421,#REF!,4,FALSE)),FALSE))),7,4)),3,4))/(60*24))-fctlontodouble(VLOOKUP(B421,#REF!,4,FALSE))/360,1)
),1,""),"")</f>
        <v/>
      </c>
      <c r="K421" s="82" t="str">
        <f t="shared" si="22"/>
        <v/>
      </c>
      <c r="L421" s="79" t="str">
        <f ca="1">IFERROR(IF(AND(
MOD(E421-fctlontodouble(VLOOKUP(D421,#REF!,4,FALSE))/360,1)&gt;=MOD((((MID((MID((IF(ISERR(A421),"",fctsoleil(A421,fctlattodouble(VLOOKUP(D421,#REF!,3,FALSE)),fctlontodouble(VLOOKUP(D421,#REF!,4,FALSE)),FALSE))),1,4)),1,2))*60+MID((MID((IF(ISERR(A421),"",fctsoleil(A421,fctlattodouble(VLOOKUP(D421,#REF!,3,FALSE)),fctlontodouble(VLOOKUP(D421,#REF!,4,FALSE)),FALSE))),1,4)),3,4))/(60*24))-fctlontodouble(VLOOKUP(D421,#REF!,4,FALSE))/360,1),
MOD(E421-fctlontodouble(VLOOKUP(D421,#REF!,4,FALSE))/360,1)&lt;MOD((((MID((MID((IF(ISERR(A421),"",fctsoleil(A421,fctlattodouble(VLOOKUP(D421,#REF!,3,FALSE)),fctlontodouble(VLOOKUP(D421,#REF!,4,FALSE)),FALSE))),7,4)),1,2))*60+MID((MID((IF(ISERR(A421),"",fctsoleil(A421,fctlattodouble(VLOOKUP(D421,#REF!,3,FALSE)),fctlontodouble(VLOOKUP(D421,#REF!,4,FALSE)),FALSE))),7,4)),3,4))/(60*24))-fctlontodouble(VLOOKUP(D421,#REF!,4,FALSE))/360,1)
),1," "),"")</f>
        <v/>
      </c>
      <c r="M421" s="79" t="str">
        <f t="shared" si="23"/>
        <v/>
      </c>
      <c r="N421" s="94"/>
      <c r="O421" s="83"/>
      <c r="P421" s="95"/>
      <c r="Q421" s="96"/>
      <c r="R421" s="97" t="str">
        <f>IF(AND(A421&lt;&gt;0,B421&lt;&gt;0,D421&lt;&gt;0,C421&lt;&gt;0,N421&lt;&gt;0),(vol_de_nuit(B421,D421,A421,C421,N421/24)*24),"")</f>
        <v/>
      </c>
      <c r="S421" s="98"/>
      <c r="T421" s="95"/>
      <c r="U421" s="99"/>
      <c r="V421" s="100"/>
      <c r="W421" s="101"/>
      <c r="X421" s="116" t="str">
        <f>IFERROR(IF(AND(VLOOKUP($F421,'Aircraft list'!$A$4:$G$39,2,FALSE)="YES",VLOOKUP($F421,'Aircraft list'!$A$4:$G$39,4,FALSE)="YES"),T421,""),"")</f>
        <v/>
      </c>
      <c r="Y421" s="115" t="str">
        <f>IFERROR(IF(AND(VLOOKUP($F421,'Aircraft list'!$A$4:$G$39,2,FALSE)="YES",VLOOKUP($F421,'Aircraft list'!$A$4:$G$39,4,FALSE)="YES"),V421,""),"")</f>
        <v/>
      </c>
      <c r="Z421" s="116" t="str">
        <f>IFERROR(IF(AND(VLOOKUP($F421,'Aircraft list'!$A$4:$G$39,3,FALSE)="YES",VLOOKUP($F421,'Aircraft list'!$A$4:$G$39,4,FALSE)="YES"),T421,""),"")</f>
        <v/>
      </c>
      <c r="AA421" s="115" t="str">
        <f>IFERROR(IF(AND(VLOOKUP($F421,'Aircraft list'!$A$4:$G$39,3,FALSE)="YES",VLOOKUP($F421,'Aircraft list'!$A$4:$G$39,4,FALSE)="YES"),V421,""),"")</f>
        <v/>
      </c>
      <c r="AB421" s="116" t="str">
        <f>IFERROR(IF(AND(VLOOKUP($F421,'Aircraft list'!$A$4:$G$39,2,FALSE)="YES",VLOOKUP($F421,'Aircraft list'!$A$4:$G$39,6,FALSE)="YES"),T421,""),"")</f>
        <v/>
      </c>
      <c r="AC421" s="115" t="str">
        <f>IFERROR(IF(AND(VLOOKUP($F421,'Aircraft list'!$A$4:$G$39,2,FALSE)="YES",VLOOKUP($F421,'Aircraft list'!$A$4:$G$39,6,FALSE)="YES"),V421,""),"")</f>
        <v/>
      </c>
      <c r="AD421" s="116" t="str">
        <f>IFERROR(IF(AND(VLOOKUP($F421,'Aircraft list'!$A$4:$G$39,3,FALSE)="YES",VLOOKUP($F421,'Aircraft list'!$A$4:$G$39,6,FALSE)="YES"),T421,""),"")</f>
        <v/>
      </c>
      <c r="AE421" s="117" t="str">
        <f>IFERROR(IF(AND(VLOOKUP($F421,'Aircraft list'!$A$4:$G$39,3,FALSE)="YES",VLOOKUP($F421,'Aircraft list'!$A$4:$G$39,6,FALSE)="YES"),U421,""),"")</f>
        <v/>
      </c>
      <c r="AF421" s="115" t="str">
        <f>IFERROR(IF(AND(VLOOKUP($F421,'Aircraft list'!$A$4:$G$39,3,FALSE)="YES",VLOOKUP($F421,'Aircraft list'!$A$4:$G$39,6,FALSE)="YES"),V421,""),"")</f>
        <v/>
      </c>
      <c r="AG421" s="116" t="str">
        <f>IFERROR(IF(VLOOKUP($F421,'Aircraft list'!$A$4:$G$39,5,FALSE)="YES",T421,""),"")</f>
        <v/>
      </c>
      <c r="AH421" s="117" t="str">
        <f>IFERROR(IF(VLOOKUP($F421,'Aircraft list'!$A$4:$G$39,5,FALSE)="YES",U421,""),"")</f>
        <v/>
      </c>
      <c r="AI421" s="115" t="str">
        <f>IFERROR(IF(VLOOKUP($F421,'Aircraft list'!$A$4:$G$39,5,FALSE)="YES",V421,""),"")</f>
        <v/>
      </c>
      <c r="AJ421" s="101"/>
      <c r="AK421" s="101"/>
      <c r="AL421" s="101"/>
      <c r="AM421" s="102" t="str">
        <f>IFERROR(IF(VLOOKUP($F421,'Aircraft list'!$A$4:$G$39,7,FALSE)="YES",N421,""),"")</f>
        <v/>
      </c>
      <c r="AN421" s="112"/>
      <c r="AO421" s="101"/>
      <c r="AP421" s="101"/>
      <c r="AQ421" s="101"/>
      <c r="AR421" s="111"/>
      <c r="AS421" s="102"/>
      <c r="AT421" s="102"/>
    </row>
    <row r="422" spans="1:46" s="50" customFormat="1">
      <c r="A422" s="84"/>
      <c r="B422" s="75"/>
      <c r="C422" s="76"/>
      <c r="D422" s="77"/>
      <c r="E422" s="73" t="str">
        <f t="shared" si="21"/>
        <v/>
      </c>
      <c r="F422" s="79"/>
      <c r="G422" s="80"/>
      <c r="H422" s="50" t="str">
        <f>IFERROR(IF(VLOOKUP(F422,'Aircraft list'!$A$4:$T$59, 3,FALSE)="YES", "ME", "SE" )," ")</f>
        <v xml:space="preserve"> </v>
      </c>
      <c r="I422" s="80"/>
      <c r="J422" s="81" t="str">
        <f ca="1">IFERROR(IF(AND(
MOD(C422-fctlontodouble(VLOOKUP(B422,#REF!,4,FALSE))/360,1)&gt;=MOD((((MID((MID((IF(ISERR(A422),"",fctsoleil(A422,fctlattodouble(VLOOKUP(B422,#REF!,3,FALSE)),fctlontodouble(VLOOKUP(B422,#REF!,4,FALSE)),FALSE))),1,4)),1,2))*60+MID((MID((IF(ISERR(A422),"",fctsoleil(A422,fctlattodouble(VLOOKUP(B422,#REF!,3,FALSE)),fctlontodouble(VLOOKUP(B422,#REF!,4,FALSE)),FALSE))),1,4)),3,4))/(60*24))-fctlontodouble(VLOOKUP(B422,#REF!,4,FALSE))/360,1),
MOD(C422-fctlontodouble(VLOOKUP(B422,#REF!,4,FALSE))/360,1)&lt;MOD((((MID((MID((IF(ISERR(A422),"",fctsoleil(A422,fctlattodouble(VLOOKUP(B422,#REF!,3,FALSE)),fctlontodouble(VLOOKUP(B422,#REF!,4,FALSE)),FALSE))),7,4)),1,2))*60+MID((MID((IF(ISERR(A422),"",fctsoleil(A422,fctlattodouble(VLOOKUP(B422,#REF!,3,FALSE)),fctlontodouble(VLOOKUP(B422,#REF!,4,FALSE)),FALSE))),7,4)),3,4))/(60*24))-fctlontodouble(VLOOKUP(B422,#REF!,4,FALSE))/360,1)
),1,""),"")</f>
        <v/>
      </c>
      <c r="K422" s="82" t="str">
        <f t="shared" si="22"/>
        <v/>
      </c>
      <c r="L422" s="79" t="str">
        <f ca="1">IFERROR(IF(AND(
MOD(E422-fctlontodouble(VLOOKUP(D422,#REF!,4,FALSE))/360,1)&gt;=MOD((((MID((MID((IF(ISERR(A422),"",fctsoleil(A422,fctlattodouble(VLOOKUP(D422,#REF!,3,FALSE)),fctlontodouble(VLOOKUP(D422,#REF!,4,FALSE)),FALSE))),1,4)),1,2))*60+MID((MID((IF(ISERR(A422),"",fctsoleil(A422,fctlattodouble(VLOOKUP(D422,#REF!,3,FALSE)),fctlontodouble(VLOOKUP(D422,#REF!,4,FALSE)),FALSE))),1,4)),3,4))/(60*24))-fctlontodouble(VLOOKUP(D422,#REF!,4,FALSE))/360,1),
MOD(E422-fctlontodouble(VLOOKUP(D422,#REF!,4,FALSE))/360,1)&lt;MOD((((MID((MID((IF(ISERR(A422),"",fctsoleil(A422,fctlattodouble(VLOOKUP(D422,#REF!,3,FALSE)),fctlontodouble(VLOOKUP(D422,#REF!,4,FALSE)),FALSE))),7,4)),1,2))*60+MID((MID((IF(ISERR(A422),"",fctsoleil(A422,fctlattodouble(VLOOKUP(D422,#REF!,3,FALSE)),fctlontodouble(VLOOKUP(D422,#REF!,4,FALSE)),FALSE))),7,4)),3,4))/(60*24))-fctlontodouble(VLOOKUP(D422,#REF!,4,FALSE))/360,1)
),1," "),"")</f>
        <v/>
      </c>
      <c r="M422" s="79" t="str">
        <f t="shared" si="23"/>
        <v/>
      </c>
      <c r="N422" s="94"/>
      <c r="O422" s="83"/>
      <c r="P422" s="95"/>
      <c r="Q422" s="96"/>
      <c r="R422" s="97" t="str">
        <f>IF(AND(A422&lt;&gt;0,B422&lt;&gt;0,D422&lt;&gt;0,C422&lt;&gt;0,N422&lt;&gt;0),(vol_de_nuit(B422,D422,A422,C422,N422/24)*24),"")</f>
        <v/>
      </c>
      <c r="S422" s="98"/>
      <c r="T422" s="95"/>
      <c r="U422" s="99"/>
      <c r="V422" s="100"/>
      <c r="W422" s="101"/>
      <c r="X422" s="116" t="str">
        <f>IFERROR(IF(AND(VLOOKUP($F422,'Aircraft list'!$A$4:$G$39,2,FALSE)="YES",VLOOKUP($F422,'Aircraft list'!$A$4:$G$39,4,FALSE)="YES"),T422,""),"")</f>
        <v/>
      </c>
      <c r="Y422" s="115" t="str">
        <f>IFERROR(IF(AND(VLOOKUP($F422,'Aircraft list'!$A$4:$G$39,2,FALSE)="YES",VLOOKUP($F422,'Aircraft list'!$A$4:$G$39,4,FALSE)="YES"),V422,""),"")</f>
        <v/>
      </c>
      <c r="Z422" s="116" t="str">
        <f>IFERROR(IF(AND(VLOOKUP($F422,'Aircraft list'!$A$4:$G$39,3,FALSE)="YES",VLOOKUP($F422,'Aircraft list'!$A$4:$G$39,4,FALSE)="YES"),T422,""),"")</f>
        <v/>
      </c>
      <c r="AA422" s="115" t="str">
        <f>IFERROR(IF(AND(VLOOKUP($F422,'Aircraft list'!$A$4:$G$39,3,FALSE)="YES",VLOOKUP($F422,'Aircraft list'!$A$4:$G$39,4,FALSE)="YES"),V422,""),"")</f>
        <v/>
      </c>
      <c r="AB422" s="116" t="str">
        <f>IFERROR(IF(AND(VLOOKUP($F422,'Aircraft list'!$A$4:$G$39,2,FALSE)="YES",VLOOKUP($F422,'Aircraft list'!$A$4:$G$39,6,FALSE)="YES"),T422,""),"")</f>
        <v/>
      </c>
      <c r="AC422" s="115" t="str">
        <f>IFERROR(IF(AND(VLOOKUP($F422,'Aircraft list'!$A$4:$G$39,2,FALSE)="YES",VLOOKUP($F422,'Aircraft list'!$A$4:$G$39,6,FALSE)="YES"),V422,""),"")</f>
        <v/>
      </c>
      <c r="AD422" s="116" t="str">
        <f>IFERROR(IF(AND(VLOOKUP($F422,'Aircraft list'!$A$4:$G$39,3,FALSE)="YES",VLOOKUP($F422,'Aircraft list'!$A$4:$G$39,6,FALSE)="YES"),T422,""),"")</f>
        <v/>
      </c>
      <c r="AE422" s="117" t="str">
        <f>IFERROR(IF(AND(VLOOKUP($F422,'Aircraft list'!$A$4:$G$39,3,FALSE)="YES",VLOOKUP($F422,'Aircraft list'!$A$4:$G$39,6,FALSE)="YES"),U422,""),"")</f>
        <v/>
      </c>
      <c r="AF422" s="115" t="str">
        <f>IFERROR(IF(AND(VLOOKUP($F422,'Aircraft list'!$A$4:$G$39,3,FALSE)="YES",VLOOKUP($F422,'Aircraft list'!$A$4:$G$39,6,FALSE)="YES"),V422,""),"")</f>
        <v/>
      </c>
      <c r="AG422" s="116" t="str">
        <f>IFERROR(IF(VLOOKUP($F422,'Aircraft list'!$A$4:$G$39,5,FALSE)="YES",T422,""),"")</f>
        <v/>
      </c>
      <c r="AH422" s="117" t="str">
        <f>IFERROR(IF(VLOOKUP($F422,'Aircraft list'!$A$4:$G$39,5,FALSE)="YES",U422,""),"")</f>
        <v/>
      </c>
      <c r="AI422" s="115" t="str">
        <f>IFERROR(IF(VLOOKUP($F422,'Aircraft list'!$A$4:$G$39,5,FALSE)="YES",V422,""),"")</f>
        <v/>
      </c>
      <c r="AJ422" s="101"/>
      <c r="AK422" s="101"/>
      <c r="AL422" s="101"/>
      <c r="AM422" s="102" t="str">
        <f>IFERROR(IF(VLOOKUP($F422,'Aircraft list'!$A$4:$G$39,7,FALSE)="YES",N422,""),"")</f>
        <v/>
      </c>
      <c r="AN422" s="112"/>
      <c r="AO422" s="101"/>
      <c r="AP422" s="101"/>
      <c r="AQ422" s="101"/>
      <c r="AR422" s="111"/>
      <c r="AS422" s="102"/>
      <c r="AT422" s="102"/>
    </row>
    <row r="423" spans="1:46" s="50" customFormat="1">
      <c r="A423" s="84"/>
      <c r="B423" s="75"/>
      <c r="C423" s="76"/>
      <c r="D423" s="77"/>
      <c r="E423" s="73" t="str">
        <f t="shared" si="21"/>
        <v/>
      </c>
      <c r="F423" s="79"/>
      <c r="G423" s="80"/>
      <c r="H423" s="50" t="str">
        <f>IFERROR(IF(VLOOKUP(F423,'Aircraft list'!$A$4:$T$59, 3,FALSE)="YES", "ME", "SE" )," ")</f>
        <v xml:space="preserve"> </v>
      </c>
      <c r="I423" s="80"/>
      <c r="J423" s="81" t="str">
        <f ca="1">IFERROR(IF(AND(
MOD(C423-fctlontodouble(VLOOKUP(B423,#REF!,4,FALSE))/360,1)&gt;=MOD((((MID((MID((IF(ISERR(A423),"",fctsoleil(A423,fctlattodouble(VLOOKUP(B423,#REF!,3,FALSE)),fctlontodouble(VLOOKUP(B423,#REF!,4,FALSE)),FALSE))),1,4)),1,2))*60+MID((MID((IF(ISERR(A423),"",fctsoleil(A423,fctlattodouble(VLOOKUP(B423,#REF!,3,FALSE)),fctlontodouble(VLOOKUP(B423,#REF!,4,FALSE)),FALSE))),1,4)),3,4))/(60*24))-fctlontodouble(VLOOKUP(B423,#REF!,4,FALSE))/360,1),
MOD(C423-fctlontodouble(VLOOKUP(B423,#REF!,4,FALSE))/360,1)&lt;MOD((((MID((MID((IF(ISERR(A423),"",fctsoleil(A423,fctlattodouble(VLOOKUP(B423,#REF!,3,FALSE)),fctlontodouble(VLOOKUP(B423,#REF!,4,FALSE)),FALSE))),7,4)),1,2))*60+MID((MID((IF(ISERR(A423),"",fctsoleil(A423,fctlattodouble(VLOOKUP(B423,#REF!,3,FALSE)),fctlontodouble(VLOOKUP(B423,#REF!,4,FALSE)),FALSE))),7,4)),3,4))/(60*24))-fctlontodouble(VLOOKUP(B423,#REF!,4,FALSE))/360,1)
),1,""),"")</f>
        <v/>
      </c>
      <c r="K423" s="82" t="str">
        <f t="shared" si="22"/>
        <v/>
      </c>
      <c r="L423" s="79" t="str">
        <f ca="1">IFERROR(IF(AND(
MOD(E423-fctlontodouble(VLOOKUP(D423,#REF!,4,FALSE))/360,1)&gt;=MOD((((MID((MID((IF(ISERR(A423),"",fctsoleil(A423,fctlattodouble(VLOOKUP(D423,#REF!,3,FALSE)),fctlontodouble(VLOOKUP(D423,#REF!,4,FALSE)),FALSE))),1,4)),1,2))*60+MID((MID((IF(ISERR(A423),"",fctsoleil(A423,fctlattodouble(VLOOKUP(D423,#REF!,3,FALSE)),fctlontodouble(VLOOKUP(D423,#REF!,4,FALSE)),FALSE))),1,4)),3,4))/(60*24))-fctlontodouble(VLOOKUP(D423,#REF!,4,FALSE))/360,1),
MOD(E423-fctlontodouble(VLOOKUP(D423,#REF!,4,FALSE))/360,1)&lt;MOD((((MID((MID((IF(ISERR(A423),"",fctsoleil(A423,fctlattodouble(VLOOKUP(D423,#REF!,3,FALSE)),fctlontodouble(VLOOKUP(D423,#REF!,4,FALSE)),FALSE))),7,4)),1,2))*60+MID((MID((IF(ISERR(A423),"",fctsoleil(A423,fctlattodouble(VLOOKUP(D423,#REF!,3,FALSE)),fctlontodouble(VLOOKUP(D423,#REF!,4,FALSE)),FALSE))),7,4)),3,4))/(60*24))-fctlontodouble(VLOOKUP(D423,#REF!,4,FALSE))/360,1)
),1," "),"")</f>
        <v/>
      </c>
      <c r="M423" s="79" t="str">
        <f t="shared" si="23"/>
        <v/>
      </c>
      <c r="N423" s="94"/>
      <c r="O423" s="83"/>
      <c r="P423" s="95"/>
      <c r="Q423" s="96"/>
      <c r="R423" s="97" t="str">
        <f>IF(AND(A423&lt;&gt;0,B423&lt;&gt;0,D423&lt;&gt;0,C423&lt;&gt;0,N423&lt;&gt;0),(vol_de_nuit(B423,D423,A423,C423,N423/24)*24),"")</f>
        <v/>
      </c>
      <c r="S423" s="98"/>
      <c r="T423" s="95"/>
      <c r="U423" s="99"/>
      <c r="V423" s="100"/>
      <c r="W423" s="101"/>
      <c r="X423" s="116" t="str">
        <f>IFERROR(IF(AND(VLOOKUP($F423,'Aircraft list'!$A$4:$G$39,2,FALSE)="YES",VLOOKUP($F423,'Aircraft list'!$A$4:$G$39,4,FALSE)="YES"),T423,""),"")</f>
        <v/>
      </c>
      <c r="Y423" s="115" t="str">
        <f>IFERROR(IF(AND(VLOOKUP($F423,'Aircraft list'!$A$4:$G$39,2,FALSE)="YES",VLOOKUP($F423,'Aircraft list'!$A$4:$G$39,4,FALSE)="YES"),V423,""),"")</f>
        <v/>
      </c>
      <c r="Z423" s="116" t="str">
        <f>IFERROR(IF(AND(VLOOKUP($F423,'Aircraft list'!$A$4:$G$39,3,FALSE)="YES",VLOOKUP($F423,'Aircraft list'!$A$4:$G$39,4,FALSE)="YES"),T423,""),"")</f>
        <v/>
      </c>
      <c r="AA423" s="115" t="str">
        <f>IFERROR(IF(AND(VLOOKUP($F423,'Aircraft list'!$A$4:$G$39,3,FALSE)="YES",VLOOKUP($F423,'Aircraft list'!$A$4:$G$39,4,FALSE)="YES"),V423,""),"")</f>
        <v/>
      </c>
      <c r="AB423" s="116" t="str">
        <f>IFERROR(IF(AND(VLOOKUP($F423,'Aircraft list'!$A$4:$G$39,2,FALSE)="YES",VLOOKUP($F423,'Aircraft list'!$A$4:$G$39,6,FALSE)="YES"),T423,""),"")</f>
        <v/>
      </c>
      <c r="AC423" s="115" t="str">
        <f>IFERROR(IF(AND(VLOOKUP($F423,'Aircraft list'!$A$4:$G$39,2,FALSE)="YES",VLOOKUP($F423,'Aircraft list'!$A$4:$G$39,6,FALSE)="YES"),V423,""),"")</f>
        <v/>
      </c>
      <c r="AD423" s="116" t="str">
        <f>IFERROR(IF(AND(VLOOKUP($F423,'Aircraft list'!$A$4:$G$39,3,FALSE)="YES",VLOOKUP($F423,'Aircraft list'!$A$4:$G$39,6,FALSE)="YES"),T423,""),"")</f>
        <v/>
      </c>
      <c r="AE423" s="117" t="str">
        <f>IFERROR(IF(AND(VLOOKUP($F423,'Aircraft list'!$A$4:$G$39,3,FALSE)="YES",VLOOKUP($F423,'Aircraft list'!$A$4:$G$39,6,FALSE)="YES"),U423,""),"")</f>
        <v/>
      </c>
      <c r="AF423" s="115" t="str">
        <f>IFERROR(IF(AND(VLOOKUP($F423,'Aircraft list'!$A$4:$G$39,3,FALSE)="YES",VLOOKUP($F423,'Aircraft list'!$A$4:$G$39,6,FALSE)="YES"),V423,""),"")</f>
        <v/>
      </c>
      <c r="AG423" s="116" t="str">
        <f>IFERROR(IF(VLOOKUP($F423,'Aircraft list'!$A$4:$G$39,5,FALSE)="YES",T423,""),"")</f>
        <v/>
      </c>
      <c r="AH423" s="117" t="str">
        <f>IFERROR(IF(VLOOKUP($F423,'Aircraft list'!$A$4:$G$39,5,FALSE)="YES",U423,""),"")</f>
        <v/>
      </c>
      <c r="AI423" s="115" t="str">
        <f>IFERROR(IF(VLOOKUP($F423,'Aircraft list'!$A$4:$G$39,5,FALSE)="YES",V423,""),"")</f>
        <v/>
      </c>
      <c r="AJ423" s="101"/>
      <c r="AK423" s="101"/>
      <c r="AL423" s="101"/>
      <c r="AM423" s="102" t="str">
        <f>IFERROR(IF(VLOOKUP($F423,'Aircraft list'!$A$4:$G$39,7,FALSE)="YES",N423,""),"")</f>
        <v/>
      </c>
      <c r="AN423" s="112"/>
      <c r="AO423" s="101"/>
      <c r="AP423" s="101"/>
      <c r="AQ423" s="101"/>
      <c r="AR423" s="111"/>
      <c r="AS423" s="102"/>
      <c r="AT423" s="102"/>
    </row>
    <row r="424" spans="1:46" s="50" customFormat="1">
      <c r="A424" s="84"/>
      <c r="B424" s="75"/>
      <c r="C424" s="76"/>
      <c r="D424" s="77"/>
      <c r="E424" s="73" t="str">
        <f t="shared" si="21"/>
        <v/>
      </c>
      <c r="F424" s="79"/>
      <c r="G424" s="80"/>
      <c r="H424" s="50" t="str">
        <f>IFERROR(IF(VLOOKUP(F424,'Aircraft list'!$A$4:$T$59, 3,FALSE)="YES", "ME", "SE" )," ")</f>
        <v xml:space="preserve"> </v>
      </c>
      <c r="I424" s="80"/>
      <c r="J424" s="81" t="str">
        <f ca="1">IFERROR(IF(AND(
MOD(C424-fctlontodouble(VLOOKUP(B424,#REF!,4,FALSE))/360,1)&gt;=MOD((((MID((MID((IF(ISERR(A424),"",fctsoleil(A424,fctlattodouble(VLOOKUP(B424,#REF!,3,FALSE)),fctlontodouble(VLOOKUP(B424,#REF!,4,FALSE)),FALSE))),1,4)),1,2))*60+MID((MID((IF(ISERR(A424),"",fctsoleil(A424,fctlattodouble(VLOOKUP(B424,#REF!,3,FALSE)),fctlontodouble(VLOOKUP(B424,#REF!,4,FALSE)),FALSE))),1,4)),3,4))/(60*24))-fctlontodouble(VLOOKUP(B424,#REF!,4,FALSE))/360,1),
MOD(C424-fctlontodouble(VLOOKUP(B424,#REF!,4,FALSE))/360,1)&lt;MOD((((MID((MID((IF(ISERR(A424),"",fctsoleil(A424,fctlattodouble(VLOOKUP(B424,#REF!,3,FALSE)),fctlontodouble(VLOOKUP(B424,#REF!,4,FALSE)),FALSE))),7,4)),1,2))*60+MID((MID((IF(ISERR(A424),"",fctsoleil(A424,fctlattodouble(VLOOKUP(B424,#REF!,3,FALSE)),fctlontodouble(VLOOKUP(B424,#REF!,4,FALSE)),FALSE))),7,4)),3,4))/(60*24))-fctlontodouble(VLOOKUP(B424,#REF!,4,FALSE))/360,1)
),1,""),"")</f>
        <v/>
      </c>
      <c r="K424" s="82" t="str">
        <f t="shared" si="22"/>
        <v/>
      </c>
      <c r="L424" s="79" t="str">
        <f ca="1">IFERROR(IF(AND(
MOD(E424-fctlontodouble(VLOOKUP(D424,#REF!,4,FALSE))/360,1)&gt;=MOD((((MID((MID((IF(ISERR(A424),"",fctsoleil(A424,fctlattodouble(VLOOKUP(D424,#REF!,3,FALSE)),fctlontodouble(VLOOKUP(D424,#REF!,4,FALSE)),FALSE))),1,4)),1,2))*60+MID((MID((IF(ISERR(A424),"",fctsoleil(A424,fctlattodouble(VLOOKUP(D424,#REF!,3,FALSE)),fctlontodouble(VLOOKUP(D424,#REF!,4,FALSE)),FALSE))),1,4)),3,4))/(60*24))-fctlontodouble(VLOOKUP(D424,#REF!,4,FALSE))/360,1),
MOD(E424-fctlontodouble(VLOOKUP(D424,#REF!,4,FALSE))/360,1)&lt;MOD((((MID((MID((IF(ISERR(A424),"",fctsoleil(A424,fctlattodouble(VLOOKUP(D424,#REF!,3,FALSE)),fctlontodouble(VLOOKUP(D424,#REF!,4,FALSE)),FALSE))),7,4)),1,2))*60+MID((MID((IF(ISERR(A424),"",fctsoleil(A424,fctlattodouble(VLOOKUP(D424,#REF!,3,FALSE)),fctlontodouble(VLOOKUP(D424,#REF!,4,FALSE)),FALSE))),7,4)),3,4))/(60*24))-fctlontodouble(VLOOKUP(D424,#REF!,4,FALSE))/360,1)
),1," "),"")</f>
        <v/>
      </c>
      <c r="M424" s="79" t="str">
        <f t="shared" si="23"/>
        <v/>
      </c>
      <c r="N424" s="94"/>
      <c r="O424" s="83"/>
      <c r="P424" s="95"/>
      <c r="Q424" s="96"/>
      <c r="R424" s="97" t="str">
        <f>IF(AND(A424&lt;&gt;0,B424&lt;&gt;0,D424&lt;&gt;0,C424&lt;&gt;0,N424&lt;&gt;0),(vol_de_nuit(B424,D424,A424,C424,N424/24)*24),"")</f>
        <v/>
      </c>
      <c r="S424" s="98"/>
      <c r="T424" s="95"/>
      <c r="U424" s="99"/>
      <c r="V424" s="100"/>
      <c r="W424" s="101"/>
      <c r="X424" s="116" t="str">
        <f>IFERROR(IF(AND(VLOOKUP($F424,'Aircraft list'!$A$4:$G$39,2,FALSE)="YES",VLOOKUP($F424,'Aircraft list'!$A$4:$G$39,4,FALSE)="YES"),T424,""),"")</f>
        <v/>
      </c>
      <c r="Y424" s="115" t="str">
        <f>IFERROR(IF(AND(VLOOKUP($F424,'Aircraft list'!$A$4:$G$39,2,FALSE)="YES",VLOOKUP($F424,'Aircraft list'!$A$4:$G$39,4,FALSE)="YES"),V424,""),"")</f>
        <v/>
      </c>
      <c r="Z424" s="116" t="str">
        <f>IFERROR(IF(AND(VLOOKUP($F424,'Aircraft list'!$A$4:$G$39,3,FALSE)="YES",VLOOKUP($F424,'Aircraft list'!$A$4:$G$39,4,FALSE)="YES"),T424,""),"")</f>
        <v/>
      </c>
      <c r="AA424" s="115" t="str">
        <f>IFERROR(IF(AND(VLOOKUP($F424,'Aircraft list'!$A$4:$G$39,3,FALSE)="YES",VLOOKUP($F424,'Aircraft list'!$A$4:$G$39,4,FALSE)="YES"),V424,""),"")</f>
        <v/>
      </c>
      <c r="AB424" s="116" t="str">
        <f>IFERROR(IF(AND(VLOOKUP($F424,'Aircraft list'!$A$4:$G$39,2,FALSE)="YES",VLOOKUP($F424,'Aircraft list'!$A$4:$G$39,6,FALSE)="YES"),T424,""),"")</f>
        <v/>
      </c>
      <c r="AC424" s="115" t="str">
        <f>IFERROR(IF(AND(VLOOKUP($F424,'Aircraft list'!$A$4:$G$39,2,FALSE)="YES",VLOOKUP($F424,'Aircraft list'!$A$4:$G$39,6,FALSE)="YES"),V424,""),"")</f>
        <v/>
      </c>
      <c r="AD424" s="116" t="str">
        <f>IFERROR(IF(AND(VLOOKUP($F424,'Aircraft list'!$A$4:$G$39,3,FALSE)="YES",VLOOKUP($F424,'Aircraft list'!$A$4:$G$39,6,FALSE)="YES"),T424,""),"")</f>
        <v/>
      </c>
      <c r="AE424" s="117" t="str">
        <f>IFERROR(IF(AND(VLOOKUP($F424,'Aircraft list'!$A$4:$G$39,3,FALSE)="YES",VLOOKUP($F424,'Aircraft list'!$A$4:$G$39,6,FALSE)="YES"),U424,""),"")</f>
        <v/>
      </c>
      <c r="AF424" s="115" t="str">
        <f>IFERROR(IF(AND(VLOOKUP($F424,'Aircraft list'!$A$4:$G$39,3,FALSE)="YES",VLOOKUP($F424,'Aircraft list'!$A$4:$G$39,6,FALSE)="YES"),V424,""),"")</f>
        <v/>
      </c>
      <c r="AG424" s="116" t="str">
        <f>IFERROR(IF(VLOOKUP($F424,'Aircraft list'!$A$4:$G$39,5,FALSE)="YES",T424,""),"")</f>
        <v/>
      </c>
      <c r="AH424" s="117" t="str">
        <f>IFERROR(IF(VLOOKUP($F424,'Aircraft list'!$A$4:$G$39,5,FALSE)="YES",U424,""),"")</f>
        <v/>
      </c>
      <c r="AI424" s="115" t="str">
        <f>IFERROR(IF(VLOOKUP($F424,'Aircraft list'!$A$4:$G$39,5,FALSE)="YES",V424,""),"")</f>
        <v/>
      </c>
      <c r="AJ424" s="101"/>
      <c r="AK424" s="101"/>
      <c r="AL424" s="101"/>
      <c r="AM424" s="102" t="str">
        <f>IFERROR(IF(VLOOKUP($F424,'Aircraft list'!$A$4:$G$39,7,FALSE)="YES",N424,""),"")</f>
        <v/>
      </c>
      <c r="AN424" s="112"/>
      <c r="AO424" s="101"/>
      <c r="AP424" s="101"/>
      <c r="AQ424" s="101"/>
      <c r="AR424" s="111"/>
      <c r="AS424" s="102"/>
      <c r="AT424" s="102"/>
    </row>
    <row r="425" spans="1:46" s="50" customFormat="1">
      <c r="A425" s="84"/>
      <c r="B425" s="75"/>
      <c r="C425" s="76"/>
      <c r="D425" s="77"/>
      <c r="E425" s="73" t="str">
        <f t="shared" si="21"/>
        <v/>
      </c>
      <c r="F425" s="79"/>
      <c r="G425" s="80"/>
      <c r="H425" s="50" t="str">
        <f>IFERROR(IF(VLOOKUP(F425,'Aircraft list'!$A$4:$T$59, 3,FALSE)="YES", "ME", "SE" )," ")</f>
        <v xml:space="preserve"> </v>
      </c>
      <c r="I425" s="80"/>
      <c r="J425" s="81" t="str">
        <f ca="1">IFERROR(IF(AND(
MOD(C425-fctlontodouble(VLOOKUP(B425,#REF!,4,FALSE))/360,1)&gt;=MOD((((MID((MID((IF(ISERR(A425),"",fctsoleil(A425,fctlattodouble(VLOOKUP(B425,#REF!,3,FALSE)),fctlontodouble(VLOOKUP(B425,#REF!,4,FALSE)),FALSE))),1,4)),1,2))*60+MID((MID((IF(ISERR(A425),"",fctsoleil(A425,fctlattodouble(VLOOKUP(B425,#REF!,3,FALSE)),fctlontodouble(VLOOKUP(B425,#REF!,4,FALSE)),FALSE))),1,4)),3,4))/(60*24))-fctlontodouble(VLOOKUP(B425,#REF!,4,FALSE))/360,1),
MOD(C425-fctlontodouble(VLOOKUP(B425,#REF!,4,FALSE))/360,1)&lt;MOD((((MID((MID((IF(ISERR(A425),"",fctsoleil(A425,fctlattodouble(VLOOKUP(B425,#REF!,3,FALSE)),fctlontodouble(VLOOKUP(B425,#REF!,4,FALSE)),FALSE))),7,4)),1,2))*60+MID((MID((IF(ISERR(A425),"",fctsoleil(A425,fctlattodouble(VLOOKUP(B425,#REF!,3,FALSE)),fctlontodouble(VLOOKUP(B425,#REF!,4,FALSE)),FALSE))),7,4)),3,4))/(60*24))-fctlontodouble(VLOOKUP(B425,#REF!,4,FALSE))/360,1)
),1,""),"")</f>
        <v/>
      </c>
      <c r="K425" s="82" t="str">
        <f t="shared" si="22"/>
        <v/>
      </c>
      <c r="L425" s="79" t="str">
        <f ca="1">IFERROR(IF(AND(
MOD(E425-fctlontodouble(VLOOKUP(D425,#REF!,4,FALSE))/360,1)&gt;=MOD((((MID((MID((IF(ISERR(A425),"",fctsoleil(A425,fctlattodouble(VLOOKUP(D425,#REF!,3,FALSE)),fctlontodouble(VLOOKUP(D425,#REF!,4,FALSE)),FALSE))),1,4)),1,2))*60+MID((MID((IF(ISERR(A425),"",fctsoleil(A425,fctlattodouble(VLOOKUP(D425,#REF!,3,FALSE)),fctlontodouble(VLOOKUP(D425,#REF!,4,FALSE)),FALSE))),1,4)),3,4))/(60*24))-fctlontodouble(VLOOKUP(D425,#REF!,4,FALSE))/360,1),
MOD(E425-fctlontodouble(VLOOKUP(D425,#REF!,4,FALSE))/360,1)&lt;MOD((((MID((MID((IF(ISERR(A425),"",fctsoleil(A425,fctlattodouble(VLOOKUP(D425,#REF!,3,FALSE)),fctlontodouble(VLOOKUP(D425,#REF!,4,FALSE)),FALSE))),7,4)),1,2))*60+MID((MID((IF(ISERR(A425),"",fctsoleil(A425,fctlattodouble(VLOOKUP(D425,#REF!,3,FALSE)),fctlontodouble(VLOOKUP(D425,#REF!,4,FALSE)),FALSE))),7,4)),3,4))/(60*24))-fctlontodouble(VLOOKUP(D425,#REF!,4,FALSE))/360,1)
),1," "),"")</f>
        <v/>
      </c>
      <c r="M425" s="79" t="str">
        <f t="shared" si="23"/>
        <v/>
      </c>
      <c r="N425" s="94"/>
      <c r="O425" s="83"/>
      <c r="P425" s="95"/>
      <c r="Q425" s="96"/>
      <c r="R425" s="97" t="str">
        <f>IF(AND(A425&lt;&gt;0,B425&lt;&gt;0,D425&lt;&gt;0,C425&lt;&gt;0,N425&lt;&gt;0),(vol_de_nuit(B425,D425,A425,C425,N425/24)*24),"")</f>
        <v/>
      </c>
      <c r="S425" s="98"/>
      <c r="T425" s="95"/>
      <c r="U425" s="99"/>
      <c r="V425" s="100"/>
      <c r="W425" s="101"/>
      <c r="X425" s="116" t="str">
        <f>IFERROR(IF(AND(VLOOKUP($F425,'Aircraft list'!$A$4:$G$39,2,FALSE)="YES",VLOOKUP($F425,'Aircraft list'!$A$4:$G$39,4,FALSE)="YES"),T425,""),"")</f>
        <v/>
      </c>
      <c r="Y425" s="115" t="str">
        <f>IFERROR(IF(AND(VLOOKUP($F425,'Aircraft list'!$A$4:$G$39,2,FALSE)="YES",VLOOKUP($F425,'Aircraft list'!$A$4:$G$39,4,FALSE)="YES"),V425,""),"")</f>
        <v/>
      </c>
      <c r="Z425" s="116" t="str">
        <f>IFERROR(IF(AND(VLOOKUP($F425,'Aircraft list'!$A$4:$G$39,3,FALSE)="YES",VLOOKUP($F425,'Aircraft list'!$A$4:$G$39,4,FALSE)="YES"),T425,""),"")</f>
        <v/>
      </c>
      <c r="AA425" s="115" t="str">
        <f>IFERROR(IF(AND(VLOOKUP($F425,'Aircraft list'!$A$4:$G$39,3,FALSE)="YES",VLOOKUP($F425,'Aircraft list'!$A$4:$G$39,4,FALSE)="YES"),V425,""),"")</f>
        <v/>
      </c>
      <c r="AB425" s="116" t="str">
        <f>IFERROR(IF(AND(VLOOKUP($F425,'Aircraft list'!$A$4:$G$39,2,FALSE)="YES",VLOOKUP($F425,'Aircraft list'!$A$4:$G$39,6,FALSE)="YES"),T425,""),"")</f>
        <v/>
      </c>
      <c r="AC425" s="115" t="str">
        <f>IFERROR(IF(AND(VLOOKUP($F425,'Aircraft list'!$A$4:$G$39,2,FALSE)="YES",VLOOKUP($F425,'Aircraft list'!$A$4:$G$39,6,FALSE)="YES"),V425,""),"")</f>
        <v/>
      </c>
      <c r="AD425" s="116" t="str">
        <f>IFERROR(IF(AND(VLOOKUP($F425,'Aircraft list'!$A$4:$G$39,3,FALSE)="YES",VLOOKUP($F425,'Aircraft list'!$A$4:$G$39,6,FALSE)="YES"),T425,""),"")</f>
        <v/>
      </c>
      <c r="AE425" s="117" t="str">
        <f>IFERROR(IF(AND(VLOOKUP($F425,'Aircraft list'!$A$4:$G$39,3,FALSE)="YES",VLOOKUP($F425,'Aircraft list'!$A$4:$G$39,6,FALSE)="YES"),U425,""),"")</f>
        <v/>
      </c>
      <c r="AF425" s="115" t="str">
        <f>IFERROR(IF(AND(VLOOKUP($F425,'Aircraft list'!$A$4:$G$39,3,FALSE)="YES",VLOOKUP($F425,'Aircraft list'!$A$4:$G$39,6,FALSE)="YES"),V425,""),"")</f>
        <v/>
      </c>
      <c r="AG425" s="116" t="str">
        <f>IFERROR(IF(VLOOKUP($F425,'Aircraft list'!$A$4:$G$39,5,FALSE)="YES",T425,""),"")</f>
        <v/>
      </c>
      <c r="AH425" s="117" t="str">
        <f>IFERROR(IF(VLOOKUP($F425,'Aircraft list'!$A$4:$G$39,5,FALSE)="YES",U425,""),"")</f>
        <v/>
      </c>
      <c r="AI425" s="115" t="str">
        <f>IFERROR(IF(VLOOKUP($F425,'Aircraft list'!$A$4:$G$39,5,FALSE)="YES",V425,""),"")</f>
        <v/>
      </c>
      <c r="AJ425" s="101"/>
      <c r="AK425" s="101"/>
      <c r="AL425" s="101"/>
      <c r="AM425" s="102" t="str">
        <f>IFERROR(IF(VLOOKUP($F425,'Aircraft list'!$A$4:$G$39,7,FALSE)="YES",N425,""),"")</f>
        <v/>
      </c>
      <c r="AN425" s="112"/>
      <c r="AO425" s="101"/>
      <c r="AP425" s="101"/>
      <c r="AQ425" s="101"/>
      <c r="AR425" s="111"/>
      <c r="AS425" s="102"/>
      <c r="AT425" s="102"/>
    </row>
    <row r="426" spans="1:46" s="50" customFormat="1">
      <c r="A426" s="84"/>
      <c r="B426" s="75"/>
      <c r="C426" s="76"/>
      <c r="D426" s="77"/>
      <c r="E426" s="73" t="str">
        <f t="shared" si="21"/>
        <v/>
      </c>
      <c r="F426" s="79"/>
      <c r="G426" s="80"/>
      <c r="H426" s="50" t="str">
        <f>IFERROR(IF(VLOOKUP(F426,'Aircraft list'!$A$4:$T$59, 3,FALSE)="YES", "ME", "SE" )," ")</f>
        <v xml:space="preserve"> </v>
      </c>
      <c r="I426" s="80"/>
      <c r="J426" s="81" t="str">
        <f ca="1">IFERROR(IF(AND(
MOD(C426-fctlontodouble(VLOOKUP(B426,#REF!,4,FALSE))/360,1)&gt;=MOD((((MID((MID((IF(ISERR(A426),"",fctsoleil(A426,fctlattodouble(VLOOKUP(B426,#REF!,3,FALSE)),fctlontodouble(VLOOKUP(B426,#REF!,4,FALSE)),FALSE))),1,4)),1,2))*60+MID((MID((IF(ISERR(A426),"",fctsoleil(A426,fctlattodouble(VLOOKUP(B426,#REF!,3,FALSE)),fctlontodouble(VLOOKUP(B426,#REF!,4,FALSE)),FALSE))),1,4)),3,4))/(60*24))-fctlontodouble(VLOOKUP(B426,#REF!,4,FALSE))/360,1),
MOD(C426-fctlontodouble(VLOOKUP(B426,#REF!,4,FALSE))/360,1)&lt;MOD((((MID((MID((IF(ISERR(A426),"",fctsoleil(A426,fctlattodouble(VLOOKUP(B426,#REF!,3,FALSE)),fctlontodouble(VLOOKUP(B426,#REF!,4,FALSE)),FALSE))),7,4)),1,2))*60+MID((MID((IF(ISERR(A426),"",fctsoleil(A426,fctlattodouble(VLOOKUP(B426,#REF!,3,FALSE)),fctlontodouble(VLOOKUP(B426,#REF!,4,FALSE)),FALSE))),7,4)),3,4))/(60*24))-fctlontodouble(VLOOKUP(B426,#REF!,4,FALSE))/360,1)
),1,""),"")</f>
        <v/>
      </c>
      <c r="K426" s="82" t="str">
        <f t="shared" si="22"/>
        <v/>
      </c>
      <c r="L426" s="79" t="str">
        <f ca="1">IFERROR(IF(AND(
MOD(E426-fctlontodouble(VLOOKUP(D426,#REF!,4,FALSE))/360,1)&gt;=MOD((((MID((MID((IF(ISERR(A426),"",fctsoleil(A426,fctlattodouble(VLOOKUP(D426,#REF!,3,FALSE)),fctlontodouble(VLOOKUP(D426,#REF!,4,FALSE)),FALSE))),1,4)),1,2))*60+MID((MID((IF(ISERR(A426),"",fctsoleil(A426,fctlattodouble(VLOOKUP(D426,#REF!,3,FALSE)),fctlontodouble(VLOOKUP(D426,#REF!,4,FALSE)),FALSE))),1,4)),3,4))/(60*24))-fctlontodouble(VLOOKUP(D426,#REF!,4,FALSE))/360,1),
MOD(E426-fctlontodouble(VLOOKUP(D426,#REF!,4,FALSE))/360,1)&lt;MOD((((MID((MID((IF(ISERR(A426),"",fctsoleil(A426,fctlattodouble(VLOOKUP(D426,#REF!,3,FALSE)),fctlontodouble(VLOOKUP(D426,#REF!,4,FALSE)),FALSE))),7,4)),1,2))*60+MID((MID((IF(ISERR(A426),"",fctsoleil(A426,fctlattodouble(VLOOKUP(D426,#REF!,3,FALSE)),fctlontodouble(VLOOKUP(D426,#REF!,4,FALSE)),FALSE))),7,4)),3,4))/(60*24))-fctlontodouble(VLOOKUP(D426,#REF!,4,FALSE))/360,1)
),1," "),"")</f>
        <v/>
      </c>
      <c r="M426" s="79" t="str">
        <f t="shared" si="23"/>
        <v/>
      </c>
      <c r="N426" s="94"/>
      <c r="O426" s="83"/>
      <c r="P426" s="95"/>
      <c r="Q426" s="96"/>
      <c r="R426" s="97" t="str">
        <f>IF(AND(A426&lt;&gt;0,B426&lt;&gt;0,D426&lt;&gt;0,C426&lt;&gt;0,N426&lt;&gt;0),(vol_de_nuit(B426,D426,A426,C426,N426/24)*24),"")</f>
        <v/>
      </c>
      <c r="S426" s="98"/>
      <c r="T426" s="95"/>
      <c r="U426" s="99"/>
      <c r="V426" s="100"/>
      <c r="W426" s="101"/>
      <c r="X426" s="116" t="str">
        <f>IFERROR(IF(AND(VLOOKUP($F426,'Aircraft list'!$A$4:$G$39,2,FALSE)="YES",VLOOKUP($F426,'Aircraft list'!$A$4:$G$39,4,FALSE)="YES"),T426,""),"")</f>
        <v/>
      </c>
      <c r="Y426" s="115" t="str">
        <f>IFERROR(IF(AND(VLOOKUP($F426,'Aircraft list'!$A$4:$G$39,2,FALSE)="YES",VLOOKUP($F426,'Aircraft list'!$A$4:$G$39,4,FALSE)="YES"),V426,""),"")</f>
        <v/>
      </c>
      <c r="Z426" s="116" t="str">
        <f>IFERROR(IF(AND(VLOOKUP($F426,'Aircraft list'!$A$4:$G$39,3,FALSE)="YES",VLOOKUP($F426,'Aircraft list'!$A$4:$G$39,4,FALSE)="YES"),T426,""),"")</f>
        <v/>
      </c>
      <c r="AA426" s="115" t="str">
        <f>IFERROR(IF(AND(VLOOKUP($F426,'Aircraft list'!$A$4:$G$39,3,FALSE)="YES",VLOOKUP($F426,'Aircraft list'!$A$4:$G$39,4,FALSE)="YES"),V426,""),"")</f>
        <v/>
      </c>
      <c r="AB426" s="116" t="str">
        <f>IFERROR(IF(AND(VLOOKUP($F426,'Aircraft list'!$A$4:$G$39,2,FALSE)="YES",VLOOKUP($F426,'Aircraft list'!$A$4:$G$39,6,FALSE)="YES"),T426,""),"")</f>
        <v/>
      </c>
      <c r="AC426" s="115" t="str">
        <f>IFERROR(IF(AND(VLOOKUP($F426,'Aircraft list'!$A$4:$G$39,2,FALSE)="YES",VLOOKUP($F426,'Aircraft list'!$A$4:$G$39,6,FALSE)="YES"),V426,""),"")</f>
        <v/>
      </c>
      <c r="AD426" s="116" t="str">
        <f>IFERROR(IF(AND(VLOOKUP($F426,'Aircraft list'!$A$4:$G$39,3,FALSE)="YES",VLOOKUP($F426,'Aircraft list'!$A$4:$G$39,6,FALSE)="YES"),T426,""),"")</f>
        <v/>
      </c>
      <c r="AE426" s="117" t="str">
        <f>IFERROR(IF(AND(VLOOKUP($F426,'Aircraft list'!$A$4:$G$39,3,FALSE)="YES",VLOOKUP($F426,'Aircraft list'!$A$4:$G$39,6,FALSE)="YES"),U426,""),"")</f>
        <v/>
      </c>
      <c r="AF426" s="115" t="str">
        <f>IFERROR(IF(AND(VLOOKUP($F426,'Aircraft list'!$A$4:$G$39,3,FALSE)="YES",VLOOKUP($F426,'Aircraft list'!$A$4:$G$39,6,FALSE)="YES"),V426,""),"")</f>
        <v/>
      </c>
      <c r="AG426" s="116" t="str">
        <f>IFERROR(IF(VLOOKUP($F426,'Aircraft list'!$A$4:$G$39,5,FALSE)="YES",T426,""),"")</f>
        <v/>
      </c>
      <c r="AH426" s="117" t="str">
        <f>IFERROR(IF(VLOOKUP($F426,'Aircraft list'!$A$4:$G$39,5,FALSE)="YES",U426,""),"")</f>
        <v/>
      </c>
      <c r="AI426" s="115" t="str">
        <f>IFERROR(IF(VLOOKUP($F426,'Aircraft list'!$A$4:$G$39,5,FALSE)="YES",V426,""),"")</f>
        <v/>
      </c>
      <c r="AJ426" s="101"/>
      <c r="AK426" s="101"/>
      <c r="AL426" s="101"/>
      <c r="AM426" s="102" t="str">
        <f>IFERROR(IF(VLOOKUP($F426,'Aircraft list'!$A$4:$G$39,7,FALSE)="YES",N426,""),"")</f>
        <v/>
      </c>
      <c r="AN426" s="112"/>
      <c r="AO426" s="101"/>
      <c r="AP426" s="101"/>
      <c r="AQ426" s="101"/>
      <c r="AR426" s="111"/>
      <c r="AS426" s="102"/>
      <c r="AT426" s="102"/>
    </row>
    <row r="427" spans="1:46" s="50" customFormat="1">
      <c r="A427" s="84"/>
      <c r="B427" s="75"/>
      <c r="C427" s="76"/>
      <c r="D427" s="77"/>
      <c r="E427" s="73" t="str">
        <f t="shared" si="21"/>
        <v/>
      </c>
      <c r="F427" s="79"/>
      <c r="G427" s="80"/>
      <c r="H427" s="50" t="str">
        <f>IFERROR(IF(VLOOKUP(F427,'Aircraft list'!$A$4:$T$59, 3,FALSE)="YES", "ME", "SE" )," ")</f>
        <v xml:space="preserve"> </v>
      </c>
      <c r="I427" s="80"/>
      <c r="J427" s="81" t="str">
        <f ca="1">IFERROR(IF(AND(
MOD(C427-fctlontodouble(VLOOKUP(B427,#REF!,4,FALSE))/360,1)&gt;=MOD((((MID((MID((IF(ISERR(A427),"",fctsoleil(A427,fctlattodouble(VLOOKUP(B427,#REF!,3,FALSE)),fctlontodouble(VLOOKUP(B427,#REF!,4,FALSE)),FALSE))),1,4)),1,2))*60+MID((MID((IF(ISERR(A427),"",fctsoleil(A427,fctlattodouble(VLOOKUP(B427,#REF!,3,FALSE)),fctlontodouble(VLOOKUP(B427,#REF!,4,FALSE)),FALSE))),1,4)),3,4))/(60*24))-fctlontodouble(VLOOKUP(B427,#REF!,4,FALSE))/360,1),
MOD(C427-fctlontodouble(VLOOKUP(B427,#REF!,4,FALSE))/360,1)&lt;MOD((((MID((MID((IF(ISERR(A427),"",fctsoleil(A427,fctlattodouble(VLOOKUP(B427,#REF!,3,FALSE)),fctlontodouble(VLOOKUP(B427,#REF!,4,FALSE)),FALSE))),7,4)),1,2))*60+MID((MID((IF(ISERR(A427),"",fctsoleil(A427,fctlattodouble(VLOOKUP(B427,#REF!,3,FALSE)),fctlontodouble(VLOOKUP(B427,#REF!,4,FALSE)),FALSE))),7,4)),3,4))/(60*24))-fctlontodouble(VLOOKUP(B427,#REF!,4,FALSE))/360,1)
),1,""),"")</f>
        <v/>
      </c>
      <c r="K427" s="82" t="str">
        <f t="shared" si="22"/>
        <v/>
      </c>
      <c r="L427" s="79" t="str">
        <f ca="1">IFERROR(IF(AND(
MOD(E427-fctlontodouble(VLOOKUP(D427,#REF!,4,FALSE))/360,1)&gt;=MOD((((MID((MID((IF(ISERR(A427),"",fctsoleil(A427,fctlattodouble(VLOOKUP(D427,#REF!,3,FALSE)),fctlontodouble(VLOOKUP(D427,#REF!,4,FALSE)),FALSE))),1,4)),1,2))*60+MID((MID((IF(ISERR(A427),"",fctsoleil(A427,fctlattodouble(VLOOKUP(D427,#REF!,3,FALSE)),fctlontodouble(VLOOKUP(D427,#REF!,4,FALSE)),FALSE))),1,4)),3,4))/(60*24))-fctlontodouble(VLOOKUP(D427,#REF!,4,FALSE))/360,1),
MOD(E427-fctlontodouble(VLOOKUP(D427,#REF!,4,FALSE))/360,1)&lt;MOD((((MID((MID((IF(ISERR(A427),"",fctsoleil(A427,fctlattodouble(VLOOKUP(D427,#REF!,3,FALSE)),fctlontodouble(VLOOKUP(D427,#REF!,4,FALSE)),FALSE))),7,4)),1,2))*60+MID((MID((IF(ISERR(A427),"",fctsoleil(A427,fctlattodouble(VLOOKUP(D427,#REF!,3,FALSE)),fctlontodouble(VLOOKUP(D427,#REF!,4,FALSE)),FALSE))),7,4)),3,4))/(60*24))-fctlontodouble(VLOOKUP(D427,#REF!,4,FALSE))/360,1)
),1," "),"")</f>
        <v/>
      </c>
      <c r="M427" s="79" t="str">
        <f t="shared" si="23"/>
        <v/>
      </c>
      <c r="N427" s="94"/>
      <c r="O427" s="83"/>
      <c r="P427" s="95"/>
      <c r="Q427" s="96"/>
      <c r="R427" s="97" t="str">
        <f>IF(AND(A427&lt;&gt;0,B427&lt;&gt;0,D427&lt;&gt;0,C427&lt;&gt;0,N427&lt;&gt;0),(vol_de_nuit(B427,D427,A427,C427,N427/24)*24),"")</f>
        <v/>
      </c>
      <c r="S427" s="98"/>
      <c r="T427" s="95"/>
      <c r="U427" s="99"/>
      <c r="V427" s="100"/>
      <c r="W427" s="101"/>
      <c r="X427" s="116" t="str">
        <f>IFERROR(IF(AND(VLOOKUP($F427,'Aircraft list'!$A$4:$G$39,2,FALSE)="YES",VLOOKUP($F427,'Aircraft list'!$A$4:$G$39,4,FALSE)="YES"),T427,""),"")</f>
        <v/>
      </c>
      <c r="Y427" s="115" t="str">
        <f>IFERROR(IF(AND(VLOOKUP($F427,'Aircraft list'!$A$4:$G$39,2,FALSE)="YES",VLOOKUP($F427,'Aircraft list'!$A$4:$G$39,4,FALSE)="YES"),V427,""),"")</f>
        <v/>
      </c>
      <c r="Z427" s="116" t="str">
        <f>IFERROR(IF(AND(VLOOKUP($F427,'Aircraft list'!$A$4:$G$39,3,FALSE)="YES",VLOOKUP($F427,'Aircraft list'!$A$4:$G$39,4,FALSE)="YES"),T427,""),"")</f>
        <v/>
      </c>
      <c r="AA427" s="115" t="str">
        <f>IFERROR(IF(AND(VLOOKUP($F427,'Aircraft list'!$A$4:$G$39,3,FALSE)="YES",VLOOKUP($F427,'Aircraft list'!$A$4:$G$39,4,FALSE)="YES"),V427,""),"")</f>
        <v/>
      </c>
      <c r="AB427" s="116" t="str">
        <f>IFERROR(IF(AND(VLOOKUP($F427,'Aircraft list'!$A$4:$G$39,2,FALSE)="YES",VLOOKUP($F427,'Aircraft list'!$A$4:$G$39,6,FALSE)="YES"),T427,""),"")</f>
        <v/>
      </c>
      <c r="AC427" s="115" t="str">
        <f>IFERROR(IF(AND(VLOOKUP($F427,'Aircraft list'!$A$4:$G$39,2,FALSE)="YES",VLOOKUP($F427,'Aircraft list'!$A$4:$G$39,6,FALSE)="YES"),V427,""),"")</f>
        <v/>
      </c>
      <c r="AD427" s="116" t="str">
        <f>IFERROR(IF(AND(VLOOKUP($F427,'Aircraft list'!$A$4:$G$39,3,FALSE)="YES",VLOOKUP($F427,'Aircraft list'!$A$4:$G$39,6,FALSE)="YES"),T427,""),"")</f>
        <v/>
      </c>
      <c r="AE427" s="117" t="str">
        <f>IFERROR(IF(AND(VLOOKUP($F427,'Aircraft list'!$A$4:$G$39,3,FALSE)="YES",VLOOKUP($F427,'Aircraft list'!$A$4:$G$39,6,FALSE)="YES"),U427,""),"")</f>
        <v/>
      </c>
      <c r="AF427" s="115" t="str">
        <f>IFERROR(IF(AND(VLOOKUP($F427,'Aircraft list'!$A$4:$G$39,3,FALSE)="YES",VLOOKUP($F427,'Aircraft list'!$A$4:$G$39,6,FALSE)="YES"),V427,""),"")</f>
        <v/>
      </c>
      <c r="AG427" s="116" t="str">
        <f>IFERROR(IF(VLOOKUP($F427,'Aircraft list'!$A$4:$G$39,5,FALSE)="YES",T427,""),"")</f>
        <v/>
      </c>
      <c r="AH427" s="117" t="str">
        <f>IFERROR(IF(VLOOKUP($F427,'Aircraft list'!$A$4:$G$39,5,FALSE)="YES",U427,""),"")</f>
        <v/>
      </c>
      <c r="AI427" s="115" t="str">
        <f>IFERROR(IF(VLOOKUP($F427,'Aircraft list'!$A$4:$G$39,5,FALSE)="YES",V427,""),"")</f>
        <v/>
      </c>
      <c r="AJ427" s="101"/>
      <c r="AK427" s="101"/>
      <c r="AL427" s="101"/>
      <c r="AM427" s="102" t="str">
        <f>IFERROR(IF(VLOOKUP($F427,'Aircraft list'!$A$4:$G$39,7,FALSE)="YES",N427,""),"")</f>
        <v/>
      </c>
      <c r="AN427" s="112"/>
      <c r="AO427" s="101"/>
      <c r="AP427" s="101"/>
      <c r="AQ427" s="101"/>
      <c r="AR427" s="111"/>
      <c r="AS427" s="102"/>
      <c r="AT427" s="102"/>
    </row>
    <row r="428" spans="1:46" s="50" customFormat="1">
      <c r="A428" s="84"/>
      <c r="B428" s="75"/>
      <c r="C428" s="76"/>
      <c r="D428" s="77"/>
      <c r="E428" s="73" t="str">
        <f t="shared" si="21"/>
        <v/>
      </c>
      <c r="F428" s="79"/>
      <c r="G428" s="80"/>
      <c r="H428" s="50" t="str">
        <f>IFERROR(IF(VLOOKUP(F428,'Aircraft list'!$A$4:$T$59, 3,FALSE)="YES", "ME", "SE" )," ")</f>
        <v xml:space="preserve"> </v>
      </c>
      <c r="I428" s="80"/>
      <c r="J428" s="81" t="str">
        <f ca="1">IFERROR(IF(AND(
MOD(C428-fctlontodouble(VLOOKUP(B428,#REF!,4,FALSE))/360,1)&gt;=MOD((((MID((MID((IF(ISERR(A428),"",fctsoleil(A428,fctlattodouble(VLOOKUP(B428,#REF!,3,FALSE)),fctlontodouble(VLOOKUP(B428,#REF!,4,FALSE)),FALSE))),1,4)),1,2))*60+MID((MID((IF(ISERR(A428),"",fctsoleil(A428,fctlattodouble(VLOOKUP(B428,#REF!,3,FALSE)),fctlontodouble(VLOOKUP(B428,#REF!,4,FALSE)),FALSE))),1,4)),3,4))/(60*24))-fctlontodouble(VLOOKUP(B428,#REF!,4,FALSE))/360,1),
MOD(C428-fctlontodouble(VLOOKUP(B428,#REF!,4,FALSE))/360,1)&lt;MOD((((MID((MID((IF(ISERR(A428),"",fctsoleil(A428,fctlattodouble(VLOOKUP(B428,#REF!,3,FALSE)),fctlontodouble(VLOOKUP(B428,#REF!,4,FALSE)),FALSE))),7,4)),1,2))*60+MID((MID((IF(ISERR(A428),"",fctsoleil(A428,fctlattodouble(VLOOKUP(B428,#REF!,3,FALSE)),fctlontodouble(VLOOKUP(B428,#REF!,4,FALSE)),FALSE))),7,4)),3,4))/(60*24))-fctlontodouble(VLOOKUP(B428,#REF!,4,FALSE))/360,1)
),1,""),"")</f>
        <v/>
      </c>
      <c r="K428" s="82" t="str">
        <f t="shared" si="22"/>
        <v/>
      </c>
      <c r="L428" s="79" t="str">
        <f ca="1">IFERROR(IF(AND(
MOD(E428-fctlontodouble(VLOOKUP(D428,#REF!,4,FALSE))/360,1)&gt;=MOD((((MID((MID((IF(ISERR(A428),"",fctsoleil(A428,fctlattodouble(VLOOKUP(D428,#REF!,3,FALSE)),fctlontodouble(VLOOKUP(D428,#REF!,4,FALSE)),FALSE))),1,4)),1,2))*60+MID((MID((IF(ISERR(A428),"",fctsoleil(A428,fctlattodouble(VLOOKUP(D428,#REF!,3,FALSE)),fctlontodouble(VLOOKUP(D428,#REF!,4,FALSE)),FALSE))),1,4)),3,4))/(60*24))-fctlontodouble(VLOOKUP(D428,#REF!,4,FALSE))/360,1),
MOD(E428-fctlontodouble(VLOOKUP(D428,#REF!,4,FALSE))/360,1)&lt;MOD((((MID((MID((IF(ISERR(A428),"",fctsoleil(A428,fctlattodouble(VLOOKUP(D428,#REF!,3,FALSE)),fctlontodouble(VLOOKUP(D428,#REF!,4,FALSE)),FALSE))),7,4)),1,2))*60+MID((MID((IF(ISERR(A428),"",fctsoleil(A428,fctlattodouble(VLOOKUP(D428,#REF!,3,FALSE)),fctlontodouble(VLOOKUP(D428,#REF!,4,FALSE)),FALSE))),7,4)),3,4))/(60*24))-fctlontodouble(VLOOKUP(D428,#REF!,4,FALSE))/360,1)
),1," "),"")</f>
        <v/>
      </c>
      <c r="M428" s="79" t="str">
        <f t="shared" si="23"/>
        <v/>
      </c>
      <c r="N428" s="94"/>
      <c r="O428" s="83"/>
      <c r="P428" s="95"/>
      <c r="Q428" s="96"/>
      <c r="R428" s="97" t="str">
        <f>IF(AND(A428&lt;&gt;0,B428&lt;&gt;0,D428&lt;&gt;0,C428&lt;&gt;0,N428&lt;&gt;0),(vol_de_nuit(B428,D428,A428,C428,N428/24)*24),"")</f>
        <v/>
      </c>
      <c r="S428" s="98"/>
      <c r="T428" s="95"/>
      <c r="U428" s="99"/>
      <c r="V428" s="100"/>
      <c r="W428" s="101"/>
      <c r="X428" s="116" t="str">
        <f>IFERROR(IF(AND(VLOOKUP($F428,'Aircraft list'!$A$4:$G$39,2,FALSE)="YES",VLOOKUP($F428,'Aircraft list'!$A$4:$G$39,4,FALSE)="YES"),T428,""),"")</f>
        <v/>
      </c>
      <c r="Y428" s="115" t="str">
        <f>IFERROR(IF(AND(VLOOKUP($F428,'Aircraft list'!$A$4:$G$39,2,FALSE)="YES",VLOOKUP($F428,'Aircraft list'!$A$4:$G$39,4,FALSE)="YES"),V428,""),"")</f>
        <v/>
      </c>
      <c r="Z428" s="116" t="str">
        <f>IFERROR(IF(AND(VLOOKUP($F428,'Aircraft list'!$A$4:$G$39,3,FALSE)="YES",VLOOKUP($F428,'Aircraft list'!$A$4:$G$39,4,FALSE)="YES"),T428,""),"")</f>
        <v/>
      </c>
      <c r="AA428" s="115" t="str">
        <f>IFERROR(IF(AND(VLOOKUP($F428,'Aircraft list'!$A$4:$G$39,3,FALSE)="YES",VLOOKUP($F428,'Aircraft list'!$A$4:$G$39,4,FALSE)="YES"),V428,""),"")</f>
        <v/>
      </c>
      <c r="AB428" s="116" t="str">
        <f>IFERROR(IF(AND(VLOOKUP($F428,'Aircraft list'!$A$4:$G$39,2,FALSE)="YES",VLOOKUP($F428,'Aircraft list'!$A$4:$G$39,6,FALSE)="YES"),T428,""),"")</f>
        <v/>
      </c>
      <c r="AC428" s="115" t="str">
        <f>IFERROR(IF(AND(VLOOKUP($F428,'Aircraft list'!$A$4:$G$39,2,FALSE)="YES",VLOOKUP($F428,'Aircraft list'!$A$4:$G$39,6,FALSE)="YES"),V428,""),"")</f>
        <v/>
      </c>
      <c r="AD428" s="116" t="str">
        <f>IFERROR(IF(AND(VLOOKUP($F428,'Aircraft list'!$A$4:$G$39,3,FALSE)="YES",VLOOKUP($F428,'Aircraft list'!$A$4:$G$39,6,FALSE)="YES"),T428,""),"")</f>
        <v/>
      </c>
      <c r="AE428" s="117" t="str">
        <f>IFERROR(IF(AND(VLOOKUP($F428,'Aircraft list'!$A$4:$G$39,3,FALSE)="YES",VLOOKUP($F428,'Aircraft list'!$A$4:$G$39,6,FALSE)="YES"),U428,""),"")</f>
        <v/>
      </c>
      <c r="AF428" s="115" t="str">
        <f>IFERROR(IF(AND(VLOOKUP($F428,'Aircraft list'!$A$4:$G$39,3,FALSE)="YES",VLOOKUP($F428,'Aircraft list'!$A$4:$G$39,6,FALSE)="YES"),V428,""),"")</f>
        <v/>
      </c>
      <c r="AG428" s="116" t="str">
        <f>IFERROR(IF(VLOOKUP($F428,'Aircraft list'!$A$4:$G$39,5,FALSE)="YES",T428,""),"")</f>
        <v/>
      </c>
      <c r="AH428" s="117" t="str">
        <f>IFERROR(IF(VLOOKUP($F428,'Aircraft list'!$A$4:$G$39,5,FALSE)="YES",U428,""),"")</f>
        <v/>
      </c>
      <c r="AI428" s="115" t="str">
        <f>IFERROR(IF(VLOOKUP($F428,'Aircraft list'!$A$4:$G$39,5,FALSE)="YES",V428,""),"")</f>
        <v/>
      </c>
      <c r="AJ428" s="101"/>
      <c r="AK428" s="101"/>
      <c r="AL428" s="101"/>
      <c r="AM428" s="102" t="str">
        <f>IFERROR(IF(VLOOKUP($F428,'Aircraft list'!$A$4:$G$39,7,FALSE)="YES",N428,""),"")</f>
        <v/>
      </c>
      <c r="AN428" s="112"/>
      <c r="AO428" s="101"/>
      <c r="AP428" s="101"/>
      <c r="AQ428" s="101"/>
      <c r="AR428" s="111"/>
      <c r="AS428" s="102"/>
      <c r="AT428" s="102"/>
    </row>
    <row r="429" spans="1:46" s="50" customFormat="1">
      <c r="A429" s="84"/>
      <c r="B429" s="75"/>
      <c r="C429" s="76"/>
      <c r="D429" s="77"/>
      <c r="E429" s="73" t="str">
        <f t="shared" si="21"/>
        <v/>
      </c>
      <c r="F429" s="79"/>
      <c r="G429" s="80"/>
      <c r="H429" s="50" t="str">
        <f>IFERROR(IF(VLOOKUP(F429,'Aircraft list'!$A$4:$T$59, 3,FALSE)="YES", "ME", "SE" )," ")</f>
        <v xml:space="preserve"> </v>
      </c>
      <c r="I429" s="80"/>
      <c r="J429" s="81" t="str">
        <f ca="1">IFERROR(IF(AND(
MOD(C429-fctlontodouble(VLOOKUP(B429,#REF!,4,FALSE))/360,1)&gt;=MOD((((MID((MID((IF(ISERR(A429),"",fctsoleil(A429,fctlattodouble(VLOOKUP(B429,#REF!,3,FALSE)),fctlontodouble(VLOOKUP(B429,#REF!,4,FALSE)),FALSE))),1,4)),1,2))*60+MID((MID((IF(ISERR(A429),"",fctsoleil(A429,fctlattodouble(VLOOKUP(B429,#REF!,3,FALSE)),fctlontodouble(VLOOKUP(B429,#REF!,4,FALSE)),FALSE))),1,4)),3,4))/(60*24))-fctlontodouble(VLOOKUP(B429,#REF!,4,FALSE))/360,1),
MOD(C429-fctlontodouble(VLOOKUP(B429,#REF!,4,FALSE))/360,1)&lt;MOD((((MID((MID((IF(ISERR(A429),"",fctsoleil(A429,fctlattodouble(VLOOKUP(B429,#REF!,3,FALSE)),fctlontodouble(VLOOKUP(B429,#REF!,4,FALSE)),FALSE))),7,4)),1,2))*60+MID((MID((IF(ISERR(A429),"",fctsoleil(A429,fctlattodouble(VLOOKUP(B429,#REF!,3,FALSE)),fctlontodouble(VLOOKUP(B429,#REF!,4,FALSE)),FALSE))),7,4)),3,4))/(60*24))-fctlontodouble(VLOOKUP(B429,#REF!,4,FALSE))/360,1)
),1,""),"")</f>
        <v/>
      </c>
      <c r="K429" s="82" t="str">
        <f t="shared" si="22"/>
        <v/>
      </c>
      <c r="L429" s="79" t="str">
        <f ca="1">IFERROR(IF(AND(
MOD(E429-fctlontodouble(VLOOKUP(D429,#REF!,4,FALSE))/360,1)&gt;=MOD((((MID((MID((IF(ISERR(A429),"",fctsoleil(A429,fctlattodouble(VLOOKUP(D429,#REF!,3,FALSE)),fctlontodouble(VLOOKUP(D429,#REF!,4,FALSE)),FALSE))),1,4)),1,2))*60+MID((MID((IF(ISERR(A429),"",fctsoleil(A429,fctlattodouble(VLOOKUP(D429,#REF!,3,FALSE)),fctlontodouble(VLOOKUP(D429,#REF!,4,FALSE)),FALSE))),1,4)),3,4))/(60*24))-fctlontodouble(VLOOKUP(D429,#REF!,4,FALSE))/360,1),
MOD(E429-fctlontodouble(VLOOKUP(D429,#REF!,4,FALSE))/360,1)&lt;MOD((((MID((MID((IF(ISERR(A429),"",fctsoleil(A429,fctlattodouble(VLOOKUP(D429,#REF!,3,FALSE)),fctlontodouble(VLOOKUP(D429,#REF!,4,FALSE)),FALSE))),7,4)),1,2))*60+MID((MID((IF(ISERR(A429),"",fctsoleil(A429,fctlattodouble(VLOOKUP(D429,#REF!,3,FALSE)),fctlontodouble(VLOOKUP(D429,#REF!,4,FALSE)),FALSE))),7,4)),3,4))/(60*24))-fctlontodouble(VLOOKUP(D429,#REF!,4,FALSE))/360,1)
),1," "),"")</f>
        <v/>
      </c>
      <c r="M429" s="79" t="str">
        <f t="shared" si="23"/>
        <v/>
      </c>
      <c r="N429" s="94"/>
      <c r="O429" s="83"/>
      <c r="P429" s="95"/>
      <c r="Q429" s="96"/>
      <c r="R429" s="97" t="str">
        <f>IF(AND(A429&lt;&gt;0,B429&lt;&gt;0,D429&lt;&gt;0,C429&lt;&gt;0,N429&lt;&gt;0),(vol_de_nuit(B429,D429,A429,C429,N429/24)*24),"")</f>
        <v/>
      </c>
      <c r="S429" s="98"/>
      <c r="T429" s="95"/>
      <c r="U429" s="99"/>
      <c r="V429" s="100"/>
      <c r="W429" s="101"/>
      <c r="X429" s="116" t="str">
        <f>IFERROR(IF(AND(VLOOKUP($F429,'Aircraft list'!$A$4:$G$39,2,FALSE)="YES",VLOOKUP($F429,'Aircraft list'!$A$4:$G$39,4,FALSE)="YES"),T429,""),"")</f>
        <v/>
      </c>
      <c r="Y429" s="115" t="str">
        <f>IFERROR(IF(AND(VLOOKUP($F429,'Aircraft list'!$A$4:$G$39,2,FALSE)="YES",VLOOKUP($F429,'Aircraft list'!$A$4:$G$39,4,FALSE)="YES"),V429,""),"")</f>
        <v/>
      </c>
      <c r="Z429" s="116" t="str">
        <f>IFERROR(IF(AND(VLOOKUP($F429,'Aircraft list'!$A$4:$G$39,3,FALSE)="YES",VLOOKUP($F429,'Aircraft list'!$A$4:$G$39,4,FALSE)="YES"),T429,""),"")</f>
        <v/>
      </c>
      <c r="AA429" s="115" t="str">
        <f>IFERROR(IF(AND(VLOOKUP($F429,'Aircraft list'!$A$4:$G$39,3,FALSE)="YES",VLOOKUP($F429,'Aircraft list'!$A$4:$G$39,4,FALSE)="YES"),V429,""),"")</f>
        <v/>
      </c>
      <c r="AB429" s="116" t="str">
        <f>IFERROR(IF(AND(VLOOKUP($F429,'Aircraft list'!$A$4:$G$39,2,FALSE)="YES",VLOOKUP($F429,'Aircraft list'!$A$4:$G$39,6,FALSE)="YES"),T429,""),"")</f>
        <v/>
      </c>
      <c r="AC429" s="115" t="str">
        <f>IFERROR(IF(AND(VLOOKUP($F429,'Aircraft list'!$A$4:$G$39,2,FALSE)="YES",VLOOKUP($F429,'Aircraft list'!$A$4:$G$39,6,FALSE)="YES"),V429,""),"")</f>
        <v/>
      </c>
      <c r="AD429" s="116" t="str">
        <f>IFERROR(IF(AND(VLOOKUP($F429,'Aircraft list'!$A$4:$G$39,3,FALSE)="YES",VLOOKUP($F429,'Aircraft list'!$A$4:$G$39,6,FALSE)="YES"),T429,""),"")</f>
        <v/>
      </c>
      <c r="AE429" s="117" t="str">
        <f>IFERROR(IF(AND(VLOOKUP($F429,'Aircraft list'!$A$4:$G$39,3,FALSE)="YES",VLOOKUP($F429,'Aircraft list'!$A$4:$G$39,6,FALSE)="YES"),U429,""),"")</f>
        <v/>
      </c>
      <c r="AF429" s="115" t="str">
        <f>IFERROR(IF(AND(VLOOKUP($F429,'Aircraft list'!$A$4:$G$39,3,FALSE)="YES",VLOOKUP($F429,'Aircraft list'!$A$4:$G$39,6,FALSE)="YES"),V429,""),"")</f>
        <v/>
      </c>
      <c r="AG429" s="116" t="str">
        <f>IFERROR(IF(VLOOKUP($F429,'Aircraft list'!$A$4:$G$39,5,FALSE)="YES",T429,""),"")</f>
        <v/>
      </c>
      <c r="AH429" s="117" t="str">
        <f>IFERROR(IF(VLOOKUP($F429,'Aircraft list'!$A$4:$G$39,5,FALSE)="YES",U429,""),"")</f>
        <v/>
      </c>
      <c r="AI429" s="115" t="str">
        <f>IFERROR(IF(VLOOKUP($F429,'Aircraft list'!$A$4:$G$39,5,FALSE)="YES",V429,""),"")</f>
        <v/>
      </c>
      <c r="AJ429" s="101"/>
      <c r="AK429" s="101"/>
      <c r="AL429" s="101"/>
      <c r="AM429" s="102" t="str">
        <f>IFERROR(IF(VLOOKUP($F429,'Aircraft list'!$A$4:$G$39,7,FALSE)="YES",N429,""),"")</f>
        <v/>
      </c>
      <c r="AN429" s="112"/>
      <c r="AO429" s="101"/>
      <c r="AP429" s="101"/>
      <c r="AQ429" s="101"/>
      <c r="AR429" s="111"/>
      <c r="AS429" s="102"/>
      <c r="AT429" s="102"/>
    </row>
    <row r="430" spans="1:46" s="50" customFormat="1">
      <c r="A430" s="84"/>
      <c r="B430" s="75"/>
      <c r="C430" s="76"/>
      <c r="D430" s="77"/>
      <c r="E430" s="73" t="str">
        <f t="shared" si="21"/>
        <v/>
      </c>
      <c r="F430" s="79"/>
      <c r="G430" s="80"/>
      <c r="H430" s="50" t="str">
        <f>IFERROR(IF(VLOOKUP(F430,'Aircraft list'!$A$4:$T$59, 3,FALSE)="YES", "ME", "SE" )," ")</f>
        <v xml:space="preserve"> </v>
      </c>
      <c r="I430" s="80"/>
      <c r="J430" s="81" t="str">
        <f ca="1">IFERROR(IF(AND(
MOD(C430-fctlontodouble(VLOOKUP(B430,#REF!,4,FALSE))/360,1)&gt;=MOD((((MID((MID((IF(ISERR(A430),"",fctsoleil(A430,fctlattodouble(VLOOKUP(B430,#REF!,3,FALSE)),fctlontodouble(VLOOKUP(B430,#REF!,4,FALSE)),FALSE))),1,4)),1,2))*60+MID((MID((IF(ISERR(A430),"",fctsoleil(A430,fctlattodouble(VLOOKUP(B430,#REF!,3,FALSE)),fctlontodouble(VLOOKUP(B430,#REF!,4,FALSE)),FALSE))),1,4)),3,4))/(60*24))-fctlontodouble(VLOOKUP(B430,#REF!,4,FALSE))/360,1),
MOD(C430-fctlontodouble(VLOOKUP(B430,#REF!,4,FALSE))/360,1)&lt;MOD((((MID((MID((IF(ISERR(A430),"",fctsoleil(A430,fctlattodouble(VLOOKUP(B430,#REF!,3,FALSE)),fctlontodouble(VLOOKUP(B430,#REF!,4,FALSE)),FALSE))),7,4)),1,2))*60+MID((MID((IF(ISERR(A430),"",fctsoleil(A430,fctlattodouble(VLOOKUP(B430,#REF!,3,FALSE)),fctlontodouble(VLOOKUP(B430,#REF!,4,FALSE)),FALSE))),7,4)),3,4))/(60*24))-fctlontodouble(VLOOKUP(B430,#REF!,4,FALSE))/360,1)
),1,""),"")</f>
        <v/>
      </c>
      <c r="K430" s="82" t="str">
        <f t="shared" si="22"/>
        <v/>
      </c>
      <c r="L430" s="79" t="str">
        <f ca="1">IFERROR(IF(AND(
MOD(E430-fctlontodouble(VLOOKUP(D430,#REF!,4,FALSE))/360,1)&gt;=MOD((((MID((MID((IF(ISERR(A430),"",fctsoleil(A430,fctlattodouble(VLOOKUP(D430,#REF!,3,FALSE)),fctlontodouble(VLOOKUP(D430,#REF!,4,FALSE)),FALSE))),1,4)),1,2))*60+MID((MID((IF(ISERR(A430),"",fctsoleil(A430,fctlattodouble(VLOOKUP(D430,#REF!,3,FALSE)),fctlontodouble(VLOOKUP(D430,#REF!,4,FALSE)),FALSE))),1,4)),3,4))/(60*24))-fctlontodouble(VLOOKUP(D430,#REF!,4,FALSE))/360,1),
MOD(E430-fctlontodouble(VLOOKUP(D430,#REF!,4,FALSE))/360,1)&lt;MOD((((MID((MID((IF(ISERR(A430),"",fctsoleil(A430,fctlattodouble(VLOOKUP(D430,#REF!,3,FALSE)),fctlontodouble(VLOOKUP(D430,#REF!,4,FALSE)),FALSE))),7,4)),1,2))*60+MID((MID((IF(ISERR(A430),"",fctsoleil(A430,fctlattodouble(VLOOKUP(D430,#REF!,3,FALSE)),fctlontodouble(VLOOKUP(D430,#REF!,4,FALSE)),FALSE))),7,4)),3,4))/(60*24))-fctlontodouble(VLOOKUP(D430,#REF!,4,FALSE))/360,1)
),1," "),"")</f>
        <v/>
      </c>
      <c r="M430" s="79" t="str">
        <f t="shared" si="23"/>
        <v/>
      </c>
      <c r="N430" s="94"/>
      <c r="O430" s="83"/>
      <c r="P430" s="95"/>
      <c r="Q430" s="96"/>
      <c r="R430" s="97" t="str">
        <f>IF(AND(A430&lt;&gt;0,B430&lt;&gt;0,D430&lt;&gt;0,C430&lt;&gt;0,N430&lt;&gt;0),(vol_de_nuit(B430,D430,A430,C430,N430/24)*24),"")</f>
        <v/>
      </c>
      <c r="S430" s="98"/>
      <c r="T430" s="95"/>
      <c r="U430" s="99"/>
      <c r="V430" s="100"/>
      <c r="W430" s="101"/>
      <c r="X430" s="116" t="str">
        <f>IFERROR(IF(AND(VLOOKUP($F430,'Aircraft list'!$A$4:$G$39,2,FALSE)="YES",VLOOKUP($F430,'Aircraft list'!$A$4:$G$39,4,FALSE)="YES"),T430,""),"")</f>
        <v/>
      </c>
      <c r="Y430" s="115" t="str">
        <f>IFERROR(IF(AND(VLOOKUP($F430,'Aircraft list'!$A$4:$G$39,2,FALSE)="YES",VLOOKUP($F430,'Aircraft list'!$A$4:$G$39,4,FALSE)="YES"),V430,""),"")</f>
        <v/>
      </c>
      <c r="Z430" s="116" t="str">
        <f>IFERROR(IF(AND(VLOOKUP($F430,'Aircraft list'!$A$4:$G$39,3,FALSE)="YES",VLOOKUP($F430,'Aircraft list'!$A$4:$G$39,4,FALSE)="YES"),T430,""),"")</f>
        <v/>
      </c>
      <c r="AA430" s="115" t="str">
        <f>IFERROR(IF(AND(VLOOKUP($F430,'Aircraft list'!$A$4:$G$39,3,FALSE)="YES",VLOOKUP($F430,'Aircraft list'!$A$4:$G$39,4,FALSE)="YES"),V430,""),"")</f>
        <v/>
      </c>
      <c r="AB430" s="116" t="str">
        <f>IFERROR(IF(AND(VLOOKUP($F430,'Aircraft list'!$A$4:$G$39,2,FALSE)="YES",VLOOKUP($F430,'Aircraft list'!$A$4:$G$39,6,FALSE)="YES"),T430,""),"")</f>
        <v/>
      </c>
      <c r="AC430" s="115" t="str">
        <f>IFERROR(IF(AND(VLOOKUP($F430,'Aircraft list'!$A$4:$G$39,2,FALSE)="YES",VLOOKUP($F430,'Aircraft list'!$A$4:$G$39,6,FALSE)="YES"),V430,""),"")</f>
        <v/>
      </c>
      <c r="AD430" s="116" t="str">
        <f>IFERROR(IF(AND(VLOOKUP($F430,'Aircraft list'!$A$4:$G$39,3,FALSE)="YES",VLOOKUP($F430,'Aircraft list'!$A$4:$G$39,6,FALSE)="YES"),T430,""),"")</f>
        <v/>
      </c>
      <c r="AE430" s="117" t="str">
        <f>IFERROR(IF(AND(VLOOKUP($F430,'Aircraft list'!$A$4:$G$39,3,FALSE)="YES",VLOOKUP($F430,'Aircraft list'!$A$4:$G$39,6,FALSE)="YES"),U430,""),"")</f>
        <v/>
      </c>
      <c r="AF430" s="115" t="str">
        <f>IFERROR(IF(AND(VLOOKUP($F430,'Aircraft list'!$A$4:$G$39,3,FALSE)="YES",VLOOKUP($F430,'Aircraft list'!$A$4:$G$39,6,FALSE)="YES"),V430,""),"")</f>
        <v/>
      </c>
      <c r="AG430" s="116" t="str">
        <f>IFERROR(IF(VLOOKUP($F430,'Aircraft list'!$A$4:$G$39,5,FALSE)="YES",T430,""),"")</f>
        <v/>
      </c>
      <c r="AH430" s="117" t="str">
        <f>IFERROR(IF(VLOOKUP($F430,'Aircraft list'!$A$4:$G$39,5,FALSE)="YES",U430,""),"")</f>
        <v/>
      </c>
      <c r="AI430" s="115" t="str">
        <f>IFERROR(IF(VLOOKUP($F430,'Aircraft list'!$A$4:$G$39,5,FALSE)="YES",V430,""),"")</f>
        <v/>
      </c>
      <c r="AJ430" s="101"/>
      <c r="AK430" s="101"/>
      <c r="AL430" s="101"/>
      <c r="AM430" s="102" t="str">
        <f>IFERROR(IF(VLOOKUP($F430,'Aircraft list'!$A$4:$G$39,7,FALSE)="YES",N430,""),"")</f>
        <v/>
      </c>
      <c r="AN430" s="112"/>
      <c r="AO430" s="101"/>
      <c r="AP430" s="101"/>
      <c r="AQ430" s="101"/>
      <c r="AR430" s="111"/>
      <c r="AS430" s="102"/>
      <c r="AT430" s="102"/>
    </row>
    <row r="431" spans="1:46" s="50" customFormat="1">
      <c r="A431" s="84"/>
      <c r="B431" s="75"/>
      <c r="C431" s="76"/>
      <c r="D431" s="77"/>
      <c r="E431" s="73" t="str">
        <f t="shared" si="21"/>
        <v/>
      </c>
      <c r="F431" s="79"/>
      <c r="G431" s="80"/>
      <c r="H431" s="50" t="str">
        <f>IFERROR(IF(VLOOKUP(F431,'Aircraft list'!$A$4:$T$59, 3,FALSE)="YES", "ME", "SE" )," ")</f>
        <v xml:space="preserve"> </v>
      </c>
      <c r="I431" s="80"/>
      <c r="J431" s="81" t="str">
        <f ca="1">IFERROR(IF(AND(
MOD(C431-fctlontodouble(VLOOKUP(B431,#REF!,4,FALSE))/360,1)&gt;=MOD((((MID((MID((IF(ISERR(A431),"",fctsoleil(A431,fctlattodouble(VLOOKUP(B431,#REF!,3,FALSE)),fctlontodouble(VLOOKUP(B431,#REF!,4,FALSE)),FALSE))),1,4)),1,2))*60+MID((MID((IF(ISERR(A431),"",fctsoleil(A431,fctlattodouble(VLOOKUP(B431,#REF!,3,FALSE)),fctlontodouble(VLOOKUP(B431,#REF!,4,FALSE)),FALSE))),1,4)),3,4))/(60*24))-fctlontodouble(VLOOKUP(B431,#REF!,4,FALSE))/360,1),
MOD(C431-fctlontodouble(VLOOKUP(B431,#REF!,4,FALSE))/360,1)&lt;MOD((((MID((MID((IF(ISERR(A431),"",fctsoleil(A431,fctlattodouble(VLOOKUP(B431,#REF!,3,FALSE)),fctlontodouble(VLOOKUP(B431,#REF!,4,FALSE)),FALSE))),7,4)),1,2))*60+MID((MID((IF(ISERR(A431),"",fctsoleil(A431,fctlattodouble(VLOOKUP(B431,#REF!,3,FALSE)),fctlontodouble(VLOOKUP(B431,#REF!,4,FALSE)),FALSE))),7,4)),3,4))/(60*24))-fctlontodouble(VLOOKUP(B431,#REF!,4,FALSE))/360,1)
),1,""),"")</f>
        <v/>
      </c>
      <c r="K431" s="82" t="str">
        <f t="shared" si="22"/>
        <v/>
      </c>
      <c r="L431" s="79" t="str">
        <f ca="1">IFERROR(IF(AND(
MOD(E431-fctlontodouble(VLOOKUP(D431,#REF!,4,FALSE))/360,1)&gt;=MOD((((MID((MID((IF(ISERR(A431),"",fctsoleil(A431,fctlattodouble(VLOOKUP(D431,#REF!,3,FALSE)),fctlontodouble(VLOOKUP(D431,#REF!,4,FALSE)),FALSE))),1,4)),1,2))*60+MID((MID((IF(ISERR(A431),"",fctsoleil(A431,fctlattodouble(VLOOKUP(D431,#REF!,3,FALSE)),fctlontodouble(VLOOKUP(D431,#REF!,4,FALSE)),FALSE))),1,4)),3,4))/(60*24))-fctlontodouble(VLOOKUP(D431,#REF!,4,FALSE))/360,1),
MOD(E431-fctlontodouble(VLOOKUP(D431,#REF!,4,FALSE))/360,1)&lt;MOD((((MID((MID((IF(ISERR(A431),"",fctsoleil(A431,fctlattodouble(VLOOKUP(D431,#REF!,3,FALSE)),fctlontodouble(VLOOKUP(D431,#REF!,4,FALSE)),FALSE))),7,4)),1,2))*60+MID((MID((IF(ISERR(A431),"",fctsoleil(A431,fctlattodouble(VLOOKUP(D431,#REF!,3,FALSE)),fctlontodouble(VLOOKUP(D431,#REF!,4,FALSE)),FALSE))),7,4)),3,4))/(60*24))-fctlontodouble(VLOOKUP(D431,#REF!,4,FALSE))/360,1)
),1," "),"")</f>
        <v/>
      </c>
      <c r="M431" s="79" t="str">
        <f t="shared" si="23"/>
        <v/>
      </c>
      <c r="N431" s="94"/>
      <c r="O431" s="83"/>
      <c r="P431" s="95"/>
      <c r="Q431" s="96"/>
      <c r="R431" s="97" t="str">
        <f>IF(AND(A431&lt;&gt;0,B431&lt;&gt;0,D431&lt;&gt;0,C431&lt;&gt;0,N431&lt;&gt;0),(vol_de_nuit(B431,D431,A431,C431,N431/24)*24),"")</f>
        <v/>
      </c>
      <c r="S431" s="98"/>
      <c r="T431" s="95"/>
      <c r="U431" s="99"/>
      <c r="V431" s="100"/>
      <c r="W431" s="101"/>
      <c r="X431" s="116" t="str">
        <f>IFERROR(IF(AND(VLOOKUP($F431,'Aircraft list'!$A$4:$G$39,2,FALSE)="YES",VLOOKUP($F431,'Aircraft list'!$A$4:$G$39,4,FALSE)="YES"),T431,""),"")</f>
        <v/>
      </c>
      <c r="Y431" s="115" t="str">
        <f>IFERROR(IF(AND(VLOOKUP($F431,'Aircraft list'!$A$4:$G$39,2,FALSE)="YES",VLOOKUP($F431,'Aircraft list'!$A$4:$G$39,4,FALSE)="YES"),V431,""),"")</f>
        <v/>
      </c>
      <c r="Z431" s="116" t="str">
        <f>IFERROR(IF(AND(VLOOKUP($F431,'Aircraft list'!$A$4:$G$39,3,FALSE)="YES",VLOOKUP($F431,'Aircraft list'!$A$4:$G$39,4,FALSE)="YES"),T431,""),"")</f>
        <v/>
      </c>
      <c r="AA431" s="115" t="str">
        <f>IFERROR(IF(AND(VLOOKUP($F431,'Aircraft list'!$A$4:$G$39,3,FALSE)="YES",VLOOKUP($F431,'Aircraft list'!$A$4:$G$39,4,FALSE)="YES"),V431,""),"")</f>
        <v/>
      </c>
      <c r="AB431" s="116" t="str">
        <f>IFERROR(IF(AND(VLOOKUP($F431,'Aircraft list'!$A$4:$G$39,2,FALSE)="YES",VLOOKUP($F431,'Aircraft list'!$A$4:$G$39,6,FALSE)="YES"),T431,""),"")</f>
        <v/>
      </c>
      <c r="AC431" s="115" t="str">
        <f>IFERROR(IF(AND(VLOOKUP($F431,'Aircraft list'!$A$4:$G$39,2,FALSE)="YES",VLOOKUP($F431,'Aircraft list'!$A$4:$G$39,6,FALSE)="YES"),V431,""),"")</f>
        <v/>
      </c>
      <c r="AD431" s="116" t="str">
        <f>IFERROR(IF(AND(VLOOKUP($F431,'Aircraft list'!$A$4:$G$39,3,FALSE)="YES",VLOOKUP($F431,'Aircraft list'!$A$4:$G$39,6,FALSE)="YES"),T431,""),"")</f>
        <v/>
      </c>
      <c r="AE431" s="117" t="str">
        <f>IFERROR(IF(AND(VLOOKUP($F431,'Aircraft list'!$A$4:$G$39,3,FALSE)="YES",VLOOKUP($F431,'Aircraft list'!$A$4:$G$39,6,FALSE)="YES"),U431,""),"")</f>
        <v/>
      </c>
      <c r="AF431" s="115" t="str">
        <f>IFERROR(IF(AND(VLOOKUP($F431,'Aircraft list'!$A$4:$G$39,3,FALSE)="YES",VLOOKUP($F431,'Aircraft list'!$A$4:$G$39,6,FALSE)="YES"),V431,""),"")</f>
        <v/>
      </c>
      <c r="AG431" s="116" t="str">
        <f>IFERROR(IF(VLOOKUP($F431,'Aircraft list'!$A$4:$G$39,5,FALSE)="YES",T431,""),"")</f>
        <v/>
      </c>
      <c r="AH431" s="117" t="str">
        <f>IFERROR(IF(VLOOKUP($F431,'Aircraft list'!$A$4:$G$39,5,FALSE)="YES",U431,""),"")</f>
        <v/>
      </c>
      <c r="AI431" s="115" t="str">
        <f>IFERROR(IF(VLOOKUP($F431,'Aircraft list'!$A$4:$G$39,5,FALSE)="YES",V431,""),"")</f>
        <v/>
      </c>
      <c r="AJ431" s="101"/>
      <c r="AK431" s="101"/>
      <c r="AL431" s="101"/>
      <c r="AM431" s="102" t="str">
        <f>IFERROR(IF(VLOOKUP($F431,'Aircraft list'!$A$4:$G$39,7,FALSE)="YES",N431,""),"")</f>
        <v/>
      </c>
      <c r="AN431" s="112"/>
      <c r="AO431" s="101"/>
      <c r="AP431" s="101"/>
      <c r="AQ431" s="101"/>
      <c r="AR431" s="111"/>
      <c r="AS431" s="102"/>
      <c r="AT431" s="102"/>
    </row>
    <row r="432" spans="1:46" s="50" customFormat="1">
      <c r="A432" s="84"/>
      <c r="B432" s="75"/>
      <c r="C432" s="76"/>
      <c r="D432" s="77"/>
      <c r="E432" s="73" t="str">
        <f t="shared" si="21"/>
        <v/>
      </c>
      <c r="F432" s="79"/>
      <c r="G432" s="80"/>
      <c r="H432" s="50" t="str">
        <f>IFERROR(IF(VLOOKUP(F432,'Aircraft list'!$A$4:$T$59, 3,FALSE)="YES", "ME", "SE" )," ")</f>
        <v xml:space="preserve"> </v>
      </c>
      <c r="I432" s="80"/>
      <c r="J432" s="81" t="str">
        <f ca="1">IFERROR(IF(AND(
MOD(C432-fctlontodouble(VLOOKUP(B432,#REF!,4,FALSE))/360,1)&gt;=MOD((((MID((MID((IF(ISERR(A432),"",fctsoleil(A432,fctlattodouble(VLOOKUP(B432,#REF!,3,FALSE)),fctlontodouble(VLOOKUP(B432,#REF!,4,FALSE)),FALSE))),1,4)),1,2))*60+MID((MID((IF(ISERR(A432),"",fctsoleil(A432,fctlattodouble(VLOOKUP(B432,#REF!,3,FALSE)),fctlontodouble(VLOOKUP(B432,#REF!,4,FALSE)),FALSE))),1,4)),3,4))/(60*24))-fctlontodouble(VLOOKUP(B432,#REF!,4,FALSE))/360,1),
MOD(C432-fctlontodouble(VLOOKUP(B432,#REF!,4,FALSE))/360,1)&lt;MOD((((MID((MID((IF(ISERR(A432),"",fctsoleil(A432,fctlattodouble(VLOOKUP(B432,#REF!,3,FALSE)),fctlontodouble(VLOOKUP(B432,#REF!,4,FALSE)),FALSE))),7,4)),1,2))*60+MID((MID((IF(ISERR(A432),"",fctsoleil(A432,fctlattodouble(VLOOKUP(B432,#REF!,3,FALSE)),fctlontodouble(VLOOKUP(B432,#REF!,4,FALSE)),FALSE))),7,4)),3,4))/(60*24))-fctlontodouble(VLOOKUP(B432,#REF!,4,FALSE))/360,1)
),1,""),"")</f>
        <v/>
      </c>
      <c r="K432" s="82" t="str">
        <f t="shared" si="22"/>
        <v/>
      </c>
      <c r="L432" s="79" t="str">
        <f ca="1">IFERROR(IF(AND(
MOD(E432-fctlontodouble(VLOOKUP(D432,#REF!,4,FALSE))/360,1)&gt;=MOD((((MID((MID((IF(ISERR(A432),"",fctsoleil(A432,fctlattodouble(VLOOKUP(D432,#REF!,3,FALSE)),fctlontodouble(VLOOKUP(D432,#REF!,4,FALSE)),FALSE))),1,4)),1,2))*60+MID((MID((IF(ISERR(A432),"",fctsoleil(A432,fctlattodouble(VLOOKUP(D432,#REF!,3,FALSE)),fctlontodouble(VLOOKUP(D432,#REF!,4,FALSE)),FALSE))),1,4)),3,4))/(60*24))-fctlontodouble(VLOOKUP(D432,#REF!,4,FALSE))/360,1),
MOD(E432-fctlontodouble(VLOOKUP(D432,#REF!,4,FALSE))/360,1)&lt;MOD((((MID((MID((IF(ISERR(A432),"",fctsoleil(A432,fctlattodouble(VLOOKUP(D432,#REF!,3,FALSE)),fctlontodouble(VLOOKUP(D432,#REF!,4,FALSE)),FALSE))),7,4)),1,2))*60+MID((MID((IF(ISERR(A432),"",fctsoleil(A432,fctlattodouble(VLOOKUP(D432,#REF!,3,FALSE)),fctlontodouble(VLOOKUP(D432,#REF!,4,FALSE)),FALSE))),7,4)),3,4))/(60*24))-fctlontodouble(VLOOKUP(D432,#REF!,4,FALSE))/360,1)
),1," "),"")</f>
        <v/>
      </c>
      <c r="M432" s="79" t="str">
        <f t="shared" si="23"/>
        <v/>
      </c>
      <c r="N432" s="94"/>
      <c r="O432" s="83"/>
      <c r="P432" s="95"/>
      <c r="Q432" s="96"/>
      <c r="R432" s="97" t="str">
        <f>IF(AND(A432&lt;&gt;0,B432&lt;&gt;0,D432&lt;&gt;0,C432&lt;&gt;0,N432&lt;&gt;0),(vol_de_nuit(B432,D432,A432,C432,N432/24)*24),"")</f>
        <v/>
      </c>
      <c r="S432" s="98"/>
      <c r="T432" s="95"/>
      <c r="U432" s="99"/>
      <c r="V432" s="100"/>
      <c r="W432" s="101"/>
      <c r="X432" s="116" t="str">
        <f>IFERROR(IF(AND(VLOOKUP($F432,'Aircraft list'!$A$4:$G$39,2,FALSE)="YES",VLOOKUP($F432,'Aircraft list'!$A$4:$G$39,4,FALSE)="YES"),T432,""),"")</f>
        <v/>
      </c>
      <c r="Y432" s="115" t="str">
        <f>IFERROR(IF(AND(VLOOKUP($F432,'Aircraft list'!$A$4:$G$39,2,FALSE)="YES",VLOOKUP($F432,'Aircraft list'!$A$4:$G$39,4,FALSE)="YES"),V432,""),"")</f>
        <v/>
      </c>
      <c r="Z432" s="116" t="str">
        <f>IFERROR(IF(AND(VLOOKUP($F432,'Aircraft list'!$A$4:$G$39,3,FALSE)="YES",VLOOKUP($F432,'Aircraft list'!$A$4:$G$39,4,FALSE)="YES"),T432,""),"")</f>
        <v/>
      </c>
      <c r="AA432" s="115" t="str">
        <f>IFERROR(IF(AND(VLOOKUP($F432,'Aircraft list'!$A$4:$G$39,3,FALSE)="YES",VLOOKUP($F432,'Aircraft list'!$A$4:$G$39,4,FALSE)="YES"),V432,""),"")</f>
        <v/>
      </c>
      <c r="AB432" s="116" t="str">
        <f>IFERROR(IF(AND(VLOOKUP($F432,'Aircraft list'!$A$4:$G$39,2,FALSE)="YES",VLOOKUP($F432,'Aircraft list'!$A$4:$G$39,6,FALSE)="YES"),T432,""),"")</f>
        <v/>
      </c>
      <c r="AC432" s="115" t="str">
        <f>IFERROR(IF(AND(VLOOKUP($F432,'Aircraft list'!$A$4:$G$39,2,FALSE)="YES",VLOOKUP($F432,'Aircraft list'!$A$4:$G$39,6,FALSE)="YES"),V432,""),"")</f>
        <v/>
      </c>
      <c r="AD432" s="116" t="str">
        <f>IFERROR(IF(AND(VLOOKUP($F432,'Aircraft list'!$A$4:$G$39,3,FALSE)="YES",VLOOKUP($F432,'Aircraft list'!$A$4:$G$39,6,FALSE)="YES"),T432,""),"")</f>
        <v/>
      </c>
      <c r="AE432" s="117" t="str">
        <f>IFERROR(IF(AND(VLOOKUP($F432,'Aircraft list'!$A$4:$G$39,3,FALSE)="YES",VLOOKUP($F432,'Aircraft list'!$A$4:$G$39,6,FALSE)="YES"),U432,""),"")</f>
        <v/>
      </c>
      <c r="AF432" s="115" t="str">
        <f>IFERROR(IF(AND(VLOOKUP($F432,'Aircraft list'!$A$4:$G$39,3,FALSE)="YES",VLOOKUP($F432,'Aircraft list'!$A$4:$G$39,6,FALSE)="YES"),V432,""),"")</f>
        <v/>
      </c>
      <c r="AG432" s="116" t="str">
        <f>IFERROR(IF(VLOOKUP($F432,'Aircraft list'!$A$4:$G$39,5,FALSE)="YES",T432,""),"")</f>
        <v/>
      </c>
      <c r="AH432" s="117" t="str">
        <f>IFERROR(IF(VLOOKUP($F432,'Aircraft list'!$A$4:$G$39,5,FALSE)="YES",U432,""),"")</f>
        <v/>
      </c>
      <c r="AI432" s="115" t="str">
        <f>IFERROR(IF(VLOOKUP($F432,'Aircraft list'!$A$4:$G$39,5,FALSE)="YES",V432,""),"")</f>
        <v/>
      </c>
      <c r="AJ432" s="101"/>
      <c r="AK432" s="101"/>
      <c r="AL432" s="101"/>
      <c r="AM432" s="102" t="str">
        <f>IFERROR(IF(VLOOKUP($F432,'Aircraft list'!$A$4:$G$39,7,FALSE)="YES",N432,""),"")</f>
        <v/>
      </c>
      <c r="AN432" s="112"/>
      <c r="AO432" s="101"/>
      <c r="AP432" s="101"/>
      <c r="AQ432" s="101"/>
      <c r="AR432" s="111"/>
      <c r="AS432" s="102"/>
      <c r="AT432" s="102"/>
    </row>
    <row r="433" spans="1:46" s="50" customFormat="1">
      <c r="A433" s="84"/>
      <c r="B433" s="75"/>
      <c r="C433" s="76"/>
      <c r="D433" s="77"/>
      <c r="E433" s="73" t="str">
        <f t="shared" si="21"/>
        <v/>
      </c>
      <c r="F433" s="79"/>
      <c r="G433" s="80"/>
      <c r="H433" s="50" t="str">
        <f>IFERROR(IF(VLOOKUP(F433,'Aircraft list'!$A$4:$T$59, 3,FALSE)="YES", "ME", "SE" )," ")</f>
        <v xml:space="preserve"> </v>
      </c>
      <c r="I433" s="80"/>
      <c r="J433" s="81" t="str">
        <f ca="1">IFERROR(IF(AND(
MOD(C433-fctlontodouble(VLOOKUP(B433,#REF!,4,FALSE))/360,1)&gt;=MOD((((MID((MID((IF(ISERR(A433),"",fctsoleil(A433,fctlattodouble(VLOOKUP(B433,#REF!,3,FALSE)),fctlontodouble(VLOOKUP(B433,#REF!,4,FALSE)),FALSE))),1,4)),1,2))*60+MID((MID((IF(ISERR(A433),"",fctsoleil(A433,fctlattodouble(VLOOKUP(B433,#REF!,3,FALSE)),fctlontodouble(VLOOKUP(B433,#REF!,4,FALSE)),FALSE))),1,4)),3,4))/(60*24))-fctlontodouble(VLOOKUP(B433,#REF!,4,FALSE))/360,1),
MOD(C433-fctlontodouble(VLOOKUP(B433,#REF!,4,FALSE))/360,1)&lt;MOD((((MID((MID((IF(ISERR(A433),"",fctsoleil(A433,fctlattodouble(VLOOKUP(B433,#REF!,3,FALSE)),fctlontodouble(VLOOKUP(B433,#REF!,4,FALSE)),FALSE))),7,4)),1,2))*60+MID((MID((IF(ISERR(A433),"",fctsoleil(A433,fctlattodouble(VLOOKUP(B433,#REF!,3,FALSE)),fctlontodouble(VLOOKUP(B433,#REF!,4,FALSE)),FALSE))),7,4)),3,4))/(60*24))-fctlontodouble(VLOOKUP(B433,#REF!,4,FALSE))/360,1)
),1,""),"")</f>
        <v/>
      </c>
      <c r="K433" s="82" t="str">
        <f t="shared" si="22"/>
        <v/>
      </c>
      <c r="L433" s="79" t="str">
        <f ca="1">IFERROR(IF(AND(
MOD(E433-fctlontodouble(VLOOKUP(D433,#REF!,4,FALSE))/360,1)&gt;=MOD((((MID((MID((IF(ISERR(A433),"",fctsoleil(A433,fctlattodouble(VLOOKUP(D433,#REF!,3,FALSE)),fctlontodouble(VLOOKUP(D433,#REF!,4,FALSE)),FALSE))),1,4)),1,2))*60+MID((MID((IF(ISERR(A433),"",fctsoleil(A433,fctlattodouble(VLOOKUP(D433,#REF!,3,FALSE)),fctlontodouble(VLOOKUP(D433,#REF!,4,FALSE)),FALSE))),1,4)),3,4))/(60*24))-fctlontodouble(VLOOKUP(D433,#REF!,4,FALSE))/360,1),
MOD(E433-fctlontodouble(VLOOKUP(D433,#REF!,4,FALSE))/360,1)&lt;MOD((((MID((MID((IF(ISERR(A433),"",fctsoleil(A433,fctlattodouble(VLOOKUP(D433,#REF!,3,FALSE)),fctlontodouble(VLOOKUP(D433,#REF!,4,FALSE)),FALSE))),7,4)),1,2))*60+MID((MID((IF(ISERR(A433),"",fctsoleil(A433,fctlattodouble(VLOOKUP(D433,#REF!,3,FALSE)),fctlontodouble(VLOOKUP(D433,#REF!,4,FALSE)),FALSE))),7,4)),3,4))/(60*24))-fctlontodouble(VLOOKUP(D433,#REF!,4,FALSE))/360,1)
),1," "),"")</f>
        <v/>
      </c>
      <c r="M433" s="79" t="str">
        <f t="shared" si="23"/>
        <v/>
      </c>
      <c r="N433" s="94"/>
      <c r="O433" s="83"/>
      <c r="P433" s="95"/>
      <c r="Q433" s="96"/>
      <c r="R433" s="97" t="str">
        <f>IF(AND(A433&lt;&gt;0,B433&lt;&gt;0,D433&lt;&gt;0,C433&lt;&gt;0,N433&lt;&gt;0),(vol_de_nuit(B433,D433,A433,C433,N433/24)*24),"")</f>
        <v/>
      </c>
      <c r="S433" s="98"/>
      <c r="T433" s="95"/>
      <c r="U433" s="99"/>
      <c r="V433" s="100"/>
      <c r="W433" s="101"/>
      <c r="X433" s="116" t="str">
        <f>IFERROR(IF(AND(VLOOKUP($F433,'Aircraft list'!$A$4:$G$39,2,FALSE)="YES",VLOOKUP($F433,'Aircraft list'!$A$4:$G$39,4,FALSE)="YES"),T433,""),"")</f>
        <v/>
      </c>
      <c r="Y433" s="115" t="str">
        <f>IFERROR(IF(AND(VLOOKUP($F433,'Aircraft list'!$A$4:$G$39,2,FALSE)="YES",VLOOKUP($F433,'Aircraft list'!$A$4:$G$39,4,FALSE)="YES"),V433,""),"")</f>
        <v/>
      </c>
      <c r="Z433" s="116" t="str">
        <f>IFERROR(IF(AND(VLOOKUP($F433,'Aircraft list'!$A$4:$G$39,3,FALSE)="YES",VLOOKUP($F433,'Aircraft list'!$A$4:$G$39,4,FALSE)="YES"),T433,""),"")</f>
        <v/>
      </c>
      <c r="AA433" s="115" t="str">
        <f>IFERROR(IF(AND(VLOOKUP($F433,'Aircraft list'!$A$4:$G$39,3,FALSE)="YES",VLOOKUP($F433,'Aircraft list'!$A$4:$G$39,4,FALSE)="YES"),V433,""),"")</f>
        <v/>
      </c>
      <c r="AB433" s="116" t="str">
        <f>IFERROR(IF(AND(VLOOKUP($F433,'Aircraft list'!$A$4:$G$39,2,FALSE)="YES",VLOOKUP($F433,'Aircraft list'!$A$4:$G$39,6,FALSE)="YES"),T433,""),"")</f>
        <v/>
      </c>
      <c r="AC433" s="115" t="str">
        <f>IFERROR(IF(AND(VLOOKUP($F433,'Aircraft list'!$A$4:$G$39,2,FALSE)="YES",VLOOKUP($F433,'Aircraft list'!$A$4:$G$39,6,FALSE)="YES"),V433,""),"")</f>
        <v/>
      </c>
      <c r="AD433" s="116" t="str">
        <f>IFERROR(IF(AND(VLOOKUP($F433,'Aircraft list'!$A$4:$G$39,3,FALSE)="YES",VLOOKUP($F433,'Aircraft list'!$A$4:$G$39,6,FALSE)="YES"),T433,""),"")</f>
        <v/>
      </c>
      <c r="AE433" s="117" t="str">
        <f>IFERROR(IF(AND(VLOOKUP($F433,'Aircraft list'!$A$4:$G$39,3,FALSE)="YES",VLOOKUP($F433,'Aircraft list'!$A$4:$G$39,6,FALSE)="YES"),U433,""),"")</f>
        <v/>
      </c>
      <c r="AF433" s="115" t="str">
        <f>IFERROR(IF(AND(VLOOKUP($F433,'Aircraft list'!$A$4:$G$39,3,FALSE)="YES",VLOOKUP($F433,'Aircraft list'!$A$4:$G$39,6,FALSE)="YES"),V433,""),"")</f>
        <v/>
      </c>
      <c r="AG433" s="116" t="str">
        <f>IFERROR(IF(VLOOKUP($F433,'Aircraft list'!$A$4:$G$39,5,FALSE)="YES",T433,""),"")</f>
        <v/>
      </c>
      <c r="AH433" s="117" t="str">
        <f>IFERROR(IF(VLOOKUP($F433,'Aircraft list'!$A$4:$G$39,5,FALSE)="YES",U433,""),"")</f>
        <v/>
      </c>
      <c r="AI433" s="115" t="str">
        <f>IFERROR(IF(VLOOKUP($F433,'Aircraft list'!$A$4:$G$39,5,FALSE)="YES",V433,""),"")</f>
        <v/>
      </c>
      <c r="AJ433" s="101"/>
      <c r="AK433" s="101"/>
      <c r="AL433" s="101"/>
      <c r="AM433" s="102" t="str">
        <f>IFERROR(IF(VLOOKUP($F433,'Aircraft list'!$A$4:$G$39,7,FALSE)="YES",N433,""),"")</f>
        <v/>
      </c>
      <c r="AN433" s="112"/>
      <c r="AO433" s="101"/>
      <c r="AP433" s="101"/>
      <c r="AQ433" s="101"/>
      <c r="AR433" s="111"/>
      <c r="AS433" s="102"/>
      <c r="AT433" s="102"/>
    </row>
    <row r="434" spans="1:46" s="50" customFormat="1">
      <c r="A434" s="84"/>
      <c r="B434" s="75"/>
      <c r="C434" s="76"/>
      <c r="D434" s="77"/>
      <c r="E434" s="73" t="str">
        <f t="shared" si="21"/>
        <v/>
      </c>
      <c r="F434" s="79"/>
      <c r="G434" s="80"/>
      <c r="H434" s="50" t="str">
        <f>IFERROR(IF(VLOOKUP(F434,'Aircraft list'!$A$4:$T$59, 3,FALSE)="YES", "ME", "SE" )," ")</f>
        <v xml:space="preserve"> </v>
      </c>
      <c r="I434" s="80"/>
      <c r="J434" s="81" t="str">
        <f ca="1">IFERROR(IF(AND(
MOD(C434-fctlontodouble(VLOOKUP(B434,#REF!,4,FALSE))/360,1)&gt;=MOD((((MID((MID((IF(ISERR(A434),"",fctsoleil(A434,fctlattodouble(VLOOKUP(B434,#REF!,3,FALSE)),fctlontodouble(VLOOKUP(B434,#REF!,4,FALSE)),FALSE))),1,4)),1,2))*60+MID((MID((IF(ISERR(A434),"",fctsoleil(A434,fctlattodouble(VLOOKUP(B434,#REF!,3,FALSE)),fctlontodouble(VLOOKUP(B434,#REF!,4,FALSE)),FALSE))),1,4)),3,4))/(60*24))-fctlontodouble(VLOOKUP(B434,#REF!,4,FALSE))/360,1),
MOD(C434-fctlontodouble(VLOOKUP(B434,#REF!,4,FALSE))/360,1)&lt;MOD((((MID((MID((IF(ISERR(A434),"",fctsoleil(A434,fctlattodouble(VLOOKUP(B434,#REF!,3,FALSE)),fctlontodouble(VLOOKUP(B434,#REF!,4,FALSE)),FALSE))),7,4)),1,2))*60+MID((MID((IF(ISERR(A434),"",fctsoleil(A434,fctlattodouble(VLOOKUP(B434,#REF!,3,FALSE)),fctlontodouble(VLOOKUP(B434,#REF!,4,FALSE)),FALSE))),7,4)),3,4))/(60*24))-fctlontodouble(VLOOKUP(B434,#REF!,4,FALSE))/360,1)
),1,""),"")</f>
        <v/>
      </c>
      <c r="K434" s="82" t="str">
        <f t="shared" si="22"/>
        <v/>
      </c>
      <c r="L434" s="79" t="str">
        <f ca="1">IFERROR(IF(AND(
MOD(E434-fctlontodouble(VLOOKUP(D434,#REF!,4,FALSE))/360,1)&gt;=MOD((((MID((MID((IF(ISERR(A434),"",fctsoleil(A434,fctlattodouble(VLOOKUP(D434,#REF!,3,FALSE)),fctlontodouble(VLOOKUP(D434,#REF!,4,FALSE)),FALSE))),1,4)),1,2))*60+MID((MID((IF(ISERR(A434),"",fctsoleil(A434,fctlattodouble(VLOOKUP(D434,#REF!,3,FALSE)),fctlontodouble(VLOOKUP(D434,#REF!,4,FALSE)),FALSE))),1,4)),3,4))/(60*24))-fctlontodouble(VLOOKUP(D434,#REF!,4,FALSE))/360,1),
MOD(E434-fctlontodouble(VLOOKUP(D434,#REF!,4,FALSE))/360,1)&lt;MOD((((MID((MID((IF(ISERR(A434),"",fctsoleil(A434,fctlattodouble(VLOOKUP(D434,#REF!,3,FALSE)),fctlontodouble(VLOOKUP(D434,#REF!,4,FALSE)),FALSE))),7,4)),1,2))*60+MID((MID((IF(ISERR(A434),"",fctsoleil(A434,fctlattodouble(VLOOKUP(D434,#REF!,3,FALSE)),fctlontodouble(VLOOKUP(D434,#REF!,4,FALSE)),FALSE))),7,4)),3,4))/(60*24))-fctlontodouble(VLOOKUP(D434,#REF!,4,FALSE))/360,1)
),1," "),"")</f>
        <v/>
      </c>
      <c r="M434" s="79" t="str">
        <f t="shared" si="23"/>
        <v/>
      </c>
      <c r="N434" s="94"/>
      <c r="O434" s="83"/>
      <c r="P434" s="95"/>
      <c r="Q434" s="96"/>
      <c r="R434" s="97" t="str">
        <f>IF(AND(A434&lt;&gt;0,B434&lt;&gt;0,D434&lt;&gt;0,C434&lt;&gt;0,N434&lt;&gt;0),(vol_de_nuit(B434,D434,A434,C434,N434/24)*24),"")</f>
        <v/>
      </c>
      <c r="S434" s="98"/>
      <c r="T434" s="95"/>
      <c r="U434" s="99"/>
      <c r="V434" s="100"/>
      <c r="W434" s="101"/>
      <c r="X434" s="116" t="str">
        <f>IFERROR(IF(AND(VLOOKUP($F434,'Aircraft list'!$A$4:$G$39,2,FALSE)="YES",VLOOKUP($F434,'Aircraft list'!$A$4:$G$39,4,FALSE)="YES"),T434,""),"")</f>
        <v/>
      </c>
      <c r="Y434" s="115" t="str">
        <f>IFERROR(IF(AND(VLOOKUP($F434,'Aircraft list'!$A$4:$G$39,2,FALSE)="YES",VLOOKUP($F434,'Aircraft list'!$A$4:$G$39,4,FALSE)="YES"),V434,""),"")</f>
        <v/>
      </c>
      <c r="Z434" s="116" t="str">
        <f>IFERROR(IF(AND(VLOOKUP($F434,'Aircraft list'!$A$4:$G$39,3,FALSE)="YES",VLOOKUP($F434,'Aircraft list'!$A$4:$G$39,4,FALSE)="YES"),T434,""),"")</f>
        <v/>
      </c>
      <c r="AA434" s="115" t="str">
        <f>IFERROR(IF(AND(VLOOKUP($F434,'Aircraft list'!$A$4:$G$39,3,FALSE)="YES",VLOOKUP($F434,'Aircraft list'!$A$4:$G$39,4,FALSE)="YES"),V434,""),"")</f>
        <v/>
      </c>
      <c r="AB434" s="116" t="str">
        <f>IFERROR(IF(AND(VLOOKUP($F434,'Aircraft list'!$A$4:$G$39,2,FALSE)="YES",VLOOKUP($F434,'Aircraft list'!$A$4:$G$39,6,FALSE)="YES"),T434,""),"")</f>
        <v/>
      </c>
      <c r="AC434" s="115" t="str">
        <f>IFERROR(IF(AND(VLOOKUP($F434,'Aircraft list'!$A$4:$G$39,2,FALSE)="YES",VLOOKUP($F434,'Aircraft list'!$A$4:$G$39,6,FALSE)="YES"),V434,""),"")</f>
        <v/>
      </c>
      <c r="AD434" s="116" t="str">
        <f>IFERROR(IF(AND(VLOOKUP($F434,'Aircraft list'!$A$4:$G$39,3,FALSE)="YES",VLOOKUP($F434,'Aircraft list'!$A$4:$G$39,6,FALSE)="YES"),T434,""),"")</f>
        <v/>
      </c>
      <c r="AE434" s="117" t="str">
        <f>IFERROR(IF(AND(VLOOKUP($F434,'Aircraft list'!$A$4:$G$39,3,FALSE)="YES",VLOOKUP($F434,'Aircraft list'!$A$4:$G$39,6,FALSE)="YES"),U434,""),"")</f>
        <v/>
      </c>
      <c r="AF434" s="115" t="str">
        <f>IFERROR(IF(AND(VLOOKUP($F434,'Aircraft list'!$A$4:$G$39,3,FALSE)="YES",VLOOKUP($F434,'Aircraft list'!$A$4:$G$39,6,FALSE)="YES"),V434,""),"")</f>
        <v/>
      </c>
      <c r="AG434" s="116" t="str">
        <f>IFERROR(IF(VLOOKUP($F434,'Aircraft list'!$A$4:$G$39,5,FALSE)="YES",T434,""),"")</f>
        <v/>
      </c>
      <c r="AH434" s="117" t="str">
        <f>IFERROR(IF(VLOOKUP($F434,'Aircraft list'!$A$4:$G$39,5,FALSE)="YES",U434,""),"")</f>
        <v/>
      </c>
      <c r="AI434" s="115" t="str">
        <f>IFERROR(IF(VLOOKUP($F434,'Aircraft list'!$A$4:$G$39,5,FALSE)="YES",V434,""),"")</f>
        <v/>
      </c>
      <c r="AJ434" s="101"/>
      <c r="AK434" s="101"/>
      <c r="AL434" s="101"/>
      <c r="AM434" s="102" t="str">
        <f>IFERROR(IF(VLOOKUP($F434,'Aircraft list'!$A$4:$G$39,7,FALSE)="YES",N434,""),"")</f>
        <v/>
      </c>
      <c r="AN434" s="112"/>
      <c r="AO434" s="101"/>
      <c r="AP434" s="101"/>
      <c r="AQ434" s="101"/>
      <c r="AR434" s="111"/>
      <c r="AS434" s="102"/>
      <c r="AT434" s="102"/>
    </row>
    <row r="435" spans="1:46" s="50" customFormat="1">
      <c r="A435" s="84"/>
      <c r="B435" s="75"/>
      <c r="C435" s="76"/>
      <c r="D435" s="77"/>
      <c r="E435" s="73" t="str">
        <f t="shared" si="21"/>
        <v/>
      </c>
      <c r="F435" s="79"/>
      <c r="G435" s="80"/>
      <c r="H435" s="50" t="str">
        <f>IFERROR(IF(VLOOKUP(F435,'Aircraft list'!$A$4:$T$59, 3,FALSE)="YES", "ME", "SE" )," ")</f>
        <v xml:space="preserve"> </v>
      </c>
      <c r="I435" s="80"/>
      <c r="J435" s="81" t="str">
        <f ca="1">IFERROR(IF(AND(
MOD(C435-fctlontodouble(VLOOKUP(B435,#REF!,4,FALSE))/360,1)&gt;=MOD((((MID((MID((IF(ISERR(A435),"",fctsoleil(A435,fctlattodouble(VLOOKUP(B435,#REF!,3,FALSE)),fctlontodouble(VLOOKUP(B435,#REF!,4,FALSE)),FALSE))),1,4)),1,2))*60+MID((MID((IF(ISERR(A435),"",fctsoleil(A435,fctlattodouble(VLOOKUP(B435,#REF!,3,FALSE)),fctlontodouble(VLOOKUP(B435,#REF!,4,FALSE)),FALSE))),1,4)),3,4))/(60*24))-fctlontodouble(VLOOKUP(B435,#REF!,4,FALSE))/360,1),
MOD(C435-fctlontodouble(VLOOKUP(B435,#REF!,4,FALSE))/360,1)&lt;MOD((((MID((MID((IF(ISERR(A435),"",fctsoleil(A435,fctlattodouble(VLOOKUP(B435,#REF!,3,FALSE)),fctlontodouble(VLOOKUP(B435,#REF!,4,FALSE)),FALSE))),7,4)),1,2))*60+MID((MID((IF(ISERR(A435),"",fctsoleil(A435,fctlattodouble(VLOOKUP(B435,#REF!,3,FALSE)),fctlontodouble(VLOOKUP(B435,#REF!,4,FALSE)),FALSE))),7,4)),3,4))/(60*24))-fctlontodouble(VLOOKUP(B435,#REF!,4,FALSE))/360,1)
),1,""),"")</f>
        <v/>
      </c>
      <c r="K435" s="82" t="str">
        <f t="shared" si="22"/>
        <v/>
      </c>
      <c r="L435" s="79" t="str">
        <f ca="1">IFERROR(IF(AND(
MOD(E435-fctlontodouble(VLOOKUP(D435,#REF!,4,FALSE))/360,1)&gt;=MOD((((MID((MID((IF(ISERR(A435),"",fctsoleil(A435,fctlattodouble(VLOOKUP(D435,#REF!,3,FALSE)),fctlontodouble(VLOOKUP(D435,#REF!,4,FALSE)),FALSE))),1,4)),1,2))*60+MID((MID((IF(ISERR(A435),"",fctsoleil(A435,fctlattodouble(VLOOKUP(D435,#REF!,3,FALSE)),fctlontodouble(VLOOKUP(D435,#REF!,4,FALSE)),FALSE))),1,4)),3,4))/(60*24))-fctlontodouble(VLOOKUP(D435,#REF!,4,FALSE))/360,1),
MOD(E435-fctlontodouble(VLOOKUP(D435,#REF!,4,FALSE))/360,1)&lt;MOD((((MID((MID((IF(ISERR(A435),"",fctsoleil(A435,fctlattodouble(VLOOKUP(D435,#REF!,3,FALSE)),fctlontodouble(VLOOKUP(D435,#REF!,4,FALSE)),FALSE))),7,4)),1,2))*60+MID((MID((IF(ISERR(A435),"",fctsoleil(A435,fctlattodouble(VLOOKUP(D435,#REF!,3,FALSE)),fctlontodouble(VLOOKUP(D435,#REF!,4,FALSE)),FALSE))),7,4)),3,4))/(60*24))-fctlontodouble(VLOOKUP(D435,#REF!,4,FALSE))/360,1)
),1," "),"")</f>
        <v/>
      </c>
      <c r="M435" s="79" t="str">
        <f t="shared" si="23"/>
        <v/>
      </c>
      <c r="N435" s="94"/>
      <c r="O435" s="83"/>
      <c r="P435" s="95"/>
      <c r="Q435" s="96"/>
      <c r="R435" s="97" t="str">
        <f>IF(AND(A435&lt;&gt;0,B435&lt;&gt;0,D435&lt;&gt;0,C435&lt;&gt;0,N435&lt;&gt;0),(vol_de_nuit(B435,D435,A435,C435,N435/24)*24),"")</f>
        <v/>
      </c>
      <c r="S435" s="98"/>
      <c r="T435" s="95"/>
      <c r="U435" s="99"/>
      <c r="V435" s="100"/>
      <c r="W435" s="101"/>
      <c r="X435" s="116" t="str">
        <f>IFERROR(IF(AND(VLOOKUP($F435,'Aircraft list'!$A$4:$G$39,2,FALSE)="YES",VLOOKUP($F435,'Aircraft list'!$A$4:$G$39,4,FALSE)="YES"),T435,""),"")</f>
        <v/>
      </c>
      <c r="Y435" s="115" t="str">
        <f>IFERROR(IF(AND(VLOOKUP($F435,'Aircraft list'!$A$4:$G$39,2,FALSE)="YES",VLOOKUP($F435,'Aircraft list'!$A$4:$G$39,4,FALSE)="YES"),V435,""),"")</f>
        <v/>
      </c>
      <c r="Z435" s="116" t="str">
        <f>IFERROR(IF(AND(VLOOKUP($F435,'Aircraft list'!$A$4:$G$39,3,FALSE)="YES",VLOOKUP($F435,'Aircraft list'!$A$4:$G$39,4,FALSE)="YES"),T435,""),"")</f>
        <v/>
      </c>
      <c r="AA435" s="115" t="str">
        <f>IFERROR(IF(AND(VLOOKUP($F435,'Aircraft list'!$A$4:$G$39,3,FALSE)="YES",VLOOKUP($F435,'Aircraft list'!$A$4:$G$39,4,FALSE)="YES"),V435,""),"")</f>
        <v/>
      </c>
      <c r="AB435" s="116" t="str">
        <f>IFERROR(IF(AND(VLOOKUP($F435,'Aircraft list'!$A$4:$G$39,2,FALSE)="YES",VLOOKUP($F435,'Aircraft list'!$A$4:$G$39,6,FALSE)="YES"),T435,""),"")</f>
        <v/>
      </c>
      <c r="AC435" s="115" t="str">
        <f>IFERROR(IF(AND(VLOOKUP($F435,'Aircraft list'!$A$4:$G$39,2,FALSE)="YES",VLOOKUP($F435,'Aircraft list'!$A$4:$G$39,6,FALSE)="YES"),V435,""),"")</f>
        <v/>
      </c>
      <c r="AD435" s="116" t="str">
        <f>IFERROR(IF(AND(VLOOKUP($F435,'Aircraft list'!$A$4:$G$39,3,FALSE)="YES",VLOOKUP($F435,'Aircraft list'!$A$4:$G$39,6,FALSE)="YES"),T435,""),"")</f>
        <v/>
      </c>
      <c r="AE435" s="117" t="str">
        <f>IFERROR(IF(AND(VLOOKUP($F435,'Aircraft list'!$A$4:$G$39,3,FALSE)="YES",VLOOKUP($F435,'Aircraft list'!$A$4:$G$39,6,FALSE)="YES"),U435,""),"")</f>
        <v/>
      </c>
      <c r="AF435" s="115" t="str">
        <f>IFERROR(IF(AND(VLOOKUP($F435,'Aircraft list'!$A$4:$G$39,3,FALSE)="YES",VLOOKUP($F435,'Aircraft list'!$A$4:$G$39,6,FALSE)="YES"),V435,""),"")</f>
        <v/>
      </c>
      <c r="AG435" s="116" t="str">
        <f>IFERROR(IF(VLOOKUP($F435,'Aircraft list'!$A$4:$G$39,5,FALSE)="YES",T435,""),"")</f>
        <v/>
      </c>
      <c r="AH435" s="117" t="str">
        <f>IFERROR(IF(VLOOKUP($F435,'Aircraft list'!$A$4:$G$39,5,FALSE)="YES",U435,""),"")</f>
        <v/>
      </c>
      <c r="AI435" s="115" t="str">
        <f>IFERROR(IF(VLOOKUP($F435,'Aircraft list'!$A$4:$G$39,5,FALSE)="YES",V435,""),"")</f>
        <v/>
      </c>
      <c r="AJ435" s="101"/>
      <c r="AK435" s="101"/>
      <c r="AL435" s="101"/>
      <c r="AM435" s="102" t="str">
        <f>IFERROR(IF(VLOOKUP($F435,'Aircraft list'!$A$4:$G$39,7,FALSE)="YES",N435,""),"")</f>
        <v/>
      </c>
      <c r="AN435" s="112"/>
      <c r="AO435" s="101"/>
      <c r="AP435" s="101"/>
      <c r="AQ435" s="101"/>
      <c r="AR435" s="111"/>
      <c r="AS435" s="102"/>
      <c r="AT435" s="102"/>
    </row>
    <row r="436" spans="1:46" s="50" customFormat="1">
      <c r="A436" s="84"/>
      <c r="B436" s="75"/>
      <c r="C436" s="76"/>
      <c r="D436" s="77"/>
      <c r="E436" s="73" t="str">
        <f t="shared" si="21"/>
        <v/>
      </c>
      <c r="F436" s="79"/>
      <c r="G436" s="80"/>
      <c r="H436" s="50" t="str">
        <f>IFERROR(IF(VLOOKUP(F436,'Aircraft list'!$A$4:$T$59, 3,FALSE)="YES", "ME", "SE" )," ")</f>
        <v xml:space="preserve"> </v>
      </c>
      <c r="I436" s="80"/>
      <c r="J436" s="81" t="str">
        <f ca="1">IFERROR(IF(AND(
MOD(C436-fctlontodouble(VLOOKUP(B436,#REF!,4,FALSE))/360,1)&gt;=MOD((((MID((MID((IF(ISERR(A436),"",fctsoleil(A436,fctlattodouble(VLOOKUP(B436,#REF!,3,FALSE)),fctlontodouble(VLOOKUP(B436,#REF!,4,FALSE)),FALSE))),1,4)),1,2))*60+MID((MID((IF(ISERR(A436),"",fctsoleil(A436,fctlattodouble(VLOOKUP(B436,#REF!,3,FALSE)),fctlontodouble(VLOOKUP(B436,#REF!,4,FALSE)),FALSE))),1,4)),3,4))/(60*24))-fctlontodouble(VLOOKUP(B436,#REF!,4,FALSE))/360,1),
MOD(C436-fctlontodouble(VLOOKUP(B436,#REF!,4,FALSE))/360,1)&lt;MOD((((MID((MID((IF(ISERR(A436),"",fctsoleil(A436,fctlattodouble(VLOOKUP(B436,#REF!,3,FALSE)),fctlontodouble(VLOOKUP(B436,#REF!,4,FALSE)),FALSE))),7,4)),1,2))*60+MID((MID((IF(ISERR(A436),"",fctsoleil(A436,fctlattodouble(VLOOKUP(B436,#REF!,3,FALSE)),fctlontodouble(VLOOKUP(B436,#REF!,4,FALSE)),FALSE))),7,4)),3,4))/(60*24))-fctlontodouble(VLOOKUP(B436,#REF!,4,FALSE))/360,1)
),1,""),"")</f>
        <v/>
      </c>
      <c r="K436" s="82" t="str">
        <f t="shared" si="22"/>
        <v/>
      </c>
      <c r="L436" s="79" t="str">
        <f ca="1">IFERROR(IF(AND(
MOD(E436-fctlontodouble(VLOOKUP(D436,#REF!,4,FALSE))/360,1)&gt;=MOD((((MID((MID((IF(ISERR(A436),"",fctsoleil(A436,fctlattodouble(VLOOKUP(D436,#REF!,3,FALSE)),fctlontodouble(VLOOKUP(D436,#REF!,4,FALSE)),FALSE))),1,4)),1,2))*60+MID((MID((IF(ISERR(A436),"",fctsoleil(A436,fctlattodouble(VLOOKUP(D436,#REF!,3,FALSE)),fctlontodouble(VLOOKUP(D436,#REF!,4,FALSE)),FALSE))),1,4)),3,4))/(60*24))-fctlontodouble(VLOOKUP(D436,#REF!,4,FALSE))/360,1),
MOD(E436-fctlontodouble(VLOOKUP(D436,#REF!,4,FALSE))/360,1)&lt;MOD((((MID((MID((IF(ISERR(A436),"",fctsoleil(A436,fctlattodouble(VLOOKUP(D436,#REF!,3,FALSE)),fctlontodouble(VLOOKUP(D436,#REF!,4,FALSE)),FALSE))),7,4)),1,2))*60+MID((MID((IF(ISERR(A436),"",fctsoleil(A436,fctlattodouble(VLOOKUP(D436,#REF!,3,FALSE)),fctlontodouble(VLOOKUP(D436,#REF!,4,FALSE)),FALSE))),7,4)),3,4))/(60*24))-fctlontodouble(VLOOKUP(D436,#REF!,4,FALSE))/360,1)
),1," "),"")</f>
        <v/>
      </c>
      <c r="M436" s="79" t="str">
        <f t="shared" si="23"/>
        <v/>
      </c>
      <c r="N436" s="94"/>
      <c r="O436" s="83"/>
      <c r="P436" s="95"/>
      <c r="Q436" s="96"/>
      <c r="R436" s="97" t="str">
        <f>IF(AND(A436&lt;&gt;0,B436&lt;&gt;0,D436&lt;&gt;0,C436&lt;&gt;0,N436&lt;&gt;0),(vol_de_nuit(B436,D436,A436,C436,N436/24)*24),"")</f>
        <v/>
      </c>
      <c r="S436" s="98"/>
      <c r="T436" s="95"/>
      <c r="U436" s="99"/>
      <c r="V436" s="100"/>
      <c r="W436" s="101"/>
      <c r="X436" s="116" t="str">
        <f>IFERROR(IF(AND(VLOOKUP($F436,'Aircraft list'!$A$4:$G$39,2,FALSE)="YES",VLOOKUP($F436,'Aircraft list'!$A$4:$G$39,4,FALSE)="YES"),T436,""),"")</f>
        <v/>
      </c>
      <c r="Y436" s="115" t="str">
        <f>IFERROR(IF(AND(VLOOKUP($F436,'Aircraft list'!$A$4:$G$39,2,FALSE)="YES",VLOOKUP($F436,'Aircraft list'!$A$4:$G$39,4,FALSE)="YES"),V436,""),"")</f>
        <v/>
      </c>
      <c r="Z436" s="116" t="str">
        <f>IFERROR(IF(AND(VLOOKUP($F436,'Aircraft list'!$A$4:$G$39,3,FALSE)="YES",VLOOKUP($F436,'Aircraft list'!$A$4:$G$39,4,FALSE)="YES"),T436,""),"")</f>
        <v/>
      </c>
      <c r="AA436" s="115" t="str">
        <f>IFERROR(IF(AND(VLOOKUP($F436,'Aircraft list'!$A$4:$G$39,3,FALSE)="YES",VLOOKUP($F436,'Aircraft list'!$A$4:$G$39,4,FALSE)="YES"),V436,""),"")</f>
        <v/>
      </c>
      <c r="AB436" s="116" t="str">
        <f>IFERROR(IF(AND(VLOOKUP($F436,'Aircraft list'!$A$4:$G$39,2,FALSE)="YES",VLOOKUP($F436,'Aircraft list'!$A$4:$G$39,6,FALSE)="YES"),T436,""),"")</f>
        <v/>
      </c>
      <c r="AC436" s="115" t="str">
        <f>IFERROR(IF(AND(VLOOKUP($F436,'Aircraft list'!$A$4:$G$39,2,FALSE)="YES",VLOOKUP($F436,'Aircraft list'!$A$4:$G$39,6,FALSE)="YES"),V436,""),"")</f>
        <v/>
      </c>
      <c r="AD436" s="116" t="str">
        <f>IFERROR(IF(AND(VLOOKUP($F436,'Aircraft list'!$A$4:$G$39,3,FALSE)="YES",VLOOKUP($F436,'Aircraft list'!$A$4:$G$39,6,FALSE)="YES"),T436,""),"")</f>
        <v/>
      </c>
      <c r="AE436" s="117" t="str">
        <f>IFERROR(IF(AND(VLOOKUP($F436,'Aircraft list'!$A$4:$G$39,3,FALSE)="YES",VLOOKUP($F436,'Aircraft list'!$A$4:$G$39,6,FALSE)="YES"),U436,""),"")</f>
        <v/>
      </c>
      <c r="AF436" s="115" t="str">
        <f>IFERROR(IF(AND(VLOOKUP($F436,'Aircraft list'!$A$4:$G$39,3,FALSE)="YES",VLOOKUP($F436,'Aircraft list'!$A$4:$G$39,6,FALSE)="YES"),V436,""),"")</f>
        <v/>
      </c>
      <c r="AG436" s="116" t="str">
        <f>IFERROR(IF(VLOOKUP($F436,'Aircraft list'!$A$4:$G$39,5,FALSE)="YES",T436,""),"")</f>
        <v/>
      </c>
      <c r="AH436" s="117" t="str">
        <f>IFERROR(IF(VLOOKUP($F436,'Aircraft list'!$A$4:$G$39,5,FALSE)="YES",U436,""),"")</f>
        <v/>
      </c>
      <c r="AI436" s="115" t="str">
        <f>IFERROR(IF(VLOOKUP($F436,'Aircraft list'!$A$4:$G$39,5,FALSE)="YES",V436,""),"")</f>
        <v/>
      </c>
      <c r="AJ436" s="101"/>
      <c r="AK436" s="101"/>
      <c r="AL436" s="101"/>
      <c r="AM436" s="102" t="str">
        <f>IFERROR(IF(VLOOKUP($F436,'Aircraft list'!$A$4:$G$39,7,FALSE)="YES",N436,""),"")</f>
        <v/>
      </c>
      <c r="AN436" s="112"/>
      <c r="AO436" s="101"/>
      <c r="AP436" s="101"/>
      <c r="AQ436" s="101"/>
      <c r="AR436" s="111"/>
      <c r="AS436" s="102"/>
      <c r="AT436" s="102"/>
    </row>
    <row r="437" spans="1:46" s="50" customFormat="1">
      <c r="A437" s="84"/>
      <c r="B437" s="75"/>
      <c r="C437" s="76"/>
      <c r="D437" s="77"/>
      <c r="E437" s="73" t="str">
        <f t="shared" si="21"/>
        <v/>
      </c>
      <c r="F437" s="79"/>
      <c r="G437" s="80"/>
      <c r="H437" s="50" t="str">
        <f>IFERROR(IF(VLOOKUP(F437,'Aircraft list'!$A$4:$T$59, 3,FALSE)="YES", "ME", "SE" )," ")</f>
        <v xml:space="preserve"> </v>
      </c>
      <c r="I437" s="80"/>
      <c r="J437" s="81" t="str">
        <f ca="1">IFERROR(IF(AND(
MOD(C437-fctlontodouble(VLOOKUP(B437,#REF!,4,FALSE))/360,1)&gt;=MOD((((MID((MID((IF(ISERR(A437),"",fctsoleil(A437,fctlattodouble(VLOOKUP(B437,#REF!,3,FALSE)),fctlontodouble(VLOOKUP(B437,#REF!,4,FALSE)),FALSE))),1,4)),1,2))*60+MID((MID((IF(ISERR(A437),"",fctsoleil(A437,fctlattodouble(VLOOKUP(B437,#REF!,3,FALSE)),fctlontodouble(VLOOKUP(B437,#REF!,4,FALSE)),FALSE))),1,4)),3,4))/(60*24))-fctlontodouble(VLOOKUP(B437,#REF!,4,FALSE))/360,1),
MOD(C437-fctlontodouble(VLOOKUP(B437,#REF!,4,FALSE))/360,1)&lt;MOD((((MID((MID((IF(ISERR(A437),"",fctsoleil(A437,fctlattodouble(VLOOKUP(B437,#REF!,3,FALSE)),fctlontodouble(VLOOKUP(B437,#REF!,4,FALSE)),FALSE))),7,4)),1,2))*60+MID((MID((IF(ISERR(A437),"",fctsoleil(A437,fctlattodouble(VLOOKUP(B437,#REF!,3,FALSE)),fctlontodouble(VLOOKUP(B437,#REF!,4,FALSE)),FALSE))),7,4)),3,4))/(60*24))-fctlontodouble(VLOOKUP(B437,#REF!,4,FALSE))/360,1)
),1,""),"")</f>
        <v/>
      </c>
      <c r="K437" s="82" t="str">
        <f t="shared" si="22"/>
        <v/>
      </c>
      <c r="L437" s="79" t="str">
        <f ca="1">IFERROR(IF(AND(
MOD(E437-fctlontodouble(VLOOKUP(D437,#REF!,4,FALSE))/360,1)&gt;=MOD((((MID((MID((IF(ISERR(A437),"",fctsoleil(A437,fctlattodouble(VLOOKUP(D437,#REF!,3,FALSE)),fctlontodouble(VLOOKUP(D437,#REF!,4,FALSE)),FALSE))),1,4)),1,2))*60+MID((MID((IF(ISERR(A437),"",fctsoleil(A437,fctlattodouble(VLOOKUP(D437,#REF!,3,FALSE)),fctlontodouble(VLOOKUP(D437,#REF!,4,FALSE)),FALSE))),1,4)),3,4))/(60*24))-fctlontodouble(VLOOKUP(D437,#REF!,4,FALSE))/360,1),
MOD(E437-fctlontodouble(VLOOKUP(D437,#REF!,4,FALSE))/360,1)&lt;MOD((((MID((MID((IF(ISERR(A437),"",fctsoleil(A437,fctlattodouble(VLOOKUP(D437,#REF!,3,FALSE)),fctlontodouble(VLOOKUP(D437,#REF!,4,FALSE)),FALSE))),7,4)),1,2))*60+MID((MID((IF(ISERR(A437),"",fctsoleil(A437,fctlattodouble(VLOOKUP(D437,#REF!,3,FALSE)),fctlontodouble(VLOOKUP(D437,#REF!,4,FALSE)),FALSE))),7,4)),3,4))/(60*24))-fctlontodouble(VLOOKUP(D437,#REF!,4,FALSE))/360,1)
),1," "),"")</f>
        <v/>
      </c>
      <c r="M437" s="79" t="str">
        <f t="shared" si="23"/>
        <v/>
      </c>
      <c r="N437" s="94"/>
      <c r="O437" s="83"/>
      <c r="P437" s="95"/>
      <c r="Q437" s="96"/>
      <c r="R437" s="97" t="str">
        <f>IF(AND(A437&lt;&gt;0,B437&lt;&gt;0,D437&lt;&gt;0,C437&lt;&gt;0,N437&lt;&gt;0),(vol_de_nuit(B437,D437,A437,C437,N437/24)*24),"")</f>
        <v/>
      </c>
      <c r="S437" s="98"/>
      <c r="T437" s="95"/>
      <c r="U437" s="99"/>
      <c r="V437" s="100"/>
      <c r="W437" s="101"/>
      <c r="X437" s="116" t="str">
        <f>IFERROR(IF(AND(VLOOKUP($F437,'Aircraft list'!$A$4:$G$39,2,FALSE)="YES",VLOOKUP($F437,'Aircraft list'!$A$4:$G$39,4,FALSE)="YES"),T437,""),"")</f>
        <v/>
      </c>
      <c r="Y437" s="115" t="str">
        <f>IFERROR(IF(AND(VLOOKUP($F437,'Aircraft list'!$A$4:$G$39,2,FALSE)="YES",VLOOKUP($F437,'Aircraft list'!$A$4:$G$39,4,FALSE)="YES"),V437,""),"")</f>
        <v/>
      </c>
      <c r="Z437" s="116" t="str">
        <f>IFERROR(IF(AND(VLOOKUP($F437,'Aircraft list'!$A$4:$G$39,3,FALSE)="YES",VLOOKUP($F437,'Aircraft list'!$A$4:$G$39,4,FALSE)="YES"),T437,""),"")</f>
        <v/>
      </c>
      <c r="AA437" s="115" t="str">
        <f>IFERROR(IF(AND(VLOOKUP($F437,'Aircraft list'!$A$4:$G$39,3,FALSE)="YES",VLOOKUP($F437,'Aircraft list'!$A$4:$G$39,4,FALSE)="YES"),V437,""),"")</f>
        <v/>
      </c>
      <c r="AB437" s="116" t="str">
        <f>IFERROR(IF(AND(VLOOKUP($F437,'Aircraft list'!$A$4:$G$39,2,FALSE)="YES",VLOOKUP($F437,'Aircraft list'!$A$4:$G$39,6,FALSE)="YES"),T437,""),"")</f>
        <v/>
      </c>
      <c r="AC437" s="115" t="str">
        <f>IFERROR(IF(AND(VLOOKUP($F437,'Aircraft list'!$A$4:$G$39,2,FALSE)="YES",VLOOKUP($F437,'Aircraft list'!$A$4:$G$39,6,FALSE)="YES"),V437,""),"")</f>
        <v/>
      </c>
      <c r="AD437" s="116" t="str">
        <f>IFERROR(IF(AND(VLOOKUP($F437,'Aircraft list'!$A$4:$G$39,3,FALSE)="YES",VLOOKUP($F437,'Aircraft list'!$A$4:$G$39,6,FALSE)="YES"),T437,""),"")</f>
        <v/>
      </c>
      <c r="AE437" s="117" t="str">
        <f>IFERROR(IF(AND(VLOOKUP($F437,'Aircraft list'!$A$4:$G$39,3,FALSE)="YES",VLOOKUP($F437,'Aircraft list'!$A$4:$G$39,6,FALSE)="YES"),U437,""),"")</f>
        <v/>
      </c>
      <c r="AF437" s="115" t="str">
        <f>IFERROR(IF(AND(VLOOKUP($F437,'Aircraft list'!$A$4:$G$39,3,FALSE)="YES",VLOOKUP($F437,'Aircraft list'!$A$4:$G$39,6,FALSE)="YES"),V437,""),"")</f>
        <v/>
      </c>
      <c r="AG437" s="116" t="str">
        <f>IFERROR(IF(VLOOKUP($F437,'Aircraft list'!$A$4:$G$39,5,FALSE)="YES",T437,""),"")</f>
        <v/>
      </c>
      <c r="AH437" s="117" t="str">
        <f>IFERROR(IF(VLOOKUP($F437,'Aircraft list'!$A$4:$G$39,5,FALSE)="YES",U437,""),"")</f>
        <v/>
      </c>
      <c r="AI437" s="115" t="str">
        <f>IFERROR(IF(VLOOKUP($F437,'Aircraft list'!$A$4:$G$39,5,FALSE)="YES",V437,""),"")</f>
        <v/>
      </c>
      <c r="AJ437" s="101"/>
      <c r="AK437" s="101"/>
      <c r="AL437" s="101"/>
      <c r="AM437" s="102" t="str">
        <f>IFERROR(IF(VLOOKUP($F437,'Aircraft list'!$A$4:$G$39,7,FALSE)="YES",N437,""),"")</f>
        <v/>
      </c>
      <c r="AN437" s="112"/>
      <c r="AO437" s="101"/>
      <c r="AP437" s="101"/>
      <c r="AQ437" s="101"/>
      <c r="AR437" s="111"/>
      <c r="AS437" s="102"/>
      <c r="AT437" s="102"/>
    </row>
    <row r="438" spans="1:46" s="50" customFormat="1">
      <c r="A438" s="84"/>
      <c r="B438" s="75"/>
      <c r="C438" s="76"/>
      <c r="D438" s="77"/>
      <c r="E438" s="73" t="str">
        <f t="shared" si="21"/>
        <v/>
      </c>
      <c r="F438" s="79"/>
      <c r="G438" s="80"/>
      <c r="H438" s="50" t="str">
        <f>IFERROR(IF(VLOOKUP(F438,'Aircraft list'!$A$4:$T$59, 3,FALSE)="YES", "ME", "SE" )," ")</f>
        <v xml:space="preserve"> </v>
      </c>
      <c r="I438" s="80"/>
      <c r="J438" s="81" t="str">
        <f ca="1">IFERROR(IF(AND(
MOD(C438-fctlontodouble(VLOOKUP(B438,#REF!,4,FALSE))/360,1)&gt;=MOD((((MID((MID((IF(ISERR(A438),"",fctsoleil(A438,fctlattodouble(VLOOKUP(B438,#REF!,3,FALSE)),fctlontodouble(VLOOKUP(B438,#REF!,4,FALSE)),FALSE))),1,4)),1,2))*60+MID((MID((IF(ISERR(A438),"",fctsoleil(A438,fctlattodouble(VLOOKUP(B438,#REF!,3,FALSE)),fctlontodouble(VLOOKUP(B438,#REF!,4,FALSE)),FALSE))),1,4)),3,4))/(60*24))-fctlontodouble(VLOOKUP(B438,#REF!,4,FALSE))/360,1),
MOD(C438-fctlontodouble(VLOOKUP(B438,#REF!,4,FALSE))/360,1)&lt;MOD((((MID((MID((IF(ISERR(A438),"",fctsoleil(A438,fctlattodouble(VLOOKUP(B438,#REF!,3,FALSE)),fctlontodouble(VLOOKUP(B438,#REF!,4,FALSE)),FALSE))),7,4)),1,2))*60+MID((MID((IF(ISERR(A438),"",fctsoleil(A438,fctlattodouble(VLOOKUP(B438,#REF!,3,FALSE)),fctlontodouble(VLOOKUP(B438,#REF!,4,FALSE)),FALSE))),7,4)),3,4))/(60*24))-fctlontodouble(VLOOKUP(B438,#REF!,4,FALSE))/360,1)
),1,""),"")</f>
        <v/>
      </c>
      <c r="K438" s="82" t="str">
        <f t="shared" si="22"/>
        <v/>
      </c>
      <c r="L438" s="79" t="str">
        <f ca="1">IFERROR(IF(AND(
MOD(E438-fctlontodouble(VLOOKUP(D438,#REF!,4,FALSE))/360,1)&gt;=MOD((((MID((MID((IF(ISERR(A438),"",fctsoleil(A438,fctlattodouble(VLOOKUP(D438,#REF!,3,FALSE)),fctlontodouble(VLOOKUP(D438,#REF!,4,FALSE)),FALSE))),1,4)),1,2))*60+MID((MID((IF(ISERR(A438),"",fctsoleil(A438,fctlattodouble(VLOOKUP(D438,#REF!,3,FALSE)),fctlontodouble(VLOOKUP(D438,#REF!,4,FALSE)),FALSE))),1,4)),3,4))/(60*24))-fctlontodouble(VLOOKUP(D438,#REF!,4,FALSE))/360,1),
MOD(E438-fctlontodouble(VLOOKUP(D438,#REF!,4,FALSE))/360,1)&lt;MOD((((MID((MID((IF(ISERR(A438),"",fctsoleil(A438,fctlattodouble(VLOOKUP(D438,#REF!,3,FALSE)),fctlontodouble(VLOOKUP(D438,#REF!,4,FALSE)),FALSE))),7,4)),1,2))*60+MID((MID((IF(ISERR(A438),"",fctsoleil(A438,fctlattodouble(VLOOKUP(D438,#REF!,3,FALSE)),fctlontodouble(VLOOKUP(D438,#REF!,4,FALSE)),FALSE))),7,4)),3,4))/(60*24))-fctlontodouble(VLOOKUP(D438,#REF!,4,FALSE))/360,1)
),1," "),"")</f>
        <v/>
      </c>
      <c r="M438" s="79" t="str">
        <f t="shared" si="23"/>
        <v/>
      </c>
      <c r="N438" s="94"/>
      <c r="O438" s="83"/>
      <c r="P438" s="95"/>
      <c r="Q438" s="96"/>
      <c r="R438" s="97" t="str">
        <f>IF(AND(A438&lt;&gt;0,B438&lt;&gt;0,D438&lt;&gt;0,C438&lt;&gt;0,N438&lt;&gt;0),(vol_de_nuit(B438,D438,A438,C438,N438/24)*24),"")</f>
        <v/>
      </c>
      <c r="S438" s="98"/>
      <c r="T438" s="95"/>
      <c r="U438" s="99"/>
      <c r="V438" s="100"/>
      <c r="W438" s="101"/>
      <c r="X438" s="116" t="str">
        <f>IFERROR(IF(AND(VLOOKUP($F438,'Aircraft list'!$A$4:$G$39,2,FALSE)="YES",VLOOKUP($F438,'Aircraft list'!$A$4:$G$39,4,FALSE)="YES"),T438,""),"")</f>
        <v/>
      </c>
      <c r="Y438" s="115" t="str">
        <f>IFERROR(IF(AND(VLOOKUP($F438,'Aircraft list'!$A$4:$G$39,2,FALSE)="YES",VLOOKUP($F438,'Aircraft list'!$A$4:$G$39,4,FALSE)="YES"),V438,""),"")</f>
        <v/>
      </c>
      <c r="Z438" s="116" t="str">
        <f>IFERROR(IF(AND(VLOOKUP($F438,'Aircraft list'!$A$4:$G$39,3,FALSE)="YES",VLOOKUP($F438,'Aircraft list'!$A$4:$G$39,4,FALSE)="YES"),T438,""),"")</f>
        <v/>
      </c>
      <c r="AA438" s="115" t="str">
        <f>IFERROR(IF(AND(VLOOKUP($F438,'Aircraft list'!$A$4:$G$39,3,FALSE)="YES",VLOOKUP($F438,'Aircraft list'!$A$4:$G$39,4,FALSE)="YES"),V438,""),"")</f>
        <v/>
      </c>
      <c r="AB438" s="116" t="str">
        <f>IFERROR(IF(AND(VLOOKUP($F438,'Aircraft list'!$A$4:$G$39,2,FALSE)="YES",VLOOKUP($F438,'Aircraft list'!$A$4:$G$39,6,FALSE)="YES"),T438,""),"")</f>
        <v/>
      </c>
      <c r="AC438" s="115" t="str">
        <f>IFERROR(IF(AND(VLOOKUP($F438,'Aircraft list'!$A$4:$G$39,2,FALSE)="YES",VLOOKUP($F438,'Aircraft list'!$A$4:$G$39,6,FALSE)="YES"),V438,""),"")</f>
        <v/>
      </c>
      <c r="AD438" s="116" t="str">
        <f>IFERROR(IF(AND(VLOOKUP($F438,'Aircraft list'!$A$4:$G$39,3,FALSE)="YES",VLOOKUP($F438,'Aircraft list'!$A$4:$G$39,6,FALSE)="YES"),T438,""),"")</f>
        <v/>
      </c>
      <c r="AE438" s="117" t="str">
        <f>IFERROR(IF(AND(VLOOKUP($F438,'Aircraft list'!$A$4:$G$39,3,FALSE)="YES",VLOOKUP($F438,'Aircraft list'!$A$4:$G$39,6,FALSE)="YES"),U438,""),"")</f>
        <v/>
      </c>
      <c r="AF438" s="115" t="str">
        <f>IFERROR(IF(AND(VLOOKUP($F438,'Aircraft list'!$A$4:$G$39,3,FALSE)="YES",VLOOKUP($F438,'Aircraft list'!$A$4:$G$39,6,FALSE)="YES"),V438,""),"")</f>
        <v/>
      </c>
      <c r="AG438" s="116" t="str">
        <f>IFERROR(IF(VLOOKUP($F438,'Aircraft list'!$A$4:$G$39,5,FALSE)="YES",T438,""),"")</f>
        <v/>
      </c>
      <c r="AH438" s="117" t="str">
        <f>IFERROR(IF(VLOOKUP($F438,'Aircraft list'!$A$4:$G$39,5,FALSE)="YES",U438,""),"")</f>
        <v/>
      </c>
      <c r="AI438" s="115" t="str">
        <f>IFERROR(IF(VLOOKUP($F438,'Aircraft list'!$A$4:$G$39,5,FALSE)="YES",V438,""),"")</f>
        <v/>
      </c>
      <c r="AJ438" s="101"/>
      <c r="AK438" s="101"/>
      <c r="AL438" s="101"/>
      <c r="AM438" s="102" t="str">
        <f>IFERROR(IF(VLOOKUP($F438,'Aircraft list'!$A$4:$G$39,7,FALSE)="YES",N438,""),"")</f>
        <v/>
      </c>
      <c r="AN438" s="112"/>
      <c r="AO438" s="101"/>
      <c r="AP438" s="101"/>
      <c r="AQ438" s="101"/>
      <c r="AR438" s="111"/>
      <c r="AS438" s="102"/>
      <c r="AT438" s="102"/>
    </row>
    <row r="439" spans="1:46" s="50" customFormat="1">
      <c r="A439" s="84"/>
      <c r="B439" s="75"/>
      <c r="C439" s="76"/>
      <c r="D439" s="77"/>
      <c r="E439" s="73" t="str">
        <f t="shared" si="21"/>
        <v/>
      </c>
      <c r="F439" s="79"/>
      <c r="G439" s="80"/>
      <c r="H439" s="50" t="str">
        <f>IFERROR(IF(VLOOKUP(F439,'Aircraft list'!$A$4:$T$59, 3,FALSE)="YES", "ME", "SE" )," ")</f>
        <v xml:space="preserve"> </v>
      </c>
      <c r="I439" s="80"/>
      <c r="J439" s="81" t="str">
        <f ca="1">IFERROR(IF(AND(
MOD(C439-fctlontodouble(VLOOKUP(B439,#REF!,4,FALSE))/360,1)&gt;=MOD((((MID((MID((IF(ISERR(A439),"",fctsoleil(A439,fctlattodouble(VLOOKUP(B439,#REF!,3,FALSE)),fctlontodouble(VLOOKUP(B439,#REF!,4,FALSE)),FALSE))),1,4)),1,2))*60+MID((MID((IF(ISERR(A439),"",fctsoleil(A439,fctlattodouble(VLOOKUP(B439,#REF!,3,FALSE)),fctlontodouble(VLOOKUP(B439,#REF!,4,FALSE)),FALSE))),1,4)),3,4))/(60*24))-fctlontodouble(VLOOKUP(B439,#REF!,4,FALSE))/360,1),
MOD(C439-fctlontodouble(VLOOKUP(B439,#REF!,4,FALSE))/360,1)&lt;MOD((((MID((MID((IF(ISERR(A439),"",fctsoleil(A439,fctlattodouble(VLOOKUP(B439,#REF!,3,FALSE)),fctlontodouble(VLOOKUP(B439,#REF!,4,FALSE)),FALSE))),7,4)),1,2))*60+MID((MID((IF(ISERR(A439),"",fctsoleil(A439,fctlattodouble(VLOOKUP(B439,#REF!,3,FALSE)),fctlontodouble(VLOOKUP(B439,#REF!,4,FALSE)),FALSE))),7,4)),3,4))/(60*24))-fctlontodouble(VLOOKUP(B439,#REF!,4,FALSE))/360,1)
),1,""),"")</f>
        <v/>
      </c>
      <c r="K439" s="82" t="str">
        <f t="shared" si="22"/>
        <v/>
      </c>
      <c r="L439" s="79" t="str">
        <f ca="1">IFERROR(IF(AND(
MOD(E439-fctlontodouble(VLOOKUP(D439,#REF!,4,FALSE))/360,1)&gt;=MOD((((MID((MID((IF(ISERR(A439),"",fctsoleil(A439,fctlattodouble(VLOOKUP(D439,#REF!,3,FALSE)),fctlontodouble(VLOOKUP(D439,#REF!,4,FALSE)),FALSE))),1,4)),1,2))*60+MID((MID((IF(ISERR(A439),"",fctsoleil(A439,fctlattodouble(VLOOKUP(D439,#REF!,3,FALSE)),fctlontodouble(VLOOKUP(D439,#REF!,4,FALSE)),FALSE))),1,4)),3,4))/(60*24))-fctlontodouble(VLOOKUP(D439,#REF!,4,FALSE))/360,1),
MOD(E439-fctlontodouble(VLOOKUP(D439,#REF!,4,FALSE))/360,1)&lt;MOD((((MID((MID((IF(ISERR(A439),"",fctsoleil(A439,fctlattodouble(VLOOKUP(D439,#REF!,3,FALSE)),fctlontodouble(VLOOKUP(D439,#REF!,4,FALSE)),FALSE))),7,4)),1,2))*60+MID((MID((IF(ISERR(A439),"",fctsoleil(A439,fctlattodouble(VLOOKUP(D439,#REF!,3,FALSE)),fctlontodouble(VLOOKUP(D439,#REF!,4,FALSE)),FALSE))),7,4)),3,4))/(60*24))-fctlontodouble(VLOOKUP(D439,#REF!,4,FALSE))/360,1)
),1," "),"")</f>
        <v/>
      </c>
      <c r="M439" s="79" t="str">
        <f t="shared" si="23"/>
        <v/>
      </c>
      <c r="N439" s="94"/>
      <c r="O439" s="83"/>
      <c r="P439" s="95"/>
      <c r="Q439" s="96"/>
      <c r="R439" s="97" t="str">
        <f>IF(AND(A439&lt;&gt;0,B439&lt;&gt;0,D439&lt;&gt;0,C439&lt;&gt;0,N439&lt;&gt;0),(vol_de_nuit(B439,D439,A439,C439,N439/24)*24),"")</f>
        <v/>
      </c>
      <c r="S439" s="98"/>
      <c r="T439" s="95"/>
      <c r="U439" s="99"/>
      <c r="V439" s="100"/>
      <c r="W439" s="101"/>
      <c r="X439" s="116" t="str">
        <f>IFERROR(IF(AND(VLOOKUP($F439,'Aircraft list'!$A$4:$G$39,2,FALSE)="YES",VLOOKUP($F439,'Aircraft list'!$A$4:$G$39,4,FALSE)="YES"),T439,""),"")</f>
        <v/>
      </c>
      <c r="Y439" s="115" t="str">
        <f>IFERROR(IF(AND(VLOOKUP($F439,'Aircraft list'!$A$4:$G$39,2,FALSE)="YES",VLOOKUP($F439,'Aircraft list'!$A$4:$G$39,4,FALSE)="YES"),V439,""),"")</f>
        <v/>
      </c>
      <c r="Z439" s="116" t="str">
        <f>IFERROR(IF(AND(VLOOKUP($F439,'Aircraft list'!$A$4:$G$39,3,FALSE)="YES",VLOOKUP($F439,'Aircraft list'!$A$4:$G$39,4,FALSE)="YES"),T439,""),"")</f>
        <v/>
      </c>
      <c r="AA439" s="115" t="str">
        <f>IFERROR(IF(AND(VLOOKUP($F439,'Aircraft list'!$A$4:$G$39,3,FALSE)="YES",VLOOKUP($F439,'Aircraft list'!$A$4:$G$39,4,FALSE)="YES"),V439,""),"")</f>
        <v/>
      </c>
      <c r="AB439" s="116" t="str">
        <f>IFERROR(IF(AND(VLOOKUP($F439,'Aircraft list'!$A$4:$G$39,2,FALSE)="YES",VLOOKUP($F439,'Aircraft list'!$A$4:$G$39,6,FALSE)="YES"),T439,""),"")</f>
        <v/>
      </c>
      <c r="AC439" s="115" t="str">
        <f>IFERROR(IF(AND(VLOOKUP($F439,'Aircraft list'!$A$4:$G$39,2,FALSE)="YES",VLOOKUP($F439,'Aircraft list'!$A$4:$G$39,6,FALSE)="YES"),V439,""),"")</f>
        <v/>
      </c>
      <c r="AD439" s="116" t="str">
        <f>IFERROR(IF(AND(VLOOKUP($F439,'Aircraft list'!$A$4:$G$39,3,FALSE)="YES",VLOOKUP($F439,'Aircraft list'!$A$4:$G$39,6,FALSE)="YES"),T439,""),"")</f>
        <v/>
      </c>
      <c r="AE439" s="117" t="str">
        <f>IFERROR(IF(AND(VLOOKUP($F439,'Aircraft list'!$A$4:$G$39,3,FALSE)="YES",VLOOKUP($F439,'Aircraft list'!$A$4:$G$39,6,FALSE)="YES"),U439,""),"")</f>
        <v/>
      </c>
      <c r="AF439" s="115" t="str">
        <f>IFERROR(IF(AND(VLOOKUP($F439,'Aircraft list'!$A$4:$G$39,3,FALSE)="YES",VLOOKUP($F439,'Aircraft list'!$A$4:$G$39,6,FALSE)="YES"),V439,""),"")</f>
        <v/>
      </c>
      <c r="AG439" s="116" t="str">
        <f>IFERROR(IF(VLOOKUP($F439,'Aircraft list'!$A$4:$G$39,5,FALSE)="YES",T439,""),"")</f>
        <v/>
      </c>
      <c r="AH439" s="117" t="str">
        <f>IFERROR(IF(VLOOKUP($F439,'Aircraft list'!$A$4:$G$39,5,FALSE)="YES",U439,""),"")</f>
        <v/>
      </c>
      <c r="AI439" s="115" t="str">
        <f>IFERROR(IF(VLOOKUP($F439,'Aircraft list'!$A$4:$G$39,5,FALSE)="YES",V439,""),"")</f>
        <v/>
      </c>
      <c r="AJ439" s="101"/>
      <c r="AK439" s="101"/>
      <c r="AL439" s="101"/>
      <c r="AM439" s="102" t="str">
        <f>IFERROR(IF(VLOOKUP($F439,'Aircraft list'!$A$4:$G$39,7,FALSE)="YES",N439,""),"")</f>
        <v/>
      </c>
      <c r="AN439" s="112"/>
      <c r="AO439" s="101"/>
      <c r="AP439" s="101"/>
      <c r="AQ439" s="101"/>
      <c r="AR439" s="111"/>
      <c r="AS439" s="102"/>
      <c r="AT439" s="102"/>
    </row>
    <row r="440" spans="1:46" s="50" customFormat="1">
      <c r="A440" s="84"/>
      <c r="B440" s="75"/>
      <c r="C440" s="76"/>
      <c r="D440" s="77"/>
      <c r="E440" s="73" t="str">
        <f t="shared" si="21"/>
        <v/>
      </c>
      <c r="F440" s="79"/>
      <c r="G440" s="80"/>
      <c r="H440" s="50" t="str">
        <f>IFERROR(IF(VLOOKUP(F440,'Aircraft list'!$A$4:$T$59, 3,FALSE)="YES", "ME", "SE" )," ")</f>
        <v xml:space="preserve"> </v>
      </c>
      <c r="I440" s="80"/>
      <c r="J440" s="81" t="str">
        <f ca="1">IFERROR(IF(AND(
MOD(C440-fctlontodouble(VLOOKUP(B440,#REF!,4,FALSE))/360,1)&gt;=MOD((((MID((MID((IF(ISERR(A440),"",fctsoleil(A440,fctlattodouble(VLOOKUP(B440,#REF!,3,FALSE)),fctlontodouble(VLOOKUP(B440,#REF!,4,FALSE)),FALSE))),1,4)),1,2))*60+MID((MID((IF(ISERR(A440),"",fctsoleil(A440,fctlattodouble(VLOOKUP(B440,#REF!,3,FALSE)),fctlontodouble(VLOOKUP(B440,#REF!,4,FALSE)),FALSE))),1,4)),3,4))/(60*24))-fctlontodouble(VLOOKUP(B440,#REF!,4,FALSE))/360,1),
MOD(C440-fctlontodouble(VLOOKUP(B440,#REF!,4,FALSE))/360,1)&lt;MOD((((MID((MID((IF(ISERR(A440),"",fctsoleil(A440,fctlattodouble(VLOOKUP(B440,#REF!,3,FALSE)),fctlontodouble(VLOOKUP(B440,#REF!,4,FALSE)),FALSE))),7,4)),1,2))*60+MID((MID((IF(ISERR(A440),"",fctsoleil(A440,fctlattodouble(VLOOKUP(B440,#REF!,3,FALSE)),fctlontodouble(VLOOKUP(B440,#REF!,4,FALSE)),FALSE))),7,4)),3,4))/(60*24))-fctlontodouble(VLOOKUP(B440,#REF!,4,FALSE))/360,1)
),1,""),"")</f>
        <v/>
      </c>
      <c r="K440" s="82" t="str">
        <f t="shared" si="22"/>
        <v/>
      </c>
      <c r="L440" s="79" t="str">
        <f ca="1">IFERROR(IF(AND(
MOD(E440-fctlontodouble(VLOOKUP(D440,#REF!,4,FALSE))/360,1)&gt;=MOD((((MID((MID((IF(ISERR(A440),"",fctsoleil(A440,fctlattodouble(VLOOKUP(D440,#REF!,3,FALSE)),fctlontodouble(VLOOKUP(D440,#REF!,4,FALSE)),FALSE))),1,4)),1,2))*60+MID((MID((IF(ISERR(A440),"",fctsoleil(A440,fctlattodouble(VLOOKUP(D440,#REF!,3,FALSE)),fctlontodouble(VLOOKUP(D440,#REF!,4,FALSE)),FALSE))),1,4)),3,4))/(60*24))-fctlontodouble(VLOOKUP(D440,#REF!,4,FALSE))/360,1),
MOD(E440-fctlontodouble(VLOOKUP(D440,#REF!,4,FALSE))/360,1)&lt;MOD((((MID((MID((IF(ISERR(A440),"",fctsoleil(A440,fctlattodouble(VLOOKUP(D440,#REF!,3,FALSE)),fctlontodouble(VLOOKUP(D440,#REF!,4,FALSE)),FALSE))),7,4)),1,2))*60+MID((MID((IF(ISERR(A440),"",fctsoleil(A440,fctlattodouble(VLOOKUP(D440,#REF!,3,FALSE)),fctlontodouble(VLOOKUP(D440,#REF!,4,FALSE)),FALSE))),7,4)),3,4))/(60*24))-fctlontodouble(VLOOKUP(D440,#REF!,4,FALSE))/360,1)
),1," "),"")</f>
        <v/>
      </c>
      <c r="M440" s="79" t="str">
        <f t="shared" si="23"/>
        <v/>
      </c>
      <c r="N440" s="94"/>
      <c r="O440" s="83"/>
      <c r="P440" s="95"/>
      <c r="Q440" s="96"/>
      <c r="R440" s="97" t="str">
        <f>IF(AND(A440&lt;&gt;0,B440&lt;&gt;0,D440&lt;&gt;0,C440&lt;&gt;0,N440&lt;&gt;0),(vol_de_nuit(B440,D440,A440,C440,N440/24)*24),"")</f>
        <v/>
      </c>
      <c r="S440" s="98"/>
      <c r="T440" s="95"/>
      <c r="U440" s="99"/>
      <c r="V440" s="100"/>
      <c r="W440" s="101"/>
      <c r="X440" s="116" t="str">
        <f>IFERROR(IF(AND(VLOOKUP($F440,'Aircraft list'!$A$4:$G$39,2,FALSE)="YES",VLOOKUP($F440,'Aircraft list'!$A$4:$G$39,4,FALSE)="YES"),T440,""),"")</f>
        <v/>
      </c>
      <c r="Y440" s="115" t="str">
        <f>IFERROR(IF(AND(VLOOKUP($F440,'Aircraft list'!$A$4:$G$39,2,FALSE)="YES",VLOOKUP($F440,'Aircraft list'!$A$4:$G$39,4,FALSE)="YES"),V440,""),"")</f>
        <v/>
      </c>
      <c r="Z440" s="116" t="str">
        <f>IFERROR(IF(AND(VLOOKUP($F440,'Aircraft list'!$A$4:$G$39,3,FALSE)="YES",VLOOKUP($F440,'Aircraft list'!$A$4:$G$39,4,FALSE)="YES"),T440,""),"")</f>
        <v/>
      </c>
      <c r="AA440" s="115" t="str">
        <f>IFERROR(IF(AND(VLOOKUP($F440,'Aircraft list'!$A$4:$G$39,3,FALSE)="YES",VLOOKUP($F440,'Aircraft list'!$A$4:$G$39,4,FALSE)="YES"),V440,""),"")</f>
        <v/>
      </c>
      <c r="AB440" s="116" t="str">
        <f>IFERROR(IF(AND(VLOOKUP($F440,'Aircraft list'!$A$4:$G$39,2,FALSE)="YES",VLOOKUP($F440,'Aircraft list'!$A$4:$G$39,6,FALSE)="YES"),T440,""),"")</f>
        <v/>
      </c>
      <c r="AC440" s="115" t="str">
        <f>IFERROR(IF(AND(VLOOKUP($F440,'Aircraft list'!$A$4:$G$39,2,FALSE)="YES",VLOOKUP($F440,'Aircraft list'!$A$4:$G$39,6,FALSE)="YES"),V440,""),"")</f>
        <v/>
      </c>
      <c r="AD440" s="116" t="str">
        <f>IFERROR(IF(AND(VLOOKUP($F440,'Aircraft list'!$A$4:$G$39,3,FALSE)="YES",VLOOKUP($F440,'Aircraft list'!$A$4:$G$39,6,FALSE)="YES"),T440,""),"")</f>
        <v/>
      </c>
      <c r="AE440" s="117" t="str">
        <f>IFERROR(IF(AND(VLOOKUP($F440,'Aircraft list'!$A$4:$G$39,3,FALSE)="YES",VLOOKUP($F440,'Aircraft list'!$A$4:$G$39,6,FALSE)="YES"),U440,""),"")</f>
        <v/>
      </c>
      <c r="AF440" s="115" t="str">
        <f>IFERROR(IF(AND(VLOOKUP($F440,'Aircraft list'!$A$4:$G$39,3,FALSE)="YES",VLOOKUP($F440,'Aircraft list'!$A$4:$G$39,6,FALSE)="YES"),V440,""),"")</f>
        <v/>
      </c>
      <c r="AG440" s="116" t="str">
        <f>IFERROR(IF(VLOOKUP($F440,'Aircraft list'!$A$4:$G$39,5,FALSE)="YES",T440,""),"")</f>
        <v/>
      </c>
      <c r="AH440" s="117" t="str">
        <f>IFERROR(IF(VLOOKUP($F440,'Aircraft list'!$A$4:$G$39,5,FALSE)="YES",U440,""),"")</f>
        <v/>
      </c>
      <c r="AI440" s="115" t="str">
        <f>IFERROR(IF(VLOOKUP($F440,'Aircraft list'!$A$4:$G$39,5,FALSE)="YES",V440,""),"")</f>
        <v/>
      </c>
      <c r="AJ440" s="101"/>
      <c r="AK440" s="101"/>
      <c r="AL440" s="101"/>
      <c r="AM440" s="102" t="str">
        <f>IFERROR(IF(VLOOKUP($F440,'Aircraft list'!$A$4:$G$39,7,FALSE)="YES",N440,""),"")</f>
        <v/>
      </c>
      <c r="AN440" s="112"/>
      <c r="AO440" s="101"/>
      <c r="AP440" s="101"/>
      <c r="AQ440" s="101"/>
      <c r="AR440" s="111"/>
      <c r="AS440" s="102"/>
      <c r="AT440" s="102"/>
    </row>
    <row r="441" spans="1:46" s="50" customFormat="1">
      <c r="A441" s="84"/>
      <c r="B441" s="75"/>
      <c r="C441" s="76"/>
      <c r="D441" s="77"/>
      <c r="E441" s="73" t="str">
        <f t="shared" si="21"/>
        <v/>
      </c>
      <c r="F441" s="79"/>
      <c r="G441" s="80"/>
      <c r="H441" s="50" t="str">
        <f>IFERROR(IF(VLOOKUP(F441,'Aircraft list'!$A$4:$T$59, 3,FALSE)="YES", "ME", "SE" )," ")</f>
        <v xml:space="preserve"> </v>
      </c>
      <c r="I441" s="80"/>
      <c r="J441" s="81" t="str">
        <f ca="1">IFERROR(IF(AND(
MOD(C441-fctlontodouble(VLOOKUP(B441,#REF!,4,FALSE))/360,1)&gt;=MOD((((MID((MID((IF(ISERR(A441),"",fctsoleil(A441,fctlattodouble(VLOOKUP(B441,#REF!,3,FALSE)),fctlontodouble(VLOOKUP(B441,#REF!,4,FALSE)),FALSE))),1,4)),1,2))*60+MID((MID((IF(ISERR(A441),"",fctsoleil(A441,fctlattodouble(VLOOKUP(B441,#REF!,3,FALSE)),fctlontodouble(VLOOKUP(B441,#REF!,4,FALSE)),FALSE))),1,4)),3,4))/(60*24))-fctlontodouble(VLOOKUP(B441,#REF!,4,FALSE))/360,1),
MOD(C441-fctlontodouble(VLOOKUP(B441,#REF!,4,FALSE))/360,1)&lt;MOD((((MID((MID((IF(ISERR(A441),"",fctsoleil(A441,fctlattodouble(VLOOKUP(B441,#REF!,3,FALSE)),fctlontodouble(VLOOKUP(B441,#REF!,4,FALSE)),FALSE))),7,4)),1,2))*60+MID((MID((IF(ISERR(A441),"",fctsoleil(A441,fctlattodouble(VLOOKUP(B441,#REF!,3,FALSE)),fctlontodouble(VLOOKUP(B441,#REF!,4,FALSE)),FALSE))),7,4)),3,4))/(60*24))-fctlontodouble(VLOOKUP(B441,#REF!,4,FALSE))/360,1)
),1,""),"")</f>
        <v/>
      </c>
      <c r="K441" s="82" t="str">
        <f t="shared" si="22"/>
        <v/>
      </c>
      <c r="L441" s="79" t="str">
        <f ca="1">IFERROR(IF(AND(
MOD(E441-fctlontodouble(VLOOKUP(D441,#REF!,4,FALSE))/360,1)&gt;=MOD((((MID((MID((IF(ISERR(A441),"",fctsoleil(A441,fctlattodouble(VLOOKUP(D441,#REF!,3,FALSE)),fctlontodouble(VLOOKUP(D441,#REF!,4,FALSE)),FALSE))),1,4)),1,2))*60+MID((MID((IF(ISERR(A441),"",fctsoleil(A441,fctlattodouble(VLOOKUP(D441,#REF!,3,FALSE)),fctlontodouble(VLOOKUP(D441,#REF!,4,FALSE)),FALSE))),1,4)),3,4))/(60*24))-fctlontodouble(VLOOKUP(D441,#REF!,4,FALSE))/360,1),
MOD(E441-fctlontodouble(VLOOKUP(D441,#REF!,4,FALSE))/360,1)&lt;MOD((((MID((MID((IF(ISERR(A441),"",fctsoleil(A441,fctlattodouble(VLOOKUP(D441,#REF!,3,FALSE)),fctlontodouble(VLOOKUP(D441,#REF!,4,FALSE)),FALSE))),7,4)),1,2))*60+MID((MID((IF(ISERR(A441),"",fctsoleil(A441,fctlattodouble(VLOOKUP(D441,#REF!,3,FALSE)),fctlontodouble(VLOOKUP(D441,#REF!,4,FALSE)),FALSE))),7,4)),3,4))/(60*24))-fctlontodouble(VLOOKUP(D441,#REF!,4,FALSE))/360,1)
),1," "),"")</f>
        <v/>
      </c>
      <c r="M441" s="79" t="str">
        <f t="shared" si="23"/>
        <v/>
      </c>
      <c r="N441" s="94"/>
      <c r="O441" s="83"/>
      <c r="P441" s="95"/>
      <c r="Q441" s="96"/>
      <c r="R441" s="97" t="str">
        <f>IF(AND(A441&lt;&gt;0,B441&lt;&gt;0,D441&lt;&gt;0,C441&lt;&gt;0,N441&lt;&gt;0),(vol_de_nuit(B441,D441,A441,C441,N441/24)*24),"")</f>
        <v/>
      </c>
      <c r="S441" s="98"/>
      <c r="T441" s="95"/>
      <c r="U441" s="99"/>
      <c r="V441" s="100"/>
      <c r="W441" s="101"/>
      <c r="X441" s="116" t="str">
        <f>IFERROR(IF(AND(VLOOKUP($F441,'Aircraft list'!$A$4:$G$39,2,FALSE)="YES",VLOOKUP($F441,'Aircraft list'!$A$4:$G$39,4,FALSE)="YES"),T441,""),"")</f>
        <v/>
      </c>
      <c r="Y441" s="115" t="str">
        <f>IFERROR(IF(AND(VLOOKUP($F441,'Aircraft list'!$A$4:$G$39,2,FALSE)="YES",VLOOKUP($F441,'Aircraft list'!$A$4:$G$39,4,FALSE)="YES"),V441,""),"")</f>
        <v/>
      </c>
      <c r="Z441" s="116" t="str">
        <f>IFERROR(IF(AND(VLOOKUP($F441,'Aircraft list'!$A$4:$G$39,3,FALSE)="YES",VLOOKUP($F441,'Aircraft list'!$A$4:$G$39,4,FALSE)="YES"),T441,""),"")</f>
        <v/>
      </c>
      <c r="AA441" s="115" t="str">
        <f>IFERROR(IF(AND(VLOOKUP($F441,'Aircraft list'!$A$4:$G$39,3,FALSE)="YES",VLOOKUP($F441,'Aircraft list'!$A$4:$G$39,4,FALSE)="YES"),V441,""),"")</f>
        <v/>
      </c>
      <c r="AB441" s="116" t="str">
        <f>IFERROR(IF(AND(VLOOKUP($F441,'Aircraft list'!$A$4:$G$39,2,FALSE)="YES",VLOOKUP($F441,'Aircraft list'!$A$4:$G$39,6,FALSE)="YES"),T441,""),"")</f>
        <v/>
      </c>
      <c r="AC441" s="115" t="str">
        <f>IFERROR(IF(AND(VLOOKUP($F441,'Aircraft list'!$A$4:$G$39,2,FALSE)="YES",VLOOKUP($F441,'Aircraft list'!$A$4:$G$39,6,FALSE)="YES"),V441,""),"")</f>
        <v/>
      </c>
      <c r="AD441" s="116" t="str">
        <f>IFERROR(IF(AND(VLOOKUP($F441,'Aircraft list'!$A$4:$G$39,3,FALSE)="YES",VLOOKUP($F441,'Aircraft list'!$A$4:$G$39,6,FALSE)="YES"),T441,""),"")</f>
        <v/>
      </c>
      <c r="AE441" s="117" t="str">
        <f>IFERROR(IF(AND(VLOOKUP($F441,'Aircraft list'!$A$4:$G$39,3,FALSE)="YES",VLOOKUP($F441,'Aircraft list'!$A$4:$G$39,6,FALSE)="YES"),U441,""),"")</f>
        <v/>
      </c>
      <c r="AF441" s="115" t="str">
        <f>IFERROR(IF(AND(VLOOKUP($F441,'Aircraft list'!$A$4:$G$39,3,FALSE)="YES",VLOOKUP($F441,'Aircraft list'!$A$4:$G$39,6,FALSE)="YES"),V441,""),"")</f>
        <v/>
      </c>
      <c r="AG441" s="116" t="str">
        <f>IFERROR(IF(VLOOKUP($F441,'Aircraft list'!$A$4:$G$39,5,FALSE)="YES",T441,""),"")</f>
        <v/>
      </c>
      <c r="AH441" s="117" t="str">
        <f>IFERROR(IF(VLOOKUP($F441,'Aircraft list'!$A$4:$G$39,5,FALSE)="YES",U441,""),"")</f>
        <v/>
      </c>
      <c r="AI441" s="115" t="str">
        <f>IFERROR(IF(VLOOKUP($F441,'Aircraft list'!$A$4:$G$39,5,FALSE)="YES",V441,""),"")</f>
        <v/>
      </c>
      <c r="AJ441" s="101"/>
      <c r="AK441" s="101"/>
      <c r="AL441" s="101"/>
      <c r="AM441" s="102" t="str">
        <f>IFERROR(IF(VLOOKUP($F441,'Aircraft list'!$A$4:$G$39,7,FALSE)="YES",N441,""),"")</f>
        <v/>
      </c>
      <c r="AN441" s="112"/>
      <c r="AO441" s="101"/>
      <c r="AP441" s="101"/>
      <c r="AQ441" s="101"/>
      <c r="AR441" s="111"/>
      <c r="AS441" s="102"/>
      <c r="AT441" s="102"/>
    </row>
    <row r="442" spans="1:46" s="50" customFormat="1">
      <c r="A442" s="84"/>
      <c r="B442" s="75"/>
      <c r="C442" s="76"/>
      <c r="D442" s="77"/>
      <c r="E442" s="73" t="str">
        <f t="shared" si="21"/>
        <v/>
      </c>
      <c r="F442" s="79"/>
      <c r="G442" s="80"/>
      <c r="H442" s="50" t="str">
        <f>IFERROR(IF(VLOOKUP(F442,'Aircraft list'!$A$4:$T$59, 3,FALSE)="YES", "ME", "SE" )," ")</f>
        <v xml:space="preserve"> </v>
      </c>
      <c r="I442" s="80"/>
      <c r="J442" s="81" t="str">
        <f ca="1">IFERROR(IF(AND(
MOD(C442-fctlontodouble(VLOOKUP(B442,#REF!,4,FALSE))/360,1)&gt;=MOD((((MID((MID((IF(ISERR(A442),"",fctsoleil(A442,fctlattodouble(VLOOKUP(B442,#REF!,3,FALSE)),fctlontodouble(VLOOKUP(B442,#REF!,4,FALSE)),FALSE))),1,4)),1,2))*60+MID((MID((IF(ISERR(A442),"",fctsoleil(A442,fctlattodouble(VLOOKUP(B442,#REF!,3,FALSE)),fctlontodouble(VLOOKUP(B442,#REF!,4,FALSE)),FALSE))),1,4)),3,4))/(60*24))-fctlontodouble(VLOOKUP(B442,#REF!,4,FALSE))/360,1),
MOD(C442-fctlontodouble(VLOOKUP(B442,#REF!,4,FALSE))/360,1)&lt;MOD((((MID((MID((IF(ISERR(A442),"",fctsoleil(A442,fctlattodouble(VLOOKUP(B442,#REF!,3,FALSE)),fctlontodouble(VLOOKUP(B442,#REF!,4,FALSE)),FALSE))),7,4)),1,2))*60+MID((MID((IF(ISERR(A442),"",fctsoleil(A442,fctlattodouble(VLOOKUP(B442,#REF!,3,FALSE)),fctlontodouble(VLOOKUP(B442,#REF!,4,FALSE)),FALSE))),7,4)),3,4))/(60*24))-fctlontodouble(VLOOKUP(B442,#REF!,4,FALSE))/360,1)
),1,""),"")</f>
        <v/>
      </c>
      <c r="K442" s="82" t="str">
        <f t="shared" si="22"/>
        <v/>
      </c>
      <c r="L442" s="79" t="str">
        <f ca="1">IFERROR(IF(AND(
MOD(E442-fctlontodouble(VLOOKUP(D442,#REF!,4,FALSE))/360,1)&gt;=MOD((((MID((MID((IF(ISERR(A442),"",fctsoleil(A442,fctlattodouble(VLOOKUP(D442,#REF!,3,FALSE)),fctlontodouble(VLOOKUP(D442,#REF!,4,FALSE)),FALSE))),1,4)),1,2))*60+MID((MID((IF(ISERR(A442),"",fctsoleil(A442,fctlattodouble(VLOOKUP(D442,#REF!,3,FALSE)),fctlontodouble(VLOOKUP(D442,#REF!,4,FALSE)),FALSE))),1,4)),3,4))/(60*24))-fctlontodouble(VLOOKUP(D442,#REF!,4,FALSE))/360,1),
MOD(E442-fctlontodouble(VLOOKUP(D442,#REF!,4,FALSE))/360,1)&lt;MOD((((MID((MID((IF(ISERR(A442),"",fctsoleil(A442,fctlattodouble(VLOOKUP(D442,#REF!,3,FALSE)),fctlontodouble(VLOOKUP(D442,#REF!,4,FALSE)),FALSE))),7,4)),1,2))*60+MID((MID((IF(ISERR(A442),"",fctsoleil(A442,fctlattodouble(VLOOKUP(D442,#REF!,3,FALSE)),fctlontodouble(VLOOKUP(D442,#REF!,4,FALSE)),FALSE))),7,4)),3,4))/(60*24))-fctlontodouble(VLOOKUP(D442,#REF!,4,FALSE))/360,1)
),1," "),"")</f>
        <v/>
      </c>
      <c r="M442" s="79" t="str">
        <f t="shared" si="23"/>
        <v/>
      </c>
      <c r="N442" s="94"/>
      <c r="O442" s="83"/>
      <c r="P442" s="95"/>
      <c r="Q442" s="96"/>
      <c r="R442" s="97" t="str">
        <f>IF(AND(A442&lt;&gt;0,B442&lt;&gt;0,D442&lt;&gt;0,C442&lt;&gt;0,N442&lt;&gt;0),(vol_de_nuit(B442,D442,A442,C442,N442/24)*24),"")</f>
        <v/>
      </c>
      <c r="S442" s="98"/>
      <c r="T442" s="95"/>
      <c r="U442" s="99"/>
      <c r="V442" s="100"/>
      <c r="W442" s="101"/>
      <c r="X442" s="116" t="str">
        <f>IFERROR(IF(AND(VLOOKUP($F442,'Aircraft list'!$A$4:$G$39,2,FALSE)="YES",VLOOKUP($F442,'Aircraft list'!$A$4:$G$39,4,FALSE)="YES"),T442,""),"")</f>
        <v/>
      </c>
      <c r="Y442" s="115" t="str">
        <f>IFERROR(IF(AND(VLOOKUP($F442,'Aircraft list'!$A$4:$G$39,2,FALSE)="YES",VLOOKUP($F442,'Aircraft list'!$A$4:$G$39,4,FALSE)="YES"),V442,""),"")</f>
        <v/>
      </c>
      <c r="Z442" s="116" t="str">
        <f>IFERROR(IF(AND(VLOOKUP($F442,'Aircraft list'!$A$4:$G$39,3,FALSE)="YES",VLOOKUP($F442,'Aircraft list'!$A$4:$G$39,4,FALSE)="YES"),T442,""),"")</f>
        <v/>
      </c>
      <c r="AA442" s="115" t="str">
        <f>IFERROR(IF(AND(VLOOKUP($F442,'Aircraft list'!$A$4:$G$39,3,FALSE)="YES",VLOOKUP($F442,'Aircraft list'!$A$4:$G$39,4,FALSE)="YES"),V442,""),"")</f>
        <v/>
      </c>
      <c r="AB442" s="116" t="str">
        <f>IFERROR(IF(AND(VLOOKUP($F442,'Aircraft list'!$A$4:$G$39,2,FALSE)="YES",VLOOKUP($F442,'Aircraft list'!$A$4:$G$39,6,FALSE)="YES"),T442,""),"")</f>
        <v/>
      </c>
      <c r="AC442" s="115" t="str">
        <f>IFERROR(IF(AND(VLOOKUP($F442,'Aircraft list'!$A$4:$G$39,2,FALSE)="YES",VLOOKUP($F442,'Aircraft list'!$A$4:$G$39,6,FALSE)="YES"),V442,""),"")</f>
        <v/>
      </c>
      <c r="AD442" s="116" t="str">
        <f>IFERROR(IF(AND(VLOOKUP($F442,'Aircraft list'!$A$4:$G$39,3,FALSE)="YES",VLOOKUP($F442,'Aircraft list'!$A$4:$G$39,6,FALSE)="YES"),T442,""),"")</f>
        <v/>
      </c>
      <c r="AE442" s="117" t="str">
        <f>IFERROR(IF(AND(VLOOKUP($F442,'Aircraft list'!$A$4:$G$39,3,FALSE)="YES",VLOOKUP($F442,'Aircraft list'!$A$4:$G$39,6,FALSE)="YES"),U442,""),"")</f>
        <v/>
      </c>
      <c r="AF442" s="115" t="str">
        <f>IFERROR(IF(AND(VLOOKUP($F442,'Aircraft list'!$A$4:$G$39,3,FALSE)="YES",VLOOKUP($F442,'Aircraft list'!$A$4:$G$39,6,FALSE)="YES"),V442,""),"")</f>
        <v/>
      </c>
      <c r="AG442" s="116" t="str">
        <f>IFERROR(IF(VLOOKUP($F442,'Aircraft list'!$A$4:$G$39,5,FALSE)="YES",T442,""),"")</f>
        <v/>
      </c>
      <c r="AH442" s="117" t="str">
        <f>IFERROR(IF(VLOOKUP($F442,'Aircraft list'!$A$4:$G$39,5,FALSE)="YES",U442,""),"")</f>
        <v/>
      </c>
      <c r="AI442" s="115" t="str">
        <f>IFERROR(IF(VLOOKUP($F442,'Aircraft list'!$A$4:$G$39,5,FALSE)="YES",V442,""),"")</f>
        <v/>
      </c>
      <c r="AJ442" s="101"/>
      <c r="AK442" s="101"/>
      <c r="AL442" s="101"/>
      <c r="AM442" s="102" t="str">
        <f>IFERROR(IF(VLOOKUP($F442,'Aircraft list'!$A$4:$G$39,7,FALSE)="YES",N442,""),"")</f>
        <v/>
      </c>
      <c r="AN442" s="112"/>
      <c r="AO442" s="101"/>
      <c r="AP442" s="101"/>
      <c r="AQ442" s="101"/>
      <c r="AR442" s="111"/>
      <c r="AS442" s="102"/>
      <c r="AT442" s="102"/>
    </row>
    <row r="443" spans="1:46" s="50" customFormat="1">
      <c r="A443" s="84"/>
      <c r="B443" s="75"/>
      <c r="C443" s="76"/>
      <c r="D443" s="77"/>
      <c r="E443" s="73" t="str">
        <f t="shared" si="21"/>
        <v/>
      </c>
      <c r="F443" s="79"/>
      <c r="G443" s="80"/>
      <c r="H443" s="50" t="str">
        <f>IFERROR(IF(VLOOKUP(F443,'Aircraft list'!$A$4:$T$59, 3,FALSE)="YES", "ME", "SE" )," ")</f>
        <v xml:space="preserve"> </v>
      </c>
      <c r="I443" s="80"/>
      <c r="J443" s="81" t="str">
        <f ca="1">IFERROR(IF(AND(
MOD(C443-fctlontodouble(VLOOKUP(B443,#REF!,4,FALSE))/360,1)&gt;=MOD((((MID((MID((IF(ISERR(A443),"",fctsoleil(A443,fctlattodouble(VLOOKUP(B443,#REF!,3,FALSE)),fctlontodouble(VLOOKUP(B443,#REF!,4,FALSE)),FALSE))),1,4)),1,2))*60+MID((MID((IF(ISERR(A443),"",fctsoleil(A443,fctlattodouble(VLOOKUP(B443,#REF!,3,FALSE)),fctlontodouble(VLOOKUP(B443,#REF!,4,FALSE)),FALSE))),1,4)),3,4))/(60*24))-fctlontodouble(VLOOKUP(B443,#REF!,4,FALSE))/360,1),
MOD(C443-fctlontodouble(VLOOKUP(B443,#REF!,4,FALSE))/360,1)&lt;MOD((((MID((MID((IF(ISERR(A443),"",fctsoleil(A443,fctlattodouble(VLOOKUP(B443,#REF!,3,FALSE)),fctlontodouble(VLOOKUP(B443,#REF!,4,FALSE)),FALSE))),7,4)),1,2))*60+MID((MID((IF(ISERR(A443),"",fctsoleil(A443,fctlattodouble(VLOOKUP(B443,#REF!,3,FALSE)),fctlontodouble(VLOOKUP(B443,#REF!,4,FALSE)),FALSE))),7,4)),3,4))/(60*24))-fctlontodouble(VLOOKUP(B443,#REF!,4,FALSE))/360,1)
),1,""),"")</f>
        <v/>
      </c>
      <c r="K443" s="82" t="str">
        <f t="shared" si="22"/>
        <v/>
      </c>
      <c r="L443" s="79" t="str">
        <f ca="1">IFERROR(IF(AND(
MOD(E443-fctlontodouble(VLOOKUP(D443,#REF!,4,FALSE))/360,1)&gt;=MOD((((MID((MID((IF(ISERR(A443),"",fctsoleil(A443,fctlattodouble(VLOOKUP(D443,#REF!,3,FALSE)),fctlontodouble(VLOOKUP(D443,#REF!,4,FALSE)),FALSE))),1,4)),1,2))*60+MID((MID((IF(ISERR(A443),"",fctsoleil(A443,fctlattodouble(VLOOKUP(D443,#REF!,3,FALSE)),fctlontodouble(VLOOKUP(D443,#REF!,4,FALSE)),FALSE))),1,4)),3,4))/(60*24))-fctlontodouble(VLOOKUP(D443,#REF!,4,FALSE))/360,1),
MOD(E443-fctlontodouble(VLOOKUP(D443,#REF!,4,FALSE))/360,1)&lt;MOD((((MID((MID((IF(ISERR(A443),"",fctsoleil(A443,fctlattodouble(VLOOKUP(D443,#REF!,3,FALSE)),fctlontodouble(VLOOKUP(D443,#REF!,4,FALSE)),FALSE))),7,4)),1,2))*60+MID((MID((IF(ISERR(A443),"",fctsoleil(A443,fctlattodouble(VLOOKUP(D443,#REF!,3,FALSE)),fctlontodouble(VLOOKUP(D443,#REF!,4,FALSE)),FALSE))),7,4)),3,4))/(60*24))-fctlontodouble(VLOOKUP(D443,#REF!,4,FALSE))/360,1)
),1," "),"")</f>
        <v/>
      </c>
      <c r="M443" s="79" t="str">
        <f t="shared" si="23"/>
        <v/>
      </c>
      <c r="N443" s="94"/>
      <c r="O443" s="83"/>
      <c r="P443" s="95"/>
      <c r="Q443" s="96"/>
      <c r="R443" s="97" t="str">
        <f>IF(AND(A443&lt;&gt;0,B443&lt;&gt;0,D443&lt;&gt;0,C443&lt;&gt;0,N443&lt;&gt;0),(vol_de_nuit(B443,D443,A443,C443,N443/24)*24),"")</f>
        <v/>
      </c>
      <c r="S443" s="98"/>
      <c r="T443" s="95"/>
      <c r="U443" s="99"/>
      <c r="V443" s="100"/>
      <c r="W443" s="101"/>
      <c r="X443" s="116" t="str">
        <f>IFERROR(IF(AND(VLOOKUP($F443,'Aircraft list'!$A$4:$G$39,2,FALSE)="YES",VLOOKUP($F443,'Aircraft list'!$A$4:$G$39,4,FALSE)="YES"),T443,""),"")</f>
        <v/>
      </c>
      <c r="Y443" s="115" t="str">
        <f>IFERROR(IF(AND(VLOOKUP($F443,'Aircraft list'!$A$4:$G$39,2,FALSE)="YES",VLOOKUP($F443,'Aircraft list'!$A$4:$G$39,4,FALSE)="YES"),V443,""),"")</f>
        <v/>
      </c>
      <c r="Z443" s="116" t="str">
        <f>IFERROR(IF(AND(VLOOKUP($F443,'Aircraft list'!$A$4:$G$39,3,FALSE)="YES",VLOOKUP($F443,'Aircraft list'!$A$4:$G$39,4,FALSE)="YES"),T443,""),"")</f>
        <v/>
      </c>
      <c r="AA443" s="115" t="str">
        <f>IFERROR(IF(AND(VLOOKUP($F443,'Aircraft list'!$A$4:$G$39,3,FALSE)="YES",VLOOKUP($F443,'Aircraft list'!$A$4:$G$39,4,FALSE)="YES"),V443,""),"")</f>
        <v/>
      </c>
      <c r="AB443" s="116" t="str">
        <f>IFERROR(IF(AND(VLOOKUP($F443,'Aircraft list'!$A$4:$G$39,2,FALSE)="YES",VLOOKUP($F443,'Aircraft list'!$A$4:$G$39,6,FALSE)="YES"),T443,""),"")</f>
        <v/>
      </c>
      <c r="AC443" s="115" t="str">
        <f>IFERROR(IF(AND(VLOOKUP($F443,'Aircraft list'!$A$4:$G$39,2,FALSE)="YES",VLOOKUP($F443,'Aircraft list'!$A$4:$G$39,6,FALSE)="YES"),V443,""),"")</f>
        <v/>
      </c>
      <c r="AD443" s="116" t="str">
        <f>IFERROR(IF(AND(VLOOKUP($F443,'Aircraft list'!$A$4:$G$39,3,FALSE)="YES",VLOOKUP($F443,'Aircraft list'!$A$4:$G$39,6,FALSE)="YES"),T443,""),"")</f>
        <v/>
      </c>
      <c r="AE443" s="117" t="str">
        <f>IFERROR(IF(AND(VLOOKUP($F443,'Aircraft list'!$A$4:$G$39,3,FALSE)="YES",VLOOKUP($F443,'Aircraft list'!$A$4:$G$39,6,FALSE)="YES"),U443,""),"")</f>
        <v/>
      </c>
      <c r="AF443" s="115" t="str">
        <f>IFERROR(IF(AND(VLOOKUP($F443,'Aircraft list'!$A$4:$G$39,3,FALSE)="YES",VLOOKUP($F443,'Aircraft list'!$A$4:$G$39,6,FALSE)="YES"),V443,""),"")</f>
        <v/>
      </c>
      <c r="AG443" s="116" t="str">
        <f>IFERROR(IF(VLOOKUP($F443,'Aircraft list'!$A$4:$G$39,5,FALSE)="YES",T443,""),"")</f>
        <v/>
      </c>
      <c r="AH443" s="117" t="str">
        <f>IFERROR(IF(VLOOKUP($F443,'Aircraft list'!$A$4:$G$39,5,FALSE)="YES",U443,""),"")</f>
        <v/>
      </c>
      <c r="AI443" s="115" t="str">
        <f>IFERROR(IF(VLOOKUP($F443,'Aircraft list'!$A$4:$G$39,5,FALSE)="YES",V443,""),"")</f>
        <v/>
      </c>
      <c r="AJ443" s="101"/>
      <c r="AK443" s="101"/>
      <c r="AL443" s="101"/>
      <c r="AM443" s="102" t="str">
        <f>IFERROR(IF(VLOOKUP($F443,'Aircraft list'!$A$4:$G$39,7,FALSE)="YES",N443,""),"")</f>
        <v/>
      </c>
      <c r="AN443" s="112"/>
      <c r="AO443" s="101"/>
      <c r="AP443" s="101"/>
      <c r="AQ443" s="101"/>
      <c r="AR443" s="111"/>
      <c r="AS443" s="102"/>
      <c r="AT443" s="102"/>
    </row>
    <row r="444" spans="1:46" s="50" customFormat="1">
      <c r="A444" s="84"/>
      <c r="B444" s="75"/>
      <c r="C444" s="76"/>
      <c r="D444" s="77"/>
      <c r="E444" s="73" t="str">
        <f t="shared" si="21"/>
        <v/>
      </c>
      <c r="F444" s="79"/>
      <c r="G444" s="80"/>
      <c r="H444" s="50" t="str">
        <f>IFERROR(IF(VLOOKUP(F444,'Aircraft list'!$A$4:$T$59, 3,FALSE)="YES", "ME", "SE" )," ")</f>
        <v xml:space="preserve"> </v>
      </c>
      <c r="I444" s="80"/>
      <c r="J444" s="81" t="str">
        <f ca="1">IFERROR(IF(AND(
MOD(C444-fctlontodouble(VLOOKUP(B444,#REF!,4,FALSE))/360,1)&gt;=MOD((((MID((MID((IF(ISERR(A444),"",fctsoleil(A444,fctlattodouble(VLOOKUP(B444,#REF!,3,FALSE)),fctlontodouble(VLOOKUP(B444,#REF!,4,FALSE)),FALSE))),1,4)),1,2))*60+MID((MID((IF(ISERR(A444),"",fctsoleil(A444,fctlattodouble(VLOOKUP(B444,#REF!,3,FALSE)),fctlontodouble(VLOOKUP(B444,#REF!,4,FALSE)),FALSE))),1,4)),3,4))/(60*24))-fctlontodouble(VLOOKUP(B444,#REF!,4,FALSE))/360,1),
MOD(C444-fctlontodouble(VLOOKUP(B444,#REF!,4,FALSE))/360,1)&lt;MOD((((MID((MID((IF(ISERR(A444),"",fctsoleil(A444,fctlattodouble(VLOOKUP(B444,#REF!,3,FALSE)),fctlontodouble(VLOOKUP(B444,#REF!,4,FALSE)),FALSE))),7,4)),1,2))*60+MID((MID((IF(ISERR(A444),"",fctsoleil(A444,fctlattodouble(VLOOKUP(B444,#REF!,3,FALSE)),fctlontodouble(VLOOKUP(B444,#REF!,4,FALSE)),FALSE))),7,4)),3,4))/(60*24))-fctlontodouble(VLOOKUP(B444,#REF!,4,FALSE))/360,1)
),1,""),"")</f>
        <v/>
      </c>
      <c r="K444" s="82" t="str">
        <f t="shared" si="22"/>
        <v/>
      </c>
      <c r="L444" s="79" t="str">
        <f ca="1">IFERROR(IF(AND(
MOD(E444-fctlontodouble(VLOOKUP(D444,#REF!,4,FALSE))/360,1)&gt;=MOD((((MID((MID((IF(ISERR(A444),"",fctsoleil(A444,fctlattodouble(VLOOKUP(D444,#REF!,3,FALSE)),fctlontodouble(VLOOKUP(D444,#REF!,4,FALSE)),FALSE))),1,4)),1,2))*60+MID((MID((IF(ISERR(A444),"",fctsoleil(A444,fctlattodouble(VLOOKUP(D444,#REF!,3,FALSE)),fctlontodouble(VLOOKUP(D444,#REF!,4,FALSE)),FALSE))),1,4)),3,4))/(60*24))-fctlontodouble(VLOOKUP(D444,#REF!,4,FALSE))/360,1),
MOD(E444-fctlontodouble(VLOOKUP(D444,#REF!,4,FALSE))/360,1)&lt;MOD((((MID((MID((IF(ISERR(A444),"",fctsoleil(A444,fctlattodouble(VLOOKUP(D444,#REF!,3,FALSE)),fctlontodouble(VLOOKUP(D444,#REF!,4,FALSE)),FALSE))),7,4)),1,2))*60+MID((MID((IF(ISERR(A444),"",fctsoleil(A444,fctlattodouble(VLOOKUP(D444,#REF!,3,FALSE)),fctlontodouble(VLOOKUP(D444,#REF!,4,FALSE)),FALSE))),7,4)),3,4))/(60*24))-fctlontodouble(VLOOKUP(D444,#REF!,4,FALSE))/360,1)
),1," "),"")</f>
        <v/>
      </c>
      <c r="M444" s="79" t="str">
        <f t="shared" si="23"/>
        <v/>
      </c>
      <c r="N444" s="94"/>
      <c r="O444" s="83"/>
      <c r="P444" s="95"/>
      <c r="Q444" s="96"/>
      <c r="R444" s="97" t="str">
        <f>IF(AND(A444&lt;&gt;0,B444&lt;&gt;0,D444&lt;&gt;0,C444&lt;&gt;0,N444&lt;&gt;0),(vol_de_nuit(B444,D444,A444,C444,N444/24)*24),"")</f>
        <v/>
      </c>
      <c r="S444" s="98"/>
      <c r="T444" s="95"/>
      <c r="U444" s="99"/>
      <c r="V444" s="100"/>
      <c r="W444" s="101"/>
      <c r="X444" s="116" t="str">
        <f>IFERROR(IF(AND(VLOOKUP($F444,'Aircraft list'!$A$4:$G$39,2,FALSE)="YES",VLOOKUP($F444,'Aircraft list'!$A$4:$G$39,4,FALSE)="YES"),T444,""),"")</f>
        <v/>
      </c>
      <c r="Y444" s="115" t="str">
        <f>IFERROR(IF(AND(VLOOKUP($F444,'Aircraft list'!$A$4:$G$39,2,FALSE)="YES",VLOOKUP($F444,'Aircraft list'!$A$4:$G$39,4,FALSE)="YES"),V444,""),"")</f>
        <v/>
      </c>
      <c r="Z444" s="116" t="str">
        <f>IFERROR(IF(AND(VLOOKUP($F444,'Aircraft list'!$A$4:$G$39,3,FALSE)="YES",VLOOKUP($F444,'Aircraft list'!$A$4:$G$39,4,FALSE)="YES"),T444,""),"")</f>
        <v/>
      </c>
      <c r="AA444" s="115" t="str">
        <f>IFERROR(IF(AND(VLOOKUP($F444,'Aircraft list'!$A$4:$G$39,3,FALSE)="YES",VLOOKUP($F444,'Aircraft list'!$A$4:$G$39,4,FALSE)="YES"),V444,""),"")</f>
        <v/>
      </c>
      <c r="AB444" s="116" t="str">
        <f>IFERROR(IF(AND(VLOOKUP($F444,'Aircraft list'!$A$4:$G$39,2,FALSE)="YES",VLOOKUP($F444,'Aircraft list'!$A$4:$G$39,6,FALSE)="YES"),T444,""),"")</f>
        <v/>
      </c>
      <c r="AC444" s="115" t="str">
        <f>IFERROR(IF(AND(VLOOKUP($F444,'Aircraft list'!$A$4:$G$39,2,FALSE)="YES",VLOOKUP($F444,'Aircraft list'!$A$4:$G$39,6,FALSE)="YES"),V444,""),"")</f>
        <v/>
      </c>
      <c r="AD444" s="116" t="str">
        <f>IFERROR(IF(AND(VLOOKUP($F444,'Aircraft list'!$A$4:$G$39,3,FALSE)="YES",VLOOKUP($F444,'Aircraft list'!$A$4:$G$39,6,FALSE)="YES"),T444,""),"")</f>
        <v/>
      </c>
      <c r="AE444" s="117" t="str">
        <f>IFERROR(IF(AND(VLOOKUP($F444,'Aircraft list'!$A$4:$G$39,3,FALSE)="YES",VLOOKUP($F444,'Aircraft list'!$A$4:$G$39,6,FALSE)="YES"),U444,""),"")</f>
        <v/>
      </c>
      <c r="AF444" s="115" t="str">
        <f>IFERROR(IF(AND(VLOOKUP($F444,'Aircraft list'!$A$4:$G$39,3,FALSE)="YES",VLOOKUP($F444,'Aircraft list'!$A$4:$G$39,6,FALSE)="YES"),V444,""),"")</f>
        <v/>
      </c>
      <c r="AG444" s="116" t="str">
        <f>IFERROR(IF(VLOOKUP($F444,'Aircraft list'!$A$4:$G$39,5,FALSE)="YES",T444,""),"")</f>
        <v/>
      </c>
      <c r="AH444" s="117" t="str">
        <f>IFERROR(IF(VLOOKUP($F444,'Aircraft list'!$A$4:$G$39,5,FALSE)="YES",U444,""),"")</f>
        <v/>
      </c>
      <c r="AI444" s="115" t="str">
        <f>IFERROR(IF(VLOOKUP($F444,'Aircraft list'!$A$4:$G$39,5,FALSE)="YES",V444,""),"")</f>
        <v/>
      </c>
      <c r="AJ444" s="101"/>
      <c r="AK444" s="101"/>
      <c r="AL444" s="101"/>
      <c r="AM444" s="102" t="str">
        <f>IFERROR(IF(VLOOKUP($F444,'Aircraft list'!$A$4:$G$39,7,FALSE)="YES",N444,""),"")</f>
        <v/>
      </c>
      <c r="AN444" s="112"/>
      <c r="AO444" s="101"/>
      <c r="AP444" s="101"/>
      <c r="AQ444" s="101"/>
      <c r="AR444" s="111"/>
      <c r="AS444" s="102"/>
      <c r="AT444" s="102"/>
    </row>
    <row r="445" spans="1:46" s="50" customFormat="1">
      <c r="A445" s="84"/>
      <c r="B445" s="75"/>
      <c r="C445" s="76"/>
      <c r="D445" s="77"/>
      <c r="E445" s="73" t="str">
        <f t="shared" si="21"/>
        <v/>
      </c>
      <c r="F445" s="79"/>
      <c r="G445" s="80"/>
      <c r="H445" s="50" t="str">
        <f>IFERROR(IF(VLOOKUP(F445,'Aircraft list'!$A$4:$T$59, 3,FALSE)="YES", "ME", "SE" )," ")</f>
        <v xml:space="preserve"> </v>
      </c>
      <c r="I445" s="80"/>
      <c r="J445" s="81" t="str">
        <f ca="1">IFERROR(IF(AND(
MOD(C445-fctlontodouble(VLOOKUP(B445,#REF!,4,FALSE))/360,1)&gt;=MOD((((MID((MID((IF(ISERR(A445),"",fctsoleil(A445,fctlattodouble(VLOOKUP(B445,#REF!,3,FALSE)),fctlontodouble(VLOOKUP(B445,#REF!,4,FALSE)),FALSE))),1,4)),1,2))*60+MID((MID((IF(ISERR(A445),"",fctsoleil(A445,fctlattodouble(VLOOKUP(B445,#REF!,3,FALSE)),fctlontodouble(VLOOKUP(B445,#REF!,4,FALSE)),FALSE))),1,4)),3,4))/(60*24))-fctlontodouble(VLOOKUP(B445,#REF!,4,FALSE))/360,1),
MOD(C445-fctlontodouble(VLOOKUP(B445,#REF!,4,FALSE))/360,1)&lt;MOD((((MID((MID((IF(ISERR(A445),"",fctsoleil(A445,fctlattodouble(VLOOKUP(B445,#REF!,3,FALSE)),fctlontodouble(VLOOKUP(B445,#REF!,4,FALSE)),FALSE))),7,4)),1,2))*60+MID((MID((IF(ISERR(A445),"",fctsoleil(A445,fctlattodouble(VLOOKUP(B445,#REF!,3,FALSE)),fctlontodouble(VLOOKUP(B445,#REF!,4,FALSE)),FALSE))),7,4)),3,4))/(60*24))-fctlontodouble(VLOOKUP(B445,#REF!,4,FALSE))/360,1)
),1,""),"")</f>
        <v/>
      </c>
      <c r="K445" s="82" t="str">
        <f t="shared" si="22"/>
        <v/>
      </c>
      <c r="L445" s="79" t="str">
        <f ca="1">IFERROR(IF(AND(
MOD(E445-fctlontodouble(VLOOKUP(D445,#REF!,4,FALSE))/360,1)&gt;=MOD((((MID((MID((IF(ISERR(A445),"",fctsoleil(A445,fctlattodouble(VLOOKUP(D445,#REF!,3,FALSE)),fctlontodouble(VLOOKUP(D445,#REF!,4,FALSE)),FALSE))),1,4)),1,2))*60+MID((MID((IF(ISERR(A445),"",fctsoleil(A445,fctlattodouble(VLOOKUP(D445,#REF!,3,FALSE)),fctlontodouble(VLOOKUP(D445,#REF!,4,FALSE)),FALSE))),1,4)),3,4))/(60*24))-fctlontodouble(VLOOKUP(D445,#REF!,4,FALSE))/360,1),
MOD(E445-fctlontodouble(VLOOKUP(D445,#REF!,4,FALSE))/360,1)&lt;MOD((((MID((MID((IF(ISERR(A445),"",fctsoleil(A445,fctlattodouble(VLOOKUP(D445,#REF!,3,FALSE)),fctlontodouble(VLOOKUP(D445,#REF!,4,FALSE)),FALSE))),7,4)),1,2))*60+MID((MID((IF(ISERR(A445),"",fctsoleil(A445,fctlattodouble(VLOOKUP(D445,#REF!,3,FALSE)),fctlontodouble(VLOOKUP(D445,#REF!,4,FALSE)),FALSE))),7,4)),3,4))/(60*24))-fctlontodouble(VLOOKUP(D445,#REF!,4,FALSE))/360,1)
),1," "),"")</f>
        <v/>
      </c>
      <c r="M445" s="79" t="str">
        <f t="shared" si="23"/>
        <v/>
      </c>
      <c r="N445" s="94"/>
      <c r="O445" s="83"/>
      <c r="P445" s="95"/>
      <c r="Q445" s="96"/>
      <c r="R445" s="97" t="str">
        <f>IF(AND(A445&lt;&gt;0,B445&lt;&gt;0,D445&lt;&gt;0,C445&lt;&gt;0,N445&lt;&gt;0),(vol_de_nuit(B445,D445,A445,C445,N445/24)*24),"")</f>
        <v/>
      </c>
      <c r="S445" s="98"/>
      <c r="T445" s="95"/>
      <c r="U445" s="99"/>
      <c r="V445" s="100"/>
      <c r="W445" s="101"/>
      <c r="X445" s="116" t="str">
        <f>IFERROR(IF(AND(VLOOKUP($F445,'Aircraft list'!$A$4:$G$39,2,FALSE)="YES",VLOOKUP($F445,'Aircraft list'!$A$4:$G$39,4,FALSE)="YES"),T445,""),"")</f>
        <v/>
      </c>
      <c r="Y445" s="115" t="str">
        <f>IFERROR(IF(AND(VLOOKUP($F445,'Aircraft list'!$A$4:$G$39,2,FALSE)="YES",VLOOKUP($F445,'Aircraft list'!$A$4:$G$39,4,FALSE)="YES"),V445,""),"")</f>
        <v/>
      </c>
      <c r="Z445" s="116" t="str">
        <f>IFERROR(IF(AND(VLOOKUP($F445,'Aircraft list'!$A$4:$G$39,3,FALSE)="YES",VLOOKUP($F445,'Aircraft list'!$A$4:$G$39,4,FALSE)="YES"),T445,""),"")</f>
        <v/>
      </c>
      <c r="AA445" s="115" t="str">
        <f>IFERROR(IF(AND(VLOOKUP($F445,'Aircraft list'!$A$4:$G$39,3,FALSE)="YES",VLOOKUP($F445,'Aircraft list'!$A$4:$G$39,4,FALSE)="YES"),V445,""),"")</f>
        <v/>
      </c>
      <c r="AB445" s="116" t="str">
        <f>IFERROR(IF(AND(VLOOKUP($F445,'Aircraft list'!$A$4:$G$39,2,FALSE)="YES",VLOOKUP($F445,'Aircraft list'!$A$4:$G$39,6,FALSE)="YES"),T445,""),"")</f>
        <v/>
      </c>
      <c r="AC445" s="115" t="str">
        <f>IFERROR(IF(AND(VLOOKUP($F445,'Aircraft list'!$A$4:$G$39,2,FALSE)="YES",VLOOKUP($F445,'Aircraft list'!$A$4:$G$39,6,FALSE)="YES"),V445,""),"")</f>
        <v/>
      </c>
      <c r="AD445" s="116" t="str">
        <f>IFERROR(IF(AND(VLOOKUP($F445,'Aircraft list'!$A$4:$G$39,3,FALSE)="YES",VLOOKUP($F445,'Aircraft list'!$A$4:$G$39,6,FALSE)="YES"),T445,""),"")</f>
        <v/>
      </c>
      <c r="AE445" s="117" t="str">
        <f>IFERROR(IF(AND(VLOOKUP($F445,'Aircraft list'!$A$4:$G$39,3,FALSE)="YES",VLOOKUP($F445,'Aircraft list'!$A$4:$G$39,6,FALSE)="YES"),U445,""),"")</f>
        <v/>
      </c>
      <c r="AF445" s="115" t="str">
        <f>IFERROR(IF(AND(VLOOKUP($F445,'Aircraft list'!$A$4:$G$39,3,FALSE)="YES",VLOOKUP($F445,'Aircraft list'!$A$4:$G$39,6,FALSE)="YES"),V445,""),"")</f>
        <v/>
      </c>
      <c r="AG445" s="116" t="str">
        <f>IFERROR(IF(VLOOKUP($F445,'Aircraft list'!$A$4:$G$39,5,FALSE)="YES",T445,""),"")</f>
        <v/>
      </c>
      <c r="AH445" s="117" t="str">
        <f>IFERROR(IF(VLOOKUP($F445,'Aircraft list'!$A$4:$G$39,5,FALSE)="YES",U445,""),"")</f>
        <v/>
      </c>
      <c r="AI445" s="115" t="str">
        <f>IFERROR(IF(VLOOKUP($F445,'Aircraft list'!$A$4:$G$39,5,FALSE)="YES",V445,""),"")</f>
        <v/>
      </c>
      <c r="AJ445" s="101"/>
      <c r="AK445" s="101"/>
      <c r="AL445" s="101"/>
      <c r="AM445" s="102" t="str">
        <f>IFERROR(IF(VLOOKUP($F445,'Aircraft list'!$A$4:$G$39,7,FALSE)="YES",N445,""),"")</f>
        <v/>
      </c>
      <c r="AN445" s="112"/>
      <c r="AO445" s="101"/>
      <c r="AP445" s="101"/>
      <c r="AQ445" s="101"/>
      <c r="AR445" s="111"/>
      <c r="AS445" s="102"/>
      <c r="AT445" s="102"/>
    </row>
    <row r="446" spans="1:46" s="50" customFormat="1">
      <c r="A446" s="84"/>
      <c r="B446" s="75"/>
      <c r="C446" s="76"/>
      <c r="D446" s="77"/>
      <c r="E446" s="73" t="str">
        <f t="shared" si="21"/>
        <v/>
      </c>
      <c r="F446" s="79"/>
      <c r="G446" s="80"/>
      <c r="H446" s="50" t="str">
        <f>IFERROR(IF(VLOOKUP(F446,'Aircraft list'!$A$4:$T$59, 3,FALSE)="YES", "ME", "SE" )," ")</f>
        <v xml:space="preserve"> </v>
      </c>
      <c r="I446" s="80"/>
      <c r="J446" s="81" t="str">
        <f ca="1">IFERROR(IF(AND(
MOD(C446-fctlontodouble(VLOOKUP(B446,#REF!,4,FALSE))/360,1)&gt;=MOD((((MID((MID((IF(ISERR(A446),"",fctsoleil(A446,fctlattodouble(VLOOKUP(B446,#REF!,3,FALSE)),fctlontodouble(VLOOKUP(B446,#REF!,4,FALSE)),FALSE))),1,4)),1,2))*60+MID((MID((IF(ISERR(A446),"",fctsoleil(A446,fctlattodouble(VLOOKUP(B446,#REF!,3,FALSE)),fctlontodouble(VLOOKUP(B446,#REF!,4,FALSE)),FALSE))),1,4)),3,4))/(60*24))-fctlontodouble(VLOOKUP(B446,#REF!,4,FALSE))/360,1),
MOD(C446-fctlontodouble(VLOOKUP(B446,#REF!,4,FALSE))/360,1)&lt;MOD((((MID((MID((IF(ISERR(A446),"",fctsoleil(A446,fctlattodouble(VLOOKUP(B446,#REF!,3,FALSE)),fctlontodouble(VLOOKUP(B446,#REF!,4,FALSE)),FALSE))),7,4)),1,2))*60+MID((MID((IF(ISERR(A446),"",fctsoleil(A446,fctlattodouble(VLOOKUP(B446,#REF!,3,FALSE)),fctlontodouble(VLOOKUP(B446,#REF!,4,FALSE)),FALSE))),7,4)),3,4))/(60*24))-fctlontodouble(VLOOKUP(B446,#REF!,4,FALSE))/360,1)
),1,""),"")</f>
        <v/>
      </c>
      <c r="K446" s="82" t="str">
        <f t="shared" si="22"/>
        <v/>
      </c>
      <c r="L446" s="79" t="str">
        <f ca="1">IFERROR(IF(AND(
MOD(E446-fctlontodouble(VLOOKUP(D446,#REF!,4,FALSE))/360,1)&gt;=MOD((((MID((MID((IF(ISERR(A446),"",fctsoleil(A446,fctlattodouble(VLOOKUP(D446,#REF!,3,FALSE)),fctlontodouble(VLOOKUP(D446,#REF!,4,FALSE)),FALSE))),1,4)),1,2))*60+MID((MID((IF(ISERR(A446),"",fctsoleil(A446,fctlattodouble(VLOOKUP(D446,#REF!,3,FALSE)),fctlontodouble(VLOOKUP(D446,#REF!,4,FALSE)),FALSE))),1,4)),3,4))/(60*24))-fctlontodouble(VLOOKUP(D446,#REF!,4,FALSE))/360,1),
MOD(E446-fctlontodouble(VLOOKUP(D446,#REF!,4,FALSE))/360,1)&lt;MOD((((MID((MID((IF(ISERR(A446),"",fctsoleil(A446,fctlattodouble(VLOOKUP(D446,#REF!,3,FALSE)),fctlontodouble(VLOOKUP(D446,#REF!,4,FALSE)),FALSE))),7,4)),1,2))*60+MID((MID((IF(ISERR(A446),"",fctsoleil(A446,fctlattodouble(VLOOKUP(D446,#REF!,3,FALSE)),fctlontodouble(VLOOKUP(D446,#REF!,4,FALSE)),FALSE))),7,4)),3,4))/(60*24))-fctlontodouble(VLOOKUP(D446,#REF!,4,FALSE))/360,1)
),1," "),"")</f>
        <v/>
      </c>
      <c r="M446" s="79" t="str">
        <f t="shared" si="23"/>
        <v/>
      </c>
      <c r="N446" s="94"/>
      <c r="O446" s="83"/>
      <c r="P446" s="95"/>
      <c r="Q446" s="96"/>
      <c r="R446" s="97" t="str">
        <f>IF(AND(A446&lt;&gt;0,B446&lt;&gt;0,D446&lt;&gt;0,C446&lt;&gt;0,N446&lt;&gt;0),(vol_de_nuit(B446,D446,A446,C446,N446/24)*24),"")</f>
        <v/>
      </c>
      <c r="S446" s="98"/>
      <c r="T446" s="95"/>
      <c r="U446" s="99"/>
      <c r="V446" s="100"/>
      <c r="W446" s="101"/>
      <c r="X446" s="116" t="str">
        <f>IFERROR(IF(AND(VLOOKUP($F446,'Aircraft list'!$A$4:$G$39,2,FALSE)="YES",VLOOKUP($F446,'Aircraft list'!$A$4:$G$39,4,FALSE)="YES"),T446,""),"")</f>
        <v/>
      </c>
      <c r="Y446" s="115" t="str">
        <f>IFERROR(IF(AND(VLOOKUP($F446,'Aircraft list'!$A$4:$G$39,2,FALSE)="YES",VLOOKUP($F446,'Aircraft list'!$A$4:$G$39,4,FALSE)="YES"),V446,""),"")</f>
        <v/>
      </c>
      <c r="Z446" s="116" t="str">
        <f>IFERROR(IF(AND(VLOOKUP($F446,'Aircraft list'!$A$4:$G$39,3,FALSE)="YES",VLOOKUP($F446,'Aircraft list'!$A$4:$G$39,4,FALSE)="YES"),T446,""),"")</f>
        <v/>
      </c>
      <c r="AA446" s="115" t="str">
        <f>IFERROR(IF(AND(VLOOKUP($F446,'Aircraft list'!$A$4:$G$39,3,FALSE)="YES",VLOOKUP($F446,'Aircraft list'!$A$4:$G$39,4,FALSE)="YES"),V446,""),"")</f>
        <v/>
      </c>
      <c r="AB446" s="116" t="str">
        <f>IFERROR(IF(AND(VLOOKUP($F446,'Aircraft list'!$A$4:$G$39,2,FALSE)="YES",VLOOKUP($F446,'Aircraft list'!$A$4:$G$39,6,FALSE)="YES"),T446,""),"")</f>
        <v/>
      </c>
      <c r="AC446" s="115" t="str">
        <f>IFERROR(IF(AND(VLOOKUP($F446,'Aircraft list'!$A$4:$G$39,2,FALSE)="YES",VLOOKUP($F446,'Aircraft list'!$A$4:$G$39,6,FALSE)="YES"),V446,""),"")</f>
        <v/>
      </c>
      <c r="AD446" s="116" t="str">
        <f>IFERROR(IF(AND(VLOOKUP($F446,'Aircraft list'!$A$4:$G$39,3,FALSE)="YES",VLOOKUP($F446,'Aircraft list'!$A$4:$G$39,6,FALSE)="YES"),T446,""),"")</f>
        <v/>
      </c>
      <c r="AE446" s="117" t="str">
        <f>IFERROR(IF(AND(VLOOKUP($F446,'Aircraft list'!$A$4:$G$39,3,FALSE)="YES",VLOOKUP($F446,'Aircraft list'!$A$4:$G$39,6,FALSE)="YES"),U446,""),"")</f>
        <v/>
      </c>
      <c r="AF446" s="115" t="str">
        <f>IFERROR(IF(AND(VLOOKUP($F446,'Aircraft list'!$A$4:$G$39,3,FALSE)="YES",VLOOKUP($F446,'Aircraft list'!$A$4:$G$39,6,FALSE)="YES"),V446,""),"")</f>
        <v/>
      </c>
      <c r="AG446" s="116" t="str">
        <f>IFERROR(IF(VLOOKUP($F446,'Aircraft list'!$A$4:$G$39,5,FALSE)="YES",T446,""),"")</f>
        <v/>
      </c>
      <c r="AH446" s="117" t="str">
        <f>IFERROR(IF(VLOOKUP($F446,'Aircraft list'!$A$4:$G$39,5,FALSE)="YES",U446,""),"")</f>
        <v/>
      </c>
      <c r="AI446" s="115" t="str">
        <f>IFERROR(IF(VLOOKUP($F446,'Aircraft list'!$A$4:$G$39,5,FALSE)="YES",V446,""),"")</f>
        <v/>
      </c>
      <c r="AJ446" s="101"/>
      <c r="AK446" s="101"/>
      <c r="AL446" s="101"/>
      <c r="AM446" s="102" t="str">
        <f>IFERROR(IF(VLOOKUP($F446,'Aircraft list'!$A$4:$G$39,7,FALSE)="YES",N446,""),"")</f>
        <v/>
      </c>
      <c r="AN446" s="112"/>
      <c r="AO446" s="101"/>
      <c r="AP446" s="101"/>
      <c r="AQ446" s="101"/>
      <c r="AR446" s="111"/>
      <c r="AS446" s="102"/>
      <c r="AT446" s="102"/>
    </row>
    <row r="447" spans="1:46" s="50" customFormat="1">
      <c r="A447" s="84"/>
      <c r="B447" s="75"/>
      <c r="C447" s="76"/>
      <c r="D447" s="77"/>
      <c r="E447" s="73" t="str">
        <f t="shared" si="21"/>
        <v/>
      </c>
      <c r="F447" s="79"/>
      <c r="G447" s="80"/>
      <c r="H447" s="50" t="str">
        <f>IFERROR(IF(VLOOKUP(F447,'Aircraft list'!$A$4:$T$59, 3,FALSE)="YES", "ME", "SE" )," ")</f>
        <v xml:space="preserve"> </v>
      </c>
      <c r="I447" s="80"/>
      <c r="J447" s="81" t="str">
        <f ca="1">IFERROR(IF(AND(
MOD(C447-fctlontodouble(VLOOKUP(B447,#REF!,4,FALSE))/360,1)&gt;=MOD((((MID((MID((IF(ISERR(A447),"",fctsoleil(A447,fctlattodouble(VLOOKUP(B447,#REF!,3,FALSE)),fctlontodouble(VLOOKUP(B447,#REF!,4,FALSE)),FALSE))),1,4)),1,2))*60+MID((MID((IF(ISERR(A447),"",fctsoleil(A447,fctlattodouble(VLOOKUP(B447,#REF!,3,FALSE)),fctlontodouble(VLOOKUP(B447,#REF!,4,FALSE)),FALSE))),1,4)),3,4))/(60*24))-fctlontodouble(VLOOKUP(B447,#REF!,4,FALSE))/360,1),
MOD(C447-fctlontodouble(VLOOKUP(B447,#REF!,4,FALSE))/360,1)&lt;MOD((((MID((MID((IF(ISERR(A447),"",fctsoleil(A447,fctlattodouble(VLOOKUP(B447,#REF!,3,FALSE)),fctlontodouble(VLOOKUP(B447,#REF!,4,FALSE)),FALSE))),7,4)),1,2))*60+MID((MID((IF(ISERR(A447),"",fctsoleil(A447,fctlattodouble(VLOOKUP(B447,#REF!,3,FALSE)),fctlontodouble(VLOOKUP(B447,#REF!,4,FALSE)),FALSE))),7,4)),3,4))/(60*24))-fctlontodouble(VLOOKUP(B447,#REF!,4,FALSE))/360,1)
),1,""),"")</f>
        <v/>
      </c>
      <c r="K447" s="82" t="str">
        <f t="shared" si="22"/>
        <v/>
      </c>
      <c r="L447" s="79" t="str">
        <f ca="1">IFERROR(IF(AND(
MOD(E447-fctlontodouble(VLOOKUP(D447,#REF!,4,FALSE))/360,1)&gt;=MOD((((MID((MID((IF(ISERR(A447),"",fctsoleil(A447,fctlattodouble(VLOOKUP(D447,#REF!,3,FALSE)),fctlontodouble(VLOOKUP(D447,#REF!,4,FALSE)),FALSE))),1,4)),1,2))*60+MID((MID((IF(ISERR(A447),"",fctsoleil(A447,fctlattodouble(VLOOKUP(D447,#REF!,3,FALSE)),fctlontodouble(VLOOKUP(D447,#REF!,4,FALSE)),FALSE))),1,4)),3,4))/(60*24))-fctlontodouble(VLOOKUP(D447,#REF!,4,FALSE))/360,1),
MOD(E447-fctlontodouble(VLOOKUP(D447,#REF!,4,FALSE))/360,1)&lt;MOD((((MID((MID((IF(ISERR(A447),"",fctsoleil(A447,fctlattodouble(VLOOKUP(D447,#REF!,3,FALSE)),fctlontodouble(VLOOKUP(D447,#REF!,4,FALSE)),FALSE))),7,4)),1,2))*60+MID((MID((IF(ISERR(A447),"",fctsoleil(A447,fctlattodouble(VLOOKUP(D447,#REF!,3,FALSE)),fctlontodouble(VLOOKUP(D447,#REF!,4,FALSE)),FALSE))),7,4)),3,4))/(60*24))-fctlontodouble(VLOOKUP(D447,#REF!,4,FALSE))/360,1)
),1," "),"")</f>
        <v/>
      </c>
      <c r="M447" s="79" t="str">
        <f t="shared" si="23"/>
        <v/>
      </c>
      <c r="N447" s="94"/>
      <c r="O447" s="83"/>
      <c r="P447" s="95"/>
      <c r="Q447" s="96"/>
      <c r="R447" s="97" t="str">
        <f>IF(AND(A447&lt;&gt;0,B447&lt;&gt;0,D447&lt;&gt;0,C447&lt;&gt;0,N447&lt;&gt;0),(vol_de_nuit(B447,D447,A447,C447,N447/24)*24),"")</f>
        <v/>
      </c>
      <c r="S447" s="98"/>
      <c r="T447" s="95"/>
      <c r="U447" s="99"/>
      <c r="V447" s="100"/>
      <c r="W447" s="101"/>
      <c r="X447" s="116" t="str">
        <f>IFERROR(IF(AND(VLOOKUP($F447,'Aircraft list'!$A$4:$G$39,2,FALSE)="YES",VLOOKUP($F447,'Aircraft list'!$A$4:$G$39,4,FALSE)="YES"),T447,""),"")</f>
        <v/>
      </c>
      <c r="Y447" s="115" t="str">
        <f>IFERROR(IF(AND(VLOOKUP($F447,'Aircraft list'!$A$4:$G$39,2,FALSE)="YES",VLOOKUP($F447,'Aircraft list'!$A$4:$G$39,4,FALSE)="YES"),V447,""),"")</f>
        <v/>
      </c>
      <c r="Z447" s="116" t="str">
        <f>IFERROR(IF(AND(VLOOKUP($F447,'Aircraft list'!$A$4:$G$39,3,FALSE)="YES",VLOOKUP($F447,'Aircraft list'!$A$4:$G$39,4,FALSE)="YES"),T447,""),"")</f>
        <v/>
      </c>
      <c r="AA447" s="115" t="str">
        <f>IFERROR(IF(AND(VLOOKUP($F447,'Aircraft list'!$A$4:$G$39,3,FALSE)="YES",VLOOKUP($F447,'Aircraft list'!$A$4:$G$39,4,FALSE)="YES"),V447,""),"")</f>
        <v/>
      </c>
      <c r="AB447" s="116" t="str">
        <f>IFERROR(IF(AND(VLOOKUP($F447,'Aircraft list'!$A$4:$G$39,2,FALSE)="YES",VLOOKUP($F447,'Aircraft list'!$A$4:$G$39,6,FALSE)="YES"),T447,""),"")</f>
        <v/>
      </c>
      <c r="AC447" s="115" t="str">
        <f>IFERROR(IF(AND(VLOOKUP($F447,'Aircraft list'!$A$4:$G$39,2,FALSE)="YES",VLOOKUP($F447,'Aircraft list'!$A$4:$G$39,6,FALSE)="YES"),V447,""),"")</f>
        <v/>
      </c>
      <c r="AD447" s="116" t="str">
        <f>IFERROR(IF(AND(VLOOKUP($F447,'Aircraft list'!$A$4:$G$39,3,FALSE)="YES",VLOOKUP($F447,'Aircraft list'!$A$4:$G$39,6,FALSE)="YES"),T447,""),"")</f>
        <v/>
      </c>
      <c r="AE447" s="117" t="str">
        <f>IFERROR(IF(AND(VLOOKUP($F447,'Aircraft list'!$A$4:$G$39,3,FALSE)="YES",VLOOKUP($F447,'Aircraft list'!$A$4:$G$39,6,FALSE)="YES"),U447,""),"")</f>
        <v/>
      </c>
      <c r="AF447" s="115" t="str">
        <f>IFERROR(IF(AND(VLOOKUP($F447,'Aircraft list'!$A$4:$G$39,3,FALSE)="YES",VLOOKUP($F447,'Aircraft list'!$A$4:$G$39,6,FALSE)="YES"),V447,""),"")</f>
        <v/>
      </c>
      <c r="AG447" s="116" t="str">
        <f>IFERROR(IF(VLOOKUP($F447,'Aircraft list'!$A$4:$G$39,5,FALSE)="YES",T447,""),"")</f>
        <v/>
      </c>
      <c r="AH447" s="117" t="str">
        <f>IFERROR(IF(VLOOKUP($F447,'Aircraft list'!$A$4:$G$39,5,FALSE)="YES",U447,""),"")</f>
        <v/>
      </c>
      <c r="AI447" s="115" t="str">
        <f>IFERROR(IF(VLOOKUP($F447,'Aircraft list'!$A$4:$G$39,5,FALSE)="YES",V447,""),"")</f>
        <v/>
      </c>
      <c r="AJ447" s="101"/>
      <c r="AK447" s="101"/>
      <c r="AL447" s="101"/>
      <c r="AM447" s="102" t="str">
        <f>IFERROR(IF(VLOOKUP($F447,'Aircraft list'!$A$4:$G$39,7,FALSE)="YES",N447,""),"")</f>
        <v/>
      </c>
      <c r="AN447" s="112"/>
      <c r="AO447" s="101"/>
      <c r="AP447" s="101"/>
      <c r="AQ447" s="101"/>
      <c r="AR447" s="111"/>
      <c r="AS447" s="102"/>
      <c r="AT447" s="102"/>
    </row>
    <row r="448" spans="1:46" s="50" customFormat="1">
      <c r="A448" s="84"/>
      <c r="B448" s="75"/>
      <c r="C448" s="76"/>
      <c r="D448" s="77"/>
      <c r="E448" s="73" t="str">
        <f t="shared" si="21"/>
        <v/>
      </c>
      <c r="F448" s="79"/>
      <c r="G448" s="80"/>
      <c r="H448" s="50" t="str">
        <f>IFERROR(IF(VLOOKUP(F448,'Aircraft list'!$A$4:$T$59, 3,FALSE)="YES", "ME", "SE" )," ")</f>
        <v xml:space="preserve"> </v>
      </c>
      <c r="I448" s="80"/>
      <c r="J448" s="81" t="str">
        <f ca="1">IFERROR(IF(AND(
MOD(C448-fctlontodouble(VLOOKUP(B448,#REF!,4,FALSE))/360,1)&gt;=MOD((((MID((MID((IF(ISERR(A448),"",fctsoleil(A448,fctlattodouble(VLOOKUP(B448,#REF!,3,FALSE)),fctlontodouble(VLOOKUP(B448,#REF!,4,FALSE)),FALSE))),1,4)),1,2))*60+MID((MID((IF(ISERR(A448),"",fctsoleil(A448,fctlattodouble(VLOOKUP(B448,#REF!,3,FALSE)),fctlontodouble(VLOOKUP(B448,#REF!,4,FALSE)),FALSE))),1,4)),3,4))/(60*24))-fctlontodouble(VLOOKUP(B448,#REF!,4,FALSE))/360,1),
MOD(C448-fctlontodouble(VLOOKUP(B448,#REF!,4,FALSE))/360,1)&lt;MOD((((MID((MID((IF(ISERR(A448),"",fctsoleil(A448,fctlattodouble(VLOOKUP(B448,#REF!,3,FALSE)),fctlontodouble(VLOOKUP(B448,#REF!,4,FALSE)),FALSE))),7,4)),1,2))*60+MID((MID((IF(ISERR(A448),"",fctsoleil(A448,fctlattodouble(VLOOKUP(B448,#REF!,3,FALSE)),fctlontodouble(VLOOKUP(B448,#REF!,4,FALSE)),FALSE))),7,4)),3,4))/(60*24))-fctlontodouble(VLOOKUP(B448,#REF!,4,FALSE))/360,1)
),1,""),"")</f>
        <v/>
      </c>
      <c r="K448" s="82" t="str">
        <f t="shared" si="22"/>
        <v/>
      </c>
      <c r="L448" s="79" t="str">
        <f ca="1">IFERROR(IF(AND(
MOD(E448-fctlontodouble(VLOOKUP(D448,#REF!,4,FALSE))/360,1)&gt;=MOD((((MID((MID((IF(ISERR(A448),"",fctsoleil(A448,fctlattodouble(VLOOKUP(D448,#REF!,3,FALSE)),fctlontodouble(VLOOKUP(D448,#REF!,4,FALSE)),FALSE))),1,4)),1,2))*60+MID((MID((IF(ISERR(A448),"",fctsoleil(A448,fctlattodouble(VLOOKUP(D448,#REF!,3,FALSE)),fctlontodouble(VLOOKUP(D448,#REF!,4,FALSE)),FALSE))),1,4)),3,4))/(60*24))-fctlontodouble(VLOOKUP(D448,#REF!,4,FALSE))/360,1),
MOD(E448-fctlontodouble(VLOOKUP(D448,#REF!,4,FALSE))/360,1)&lt;MOD((((MID((MID((IF(ISERR(A448),"",fctsoleil(A448,fctlattodouble(VLOOKUP(D448,#REF!,3,FALSE)),fctlontodouble(VLOOKUP(D448,#REF!,4,FALSE)),FALSE))),7,4)),1,2))*60+MID((MID((IF(ISERR(A448),"",fctsoleil(A448,fctlattodouble(VLOOKUP(D448,#REF!,3,FALSE)),fctlontodouble(VLOOKUP(D448,#REF!,4,FALSE)),FALSE))),7,4)),3,4))/(60*24))-fctlontodouble(VLOOKUP(D448,#REF!,4,FALSE))/360,1)
),1," "),"")</f>
        <v/>
      </c>
      <c r="M448" s="79" t="str">
        <f t="shared" si="23"/>
        <v/>
      </c>
      <c r="N448" s="94"/>
      <c r="O448" s="83"/>
      <c r="P448" s="95"/>
      <c r="Q448" s="96"/>
      <c r="R448" s="97" t="str">
        <f>IF(AND(A448&lt;&gt;0,B448&lt;&gt;0,D448&lt;&gt;0,C448&lt;&gt;0,N448&lt;&gt;0),(vol_de_nuit(B448,D448,A448,C448,N448/24)*24),"")</f>
        <v/>
      </c>
      <c r="S448" s="98"/>
      <c r="T448" s="95"/>
      <c r="U448" s="99"/>
      <c r="V448" s="100"/>
      <c r="W448" s="101"/>
      <c r="X448" s="116" t="str">
        <f>IFERROR(IF(AND(VLOOKUP($F448,'Aircraft list'!$A$4:$G$39,2,FALSE)="YES",VLOOKUP($F448,'Aircraft list'!$A$4:$G$39,4,FALSE)="YES"),T448,""),"")</f>
        <v/>
      </c>
      <c r="Y448" s="115" t="str">
        <f>IFERROR(IF(AND(VLOOKUP($F448,'Aircraft list'!$A$4:$G$39,2,FALSE)="YES",VLOOKUP($F448,'Aircraft list'!$A$4:$G$39,4,FALSE)="YES"),V448,""),"")</f>
        <v/>
      </c>
      <c r="Z448" s="116" t="str">
        <f>IFERROR(IF(AND(VLOOKUP($F448,'Aircraft list'!$A$4:$G$39,3,FALSE)="YES",VLOOKUP($F448,'Aircraft list'!$A$4:$G$39,4,FALSE)="YES"),T448,""),"")</f>
        <v/>
      </c>
      <c r="AA448" s="115" t="str">
        <f>IFERROR(IF(AND(VLOOKUP($F448,'Aircraft list'!$A$4:$G$39,3,FALSE)="YES",VLOOKUP($F448,'Aircraft list'!$A$4:$G$39,4,FALSE)="YES"),V448,""),"")</f>
        <v/>
      </c>
      <c r="AB448" s="116" t="str">
        <f>IFERROR(IF(AND(VLOOKUP($F448,'Aircraft list'!$A$4:$G$39,2,FALSE)="YES",VLOOKUP($F448,'Aircraft list'!$A$4:$G$39,6,FALSE)="YES"),T448,""),"")</f>
        <v/>
      </c>
      <c r="AC448" s="115" t="str">
        <f>IFERROR(IF(AND(VLOOKUP($F448,'Aircraft list'!$A$4:$G$39,2,FALSE)="YES",VLOOKUP($F448,'Aircraft list'!$A$4:$G$39,6,FALSE)="YES"),V448,""),"")</f>
        <v/>
      </c>
      <c r="AD448" s="116" t="str">
        <f>IFERROR(IF(AND(VLOOKUP($F448,'Aircraft list'!$A$4:$G$39,3,FALSE)="YES",VLOOKUP($F448,'Aircraft list'!$A$4:$G$39,6,FALSE)="YES"),T448,""),"")</f>
        <v/>
      </c>
      <c r="AE448" s="117" t="str">
        <f>IFERROR(IF(AND(VLOOKUP($F448,'Aircraft list'!$A$4:$G$39,3,FALSE)="YES",VLOOKUP($F448,'Aircraft list'!$A$4:$G$39,6,FALSE)="YES"),U448,""),"")</f>
        <v/>
      </c>
      <c r="AF448" s="115" t="str">
        <f>IFERROR(IF(AND(VLOOKUP($F448,'Aircraft list'!$A$4:$G$39,3,FALSE)="YES",VLOOKUP($F448,'Aircraft list'!$A$4:$G$39,6,FALSE)="YES"),V448,""),"")</f>
        <v/>
      </c>
      <c r="AG448" s="116" t="str">
        <f>IFERROR(IF(VLOOKUP($F448,'Aircraft list'!$A$4:$G$39,5,FALSE)="YES",T448,""),"")</f>
        <v/>
      </c>
      <c r="AH448" s="117" t="str">
        <f>IFERROR(IF(VLOOKUP($F448,'Aircraft list'!$A$4:$G$39,5,FALSE)="YES",U448,""),"")</f>
        <v/>
      </c>
      <c r="AI448" s="115" t="str">
        <f>IFERROR(IF(VLOOKUP($F448,'Aircraft list'!$A$4:$G$39,5,FALSE)="YES",V448,""),"")</f>
        <v/>
      </c>
      <c r="AJ448" s="101"/>
      <c r="AK448" s="101"/>
      <c r="AL448" s="101"/>
      <c r="AM448" s="102" t="str">
        <f>IFERROR(IF(VLOOKUP($F448,'Aircraft list'!$A$4:$G$39,7,FALSE)="YES",N448,""),"")</f>
        <v/>
      </c>
      <c r="AN448" s="112"/>
      <c r="AO448" s="101"/>
      <c r="AP448" s="101"/>
      <c r="AQ448" s="101"/>
      <c r="AR448" s="111"/>
      <c r="AS448" s="102"/>
      <c r="AT448" s="102"/>
    </row>
    <row r="449" spans="1:46" s="50" customFormat="1">
      <c r="A449" s="84"/>
      <c r="B449" s="75"/>
      <c r="C449" s="76"/>
      <c r="D449" s="77"/>
      <c r="E449" s="73" t="str">
        <f t="shared" si="21"/>
        <v/>
      </c>
      <c r="F449" s="79"/>
      <c r="G449" s="80"/>
      <c r="H449" s="50" t="str">
        <f>IFERROR(IF(VLOOKUP(F449,'Aircraft list'!$A$4:$T$59, 3,FALSE)="YES", "ME", "SE" )," ")</f>
        <v xml:space="preserve"> </v>
      </c>
      <c r="I449" s="80"/>
      <c r="J449" s="81" t="str">
        <f ca="1">IFERROR(IF(AND(
MOD(C449-fctlontodouble(VLOOKUP(B449,#REF!,4,FALSE))/360,1)&gt;=MOD((((MID((MID((IF(ISERR(A449),"",fctsoleil(A449,fctlattodouble(VLOOKUP(B449,#REF!,3,FALSE)),fctlontodouble(VLOOKUP(B449,#REF!,4,FALSE)),FALSE))),1,4)),1,2))*60+MID((MID((IF(ISERR(A449),"",fctsoleil(A449,fctlattodouble(VLOOKUP(B449,#REF!,3,FALSE)),fctlontodouble(VLOOKUP(B449,#REF!,4,FALSE)),FALSE))),1,4)),3,4))/(60*24))-fctlontodouble(VLOOKUP(B449,#REF!,4,FALSE))/360,1),
MOD(C449-fctlontodouble(VLOOKUP(B449,#REF!,4,FALSE))/360,1)&lt;MOD((((MID((MID((IF(ISERR(A449),"",fctsoleil(A449,fctlattodouble(VLOOKUP(B449,#REF!,3,FALSE)),fctlontodouble(VLOOKUP(B449,#REF!,4,FALSE)),FALSE))),7,4)),1,2))*60+MID((MID((IF(ISERR(A449),"",fctsoleil(A449,fctlattodouble(VLOOKUP(B449,#REF!,3,FALSE)),fctlontodouble(VLOOKUP(B449,#REF!,4,FALSE)),FALSE))),7,4)),3,4))/(60*24))-fctlontodouble(VLOOKUP(B449,#REF!,4,FALSE))/360,1)
),1,""),"")</f>
        <v/>
      </c>
      <c r="K449" s="82" t="str">
        <f t="shared" si="22"/>
        <v/>
      </c>
      <c r="L449" s="79" t="str">
        <f ca="1">IFERROR(IF(AND(
MOD(E449-fctlontodouble(VLOOKUP(D449,#REF!,4,FALSE))/360,1)&gt;=MOD((((MID((MID((IF(ISERR(A449),"",fctsoleil(A449,fctlattodouble(VLOOKUP(D449,#REF!,3,FALSE)),fctlontodouble(VLOOKUP(D449,#REF!,4,FALSE)),FALSE))),1,4)),1,2))*60+MID((MID((IF(ISERR(A449),"",fctsoleil(A449,fctlattodouble(VLOOKUP(D449,#REF!,3,FALSE)),fctlontodouble(VLOOKUP(D449,#REF!,4,FALSE)),FALSE))),1,4)),3,4))/(60*24))-fctlontodouble(VLOOKUP(D449,#REF!,4,FALSE))/360,1),
MOD(E449-fctlontodouble(VLOOKUP(D449,#REF!,4,FALSE))/360,1)&lt;MOD((((MID((MID((IF(ISERR(A449),"",fctsoleil(A449,fctlattodouble(VLOOKUP(D449,#REF!,3,FALSE)),fctlontodouble(VLOOKUP(D449,#REF!,4,FALSE)),FALSE))),7,4)),1,2))*60+MID((MID((IF(ISERR(A449),"",fctsoleil(A449,fctlattodouble(VLOOKUP(D449,#REF!,3,FALSE)),fctlontodouble(VLOOKUP(D449,#REF!,4,FALSE)),FALSE))),7,4)),3,4))/(60*24))-fctlontodouble(VLOOKUP(D449,#REF!,4,FALSE))/360,1)
),1," "),"")</f>
        <v/>
      </c>
      <c r="M449" s="79" t="str">
        <f t="shared" si="23"/>
        <v/>
      </c>
      <c r="N449" s="94"/>
      <c r="O449" s="83"/>
      <c r="P449" s="95"/>
      <c r="Q449" s="96"/>
      <c r="R449" s="97" t="str">
        <f>IF(AND(A449&lt;&gt;0,B449&lt;&gt;0,D449&lt;&gt;0,C449&lt;&gt;0,N449&lt;&gt;0),(vol_de_nuit(B449,D449,A449,C449,N449/24)*24),"")</f>
        <v/>
      </c>
      <c r="S449" s="98"/>
      <c r="T449" s="95"/>
      <c r="U449" s="99"/>
      <c r="V449" s="100"/>
      <c r="W449" s="101"/>
      <c r="X449" s="116" t="str">
        <f>IFERROR(IF(AND(VLOOKUP($F449,'Aircraft list'!$A$4:$G$39,2,FALSE)="YES",VLOOKUP($F449,'Aircraft list'!$A$4:$G$39,4,FALSE)="YES"),T449,""),"")</f>
        <v/>
      </c>
      <c r="Y449" s="115" t="str">
        <f>IFERROR(IF(AND(VLOOKUP($F449,'Aircraft list'!$A$4:$G$39,2,FALSE)="YES",VLOOKUP($F449,'Aircraft list'!$A$4:$G$39,4,FALSE)="YES"),V449,""),"")</f>
        <v/>
      </c>
      <c r="Z449" s="116" t="str">
        <f>IFERROR(IF(AND(VLOOKUP($F449,'Aircraft list'!$A$4:$G$39,3,FALSE)="YES",VLOOKUP($F449,'Aircraft list'!$A$4:$G$39,4,FALSE)="YES"),T449,""),"")</f>
        <v/>
      </c>
      <c r="AA449" s="115" t="str">
        <f>IFERROR(IF(AND(VLOOKUP($F449,'Aircraft list'!$A$4:$G$39,3,FALSE)="YES",VLOOKUP($F449,'Aircraft list'!$A$4:$G$39,4,FALSE)="YES"),V449,""),"")</f>
        <v/>
      </c>
      <c r="AB449" s="116" t="str">
        <f>IFERROR(IF(AND(VLOOKUP($F449,'Aircraft list'!$A$4:$G$39,2,FALSE)="YES",VLOOKUP($F449,'Aircraft list'!$A$4:$G$39,6,FALSE)="YES"),T449,""),"")</f>
        <v/>
      </c>
      <c r="AC449" s="115" t="str">
        <f>IFERROR(IF(AND(VLOOKUP($F449,'Aircraft list'!$A$4:$G$39,2,FALSE)="YES",VLOOKUP($F449,'Aircraft list'!$A$4:$G$39,6,FALSE)="YES"),V449,""),"")</f>
        <v/>
      </c>
      <c r="AD449" s="116" t="str">
        <f>IFERROR(IF(AND(VLOOKUP($F449,'Aircraft list'!$A$4:$G$39,3,FALSE)="YES",VLOOKUP($F449,'Aircraft list'!$A$4:$G$39,6,FALSE)="YES"),T449,""),"")</f>
        <v/>
      </c>
      <c r="AE449" s="117" t="str">
        <f>IFERROR(IF(AND(VLOOKUP($F449,'Aircraft list'!$A$4:$G$39,3,FALSE)="YES",VLOOKUP($F449,'Aircraft list'!$A$4:$G$39,6,FALSE)="YES"),U449,""),"")</f>
        <v/>
      </c>
      <c r="AF449" s="115" t="str">
        <f>IFERROR(IF(AND(VLOOKUP($F449,'Aircraft list'!$A$4:$G$39,3,FALSE)="YES",VLOOKUP($F449,'Aircraft list'!$A$4:$G$39,6,FALSE)="YES"),V449,""),"")</f>
        <v/>
      </c>
      <c r="AG449" s="116" t="str">
        <f>IFERROR(IF(VLOOKUP($F449,'Aircraft list'!$A$4:$G$39,5,FALSE)="YES",T449,""),"")</f>
        <v/>
      </c>
      <c r="AH449" s="117" t="str">
        <f>IFERROR(IF(VLOOKUP($F449,'Aircraft list'!$A$4:$G$39,5,FALSE)="YES",U449,""),"")</f>
        <v/>
      </c>
      <c r="AI449" s="115" t="str">
        <f>IFERROR(IF(VLOOKUP($F449,'Aircraft list'!$A$4:$G$39,5,FALSE)="YES",V449,""),"")</f>
        <v/>
      </c>
      <c r="AJ449" s="101"/>
      <c r="AK449" s="101"/>
      <c r="AL449" s="101"/>
      <c r="AM449" s="102" t="str">
        <f>IFERROR(IF(VLOOKUP($F449,'Aircraft list'!$A$4:$G$39,7,FALSE)="YES",N449,""),"")</f>
        <v/>
      </c>
      <c r="AN449" s="112"/>
      <c r="AO449" s="101"/>
      <c r="AP449" s="101"/>
      <c r="AQ449" s="101"/>
      <c r="AR449" s="111"/>
      <c r="AS449" s="102"/>
      <c r="AT449" s="102"/>
    </row>
    <row r="450" spans="1:46" s="50" customFormat="1">
      <c r="A450" s="84"/>
      <c r="B450" s="75"/>
      <c r="C450" s="76"/>
      <c r="D450" s="77"/>
      <c r="E450" s="73" t="str">
        <f t="shared" si="21"/>
        <v/>
      </c>
      <c r="F450" s="79"/>
      <c r="G450" s="80"/>
      <c r="H450" s="50" t="str">
        <f>IFERROR(IF(VLOOKUP(F450,'Aircraft list'!$A$4:$T$59, 3,FALSE)="YES", "ME", "SE" )," ")</f>
        <v xml:space="preserve"> </v>
      </c>
      <c r="I450" s="80"/>
      <c r="J450" s="81" t="str">
        <f ca="1">IFERROR(IF(AND(
MOD(C450-fctlontodouble(VLOOKUP(B450,#REF!,4,FALSE))/360,1)&gt;=MOD((((MID((MID((IF(ISERR(A450),"",fctsoleil(A450,fctlattodouble(VLOOKUP(B450,#REF!,3,FALSE)),fctlontodouble(VLOOKUP(B450,#REF!,4,FALSE)),FALSE))),1,4)),1,2))*60+MID((MID((IF(ISERR(A450),"",fctsoleil(A450,fctlattodouble(VLOOKUP(B450,#REF!,3,FALSE)),fctlontodouble(VLOOKUP(B450,#REF!,4,FALSE)),FALSE))),1,4)),3,4))/(60*24))-fctlontodouble(VLOOKUP(B450,#REF!,4,FALSE))/360,1),
MOD(C450-fctlontodouble(VLOOKUP(B450,#REF!,4,FALSE))/360,1)&lt;MOD((((MID((MID((IF(ISERR(A450),"",fctsoleil(A450,fctlattodouble(VLOOKUP(B450,#REF!,3,FALSE)),fctlontodouble(VLOOKUP(B450,#REF!,4,FALSE)),FALSE))),7,4)),1,2))*60+MID((MID((IF(ISERR(A450),"",fctsoleil(A450,fctlattodouble(VLOOKUP(B450,#REF!,3,FALSE)),fctlontodouble(VLOOKUP(B450,#REF!,4,FALSE)),FALSE))),7,4)),3,4))/(60*24))-fctlontodouble(VLOOKUP(B450,#REF!,4,FALSE))/360,1)
),1,""),"")</f>
        <v/>
      </c>
      <c r="K450" s="82" t="str">
        <f t="shared" si="22"/>
        <v/>
      </c>
      <c r="L450" s="79" t="str">
        <f ca="1">IFERROR(IF(AND(
MOD(E450-fctlontodouble(VLOOKUP(D450,#REF!,4,FALSE))/360,1)&gt;=MOD((((MID((MID((IF(ISERR(A450),"",fctsoleil(A450,fctlattodouble(VLOOKUP(D450,#REF!,3,FALSE)),fctlontodouble(VLOOKUP(D450,#REF!,4,FALSE)),FALSE))),1,4)),1,2))*60+MID((MID((IF(ISERR(A450),"",fctsoleil(A450,fctlattodouble(VLOOKUP(D450,#REF!,3,FALSE)),fctlontodouble(VLOOKUP(D450,#REF!,4,FALSE)),FALSE))),1,4)),3,4))/(60*24))-fctlontodouble(VLOOKUP(D450,#REF!,4,FALSE))/360,1),
MOD(E450-fctlontodouble(VLOOKUP(D450,#REF!,4,FALSE))/360,1)&lt;MOD((((MID((MID((IF(ISERR(A450),"",fctsoleil(A450,fctlattodouble(VLOOKUP(D450,#REF!,3,FALSE)),fctlontodouble(VLOOKUP(D450,#REF!,4,FALSE)),FALSE))),7,4)),1,2))*60+MID((MID((IF(ISERR(A450),"",fctsoleil(A450,fctlattodouble(VLOOKUP(D450,#REF!,3,FALSE)),fctlontodouble(VLOOKUP(D450,#REF!,4,FALSE)),FALSE))),7,4)),3,4))/(60*24))-fctlontodouble(VLOOKUP(D450,#REF!,4,FALSE))/360,1)
),1," "),"")</f>
        <v/>
      </c>
      <c r="M450" s="79" t="str">
        <f t="shared" si="23"/>
        <v/>
      </c>
      <c r="N450" s="94"/>
      <c r="O450" s="83"/>
      <c r="P450" s="95"/>
      <c r="Q450" s="96"/>
      <c r="R450" s="97" t="str">
        <f>IF(AND(A450&lt;&gt;0,B450&lt;&gt;0,D450&lt;&gt;0,C450&lt;&gt;0,N450&lt;&gt;0),(vol_de_nuit(B450,D450,A450,C450,N450/24)*24),"")</f>
        <v/>
      </c>
      <c r="S450" s="98"/>
      <c r="T450" s="95"/>
      <c r="U450" s="99"/>
      <c r="V450" s="100"/>
      <c r="W450" s="101"/>
      <c r="X450" s="116" t="str">
        <f>IFERROR(IF(AND(VLOOKUP($F450,'Aircraft list'!$A$4:$G$39,2,FALSE)="YES",VLOOKUP($F450,'Aircraft list'!$A$4:$G$39,4,FALSE)="YES"),T450,""),"")</f>
        <v/>
      </c>
      <c r="Y450" s="115" t="str">
        <f>IFERROR(IF(AND(VLOOKUP($F450,'Aircraft list'!$A$4:$G$39,2,FALSE)="YES",VLOOKUP($F450,'Aircraft list'!$A$4:$G$39,4,FALSE)="YES"),V450,""),"")</f>
        <v/>
      </c>
      <c r="Z450" s="116" t="str">
        <f>IFERROR(IF(AND(VLOOKUP($F450,'Aircraft list'!$A$4:$G$39,3,FALSE)="YES",VLOOKUP($F450,'Aircraft list'!$A$4:$G$39,4,FALSE)="YES"),T450,""),"")</f>
        <v/>
      </c>
      <c r="AA450" s="115" t="str">
        <f>IFERROR(IF(AND(VLOOKUP($F450,'Aircraft list'!$A$4:$G$39,3,FALSE)="YES",VLOOKUP($F450,'Aircraft list'!$A$4:$G$39,4,FALSE)="YES"),V450,""),"")</f>
        <v/>
      </c>
      <c r="AB450" s="116" t="str">
        <f>IFERROR(IF(AND(VLOOKUP($F450,'Aircraft list'!$A$4:$G$39,2,FALSE)="YES",VLOOKUP($F450,'Aircraft list'!$A$4:$G$39,6,FALSE)="YES"),T450,""),"")</f>
        <v/>
      </c>
      <c r="AC450" s="115" t="str">
        <f>IFERROR(IF(AND(VLOOKUP($F450,'Aircraft list'!$A$4:$G$39,2,FALSE)="YES",VLOOKUP($F450,'Aircraft list'!$A$4:$G$39,6,FALSE)="YES"),V450,""),"")</f>
        <v/>
      </c>
      <c r="AD450" s="116" t="str">
        <f>IFERROR(IF(AND(VLOOKUP($F450,'Aircraft list'!$A$4:$G$39,3,FALSE)="YES",VLOOKUP($F450,'Aircraft list'!$A$4:$G$39,6,FALSE)="YES"),T450,""),"")</f>
        <v/>
      </c>
      <c r="AE450" s="117" t="str">
        <f>IFERROR(IF(AND(VLOOKUP($F450,'Aircraft list'!$A$4:$G$39,3,FALSE)="YES",VLOOKUP($F450,'Aircraft list'!$A$4:$G$39,6,FALSE)="YES"),U450,""),"")</f>
        <v/>
      </c>
      <c r="AF450" s="115" t="str">
        <f>IFERROR(IF(AND(VLOOKUP($F450,'Aircraft list'!$A$4:$G$39,3,FALSE)="YES",VLOOKUP($F450,'Aircraft list'!$A$4:$G$39,6,FALSE)="YES"),V450,""),"")</f>
        <v/>
      </c>
      <c r="AG450" s="116" t="str">
        <f>IFERROR(IF(VLOOKUP($F450,'Aircraft list'!$A$4:$G$39,5,FALSE)="YES",T450,""),"")</f>
        <v/>
      </c>
      <c r="AH450" s="117" t="str">
        <f>IFERROR(IF(VLOOKUP($F450,'Aircraft list'!$A$4:$G$39,5,FALSE)="YES",U450,""),"")</f>
        <v/>
      </c>
      <c r="AI450" s="115" t="str">
        <f>IFERROR(IF(VLOOKUP($F450,'Aircraft list'!$A$4:$G$39,5,FALSE)="YES",V450,""),"")</f>
        <v/>
      </c>
      <c r="AJ450" s="101"/>
      <c r="AK450" s="101"/>
      <c r="AL450" s="101"/>
      <c r="AM450" s="102" t="str">
        <f>IFERROR(IF(VLOOKUP($F450,'Aircraft list'!$A$4:$G$39,7,FALSE)="YES",N450,""),"")</f>
        <v/>
      </c>
      <c r="AN450" s="112"/>
      <c r="AO450" s="101"/>
      <c r="AP450" s="101"/>
      <c r="AQ450" s="101"/>
      <c r="AR450" s="111"/>
      <c r="AS450" s="102"/>
      <c r="AT450" s="102"/>
    </row>
    <row r="451" spans="1:46" s="50" customFormat="1">
      <c r="A451" s="84"/>
      <c r="B451" s="75"/>
      <c r="C451" s="76"/>
      <c r="D451" s="77"/>
      <c r="E451" s="73" t="str">
        <f t="shared" si="21"/>
        <v/>
      </c>
      <c r="F451" s="79"/>
      <c r="G451" s="80"/>
      <c r="H451" s="50" t="str">
        <f>IFERROR(IF(VLOOKUP(F451,'Aircraft list'!$A$4:$T$59, 3,FALSE)="YES", "ME", "SE" )," ")</f>
        <v xml:space="preserve"> </v>
      </c>
      <c r="I451" s="80"/>
      <c r="J451" s="81" t="str">
        <f ca="1">IFERROR(IF(AND(
MOD(C451-fctlontodouble(VLOOKUP(B451,#REF!,4,FALSE))/360,1)&gt;=MOD((((MID((MID((IF(ISERR(A451),"",fctsoleil(A451,fctlattodouble(VLOOKUP(B451,#REF!,3,FALSE)),fctlontodouble(VLOOKUP(B451,#REF!,4,FALSE)),FALSE))),1,4)),1,2))*60+MID((MID((IF(ISERR(A451),"",fctsoleil(A451,fctlattodouble(VLOOKUP(B451,#REF!,3,FALSE)),fctlontodouble(VLOOKUP(B451,#REF!,4,FALSE)),FALSE))),1,4)),3,4))/(60*24))-fctlontodouble(VLOOKUP(B451,#REF!,4,FALSE))/360,1),
MOD(C451-fctlontodouble(VLOOKUP(B451,#REF!,4,FALSE))/360,1)&lt;MOD((((MID((MID((IF(ISERR(A451),"",fctsoleil(A451,fctlattodouble(VLOOKUP(B451,#REF!,3,FALSE)),fctlontodouble(VLOOKUP(B451,#REF!,4,FALSE)),FALSE))),7,4)),1,2))*60+MID((MID((IF(ISERR(A451),"",fctsoleil(A451,fctlattodouble(VLOOKUP(B451,#REF!,3,FALSE)),fctlontodouble(VLOOKUP(B451,#REF!,4,FALSE)),FALSE))),7,4)),3,4))/(60*24))-fctlontodouble(VLOOKUP(B451,#REF!,4,FALSE))/360,1)
),1,""),"")</f>
        <v/>
      </c>
      <c r="K451" s="82" t="str">
        <f t="shared" si="22"/>
        <v/>
      </c>
      <c r="L451" s="79" t="str">
        <f ca="1">IFERROR(IF(AND(
MOD(E451-fctlontodouble(VLOOKUP(D451,#REF!,4,FALSE))/360,1)&gt;=MOD((((MID((MID((IF(ISERR(A451),"",fctsoleil(A451,fctlattodouble(VLOOKUP(D451,#REF!,3,FALSE)),fctlontodouble(VLOOKUP(D451,#REF!,4,FALSE)),FALSE))),1,4)),1,2))*60+MID((MID((IF(ISERR(A451),"",fctsoleil(A451,fctlattodouble(VLOOKUP(D451,#REF!,3,FALSE)),fctlontodouble(VLOOKUP(D451,#REF!,4,FALSE)),FALSE))),1,4)),3,4))/(60*24))-fctlontodouble(VLOOKUP(D451,#REF!,4,FALSE))/360,1),
MOD(E451-fctlontodouble(VLOOKUP(D451,#REF!,4,FALSE))/360,1)&lt;MOD((((MID((MID((IF(ISERR(A451),"",fctsoleil(A451,fctlattodouble(VLOOKUP(D451,#REF!,3,FALSE)),fctlontodouble(VLOOKUP(D451,#REF!,4,FALSE)),FALSE))),7,4)),1,2))*60+MID((MID((IF(ISERR(A451),"",fctsoleil(A451,fctlattodouble(VLOOKUP(D451,#REF!,3,FALSE)),fctlontodouble(VLOOKUP(D451,#REF!,4,FALSE)),FALSE))),7,4)),3,4))/(60*24))-fctlontodouble(VLOOKUP(D451,#REF!,4,FALSE))/360,1)
),1," "),"")</f>
        <v/>
      </c>
      <c r="M451" s="79" t="str">
        <f t="shared" si="23"/>
        <v/>
      </c>
      <c r="N451" s="94"/>
      <c r="O451" s="83"/>
      <c r="P451" s="95"/>
      <c r="Q451" s="96"/>
      <c r="R451" s="97" t="str">
        <f>IF(AND(A451&lt;&gt;0,B451&lt;&gt;0,D451&lt;&gt;0,C451&lt;&gt;0,N451&lt;&gt;0),(vol_de_nuit(B451,D451,A451,C451,N451/24)*24),"")</f>
        <v/>
      </c>
      <c r="S451" s="98"/>
      <c r="T451" s="95"/>
      <c r="U451" s="99"/>
      <c r="V451" s="100"/>
      <c r="W451" s="101"/>
      <c r="X451" s="116" t="str">
        <f>IFERROR(IF(AND(VLOOKUP($F451,'Aircraft list'!$A$4:$G$39,2,FALSE)="YES",VLOOKUP($F451,'Aircraft list'!$A$4:$G$39,4,FALSE)="YES"),T451,""),"")</f>
        <v/>
      </c>
      <c r="Y451" s="115" t="str">
        <f>IFERROR(IF(AND(VLOOKUP($F451,'Aircraft list'!$A$4:$G$39,2,FALSE)="YES",VLOOKUP($F451,'Aircraft list'!$A$4:$G$39,4,FALSE)="YES"),V451,""),"")</f>
        <v/>
      </c>
      <c r="Z451" s="116" t="str">
        <f>IFERROR(IF(AND(VLOOKUP($F451,'Aircraft list'!$A$4:$G$39,3,FALSE)="YES",VLOOKUP($F451,'Aircraft list'!$A$4:$G$39,4,FALSE)="YES"),T451,""),"")</f>
        <v/>
      </c>
      <c r="AA451" s="115" t="str">
        <f>IFERROR(IF(AND(VLOOKUP($F451,'Aircraft list'!$A$4:$G$39,3,FALSE)="YES",VLOOKUP($F451,'Aircraft list'!$A$4:$G$39,4,FALSE)="YES"),V451,""),"")</f>
        <v/>
      </c>
      <c r="AB451" s="116" t="str">
        <f>IFERROR(IF(AND(VLOOKUP($F451,'Aircraft list'!$A$4:$G$39,2,FALSE)="YES",VLOOKUP($F451,'Aircraft list'!$A$4:$G$39,6,FALSE)="YES"),T451,""),"")</f>
        <v/>
      </c>
      <c r="AC451" s="115" t="str">
        <f>IFERROR(IF(AND(VLOOKUP($F451,'Aircraft list'!$A$4:$G$39,2,FALSE)="YES",VLOOKUP($F451,'Aircraft list'!$A$4:$G$39,6,FALSE)="YES"),V451,""),"")</f>
        <v/>
      </c>
      <c r="AD451" s="116" t="str">
        <f>IFERROR(IF(AND(VLOOKUP($F451,'Aircraft list'!$A$4:$G$39,3,FALSE)="YES",VLOOKUP($F451,'Aircraft list'!$A$4:$G$39,6,FALSE)="YES"),T451,""),"")</f>
        <v/>
      </c>
      <c r="AE451" s="117" t="str">
        <f>IFERROR(IF(AND(VLOOKUP($F451,'Aircraft list'!$A$4:$G$39,3,FALSE)="YES",VLOOKUP($F451,'Aircraft list'!$A$4:$G$39,6,FALSE)="YES"),U451,""),"")</f>
        <v/>
      </c>
      <c r="AF451" s="115" t="str">
        <f>IFERROR(IF(AND(VLOOKUP($F451,'Aircraft list'!$A$4:$G$39,3,FALSE)="YES",VLOOKUP($F451,'Aircraft list'!$A$4:$G$39,6,FALSE)="YES"),V451,""),"")</f>
        <v/>
      </c>
      <c r="AG451" s="116" t="str">
        <f>IFERROR(IF(VLOOKUP($F451,'Aircraft list'!$A$4:$G$39,5,FALSE)="YES",T451,""),"")</f>
        <v/>
      </c>
      <c r="AH451" s="117" t="str">
        <f>IFERROR(IF(VLOOKUP($F451,'Aircraft list'!$A$4:$G$39,5,FALSE)="YES",U451,""),"")</f>
        <v/>
      </c>
      <c r="AI451" s="115" t="str">
        <f>IFERROR(IF(VLOOKUP($F451,'Aircraft list'!$A$4:$G$39,5,FALSE)="YES",V451,""),"")</f>
        <v/>
      </c>
      <c r="AJ451" s="101"/>
      <c r="AK451" s="101"/>
      <c r="AL451" s="101"/>
      <c r="AM451" s="102" t="str">
        <f>IFERROR(IF(VLOOKUP($F451,'Aircraft list'!$A$4:$G$39,7,FALSE)="YES",N451,""),"")</f>
        <v/>
      </c>
      <c r="AN451" s="112"/>
      <c r="AO451" s="101"/>
      <c r="AP451" s="101"/>
      <c r="AQ451" s="101"/>
      <c r="AR451" s="111"/>
      <c r="AS451" s="102"/>
      <c r="AT451" s="102"/>
    </row>
    <row r="452" spans="1:46" s="50" customFormat="1">
      <c r="A452" s="84"/>
      <c r="B452" s="75"/>
      <c r="C452" s="76"/>
      <c r="D452" s="77"/>
      <c r="E452" s="73" t="str">
        <f t="shared" si="21"/>
        <v/>
      </c>
      <c r="F452" s="79"/>
      <c r="G452" s="80"/>
      <c r="H452" s="50" t="str">
        <f>IFERROR(IF(VLOOKUP(F452,'Aircraft list'!$A$4:$T$59, 3,FALSE)="YES", "ME", "SE" )," ")</f>
        <v xml:space="preserve"> </v>
      </c>
      <c r="I452" s="80"/>
      <c r="J452" s="81" t="str">
        <f ca="1">IFERROR(IF(AND(
MOD(C452-fctlontodouble(VLOOKUP(B452,#REF!,4,FALSE))/360,1)&gt;=MOD((((MID((MID((IF(ISERR(A452),"",fctsoleil(A452,fctlattodouble(VLOOKUP(B452,#REF!,3,FALSE)),fctlontodouble(VLOOKUP(B452,#REF!,4,FALSE)),FALSE))),1,4)),1,2))*60+MID((MID((IF(ISERR(A452),"",fctsoleil(A452,fctlattodouble(VLOOKUP(B452,#REF!,3,FALSE)),fctlontodouble(VLOOKUP(B452,#REF!,4,FALSE)),FALSE))),1,4)),3,4))/(60*24))-fctlontodouble(VLOOKUP(B452,#REF!,4,FALSE))/360,1),
MOD(C452-fctlontodouble(VLOOKUP(B452,#REF!,4,FALSE))/360,1)&lt;MOD((((MID((MID((IF(ISERR(A452),"",fctsoleil(A452,fctlattodouble(VLOOKUP(B452,#REF!,3,FALSE)),fctlontodouble(VLOOKUP(B452,#REF!,4,FALSE)),FALSE))),7,4)),1,2))*60+MID((MID((IF(ISERR(A452),"",fctsoleil(A452,fctlattodouble(VLOOKUP(B452,#REF!,3,FALSE)),fctlontodouble(VLOOKUP(B452,#REF!,4,FALSE)),FALSE))),7,4)),3,4))/(60*24))-fctlontodouble(VLOOKUP(B452,#REF!,4,FALSE))/360,1)
),1,""),"")</f>
        <v/>
      </c>
      <c r="K452" s="82" t="str">
        <f t="shared" si="22"/>
        <v/>
      </c>
      <c r="L452" s="79" t="str">
        <f ca="1">IFERROR(IF(AND(
MOD(E452-fctlontodouble(VLOOKUP(D452,#REF!,4,FALSE))/360,1)&gt;=MOD((((MID((MID((IF(ISERR(A452),"",fctsoleil(A452,fctlattodouble(VLOOKUP(D452,#REF!,3,FALSE)),fctlontodouble(VLOOKUP(D452,#REF!,4,FALSE)),FALSE))),1,4)),1,2))*60+MID((MID((IF(ISERR(A452),"",fctsoleil(A452,fctlattodouble(VLOOKUP(D452,#REF!,3,FALSE)),fctlontodouble(VLOOKUP(D452,#REF!,4,FALSE)),FALSE))),1,4)),3,4))/(60*24))-fctlontodouble(VLOOKUP(D452,#REF!,4,FALSE))/360,1),
MOD(E452-fctlontodouble(VLOOKUP(D452,#REF!,4,FALSE))/360,1)&lt;MOD((((MID((MID((IF(ISERR(A452),"",fctsoleil(A452,fctlattodouble(VLOOKUP(D452,#REF!,3,FALSE)),fctlontodouble(VLOOKUP(D452,#REF!,4,FALSE)),FALSE))),7,4)),1,2))*60+MID((MID((IF(ISERR(A452),"",fctsoleil(A452,fctlattodouble(VLOOKUP(D452,#REF!,3,FALSE)),fctlontodouble(VLOOKUP(D452,#REF!,4,FALSE)),FALSE))),7,4)),3,4))/(60*24))-fctlontodouble(VLOOKUP(D452,#REF!,4,FALSE))/360,1)
),1," "),"")</f>
        <v/>
      </c>
      <c r="M452" s="79" t="str">
        <f t="shared" si="23"/>
        <v/>
      </c>
      <c r="N452" s="94"/>
      <c r="O452" s="83"/>
      <c r="P452" s="95"/>
      <c r="Q452" s="96"/>
      <c r="R452" s="97" t="str">
        <f>IF(AND(A452&lt;&gt;0,B452&lt;&gt;0,D452&lt;&gt;0,C452&lt;&gt;0,N452&lt;&gt;0),(vol_de_nuit(B452,D452,A452,C452,N452/24)*24),"")</f>
        <v/>
      </c>
      <c r="S452" s="98"/>
      <c r="T452" s="95"/>
      <c r="U452" s="99"/>
      <c r="V452" s="100"/>
      <c r="W452" s="101"/>
      <c r="X452" s="116" t="str">
        <f>IFERROR(IF(AND(VLOOKUP($F452,'Aircraft list'!$A$4:$G$39,2,FALSE)="YES",VLOOKUP($F452,'Aircraft list'!$A$4:$G$39,4,FALSE)="YES"),T452,""),"")</f>
        <v/>
      </c>
      <c r="Y452" s="115" t="str">
        <f>IFERROR(IF(AND(VLOOKUP($F452,'Aircraft list'!$A$4:$G$39,2,FALSE)="YES",VLOOKUP($F452,'Aircraft list'!$A$4:$G$39,4,FALSE)="YES"),V452,""),"")</f>
        <v/>
      </c>
      <c r="Z452" s="116" t="str">
        <f>IFERROR(IF(AND(VLOOKUP($F452,'Aircraft list'!$A$4:$G$39,3,FALSE)="YES",VLOOKUP($F452,'Aircraft list'!$A$4:$G$39,4,FALSE)="YES"),T452,""),"")</f>
        <v/>
      </c>
      <c r="AA452" s="115" t="str">
        <f>IFERROR(IF(AND(VLOOKUP($F452,'Aircraft list'!$A$4:$G$39,3,FALSE)="YES",VLOOKUP($F452,'Aircraft list'!$A$4:$G$39,4,FALSE)="YES"),V452,""),"")</f>
        <v/>
      </c>
      <c r="AB452" s="116" t="str">
        <f>IFERROR(IF(AND(VLOOKUP($F452,'Aircraft list'!$A$4:$G$39,2,FALSE)="YES",VLOOKUP($F452,'Aircraft list'!$A$4:$G$39,6,FALSE)="YES"),T452,""),"")</f>
        <v/>
      </c>
      <c r="AC452" s="115" t="str">
        <f>IFERROR(IF(AND(VLOOKUP($F452,'Aircraft list'!$A$4:$G$39,2,FALSE)="YES",VLOOKUP($F452,'Aircraft list'!$A$4:$G$39,6,FALSE)="YES"),V452,""),"")</f>
        <v/>
      </c>
      <c r="AD452" s="116" t="str">
        <f>IFERROR(IF(AND(VLOOKUP($F452,'Aircraft list'!$A$4:$G$39,3,FALSE)="YES",VLOOKUP($F452,'Aircraft list'!$A$4:$G$39,6,FALSE)="YES"),T452,""),"")</f>
        <v/>
      </c>
      <c r="AE452" s="117" t="str">
        <f>IFERROR(IF(AND(VLOOKUP($F452,'Aircraft list'!$A$4:$G$39,3,FALSE)="YES",VLOOKUP($F452,'Aircraft list'!$A$4:$G$39,6,FALSE)="YES"),U452,""),"")</f>
        <v/>
      </c>
      <c r="AF452" s="115" t="str">
        <f>IFERROR(IF(AND(VLOOKUP($F452,'Aircraft list'!$A$4:$G$39,3,FALSE)="YES",VLOOKUP($F452,'Aircraft list'!$A$4:$G$39,6,FALSE)="YES"),V452,""),"")</f>
        <v/>
      </c>
      <c r="AG452" s="116" t="str">
        <f>IFERROR(IF(VLOOKUP($F452,'Aircraft list'!$A$4:$G$39,5,FALSE)="YES",T452,""),"")</f>
        <v/>
      </c>
      <c r="AH452" s="117" t="str">
        <f>IFERROR(IF(VLOOKUP($F452,'Aircraft list'!$A$4:$G$39,5,FALSE)="YES",U452,""),"")</f>
        <v/>
      </c>
      <c r="AI452" s="115" t="str">
        <f>IFERROR(IF(VLOOKUP($F452,'Aircraft list'!$A$4:$G$39,5,FALSE)="YES",V452,""),"")</f>
        <v/>
      </c>
      <c r="AJ452" s="101"/>
      <c r="AK452" s="101"/>
      <c r="AL452" s="101"/>
      <c r="AM452" s="102" t="str">
        <f>IFERROR(IF(VLOOKUP($F452,'Aircraft list'!$A$4:$G$39,7,FALSE)="YES",N452,""),"")</f>
        <v/>
      </c>
      <c r="AN452" s="112"/>
      <c r="AO452" s="101"/>
      <c r="AP452" s="101"/>
      <c r="AQ452" s="101"/>
      <c r="AR452" s="111"/>
      <c r="AS452" s="102"/>
      <c r="AT452" s="102"/>
    </row>
    <row r="453" spans="1:46" s="50" customFormat="1">
      <c r="A453" s="84"/>
      <c r="B453" s="75"/>
      <c r="C453" s="76"/>
      <c r="D453" s="77"/>
      <c r="E453" s="73" t="str">
        <f t="shared" si="21"/>
        <v/>
      </c>
      <c r="F453" s="79"/>
      <c r="G453" s="80"/>
      <c r="H453" s="50" t="str">
        <f>IFERROR(IF(VLOOKUP(F453,'Aircraft list'!$A$4:$T$59, 3,FALSE)="YES", "ME", "SE" )," ")</f>
        <v xml:space="preserve"> </v>
      </c>
      <c r="I453" s="80"/>
      <c r="J453" s="81" t="str">
        <f ca="1">IFERROR(IF(AND(
MOD(C453-fctlontodouble(VLOOKUP(B453,#REF!,4,FALSE))/360,1)&gt;=MOD((((MID((MID((IF(ISERR(A453),"",fctsoleil(A453,fctlattodouble(VLOOKUP(B453,#REF!,3,FALSE)),fctlontodouble(VLOOKUP(B453,#REF!,4,FALSE)),FALSE))),1,4)),1,2))*60+MID((MID((IF(ISERR(A453),"",fctsoleil(A453,fctlattodouble(VLOOKUP(B453,#REF!,3,FALSE)),fctlontodouble(VLOOKUP(B453,#REF!,4,FALSE)),FALSE))),1,4)),3,4))/(60*24))-fctlontodouble(VLOOKUP(B453,#REF!,4,FALSE))/360,1),
MOD(C453-fctlontodouble(VLOOKUP(B453,#REF!,4,FALSE))/360,1)&lt;MOD((((MID((MID((IF(ISERR(A453),"",fctsoleil(A453,fctlattodouble(VLOOKUP(B453,#REF!,3,FALSE)),fctlontodouble(VLOOKUP(B453,#REF!,4,FALSE)),FALSE))),7,4)),1,2))*60+MID((MID((IF(ISERR(A453),"",fctsoleil(A453,fctlattodouble(VLOOKUP(B453,#REF!,3,FALSE)),fctlontodouble(VLOOKUP(B453,#REF!,4,FALSE)),FALSE))),7,4)),3,4))/(60*24))-fctlontodouble(VLOOKUP(B453,#REF!,4,FALSE))/360,1)
),1,""),"")</f>
        <v/>
      </c>
      <c r="K453" s="82" t="str">
        <f t="shared" si="22"/>
        <v/>
      </c>
      <c r="L453" s="79" t="str">
        <f ca="1">IFERROR(IF(AND(
MOD(E453-fctlontodouble(VLOOKUP(D453,#REF!,4,FALSE))/360,1)&gt;=MOD((((MID((MID((IF(ISERR(A453),"",fctsoleil(A453,fctlattodouble(VLOOKUP(D453,#REF!,3,FALSE)),fctlontodouble(VLOOKUP(D453,#REF!,4,FALSE)),FALSE))),1,4)),1,2))*60+MID((MID((IF(ISERR(A453),"",fctsoleil(A453,fctlattodouble(VLOOKUP(D453,#REF!,3,FALSE)),fctlontodouble(VLOOKUP(D453,#REF!,4,FALSE)),FALSE))),1,4)),3,4))/(60*24))-fctlontodouble(VLOOKUP(D453,#REF!,4,FALSE))/360,1),
MOD(E453-fctlontodouble(VLOOKUP(D453,#REF!,4,FALSE))/360,1)&lt;MOD((((MID((MID((IF(ISERR(A453),"",fctsoleil(A453,fctlattodouble(VLOOKUP(D453,#REF!,3,FALSE)),fctlontodouble(VLOOKUP(D453,#REF!,4,FALSE)),FALSE))),7,4)),1,2))*60+MID((MID((IF(ISERR(A453),"",fctsoleil(A453,fctlattodouble(VLOOKUP(D453,#REF!,3,FALSE)),fctlontodouble(VLOOKUP(D453,#REF!,4,FALSE)),FALSE))),7,4)),3,4))/(60*24))-fctlontodouble(VLOOKUP(D453,#REF!,4,FALSE))/360,1)
),1," "),"")</f>
        <v/>
      </c>
      <c r="M453" s="79" t="str">
        <f t="shared" si="23"/>
        <v/>
      </c>
      <c r="N453" s="94"/>
      <c r="O453" s="83"/>
      <c r="P453" s="95"/>
      <c r="Q453" s="96"/>
      <c r="R453" s="97" t="str">
        <f>IF(AND(A453&lt;&gt;0,B453&lt;&gt;0,D453&lt;&gt;0,C453&lt;&gt;0,N453&lt;&gt;0),(vol_de_nuit(B453,D453,A453,C453,N453/24)*24),"")</f>
        <v/>
      </c>
      <c r="S453" s="98"/>
      <c r="T453" s="95"/>
      <c r="U453" s="99"/>
      <c r="V453" s="100"/>
      <c r="W453" s="101"/>
      <c r="X453" s="116" t="str">
        <f>IFERROR(IF(AND(VLOOKUP($F453,'Aircraft list'!$A$4:$G$39,2,FALSE)="YES",VLOOKUP($F453,'Aircraft list'!$A$4:$G$39,4,FALSE)="YES"),T453,""),"")</f>
        <v/>
      </c>
      <c r="Y453" s="115" t="str">
        <f>IFERROR(IF(AND(VLOOKUP($F453,'Aircraft list'!$A$4:$G$39,2,FALSE)="YES",VLOOKUP($F453,'Aircraft list'!$A$4:$G$39,4,FALSE)="YES"),V453,""),"")</f>
        <v/>
      </c>
      <c r="Z453" s="116" t="str">
        <f>IFERROR(IF(AND(VLOOKUP($F453,'Aircraft list'!$A$4:$G$39,3,FALSE)="YES",VLOOKUP($F453,'Aircraft list'!$A$4:$G$39,4,FALSE)="YES"),T453,""),"")</f>
        <v/>
      </c>
      <c r="AA453" s="115" t="str">
        <f>IFERROR(IF(AND(VLOOKUP($F453,'Aircraft list'!$A$4:$G$39,3,FALSE)="YES",VLOOKUP($F453,'Aircraft list'!$A$4:$G$39,4,FALSE)="YES"),V453,""),"")</f>
        <v/>
      </c>
      <c r="AB453" s="116" t="str">
        <f>IFERROR(IF(AND(VLOOKUP($F453,'Aircraft list'!$A$4:$G$39,2,FALSE)="YES",VLOOKUP($F453,'Aircraft list'!$A$4:$G$39,6,FALSE)="YES"),T453,""),"")</f>
        <v/>
      </c>
      <c r="AC453" s="115" t="str">
        <f>IFERROR(IF(AND(VLOOKUP($F453,'Aircraft list'!$A$4:$G$39,2,FALSE)="YES",VLOOKUP($F453,'Aircraft list'!$A$4:$G$39,6,FALSE)="YES"),V453,""),"")</f>
        <v/>
      </c>
      <c r="AD453" s="116" t="str">
        <f>IFERROR(IF(AND(VLOOKUP($F453,'Aircraft list'!$A$4:$G$39,3,FALSE)="YES",VLOOKUP($F453,'Aircraft list'!$A$4:$G$39,6,FALSE)="YES"),T453,""),"")</f>
        <v/>
      </c>
      <c r="AE453" s="117" t="str">
        <f>IFERROR(IF(AND(VLOOKUP($F453,'Aircraft list'!$A$4:$G$39,3,FALSE)="YES",VLOOKUP($F453,'Aircraft list'!$A$4:$G$39,6,FALSE)="YES"),U453,""),"")</f>
        <v/>
      </c>
      <c r="AF453" s="115" t="str">
        <f>IFERROR(IF(AND(VLOOKUP($F453,'Aircraft list'!$A$4:$G$39,3,FALSE)="YES",VLOOKUP($F453,'Aircraft list'!$A$4:$G$39,6,FALSE)="YES"),V453,""),"")</f>
        <v/>
      </c>
      <c r="AG453" s="116" t="str">
        <f>IFERROR(IF(VLOOKUP($F453,'Aircraft list'!$A$4:$G$39,5,FALSE)="YES",T453,""),"")</f>
        <v/>
      </c>
      <c r="AH453" s="117" t="str">
        <f>IFERROR(IF(VLOOKUP($F453,'Aircraft list'!$A$4:$G$39,5,FALSE)="YES",U453,""),"")</f>
        <v/>
      </c>
      <c r="AI453" s="115" t="str">
        <f>IFERROR(IF(VLOOKUP($F453,'Aircraft list'!$A$4:$G$39,5,FALSE)="YES",V453,""),"")</f>
        <v/>
      </c>
      <c r="AJ453" s="101"/>
      <c r="AK453" s="101"/>
      <c r="AL453" s="101"/>
      <c r="AM453" s="102" t="str">
        <f>IFERROR(IF(VLOOKUP($F453,'Aircraft list'!$A$4:$G$39,7,FALSE)="YES",N453,""),"")</f>
        <v/>
      </c>
      <c r="AN453" s="112"/>
      <c r="AO453" s="101"/>
      <c r="AP453" s="101"/>
      <c r="AQ453" s="101"/>
      <c r="AR453" s="111"/>
      <c r="AS453" s="102"/>
      <c r="AT453" s="102"/>
    </row>
    <row r="454" spans="1:46" s="50" customFormat="1">
      <c r="A454" s="84"/>
      <c r="B454" s="75"/>
      <c r="C454" s="76"/>
      <c r="D454" s="77"/>
      <c r="E454" s="73" t="str">
        <f t="shared" si="21"/>
        <v/>
      </c>
      <c r="F454" s="79"/>
      <c r="G454" s="80"/>
      <c r="H454" s="50" t="str">
        <f>IFERROR(IF(VLOOKUP(F454,'Aircraft list'!$A$4:$T$59, 3,FALSE)="YES", "ME", "SE" )," ")</f>
        <v xml:space="preserve"> </v>
      </c>
      <c r="I454" s="80"/>
      <c r="J454" s="81" t="str">
        <f ca="1">IFERROR(IF(AND(
MOD(C454-fctlontodouble(VLOOKUP(B454,#REF!,4,FALSE))/360,1)&gt;=MOD((((MID((MID((IF(ISERR(A454),"",fctsoleil(A454,fctlattodouble(VLOOKUP(B454,#REF!,3,FALSE)),fctlontodouble(VLOOKUP(B454,#REF!,4,FALSE)),FALSE))),1,4)),1,2))*60+MID((MID((IF(ISERR(A454),"",fctsoleil(A454,fctlattodouble(VLOOKUP(B454,#REF!,3,FALSE)),fctlontodouble(VLOOKUP(B454,#REF!,4,FALSE)),FALSE))),1,4)),3,4))/(60*24))-fctlontodouble(VLOOKUP(B454,#REF!,4,FALSE))/360,1),
MOD(C454-fctlontodouble(VLOOKUP(B454,#REF!,4,FALSE))/360,1)&lt;MOD((((MID((MID((IF(ISERR(A454),"",fctsoleil(A454,fctlattodouble(VLOOKUP(B454,#REF!,3,FALSE)),fctlontodouble(VLOOKUP(B454,#REF!,4,FALSE)),FALSE))),7,4)),1,2))*60+MID((MID((IF(ISERR(A454),"",fctsoleil(A454,fctlattodouble(VLOOKUP(B454,#REF!,3,FALSE)),fctlontodouble(VLOOKUP(B454,#REF!,4,FALSE)),FALSE))),7,4)),3,4))/(60*24))-fctlontodouble(VLOOKUP(B454,#REF!,4,FALSE))/360,1)
),1,""),"")</f>
        <v/>
      </c>
      <c r="K454" s="82" t="str">
        <f t="shared" si="22"/>
        <v/>
      </c>
      <c r="L454" s="79" t="str">
        <f ca="1">IFERROR(IF(AND(
MOD(E454-fctlontodouble(VLOOKUP(D454,#REF!,4,FALSE))/360,1)&gt;=MOD((((MID((MID((IF(ISERR(A454),"",fctsoleil(A454,fctlattodouble(VLOOKUP(D454,#REF!,3,FALSE)),fctlontodouble(VLOOKUP(D454,#REF!,4,FALSE)),FALSE))),1,4)),1,2))*60+MID((MID((IF(ISERR(A454),"",fctsoleil(A454,fctlattodouble(VLOOKUP(D454,#REF!,3,FALSE)),fctlontodouble(VLOOKUP(D454,#REF!,4,FALSE)),FALSE))),1,4)),3,4))/(60*24))-fctlontodouble(VLOOKUP(D454,#REF!,4,FALSE))/360,1),
MOD(E454-fctlontodouble(VLOOKUP(D454,#REF!,4,FALSE))/360,1)&lt;MOD((((MID((MID((IF(ISERR(A454),"",fctsoleil(A454,fctlattodouble(VLOOKUP(D454,#REF!,3,FALSE)),fctlontodouble(VLOOKUP(D454,#REF!,4,FALSE)),FALSE))),7,4)),1,2))*60+MID((MID((IF(ISERR(A454),"",fctsoleil(A454,fctlattodouble(VLOOKUP(D454,#REF!,3,FALSE)),fctlontodouble(VLOOKUP(D454,#REF!,4,FALSE)),FALSE))),7,4)),3,4))/(60*24))-fctlontodouble(VLOOKUP(D454,#REF!,4,FALSE))/360,1)
),1," "),"")</f>
        <v/>
      </c>
      <c r="M454" s="79" t="str">
        <f t="shared" si="23"/>
        <v/>
      </c>
      <c r="N454" s="94"/>
      <c r="O454" s="83"/>
      <c r="P454" s="95"/>
      <c r="Q454" s="96"/>
      <c r="R454" s="97" t="str">
        <f>IF(AND(A454&lt;&gt;0,B454&lt;&gt;0,D454&lt;&gt;0,C454&lt;&gt;0,N454&lt;&gt;0),(vol_de_nuit(B454,D454,A454,C454,N454/24)*24),"")</f>
        <v/>
      </c>
      <c r="S454" s="98"/>
      <c r="T454" s="95"/>
      <c r="U454" s="99"/>
      <c r="V454" s="100"/>
      <c r="W454" s="101"/>
      <c r="X454" s="116" t="str">
        <f>IFERROR(IF(AND(VLOOKUP($F454,'Aircraft list'!$A$4:$G$39,2,FALSE)="YES",VLOOKUP($F454,'Aircraft list'!$A$4:$G$39,4,FALSE)="YES"),T454,""),"")</f>
        <v/>
      </c>
      <c r="Y454" s="115" t="str">
        <f>IFERROR(IF(AND(VLOOKUP($F454,'Aircraft list'!$A$4:$G$39,2,FALSE)="YES",VLOOKUP($F454,'Aircraft list'!$A$4:$G$39,4,FALSE)="YES"),V454,""),"")</f>
        <v/>
      </c>
      <c r="Z454" s="116" t="str">
        <f>IFERROR(IF(AND(VLOOKUP($F454,'Aircraft list'!$A$4:$G$39,3,FALSE)="YES",VLOOKUP($F454,'Aircraft list'!$A$4:$G$39,4,FALSE)="YES"),T454,""),"")</f>
        <v/>
      </c>
      <c r="AA454" s="115" t="str">
        <f>IFERROR(IF(AND(VLOOKUP($F454,'Aircraft list'!$A$4:$G$39,3,FALSE)="YES",VLOOKUP($F454,'Aircraft list'!$A$4:$G$39,4,FALSE)="YES"),V454,""),"")</f>
        <v/>
      </c>
      <c r="AB454" s="116" t="str">
        <f>IFERROR(IF(AND(VLOOKUP($F454,'Aircraft list'!$A$4:$G$39,2,FALSE)="YES",VLOOKUP($F454,'Aircraft list'!$A$4:$G$39,6,FALSE)="YES"),T454,""),"")</f>
        <v/>
      </c>
      <c r="AC454" s="115" t="str">
        <f>IFERROR(IF(AND(VLOOKUP($F454,'Aircraft list'!$A$4:$G$39,2,FALSE)="YES",VLOOKUP($F454,'Aircraft list'!$A$4:$G$39,6,FALSE)="YES"),V454,""),"")</f>
        <v/>
      </c>
      <c r="AD454" s="116" t="str">
        <f>IFERROR(IF(AND(VLOOKUP($F454,'Aircraft list'!$A$4:$G$39,3,FALSE)="YES",VLOOKUP($F454,'Aircraft list'!$A$4:$G$39,6,FALSE)="YES"),T454,""),"")</f>
        <v/>
      </c>
      <c r="AE454" s="117" t="str">
        <f>IFERROR(IF(AND(VLOOKUP($F454,'Aircraft list'!$A$4:$G$39,3,FALSE)="YES",VLOOKUP($F454,'Aircraft list'!$A$4:$G$39,6,FALSE)="YES"),U454,""),"")</f>
        <v/>
      </c>
      <c r="AF454" s="115" t="str">
        <f>IFERROR(IF(AND(VLOOKUP($F454,'Aircraft list'!$A$4:$G$39,3,FALSE)="YES",VLOOKUP($F454,'Aircraft list'!$A$4:$G$39,6,FALSE)="YES"),V454,""),"")</f>
        <v/>
      </c>
      <c r="AG454" s="116" t="str">
        <f>IFERROR(IF(VLOOKUP($F454,'Aircraft list'!$A$4:$G$39,5,FALSE)="YES",T454,""),"")</f>
        <v/>
      </c>
      <c r="AH454" s="117" t="str">
        <f>IFERROR(IF(VLOOKUP($F454,'Aircraft list'!$A$4:$G$39,5,FALSE)="YES",U454,""),"")</f>
        <v/>
      </c>
      <c r="AI454" s="115" t="str">
        <f>IFERROR(IF(VLOOKUP($F454,'Aircraft list'!$A$4:$G$39,5,FALSE)="YES",V454,""),"")</f>
        <v/>
      </c>
      <c r="AJ454" s="101"/>
      <c r="AK454" s="101"/>
      <c r="AL454" s="101"/>
      <c r="AM454" s="102" t="str">
        <f>IFERROR(IF(VLOOKUP($F454,'Aircraft list'!$A$4:$G$39,7,FALSE)="YES",N454,""),"")</f>
        <v/>
      </c>
      <c r="AN454" s="112"/>
      <c r="AO454" s="101"/>
      <c r="AP454" s="101"/>
      <c r="AQ454" s="101"/>
      <c r="AR454" s="111"/>
      <c r="AS454" s="102"/>
      <c r="AT454" s="102"/>
    </row>
    <row r="455" spans="1:46" s="50" customFormat="1">
      <c r="A455" s="84"/>
      <c r="B455" s="75"/>
      <c r="C455" s="76"/>
      <c r="D455" s="77"/>
      <c r="E455" s="73" t="str">
        <f t="shared" ref="E455:E518" si="24">IFERROR(IF(N455="","",C455+TEXT(N455/24,"h:mm")),"")</f>
        <v/>
      </c>
      <c r="F455" s="79"/>
      <c r="G455" s="80"/>
      <c r="H455" s="50" t="str">
        <f>IFERROR(IF(VLOOKUP(F455,'Aircraft list'!$A$4:$T$59, 3,FALSE)="YES", "ME", "SE" )," ")</f>
        <v xml:space="preserve"> </v>
      </c>
      <c r="I455" s="80"/>
      <c r="J455" s="81" t="str">
        <f ca="1">IFERROR(IF(AND(
MOD(C455-fctlontodouble(VLOOKUP(B455,#REF!,4,FALSE))/360,1)&gt;=MOD((((MID((MID((IF(ISERR(A455),"",fctsoleil(A455,fctlattodouble(VLOOKUP(B455,#REF!,3,FALSE)),fctlontodouble(VLOOKUP(B455,#REF!,4,FALSE)),FALSE))),1,4)),1,2))*60+MID((MID((IF(ISERR(A455),"",fctsoleil(A455,fctlattodouble(VLOOKUP(B455,#REF!,3,FALSE)),fctlontodouble(VLOOKUP(B455,#REF!,4,FALSE)),FALSE))),1,4)),3,4))/(60*24))-fctlontodouble(VLOOKUP(B455,#REF!,4,FALSE))/360,1),
MOD(C455-fctlontodouble(VLOOKUP(B455,#REF!,4,FALSE))/360,1)&lt;MOD((((MID((MID((IF(ISERR(A455),"",fctsoleil(A455,fctlattodouble(VLOOKUP(B455,#REF!,3,FALSE)),fctlontodouble(VLOOKUP(B455,#REF!,4,FALSE)),FALSE))),7,4)),1,2))*60+MID((MID((IF(ISERR(A455),"",fctsoleil(A455,fctlattodouble(VLOOKUP(B455,#REF!,3,FALSE)),fctlontodouble(VLOOKUP(B455,#REF!,4,FALSE)),FALSE))),7,4)),3,4))/(60*24))-fctlontodouble(VLOOKUP(B455,#REF!,4,FALSE))/360,1)
),1,""),"")</f>
        <v/>
      </c>
      <c r="K455" s="82" t="str">
        <f t="shared" ref="K455:K518" si="25">IF(C455&lt;&gt;"",IF(J455=1,"",1),"")</f>
        <v/>
      </c>
      <c r="L455" s="79" t="str">
        <f ca="1">IFERROR(IF(AND(
MOD(E455-fctlontodouble(VLOOKUP(D455,#REF!,4,FALSE))/360,1)&gt;=MOD((((MID((MID((IF(ISERR(A455),"",fctsoleil(A455,fctlattodouble(VLOOKUP(D455,#REF!,3,FALSE)),fctlontodouble(VLOOKUP(D455,#REF!,4,FALSE)),FALSE))),1,4)),1,2))*60+MID((MID((IF(ISERR(A455),"",fctsoleil(A455,fctlattodouble(VLOOKUP(D455,#REF!,3,FALSE)),fctlontodouble(VLOOKUP(D455,#REF!,4,FALSE)),FALSE))),1,4)),3,4))/(60*24))-fctlontodouble(VLOOKUP(D455,#REF!,4,FALSE))/360,1),
MOD(E455-fctlontodouble(VLOOKUP(D455,#REF!,4,FALSE))/360,1)&lt;MOD((((MID((MID((IF(ISERR(A455),"",fctsoleil(A455,fctlattodouble(VLOOKUP(D455,#REF!,3,FALSE)),fctlontodouble(VLOOKUP(D455,#REF!,4,FALSE)),FALSE))),7,4)),1,2))*60+MID((MID((IF(ISERR(A455),"",fctsoleil(A455,fctlattodouble(VLOOKUP(D455,#REF!,3,FALSE)),fctlontodouble(VLOOKUP(D455,#REF!,4,FALSE)),FALSE))),7,4)),3,4))/(60*24))-fctlontodouble(VLOOKUP(D455,#REF!,4,FALSE))/360,1)
),1," "),"")</f>
        <v/>
      </c>
      <c r="M455" s="79" t="str">
        <f t="shared" ref="M455:M518" si="26">IF(C455&lt;&gt;"",IF(L455=1,"",1),"")</f>
        <v/>
      </c>
      <c r="N455" s="94"/>
      <c r="O455" s="83"/>
      <c r="P455" s="95"/>
      <c r="Q455" s="96"/>
      <c r="R455" s="97" t="str">
        <f>IF(AND(A455&lt;&gt;0,B455&lt;&gt;0,D455&lt;&gt;0,C455&lt;&gt;0,N455&lt;&gt;0),(vol_de_nuit(B455,D455,A455,C455,N455/24)*24),"")</f>
        <v/>
      </c>
      <c r="S455" s="98"/>
      <c r="T455" s="95"/>
      <c r="U455" s="99"/>
      <c r="V455" s="100"/>
      <c r="W455" s="101"/>
      <c r="X455" s="116" t="str">
        <f>IFERROR(IF(AND(VLOOKUP($F455,'Aircraft list'!$A$4:$G$39,2,FALSE)="YES",VLOOKUP($F455,'Aircraft list'!$A$4:$G$39,4,FALSE)="YES"),T455,""),"")</f>
        <v/>
      </c>
      <c r="Y455" s="115" t="str">
        <f>IFERROR(IF(AND(VLOOKUP($F455,'Aircraft list'!$A$4:$G$39,2,FALSE)="YES",VLOOKUP($F455,'Aircraft list'!$A$4:$G$39,4,FALSE)="YES"),V455,""),"")</f>
        <v/>
      </c>
      <c r="Z455" s="116" t="str">
        <f>IFERROR(IF(AND(VLOOKUP($F455,'Aircraft list'!$A$4:$G$39,3,FALSE)="YES",VLOOKUP($F455,'Aircraft list'!$A$4:$G$39,4,FALSE)="YES"),T455,""),"")</f>
        <v/>
      </c>
      <c r="AA455" s="115" t="str">
        <f>IFERROR(IF(AND(VLOOKUP($F455,'Aircraft list'!$A$4:$G$39,3,FALSE)="YES",VLOOKUP($F455,'Aircraft list'!$A$4:$G$39,4,FALSE)="YES"),V455,""),"")</f>
        <v/>
      </c>
      <c r="AB455" s="116" t="str">
        <f>IFERROR(IF(AND(VLOOKUP($F455,'Aircraft list'!$A$4:$G$39,2,FALSE)="YES",VLOOKUP($F455,'Aircraft list'!$A$4:$G$39,6,FALSE)="YES"),T455,""),"")</f>
        <v/>
      </c>
      <c r="AC455" s="115" t="str">
        <f>IFERROR(IF(AND(VLOOKUP($F455,'Aircraft list'!$A$4:$G$39,2,FALSE)="YES",VLOOKUP($F455,'Aircraft list'!$A$4:$G$39,6,FALSE)="YES"),V455,""),"")</f>
        <v/>
      </c>
      <c r="AD455" s="116" t="str">
        <f>IFERROR(IF(AND(VLOOKUP($F455,'Aircraft list'!$A$4:$G$39,3,FALSE)="YES",VLOOKUP($F455,'Aircraft list'!$A$4:$G$39,6,FALSE)="YES"),T455,""),"")</f>
        <v/>
      </c>
      <c r="AE455" s="117" t="str">
        <f>IFERROR(IF(AND(VLOOKUP($F455,'Aircraft list'!$A$4:$G$39,3,FALSE)="YES",VLOOKUP($F455,'Aircraft list'!$A$4:$G$39,6,FALSE)="YES"),U455,""),"")</f>
        <v/>
      </c>
      <c r="AF455" s="115" t="str">
        <f>IFERROR(IF(AND(VLOOKUP($F455,'Aircraft list'!$A$4:$G$39,3,FALSE)="YES",VLOOKUP($F455,'Aircraft list'!$A$4:$G$39,6,FALSE)="YES"),V455,""),"")</f>
        <v/>
      </c>
      <c r="AG455" s="116" t="str">
        <f>IFERROR(IF(VLOOKUP($F455,'Aircraft list'!$A$4:$G$39,5,FALSE)="YES",T455,""),"")</f>
        <v/>
      </c>
      <c r="AH455" s="117" t="str">
        <f>IFERROR(IF(VLOOKUP($F455,'Aircraft list'!$A$4:$G$39,5,FALSE)="YES",U455,""),"")</f>
        <v/>
      </c>
      <c r="AI455" s="115" t="str">
        <f>IFERROR(IF(VLOOKUP($F455,'Aircraft list'!$A$4:$G$39,5,FALSE)="YES",V455,""),"")</f>
        <v/>
      </c>
      <c r="AJ455" s="101"/>
      <c r="AK455" s="101"/>
      <c r="AL455" s="101"/>
      <c r="AM455" s="102" t="str">
        <f>IFERROR(IF(VLOOKUP($F455,'Aircraft list'!$A$4:$G$39,7,FALSE)="YES",N455,""),"")</f>
        <v/>
      </c>
      <c r="AN455" s="112"/>
      <c r="AO455" s="101"/>
      <c r="AP455" s="101"/>
      <c r="AQ455" s="101"/>
      <c r="AR455" s="111"/>
      <c r="AS455" s="102"/>
      <c r="AT455" s="102"/>
    </row>
    <row r="456" spans="1:46" s="50" customFormat="1">
      <c r="A456" s="84"/>
      <c r="B456" s="75"/>
      <c r="C456" s="76"/>
      <c r="D456" s="77"/>
      <c r="E456" s="73" t="str">
        <f t="shared" si="24"/>
        <v/>
      </c>
      <c r="F456" s="79"/>
      <c r="G456" s="80"/>
      <c r="H456" s="50" t="str">
        <f>IFERROR(IF(VLOOKUP(F456,'Aircraft list'!$A$4:$T$59, 3,FALSE)="YES", "ME", "SE" )," ")</f>
        <v xml:space="preserve"> </v>
      </c>
      <c r="I456" s="80"/>
      <c r="J456" s="81" t="str">
        <f ca="1">IFERROR(IF(AND(
MOD(C456-fctlontodouble(VLOOKUP(B456,#REF!,4,FALSE))/360,1)&gt;=MOD((((MID((MID((IF(ISERR(A456),"",fctsoleil(A456,fctlattodouble(VLOOKUP(B456,#REF!,3,FALSE)),fctlontodouble(VLOOKUP(B456,#REF!,4,FALSE)),FALSE))),1,4)),1,2))*60+MID((MID((IF(ISERR(A456),"",fctsoleil(A456,fctlattodouble(VLOOKUP(B456,#REF!,3,FALSE)),fctlontodouble(VLOOKUP(B456,#REF!,4,FALSE)),FALSE))),1,4)),3,4))/(60*24))-fctlontodouble(VLOOKUP(B456,#REF!,4,FALSE))/360,1),
MOD(C456-fctlontodouble(VLOOKUP(B456,#REF!,4,FALSE))/360,1)&lt;MOD((((MID((MID((IF(ISERR(A456),"",fctsoleil(A456,fctlattodouble(VLOOKUP(B456,#REF!,3,FALSE)),fctlontodouble(VLOOKUP(B456,#REF!,4,FALSE)),FALSE))),7,4)),1,2))*60+MID((MID((IF(ISERR(A456),"",fctsoleil(A456,fctlattodouble(VLOOKUP(B456,#REF!,3,FALSE)),fctlontodouble(VLOOKUP(B456,#REF!,4,FALSE)),FALSE))),7,4)),3,4))/(60*24))-fctlontodouble(VLOOKUP(B456,#REF!,4,FALSE))/360,1)
),1,""),"")</f>
        <v/>
      </c>
      <c r="K456" s="82" t="str">
        <f t="shared" si="25"/>
        <v/>
      </c>
      <c r="L456" s="79" t="str">
        <f ca="1">IFERROR(IF(AND(
MOD(E456-fctlontodouble(VLOOKUP(D456,#REF!,4,FALSE))/360,1)&gt;=MOD((((MID((MID((IF(ISERR(A456),"",fctsoleil(A456,fctlattodouble(VLOOKUP(D456,#REF!,3,FALSE)),fctlontodouble(VLOOKUP(D456,#REF!,4,FALSE)),FALSE))),1,4)),1,2))*60+MID((MID((IF(ISERR(A456),"",fctsoleil(A456,fctlattodouble(VLOOKUP(D456,#REF!,3,FALSE)),fctlontodouble(VLOOKUP(D456,#REF!,4,FALSE)),FALSE))),1,4)),3,4))/(60*24))-fctlontodouble(VLOOKUP(D456,#REF!,4,FALSE))/360,1),
MOD(E456-fctlontodouble(VLOOKUP(D456,#REF!,4,FALSE))/360,1)&lt;MOD((((MID((MID((IF(ISERR(A456),"",fctsoleil(A456,fctlattodouble(VLOOKUP(D456,#REF!,3,FALSE)),fctlontodouble(VLOOKUP(D456,#REF!,4,FALSE)),FALSE))),7,4)),1,2))*60+MID((MID((IF(ISERR(A456),"",fctsoleil(A456,fctlattodouble(VLOOKUP(D456,#REF!,3,FALSE)),fctlontodouble(VLOOKUP(D456,#REF!,4,FALSE)),FALSE))),7,4)),3,4))/(60*24))-fctlontodouble(VLOOKUP(D456,#REF!,4,FALSE))/360,1)
),1," "),"")</f>
        <v/>
      </c>
      <c r="M456" s="79" t="str">
        <f t="shared" si="26"/>
        <v/>
      </c>
      <c r="N456" s="94"/>
      <c r="O456" s="83"/>
      <c r="P456" s="95"/>
      <c r="Q456" s="96"/>
      <c r="R456" s="97" t="str">
        <f>IF(AND(A456&lt;&gt;0,B456&lt;&gt;0,D456&lt;&gt;0,C456&lt;&gt;0,N456&lt;&gt;0),(vol_de_nuit(B456,D456,A456,C456,N456/24)*24),"")</f>
        <v/>
      </c>
      <c r="S456" s="98"/>
      <c r="T456" s="95"/>
      <c r="U456" s="99"/>
      <c r="V456" s="100"/>
      <c r="W456" s="101"/>
      <c r="X456" s="116" t="str">
        <f>IFERROR(IF(AND(VLOOKUP($F456,'Aircraft list'!$A$4:$G$39,2,FALSE)="YES",VLOOKUP($F456,'Aircraft list'!$A$4:$G$39,4,FALSE)="YES"),T456,""),"")</f>
        <v/>
      </c>
      <c r="Y456" s="115" t="str">
        <f>IFERROR(IF(AND(VLOOKUP($F456,'Aircraft list'!$A$4:$G$39,2,FALSE)="YES",VLOOKUP($F456,'Aircraft list'!$A$4:$G$39,4,FALSE)="YES"),V456,""),"")</f>
        <v/>
      </c>
      <c r="Z456" s="116" t="str">
        <f>IFERROR(IF(AND(VLOOKUP($F456,'Aircraft list'!$A$4:$G$39,3,FALSE)="YES",VLOOKUP($F456,'Aircraft list'!$A$4:$G$39,4,FALSE)="YES"),T456,""),"")</f>
        <v/>
      </c>
      <c r="AA456" s="115" t="str">
        <f>IFERROR(IF(AND(VLOOKUP($F456,'Aircraft list'!$A$4:$G$39,3,FALSE)="YES",VLOOKUP($F456,'Aircraft list'!$A$4:$G$39,4,FALSE)="YES"),V456,""),"")</f>
        <v/>
      </c>
      <c r="AB456" s="116" t="str">
        <f>IFERROR(IF(AND(VLOOKUP($F456,'Aircraft list'!$A$4:$G$39,2,FALSE)="YES",VLOOKUP($F456,'Aircraft list'!$A$4:$G$39,6,FALSE)="YES"),T456,""),"")</f>
        <v/>
      </c>
      <c r="AC456" s="115" t="str">
        <f>IFERROR(IF(AND(VLOOKUP($F456,'Aircraft list'!$A$4:$G$39,2,FALSE)="YES",VLOOKUP($F456,'Aircraft list'!$A$4:$G$39,6,FALSE)="YES"),V456,""),"")</f>
        <v/>
      </c>
      <c r="AD456" s="116" t="str">
        <f>IFERROR(IF(AND(VLOOKUP($F456,'Aircraft list'!$A$4:$G$39,3,FALSE)="YES",VLOOKUP($F456,'Aircraft list'!$A$4:$G$39,6,FALSE)="YES"),T456,""),"")</f>
        <v/>
      </c>
      <c r="AE456" s="117" t="str">
        <f>IFERROR(IF(AND(VLOOKUP($F456,'Aircraft list'!$A$4:$G$39,3,FALSE)="YES",VLOOKUP($F456,'Aircraft list'!$A$4:$G$39,6,FALSE)="YES"),U456,""),"")</f>
        <v/>
      </c>
      <c r="AF456" s="115" t="str">
        <f>IFERROR(IF(AND(VLOOKUP($F456,'Aircraft list'!$A$4:$G$39,3,FALSE)="YES",VLOOKUP($F456,'Aircraft list'!$A$4:$G$39,6,FALSE)="YES"),V456,""),"")</f>
        <v/>
      </c>
      <c r="AG456" s="116" t="str">
        <f>IFERROR(IF(VLOOKUP($F456,'Aircraft list'!$A$4:$G$39,5,FALSE)="YES",T456,""),"")</f>
        <v/>
      </c>
      <c r="AH456" s="117" t="str">
        <f>IFERROR(IF(VLOOKUP($F456,'Aircraft list'!$A$4:$G$39,5,FALSE)="YES",U456,""),"")</f>
        <v/>
      </c>
      <c r="AI456" s="115" t="str">
        <f>IFERROR(IF(VLOOKUP($F456,'Aircraft list'!$A$4:$G$39,5,FALSE)="YES",V456,""),"")</f>
        <v/>
      </c>
      <c r="AJ456" s="101"/>
      <c r="AK456" s="101"/>
      <c r="AL456" s="101"/>
      <c r="AM456" s="102" t="str">
        <f>IFERROR(IF(VLOOKUP($F456,'Aircraft list'!$A$4:$G$39,7,FALSE)="YES",N456,""),"")</f>
        <v/>
      </c>
      <c r="AN456" s="112"/>
      <c r="AO456" s="101"/>
      <c r="AP456" s="101"/>
      <c r="AQ456" s="101"/>
      <c r="AR456" s="111"/>
      <c r="AS456" s="102"/>
      <c r="AT456" s="102"/>
    </row>
    <row r="457" spans="1:46" s="50" customFormat="1">
      <c r="A457" s="84"/>
      <c r="B457" s="75"/>
      <c r="C457" s="76"/>
      <c r="D457" s="77"/>
      <c r="E457" s="73" t="str">
        <f t="shared" si="24"/>
        <v/>
      </c>
      <c r="F457" s="79"/>
      <c r="G457" s="80"/>
      <c r="H457" s="50" t="str">
        <f>IFERROR(IF(VLOOKUP(F457,'Aircraft list'!$A$4:$T$59, 3,FALSE)="YES", "ME", "SE" )," ")</f>
        <v xml:space="preserve"> </v>
      </c>
      <c r="I457" s="80"/>
      <c r="J457" s="81" t="str">
        <f ca="1">IFERROR(IF(AND(
MOD(C457-fctlontodouble(VLOOKUP(B457,#REF!,4,FALSE))/360,1)&gt;=MOD((((MID((MID((IF(ISERR(A457),"",fctsoleil(A457,fctlattodouble(VLOOKUP(B457,#REF!,3,FALSE)),fctlontodouble(VLOOKUP(B457,#REF!,4,FALSE)),FALSE))),1,4)),1,2))*60+MID((MID((IF(ISERR(A457),"",fctsoleil(A457,fctlattodouble(VLOOKUP(B457,#REF!,3,FALSE)),fctlontodouble(VLOOKUP(B457,#REF!,4,FALSE)),FALSE))),1,4)),3,4))/(60*24))-fctlontodouble(VLOOKUP(B457,#REF!,4,FALSE))/360,1),
MOD(C457-fctlontodouble(VLOOKUP(B457,#REF!,4,FALSE))/360,1)&lt;MOD((((MID((MID((IF(ISERR(A457),"",fctsoleil(A457,fctlattodouble(VLOOKUP(B457,#REF!,3,FALSE)),fctlontodouble(VLOOKUP(B457,#REF!,4,FALSE)),FALSE))),7,4)),1,2))*60+MID((MID((IF(ISERR(A457),"",fctsoleil(A457,fctlattodouble(VLOOKUP(B457,#REF!,3,FALSE)),fctlontodouble(VLOOKUP(B457,#REF!,4,FALSE)),FALSE))),7,4)),3,4))/(60*24))-fctlontodouble(VLOOKUP(B457,#REF!,4,FALSE))/360,1)
),1,""),"")</f>
        <v/>
      </c>
      <c r="K457" s="82" t="str">
        <f t="shared" si="25"/>
        <v/>
      </c>
      <c r="L457" s="79" t="str">
        <f ca="1">IFERROR(IF(AND(
MOD(E457-fctlontodouble(VLOOKUP(D457,#REF!,4,FALSE))/360,1)&gt;=MOD((((MID((MID((IF(ISERR(A457),"",fctsoleil(A457,fctlattodouble(VLOOKUP(D457,#REF!,3,FALSE)),fctlontodouble(VLOOKUP(D457,#REF!,4,FALSE)),FALSE))),1,4)),1,2))*60+MID((MID((IF(ISERR(A457),"",fctsoleil(A457,fctlattodouble(VLOOKUP(D457,#REF!,3,FALSE)),fctlontodouble(VLOOKUP(D457,#REF!,4,FALSE)),FALSE))),1,4)),3,4))/(60*24))-fctlontodouble(VLOOKUP(D457,#REF!,4,FALSE))/360,1),
MOD(E457-fctlontodouble(VLOOKUP(D457,#REF!,4,FALSE))/360,1)&lt;MOD((((MID((MID((IF(ISERR(A457),"",fctsoleil(A457,fctlattodouble(VLOOKUP(D457,#REF!,3,FALSE)),fctlontodouble(VLOOKUP(D457,#REF!,4,FALSE)),FALSE))),7,4)),1,2))*60+MID((MID((IF(ISERR(A457),"",fctsoleil(A457,fctlattodouble(VLOOKUP(D457,#REF!,3,FALSE)),fctlontodouble(VLOOKUP(D457,#REF!,4,FALSE)),FALSE))),7,4)),3,4))/(60*24))-fctlontodouble(VLOOKUP(D457,#REF!,4,FALSE))/360,1)
),1," "),"")</f>
        <v/>
      </c>
      <c r="M457" s="79" t="str">
        <f t="shared" si="26"/>
        <v/>
      </c>
      <c r="N457" s="94"/>
      <c r="O457" s="83"/>
      <c r="P457" s="95"/>
      <c r="Q457" s="96"/>
      <c r="R457" s="97" t="str">
        <f>IF(AND(A457&lt;&gt;0,B457&lt;&gt;0,D457&lt;&gt;0,C457&lt;&gt;0,N457&lt;&gt;0),(vol_de_nuit(B457,D457,A457,C457,N457/24)*24),"")</f>
        <v/>
      </c>
      <c r="S457" s="98"/>
      <c r="T457" s="95"/>
      <c r="U457" s="99"/>
      <c r="V457" s="100"/>
      <c r="W457" s="101"/>
      <c r="X457" s="116" t="str">
        <f>IFERROR(IF(AND(VLOOKUP($F457,'Aircraft list'!$A$4:$G$39,2,FALSE)="YES",VLOOKUP($F457,'Aircraft list'!$A$4:$G$39,4,FALSE)="YES"),T457,""),"")</f>
        <v/>
      </c>
      <c r="Y457" s="115" t="str">
        <f>IFERROR(IF(AND(VLOOKUP($F457,'Aircraft list'!$A$4:$G$39,2,FALSE)="YES",VLOOKUP($F457,'Aircraft list'!$A$4:$G$39,4,FALSE)="YES"),V457,""),"")</f>
        <v/>
      </c>
      <c r="Z457" s="116" t="str">
        <f>IFERROR(IF(AND(VLOOKUP($F457,'Aircraft list'!$A$4:$G$39,3,FALSE)="YES",VLOOKUP($F457,'Aircraft list'!$A$4:$G$39,4,FALSE)="YES"),T457,""),"")</f>
        <v/>
      </c>
      <c r="AA457" s="115" t="str">
        <f>IFERROR(IF(AND(VLOOKUP($F457,'Aircraft list'!$A$4:$G$39,3,FALSE)="YES",VLOOKUP($F457,'Aircraft list'!$A$4:$G$39,4,FALSE)="YES"),V457,""),"")</f>
        <v/>
      </c>
      <c r="AB457" s="116" t="str">
        <f>IFERROR(IF(AND(VLOOKUP($F457,'Aircraft list'!$A$4:$G$39,2,FALSE)="YES",VLOOKUP($F457,'Aircraft list'!$A$4:$G$39,6,FALSE)="YES"),T457,""),"")</f>
        <v/>
      </c>
      <c r="AC457" s="115" t="str">
        <f>IFERROR(IF(AND(VLOOKUP($F457,'Aircraft list'!$A$4:$G$39,2,FALSE)="YES",VLOOKUP($F457,'Aircraft list'!$A$4:$G$39,6,FALSE)="YES"),V457,""),"")</f>
        <v/>
      </c>
      <c r="AD457" s="116" t="str">
        <f>IFERROR(IF(AND(VLOOKUP($F457,'Aircraft list'!$A$4:$G$39,3,FALSE)="YES",VLOOKUP($F457,'Aircraft list'!$A$4:$G$39,6,FALSE)="YES"),T457,""),"")</f>
        <v/>
      </c>
      <c r="AE457" s="117" t="str">
        <f>IFERROR(IF(AND(VLOOKUP($F457,'Aircraft list'!$A$4:$G$39,3,FALSE)="YES",VLOOKUP($F457,'Aircraft list'!$A$4:$G$39,6,FALSE)="YES"),U457,""),"")</f>
        <v/>
      </c>
      <c r="AF457" s="115" t="str">
        <f>IFERROR(IF(AND(VLOOKUP($F457,'Aircraft list'!$A$4:$G$39,3,FALSE)="YES",VLOOKUP($F457,'Aircraft list'!$A$4:$G$39,6,FALSE)="YES"),V457,""),"")</f>
        <v/>
      </c>
      <c r="AG457" s="116" t="str">
        <f>IFERROR(IF(VLOOKUP($F457,'Aircraft list'!$A$4:$G$39,5,FALSE)="YES",T457,""),"")</f>
        <v/>
      </c>
      <c r="AH457" s="117" t="str">
        <f>IFERROR(IF(VLOOKUP($F457,'Aircraft list'!$A$4:$G$39,5,FALSE)="YES",U457,""),"")</f>
        <v/>
      </c>
      <c r="AI457" s="115" t="str">
        <f>IFERROR(IF(VLOOKUP($F457,'Aircraft list'!$A$4:$G$39,5,FALSE)="YES",V457,""),"")</f>
        <v/>
      </c>
      <c r="AJ457" s="101"/>
      <c r="AK457" s="101"/>
      <c r="AL457" s="101"/>
      <c r="AM457" s="102" t="str">
        <f>IFERROR(IF(VLOOKUP($F457,'Aircraft list'!$A$4:$G$39,7,FALSE)="YES",N457,""),"")</f>
        <v/>
      </c>
      <c r="AN457" s="112"/>
      <c r="AO457" s="101"/>
      <c r="AP457" s="101"/>
      <c r="AQ457" s="101"/>
      <c r="AR457" s="111"/>
      <c r="AS457" s="102"/>
      <c r="AT457" s="102"/>
    </row>
    <row r="458" spans="1:46" s="50" customFormat="1">
      <c r="A458" s="84"/>
      <c r="B458" s="75"/>
      <c r="C458" s="76"/>
      <c r="D458" s="77"/>
      <c r="E458" s="73" t="str">
        <f t="shared" si="24"/>
        <v/>
      </c>
      <c r="F458" s="79"/>
      <c r="G458" s="80"/>
      <c r="H458" s="50" t="str">
        <f>IFERROR(IF(VLOOKUP(F458,'Aircraft list'!$A$4:$T$59, 3,FALSE)="YES", "ME", "SE" )," ")</f>
        <v xml:space="preserve"> </v>
      </c>
      <c r="I458" s="80"/>
      <c r="J458" s="81" t="str">
        <f ca="1">IFERROR(IF(AND(
MOD(C458-fctlontodouble(VLOOKUP(B458,#REF!,4,FALSE))/360,1)&gt;=MOD((((MID((MID((IF(ISERR(A458),"",fctsoleil(A458,fctlattodouble(VLOOKUP(B458,#REF!,3,FALSE)),fctlontodouble(VLOOKUP(B458,#REF!,4,FALSE)),FALSE))),1,4)),1,2))*60+MID((MID((IF(ISERR(A458),"",fctsoleil(A458,fctlattodouble(VLOOKUP(B458,#REF!,3,FALSE)),fctlontodouble(VLOOKUP(B458,#REF!,4,FALSE)),FALSE))),1,4)),3,4))/(60*24))-fctlontodouble(VLOOKUP(B458,#REF!,4,FALSE))/360,1),
MOD(C458-fctlontodouble(VLOOKUP(B458,#REF!,4,FALSE))/360,1)&lt;MOD((((MID((MID((IF(ISERR(A458),"",fctsoleil(A458,fctlattodouble(VLOOKUP(B458,#REF!,3,FALSE)),fctlontodouble(VLOOKUP(B458,#REF!,4,FALSE)),FALSE))),7,4)),1,2))*60+MID((MID((IF(ISERR(A458),"",fctsoleil(A458,fctlattodouble(VLOOKUP(B458,#REF!,3,FALSE)),fctlontodouble(VLOOKUP(B458,#REF!,4,FALSE)),FALSE))),7,4)),3,4))/(60*24))-fctlontodouble(VLOOKUP(B458,#REF!,4,FALSE))/360,1)
),1,""),"")</f>
        <v/>
      </c>
      <c r="K458" s="82" t="str">
        <f t="shared" si="25"/>
        <v/>
      </c>
      <c r="L458" s="79" t="str">
        <f ca="1">IFERROR(IF(AND(
MOD(E458-fctlontodouble(VLOOKUP(D458,#REF!,4,FALSE))/360,1)&gt;=MOD((((MID((MID((IF(ISERR(A458),"",fctsoleil(A458,fctlattodouble(VLOOKUP(D458,#REF!,3,FALSE)),fctlontodouble(VLOOKUP(D458,#REF!,4,FALSE)),FALSE))),1,4)),1,2))*60+MID((MID((IF(ISERR(A458),"",fctsoleil(A458,fctlattodouble(VLOOKUP(D458,#REF!,3,FALSE)),fctlontodouble(VLOOKUP(D458,#REF!,4,FALSE)),FALSE))),1,4)),3,4))/(60*24))-fctlontodouble(VLOOKUP(D458,#REF!,4,FALSE))/360,1),
MOD(E458-fctlontodouble(VLOOKUP(D458,#REF!,4,FALSE))/360,1)&lt;MOD((((MID((MID((IF(ISERR(A458),"",fctsoleil(A458,fctlattodouble(VLOOKUP(D458,#REF!,3,FALSE)),fctlontodouble(VLOOKUP(D458,#REF!,4,FALSE)),FALSE))),7,4)),1,2))*60+MID((MID((IF(ISERR(A458),"",fctsoleil(A458,fctlattodouble(VLOOKUP(D458,#REF!,3,FALSE)),fctlontodouble(VLOOKUP(D458,#REF!,4,FALSE)),FALSE))),7,4)),3,4))/(60*24))-fctlontodouble(VLOOKUP(D458,#REF!,4,FALSE))/360,1)
),1," "),"")</f>
        <v/>
      </c>
      <c r="M458" s="79" t="str">
        <f t="shared" si="26"/>
        <v/>
      </c>
      <c r="N458" s="94"/>
      <c r="O458" s="83"/>
      <c r="P458" s="95"/>
      <c r="Q458" s="96"/>
      <c r="R458" s="97" t="str">
        <f>IF(AND(A458&lt;&gt;0,B458&lt;&gt;0,D458&lt;&gt;0,C458&lt;&gt;0,N458&lt;&gt;0),(vol_de_nuit(B458,D458,A458,C458,N458/24)*24),"")</f>
        <v/>
      </c>
      <c r="S458" s="98"/>
      <c r="T458" s="95"/>
      <c r="U458" s="99"/>
      <c r="V458" s="100"/>
      <c r="W458" s="101"/>
      <c r="X458" s="116" t="str">
        <f>IFERROR(IF(AND(VLOOKUP($F458,'Aircraft list'!$A$4:$G$39,2,FALSE)="YES",VLOOKUP($F458,'Aircraft list'!$A$4:$G$39,4,FALSE)="YES"),T458,""),"")</f>
        <v/>
      </c>
      <c r="Y458" s="115" t="str">
        <f>IFERROR(IF(AND(VLOOKUP($F458,'Aircraft list'!$A$4:$G$39,2,FALSE)="YES",VLOOKUP($F458,'Aircraft list'!$A$4:$G$39,4,FALSE)="YES"),V458,""),"")</f>
        <v/>
      </c>
      <c r="Z458" s="116" t="str">
        <f>IFERROR(IF(AND(VLOOKUP($F458,'Aircraft list'!$A$4:$G$39,3,FALSE)="YES",VLOOKUP($F458,'Aircraft list'!$A$4:$G$39,4,FALSE)="YES"),T458,""),"")</f>
        <v/>
      </c>
      <c r="AA458" s="115" t="str">
        <f>IFERROR(IF(AND(VLOOKUP($F458,'Aircraft list'!$A$4:$G$39,3,FALSE)="YES",VLOOKUP($F458,'Aircraft list'!$A$4:$G$39,4,FALSE)="YES"),V458,""),"")</f>
        <v/>
      </c>
      <c r="AB458" s="116" t="str">
        <f>IFERROR(IF(AND(VLOOKUP($F458,'Aircraft list'!$A$4:$G$39,2,FALSE)="YES",VLOOKUP($F458,'Aircraft list'!$A$4:$G$39,6,FALSE)="YES"),T458,""),"")</f>
        <v/>
      </c>
      <c r="AC458" s="115" t="str">
        <f>IFERROR(IF(AND(VLOOKUP($F458,'Aircraft list'!$A$4:$G$39,2,FALSE)="YES",VLOOKUP($F458,'Aircraft list'!$A$4:$G$39,6,FALSE)="YES"),V458,""),"")</f>
        <v/>
      </c>
      <c r="AD458" s="116" t="str">
        <f>IFERROR(IF(AND(VLOOKUP($F458,'Aircraft list'!$A$4:$G$39,3,FALSE)="YES",VLOOKUP($F458,'Aircraft list'!$A$4:$G$39,6,FALSE)="YES"),T458,""),"")</f>
        <v/>
      </c>
      <c r="AE458" s="117" t="str">
        <f>IFERROR(IF(AND(VLOOKUP($F458,'Aircraft list'!$A$4:$G$39,3,FALSE)="YES",VLOOKUP($F458,'Aircraft list'!$A$4:$G$39,6,FALSE)="YES"),U458,""),"")</f>
        <v/>
      </c>
      <c r="AF458" s="115" t="str">
        <f>IFERROR(IF(AND(VLOOKUP($F458,'Aircraft list'!$A$4:$G$39,3,FALSE)="YES",VLOOKUP($F458,'Aircraft list'!$A$4:$G$39,6,FALSE)="YES"),V458,""),"")</f>
        <v/>
      </c>
      <c r="AG458" s="116" t="str">
        <f>IFERROR(IF(VLOOKUP($F458,'Aircraft list'!$A$4:$G$39,5,FALSE)="YES",T458,""),"")</f>
        <v/>
      </c>
      <c r="AH458" s="117" t="str">
        <f>IFERROR(IF(VLOOKUP($F458,'Aircraft list'!$A$4:$G$39,5,FALSE)="YES",U458,""),"")</f>
        <v/>
      </c>
      <c r="AI458" s="115" t="str">
        <f>IFERROR(IF(VLOOKUP($F458,'Aircraft list'!$A$4:$G$39,5,FALSE)="YES",V458,""),"")</f>
        <v/>
      </c>
      <c r="AJ458" s="101"/>
      <c r="AK458" s="101"/>
      <c r="AL458" s="101"/>
      <c r="AM458" s="102" t="str">
        <f>IFERROR(IF(VLOOKUP($F458,'Aircraft list'!$A$4:$G$39,7,FALSE)="YES",N458,""),"")</f>
        <v/>
      </c>
      <c r="AN458" s="112"/>
      <c r="AO458" s="101"/>
      <c r="AP458" s="101"/>
      <c r="AQ458" s="101"/>
      <c r="AR458" s="111"/>
      <c r="AS458" s="102"/>
      <c r="AT458" s="102"/>
    </row>
    <row r="459" spans="1:46" s="50" customFormat="1">
      <c r="A459" s="84"/>
      <c r="B459" s="75"/>
      <c r="C459" s="76"/>
      <c r="D459" s="77"/>
      <c r="E459" s="73" t="str">
        <f t="shared" si="24"/>
        <v/>
      </c>
      <c r="F459" s="79"/>
      <c r="G459" s="80"/>
      <c r="H459" s="50" t="str">
        <f>IFERROR(IF(VLOOKUP(F459,'Aircraft list'!$A$4:$T$59, 3,FALSE)="YES", "ME", "SE" )," ")</f>
        <v xml:space="preserve"> </v>
      </c>
      <c r="I459" s="80"/>
      <c r="J459" s="81" t="str">
        <f ca="1">IFERROR(IF(AND(
MOD(C459-fctlontodouble(VLOOKUP(B459,#REF!,4,FALSE))/360,1)&gt;=MOD((((MID((MID((IF(ISERR(A459),"",fctsoleil(A459,fctlattodouble(VLOOKUP(B459,#REF!,3,FALSE)),fctlontodouble(VLOOKUP(B459,#REF!,4,FALSE)),FALSE))),1,4)),1,2))*60+MID((MID((IF(ISERR(A459),"",fctsoleil(A459,fctlattodouble(VLOOKUP(B459,#REF!,3,FALSE)),fctlontodouble(VLOOKUP(B459,#REF!,4,FALSE)),FALSE))),1,4)),3,4))/(60*24))-fctlontodouble(VLOOKUP(B459,#REF!,4,FALSE))/360,1),
MOD(C459-fctlontodouble(VLOOKUP(B459,#REF!,4,FALSE))/360,1)&lt;MOD((((MID((MID((IF(ISERR(A459),"",fctsoleil(A459,fctlattodouble(VLOOKUP(B459,#REF!,3,FALSE)),fctlontodouble(VLOOKUP(B459,#REF!,4,FALSE)),FALSE))),7,4)),1,2))*60+MID((MID((IF(ISERR(A459),"",fctsoleil(A459,fctlattodouble(VLOOKUP(B459,#REF!,3,FALSE)),fctlontodouble(VLOOKUP(B459,#REF!,4,FALSE)),FALSE))),7,4)),3,4))/(60*24))-fctlontodouble(VLOOKUP(B459,#REF!,4,FALSE))/360,1)
),1,""),"")</f>
        <v/>
      </c>
      <c r="K459" s="82" t="str">
        <f t="shared" si="25"/>
        <v/>
      </c>
      <c r="L459" s="79" t="str">
        <f ca="1">IFERROR(IF(AND(
MOD(E459-fctlontodouble(VLOOKUP(D459,#REF!,4,FALSE))/360,1)&gt;=MOD((((MID((MID((IF(ISERR(A459),"",fctsoleil(A459,fctlattodouble(VLOOKUP(D459,#REF!,3,FALSE)),fctlontodouble(VLOOKUP(D459,#REF!,4,FALSE)),FALSE))),1,4)),1,2))*60+MID((MID((IF(ISERR(A459),"",fctsoleil(A459,fctlattodouble(VLOOKUP(D459,#REF!,3,FALSE)),fctlontodouble(VLOOKUP(D459,#REF!,4,FALSE)),FALSE))),1,4)),3,4))/(60*24))-fctlontodouble(VLOOKUP(D459,#REF!,4,FALSE))/360,1),
MOD(E459-fctlontodouble(VLOOKUP(D459,#REF!,4,FALSE))/360,1)&lt;MOD((((MID((MID((IF(ISERR(A459),"",fctsoleil(A459,fctlattodouble(VLOOKUP(D459,#REF!,3,FALSE)),fctlontodouble(VLOOKUP(D459,#REF!,4,FALSE)),FALSE))),7,4)),1,2))*60+MID((MID((IF(ISERR(A459),"",fctsoleil(A459,fctlattodouble(VLOOKUP(D459,#REF!,3,FALSE)),fctlontodouble(VLOOKUP(D459,#REF!,4,FALSE)),FALSE))),7,4)),3,4))/(60*24))-fctlontodouble(VLOOKUP(D459,#REF!,4,FALSE))/360,1)
),1," "),"")</f>
        <v/>
      </c>
      <c r="M459" s="79" t="str">
        <f t="shared" si="26"/>
        <v/>
      </c>
      <c r="N459" s="94"/>
      <c r="O459" s="83"/>
      <c r="P459" s="95"/>
      <c r="Q459" s="96"/>
      <c r="R459" s="97" t="str">
        <f>IF(AND(A459&lt;&gt;0,B459&lt;&gt;0,D459&lt;&gt;0,C459&lt;&gt;0,N459&lt;&gt;0),(vol_de_nuit(B459,D459,A459,C459,N459/24)*24),"")</f>
        <v/>
      </c>
      <c r="S459" s="98"/>
      <c r="T459" s="95"/>
      <c r="U459" s="99"/>
      <c r="V459" s="100"/>
      <c r="W459" s="101"/>
      <c r="X459" s="116" t="str">
        <f>IFERROR(IF(AND(VLOOKUP($F459,'Aircraft list'!$A$4:$G$39,2,FALSE)="YES",VLOOKUP($F459,'Aircraft list'!$A$4:$G$39,4,FALSE)="YES"),T459,""),"")</f>
        <v/>
      </c>
      <c r="Y459" s="115" t="str">
        <f>IFERROR(IF(AND(VLOOKUP($F459,'Aircraft list'!$A$4:$G$39,2,FALSE)="YES",VLOOKUP($F459,'Aircraft list'!$A$4:$G$39,4,FALSE)="YES"),V459,""),"")</f>
        <v/>
      </c>
      <c r="Z459" s="116" t="str">
        <f>IFERROR(IF(AND(VLOOKUP($F459,'Aircraft list'!$A$4:$G$39,3,FALSE)="YES",VLOOKUP($F459,'Aircraft list'!$A$4:$G$39,4,FALSE)="YES"),T459,""),"")</f>
        <v/>
      </c>
      <c r="AA459" s="115" t="str">
        <f>IFERROR(IF(AND(VLOOKUP($F459,'Aircraft list'!$A$4:$G$39,3,FALSE)="YES",VLOOKUP($F459,'Aircraft list'!$A$4:$G$39,4,FALSE)="YES"),V459,""),"")</f>
        <v/>
      </c>
      <c r="AB459" s="116" t="str">
        <f>IFERROR(IF(AND(VLOOKUP($F459,'Aircraft list'!$A$4:$G$39,2,FALSE)="YES",VLOOKUP($F459,'Aircraft list'!$A$4:$G$39,6,FALSE)="YES"),T459,""),"")</f>
        <v/>
      </c>
      <c r="AC459" s="115" t="str">
        <f>IFERROR(IF(AND(VLOOKUP($F459,'Aircraft list'!$A$4:$G$39,2,FALSE)="YES",VLOOKUP($F459,'Aircraft list'!$A$4:$G$39,6,FALSE)="YES"),V459,""),"")</f>
        <v/>
      </c>
      <c r="AD459" s="116" t="str">
        <f>IFERROR(IF(AND(VLOOKUP($F459,'Aircraft list'!$A$4:$G$39,3,FALSE)="YES",VLOOKUP($F459,'Aircraft list'!$A$4:$G$39,6,FALSE)="YES"),T459,""),"")</f>
        <v/>
      </c>
      <c r="AE459" s="117" t="str">
        <f>IFERROR(IF(AND(VLOOKUP($F459,'Aircraft list'!$A$4:$G$39,3,FALSE)="YES",VLOOKUP($F459,'Aircraft list'!$A$4:$G$39,6,FALSE)="YES"),U459,""),"")</f>
        <v/>
      </c>
      <c r="AF459" s="115" t="str">
        <f>IFERROR(IF(AND(VLOOKUP($F459,'Aircraft list'!$A$4:$G$39,3,FALSE)="YES",VLOOKUP($F459,'Aircraft list'!$A$4:$G$39,6,FALSE)="YES"),V459,""),"")</f>
        <v/>
      </c>
      <c r="AG459" s="116" t="str">
        <f>IFERROR(IF(VLOOKUP($F459,'Aircraft list'!$A$4:$G$39,5,FALSE)="YES",T459,""),"")</f>
        <v/>
      </c>
      <c r="AH459" s="117" t="str">
        <f>IFERROR(IF(VLOOKUP($F459,'Aircraft list'!$A$4:$G$39,5,FALSE)="YES",U459,""),"")</f>
        <v/>
      </c>
      <c r="AI459" s="115" t="str">
        <f>IFERROR(IF(VLOOKUP($F459,'Aircraft list'!$A$4:$G$39,5,FALSE)="YES",V459,""),"")</f>
        <v/>
      </c>
      <c r="AJ459" s="101"/>
      <c r="AK459" s="101"/>
      <c r="AL459" s="101"/>
      <c r="AM459" s="102" t="str">
        <f>IFERROR(IF(VLOOKUP($F459,'Aircraft list'!$A$4:$G$39,7,FALSE)="YES",N459,""),"")</f>
        <v/>
      </c>
      <c r="AN459" s="112"/>
      <c r="AO459" s="101"/>
      <c r="AP459" s="101"/>
      <c r="AQ459" s="101"/>
      <c r="AR459" s="111"/>
      <c r="AS459" s="102"/>
      <c r="AT459" s="102"/>
    </row>
    <row r="460" spans="1:46" s="50" customFormat="1">
      <c r="A460" s="84"/>
      <c r="B460" s="75"/>
      <c r="C460" s="76"/>
      <c r="D460" s="77"/>
      <c r="E460" s="73" t="str">
        <f t="shared" si="24"/>
        <v/>
      </c>
      <c r="F460" s="79"/>
      <c r="G460" s="80"/>
      <c r="H460" s="50" t="str">
        <f>IFERROR(IF(VLOOKUP(F460,'Aircraft list'!$A$4:$T$59, 3,FALSE)="YES", "ME", "SE" )," ")</f>
        <v xml:space="preserve"> </v>
      </c>
      <c r="I460" s="80"/>
      <c r="J460" s="81" t="str">
        <f ca="1">IFERROR(IF(AND(
MOD(C460-fctlontodouble(VLOOKUP(B460,#REF!,4,FALSE))/360,1)&gt;=MOD((((MID((MID((IF(ISERR(A460),"",fctsoleil(A460,fctlattodouble(VLOOKUP(B460,#REF!,3,FALSE)),fctlontodouble(VLOOKUP(B460,#REF!,4,FALSE)),FALSE))),1,4)),1,2))*60+MID((MID((IF(ISERR(A460),"",fctsoleil(A460,fctlattodouble(VLOOKUP(B460,#REF!,3,FALSE)),fctlontodouble(VLOOKUP(B460,#REF!,4,FALSE)),FALSE))),1,4)),3,4))/(60*24))-fctlontodouble(VLOOKUP(B460,#REF!,4,FALSE))/360,1),
MOD(C460-fctlontodouble(VLOOKUP(B460,#REF!,4,FALSE))/360,1)&lt;MOD((((MID((MID((IF(ISERR(A460),"",fctsoleil(A460,fctlattodouble(VLOOKUP(B460,#REF!,3,FALSE)),fctlontodouble(VLOOKUP(B460,#REF!,4,FALSE)),FALSE))),7,4)),1,2))*60+MID((MID((IF(ISERR(A460),"",fctsoleil(A460,fctlattodouble(VLOOKUP(B460,#REF!,3,FALSE)),fctlontodouble(VLOOKUP(B460,#REF!,4,FALSE)),FALSE))),7,4)),3,4))/(60*24))-fctlontodouble(VLOOKUP(B460,#REF!,4,FALSE))/360,1)
),1,""),"")</f>
        <v/>
      </c>
      <c r="K460" s="82" t="str">
        <f t="shared" si="25"/>
        <v/>
      </c>
      <c r="L460" s="79" t="str">
        <f ca="1">IFERROR(IF(AND(
MOD(E460-fctlontodouble(VLOOKUP(D460,#REF!,4,FALSE))/360,1)&gt;=MOD((((MID((MID((IF(ISERR(A460),"",fctsoleil(A460,fctlattodouble(VLOOKUP(D460,#REF!,3,FALSE)),fctlontodouble(VLOOKUP(D460,#REF!,4,FALSE)),FALSE))),1,4)),1,2))*60+MID((MID((IF(ISERR(A460),"",fctsoleil(A460,fctlattodouble(VLOOKUP(D460,#REF!,3,FALSE)),fctlontodouble(VLOOKUP(D460,#REF!,4,FALSE)),FALSE))),1,4)),3,4))/(60*24))-fctlontodouble(VLOOKUP(D460,#REF!,4,FALSE))/360,1),
MOD(E460-fctlontodouble(VLOOKUP(D460,#REF!,4,FALSE))/360,1)&lt;MOD((((MID((MID((IF(ISERR(A460),"",fctsoleil(A460,fctlattodouble(VLOOKUP(D460,#REF!,3,FALSE)),fctlontodouble(VLOOKUP(D460,#REF!,4,FALSE)),FALSE))),7,4)),1,2))*60+MID((MID((IF(ISERR(A460),"",fctsoleil(A460,fctlattodouble(VLOOKUP(D460,#REF!,3,FALSE)),fctlontodouble(VLOOKUP(D460,#REF!,4,FALSE)),FALSE))),7,4)),3,4))/(60*24))-fctlontodouble(VLOOKUP(D460,#REF!,4,FALSE))/360,1)
),1," "),"")</f>
        <v/>
      </c>
      <c r="M460" s="79" t="str">
        <f t="shared" si="26"/>
        <v/>
      </c>
      <c r="N460" s="94"/>
      <c r="O460" s="83"/>
      <c r="P460" s="95"/>
      <c r="Q460" s="96"/>
      <c r="R460" s="97" t="str">
        <f>IF(AND(A460&lt;&gt;0,B460&lt;&gt;0,D460&lt;&gt;0,C460&lt;&gt;0,N460&lt;&gt;0),(vol_de_nuit(B460,D460,A460,C460,N460/24)*24),"")</f>
        <v/>
      </c>
      <c r="S460" s="98"/>
      <c r="T460" s="95"/>
      <c r="U460" s="99"/>
      <c r="V460" s="100"/>
      <c r="W460" s="101"/>
      <c r="X460" s="116" t="str">
        <f>IFERROR(IF(AND(VLOOKUP($F460,'Aircraft list'!$A$4:$G$39,2,FALSE)="YES",VLOOKUP($F460,'Aircraft list'!$A$4:$G$39,4,FALSE)="YES"),T460,""),"")</f>
        <v/>
      </c>
      <c r="Y460" s="115" t="str">
        <f>IFERROR(IF(AND(VLOOKUP($F460,'Aircraft list'!$A$4:$G$39,2,FALSE)="YES",VLOOKUP($F460,'Aircraft list'!$A$4:$G$39,4,FALSE)="YES"),V460,""),"")</f>
        <v/>
      </c>
      <c r="Z460" s="116" t="str">
        <f>IFERROR(IF(AND(VLOOKUP($F460,'Aircraft list'!$A$4:$G$39,3,FALSE)="YES",VLOOKUP($F460,'Aircraft list'!$A$4:$G$39,4,FALSE)="YES"),T460,""),"")</f>
        <v/>
      </c>
      <c r="AA460" s="115" t="str">
        <f>IFERROR(IF(AND(VLOOKUP($F460,'Aircraft list'!$A$4:$G$39,3,FALSE)="YES",VLOOKUP($F460,'Aircraft list'!$A$4:$G$39,4,FALSE)="YES"),V460,""),"")</f>
        <v/>
      </c>
      <c r="AB460" s="116" t="str">
        <f>IFERROR(IF(AND(VLOOKUP($F460,'Aircraft list'!$A$4:$G$39,2,FALSE)="YES",VLOOKUP($F460,'Aircraft list'!$A$4:$G$39,6,FALSE)="YES"),T460,""),"")</f>
        <v/>
      </c>
      <c r="AC460" s="115" t="str">
        <f>IFERROR(IF(AND(VLOOKUP($F460,'Aircraft list'!$A$4:$G$39,2,FALSE)="YES",VLOOKUP($F460,'Aircraft list'!$A$4:$G$39,6,FALSE)="YES"),V460,""),"")</f>
        <v/>
      </c>
      <c r="AD460" s="116" t="str">
        <f>IFERROR(IF(AND(VLOOKUP($F460,'Aircraft list'!$A$4:$G$39,3,FALSE)="YES",VLOOKUP($F460,'Aircraft list'!$A$4:$G$39,6,FALSE)="YES"),T460,""),"")</f>
        <v/>
      </c>
      <c r="AE460" s="117" t="str">
        <f>IFERROR(IF(AND(VLOOKUP($F460,'Aircraft list'!$A$4:$G$39,3,FALSE)="YES",VLOOKUP($F460,'Aircraft list'!$A$4:$G$39,6,FALSE)="YES"),U460,""),"")</f>
        <v/>
      </c>
      <c r="AF460" s="115" t="str">
        <f>IFERROR(IF(AND(VLOOKUP($F460,'Aircraft list'!$A$4:$G$39,3,FALSE)="YES",VLOOKUP($F460,'Aircraft list'!$A$4:$G$39,6,FALSE)="YES"),V460,""),"")</f>
        <v/>
      </c>
      <c r="AG460" s="116" t="str">
        <f>IFERROR(IF(VLOOKUP($F460,'Aircraft list'!$A$4:$G$39,5,FALSE)="YES",T460,""),"")</f>
        <v/>
      </c>
      <c r="AH460" s="117" t="str">
        <f>IFERROR(IF(VLOOKUP($F460,'Aircraft list'!$A$4:$G$39,5,FALSE)="YES",U460,""),"")</f>
        <v/>
      </c>
      <c r="AI460" s="115" t="str">
        <f>IFERROR(IF(VLOOKUP($F460,'Aircraft list'!$A$4:$G$39,5,FALSE)="YES",V460,""),"")</f>
        <v/>
      </c>
      <c r="AJ460" s="101"/>
      <c r="AK460" s="101"/>
      <c r="AL460" s="101"/>
      <c r="AM460" s="102" t="str">
        <f>IFERROR(IF(VLOOKUP($F460,'Aircraft list'!$A$4:$G$39,7,FALSE)="YES",N460,""),"")</f>
        <v/>
      </c>
      <c r="AN460" s="112"/>
      <c r="AO460" s="101"/>
      <c r="AP460" s="101"/>
      <c r="AQ460" s="101"/>
      <c r="AR460" s="111"/>
      <c r="AS460" s="102"/>
      <c r="AT460" s="102"/>
    </row>
    <row r="461" spans="1:46" s="50" customFormat="1">
      <c r="A461" s="84"/>
      <c r="B461" s="75"/>
      <c r="C461" s="76"/>
      <c r="D461" s="77"/>
      <c r="E461" s="73" t="str">
        <f t="shared" si="24"/>
        <v/>
      </c>
      <c r="F461" s="79"/>
      <c r="G461" s="80"/>
      <c r="H461" s="50" t="str">
        <f>IFERROR(IF(VLOOKUP(F461,'Aircraft list'!$A$4:$T$59, 3,FALSE)="YES", "ME", "SE" )," ")</f>
        <v xml:space="preserve"> </v>
      </c>
      <c r="I461" s="80"/>
      <c r="J461" s="81" t="str">
        <f ca="1">IFERROR(IF(AND(
MOD(C461-fctlontodouble(VLOOKUP(B461,#REF!,4,FALSE))/360,1)&gt;=MOD((((MID((MID((IF(ISERR(A461),"",fctsoleil(A461,fctlattodouble(VLOOKUP(B461,#REF!,3,FALSE)),fctlontodouble(VLOOKUP(B461,#REF!,4,FALSE)),FALSE))),1,4)),1,2))*60+MID((MID((IF(ISERR(A461),"",fctsoleil(A461,fctlattodouble(VLOOKUP(B461,#REF!,3,FALSE)),fctlontodouble(VLOOKUP(B461,#REF!,4,FALSE)),FALSE))),1,4)),3,4))/(60*24))-fctlontodouble(VLOOKUP(B461,#REF!,4,FALSE))/360,1),
MOD(C461-fctlontodouble(VLOOKUP(B461,#REF!,4,FALSE))/360,1)&lt;MOD((((MID((MID((IF(ISERR(A461),"",fctsoleil(A461,fctlattodouble(VLOOKUP(B461,#REF!,3,FALSE)),fctlontodouble(VLOOKUP(B461,#REF!,4,FALSE)),FALSE))),7,4)),1,2))*60+MID((MID((IF(ISERR(A461),"",fctsoleil(A461,fctlattodouble(VLOOKUP(B461,#REF!,3,FALSE)),fctlontodouble(VLOOKUP(B461,#REF!,4,FALSE)),FALSE))),7,4)),3,4))/(60*24))-fctlontodouble(VLOOKUP(B461,#REF!,4,FALSE))/360,1)
),1,""),"")</f>
        <v/>
      </c>
      <c r="K461" s="82" t="str">
        <f t="shared" si="25"/>
        <v/>
      </c>
      <c r="L461" s="79" t="str">
        <f ca="1">IFERROR(IF(AND(
MOD(E461-fctlontodouble(VLOOKUP(D461,#REF!,4,FALSE))/360,1)&gt;=MOD((((MID((MID((IF(ISERR(A461),"",fctsoleil(A461,fctlattodouble(VLOOKUP(D461,#REF!,3,FALSE)),fctlontodouble(VLOOKUP(D461,#REF!,4,FALSE)),FALSE))),1,4)),1,2))*60+MID((MID((IF(ISERR(A461),"",fctsoleil(A461,fctlattodouble(VLOOKUP(D461,#REF!,3,FALSE)),fctlontodouble(VLOOKUP(D461,#REF!,4,FALSE)),FALSE))),1,4)),3,4))/(60*24))-fctlontodouble(VLOOKUP(D461,#REF!,4,FALSE))/360,1),
MOD(E461-fctlontodouble(VLOOKUP(D461,#REF!,4,FALSE))/360,1)&lt;MOD((((MID((MID((IF(ISERR(A461),"",fctsoleil(A461,fctlattodouble(VLOOKUP(D461,#REF!,3,FALSE)),fctlontodouble(VLOOKUP(D461,#REF!,4,FALSE)),FALSE))),7,4)),1,2))*60+MID((MID((IF(ISERR(A461),"",fctsoleil(A461,fctlattodouble(VLOOKUP(D461,#REF!,3,FALSE)),fctlontodouble(VLOOKUP(D461,#REF!,4,FALSE)),FALSE))),7,4)),3,4))/(60*24))-fctlontodouble(VLOOKUP(D461,#REF!,4,FALSE))/360,1)
),1," "),"")</f>
        <v/>
      </c>
      <c r="M461" s="79" t="str">
        <f t="shared" si="26"/>
        <v/>
      </c>
      <c r="N461" s="94"/>
      <c r="O461" s="83"/>
      <c r="P461" s="95"/>
      <c r="Q461" s="96"/>
      <c r="R461" s="97" t="str">
        <f>IF(AND(A461&lt;&gt;0,B461&lt;&gt;0,D461&lt;&gt;0,C461&lt;&gt;0,N461&lt;&gt;0),(vol_de_nuit(B461,D461,A461,C461,N461/24)*24),"")</f>
        <v/>
      </c>
      <c r="S461" s="98"/>
      <c r="T461" s="95"/>
      <c r="U461" s="99"/>
      <c r="V461" s="100"/>
      <c r="W461" s="101"/>
      <c r="X461" s="116" t="str">
        <f>IFERROR(IF(AND(VLOOKUP($F461,'Aircraft list'!$A$4:$G$39,2,FALSE)="YES",VLOOKUP($F461,'Aircraft list'!$A$4:$G$39,4,FALSE)="YES"),T461,""),"")</f>
        <v/>
      </c>
      <c r="Y461" s="115" t="str">
        <f>IFERROR(IF(AND(VLOOKUP($F461,'Aircraft list'!$A$4:$G$39,2,FALSE)="YES",VLOOKUP($F461,'Aircraft list'!$A$4:$G$39,4,FALSE)="YES"),V461,""),"")</f>
        <v/>
      </c>
      <c r="Z461" s="116" t="str">
        <f>IFERROR(IF(AND(VLOOKUP($F461,'Aircraft list'!$A$4:$G$39,3,FALSE)="YES",VLOOKUP($F461,'Aircraft list'!$A$4:$G$39,4,FALSE)="YES"),T461,""),"")</f>
        <v/>
      </c>
      <c r="AA461" s="115" t="str">
        <f>IFERROR(IF(AND(VLOOKUP($F461,'Aircraft list'!$A$4:$G$39,3,FALSE)="YES",VLOOKUP($F461,'Aircraft list'!$A$4:$G$39,4,FALSE)="YES"),V461,""),"")</f>
        <v/>
      </c>
      <c r="AB461" s="116" t="str">
        <f>IFERROR(IF(AND(VLOOKUP($F461,'Aircraft list'!$A$4:$G$39,2,FALSE)="YES",VLOOKUP($F461,'Aircraft list'!$A$4:$G$39,6,FALSE)="YES"),T461,""),"")</f>
        <v/>
      </c>
      <c r="AC461" s="115" t="str">
        <f>IFERROR(IF(AND(VLOOKUP($F461,'Aircraft list'!$A$4:$G$39,2,FALSE)="YES",VLOOKUP($F461,'Aircraft list'!$A$4:$G$39,6,FALSE)="YES"),V461,""),"")</f>
        <v/>
      </c>
      <c r="AD461" s="116" t="str">
        <f>IFERROR(IF(AND(VLOOKUP($F461,'Aircraft list'!$A$4:$G$39,3,FALSE)="YES",VLOOKUP($F461,'Aircraft list'!$A$4:$G$39,6,FALSE)="YES"),T461,""),"")</f>
        <v/>
      </c>
      <c r="AE461" s="117" t="str">
        <f>IFERROR(IF(AND(VLOOKUP($F461,'Aircraft list'!$A$4:$G$39,3,FALSE)="YES",VLOOKUP($F461,'Aircraft list'!$A$4:$G$39,6,FALSE)="YES"),U461,""),"")</f>
        <v/>
      </c>
      <c r="AF461" s="115" t="str">
        <f>IFERROR(IF(AND(VLOOKUP($F461,'Aircraft list'!$A$4:$G$39,3,FALSE)="YES",VLOOKUP($F461,'Aircraft list'!$A$4:$G$39,6,FALSE)="YES"),V461,""),"")</f>
        <v/>
      </c>
      <c r="AG461" s="116" t="str">
        <f>IFERROR(IF(VLOOKUP($F461,'Aircraft list'!$A$4:$G$39,5,FALSE)="YES",T461,""),"")</f>
        <v/>
      </c>
      <c r="AH461" s="117" t="str">
        <f>IFERROR(IF(VLOOKUP($F461,'Aircraft list'!$A$4:$G$39,5,FALSE)="YES",U461,""),"")</f>
        <v/>
      </c>
      <c r="AI461" s="115" t="str">
        <f>IFERROR(IF(VLOOKUP($F461,'Aircraft list'!$A$4:$G$39,5,FALSE)="YES",V461,""),"")</f>
        <v/>
      </c>
      <c r="AJ461" s="101"/>
      <c r="AK461" s="101"/>
      <c r="AL461" s="101"/>
      <c r="AM461" s="102" t="str">
        <f>IFERROR(IF(VLOOKUP($F461,'Aircraft list'!$A$4:$G$39,7,FALSE)="YES",N461,""),"")</f>
        <v/>
      </c>
      <c r="AN461" s="112"/>
      <c r="AO461" s="101"/>
      <c r="AP461" s="101"/>
      <c r="AQ461" s="101"/>
      <c r="AR461" s="111"/>
      <c r="AS461" s="102"/>
      <c r="AT461" s="102"/>
    </row>
    <row r="462" spans="1:46" s="50" customFormat="1">
      <c r="A462" s="84"/>
      <c r="B462" s="75"/>
      <c r="C462" s="76"/>
      <c r="D462" s="77"/>
      <c r="E462" s="73" t="str">
        <f t="shared" si="24"/>
        <v/>
      </c>
      <c r="F462" s="79"/>
      <c r="G462" s="80"/>
      <c r="H462" s="50" t="str">
        <f>IFERROR(IF(VLOOKUP(F462,'Aircraft list'!$A$4:$T$59, 3,FALSE)="YES", "ME", "SE" )," ")</f>
        <v xml:space="preserve"> </v>
      </c>
      <c r="I462" s="80"/>
      <c r="J462" s="81" t="str">
        <f ca="1">IFERROR(IF(AND(
MOD(C462-fctlontodouble(VLOOKUP(B462,#REF!,4,FALSE))/360,1)&gt;=MOD((((MID((MID((IF(ISERR(A462),"",fctsoleil(A462,fctlattodouble(VLOOKUP(B462,#REF!,3,FALSE)),fctlontodouble(VLOOKUP(B462,#REF!,4,FALSE)),FALSE))),1,4)),1,2))*60+MID((MID((IF(ISERR(A462),"",fctsoleil(A462,fctlattodouble(VLOOKUP(B462,#REF!,3,FALSE)),fctlontodouble(VLOOKUP(B462,#REF!,4,FALSE)),FALSE))),1,4)),3,4))/(60*24))-fctlontodouble(VLOOKUP(B462,#REF!,4,FALSE))/360,1),
MOD(C462-fctlontodouble(VLOOKUP(B462,#REF!,4,FALSE))/360,1)&lt;MOD((((MID((MID((IF(ISERR(A462),"",fctsoleil(A462,fctlattodouble(VLOOKUP(B462,#REF!,3,FALSE)),fctlontodouble(VLOOKUP(B462,#REF!,4,FALSE)),FALSE))),7,4)),1,2))*60+MID((MID((IF(ISERR(A462),"",fctsoleil(A462,fctlattodouble(VLOOKUP(B462,#REF!,3,FALSE)),fctlontodouble(VLOOKUP(B462,#REF!,4,FALSE)),FALSE))),7,4)),3,4))/(60*24))-fctlontodouble(VLOOKUP(B462,#REF!,4,FALSE))/360,1)
),1,""),"")</f>
        <v/>
      </c>
      <c r="K462" s="82" t="str">
        <f t="shared" si="25"/>
        <v/>
      </c>
      <c r="L462" s="79" t="str">
        <f ca="1">IFERROR(IF(AND(
MOD(E462-fctlontodouble(VLOOKUP(D462,#REF!,4,FALSE))/360,1)&gt;=MOD((((MID((MID((IF(ISERR(A462),"",fctsoleil(A462,fctlattodouble(VLOOKUP(D462,#REF!,3,FALSE)),fctlontodouble(VLOOKUP(D462,#REF!,4,FALSE)),FALSE))),1,4)),1,2))*60+MID((MID((IF(ISERR(A462),"",fctsoleil(A462,fctlattodouble(VLOOKUP(D462,#REF!,3,FALSE)),fctlontodouble(VLOOKUP(D462,#REF!,4,FALSE)),FALSE))),1,4)),3,4))/(60*24))-fctlontodouble(VLOOKUP(D462,#REF!,4,FALSE))/360,1),
MOD(E462-fctlontodouble(VLOOKUP(D462,#REF!,4,FALSE))/360,1)&lt;MOD((((MID((MID((IF(ISERR(A462),"",fctsoleil(A462,fctlattodouble(VLOOKUP(D462,#REF!,3,FALSE)),fctlontodouble(VLOOKUP(D462,#REF!,4,FALSE)),FALSE))),7,4)),1,2))*60+MID((MID((IF(ISERR(A462),"",fctsoleil(A462,fctlattodouble(VLOOKUP(D462,#REF!,3,FALSE)),fctlontodouble(VLOOKUP(D462,#REF!,4,FALSE)),FALSE))),7,4)),3,4))/(60*24))-fctlontodouble(VLOOKUP(D462,#REF!,4,FALSE))/360,1)
),1," "),"")</f>
        <v/>
      </c>
      <c r="M462" s="79" t="str">
        <f t="shared" si="26"/>
        <v/>
      </c>
      <c r="N462" s="94"/>
      <c r="O462" s="83"/>
      <c r="P462" s="95"/>
      <c r="Q462" s="96"/>
      <c r="R462" s="97" t="str">
        <f>IF(AND(A462&lt;&gt;0,B462&lt;&gt;0,D462&lt;&gt;0,C462&lt;&gt;0,N462&lt;&gt;0),(vol_de_nuit(B462,D462,A462,C462,N462/24)*24),"")</f>
        <v/>
      </c>
      <c r="S462" s="98"/>
      <c r="T462" s="95"/>
      <c r="U462" s="99"/>
      <c r="V462" s="100"/>
      <c r="W462" s="101"/>
      <c r="X462" s="116" t="str">
        <f>IFERROR(IF(AND(VLOOKUP($F462,'Aircraft list'!$A$4:$G$39,2,FALSE)="YES",VLOOKUP($F462,'Aircraft list'!$A$4:$G$39,4,FALSE)="YES"),T462,""),"")</f>
        <v/>
      </c>
      <c r="Y462" s="115" t="str">
        <f>IFERROR(IF(AND(VLOOKUP($F462,'Aircraft list'!$A$4:$G$39,2,FALSE)="YES",VLOOKUP($F462,'Aircraft list'!$A$4:$G$39,4,FALSE)="YES"),V462,""),"")</f>
        <v/>
      </c>
      <c r="Z462" s="116" t="str">
        <f>IFERROR(IF(AND(VLOOKUP($F462,'Aircraft list'!$A$4:$G$39,3,FALSE)="YES",VLOOKUP($F462,'Aircraft list'!$A$4:$G$39,4,FALSE)="YES"),T462,""),"")</f>
        <v/>
      </c>
      <c r="AA462" s="115" t="str">
        <f>IFERROR(IF(AND(VLOOKUP($F462,'Aircraft list'!$A$4:$G$39,3,FALSE)="YES",VLOOKUP($F462,'Aircraft list'!$A$4:$G$39,4,FALSE)="YES"),V462,""),"")</f>
        <v/>
      </c>
      <c r="AB462" s="116" t="str">
        <f>IFERROR(IF(AND(VLOOKUP($F462,'Aircraft list'!$A$4:$G$39,2,FALSE)="YES",VLOOKUP($F462,'Aircraft list'!$A$4:$G$39,6,FALSE)="YES"),T462,""),"")</f>
        <v/>
      </c>
      <c r="AC462" s="115" t="str">
        <f>IFERROR(IF(AND(VLOOKUP($F462,'Aircraft list'!$A$4:$G$39,2,FALSE)="YES",VLOOKUP($F462,'Aircraft list'!$A$4:$G$39,6,FALSE)="YES"),V462,""),"")</f>
        <v/>
      </c>
      <c r="AD462" s="116" t="str">
        <f>IFERROR(IF(AND(VLOOKUP($F462,'Aircraft list'!$A$4:$G$39,3,FALSE)="YES",VLOOKUP($F462,'Aircraft list'!$A$4:$G$39,6,FALSE)="YES"),T462,""),"")</f>
        <v/>
      </c>
      <c r="AE462" s="117" t="str">
        <f>IFERROR(IF(AND(VLOOKUP($F462,'Aircraft list'!$A$4:$G$39,3,FALSE)="YES",VLOOKUP($F462,'Aircraft list'!$A$4:$G$39,6,FALSE)="YES"),U462,""),"")</f>
        <v/>
      </c>
      <c r="AF462" s="115" t="str">
        <f>IFERROR(IF(AND(VLOOKUP($F462,'Aircraft list'!$A$4:$G$39,3,FALSE)="YES",VLOOKUP($F462,'Aircraft list'!$A$4:$G$39,6,FALSE)="YES"),V462,""),"")</f>
        <v/>
      </c>
      <c r="AG462" s="116" t="str">
        <f>IFERROR(IF(VLOOKUP($F462,'Aircraft list'!$A$4:$G$39,5,FALSE)="YES",T462,""),"")</f>
        <v/>
      </c>
      <c r="AH462" s="117" t="str">
        <f>IFERROR(IF(VLOOKUP($F462,'Aircraft list'!$A$4:$G$39,5,FALSE)="YES",U462,""),"")</f>
        <v/>
      </c>
      <c r="AI462" s="115" t="str">
        <f>IFERROR(IF(VLOOKUP($F462,'Aircraft list'!$A$4:$G$39,5,FALSE)="YES",V462,""),"")</f>
        <v/>
      </c>
      <c r="AJ462" s="101"/>
      <c r="AK462" s="101"/>
      <c r="AL462" s="101"/>
      <c r="AM462" s="102" t="str">
        <f>IFERROR(IF(VLOOKUP($F462,'Aircraft list'!$A$4:$G$39,7,FALSE)="YES",N462,""),"")</f>
        <v/>
      </c>
      <c r="AN462" s="112"/>
      <c r="AO462" s="101"/>
      <c r="AP462" s="101"/>
      <c r="AQ462" s="101"/>
      <c r="AR462" s="111"/>
      <c r="AS462" s="102"/>
      <c r="AT462" s="102"/>
    </row>
    <row r="463" spans="1:46" s="50" customFormat="1">
      <c r="A463" s="84"/>
      <c r="B463" s="75"/>
      <c r="C463" s="76"/>
      <c r="D463" s="77"/>
      <c r="E463" s="73" t="str">
        <f t="shared" si="24"/>
        <v/>
      </c>
      <c r="F463" s="79"/>
      <c r="G463" s="80"/>
      <c r="H463" s="50" t="str">
        <f>IFERROR(IF(VLOOKUP(F463,'Aircraft list'!$A$4:$T$59, 3,FALSE)="YES", "ME", "SE" )," ")</f>
        <v xml:space="preserve"> </v>
      </c>
      <c r="I463" s="80"/>
      <c r="J463" s="81" t="str">
        <f ca="1">IFERROR(IF(AND(
MOD(C463-fctlontodouble(VLOOKUP(B463,#REF!,4,FALSE))/360,1)&gt;=MOD((((MID((MID((IF(ISERR(A463),"",fctsoleil(A463,fctlattodouble(VLOOKUP(B463,#REF!,3,FALSE)),fctlontodouble(VLOOKUP(B463,#REF!,4,FALSE)),FALSE))),1,4)),1,2))*60+MID((MID((IF(ISERR(A463),"",fctsoleil(A463,fctlattodouble(VLOOKUP(B463,#REF!,3,FALSE)),fctlontodouble(VLOOKUP(B463,#REF!,4,FALSE)),FALSE))),1,4)),3,4))/(60*24))-fctlontodouble(VLOOKUP(B463,#REF!,4,FALSE))/360,1),
MOD(C463-fctlontodouble(VLOOKUP(B463,#REF!,4,FALSE))/360,1)&lt;MOD((((MID((MID((IF(ISERR(A463),"",fctsoleil(A463,fctlattodouble(VLOOKUP(B463,#REF!,3,FALSE)),fctlontodouble(VLOOKUP(B463,#REF!,4,FALSE)),FALSE))),7,4)),1,2))*60+MID((MID((IF(ISERR(A463),"",fctsoleil(A463,fctlattodouble(VLOOKUP(B463,#REF!,3,FALSE)),fctlontodouble(VLOOKUP(B463,#REF!,4,FALSE)),FALSE))),7,4)),3,4))/(60*24))-fctlontodouble(VLOOKUP(B463,#REF!,4,FALSE))/360,1)
),1,""),"")</f>
        <v/>
      </c>
      <c r="K463" s="82" t="str">
        <f t="shared" si="25"/>
        <v/>
      </c>
      <c r="L463" s="79" t="str">
        <f ca="1">IFERROR(IF(AND(
MOD(E463-fctlontodouble(VLOOKUP(D463,#REF!,4,FALSE))/360,1)&gt;=MOD((((MID((MID((IF(ISERR(A463),"",fctsoleil(A463,fctlattodouble(VLOOKUP(D463,#REF!,3,FALSE)),fctlontodouble(VLOOKUP(D463,#REF!,4,FALSE)),FALSE))),1,4)),1,2))*60+MID((MID((IF(ISERR(A463),"",fctsoleil(A463,fctlattodouble(VLOOKUP(D463,#REF!,3,FALSE)),fctlontodouble(VLOOKUP(D463,#REF!,4,FALSE)),FALSE))),1,4)),3,4))/(60*24))-fctlontodouble(VLOOKUP(D463,#REF!,4,FALSE))/360,1),
MOD(E463-fctlontodouble(VLOOKUP(D463,#REF!,4,FALSE))/360,1)&lt;MOD((((MID((MID((IF(ISERR(A463),"",fctsoleil(A463,fctlattodouble(VLOOKUP(D463,#REF!,3,FALSE)),fctlontodouble(VLOOKUP(D463,#REF!,4,FALSE)),FALSE))),7,4)),1,2))*60+MID((MID((IF(ISERR(A463),"",fctsoleil(A463,fctlattodouble(VLOOKUP(D463,#REF!,3,FALSE)),fctlontodouble(VLOOKUP(D463,#REF!,4,FALSE)),FALSE))),7,4)),3,4))/(60*24))-fctlontodouble(VLOOKUP(D463,#REF!,4,FALSE))/360,1)
),1," "),"")</f>
        <v/>
      </c>
      <c r="M463" s="79" t="str">
        <f t="shared" si="26"/>
        <v/>
      </c>
      <c r="N463" s="94"/>
      <c r="O463" s="83"/>
      <c r="P463" s="95"/>
      <c r="Q463" s="96"/>
      <c r="R463" s="97" t="str">
        <f>IF(AND(A463&lt;&gt;0,B463&lt;&gt;0,D463&lt;&gt;0,C463&lt;&gt;0,N463&lt;&gt;0),(vol_de_nuit(B463,D463,A463,C463,N463/24)*24),"")</f>
        <v/>
      </c>
      <c r="S463" s="98"/>
      <c r="T463" s="95"/>
      <c r="U463" s="99"/>
      <c r="V463" s="100"/>
      <c r="W463" s="101"/>
      <c r="X463" s="116" t="str">
        <f>IFERROR(IF(AND(VLOOKUP($F463,'Aircraft list'!$A$4:$G$39,2,FALSE)="YES",VLOOKUP($F463,'Aircraft list'!$A$4:$G$39,4,FALSE)="YES"),T463,""),"")</f>
        <v/>
      </c>
      <c r="Y463" s="115" t="str">
        <f>IFERROR(IF(AND(VLOOKUP($F463,'Aircraft list'!$A$4:$G$39,2,FALSE)="YES",VLOOKUP($F463,'Aircraft list'!$A$4:$G$39,4,FALSE)="YES"),V463,""),"")</f>
        <v/>
      </c>
      <c r="Z463" s="116" t="str">
        <f>IFERROR(IF(AND(VLOOKUP($F463,'Aircraft list'!$A$4:$G$39,3,FALSE)="YES",VLOOKUP($F463,'Aircraft list'!$A$4:$G$39,4,FALSE)="YES"),T463,""),"")</f>
        <v/>
      </c>
      <c r="AA463" s="115" t="str">
        <f>IFERROR(IF(AND(VLOOKUP($F463,'Aircraft list'!$A$4:$G$39,3,FALSE)="YES",VLOOKUP($F463,'Aircraft list'!$A$4:$G$39,4,FALSE)="YES"),V463,""),"")</f>
        <v/>
      </c>
      <c r="AB463" s="116" t="str">
        <f>IFERROR(IF(AND(VLOOKUP($F463,'Aircraft list'!$A$4:$G$39,2,FALSE)="YES",VLOOKUP($F463,'Aircraft list'!$A$4:$G$39,6,FALSE)="YES"),T463,""),"")</f>
        <v/>
      </c>
      <c r="AC463" s="115" t="str">
        <f>IFERROR(IF(AND(VLOOKUP($F463,'Aircraft list'!$A$4:$G$39,2,FALSE)="YES",VLOOKUP($F463,'Aircraft list'!$A$4:$G$39,6,FALSE)="YES"),V463,""),"")</f>
        <v/>
      </c>
      <c r="AD463" s="116" t="str">
        <f>IFERROR(IF(AND(VLOOKUP($F463,'Aircraft list'!$A$4:$G$39,3,FALSE)="YES",VLOOKUP($F463,'Aircraft list'!$A$4:$G$39,6,FALSE)="YES"),T463,""),"")</f>
        <v/>
      </c>
      <c r="AE463" s="117" t="str">
        <f>IFERROR(IF(AND(VLOOKUP($F463,'Aircraft list'!$A$4:$G$39,3,FALSE)="YES",VLOOKUP($F463,'Aircraft list'!$A$4:$G$39,6,FALSE)="YES"),U463,""),"")</f>
        <v/>
      </c>
      <c r="AF463" s="115" t="str">
        <f>IFERROR(IF(AND(VLOOKUP($F463,'Aircraft list'!$A$4:$G$39,3,FALSE)="YES",VLOOKUP($F463,'Aircraft list'!$A$4:$G$39,6,FALSE)="YES"),V463,""),"")</f>
        <v/>
      </c>
      <c r="AG463" s="116" t="str">
        <f>IFERROR(IF(VLOOKUP($F463,'Aircraft list'!$A$4:$G$39,5,FALSE)="YES",T463,""),"")</f>
        <v/>
      </c>
      <c r="AH463" s="117" t="str">
        <f>IFERROR(IF(VLOOKUP($F463,'Aircraft list'!$A$4:$G$39,5,FALSE)="YES",U463,""),"")</f>
        <v/>
      </c>
      <c r="AI463" s="115" t="str">
        <f>IFERROR(IF(VLOOKUP($F463,'Aircraft list'!$A$4:$G$39,5,FALSE)="YES",V463,""),"")</f>
        <v/>
      </c>
      <c r="AJ463" s="101"/>
      <c r="AK463" s="101"/>
      <c r="AL463" s="101"/>
      <c r="AM463" s="102" t="str">
        <f>IFERROR(IF(VLOOKUP($F463,'Aircraft list'!$A$4:$G$39,7,FALSE)="YES",N463,""),"")</f>
        <v/>
      </c>
      <c r="AN463" s="112"/>
      <c r="AO463" s="101"/>
      <c r="AP463" s="101"/>
      <c r="AQ463" s="101"/>
      <c r="AR463" s="111"/>
      <c r="AS463" s="102"/>
      <c r="AT463" s="102"/>
    </row>
    <row r="464" spans="1:46" s="50" customFormat="1">
      <c r="A464" s="84"/>
      <c r="B464" s="75"/>
      <c r="C464" s="76"/>
      <c r="D464" s="77"/>
      <c r="E464" s="73" t="str">
        <f t="shared" si="24"/>
        <v/>
      </c>
      <c r="F464" s="79"/>
      <c r="G464" s="80"/>
      <c r="H464" s="50" t="str">
        <f>IFERROR(IF(VLOOKUP(F464,'Aircraft list'!$A$4:$T$59, 3,FALSE)="YES", "ME", "SE" )," ")</f>
        <v xml:space="preserve"> </v>
      </c>
      <c r="I464" s="80"/>
      <c r="J464" s="81" t="str">
        <f ca="1">IFERROR(IF(AND(
MOD(C464-fctlontodouble(VLOOKUP(B464,#REF!,4,FALSE))/360,1)&gt;=MOD((((MID((MID((IF(ISERR(A464),"",fctsoleil(A464,fctlattodouble(VLOOKUP(B464,#REF!,3,FALSE)),fctlontodouble(VLOOKUP(B464,#REF!,4,FALSE)),FALSE))),1,4)),1,2))*60+MID((MID((IF(ISERR(A464),"",fctsoleil(A464,fctlattodouble(VLOOKUP(B464,#REF!,3,FALSE)),fctlontodouble(VLOOKUP(B464,#REF!,4,FALSE)),FALSE))),1,4)),3,4))/(60*24))-fctlontodouble(VLOOKUP(B464,#REF!,4,FALSE))/360,1),
MOD(C464-fctlontodouble(VLOOKUP(B464,#REF!,4,FALSE))/360,1)&lt;MOD((((MID((MID((IF(ISERR(A464),"",fctsoleil(A464,fctlattodouble(VLOOKUP(B464,#REF!,3,FALSE)),fctlontodouble(VLOOKUP(B464,#REF!,4,FALSE)),FALSE))),7,4)),1,2))*60+MID((MID((IF(ISERR(A464),"",fctsoleil(A464,fctlattodouble(VLOOKUP(B464,#REF!,3,FALSE)),fctlontodouble(VLOOKUP(B464,#REF!,4,FALSE)),FALSE))),7,4)),3,4))/(60*24))-fctlontodouble(VLOOKUP(B464,#REF!,4,FALSE))/360,1)
),1,""),"")</f>
        <v/>
      </c>
      <c r="K464" s="82" t="str">
        <f t="shared" si="25"/>
        <v/>
      </c>
      <c r="L464" s="79" t="str">
        <f ca="1">IFERROR(IF(AND(
MOD(E464-fctlontodouble(VLOOKUP(D464,#REF!,4,FALSE))/360,1)&gt;=MOD((((MID((MID((IF(ISERR(A464),"",fctsoleil(A464,fctlattodouble(VLOOKUP(D464,#REF!,3,FALSE)),fctlontodouble(VLOOKUP(D464,#REF!,4,FALSE)),FALSE))),1,4)),1,2))*60+MID((MID((IF(ISERR(A464),"",fctsoleil(A464,fctlattodouble(VLOOKUP(D464,#REF!,3,FALSE)),fctlontodouble(VLOOKUP(D464,#REF!,4,FALSE)),FALSE))),1,4)),3,4))/(60*24))-fctlontodouble(VLOOKUP(D464,#REF!,4,FALSE))/360,1),
MOD(E464-fctlontodouble(VLOOKUP(D464,#REF!,4,FALSE))/360,1)&lt;MOD((((MID((MID((IF(ISERR(A464),"",fctsoleil(A464,fctlattodouble(VLOOKUP(D464,#REF!,3,FALSE)),fctlontodouble(VLOOKUP(D464,#REF!,4,FALSE)),FALSE))),7,4)),1,2))*60+MID((MID((IF(ISERR(A464),"",fctsoleil(A464,fctlattodouble(VLOOKUP(D464,#REF!,3,FALSE)),fctlontodouble(VLOOKUP(D464,#REF!,4,FALSE)),FALSE))),7,4)),3,4))/(60*24))-fctlontodouble(VLOOKUP(D464,#REF!,4,FALSE))/360,1)
),1," "),"")</f>
        <v/>
      </c>
      <c r="M464" s="79" t="str">
        <f t="shared" si="26"/>
        <v/>
      </c>
      <c r="N464" s="94"/>
      <c r="O464" s="83"/>
      <c r="P464" s="95"/>
      <c r="Q464" s="96"/>
      <c r="R464" s="97" t="str">
        <f>IF(AND(A464&lt;&gt;0,B464&lt;&gt;0,D464&lt;&gt;0,C464&lt;&gt;0,N464&lt;&gt;0),(vol_de_nuit(B464,D464,A464,C464,N464/24)*24),"")</f>
        <v/>
      </c>
      <c r="S464" s="98"/>
      <c r="T464" s="95"/>
      <c r="U464" s="99"/>
      <c r="V464" s="100"/>
      <c r="W464" s="101"/>
      <c r="X464" s="116" t="str">
        <f>IFERROR(IF(AND(VLOOKUP($F464,'Aircraft list'!$A$4:$G$39,2,FALSE)="YES",VLOOKUP($F464,'Aircraft list'!$A$4:$G$39,4,FALSE)="YES"),T464,""),"")</f>
        <v/>
      </c>
      <c r="Y464" s="115" t="str">
        <f>IFERROR(IF(AND(VLOOKUP($F464,'Aircraft list'!$A$4:$G$39,2,FALSE)="YES",VLOOKUP($F464,'Aircraft list'!$A$4:$G$39,4,FALSE)="YES"),V464,""),"")</f>
        <v/>
      </c>
      <c r="Z464" s="116" t="str">
        <f>IFERROR(IF(AND(VLOOKUP($F464,'Aircraft list'!$A$4:$G$39,3,FALSE)="YES",VLOOKUP($F464,'Aircraft list'!$A$4:$G$39,4,FALSE)="YES"),T464,""),"")</f>
        <v/>
      </c>
      <c r="AA464" s="115" t="str">
        <f>IFERROR(IF(AND(VLOOKUP($F464,'Aircraft list'!$A$4:$G$39,3,FALSE)="YES",VLOOKUP($F464,'Aircraft list'!$A$4:$G$39,4,FALSE)="YES"),V464,""),"")</f>
        <v/>
      </c>
      <c r="AB464" s="116" t="str">
        <f>IFERROR(IF(AND(VLOOKUP($F464,'Aircraft list'!$A$4:$G$39,2,FALSE)="YES",VLOOKUP($F464,'Aircraft list'!$A$4:$G$39,6,FALSE)="YES"),T464,""),"")</f>
        <v/>
      </c>
      <c r="AC464" s="115" t="str">
        <f>IFERROR(IF(AND(VLOOKUP($F464,'Aircraft list'!$A$4:$G$39,2,FALSE)="YES",VLOOKUP($F464,'Aircraft list'!$A$4:$G$39,6,FALSE)="YES"),V464,""),"")</f>
        <v/>
      </c>
      <c r="AD464" s="116" t="str">
        <f>IFERROR(IF(AND(VLOOKUP($F464,'Aircraft list'!$A$4:$G$39,3,FALSE)="YES",VLOOKUP($F464,'Aircraft list'!$A$4:$G$39,6,FALSE)="YES"),T464,""),"")</f>
        <v/>
      </c>
      <c r="AE464" s="117" t="str">
        <f>IFERROR(IF(AND(VLOOKUP($F464,'Aircraft list'!$A$4:$G$39,3,FALSE)="YES",VLOOKUP($F464,'Aircraft list'!$A$4:$G$39,6,FALSE)="YES"),U464,""),"")</f>
        <v/>
      </c>
      <c r="AF464" s="115" t="str">
        <f>IFERROR(IF(AND(VLOOKUP($F464,'Aircraft list'!$A$4:$G$39,3,FALSE)="YES",VLOOKUP($F464,'Aircraft list'!$A$4:$G$39,6,FALSE)="YES"),V464,""),"")</f>
        <v/>
      </c>
      <c r="AG464" s="116" t="str">
        <f>IFERROR(IF(VLOOKUP($F464,'Aircraft list'!$A$4:$G$39,5,FALSE)="YES",T464,""),"")</f>
        <v/>
      </c>
      <c r="AH464" s="117" t="str">
        <f>IFERROR(IF(VLOOKUP($F464,'Aircraft list'!$A$4:$G$39,5,FALSE)="YES",U464,""),"")</f>
        <v/>
      </c>
      <c r="AI464" s="115" t="str">
        <f>IFERROR(IF(VLOOKUP($F464,'Aircraft list'!$A$4:$G$39,5,FALSE)="YES",V464,""),"")</f>
        <v/>
      </c>
      <c r="AJ464" s="101"/>
      <c r="AK464" s="101"/>
      <c r="AL464" s="101"/>
      <c r="AM464" s="102" t="str">
        <f>IFERROR(IF(VLOOKUP($F464,'Aircraft list'!$A$4:$G$39,7,FALSE)="YES",N464,""),"")</f>
        <v/>
      </c>
      <c r="AN464" s="112"/>
      <c r="AO464" s="101"/>
      <c r="AP464" s="101"/>
      <c r="AQ464" s="101"/>
      <c r="AR464" s="111"/>
      <c r="AS464" s="102"/>
      <c r="AT464" s="102"/>
    </row>
    <row r="465" spans="1:46" s="50" customFormat="1">
      <c r="A465" s="84"/>
      <c r="B465" s="75"/>
      <c r="C465" s="76"/>
      <c r="D465" s="77"/>
      <c r="E465" s="73" t="str">
        <f t="shared" si="24"/>
        <v/>
      </c>
      <c r="F465" s="79"/>
      <c r="G465" s="80"/>
      <c r="H465" s="50" t="str">
        <f>IFERROR(IF(VLOOKUP(F465,'Aircraft list'!$A$4:$T$59, 3,FALSE)="YES", "ME", "SE" )," ")</f>
        <v xml:space="preserve"> </v>
      </c>
      <c r="I465" s="80"/>
      <c r="J465" s="81" t="str">
        <f ca="1">IFERROR(IF(AND(
MOD(C465-fctlontodouble(VLOOKUP(B465,#REF!,4,FALSE))/360,1)&gt;=MOD((((MID((MID((IF(ISERR(A465),"",fctsoleil(A465,fctlattodouble(VLOOKUP(B465,#REF!,3,FALSE)),fctlontodouble(VLOOKUP(B465,#REF!,4,FALSE)),FALSE))),1,4)),1,2))*60+MID((MID((IF(ISERR(A465),"",fctsoleil(A465,fctlattodouble(VLOOKUP(B465,#REF!,3,FALSE)),fctlontodouble(VLOOKUP(B465,#REF!,4,FALSE)),FALSE))),1,4)),3,4))/(60*24))-fctlontodouble(VLOOKUP(B465,#REF!,4,FALSE))/360,1),
MOD(C465-fctlontodouble(VLOOKUP(B465,#REF!,4,FALSE))/360,1)&lt;MOD((((MID((MID((IF(ISERR(A465),"",fctsoleil(A465,fctlattodouble(VLOOKUP(B465,#REF!,3,FALSE)),fctlontodouble(VLOOKUP(B465,#REF!,4,FALSE)),FALSE))),7,4)),1,2))*60+MID((MID((IF(ISERR(A465),"",fctsoleil(A465,fctlattodouble(VLOOKUP(B465,#REF!,3,FALSE)),fctlontodouble(VLOOKUP(B465,#REF!,4,FALSE)),FALSE))),7,4)),3,4))/(60*24))-fctlontodouble(VLOOKUP(B465,#REF!,4,FALSE))/360,1)
),1,""),"")</f>
        <v/>
      </c>
      <c r="K465" s="82" t="str">
        <f t="shared" si="25"/>
        <v/>
      </c>
      <c r="L465" s="79" t="str">
        <f ca="1">IFERROR(IF(AND(
MOD(E465-fctlontodouble(VLOOKUP(D465,#REF!,4,FALSE))/360,1)&gt;=MOD((((MID((MID((IF(ISERR(A465),"",fctsoleil(A465,fctlattodouble(VLOOKUP(D465,#REF!,3,FALSE)),fctlontodouble(VLOOKUP(D465,#REF!,4,FALSE)),FALSE))),1,4)),1,2))*60+MID((MID((IF(ISERR(A465),"",fctsoleil(A465,fctlattodouble(VLOOKUP(D465,#REF!,3,FALSE)),fctlontodouble(VLOOKUP(D465,#REF!,4,FALSE)),FALSE))),1,4)),3,4))/(60*24))-fctlontodouble(VLOOKUP(D465,#REF!,4,FALSE))/360,1),
MOD(E465-fctlontodouble(VLOOKUP(D465,#REF!,4,FALSE))/360,1)&lt;MOD((((MID((MID((IF(ISERR(A465),"",fctsoleil(A465,fctlattodouble(VLOOKUP(D465,#REF!,3,FALSE)),fctlontodouble(VLOOKUP(D465,#REF!,4,FALSE)),FALSE))),7,4)),1,2))*60+MID((MID((IF(ISERR(A465),"",fctsoleil(A465,fctlattodouble(VLOOKUP(D465,#REF!,3,FALSE)),fctlontodouble(VLOOKUP(D465,#REF!,4,FALSE)),FALSE))),7,4)),3,4))/(60*24))-fctlontodouble(VLOOKUP(D465,#REF!,4,FALSE))/360,1)
),1," "),"")</f>
        <v/>
      </c>
      <c r="M465" s="79" t="str">
        <f t="shared" si="26"/>
        <v/>
      </c>
      <c r="N465" s="94"/>
      <c r="O465" s="83"/>
      <c r="P465" s="95"/>
      <c r="Q465" s="96"/>
      <c r="R465" s="97" t="str">
        <f>IF(AND(A465&lt;&gt;0,B465&lt;&gt;0,D465&lt;&gt;0,C465&lt;&gt;0,N465&lt;&gt;0),(vol_de_nuit(B465,D465,A465,C465,N465/24)*24),"")</f>
        <v/>
      </c>
      <c r="S465" s="98"/>
      <c r="T465" s="95"/>
      <c r="U465" s="99"/>
      <c r="V465" s="100"/>
      <c r="W465" s="101"/>
      <c r="X465" s="116" t="str">
        <f>IFERROR(IF(AND(VLOOKUP($F465,'Aircraft list'!$A$4:$G$39,2,FALSE)="YES",VLOOKUP($F465,'Aircraft list'!$A$4:$G$39,4,FALSE)="YES"),T465,""),"")</f>
        <v/>
      </c>
      <c r="Y465" s="115" t="str">
        <f>IFERROR(IF(AND(VLOOKUP($F465,'Aircraft list'!$A$4:$G$39,2,FALSE)="YES",VLOOKUP($F465,'Aircraft list'!$A$4:$G$39,4,FALSE)="YES"),V465,""),"")</f>
        <v/>
      </c>
      <c r="Z465" s="116" t="str">
        <f>IFERROR(IF(AND(VLOOKUP($F465,'Aircraft list'!$A$4:$G$39,3,FALSE)="YES",VLOOKUP($F465,'Aircraft list'!$A$4:$G$39,4,FALSE)="YES"),T465,""),"")</f>
        <v/>
      </c>
      <c r="AA465" s="115" t="str">
        <f>IFERROR(IF(AND(VLOOKUP($F465,'Aircraft list'!$A$4:$G$39,3,FALSE)="YES",VLOOKUP($F465,'Aircraft list'!$A$4:$G$39,4,FALSE)="YES"),V465,""),"")</f>
        <v/>
      </c>
      <c r="AB465" s="116" t="str">
        <f>IFERROR(IF(AND(VLOOKUP($F465,'Aircraft list'!$A$4:$G$39,2,FALSE)="YES",VLOOKUP($F465,'Aircraft list'!$A$4:$G$39,6,FALSE)="YES"),T465,""),"")</f>
        <v/>
      </c>
      <c r="AC465" s="115" t="str">
        <f>IFERROR(IF(AND(VLOOKUP($F465,'Aircraft list'!$A$4:$G$39,2,FALSE)="YES",VLOOKUP($F465,'Aircraft list'!$A$4:$G$39,6,FALSE)="YES"),V465,""),"")</f>
        <v/>
      </c>
      <c r="AD465" s="116" t="str">
        <f>IFERROR(IF(AND(VLOOKUP($F465,'Aircraft list'!$A$4:$G$39,3,FALSE)="YES",VLOOKUP($F465,'Aircraft list'!$A$4:$G$39,6,FALSE)="YES"),T465,""),"")</f>
        <v/>
      </c>
      <c r="AE465" s="117" t="str">
        <f>IFERROR(IF(AND(VLOOKUP($F465,'Aircraft list'!$A$4:$G$39,3,FALSE)="YES",VLOOKUP($F465,'Aircraft list'!$A$4:$G$39,6,FALSE)="YES"),U465,""),"")</f>
        <v/>
      </c>
      <c r="AF465" s="115" t="str">
        <f>IFERROR(IF(AND(VLOOKUP($F465,'Aircraft list'!$A$4:$G$39,3,FALSE)="YES",VLOOKUP($F465,'Aircraft list'!$A$4:$G$39,6,FALSE)="YES"),V465,""),"")</f>
        <v/>
      </c>
      <c r="AG465" s="116" t="str">
        <f>IFERROR(IF(VLOOKUP($F465,'Aircraft list'!$A$4:$G$39,5,FALSE)="YES",T465,""),"")</f>
        <v/>
      </c>
      <c r="AH465" s="117" t="str">
        <f>IFERROR(IF(VLOOKUP($F465,'Aircraft list'!$A$4:$G$39,5,FALSE)="YES",U465,""),"")</f>
        <v/>
      </c>
      <c r="AI465" s="115" t="str">
        <f>IFERROR(IF(VLOOKUP($F465,'Aircraft list'!$A$4:$G$39,5,FALSE)="YES",V465,""),"")</f>
        <v/>
      </c>
      <c r="AJ465" s="101"/>
      <c r="AK465" s="101"/>
      <c r="AL465" s="101"/>
      <c r="AM465" s="102" t="str">
        <f>IFERROR(IF(VLOOKUP($F465,'Aircraft list'!$A$4:$G$39,7,FALSE)="YES",N465,""),"")</f>
        <v/>
      </c>
      <c r="AN465" s="112"/>
      <c r="AO465" s="101"/>
      <c r="AP465" s="101"/>
      <c r="AQ465" s="101"/>
      <c r="AR465" s="111"/>
      <c r="AS465" s="102"/>
      <c r="AT465" s="102"/>
    </row>
    <row r="466" spans="1:46" s="50" customFormat="1">
      <c r="A466" s="84"/>
      <c r="B466" s="75"/>
      <c r="C466" s="76"/>
      <c r="D466" s="77"/>
      <c r="E466" s="73" t="str">
        <f t="shared" si="24"/>
        <v/>
      </c>
      <c r="F466" s="79"/>
      <c r="G466" s="80"/>
      <c r="H466" s="50" t="str">
        <f>IFERROR(IF(VLOOKUP(F466,'Aircraft list'!$A$4:$T$59, 3,FALSE)="YES", "ME", "SE" )," ")</f>
        <v xml:space="preserve"> </v>
      </c>
      <c r="I466" s="80"/>
      <c r="J466" s="81" t="str">
        <f ca="1">IFERROR(IF(AND(
MOD(C466-fctlontodouble(VLOOKUP(B466,#REF!,4,FALSE))/360,1)&gt;=MOD((((MID((MID((IF(ISERR(A466),"",fctsoleil(A466,fctlattodouble(VLOOKUP(B466,#REF!,3,FALSE)),fctlontodouble(VLOOKUP(B466,#REF!,4,FALSE)),FALSE))),1,4)),1,2))*60+MID((MID((IF(ISERR(A466),"",fctsoleil(A466,fctlattodouble(VLOOKUP(B466,#REF!,3,FALSE)),fctlontodouble(VLOOKUP(B466,#REF!,4,FALSE)),FALSE))),1,4)),3,4))/(60*24))-fctlontodouble(VLOOKUP(B466,#REF!,4,FALSE))/360,1),
MOD(C466-fctlontodouble(VLOOKUP(B466,#REF!,4,FALSE))/360,1)&lt;MOD((((MID((MID((IF(ISERR(A466),"",fctsoleil(A466,fctlattodouble(VLOOKUP(B466,#REF!,3,FALSE)),fctlontodouble(VLOOKUP(B466,#REF!,4,FALSE)),FALSE))),7,4)),1,2))*60+MID((MID((IF(ISERR(A466),"",fctsoleil(A466,fctlattodouble(VLOOKUP(B466,#REF!,3,FALSE)),fctlontodouble(VLOOKUP(B466,#REF!,4,FALSE)),FALSE))),7,4)),3,4))/(60*24))-fctlontodouble(VLOOKUP(B466,#REF!,4,FALSE))/360,1)
),1,""),"")</f>
        <v/>
      </c>
      <c r="K466" s="82" t="str">
        <f t="shared" si="25"/>
        <v/>
      </c>
      <c r="L466" s="79" t="str">
        <f ca="1">IFERROR(IF(AND(
MOD(E466-fctlontodouble(VLOOKUP(D466,#REF!,4,FALSE))/360,1)&gt;=MOD((((MID((MID((IF(ISERR(A466),"",fctsoleil(A466,fctlattodouble(VLOOKUP(D466,#REF!,3,FALSE)),fctlontodouble(VLOOKUP(D466,#REF!,4,FALSE)),FALSE))),1,4)),1,2))*60+MID((MID((IF(ISERR(A466),"",fctsoleil(A466,fctlattodouble(VLOOKUP(D466,#REF!,3,FALSE)),fctlontodouble(VLOOKUP(D466,#REF!,4,FALSE)),FALSE))),1,4)),3,4))/(60*24))-fctlontodouble(VLOOKUP(D466,#REF!,4,FALSE))/360,1),
MOD(E466-fctlontodouble(VLOOKUP(D466,#REF!,4,FALSE))/360,1)&lt;MOD((((MID((MID((IF(ISERR(A466),"",fctsoleil(A466,fctlattodouble(VLOOKUP(D466,#REF!,3,FALSE)),fctlontodouble(VLOOKUP(D466,#REF!,4,FALSE)),FALSE))),7,4)),1,2))*60+MID((MID((IF(ISERR(A466),"",fctsoleil(A466,fctlattodouble(VLOOKUP(D466,#REF!,3,FALSE)),fctlontodouble(VLOOKUP(D466,#REF!,4,FALSE)),FALSE))),7,4)),3,4))/(60*24))-fctlontodouble(VLOOKUP(D466,#REF!,4,FALSE))/360,1)
),1," "),"")</f>
        <v/>
      </c>
      <c r="M466" s="79" t="str">
        <f t="shared" si="26"/>
        <v/>
      </c>
      <c r="N466" s="94"/>
      <c r="O466" s="83"/>
      <c r="P466" s="95"/>
      <c r="Q466" s="96"/>
      <c r="R466" s="97" t="str">
        <f>IF(AND(A466&lt;&gt;0,B466&lt;&gt;0,D466&lt;&gt;0,C466&lt;&gt;0,N466&lt;&gt;0),(vol_de_nuit(B466,D466,A466,C466,N466/24)*24),"")</f>
        <v/>
      </c>
      <c r="S466" s="98"/>
      <c r="T466" s="95"/>
      <c r="U466" s="99"/>
      <c r="V466" s="100"/>
      <c r="W466" s="101"/>
      <c r="X466" s="116" t="str">
        <f>IFERROR(IF(AND(VLOOKUP($F466,'Aircraft list'!$A$4:$G$39,2,FALSE)="YES",VLOOKUP($F466,'Aircraft list'!$A$4:$G$39,4,FALSE)="YES"),T466,""),"")</f>
        <v/>
      </c>
      <c r="Y466" s="115" t="str">
        <f>IFERROR(IF(AND(VLOOKUP($F466,'Aircraft list'!$A$4:$G$39,2,FALSE)="YES",VLOOKUP($F466,'Aircraft list'!$A$4:$G$39,4,FALSE)="YES"),V466,""),"")</f>
        <v/>
      </c>
      <c r="Z466" s="116" t="str">
        <f>IFERROR(IF(AND(VLOOKUP($F466,'Aircraft list'!$A$4:$G$39,3,FALSE)="YES",VLOOKUP($F466,'Aircraft list'!$A$4:$G$39,4,FALSE)="YES"),T466,""),"")</f>
        <v/>
      </c>
      <c r="AA466" s="115" t="str">
        <f>IFERROR(IF(AND(VLOOKUP($F466,'Aircraft list'!$A$4:$G$39,3,FALSE)="YES",VLOOKUP($F466,'Aircraft list'!$A$4:$G$39,4,FALSE)="YES"),V466,""),"")</f>
        <v/>
      </c>
      <c r="AB466" s="116" t="str">
        <f>IFERROR(IF(AND(VLOOKUP($F466,'Aircraft list'!$A$4:$G$39,2,FALSE)="YES",VLOOKUP($F466,'Aircraft list'!$A$4:$G$39,6,FALSE)="YES"),T466,""),"")</f>
        <v/>
      </c>
      <c r="AC466" s="115" t="str">
        <f>IFERROR(IF(AND(VLOOKUP($F466,'Aircraft list'!$A$4:$G$39,2,FALSE)="YES",VLOOKUP($F466,'Aircraft list'!$A$4:$G$39,6,FALSE)="YES"),V466,""),"")</f>
        <v/>
      </c>
      <c r="AD466" s="116" t="str">
        <f>IFERROR(IF(AND(VLOOKUP($F466,'Aircraft list'!$A$4:$G$39,3,FALSE)="YES",VLOOKUP($F466,'Aircraft list'!$A$4:$G$39,6,FALSE)="YES"),T466,""),"")</f>
        <v/>
      </c>
      <c r="AE466" s="117" t="str">
        <f>IFERROR(IF(AND(VLOOKUP($F466,'Aircraft list'!$A$4:$G$39,3,FALSE)="YES",VLOOKUP($F466,'Aircraft list'!$A$4:$G$39,6,FALSE)="YES"),U466,""),"")</f>
        <v/>
      </c>
      <c r="AF466" s="115" t="str">
        <f>IFERROR(IF(AND(VLOOKUP($F466,'Aircraft list'!$A$4:$G$39,3,FALSE)="YES",VLOOKUP($F466,'Aircraft list'!$A$4:$G$39,6,FALSE)="YES"),V466,""),"")</f>
        <v/>
      </c>
      <c r="AG466" s="116" t="str">
        <f>IFERROR(IF(VLOOKUP($F466,'Aircraft list'!$A$4:$G$39,5,FALSE)="YES",T466,""),"")</f>
        <v/>
      </c>
      <c r="AH466" s="117" t="str">
        <f>IFERROR(IF(VLOOKUP($F466,'Aircraft list'!$A$4:$G$39,5,FALSE)="YES",U466,""),"")</f>
        <v/>
      </c>
      <c r="AI466" s="115" t="str">
        <f>IFERROR(IF(VLOOKUP($F466,'Aircraft list'!$A$4:$G$39,5,FALSE)="YES",V466,""),"")</f>
        <v/>
      </c>
      <c r="AJ466" s="101"/>
      <c r="AK466" s="101"/>
      <c r="AL466" s="101"/>
      <c r="AM466" s="102" t="str">
        <f>IFERROR(IF(VLOOKUP($F466,'Aircraft list'!$A$4:$G$39,7,FALSE)="YES",N466,""),"")</f>
        <v/>
      </c>
      <c r="AN466" s="112"/>
      <c r="AO466" s="101"/>
      <c r="AP466" s="101"/>
      <c r="AQ466" s="101"/>
      <c r="AR466" s="111"/>
      <c r="AS466" s="102"/>
      <c r="AT466" s="102"/>
    </row>
    <row r="467" spans="1:46" s="50" customFormat="1">
      <c r="A467" s="84"/>
      <c r="B467" s="75"/>
      <c r="C467" s="76"/>
      <c r="D467" s="77"/>
      <c r="E467" s="73" t="str">
        <f t="shared" si="24"/>
        <v/>
      </c>
      <c r="F467" s="79"/>
      <c r="G467" s="80"/>
      <c r="H467" s="50" t="str">
        <f>IFERROR(IF(VLOOKUP(F467,'Aircraft list'!$A$4:$T$59, 3,FALSE)="YES", "ME", "SE" )," ")</f>
        <v xml:space="preserve"> </v>
      </c>
      <c r="I467" s="80"/>
      <c r="J467" s="81" t="str">
        <f ca="1">IFERROR(IF(AND(
MOD(C467-fctlontodouble(VLOOKUP(B467,#REF!,4,FALSE))/360,1)&gt;=MOD((((MID((MID((IF(ISERR(A467),"",fctsoleil(A467,fctlattodouble(VLOOKUP(B467,#REF!,3,FALSE)),fctlontodouble(VLOOKUP(B467,#REF!,4,FALSE)),FALSE))),1,4)),1,2))*60+MID((MID((IF(ISERR(A467),"",fctsoleil(A467,fctlattodouble(VLOOKUP(B467,#REF!,3,FALSE)),fctlontodouble(VLOOKUP(B467,#REF!,4,FALSE)),FALSE))),1,4)),3,4))/(60*24))-fctlontodouble(VLOOKUP(B467,#REF!,4,FALSE))/360,1),
MOD(C467-fctlontodouble(VLOOKUP(B467,#REF!,4,FALSE))/360,1)&lt;MOD((((MID((MID((IF(ISERR(A467),"",fctsoleil(A467,fctlattodouble(VLOOKUP(B467,#REF!,3,FALSE)),fctlontodouble(VLOOKUP(B467,#REF!,4,FALSE)),FALSE))),7,4)),1,2))*60+MID((MID((IF(ISERR(A467),"",fctsoleil(A467,fctlattodouble(VLOOKUP(B467,#REF!,3,FALSE)),fctlontodouble(VLOOKUP(B467,#REF!,4,FALSE)),FALSE))),7,4)),3,4))/(60*24))-fctlontodouble(VLOOKUP(B467,#REF!,4,FALSE))/360,1)
),1,""),"")</f>
        <v/>
      </c>
      <c r="K467" s="82" t="str">
        <f t="shared" si="25"/>
        <v/>
      </c>
      <c r="L467" s="79" t="str">
        <f ca="1">IFERROR(IF(AND(
MOD(E467-fctlontodouble(VLOOKUP(D467,#REF!,4,FALSE))/360,1)&gt;=MOD((((MID((MID((IF(ISERR(A467),"",fctsoleil(A467,fctlattodouble(VLOOKUP(D467,#REF!,3,FALSE)),fctlontodouble(VLOOKUP(D467,#REF!,4,FALSE)),FALSE))),1,4)),1,2))*60+MID((MID((IF(ISERR(A467),"",fctsoleil(A467,fctlattodouble(VLOOKUP(D467,#REF!,3,FALSE)),fctlontodouble(VLOOKUP(D467,#REF!,4,FALSE)),FALSE))),1,4)),3,4))/(60*24))-fctlontodouble(VLOOKUP(D467,#REF!,4,FALSE))/360,1),
MOD(E467-fctlontodouble(VLOOKUP(D467,#REF!,4,FALSE))/360,1)&lt;MOD((((MID((MID((IF(ISERR(A467),"",fctsoleil(A467,fctlattodouble(VLOOKUP(D467,#REF!,3,FALSE)),fctlontodouble(VLOOKUP(D467,#REF!,4,FALSE)),FALSE))),7,4)),1,2))*60+MID((MID((IF(ISERR(A467),"",fctsoleil(A467,fctlattodouble(VLOOKUP(D467,#REF!,3,FALSE)),fctlontodouble(VLOOKUP(D467,#REF!,4,FALSE)),FALSE))),7,4)),3,4))/(60*24))-fctlontodouble(VLOOKUP(D467,#REF!,4,FALSE))/360,1)
),1," "),"")</f>
        <v/>
      </c>
      <c r="M467" s="79" t="str">
        <f t="shared" si="26"/>
        <v/>
      </c>
      <c r="N467" s="94"/>
      <c r="O467" s="83"/>
      <c r="P467" s="95"/>
      <c r="Q467" s="96"/>
      <c r="R467" s="97" t="str">
        <f>IF(AND(A467&lt;&gt;0,B467&lt;&gt;0,D467&lt;&gt;0,C467&lt;&gt;0,N467&lt;&gt;0),(vol_de_nuit(B467,D467,A467,C467,N467/24)*24),"")</f>
        <v/>
      </c>
      <c r="S467" s="98"/>
      <c r="T467" s="95"/>
      <c r="U467" s="99"/>
      <c r="V467" s="100"/>
      <c r="W467" s="101"/>
      <c r="X467" s="116" t="str">
        <f>IFERROR(IF(AND(VLOOKUP($F467,'Aircraft list'!$A$4:$G$39,2,FALSE)="YES",VLOOKUP($F467,'Aircraft list'!$A$4:$G$39,4,FALSE)="YES"),T467,""),"")</f>
        <v/>
      </c>
      <c r="Y467" s="115" t="str">
        <f>IFERROR(IF(AND(VLOOKUP($F467,'Aircraft list'!$A$4:$G$39,2,FALSE)="YES",VLOOKUP($F467,'Aircraft list'!$A$4:$G$39,4,FALSE)="YES"),V467,""),"")</f>
        <v/>
      </c>
      <c r="Z467" s="116" t="str">
        <f>IFERROR(IF(AND(VLOOKUP($F467,'Aircraft list'!$A$4:$G$39,3,FALSE)="YES",VLOOKUP($F467,'Aircraft list'!$A$4:$G$39,4,FALSE)="YES"),T467,""),"")</f>
        <v/>
      </c>
      <c r="AA467" s="115" t="str">
        <f>IFERROR(IF(AND(VLOOKUP($F467,'Aircraft list'!$A$4:$G$39,3,FALSE)="YES",VLOOKUP($F467,'Aircraft list'!$A$4:$G$39,4,FALSE)="YES"),V467,""),"")</f>
        <v/>
      </c>
      <c r="AB467" s="116" t="str">
        <f>IFERROR(IF(AND(VLOOKUP($F467,'Aircraft list'!$A$4:$G$39,2,FALSE)="YES",VLOOKUP($F467,'Aircraft list'!$A$4:$G$39,6,FALSE)="YES"),T467,""),"")</f>
        <v/>
      </c>
      <c r="AC467" s="115" t="str">
        <f>IFERROR(IF(AND(VLOOKUP($F467,'Aircraft list'!$A$4:$G$39,2,FALSE)="YES",VLOOKUP($F467,'Aircraft list'!$A$4:$G$39,6,FALSE)="YES"),V467,""),"")</f>
        <v/>
      </c>
      <c r="AD467" s="116" t="str">
        <f>IFERROR(IF(AND(VLOOKUP($F467,'Aircraft list'!$A$4:$G$39,3,FALSE)="YES",VLOOKUP($F467,'Aircraft list'!$A$4:$G$39,6,FALSE)="YES"),T467,""),"")</f>
        <v/>
      </c>
      <c r="AE467" s="117" t="str">
        <f>IFERROR(IF(AND(VLOOKUP($F467,'Aircraft list'!$A$4:$G$39,3,FALSE)="YES",VLOOKUP($F467,'Aircraft list'!$A$4:$G$39,6,FALSE)="YES"),U467,""),"")</f>
        <v/>
      </c>
      <c r="AF467" s="115" t="str">
        <f>IFERROR(IF(AND(VLOOKUP($F467,'Aircraft list'!$A$4:$G$39,3,FALSE)="YES",VLOOKUP($F467,'Aircraft list'!$A$4:$G$39,6,FALSE)="YES"),V467,""),"")</f>
        <v/>
      </c>
      <c r="AG467" s="116" t="str">
        <f>IFERROR(IF(VLOOKUP($F467,'Aircraft list'!$A$4:$G$39,5,FALSE)="YES",T467,""),"")</f>
        <v/>
      </c>
      <c r="AH467" s="117" t="str">
        <f>IFERROR(IF(VLOOKUP($F467,'Aircraft list'!$A$4:$G$39,5,FALSE)="YES",U467,""),"")</f>
        <v/>
      </c>
      <c r="AI467" s="115" t="str">
        <f>IFERROR(IF(VLOOKUP($F467,'Aircraft list'!$A$4:$G$39,5,FALSE)="YES",V467,""),"")</f>
        <v/>
      </c>
      <c r="AJ467" s="101"/>
      <c r="AK467" s="101"/>
      <c r="AL467" s="101"/>
      <c r="AM467" s="102" t="str">
        <f>IFERROR(IF(VLOOKUP($F467,'Aircraft list'!$A$4:$G$39,7,FALSE)="YES",N467,""),"")</f>
        <v/>
      </c>
      <c r="AN467" s="112"/>
      <c r="AO467" s="101"/>
      <c r="AP467" s="101"/>
      <c r="AQ467" s="101"/>
      <c r="AR467" s="111"/>
      <c r="AS467" s="102"/>
      <c r="AT467" s="102"/>
    </row>
    <row r="468" spans="1:46" s="50" customFormat="1">
      <c r="A468" s="84"/>
      <c r="B468" s="75"/>
      <c r="C468" s="76"/>
      <c r="D468" s="77"/>
      <c r="E468" s="73" t="str">
        <f t="shared" si="24"/>
        <v/>
      </c>
      <c r="F468" s="79"/>
      <c r="G468" s="80"/>
      <c r="H468" s="50" t="str">
        <f>IFERROR(IF(VLOOKUP(F468,'Aircraft list'!$A$4:$T$59, 3,FALSE)="YES", "ME", "SE" )," ")</f>
        <v xml:space="preserve"> </v>
      </c>
      <c r="I468" s="80"/>
      <c r="J468" s="81" t="str">
        <f ca="1">IFERROR(IF(AND(
MOD(C468-fctlontodouble(VLOOKUP(B468,#REF!,4,FALSE))/360,1)&gt;=MOD((((MID((MID((IF(ISERR(A468),"",fctsoleil(A468,fctlattodouble(VLOOKUP(B468,#REF!,3,FALSE)),fctlontodouble(VLOOKUP(B468,#REF!,4,FALSE)),FALSE))),1,4)),1,2))*60+MID((MID((IF(ISERR(A468),"",fctsoleil(A468,fctlattodouble(VLOOKUP(B468,#REF!,3,FALSE)),fctlontodouble(VLOOKUP(B468,#REF!,4,FALSE)),FALSE))),1,4)),3,4))/(60*24))-fctlontodouble(VLOOKUP(B468,#REF!,4,FALSE))/360,1),
MOD(C468-fctlontodouble(VLOOKUP(B468,#REF!,4,FALSE))/360,1)&lt;MOD((((MID((MID((IF(ISERR(A468),"",fctsoleil(A468,fctlattodouble(VLOOKUP(B468,#REF!,3,FALSE)),fctlontodouble(VLOOKUP(B468,#REF!,4,FALSE)),FALSE))),7,4)),1,2))*60+MID((MID((IF(ISERR(A468),"",fctsoleil(A468,fctlattodouble(VLOOKUP(B468,#REF!,3,FALSE)),fctlontodouble(VLOOKUP(B468,#REF!,4,FALSE)),FALSE))),7,4)),3,4))/(60*24))-fctlontodouble(VLOOKUP(B468,#REF!,4,FALSE))/360,1)
),1,""),"")</f>
        <v/>
      </c>
      <c r="K468" s="82" t="str">
        <f t="shared" si="25"/>
        <v/>
      </c>
      <c r="L468" s="79" t="str">
        <f ca="1">IFERROR(IF(AND(
MOD(E468-fctlontodouble(VLOOKUP(D468,#REF!,4,FALSE))/360,1)&gt;=MOD((((MID((MID((IF(ISERR(A468),"",fctsoleil(A468,fctlattodouble(VLOOKUP(D468,#REF!,3,FALSE)),fctlontodouble(VLOOKUP(D468,#REF!,4,FALSE)),FALSE))),1,4)),1,2))*60+MID((MID((IF(ISERR(A468),"",fctsoleil(A468,fctlattodouble(VLOOKUP(D468,#REF!,3,FALSE)),fctlontodouble(VLOOKUP(D468,#REF!,4,FALSE)),FALSE))),1,4)),3,4))/(60*24))-fctlontodouble(VLOOKUP(D468,#REF!,4,FALSE))/360,1),
MOD(E468-fctlontodouble(VLOOKUP(D468,#REF!,4,FALSE))/360,1)&lt;MOD((((MID((MID((IF(ISERR(A468),"",fctsoleil(A468,fctlattodouble(VLOOKUP(D468,#REF!,3,FALSE)),fctlontodouble(VLOOKUP(D468,#REF!,4,FALSE)),FALSE))),7,4)),1,2))*60+MID((MID((IF(ISERR(A468),"",fctsoleil(A468,fctlattodouble(VLOOKUP(D468,#REF!,3,FALSE)),fctlontodouble(VLOOKUP(D468,#REF!,4,FALSE)),FALSE))),7,4)),3,4))/(60*24))-fctlontodouble(VLOOKUP(D468,#REF!,4,FALSE))/360,1)
),1," "),"")</f>
        <v/>
      </c>
      <c r="M468" s="79" t="str">
        <f t="shared" si="26"/>
        <v/>
      </c>
      <c r="N468" s="94"/>
      <c r="O468" s="83"/>
      <c r="P468" s="95"/>
      <c r="Q468" s="96"/>
      <c r="R468" s="97" t="str">
        <f>IF(AND(A468&lt;&gt;0,B468&lt;&gt;0,D468&lt;&gt;0,C468&lt;&gt;0,N468&lt;&gt;0),(vol_de_nuit(B468,D468,A468,C468,N468/24)*24),"")</f>
        <v/>
      </c>
      <c r="S468" s="98"/>
      <c r="T468" s="95"/>
      <c r="U468" s="99"/>
      <c r="V468" s="100"/>
      <c r="W468" s="101"/>
      <c r="X468" s="116" t="str">
        <f>IFERROR(IF(AND(VLOOKUP($F468,'Aircraft list'!$A$4:$G$39,2,FALSE)="YES",VLOOKUP($F468,'Aircraft list'!$A$4:$G$39,4,FALSE)="YES"),T468,""),"")</f>
        <v/>
      </c>
      <c r="Y468" s="115" t="str">
        <f>IFERROR(IF(AND(VLOOKUP($F468,'Aircraft list'!$A$4:$G$39,2,FALSE)="YES",VLOOKUP($F468,'Aircraft list'!$A$4:$G$39,4,FALSE)="YES"),V468,""),"")</f>
        <v/>
      </c>
      <c r="Z468" s="116" t="str">
        <f>IFERROR(IF(AND(VLOOKUP($F468,'Aircraft list'!$A$4:$G$39,3,FALSE)="YES",VLOOKUP($F468,'Aircraft list'!$A$4:$G$39,4,FALSE)="YES"),T468,""),"")</f>
        <v/>
      </c>
      <c r="AA468" s="115" t="str">
        <f>IFERROR(IF(AND(VLOOKUP($F468,'Aircraft list'!$A$4:$G$39,3,FALSE)="YES",VLOOKUP($F468,'Aircraft list'!$A$4:$G$39,4,FALSE)="YES"),V468,""),"")</f>
        <v/>
      </c>
      <c r="AB468" s="116" t="str">
        <f>IFERROR(IF(AND(VLOOKUP($F468,'Aircraft list'!$A$4:$G$39,2,FALSE)="YES",VLOOKUP($F468,'Aircraft list'!$A$4:$G$39,6,FALSE)="YES"),T468,""),"")</f>
        <v/>
      </c>
      <c r="AC468" s="115" t="str">
        <f>IFERROR(IF(AND(VLOOKUP($F468,'Aircraft list'!$A$4:$G$39,2,FALSE)="YES",VLOOKUP($F468,'Aircraft list'!$A$4:$G$39,6,FALSE)="YES"),V468,""),"")</f>
        <v/>
      </c>
      <c r="AD468" s="116" t="str">
        <f>IFERROR(IF(AND(VLOOKUP($F468,'Aircraft list'!$A$4:$G$39,3,FALSE)="YES",VLOOKUP($F468,'Aircraft list'!$A$4:$G$39,6,FALSE)="YES"),T468,""),"")</f>
        <v/>
      </c>
      <c r="AE468" s="117" t="str">
        <f>IFERROR(IF(AND(VLOOKUP($F468,'Aircraft list'!$A$4:$G$39,3,FALSE)="YES",VLOOKUP($F468,'Aircraft list'!$A$4:$G$39,6,FALSE)="YES"),U468,""),"")</f>
        <v/>
      </c>
      <c r="AF468" s="115" t="str">
        <f>IFERROR(IF(AND(VLOOKUP($F468,'Aircraft list'!$A$4:$G$39,3,FALSE)="YES",VLOOKUP($F468,'Aircraft list'!$A$4:$G$39,6,FALSE)="YES"),V468,""),"")</f>
        <v/>
      </c>
      <c r="AG468" s="116" t="str">
        <f>IFERROR(IF(VLOOKUP($F468,'Aircraft list'!$A$4:$G$39,5,FALSE)="YES",T468,""),"")</f>
        <v/>
      </c>
      <c r="AH468" s="117" t="str">
        <f>IFERROR(IF(VLOOKUP($F468,'Aircraft list'!$A$4:$G$39,5,FALSE)="YES",U468,""),"")</f>
        <v/>
      </c>
      <c r="AI468" s="115" t="str">
        <f>IFERROR(IF(VLOOKUP($F468,'Aircraft list'!$A$4:$G$39,5,FALSE)="YES",V468,""),"")</f>
        <v/>
      </c>
      <c r="AJ468" s="101"/>
      <c r="AK468" s="101"/>
      <c r="AL468" s="101"/>
      <c r="AM468" s="102" t="str">
        <f>IFERROR(IF(VLOOKUP($F468,'Aircraft list'!$A$4:$G$39,7,FALSE)="YES",N468,""),"")</f>
        <v/>
      </c>
      <c r="AN468" s="112"/>
      <c r="AO468" s="101"/>
      <c r="AP468" s="101"/>
      <c r="AQ468" s="101"/>
      <c r="AR468" s="111"/>
      <c r="AS468" s="102"/>
      <c r="AT468" s="102"/>
    </row>
    <row r="469" spans="1:46" s="50" customFormat="1">
      <c r="A469" s="84"/>
      <c r="B469" s="75"/>
      <c r="C469" s="76"/>
      <c r="D469" s="77"/>
      <c r="E469" s="73" t="str">
        <f t="shared" si="24"/>
        <v/>
      </c>
      <c r="F469" s="79"/>
      <c r="G469" s="80"/>
      <c r="H469" s="50" t="str">
        <f>IFERROR(IF(VLOOKUP(F469,'Aircraft list'!$A$4:$T$59, 3,FALSE)="YES", "ME", "SE" )," ")</f>
        <v xml:space="preserve"> </v>
      </c>
      <c r="I469" s="80"/>
      <c r="J469" s="81" t="str">
        <f ca="1">IFERROR(IF(AND(
MOD(C469-fctlontodouble(VLOOKUP(B469,#REF!,4,FALSE))/360,1)&gt;=MOD((((MID((MID((IF(ISERR(A469),"",fctsoleil(A469,fctlattodouble(VLOOKUP(B469,#REF!,3,FALSE)),fctlontodouble(VLOOKUP(B469,#REF!,4,FALSE)),FALSE))),1,4)),1,2))*60+MID((MID((IF(ISERR(A469),"",fctsoleil(A469,fctlattodouble(VLOOKUP(B469,#REF!,3,FALSE)),fctlontodouble(VLOOKUP(B469,#REF!,4,FALSE)),FALSE))),1,4)),3,4))/(60*24))-fctlontodouble(VLOOKUP(B469,#REF!,4,FALSE))/360,1),
MOD(C469-fctlontodouble(VLOOKUP(B469,#REF!,4,FALSE))/360,1)&lt;MOD((((MID((MID((IF(ISERR(A469),"",fctsoleil(A469,fctlattodouble(VLOOKUP(B469,#REF!,3,FALSE)),fctlontodouble(VLOOKUP(B469,#REF!,4,FALSE)),FALSE))),7,4)),1,2))*60+MID((MID((IF(ISERR(A469),"",fctsoleil(A469,fctlattodouble(VLOOKUP(B469,#REF!,3,FALSE)),fctlontodouble(VLOOKUP(B469,#REF!,4,FALSE)),FALSE))),7,4)),3,4))/(60*24))-fctlontodouble(VLOOKUP(B469,#REF!,4,FALSE))/360,1)
),1,""),"")</f>
        <v/>
      </c>
      <c r="K469" s="82" t="str">
        <f t="shared" si="25"/>
        <v/>
      </c>
      <c r="L469" s="79" t="str">
        <f ca="1">IFERROR(IF(AND(
MOD(E469-fctlontodouble(VLOOKUP(D469,#REF!,4,FALSE))/360,1)&gt;=MOD((((MID((MID((IF(ISERR(A469),"",fctsoleil(A469,fctlattodouble(VLOOKUP(D469,#REF!,3,FALSE)),fctlontodouble(VLOOKUP(D469,#REF!,4,FALSE)),FALSE))),1,4)),1,2))*60+MID((MID((IF(ISERR(A469),"",fctsoleil(A469,fctlattodouble(VLOOKUP(D469,#REF!,3,FALSE)),fctlontodouble(VLOOKUP(D469,#REF!,4,FALSE)),FALSE))),1,4)),3,4))/(60*24))-fctlontodouble(VLOOKUP(D469,#REF!,4,FALSE))/360,1),
MOD(E469-fctlontodouble(VLOOKUP(D469,#REF!,4,FALSE))/360,1)&lt;MOD((((MID((MID((IF(ISERR(A469),"",fctsoleil(A469,fctlattodouble(VLOOKUP(D469,#REF!,3,FALSE)),fctlontodouble(VLOOKUP(D469,#REF!,4,FALSE)),FALSE))),7,4)),1,2))*60+MID((MID((IF(ISERR(A469),"",fctsoleil(A469,fctlattodouble(VLOOKUP(D469,#REF!,3,FALSE)),fctlontodouble(VLOOKUP(D469,#REF!,4,FALSE)),FALSE))),7,4)),3,4))/(60*24))-fctlontodouble(VLOOKUP(D469,#REF!,4,FALSE))/360,1)
),1," "),"")</f>
        <v/>
      </c>
      <c r="M469" s="79" t="str">
        <f t="shared" si="26"/>
        <v/>
      </c>
      <c r="N469" s="94"/>
      <c r="O469" s="83"/>
      <c r="P469" s="95"/>
      <c r="Q469" s="96"/>
      <c r="R469" s="97" t="str">
        <f>IF(AND(A469&lt;&gt;0,B469&lt;&gt;0,D469&lt;&gt;0,C469&lt;&gt;0,N469&lt;&gt;0),(vol_de_nuit(B469,D469,A469,C469,N469/24)*24),"")</f>
        <v/>
      </c>
      <c r="S469" s="98"/>
      <c r="T469" s="95"/>
      <c r="U469" s="99"/>
      <c r="V469" s="100"/>
      <c r="W469" s="101"/>
      <c r="X469" s="116" t="str">
        <f>IFERROR(IF(AND(VLOOKUP($F469,'Aircraft list'!$A$4:$G$39,2,FALSE)="YES",VLOOKUP($F469,'Aircraft list'!$A$4:$G$39,4,FALSE)="YES"),T469,""),"")</f>
        <v/>
      </c>
      <c r="Y469" s="115" t="str">
        <f>IFERROR(IF(AND(VLOOKUP($F469,'Aircraft list'!$A$4:$G$39,2,FALSE)="YES",VLOOKUP($F469,'Aircraft list'!$A$4:$G$39,4,FALSE)="YES"),V469,""),"")</f>
        <v/>
      </c>
      <c r="Z469" s="116" t="str">
        <f>IFERROR(IF(AND(VLOOKUP($F469,'Aircraft list'!$A$4:$G$39,3,FALSE)="YES",VLOOKUP($F469,'Aircraft list'!$A$4:$G$39,4,FALSE)="YES"),T469,""),"")</f>
        <v/>
      </c>
      <c r="AA469" s="115" t="str">
        <f>IFERROR(IF(AND(VLOOKUP($F469,'Aircraft list'!$A$4:$G$39,3,FALSE)="YES",VLOOKUP($F469,'Aircraft list'!$A$4:$G$39,4,FALSE)="YES"),V469,""),"")</f>
        <v/>
      </c>
      <c r="AB469" s="116" t="str">
        <f>IFERROR(IF(AND(VLOOKUP($F469,'Aircraft list'!$A$4:$G$39,2,FALSE)="YES",VLOOKUP($F469,'Aircraft list'!$A$4:$G$39,6,FALSE)="YES"),T469,""),"")</f>
        <v/>
      </c>
      <c r="AC469" s="115" t="str">
        <f>IFERROR(IF(AND(VLOOKUP($F469,'Aircraft list'!$A$4:$G$39,2,FALSE)="YES",VLOOKUP($F469,'Aircraft list'!$A$4:$G$39,6,FALSE)="YES"),V469,""),"")</f>
        <v/>
      </c>
      <c r="AD469" s="116" t="str">
        <f>IFERROR(IF(AND(VLOOKUP($F469,'Aircraft list'!$A$4:$G$39,3,FALSE)="YES",VLOOKUP($F469,'Aircraft list'!$A$4:$G$39,6,FALSE)="YES"),T469,""),"")</f>
        <v/>
      </c>
      <c r="AE469" s="117" t="str">
        <f>IFERROR(IF(AND(VLOOKUP($F469,'Aircraft list'!$A$4:$G$39,3,FALSE)="YES",VLOOKUP($F469,'Aircraft list'!$A$4:$G$39,6,FALSE)="YES"),U469,""),"")</f>
        <v/>
      </c>
      <c r="AF469" s="115" t="str">
        <f>IFERROR(IF(AND(VLOOKUP($F469,'Aircraft list'!$A$4:$G$39,3,FALSE)="YES",VLOOKUP($F469,'Aircraft list'!$A$4:$G$39,6,FALSE)="YES"),V469,""),"")</f>
        <v/>
      </c>
      <c r="AG469" s="116" t="str">
        <f>IFERROR(IF(VLOOKUP($F469,'Aircraft list'!$A$4:$G$39,5,FALSE)="YES",T469,""),"")</f>
        <v/>
      </c>
      <c r="AH469" s="117" t="str">
        <f>IFERROR(IF(VLOOKUP($F469,'Aircraft list'!$A$4:$G$39,5,FALSE)="YES",U469,""),"")</f>
        <v/>
      </c>
      <c r="AI469" s="115" t="str">
        <f>IFERROR(IF(VLOOKUP($F469,'Aircraft list'!$A$4:$G$39,5,FALSE)="YES",V469,""),"")</f>
        <v/>
      </c>
      <c r="AJ469" s="101"/>
      <c r="AK469" s="101"/>
      <c r="AL469" s="101"/>
      <c r="AM469" s="102" t="str">
        <f>IFERROR(IF(VLOOKUP($F469,'Aircraft list'!$A$4:$G$39,7,FALSE)="YES",N469,""),"")</f>
        <v/>
      </c>
      <c r="AN469" s="112"/>
      <c r="AO469" s="101"/>
      <c r="AP469" s="101"/>
      <c r="AQ469" s="101"/>
      <c r="AR469" s="111"/>
      <c r="AS469" s="102"/>
      <c r="AT469" s="102"/>
    </row>
    <row r="470" spans="1:46" s="50" customFormat="1">
      <c r="A470" s="84"/>
      <c r="B470" s="75"/>
      <c r="C470" s="76"/>
      <c r="D470" s="77"/>
      <c r="E470" s="73" t="str">
        <f t="shared" si="24"/>
        <v/>
      </c>
      <c r="F470" s="79"/>
      <c r="G470" s="80"/>
      <c r="H470" s="50" t="str">
        <f>IFERROR(IF(VLOOKUP(F470,'Aircraft list'!$A$4:$T$59, 3,FALSE)="YES", "ME", "SE" )," ")</f>
        <v xml:space="preserve"> </v>
      </c>
      <c r="I470" s="80"/>
      <c r="J470" s="81" t="str">
        <f ca="1">IFERROR(IF(AND(
MOD(C470-fctlontodouble(VLOOKUP(B470,#REF!,4,FALSE))/360,1)&gt;=MOD((((MID((MID((IF(ISERR(A470),"",fctsoleil(A470,fctlattodouble(VLOOKUP(B470,#REF!,3,FALSE)),fctlontodouble(VLOOKUP(B470,#REF!,4,FALSE)),FALSE))),1,4)),1,2))*60+MID((MID((IF(ISERR(A470),"",fctsoleil(A470,fctlattodouble(VLOOKUP(B470,#REF!,3,FALSE)),fctlontodouble(VLOOKUP(B470,#REF!,4,FALSE)),FALSE))),1,4)),3,4))/(60*24))-fctlontodouble(VLOOKUP(B470,#REF!,4,FALSE))/360,1),
MOD(C470-fctlontodouble(VLOOKUP(B470,#REF!,4,FALSE))/360,1)&lt;MOD((((MID((MID((IF(ISERR(A470),"",fctsoleil(A470,fctlattodouble(VLOOKUP(B470,#REF!,3,FALSE)),fctlontodouble(VLOOKUP(B470,#REF!,4,FALSE)),FALSE))),7,4)),1,2))*60+MID((MID((IF(ISERR(A470),"",fctsoleil(A470,fctlattodouble(VLOOKUP(B470,#REF!,3,FALSE)),fctlontodouble(VLOOKUP(B470,#REF!,4,FALSE)),FALSE))),7,4)),3,4))/(60*24))-fctlontodouble(VLOOKUP(B470,#REF!,4,FALSE))/360,1)
),1,""),"")</f>
        <v/>
      </c>
      <c r="K470" s="82" t="str">
        <f t="shared" si="25"/>
        <v/>
      </c>
      <c r="L470" s="79" t="str">
        <f ca="1">IFERROR(IF(AND(
MOD(E470-fctlontodouble(VLOOKUP(D470,#REF!,4,FALSE))/360,1)&gt;=MOD((((MID((MID((IF(ISERR(A470),"",fctsoleil(A470,fctlattodouble(VLOOKUP(D470,#REF!,3,FALSE)),fctlontodouble(VLOOKUP(D470,#REF!,4,FALSE)),FALSE))),1,4)),1,2))*60+MID((MID((IF(ISERR(A470),"",fctsoleil(A470,fctlattodouble(VLOOKUP(D470,#REF!,3,FALSE)),fctlontodouble(VLOOKUP(D470,#REF!,4,FALSE)),FALSE))),1,4)),3,4))/(60*24))-fctlontodouble(VLOOKUP(D470,#REF!,4,FALSE))/360,1),
MOD(E470-fctlontodouble(VLOOKUP(D470,#REF!,4,FALSE))/360,1)&lt;MOD((((MID((MID((IF(ISERR(A470),"",fctsoleil(A470,fctlattodouble(VLOOKUP(D470,#REF!,3,FALSE)),fctlontodouble(VLOOKUP(D470,#REF!,4,FALSE)),FALSE))),7,4)),1,2))*60+MID((MID((IF(ISERR(A470),"",fctsoleil(A470,fctlattodouble(VLOOKUP(D470,#REF!,3,FALSE)),fctlontodouble(VLOOKUP(D470,#REF!,4,FALSE)),FALSE))),7,4)),3,4))/(60*24))-fctlontodouble(VLOOKUP(D470,#REF!,4,FALSE))/360,1)
),1," "),"")</f>
        <v/>
      </c>
      <c r="M470" s="79" t="str">
        <f t="shared" si="26"/>
        <v/>
      </c>
      <c r="N470" s="94"/>
      <c r="O470" s="83"/>
      <c r="P470" s="95"/>
      <c r="Q470" s="96"/>
      <c r="R470" s="97" t="str">
        <f>IF(AND(A470&lt;&gt;0,B470&lt;&gt;0,D470&lt;&gt;0,C470&lt;&gt;0,N470&lt;&gt;0),(vol_de_nuit(B470,D470,A470,C470,N470/24)*24),"")</f>
        <v/>
      </c>
      <c r="S470" s="98"/>
      <c r="T470" s="95"/>
      <c r="U470" s="99"/>
      <c r="V470" s="100"/>
      <c r="W470" s="101"/>
      <c r="X470" s="116" t="str">
        <f>IFERROR(IF(AND(VLOOKUP($F470,'Aircraft list'!$A$4:$G$39,2,FALSE)="YES",VLOOKUP($F470,'Aircraft list'!$A$4:$G$39,4,FALSE)="YES"),T470,""),"")</f>
        <v/>
      </c>
      <c r="Y470" s="115" t="str">
        <f>IFERROR(IF(AND(VLOOKUP($F470,'Aircraft list'!$A$4:$G$39,2,FALSE)="YES",VLOOKUP($F470,'Aircraft list'!$A$4:$G$39,4,FALSE)="YES"),V470,""),"")</f>
        <v/>
      </c>
      <c r="Z470" s="116" t="str">
        <f>IFERROR(IF(AND(VLOOKUP($F470,'Aircraft list'!$A$4:$G$39,3,FALSE)="YES",VLOOKUP($F470,'Aircraft list'!$A$4:$G$39,4,FALSE)="YES"),T470,""),"")</f>
        <v/>
      </c>
      <c r="AA470" s="115" t="str">
        <f>IFERROR(IF(AND(VLOOKUP($F470,'Aircraft list'!$A$4:$G$39,3,FALSE)="YES",VLOOKUP($F470,'Aircraft list'!$A$4:$G$39,4,FALSE)="YES"),V470,""),"")</f>
        <v/>
      </c>
      <c r="AB470" s="116" t="str">
        <f>IFERROR(IF(AND(VLOOKUP($F470,'Aircraft list'!$A$4:$G$39,2,FALSE)="YES",VLOOKUP($F470,'Aircraft list'!$A$4:$G$39,6,FALSE)="YES"),T470,""),"")</f>
        <v/>
      </c>
      <c r="AC470" s="115" t="str">
        <f>IFERROR(IF(AND(VLOOKUP($F470,'Aircraft list'!$A$4:$G$39,2,FALSE)="YES",VLOOKUP($F470,'Aircraft list'!$A$4:$G$39,6,FALSE)="YES"),V470,""),"")</f>
        <v/>
      </c>
      <c r="AD470" s="116" t="str">
        <f>IFERROR(IF(AND(VLOOKUP($F470,'Aircraft list'!$A$4:$G$39,3,FALSE)="YES",VLOOKUP($F470,'Aircraft list'!$A$4:$G$39,6,FALSE)="YES"),T470,""),"")</f>
        <v/>
      </c>
      <c r="AE470" s="117" t="str">
        <f>IFERROR(IF(AND(VLOOKUP($F470,'Aircraft list'!$A$4:$G$39,3,FALSE)="YES",VLOOKUP($F470,'Aircraft list'!$A$4:$G$39,6,FALSE)="YES"),U470,""),"")</f>
        <v/>
      </c>
      <c r="AF470" s="115" t="str">
        <f>IFERROR(IF(AND(VLOOKUP($F470,'Aircraft list'!$A$4:$G$39,3,FALSE)="YES",VLOOKUP($F470,'Aircraft list'!$A$4:$G$39,6,FALSE)="YES"),V470,""),"")</f>
        <v/>
      </c>
      <c r="AG470" s="116" t="str">
        <f>IFERROR(IF(VLOOKUP($F470,'Aircraft list'!$A$4:$G$39,5,FALSE)="YES",T470,""),"")</f>
        <v/>
      </c>
      <c r="AH470" s="117" t="str">
        <f>IFERROR(IF(VLOOKUP($F470,'Aircraft list'!$A$4:$G$39,5,FALSE)="YES",U470,""),"")</f>
        <v/>
      </c>
      <c r="AI470" s="115" t="str">
        <f>IFERROR(IF(VLOOKUP($F470,'Aircraft list'!$A$4:$G$39,5,FALSE)="YES",V470,""),"")</f>
        <v/>
      </c>
      <c r="AJ470" s="101"/>
      <c r="AK470" s="101"/>
      <c r="AL470" s="101"/>
      <c r="AM470" s="102" t="str">
        <f>IFERROR(IF(VLOOKUP($F470,'Aircraft list'!$A$4:$G$39,7,FALSE)="YES",N470,""),"")</f>
        <v/>
      </c>
      <c r="AN470" s="112"/>
      <c r="AO470" s="101"/>
      <c r="AP470" s="101"/>
      <c r="AQ470" s="101"/>
      <c r="AR470" s="111"/>
      <c r="AS470" s="102"/>
      <c r="AT470" s="102"/>
    </row>
    <row r="471" spans="1:46" s="50" customFormat="1">
      <c r="A471" s="84"/>
      <c r="B471" s="75"/>
      <c r="C471" s="76"/>
      <c r="D471" s="77"/>
      <c r="E471" s="73" t="str">
        <f t="shared" si="24"/>
        <v/>
      </c>
      <c r="F471" s="79"/>
      <c r="G471" s="80"/>
      <c r="H471" s="50" t="str">
        <f>IFERROR(IF(VLOOKUP(F471,'Aircraft list'!$A$4:$T$59, 3,FALSE)="YES", "ME", "SE" )," ")</f>
        <v xml:space="preserve"> </v>
      </c>
      <c r="I471" s="80"/>
      <c r="J471" s="81" t="str">
        <f ca="1">IFERROR(IF(AND(
MOD(C471-fctlontodouble(VLOOKUP(B471,#REF!,4,FALSE))/360,1)&gt;=MOD((((MID((MID((IF(ISERR(A471),"",fctsoleil(A471,fctlattodouble(VLOOKUP(B471,#REF!,3,FALSE)),fctlontodouble(VLOOKUP(B471,#REF!,4,FALSE)),FALSE))),1,4)),1,2))*60+MID((MID((IF(ISERR(A471),"",fctsoleil(A471,fctlattodouble(VLOOKUP(B471,#REF!,3,FALSE)),fctlontodouble(VLOOKUP(B471,#REF!,4,FALSE)),FALSE))),1,4)),3,4))/(60*24))-fctlontodouble(VLOOKUP(B471,#REF!,4,FALSE))/360,1),
MOD(C471-fctlontodouble(VLOOKUP(B471,#REF!,4,FALSE))/360,1)&lt;MOD((((MID((MID((IF(ISERR(A471),"",fctsoleil(A471,fctlattodouble(VLOOKUP(B471,#REF!,3,FALSE)),fctlontodouble(VLOOKUP(B471,#REF!,4,FALSE)),FALSE))),7,4)),1,2))*60+MID((MID((IF(ISERR(A471),"",fctsoleil(A471,fctlattodouble(VLOOKUP(B471,#REF!,3,FALSE)),fctlontodouble(VLOOKUP(B471,#REF!,4,FALSE)),FALSE))),7,4)),3,4))/(60*24))-fctlontodouble(VLOOKUP(B471,#REF!,4,FALSE))/360,1)
),1,""),"")</f>
        <v/>
      </c>
      <c r="K471" s="82" t="str">
        <f t="shared" si="25"/>
        <v/>
      </c>
      <c r="L471" s="79" t="str">
        <f ca="1">IFERROR(IF(AND(
MOD(E471-fctlontodouble(VLOOKUP(D471,#REF!,4,FALSE))/360,1)&gt;=MOD((((MID((MID((IF(ISERR(A471),"",fctsoleil(A471,fctlattodouble(VLOOKUP(D471,#REF!,3,FALSE)),fctlontodouble(VLOOKUP(D471,#REF!,4,FALSE)),FALSE))),1,4)),1,2))*60+MID((MID((IF(ISERR(A471),"",fctsoleil(A471,fctlattodouble(VLOOKUP(D471,#REF!,3,FALSE)),fctlontodouble(VLOOKUP(D471,#REF!,4,FALSE)),FALSE))),1,4)),3,4))/(60*24))-fctlontodouble(VLOOKUP(D471,#REF!,4,FALSE))/360,1),
MOD(E471-fctlontodouble(VLOOKUP(D471,#REF!,4,FALSE))/360,1)&lt;MOD((((MID((MID((IF(ISERR(A471),"",fctsoleil(A471,fctlattodouble(VLOOKUP(D471,#REF!,3,FALSE)),fctlontodouble(VLOOKUP(D471,#REF!,4,FALSE)),FALSE))),7,4)),1,2))*60+MID((MID((IF(ISERR(A471),"",fctsoleil(A471,fctlattodouble(VLOOKUP(D471,#REF!,3,FALSE)),fctlontodouble(VLOOKUP(D471,#REF!,4,FALSE)),FALSE))),7,4)),3,4))/(60*24))-fctlontodouble(VLOOKUP(D471,#REF!,4,FALSE))/360,1)
),1," "),"")</f>
        <v/>
      </c>
      <c r="M471" s="79" t="str">
        <f t="shared" si="26"/>
        <v/>
      </c>
      <c r="N471" s="94"/>
      <c r="O471" s="83"/>
      <c r="P471" s="95"/>
      <c r="Q471" s="96"/>
      <c r="R471" s="97" t="str">
        <f>IF(AND(A471&lt;&gt;0,B471&lt;&gt;0,D471&lt;&gt;0,C471&lt;&gt;0,N471&lt;&gt;0),(vol_de_nuit(B471,D471,A471,C471,N471/24)*24),"")</f>
        <v/>
      </c>
      <c r="S471" s="98"/>
      <c r="T471" s="95"/>
      <c r="U471" s="99"/>
      <c r="V471" s="100"/>
      <c r="W471" s="101"/>
      <c r="X471" s="116" t="str">
        <f>IFERROR(IF(AND(VLOOKUP($F471,'Aircraft list'!$A$4:$G$39,2,FALSE)="YES",VLOOKUP($F471,'Aircraft list'!$A$4:$G$39,4,FALSE)="YES"),T471,""),"")</f>
        <v/>
      </c>
      <c r="Y471" s="115" t="str">
        <f>IFERROR(IF(AND(VLOOKUP($F471,'Aircraft list'!$A$4:$G$39,2,FALSE)="YES",VLOOKUP($F471,'Aircraft list'!$A$4:$G$39,4,FALSE)="YES"),V471,""),"")</f>
        <v/>
      </c>
      <c r="Z471" s="116" t="str">
        <f>IFERROR(IF(AND(VLOOKUP($F471,'Aircraft list'!$A$4:$G$39,3,FALSE)="YES",VLOOKUP($F471,'Aircraft list'!$A$4:$G$39,4,FALSE)="YES"),T471,""),"")</f>
        <v/>
      </c>
      <c r="AA471" s="115" t="str">
        <f>IFERROR(IF(AND(VLOOKUP($F471,'Aircraft list'!$A$4:$G$39,3,FALSE)="YES",VLOOKUP($F471,'Aircraft list'!$A$4:$G$39,4,FALSE)="YES"),V471,""),"")</f>
        <v/>
      </c>
      <c r="AB471" s="116" t="str">
        <f>IFERROR(IF(AND(VLOOKUP($F471,'Aircraft list'!$A$4:$G$39,2,FALSE)="YES",VLOOKUP($F471,'Aircraft list'!$A$4:$G$39,6,FALSE)="YES"),T471,""),"")</f>
        <v/>
      </c>
      <c r="AC471" s="115" t="str">
        <f>IFERROR(IF(AND(VLOOKUP($F471,'Aircraft list'!$A$4:$G$39,2,FALSE)="YES",VLOOKUP($F471,'Aircraft list'!$A$4:$G$39,6,FALSE)="YES"),V471,""),"")</f>
        <v/>
      </c>
      <c r="AD471" s="116" t="str">
        <f>IFERROR(IF(AND(VLOOKUP($F471,'Aircraft list'!$A$4:$G$39,3,FALSE)="YES",VLOOKUP($F471,'Aircraft list'!$A$4:$G$39,6,FALSE)="YES"),T471,""),"")</f>
        <v/>
      </c>
      <c r="AE471" s="117" t="str">
        <f>IFERROR(IF(AND(VLOOKUP($F471,'Aircraft list'!$A$4:$G$39,3,FALSE)="YES",VLOOKUP($F471,'Aircraft list'!$A$4:$G$39,6,FALSE)="YES"),U471,""),"")</f>
        <v/>
      </c>
      <c r="AF471" s="115" t="str">
        <f>IFERROR(IF(AND(VLOOKUP($F471,'Aircraft list'!$A$4:$G$39,3,FALSE)="YES",VLOOKUP($F471,'Aircraft list'!$A$4:$G$39,6,FALSE)="YES"),V471,""),"")</f>
        <v/>
      </c>
      <c r="AG471" s="116" t="str">
        <f>IFERROR(IF(VLOOKUP($F471,'Aircraft list'!$A$4:$G$39,5,FALSE)="YES",T471,""),"")</f>
        <v/>
      </c>
      <c r="AH471" s="117" t="str">
        <f>IFERROR(IF(VLOOKUP($F471,'Aircraft list'!$A$4:$G$39,5,FALSE)="YES",U471,""),"")</f>
        <v/>
      </c>
      <c r="AI471" s="115" t="str">
        <f>IFERROR(IF(VLOOKUP($F471,'Aircraft list'!$A$4:$G$39,5,FALSE)="YES",V471,""),"")</f>
        <v/>
      </c>
      <c r="AJ471" s="101"/>
      <c r="AK471" s="101"/>
      <c r="AL471" s="101"/>
      <c r="AM471" s="102" t="str">
        <f>IFERROR(IF(VLOOKUP($F471,'Aircraft list'!$A$4:$G$39,7,FALSE)="YES",N471,""),"")</f>
        <v/>
      </c>
      <c r="AN471" s="112"/>
      <c r="AO471" s="101"/>
      <c r="AP471" s="101"/>
      <c r="AQ471" s="101"/>
      <c r="AR471" s="111"/>
      <c r="AS471" s="102"/>
      <c r="AT471" s="102"/>
    </row>
    <row r="472" spans="1:46" s="50" customFormat="1">
      <c r="A472" s="84"/>
      <c r="B472" s="75"/>
      <c r="C472" s="76"/>
      <c r="D472" s="77"/>
      <c r="E472" s="73" t="str">
        <f t="shared" si="24"/>
        <v/>
      </c>
      <c r="F472" s="79"/>
      <c r="G472" s="80"/>
      <c r="H472" s="50" t="str">
        <f>IFERROR(IF(VLOOKUP(F472,'Aircraft list'!$A$4:$T$59, 3,FALSE)="YES", "ME", "SE" )," ")</f>
        <v xml:space="preserve"> </v>
      </c>
      <c r="I472" s="80"/>
      <c r="J472" s="81" t="str">
        <f ca="1">IFERROR(IF(AND(
MOD(C472-fctlontodouble(VLOOKUP(B472,#REF!,4,FALSE))/360,1)&gt;=MOD((((MID((MID((IF(ISERR(A472),"",fctsoleil(A472,fctlattodouble(VLOOKUP(B472,#REF!,3,FALSE)),fctlontodouble(VLOOKUP(B472,#REF!,4,FALSE)),FALSE))),1,4)),1,2))*60+MID((MID((IF(ISERR(A472),"",fctsoleil(A472,fctlattodouble(VLOOKUP(B472,#REF!,3,FALSE)),fctlontodouble(VLOOKUP(B472,#REF!,4,FALSE)),FALSE))),1,4)),3,4))/(60*24))-fctlontodouble(VLOOKUP(B472,#REF!,4,FALSE))/360,1),
MOD(C472-fctlontodouble(VLOOKUP(B472,#REF!,4,FALSE))/360,1)&lt;MOD((((MID((MID((IF(ISERR(A472),"",fctsoleil(A472,fctlattodouble(VLOOKUP(B472,#REF!,3,FALSE)),fctlontodouble(VLOOKUP(B472,#REF!,4,FALSE)),FALSE))),7,4)),1,2))*60+MID((MID((IF(ISERR(A472),"",fctsoleil(A472,fctlattodouble(VLOOKUP(B472,#REF!,3,FALSE)),fctlontodouble(VLOOKUP(B472,#REF!,4,FALSE)),FALSE))),7,4)),3,4))/(60*24))-fctlontodouble(VLOOKUP(B472,#REF!,4,FALSE))/360,1)
),1,""),"")</f>
        <v/>
      </c>
      <c r="K472" s="82" t="str">
        <f t="shared" si="25"/>
        <v/>
      </c>
      <c r="L472" s="79" t="str">
        <f ca="1">IFERROR(IF(AND(
MOD(E472-fctlontodouble(VLOOKUP(D472,#REF!,4,FALSE))/360,1)&gt;=MOD((((MID((MID((IF(ISERR(A472),"",fctsoleil(A472,fctlattodouble(VLOOKUP(D472,#REF!,3,FALSE)),fctlontodouble(VLOOKUP(D472,#REF!,4,FALSE)),FALSE))),1,4)),1,2))*60+MID((MID((IF(ISERR(A472),"",fctsoleil(A472,fctlattodouble(VLOOKUP(D472,#REF!,3,FALSE)),fctlontodouble(VLOOKUP(D472,#REF!,4,FALSE)),FALSE))),1,4)),3,4))/(60*24))-fctlontodouble(VLOOKUP(D472,#REF!,4,FALSE))/360,1),
MOD(E472-fctlontodouble(VLOOKUP(D472,#REF!,4,FALSE))/360,1)&lt;MOD((((MID((MID((IF(ISERR(A472),"",fctsoleil(A472,fctlattodouble(VLOOKUP(D472,#REF!,3,FALSE)),fctlontodouble(VLOOKUP(D472,#REF!,4,FALSE)),FALSE))),7,4)),1,2))*60+MID((MID((IF(ISERR(A472),"",fctsoleil(A472,fctlattodouble(VLOOKUP(D472,#REF!,3,FALSE)),fctlontodouble(VLOOKUP(D472,#REF!,4,FALSE)),FALSE))),7,4)),3,4))/(60*24))-fctlontodouble(VLOOKUP(D472,#REF!,4,FALSE))/360,1)
),1," "),"")</f>
        <v/>
      </c>
      <c r="M472" s="79" t="str">
        <f t="shared" si="26"/>
        <v/>
      </c>
      <c r="N472" s="94"/>
      <c r="O472" s="83"/>
      <c r="P472" s="95"/>
      <c r="Q472" s="96"/>
      <c r="R472" s="97" t="str">
        <f>IF(AND(A472&lt;&gt;0,B472&lt;&gt;0,D472&lt;&gt;0,C472&lt;&gt;0,N472&lt;&gt;0),(vol_de_nuit(B472,D472,A472,C472,N472/24)*24),"")</f>
        <v/>
      </c>
      <c r="S472" s="98"/>
      <c r="T472" s="95"/>
      <c r="U472" s="99"/>
      <c r="V472" s="100"/>
      <c r="W472" s="101"/>
      <c r="X472" s="116" t="str">
        <f>IFERROR(IF(AND(VLOOKUP($F472,'Aircraft list'!$A$4:$G$39,2,FALSE)="YES",VLOOKUP($F472,'Aircraft list'!$A$4:$G$39,4,FALSE)="YES"),T472,""),"")</f>
        <v/>
      </c>
      <c r="Y472" s="115" t="str">
        <f>IFERROR(IF(AND(VLOOKUP($F472,'Aircraft list'!$A$4:$G$39,2,FALSE)="YES",VLOOKUP($F472,'Aircraft list'!$A$4:$G$39,4,FALSE)="YES"),V472,""),"")</f>
        <v/>
      </c>
      <c r="Z472" s="116" t="str">
        <f>IFERROR(IF(AND(VLOOKUP($F472,'Aircraft list'!$A$4:$G$39,3,FALSE)="YES",VLOOKUP($F472,'Aircraft list'!$A$4:$G$39,4,FALSE)="YES"),T472,""),"")</f>
        <v/>
      </c>
      <c r="AA472" s="115" t="str">
        <f>IFERROR(IF(AND(VLOOKUP($F472,'Aircraft list'!$A$4:$G$39,3,FALSE)="YES",VLOOKUP($F472,'Aircraft list'!$A$4:$G$39,4,FALSE)="YES"),V472,""),"")</f>
        <v/>
      </c>
      <c r="AB472" s="116" t="str">
        <f>IFERROR(IF(AND(VLOOKUP($F472,'Aircraft list'!$A$4:$G$39,2,FALSE)="YES",VLOOKUP($F472,'Aircraft list'!$A$4:$G$39,6,FALSE)="YES"),T472,""),"")</f>
        <v/>
      </c>
      <c r="AC472" s="115" t="str">
        <f>IFERROR(IF(AND(VLOOKUP($F472,'Aircraft list'!$A$4:$G$39,2,FALSE)="YES",VLOOKUP($F472,'Aircraft list'!$A$4:$G$39,6,FALSE)="YES"),V472,""),"")</f>
        <v/>
      </c>
      <c r="AD472" s="116" t="str">
        <f>IFERROR(IF(AND(VLOOKUP($F472,'Aircraft list'!$A$4:$G$39,3,FALSE)="YES",VLOOKUP($F472,'Aircraft list'!$A$4:$G$39,6,FALSE)="YES"),T472,""),"")</f>
        <v/>
      </c>
      <c r="AE472" s="117" t="str">
        <f>IFERROR(IF(AND(VLOOKUP($F472,'Aircraft list'!$A$4:$G$39,3,FALSE)="YES",VLOOKUP($F472,'Aircraft list'!$A$4:$G$39,6,FALSE)="YES"),U472,""),"")</f>
        <v/>
      </c>
      <c r="AF472" s="115" t="str">
        <f>IFERROR(IF(AND(VLOOKUP($F472,'Aircraft list'!$A$4:$G$39,3,FALSE)="YES",VLOOKUP($F472,'Aircraft list'!$A$4:$G$39,6,FALSE)="YES"),V472,""),"")</f>
        <v/>
      </c>
      <c r="AG472" s="116" t="str">
        <f>IFERROR(IF(VLOOKUP($F472,'Aircraft list'!$A$4:$G$39,5,FALSE)="YES",T472,""),"")</f>
        <v/>
      </c>
      <c r="AH472" s="117" t="str">
        <f>IFERROR(IF(VLOOKUP($F472,'Aircraft list'!$A$4:$G$39,5,FALSE)="YES",U472,""),"")</f>
        <v/>
      </c>
      <c r="AI472" s="115" t="str">
        <f>IFERROR(IF(VLOOKUP($F472,'Aircraft list'!$A$4:$G$39,5,FALSE)="YES",V472,""),"")</f>
        <v/>
      </c>
      <c r="AJ472" s="101"/>
      <c r="AK472" s="101"/>
      <c r="AL472" s="101"/>
      <c r="AM472" s="102" t="str">
        <f>IFERROR(IF(VLOOKUP($F472,'Aircraft list'!$A$4:$G$39,7,FALSE)="YES",N472,""),"")</f>
        <v/>
      </c>
      <c r="AN472" s="112"/>
      <c r="AO472" s="101"/>
      <c r="AP472" s="101"/>
      <c r="AQ472" s="101"/>
      <c r="AR472" s="111"/>
      <c r="AS472" s="102"/>
      <c r="AT472" s="102"/>
    </row>
    <row r="473" spans="1:46" s="50" customFormat="1">
      <c r="A473" s="84"/>
      <c r="B473" s="75"/>
      <c r="C473" s="76"/>
      <c r="D473" s="77"/>
      <c r="E473" s="73" t="str">
        <f t="shared" si="24"/>
        <v/>
      </c>
      <c r="F473" s="79"/>
      <c r="G473" s="80"/>
      <c r="H473" s="50" t="str">
        <f>IFERROR(IF(VLOOKUP(F473,'Aircraft list'!$A$4:$T$59, 3,FALSE)="YES", "ME", "SE" )," ")</f>
        <v xml:space="preserve"> </v>
      </c>
      <c r="I473" s="80"/>
      <c r="J473" s="81" t="str">
        <f ca="1">IFERROR(IF(AND(
MOD(C473-fctlontodouble(VLOOKUP(B473,#REF!,4,FALSE))/360,1)&gt;=MOD((((MID((MID((IF(ISERR(A473),"",fctsoleil(A473,fctlattodouble(VLOOKUP(B473,#REF!,3,FALSE)),fctlontodouble(VLOOKUP(B473,#REF!,4,FALSE)),FALSE))),1,4)),1,2))*60+MID((MID((IF(ISERR(A473),"",fctsoleil(A473,fctlattodouble(VLOOKUP(B473,#REF!,3,FALSE)),fctlontodouble(VLOOKUP(B473,#REF!,4,FALSE)),FALSE))),1,4)),3,4))/(60*24))-fctlontodouble(VLOOKUP(B473,#REF!,4,FALSE))/360,1),
MOD(C473-fctlontodouble(VLOOKUP(B473,#REF!,4,FALSE))/360,1)&lt;MOD((((MID((MID((IF(ISERR(A473),"",fctsoleil(A473,fctlattodouble(VLOOKUP(B473,#REF!,3,FALSE)),fctlontodouble(VLOOKUP(B473,#REF!,4,FALSE)),FALSE))),7,4)),1,2))*60+MID((MID((IF(ISERR(A473),"",fctsoleil(A473,fctlattodouble(VLOOKUP(B473,#REF!,3,FALSE)),fctlontodouble(VLOOKUP(B473,#REF!,4,FALSE)),FALSE))),7,4)),3,4))/(60*24))-fctlontodouble(VLOOKUP(B473,#REF!,4,FALSE))/360,1)
),1,""),"")</f>
        <v/>
      </c>
      <c r="K473" s="82" t="str">
        <f t="shared" si="25"/>
        <v/>
      </c>
      <c r="L473" s="79" t="str">
        <f ca="1">IFERROR(IF(AND(
MOD(E473-fctlontodouble(VLOOKUP(D473,#REF!,4,FALSE))/360,1)&gt;=MOD((((MID((MID((IF(ISERR(A473),"",fctsoleil(A473,fctlattodouble(VLOOKUP(D473,#REF!,3,FALSE)),fctlontodouble(VLOOKUP(D473,#REF!,4,FALSE)),FALSE))),1,4)),1,2))*60+MID((MID((IF(ISERR(A473),"",fctsoleil(A473,fctlattodouble(VLOOKUP(D473,#REF!,3,FALSE)),fctlontodouble(VLOOKUP(D473,#REF!,4,FALSE)),FALSE))),1,4)),3,4))/(60*24))-fctlontodouble(VLOOKUP(D473,#REF!,4,FALSE))/360,1),
MOD(E473-fctlontodouble(VLOOKUP(D473,#REF!,4,FALSE))/360,1)&lt;MOD((((MID((MID((IF(ISERR(A473),"",fctsoleil(A473,fctlattodouble(VLOOKUP(D473,#REF!,3,FALSE)),fctlontodouble(VLOOKUP(D473,#REF!,4,FALSE)),FALSE))),7,4)),1,2))*60+MID((MID((IF(ISERR(A473),"",fctsoleil(A473,fctlattodouble(VLOOKUP(D473,#REF!,3,FALSE)),fctlontodouble(VLOOKUP(D473,#REF!,4,FALSE)),FALSE))),7,4)),3,4))/(60*24))-fctlontodouble(VLOOKUP(D473,#REF!,4,FALSE))/360,1)
),1," "),"")</f>
        <v/>
      </c>
      <c r="M473" s="79" t="str">
        <f t="shared" si="26"/>
        <v/>
      </c>
      <c r="N473" s="94"/>
      <c r="O473" s="83"/>
      <c r="P473" s="95"/>
      <c r="Q473" s="96"/>
      <c r="R473" s="97" t="str">
        <f>IF(AND(A473&lt;&gt;0,B473&lt;&gt;0,D473&lt;&gt;0,C473&lt;&gt;0,N473&lt;&gt;0),(vol_de_nuit(B473,D473,A473,C473,N473/24)*24),"")</f>
        <v/>
      </c>
      <c r="S473" s="98"/>
      <c r="T473" s="95"/>
      <c r="U473" s="99"/>
      <c r="V473" s="100"/>
      <c r="W473" s="101"/>
      <c r="X473" s="116" t="str">
        <f>IFERROR(IF(AND(VLOOKUP($F473,'Aircraft list'!$A$4:$G$39,2,FALSE)="YES",VLOOKUP($F473,'Aircraft list'!$A$4:$G$39,4,FALSE)="YES"),T473,""),"")</f>
        <v/>
      </c>
      <c r="Y473" s="115" t="str">
        <f>IFERROR(IF(AND(VLOOKUP($F473,'Aircraft list'!$A$4:$G$39,2,FALSE)="YES",VLOOKUP($F473,'Aircraft list'!$A$4:$G$39,4,FALSE)="YES"),V473,""),"")</f>
        <v/>
      </c>
      <c r="Z473" s="116" t="str">
        <f>IFERROR(IF(AND(VLOOKUP($F473,'Aircraft list'!$A$4:$G$39,3,FALSE)="YES",VLOOKUP($F473,'Aircraft list'!$A$4:$G$39,4,FALSE)="YES"),T473,""),"")</f>
        <v/>
      </c>
      <c r="AA473" s="115" t="str">
        <f>IFERROR(IF(AND(VLOOKUP($F473,'Aircraft list'!$A$4:$G$39,3,FALSE)="YES",VLOOKUP($F473,'Aircraft list'!$A$4:$G$39,4,FALSE)="YES"),V473,""),"")</f>
        <v/>
      </c>
      <c r="AB473" s="116" t="str">
        <f>IFERROR(IF(AND(VLOOKUP($F473,'Aircraft list'!$A$4:$G$39,2,FALSE)="YES",VLOOKUP($F473,'Aircraft list'!$A$4:$G$39,6,FALSE)="YES"),T473,""),"")</f>
        <v/>
      </c>
      <c r="AC473" s="115" t="str">
        <f>IFERROR(IF(AND(VLOOKUP($F473,'Aircraft list'!$A$4:$G$39,2,FALSE)="YES",VLOOKUP($F473,'Aircraft list'!$A$4:$G$39,6,FALSE)="YES"),V473,""),"")</f>
        <v/>
      </c>
      <c r="AD473" s="116" t="str">
        <f>IFERROR(IF(AND(VLOOKUP($F473,'Aircraft list'!$A$4:$G$39,3,FALSE)="YES",VLOOKUP($F473,'Aircraft list'!$A$4:$G$39,6,FALSE)="YES"),T473,""),"")</f>
        <v/>
      </c>
      <c r="AE473" s="117" t="str">
        <f>IFERROR(IF(AND(VLOOKUP($F473,'Aircraft list'!$A$4:$G$39,3,FALSE)="YES",VLOOKUP($F473,'Aircraft list'!$A$4:$G$39,6,FALSE)="YES"),U473,""),"")</f>
        <v/>
      </c>
      <c r="AF473" s="115" t="str">
        <f>IFERROR(IF(AND(VLOOKUP($F473,'Aircraft list'!$A$4:$G$39,3,FALSE)="YES",VLOOKUP($F473,'Aircraft list'!$A$4:$G$39,6,FALSE)="YES"),V473,""),"")</f>
        <v/>
      </c>
      <c r="AG473" s="116" t="str">
        <f>IFERROR(IF(VLOOKUP($F473,'Aircraft list'!$A$4:$G$39,5,FALSE)="YES",T473,""),"")</f>
        <v/>
      </c>
      <c r="AH473" s="117" t="str">
        <f>IFERROR(IF(VLOOKUP($F473,'Aircraft list'!$A$4:$G$39,5,FALSE)="YES",U473,""),"")</f>
        <v/>
      </c>
      <c r="AI473" s="115" t="str">
        <f>IFERROR(IF(VLOOKUP($F473,'Aircraft list'!$A$4:$G$39,5,FALSE)="YES",V473,""),"")</f>
        <v/>
      </c>
      <c r="AJ473" s="101"/>
      <c r="AK473" s="101"/>
      <c r="AL473" s="101"/>
      <c r="AM473" s="102" t="str">
        <f>IFERROR(IF(VLOOKUP($F473,'Aircraft list'!$A$4:$G$39,7,FALSE)="YES",N473,""),"")</f>
        <v/>
      </c>
      <c r="AN473" s="112"/>
      <c r="AO473" s="101"/>
      <c r="AP473" s="101"/>
      <c r="AQ473" s="101"/>
      <c r="AR473" s="111"/>
      <c r="AS473" s="102"/>
      <c r="AT473" s="102"/>
    </row>
    <row r="474" spans="1:46" s="50" customFormat="1">
      <c r="A474" s="84"/>
      <c r="B474" s="75"/>
      <c r="C474" s="76"/>
      <c r="D474" s="77"/>
      <c r="E474" s="73" t="str">
        <f t="shared" si="24"/>
        <v/>
      </c>
      <c r="F474" s="79"/>
      <c r="G474" s="80"/>
      <c r="H474" s="50" t="str">
        <f>IFERROR(IF(VLOOKUP(F474,'Aircraft list'!$A$4:$T$59, 3,FALSE)="YES", "ME", "SE" )," ")</f>
        <v xml:space="preserve"> </v>
      </c>
      <c r="I474" s="80"/>
      <c r="J474" s="81" t="str">
        <f ca="1">IFERROR(IF(AND(
MOD(C474-fctlontodouble(VLOOKUP(B474,#REF!,4,FALSE))/360,1)&gt;=MOD((((MID((MID((IF(ISERR(A474),"",fctsoleil(A474,fctlattodouble(VLOOKUP(B474,#REF!,3,FALSE)),fctlontodouble(VLOOKUP(B474,#REF!,4,FALSE)),FALSE))),1,4)),1,2))*60+MID((MID((IF(ISERR(A474),"",fctsoleil(A474,fctlattodouble(VLOOKUP(B474,#REF!,3,FALSE)),fctlontodouble(VLOOKUP(B474,#REF!,4,FALSE)),FALSE))),1,4)),3,4))/(60*24))-fctlontodouble(VLOOKUP(B474,#REF!,4,FALSE))/360,1),
MOD(C474-fctlontodouble(VLOOKUP(B474,#REF!,4,FALSE))/360,1)&lt;MOD((((MID((MID((IF(ISERR(A474),"",fctsoleil(A474,fctlattodouble(VLOOKUP(B474,#REF!,3,FALSE)),fctlontodouble(VLOOKUP(B474,#REF!,4,FALSE)),FALSE))),7,4)),1,2))*60+MID((MID((IF(ISERR(A474),"",fctsoleil(A474,fctlattodouble(VLOOKUP(B474,#REF!,3,FALSE)),fctlontodouble(VLOOKUP(B474,#REF!,4,FALSE)),FALSE))),7,4)),3,4))/(60*24))-fctlontodouble(VLOOKUP(B474,#REF!,4,FALSE))/360,1)
),1,""),"")</f>
        <v/>
      </c>
      <c r="K474" s="82" t="str">
        <f t="shared" si="25"/>
        <v/>
      </c>
      <c r="L474" s="79" t="str">
        <f ca="1">IFERROR(IF(AND(
MOD(E474-fctlontodouble(VLOOKUP(D474,#REF!,4,FALSE))/360,1)&gt;=MOD((((MID((MID((IF(ISERR(A474),"",fctsoleil(A474,fctlattodouble(VLOOKUP(D474,#REF!,3,FALSE)),fctlontodouble(VLOOKUP(D474,#REF!,4,FALSE)),FALSE))),1,4)),1,2))*60+MID((MID((IF(ISERR(A474),"",fctsoleil(A474,fctlattodouble(VLOOKUP(D474,#REF!,3,FALSE)),fctlontodouble(VLOOKUP(D474,#REF!,4,FALSE)),FALSE))),1,4)),3,4))/(60*24))-fctlontodouble(VLOOKUP(D474,#REF!,4,FALSE))/360,1),
MOD(E474-fctlontodouble(VLOOKUP(D474,#REF!,4,FALSE))/360,1)&lt;MOD((((MID((MID((IF(ISERR(A474),"",fctsoleil(A474,fctlattodouble(VLOOKUP(D474,#REF!,3,FALSE)),fctlontodouble(VLOOKUP(D474,#REF!,4,FALSE)),FALSE))),7,4)),1,2))*60+MID((MID((IF(ISERR(A474),"",fctsoleil(A474,fctlattodouble(VLOOKUP(D474,#REF!,3,FALSE)),fctlontodouble(VLOOKUP(D474,#REF!,4,FALSE)),FALSE))),7,4)),3,4))/(60*24))-fctlontodouble(VLOOKUP(D474,#REF!,4,FALSE))/360,1)
),1," "),"")</f>
        <v/>
      </c>
      <c r="M474" s="79" t="str">
        <f t="shared" si="26"/>
        <v/>
      </c>
      <c r="N474" s="94"/>
      <c r="O474" s="83"/>
      <c r="P474" s="95"/>
      <c r="Q474" s="96"/>
      <c r="R474" s="97" t="str">
        <f>IF(AND(A474&lt;&gt;0,B474&lt;&gt;0,D474&lt;&gt;0,C474&lt;&gt;0,N474&lt;&gt;0),(vol_de_nuit(B474,D474,A474,C474,N474/24)*24),"")</f>
        <v/>
      </c>
      <c r="S474" s="98"/>
      <c r="T474" s="95"/>
      <c r="U474" s="99"/>
      <c r="V474" s="100"/>
      <c r="W474" s="101"/>
      <c r="X474" s="116" t="str">
        <f>IFERROR(IF(AND(VLOOKUP($F474,'Aircraft list'!$A$4:$G$39,2,FALSE)="YES",VLOOKUP($F474,'Aircraft list'!$A$4:$G$39,4,FALSE)="YES"),T474,""),"")</f>
        <v/>
      </c>
      <c r="Y474" s="115" t="str">
        <f>IFERROR(IF(AND(VLOOKUP($F474,'Aircraft list'!$A$4:$G$39,2,FALSE)="YES",VLOOKUP($F474,'Aircraft list'!$A$4:$G$39,4,FALSE)="YES"),V474,""),"")</f>
        <v/>
      </c>
      <c r="Z474" s="116" t="str">
        <f>IFERROR(IF(AND(VLOOKUP($F474,'Aircraft list'!$A$4:$G$39,3,FALSE)="YES",VLOOKUP($F474,'Aircraft list'!$A$4:$G$39,4,FALSE)="YES"),T474,""),"")</f>
        <v/>
      </c>
      <c r="AA474" s="115" t="str">
        <f>IFERROR(IF(AND(VLOOKUP($F474,'Aircraft list'!$A$4:$G$39,3,FALSE)="YES",VLOOKUP($F474,'Aircraft list'!$A$4:$G$39,4,FALSE)="YES"),V474,""),"")</f>
        <v/>
      </c>
      <c r="AB474" s="116" t="str">
        <f>IFERROR(IF(AND(VLOOKUP($F474,'Aircraft list'!$A$4:$G$39,2,FALSE)="YES",VLOOKUP($F474,'Aircraft list'!$A$4:$G$39,6,FALSE)="YES"),T474,""),"")</f>
        <v/>
      </c>
      <c r="AC474" s="115" t="str">
        <f>IFERROR(IF(AND(VLOOKUP($F474,'Aircraft list'!$A$4:$G$39,2,FALSE)="YES",VLOOKUP($F474,'Aircraft list'!$A$4:$G$39,6,FALSE)="YES"),V474,""),"")</f>
        <v/>
      </c>
      <c r="AD474" s="116" t="str">
        <f>IFERROR(IF(AND(VLOOKUP($F474,'Aircraft list'!$A$4:$G$39,3,FALSE)="YES",VLOOKUP($F474,'Aircraft list'!$A$4:$G$39,6,FALSE)="YES"),T474,""),"")</f>
        <v/>
      </c>
      <c r="AE474" s="117" t="str">
        <f>IFERROR(IF(AND(VLOOKUP($F474,'Aircraft list'!$A$4:$G$39,3,FALSE)="YES",VLOOKUP($F474,'Aircraft list'!$A$4:$G$39,6,FALSE)="YES"),U474,""),"")</f>
        <v/>
      </c>
      <c r="AF474" s="115" t="str">
        <f>IFERROR(IF(AND(VLOOKUP($F474,'Aircraft list'!$A$4:$G$39,3,FALSE)="YES",VLOOKUP($F474,'Aircraft list'!$A$4:$G$39,6,FALSE)="YES"),V474,""),"")</f>
        <v/>
      </c>
      <c r="AG474" s="116" t="str">
        <f>IFERROR(IF(VLOOKUP($F474,'Aircraft list'!$A$4:$G$39,5,FALSE)="YES",T474,""),"")</f>
        <v/>
      </c>
      <c r="AH474" s="117" t="str">
        <f>IFERROR(IF(VLOOKUP($F474,'Aircraft list'!$A$4:$G$39,5,FALSE)="YES",U474,""),"")</f>
        <v/>
      </c>
      <c r="AI474" s="115" t="str">
        <f>IFERROR(IF(VLOOKUP($F474,'Aircraft list'!$A$4:$G$39,5,FALSE)="YES",V474,""),"")</f>
        <v/>
      </c>
      <c r="AJ474" s="101"/>
      <c r="AK474" s="101"/>
      <c r="AL474" s="101"/>
      <c r="AM474" s="102" t="str">
        <f>IFERROR(IF(VLOOKUP($F474,'Aircraft list'!$A$4:$G$39,7,FALSE)="YES",N474,""),"")</f>
        <v/>
      </c>
      <c r="AN474" s="112"/>
      <c r="AO474" s="101"/>
      <c r="AP474" s="101"/>
      <c r="AQ474" s="101"/>
      <c r="AR474" s="111"/>
      <c r="AS474" s="102"/>
      <c r="AT474" s="102"/>
    </row>
    <row r="475" spans="1:46" s="50" customFormat="1">
      <c r="A475" s="84"/>
      <c r="B475" s="75"/>
      <c r="C475" s="76"/>
      <c r="D475" s="77"/>
      <c r="E475" s="73" t="str">
        <f t="shared" si="24"/>
        <v/>
      </c>
      <c r="F475" s="79"/>
      <c r="G475" s="80"/>
      <c r="H475" s="50" t="str">
        <f>IFERROR(IF(VLOOKUP(F475,'Aircraft list'!$A$4:$T$59, 3,FALSE)="YES", "ME", "SE" )," ")</f>
        <v xml:space="preserve"> </v>
      </c>
      <c r="I475" s="80"/>
      <c r="J475" s="81" t="str">
        <f ca="1">IFERROR(IF(AND(
MOD(C475-fctlontodouble(VLOOKUP(B475,#REF!,4,FALSE))/360,1)&gt;=MOD((((MID((MID((IF(ISERR(A475),"",fctsoleil(A475,fctlattodouble(VLOOKUP(B475,#REF!,3,FALSE)),fctlontodouble(VLOOKUP(B475,#REF!,4,FALSE)),FALSE))),1,4)),1,2))*60+MID((MID((IF(ISERR(A475),"",fctsoleil(A475,fctlattodouble(VLOOKUP(B475,#REF!,3,FALSE)),fctlontodouble(VLOOKUP(B475,#REF!,4,FALSE)),FALSE))),1,4)),3,4))/(60*24))-fctlontodouble(VLOOKUP(B475,#REF!,4,FALSE))/360,1),
MOD(C475-fctlontodouble(VLOOKUP(B475,#REF!,4,FALSE))/360,1)&lt;MOD((((MID((MID((IF(ISERR(A475),"",fctsoleil(A475,fctlattodouble(VLOOKUP(B475,#REF!,3,FALSE)),fctlontodouble(VLOOKUP(B475,#REF!,4,FALSE)),FALSE))),7,4)),1,2))*60+MID((MID((IF(ISERR(A475),"",fctsoleil(A475,fctlattodouble(VLOOKUP(B475,#REF!,3,FALSE)),fctlontodouble(VLOOKUP(B475,#REF!,4,FALSE)),FALSE))),7,4)),3,4))/(60*24))-fctlontodouble(VLOOKUP(B475,#REF!,4,FALSE))/360,1)
),1,""),"")</f>
        <v/>
      </c>
      <c r="K475" s="82" t="str">
        <f t="shared" si="25"/>
        <v/>
      </c>
      <c r="L475" s="79" t="str">
        <f ca="1">IFERROR(IF(AND(
MOD(E475-fctlontodouble(VLOOKUP(D475,#REF!,4,FALSE))/360,1)&gt;=MOD((((MID((MID((IF(ISERR(A475),"",fctsoleil(A475,fctlattodouble(VLOOKUP(D475,#REF!,3,FALSE)),fctlontodouble(VLOOKUP(D475,#REF!,4,FALSE)),FALSE))),1,4)),1,2))*60+MID((MID((IF(ISERR(A475),"",fctsoleil(A475,fctlattodouble(VLOOKUP(D475,#REF!,3,FALSE)),fctlontodouble(VLOOKUP(D475,#REF!,4,FALSE)),FALSE))),1,4)),3,4))/(60*24))-fctlontodouble(VLOOKUP(D475,#REF!,4,FALSE))/360,1),
MOD(E475-fctlontodouble(VLOOKUP(D475,#REF!,4,FALSE))/360,1)&lt;MOD((((MID((MID((IF(ISERR(A475),"",fctsoleil(A475,fctlattodouble(VLOOKUP(D475,#REF!,3,FALSE)),fctlontodouble(VLOOKUP(D475,#REF!,4,FALSE)),FALSE))),7,4)),1,2))*60+MID((MID((IF(ISERR(A475),"",fctsoleil(A475,fctlattodouble(VLOOKUP(D475,#REF!,3,FALSE)),fctlontodouble(VLOOKUP(D475,#REF!,4,FALSE)),FALSE))),7,4)),3,4))/(60*24))-fctlontodouble(VLOOKUP(D475,#REF!,4,FALSE))/360,1)
),1," "),"")</f>
        <v/>
      </c>
      <c r="M475" s="79" t="str">
        <f t="shared" si="26"/>
        <v/>
      </c>
      <c r="N475" s="94"/>
      <c r="O475" s="83"/>
      <c r="P475" s="95"/>
      <c r="Q475" s="96"/>
      <c r="R475" s="97" t="str">
        <f>IF(AND(A475&lt;&gt;0,B475&lt;&gt;0,D475&lt;&gt;0,C475&lt;&gt;0,N475&lt;&gt;0),(vol_de_nuit(B475,D475,A475,C475,N475/24)*24),"")</f>
        <v/>
      </c>
      <c r="S475" s="98"/>
      <c r="T475" s="95"/>
      <c r="U475" s="99"/>
      <c r="V475" s="100"/>
      <c r="W475" s="101"/>
      <c r="X475" s="116" t="str">
        <f>IFERROR(IF(AND(VLOOKUP($F475,'Aircraft list'!$A$4:$G$39,2,FALSE)="YES",VLOOKUP($F475,'Aircraft list'!$A$4:$G$39,4,FALSE)="YES"),T475,""),"")</f>
        <v/>
      </c>
      <c r="Y475" s="115" t="str">
        <f>IFERROR(IF(AND(VLOOKUP($F475,'Aircraft list'!$A$4:$G$39,2,FALSE)="YES",VLOOKUP($F475,'Aircraft list'!$A$4:$G$39,4,FALSE)="YES"),V475,""),"")</f>
        <v/>
      </c>
      <c r="Z475" s="116" t="str">
        <f>IFERROR(IF(AND(VLOOKUP($F475,'Aircraft list'!$A$4:$G$39,3,FALSE)="YES",VLOOKUP($F475,'Aircraft list'!$A$4:$G$39,4,FALSE)="YES"),T475,""),"")</f>
        <v/>
      </c>
      <c r="AA475" s="115" t="str">
        <f>IFERROR(IF(AND(VLOOKUP($F475,'Aircraft list'!$A$4:$G$39,3,FALSE)="YES",VLOOKUP($F475,'Aircraft list'!$A$4:$G$39,4,FALSE)="YES"),V475,""),"")</f>
        <v/>
      </c>
      <c r="AB475" s="116" t="str">
        <f>IFERROR(IF(AND(VLOOKUP($F475,'Aircraft list'!$A$4:$G$39,2,FALSE)="YES",VLOOKUP($F475,'Aircraft list'!$A$4:$G$39,6,FALSE)="YES"),T475,""),"")</f>
        <v/>
      </c>
      <c r="AC475" s="115" t="str">
        <f>IFERROR(IF(AND(VLOOKUP($F475,'Aircraft list'!$A$4:$G$39,2,FALSE)="YES",VLOOKUP($F475,'Aircraft list'!$A$4:$G$39,6,FALSE)="YES"),V475,""),"")</f>
        <v/>
      </c>
      <c r="AD475" s="116" t="str">
        <f>IFERROR(IF(AND(VLOOKUP($F475,'Aircraft list'!$A$4:$G$39,3,FALSE)="YES",VLOOKUP($F475,'Aircraft list'!$A$4:$G$39,6,FALSE)="YES"),T475,""),"")</f>
        <v/>
      </c>
      <c r="AE475" s="117" t="str">
        <f>IFERROR(IF(AND(VLOOKUP($F475,'Aircraft list'!$A$4:$G$39,3,FALSE)="YES",VLOOKUP($F475,'Aircraft list'!$A$4:$G$39,6,FALSE)="YES"),U475,""),"")</f>
        <v/>
      </c>
      <c r="AF475" s="115" t="str">
        <f>IFERROR(IF(AND(VLOOKUP($F475,'Aircraft list'!$A$4:$G$39,3,FALSE)="YES",VLOOKUP($F475,'Aircraft list'!$A$4:$G$39,6,FALSE)="YES"),V475,""),"")</f>
        <v/>
      </c>
      <c r="AG475" s="116" t="str">
        <f>IFERROR(IF(VLOOKUP($F475,'Aircraft list'!$A$4:$G$39,5,FALSE)="YES",T475,""),"")</f>
        <v/>
      </c>
      <c r="AH475" s="117" t="str">
        <f>IFERROR(IF(VLOOKUP($F475,'Aircraft list'!$A$4:$G$39,5,FALSE)="YES",U475,""),"")</f>
        <v/>
      </c>
      <c r="AI475" s="115" t="str">
        <f>IFERROR(IF(VLOOKUP($F475,'Aircraft list'!$A$4:$G$39,5,FALSE)="YES",V475,""),"")</f>
        <v/>
      </c>
      <c r="AJ475" s="101"/>
      <c r="AK475" s="101"/>
      <c r="AL475" s="101"/>
      <c r="AM475" s="102" t="str">
        <f>IFERROR(IF(VLOOKUP($F475,'Aircraft list'!$A$4:$G$39,7,FALSE)="YES",N475,""),"")</f>
        <v/>
      </c>
      <c r="AN475" s="112"/>
      <c r="AO475" s="101"/>
      <c r="AP475" s="101"/>
      <c r="AQ475" s="101"/>
      <c r="AR475" s="111"/>
      <c r="AS475" s="102"/>
      <c r="AT475" s="102"/>
    </row>
    <row r="476" spans="1:46" s="50" customFormat="1">
      <c r="A476" s="84"/>
      <c r="B476" s="75"/>
      <c r="C476" s="76"/>
      <c r="D476" s="77"/>
      <c r="E476" s="73" t="str">
        <f t="shared" si="24"/>
        <v/>
      </c>
      <c r="F476" s="79"/>
      <c r="G476" s="80"/>
      <c r="H476" s="50" t="str">
        <f>IFERROR(IF(VLOOKUP(F476,'Aircraft list'!$A$4:$T$59, 3,FALSE)="YES", "ME", "SE" )," ")</f>
        <v xml:space="preserve"> </v>
      </c>
      <c r="I476" s="80"/>
      <c r="J476" s="81" t="str">
        <f ca="1">IFERROR(IF(AND(
MOD(C476-fctlontodouble(VLOOKUP(B476,#REF!,4,FALSE))/360,1)&gt;=MOD((((MID((MID((IF(ISERR(A476),"",fctsoleil(A476,fctlattodouble(VLOOKUP(B476,#REF!,3,FALSE)),fctlontodouble(VLOOKUP(B476,#REF!,4,FALSE)),FALSE))),1,4)),1,2))*60+MID((MID((IF(ISERR(A476),"",fctsoleil(A476,fctlattodouble(VLOOKUP(B476,#REF!,3,FALSE)),fctlontodouble(VLOOKUP(B476,#REF!,4,FALSE)),FALSE))),1,4)),3,4))/(60*24))-fctlontodouble(VLOOKUP(B476,#REF!,4,FALSE))/360,1),
MOD(C476-fctlontodouble(VLOOKUP(B476,#REF!,4,FALSE))/360,1)&lt;MOD((((MID((MID((IF(ISERR(A476),"",fctsoleil(A476,fctlattodouble(VLOOKUP(B476,#REF!,3,FALSE)),fctlontodouble(VLOOKUP(B476,#REF!,4,FALSE)),FALSE))),7,4)),1,2))*60+MID((MID((IF(ISERR(A476),"",fctsoleil(A476,fctlattodouble(VLOOKUP(B476,#REF!,3,FALSE)),fctlontodouble(VLOOKUP(B476,#REF!,4,FALSE)),FALSE))),7,4)),3,4))/(60*24))-fctlontodouble(VLOOKUP(B476,#REF!,4,FALSE))/360,1)
),1,""),"")</f>
        <v/>
      </c>
      <c r="K476" s="82" t="str">
        <f t="shared" si="25"/>
        <v/>
      </c>
      <c r="L476" s="79" t="str">
        <f ca="1">IFERROR(IF(AND(
MOD(E476-fctlontodouble(VLOOKUP(D476,#REF!,4,FALSE))/360,1)&gt;=MOD((((MID((MID((IF(ISERR(A476),"",fctsoleil(A476,fctlattodouble(VLOOKUP(D476,#REF!,3,FALSE)),fctlontodouble(VLOOKUP(D476,#REF!,4,FALSE)),FALSE))),1,4)),1,2))*60+MID((MID((IF(ISERR(A476),"",fctsoleil(A476,fctlattodouble(VLOOKUP(D476,#REF!,3,FALSE)),fctlontodouble(VLOOKUP(D476,#REF!,4,FALSE)),FALSE))),1,4)),3,4))/(60*24))-fctlontodouble(VLOOKUP(D476,#REF!,4,FALSE))/360,1),
MOD(E476-fctlontodouble(VLOOKUP(D476,#REF!,4,FALSE))/360,1)&lt;MOD((((MID((MID((IF(ISERR(A476),"",fctsoleil(A476,fctlattodouble(VLOOKUP(D476,#REF!,3,FALSE)),fctlontodouble(VLOOKUP(D476,#REF!,4,FALSE)),FALSE))),7,4)),1,2))*60+MID((MID((IF(ISERR(A476),"",fctsoleil(A476,fctlattodouble(VLOOKUP(D476,#REF!,3,FALSE)),fctlontodouble(VLOOKUP(D476,#REF!,4,FALSE)),FALSE))),7,4)),3,4))/(60*24))-fctlontodouble(VLOOKUP(D476,#REF!,4,FALSE))/360,1)
),1," "),"")</f>
        <v/>
      </c>
      <c r="M476" s="79" t="str">
        <f t="shared" si="26"/>
        <v/>
      </c>
      <c r="N476" s="94"/>
      <c r="O476" s="83"/>
      <c r="P476" s="95"/>
      <c r="Q476" s="96"/>
      <c r="R476" s="97" t="str">
        <f>IF(AND(A476&lt;&gt;0,B476&lt;&gt;0,D476&lt;&gt;0,C476&lt;&gt;0,N476&lt;&gt;0),(vol_de_nuit(B476,D476,A476,C476,N476/24)*24),"")</f>
        <v/>
      </c>
      <c r="S476" s="98"/>
      <c r="T476" s="95"/>
      <c r="U476" s="99"/>
      <c r="V476" s="100"/>
      <c r="W476" s="101"/>
      <c r="X476" s="116" t="str">
        <f>IFERROR(IF(AND(VLOOKUP($F476,'Aircraft list'!$A$4:$G$39,2,FALSE)="YES",VLOOKUP($F476,'Aircraft list'!$A$4:$G$39,4,FALSE)="YES"),T476,""),"")</f>
        <v/>
      </c>
      <c r="Y476" s="115" t="str">
        <f>IFERROR(IF(AND(VLOOKUP($F476,'Aircraft list'!$A$4:$G$39,2,FALSE)="YES",VLOOKUP($F476,'Aircraft list'!$A$4:$G$39,4,FALSE)="YES"),V476,""),"")</f>
        <v/>
      </c>
      <c r="Z476" s="116" t="str">
        <f>IFERROR(IF(AND(VLOOKUP($F476,'Aircraft list'!$A$4:$G$39,3,FALSE)="YES",VLOOKUP($F476,'Aircraft list'!$A$4:$G$39,4,FALSE)="YES"),T476,""),"")</f>
        <v/>
      </c>
      <c r="AA476" s="115" t="str">
        <f>IFERROR(IF(AND(VLOOKUP($F476,'Aircraft list'!$A$4:$G$39,3,FALSE)="YES",VLOOKUP($F476,'Aircraft list'!$A$4:$G$39,4,FALSE)="YES"),V476,""),"")</f>
        <v/>
      </c>
      <c r="AB476" s="116" t="str">
        <f>IFERROR(IF(AND(VLOOKUP($F476,'Aircraft list'!$A$4:$G$39,2,FALSE)="YES",VLOOKUP($F476,'Aircraft list'!$A$4:$G$39,6,FALSE)="YES"),T476,""),"")</f>
        <v/>
      </c>
      <c r="AC476" s="115" t="str">
        <f>IFERROR(IF(AND(VLOOKUP($F476,'Aircraft list'!$A$4:$G$39,2,FALSE)="YES",VLOOKUP($F476,'Aircraft list'!$A$4:$G$39,6,FALSE)="YES"),V476,""),"")</f>
        <v/>
      </c>
      <c r="AD476" s="116" t="str">
        <f>IFERROR(IF(AND(VLOOKUP($F476,'Aircraft list'!$A$4:$G$39,3,FALSE)="YES",VLOOKUP($F476,'Aircraft list'!$A$4:$G$39,6,FALSE)="YES"),T476,""),"")</f>
        <v/>
      </c>
      <c r="AE476" s="117" t="str">
        <f>IFERROR(IF(AND(VLOOKUP($F476,'Aircraft list'!$A$4:$G$39,3,FALSE)="YES",VLOOKUP($F476,'Aircraft list'!$A$4:$G$39,6,FALSE)="YES"),U476,""),"")</f>
        <v/>
      </c>
      <c r="AF476" s="115" t="str">
        <f>IFERROR(IF(AND(VLOOKUP($F476,'Aircraft list'!$A$4:$G$39,3,FALSE)="YES",VLOOKUP($F476,'Aircraft list'!$A$4:$G$39,6,FALSE)="YES"),V476,""),"")</f>
        <v/>
      </c>
      <c r="AG476" s="116" t="str">
        <f>IFERROR(IF(VLOOKUP($F476,'Aircraft list'!$A$4:$G$39,5,FALSE)="YES",T476,""),"")</f>
        <v/>
      </c>
      <c r="AH476" s="117" t="str">
        <f>IFERROR(IF(VLOOKUP($F476,'Aircraft list'!$A$4:$G$39,5,FALSE)="YES",U476,""),"")</f>
        <v/>
      </c>
      <c r="AI476" s="115" t="str">
        <f>IFERROR(IF(VLOOKUP($F476,'Aircraft list'!$A$4:$G$39,5,FALSE)="YES",V476,""),"")</f>
        <v/>
      </c>
      <c r="AJ476" s="101"/>
      <c r="AK476" s="101"/>
      <c r="AL476" s="101"/>
      <c r="AM476" s="102" t="str">
        <f>IFERROR(IF(VLOOKUP($F476,'Aircraft list'!$A$4:$G$39,7,FALSE)="YES",N476,""),"")</f>
        <v/>
      </c>
      <c r="AN476" s="112"/>
      <c r="AO476" s="101"/>
      <c r="AP476" s="101"/>
      <c r="AQ476" s="101"/>
      <c r="AR476" s="111"/>
      <c r="AS476" s="102"/>
      <c r="AT476" s="102"/>
    </row>
    <row r="477" spans="1:46" s="50" customFormat="1">
      <c r="A477" s="84"/>
      <c r="B477" s="75"/>
      <c r="C477" s="76"/>
      <c r="D477" s="77"/>
      <c r="E477" s="73" t="str">
        <f t="shared" si="24"/>
        <v/>
      </c>
      <c r="F477" s="79"/>
      <c r="G477" s="80"/>
      <c r="H477" s="50" t="str">
        <f>IFERROR(IF(VLOOKUP(F477,'Aircraft list'!$A$4:$T$59, 3,FALSE)="YES", "ME", "SE" )," ")</f>
        <v xml:space="preserve"> </v>
      </c>
      <c r="I477" s="80"/>
      <c r="J477" s="81" t="str">
        <f ca="1">IFERROR(IF(AND(
MOD(C477-fctlontodouble(VLOOKUP(B477,#REF!,4,FALSE))/360,1)&gt;=MOD((((MID((MID((IF(ISERR(A477),"",fctsoleil(A477,fctlattodouble(VLOOKUP(B477,#REF!,3,FALSE)),fctlontodouble(VLOOKUP(B477,#REF!,4,FALSE)),FALSE))),1,4)),1,2))*60+MID((MID((IF(ISERR(A477),"",fctsoleil(A477,fctlattodouble(VLOOKUP(B477,#REF!,3,FALSE)),fctlontodouble(VLOOKUP(B477,#REF!,4,FALSE)),FALSE))),1,4)),3,4))/(60*24))-fctlontodouble(VLOOKUP(B477,#REF!,4,FALSE))/360,1),
MOD(C477-fctlontodouble(VLOOKUP(B477,#REF!,4,FALSE))/360,1)&lt;MOD((((MID((MID((IF(ISERR(A477),"",fctsoleil(A477,fctlattodouble(VLOOKUP(B477,#REF!,3,FALSE)),fctlontodouble(VLOOKUP(B477,#REF!,4,FALSE)),FALSE))),7,4)),1,2))*60+MID((MID((IF(ISERR(A477),"",fctsoleil(A477,fctlattodouble(VLOOKUP(B477,#REF!,3,FALSE)),fctlontodouble(VLOOKUP(B477,#REF!,4,FALSE)),FALSE))),7,4)),3,4))/(60*24))-fctlontodouble(VLOOKUP(B477,#REF!,4,FALSE))/360,1)
),1,""),"")</f>
        <v/>
      </c>
      <c r="K477" s="82" t="str">
        <f t="shared" si="25"/>
        <v/>
      </c>
      <c r="L477" s="79" t="str">
        <f ca="1">IFERROR(IF(AND(
MOD(E477-fctlontodouble(VLOOKUP(D477,#REF!,4,FALSE))/360,1)&gt;=MOD((((MID((MID((IF(ISERR(A477),"",fctsoleil(A477,fctlattodouble(VLOOKUP(D477,#REF!,3,FALSE)),fctlontodouble(VLOOKUP(D477,#REF!,4,FALSE)),FALSE))),1,4)),1,2))*60+MID((MID((IF(ISERR(A477),"",fctsoleil(A477,fctlattodouble(VLOOKUP(D477,#REF!,3,FALSE)),fctlontodouble(VLOOKUP(D477,#REF!,4,FALSE)),FALSE))),1,4)),3,4))/(60*24))-fctlontodouble(VLOOKUP(D477,#REF!,4,FALSE))/360,1),
MOD(E477-fctlontodouble(VLOOKUP(D477,#REF!,4,FALSE))/360,1)&lt;MOD((((MID((MID((IF(ISERR(A477),"",fctsoleil(A477,fctlattodouble(VLOOKUP(D477,#REF!,3,FALSE)),fctlontodouble(VLOOKUP(D477,#REF!,4,FALSE)),FALSE))),7,4)),1,2))*60+MID((MID((IF(ISERR(A477),"",fctsoleil(A477,fctlattodouble(VLOOKUP(D477,#REF!,3,FALSE)),fctlontodouble(VLOOKUP(D477,#REF!,4,FALSE)),FALSE))),7,4)),3,4))/(60*24))-fctlontodouble(VLOOKUP(D477,#REF!,4,FALSE))/360,1)
),1," "),"")</f>
        <v/>
      </c>
      <c r="M477" s="79" t="str">
        <f t="shared" si="26"/>
        <v/>
      </c>
      <c r="N477" s="94"/>
      <c r="O477" s="83"/>
      <c r="P477" s="95"/>
      <c r="Q477" s="96"/>
      <c r="R477" s="97" t="str">
        <f>IF(AND(A477&lt;&gt;0,B477&lt;&gt;0,D477&lt;&gt;0,C477&lt;&gt;0,N477&lt;&gt;0),(vol_de_nuit(B477,D477,A477,C477,N477/24)*24),"")</f>
        <v/>
      </c>
      <c r="S477" s="98"/>
      <c r="T477" s="95"/>
      <c r="U477" s="99"/>
      <c r="V477" s="100"/>
      <c r="W477" s="101"/>
      <c r="X477" s="116" t="str">
        <f>IFERROR(IF(AND(VLOOKUP($F477,'Aircraft list'!$A$4:$G$39,2,FALSE)="YES",VLOOKUP($F477,'Aircraft list'!$A$4:$G$39,4,FALSE)="YES"),T477,""),"")</f>
        <v/>
      </c>
      <c r="Y477" s="115" t="str">
        <f>IFERROR(IF(AND(VLOOKUP($F477,'Aircraft list'!$A$4:$G$39,2,FALSE)="YES",VLOOKUP($F477,'Aircraft list'!$A$4:$G$39,4,FALSE)="YES"),V477,""),"")</f>
        <v/>
      </c>
      <c r="Z477" s="116" t="str">
        <f>IFERROR(IF(AND(VLOOKUP($F477,'Aircraft list'!$A$4:$G$39,3,FALSE)="YES",VLOOKUP($F477,'Aircraft list'!$A$4:$G$39,4,FALSE)="YES"),T477,""),"")</f>
        <v/>
      </c>
      <c r="AA477" s="115" t="str">
        <f>IFERROR(IF(AND(VLOOKUP($F477,'Aircraft list'!$A$4:$G$39,3,FALSE)="YES",VLOOKUP($F477,'Aircraft list'!$A$4:$G$39,4,FALSE)="YES"),V477,""),"")</f>
        <v/>
      </c>
      <c r="AB477" s="116" t="str">
        <f>IFERROR(IF(AND(VLOOKUP($F477,'Aircraft list'!$A$4:$G$39,2,FALSE)="YES",VLOOKUP($F477,'Aircraft list'!$A$4:$G$39,6,FALSE)="YES"),T477,""),"")</f>
        <v/>
      </c>
      <c r="AC477" s="115" t="str">
        <f>IFERROR(IF(AND(VLOOKUP($F477,'Aircraft list'!$A$4:$G$39,2,FALSE)="YES",VLOOKUP($F477,'Aircraft list'!$A$4:$G$39,6,FALSE)="YES"),V477,""),"")</f>
        <v/>
      </c>
      <c r="AD477" s="116" t="str">
        <f>IFERROR(IF(AND(VLOOKUP($F477,'Aircraft list'!$A$4:$G$39,3,FALSE)="YES",VLOOKUP($F477,'Aircraft list'!$A$4:$G$39,6,FALSE)="YES"),T477,""),"")</f>
        <v/>
      </c>
      <c r="AE477" s="117" t="str">
        <f>IFERROR(IF(AND(VLOOKUP($F477,'Aircraft list'!$A$4:$G$39,3,FALSE)="YES",VLOOKUP($F477,'Aircraft list'!$A$4:$G$39,6,FALSE)="YES"),U477,""),"")</f>
        <v/>
      </c>
      <c r="AF477" s="115" t="str">
        <f>IFERROR(IF(AND(VLOOKUP($F477,'Aircraft list'!$A$4:$G$39,3,FALSE)="YES",VLOOKUP($F477,'Aircraft list'!$A$4:$G$39,6,FALSE)="YES"),V477,""),"")</f>
        <v/>
      </c>
      <c r="AG477" s="116" t="str">
        <f>IFERROR(IF(VLOOKUP($F477,'Aircraft list'!$A$4:$G$39,5,FALSE)="YES",T477,""),"")</f>
        <v/>
      </c>
      <c r="AH477" s="117" t="str">
        <f>IFERROR(IF(VLOOKUP($F477,'Aircraft list'!$A$4:$G$39,5,FALSE)="YES",U477,""),"")</f>
        <v/>
      </c>
      <c r="AI477" s="115" t="str">
        <f>IFERROR(IF(VLOOKUP($F477,'Aircraft list'!$A$4:$G$39,5,FALSE)="YES",V477,""),"")</f>
        <v/>
      </c>
      <c r="AJ477" s="101"/>
      <c r="AK477" s="101"/>
      <c r="AL477" s="101"/>
      <c r="AM477" s="102" t="str">
        <f>IFERROR(IF(VLOOKUP($F477,'Aircraft list'!$A$4:$G$39,7,FALSE)="YES",N477,""),"")</f>
        <v/>
      </c>
      <c r="AN477" s="112"/>
      <c r="AO477" s="101"/>
      <c r="AP477" s="101"/>
      <c r="AQ477" s="101"/>
      <c r="AR477" s="111"/>
      <c r="AS477" s="102"/>
      <c r="AT477" s="102"/>
    </row>
    <row r="478" spans="1:46" s="50" customFormat="1">
      <c r="A478" s="84"/>
      <c r="B478" s="75"/>
      <c r="C478" s="76"/>
      <c r="D478" s="77"/>
      <c r="E478" s="73" t="str">
        <f t="shared" si="24"/>
        <v/>
      </c>
      <c r="F478" s="79"/>
      <c r="G478" s="80"/>
      <c r="H478" s="50" t="str">
        <f>IFERROR(IF(VLOOKUP(F478,'Aircraft list'!$A$4:$T$59, 3,FALSE)="YES", "ME", "SE" )," ")</f>
        <v xml:space="preserve"> </v>
      </c>
      <c r="I478" s="80"/>
      <c r="J478" s="81" t="str">
        <f ca="1">IFERROR(IF(AND(
MOD(C478-fctlontodouble(VLOOKUP(B478,#REF!,4,FALSE))/360,1)&gt;=MOD((((MID((MID((IF(ISERR(A478),"",fctsoleil(A478,fctlattodouble(VLOOKUP(B478,#REF!,3,FALSE)),fctlontodouble(VLOOKUP(B478,#REF!,4,FALSE)),FALSE))),1,4)),1,2))*60+MID((MID((IF(ISERR(A478),"",fctsoleil(A478,fctlattodouble(VLOOKUP(B478,#REF!,3,FALSE)),fctlontodouble(VLOOKUP(B478,#REF!,4,FALSE)),FALSE))),1,4)),3,4))/(60*24))-fctlontodouble(VLOOKUP(B478,#REF!,4,FALSE))/360,1),
MOD(C478-fctlontodouble(VLOOKUP(B478,#REF!,4,FALSE))/360,1)&lt;MOD((((MID((MID((IF(ISERR(A478),"",fctsoleil(A478,fctlattodouble(VLOOKUP(B478,#REF!,3,FALSE)),fctlontodouble(VLOOKUP(B478,#REF!,4,FALSE)),FALSE))),7,4)),1,2))*60+MID((MID((IF(ISERR(A478),"",fctsoleil(A478,fctlattodouble(VLOOKUP(B478,#REF!,3,FALSE)),fctlontodouble(VLOOKUP(B478,#REF!,4,FALSE)),FALSE))),7,4)),3,4))/(60*24))-fctlontodouble(VLOOKUP(B478,#REF!,4,FALSE))/360,1)
),1,""),"")</f>
        <v/>
      </c>
      <c r="K478" s="82" t="str">
        <f t="shared" si="25"/>
        <v/>
      </c>
      <c r="L478" s="79" t="str">
        <f ca="1">IFERROR(IF(AND(
MOD(E478-fctlontodouble(VLOOKUP(D478,#REF!,4,FALSE))/360,1)&gt;=MOD((((MID((MID((IF(ISERR(A478),"",fctsoleil(A478,fctlattodouble(VLOOKUP(D478,#REF!,3,FALSE)),fctlontodouble(VLOOKUP(D478,#REF!,4,FALSE)),FALSE))),1,4)),1,2))*60+MID((MID((IF(ISERR(A478),"",fctsoleil(A478,fctlattodouble(VLOOKUP(D478,#REF!,3,FALSE)),fctlontodouble(VLOOKUP(D478,#REF!,4,FALSE)),FALSE))),1,4)),3,4))/(60*24))-fctlontodouble(VLOOKUP(D478,#REF!,4,FALSE))/360,1),
MOD(E478-fctlontodouble(VLOOKUP(D478,#REF!,4,FALSE))/360,1)&lt;MOD((((MID((MID((IF(ISERR(A478),"",fctsoleil(A478,fctlattodouble(VLOOKUP(D478,#REF!,3,FALSE)),fctlontodouble(VLOOKUP(D478,#REF!,4,FALSE)),FALSE))),7,4)),1,2))*60+MID((MID((IF(ISERR(A478),"",fctsoleil(A478,fctlattodouble(VLOOKUP(D478,#REF!,3,FALSE)),fctlontodouble(VLOOKUP(D478,#REF!,4,FALSE)),FALSE))),7,4)),3,4))/(60*24))-fctlontodouble(VLOOKUP(D478,#REF!,4,FALSE))/360,1)
),1," "),"")</f>
        <v/>
      </c>
      <c r="M478" s="79" t="str">
        <f t="shared" si="26"/>
        <v/>
      </c>
      <c r="N478" s="94"/>
      <c r="O478" s="83"/>
      <c r="P478" s="95"/>
      <c r="Q478" s="96"/>
      <c r="R478" s="97" t="str">
        <f>IF(AND(A478&lt;&gt;0,B478&lt;&gt;0,D478&lt;&gt;0,C478&lt;&gt;0,N478&lt;&gt;0),(vol_de_nuit(B478,D478,A478,C478,N478/24)*24),"")</f>
        <v/>
      </c>
      <c r="S478" s="98"/>
      <c r="T478" s="95"/>
      <c r="U478" s="99"/>
      <c r="V478" s="100"/>
      <c r="W478" s="101"/>
      <c r="X478" s="116" t="str">
        <f>IFERROR(IF(AND(VLOOKUP($F478,'Aircraft list'!$A$4:$G$39,2,FALSE)="YES",VLOOKUP($F478,'Aircraft list'!$A$4:$G$39,4,FALSE)="YES"),T478,""),"")</f>
        <v/>
      </c>
      <c r="Y478" s="115" t="str">
        <f>IFERROR(IF(AND(VLOOKUP($F478,'Aircraft list'!$A$4:$G$39,2,FALSE)="YES",VLOOKUP($F478,'Aircraft list'!$A$4:$G$39,4,FALSE)="YES"),V478,""),"")</f>
        <v/>
      </c>
      <c r="Z478" s="116" t="str">
        <f>IFERROR(IF(AND(VLOOKUP($F478,'Aircraft list'!$A$4:$G$39,3,FALSE)="YES",VLOOKUP($F478,'Aircraft list'!$A$4:$G$39,4,FALSE)="YES"),T478,""),"")</f>
        <v/>
      </c>
      <c r="AA478" s="115" t="str">
        <f>IFERROR(IF(AND(VLOOKUP($F478,'Aircraft list'!$A$4:$G$39,3,FALSE)="YES",VLOOKUP($F478,'Aircraft list'!$A$4:$G$39,4,FALSE)="YES"),V478,""),"")</f>
        <v/>
      </c>
      <c r="AB478" s="116" t="str">
        <f>IFERROR(IF(AND(VLOOKUP($F478,'Aircraft list'!$A$4:$G$39,2,FALSE)="YES",VLOOKUP($F478,'Aircraft list'!$A$4:$G$39,6,FALSE)="YES"),T478,""),"")</f>
        <v/>
      </c>
      <c r="AC478" s="115" t="str">
        <f>IFERROR(IF(AND(VLOOKUP($F478,'Aircraft list'!$A$4:$G$39,2,FALSE)="YES",VLOOKUP($F478,'Aircraft list'!$A$4:$G$39,6,FALSE)="YES"),V478,""),"")</f>
        <v/>
      </c>
      <c r="AD478" s="116" t="str">
        <f>IFERROR(IF(AND(VLOOKUP($F478,'Aircraft list'!$A$4:$G$39,3,FALSE)="YES",VLOOKUP($F478,'Aircraft list'!$A$4:$G$39,6,FALSE)="YES"),T478,""),"")</f>
        <v/>
      </c>
      <c r="AE478" s="117" t="str">
        <f>IFERROR(IF(AND(VLOOKUP($F478,'Aircraft list'!$A$4:$G$39,3,FALSE)="YES",VLOOKUP($F478,'Aircraft list'!$A$4:$G$39,6,FALSE)="YES"),U478,""),"")</f>
        <v/>
      </c>
      <c r="AF478" s="115" t="str">
        <f>IFERROR(IF(AND(VLOOKUP($F478,'Aircraft list'!$A$4:$G$39,3,FALSE)="YES",VLOOKUP($F478,'Aircraft list'!$A$4:$G$39,6,FALSE)="YES"),V478,""),"")</f>
        <v/>
      </c>
      <c r="AG478" s="116" t="str">
        <f>IFERROR(IF(VLOOKUP($F478,'Aircraft list'!$A$4:$G$39,5,FALSE)="YES",T478,""),"")</f>
        <v/>
      </c>
      <c r="AH478" s="117" t="str">
        <f>IFERROR(IF(VLOOKUP($F478,'Aircraft list'!$A$4:$G$39,5,FALSE)="YES",U478,""),"")</f>
        <v/>
      </c>
      <c r="AI478" s="115" t="str">
        <f>IFERROR(IF(VLOOKUP($F478,'Aircraft list'!$A$4:$G$39,5,FALSE)="YES",V478,""),"")</f>
        <v/>
      </c>
      <c r="AJ478" s="101"/>
      <c r="AK478" s="101"/>
      <c r="AL478" s="101"/>
      <c r="AM478" s="102" t="str">
        <f>IFERROR(IF(VLOOKUP($F478,'Aircraft list'!$A$4:$G$39,7,FALSE)="YES",N478,""),"")</f>
        <v/>
      </c>
      <c r="AN478" s="112"/>
      <c r="AO478" s="101"/>
      <c r="AP478" s="101"/>
      <c r="AQ478" s="101"/>
      <c r="AR478" s="111"/>
      <c r="AS478" s="102"/>
      <c r="AT478" s="102"/>
    </row>
    <row r="479" spans="1:46" s="50" customFormat="1">
      <c r="A479" s="84"/>
      <c r="B479" s="75"/>
      <c r="C479" s="76"/>
      <c r="D479" s="77"/>
      <c r="E479" s="73" t="str">
        <f t="shared" si="24"/>
        <v/>
      </c>
      <c r="F479" s="79"/>
      <c r="G479" s="80"/>
      <c r="H479" s="50" t="str">
        <f>IFERROR(IF(VLOOKUP(F479,'Aircraft list'!$A$4:$T$59, 3,FALSE)="YES", "ME", "SE" )," ")</f>
        <v xml:space="preserve"> </v>
      </c>
      <c r="I479" s="80"/>
      <c r="J479" s="81" t="str">
        <f ca="1">IFERROR(IF(AND(
MOD(C479-fctlontodouble(VLOOKUP(B479,#REF!,4,FALSE))/360,1)&gt;=MOD((((MID((MID((IF(ISERR(A479),"",fctsoleil(A479,fctlattodouble(VLOOKUP(B479,#REF!,3,FALSE)),fctlontodouble(VLOOKUP(B479,#REF!,4,FALSE)),FALSE))),1,4)),1,2))*60+MID((MID((IF(ISERR(A479),"",fctsoleil(A479,fctlattodouble(VLOOKUP(B479,#REF!,3,FALSE)),fctlontodouble(VLOOKUP(B479,#REF!,4,FALSE)),FALSE))),1,4)),3,4))/(60*24))-fctlontodouble(VLOOKUP(B479,#REF!,4,FALSE))/360,1),
MOD(C479-fctlontodouble(VLOOKUP(B479,#REF!,4,FALSE))/360,1)&lt;MOD((((MID((MID((IF(ISERR(A479),"",fctsoleil(A479,fctlattodouble(VLOOKUP(B479,#REF!,3,FALSE)),fctlontodouble(VLOOKUP(B479,#REF!,4,FALSE)),FALSE))),7,4)),1,2))*60+MID((MID((IF(ISERR(A479),"",fctsoleil(A479,fctlattodouble(VLOOKUP(B479,#REF!,3,FALSE)),fctlontodouble(VLOOKUP(B479,#REF!,4,FALSE)),FALSE))),7,4)),3,4))/(60*24))-fctlontodouble(VLOOKUP(B479,#REF!,4,FALSE))/360,1)
),1,""),"")</f>
        <v/>
      </c>
      <c r="K479" s="82" t="str">
        <f t="shared" si="25"/>
        <v/>
      </c>
      <c r="L479" s="79" t="str">
        <f ca="1">IFERROR(IF(AND(
MOD(E479-fctlontodouble(VLOOKUP(D479,#REF!,4,FALSE))/360,1)&gt;=MOD((((MID((MID((IF(ISERR(A479),"",fctsoleil(A479,fctlattodouble(VLOOKUP(D479,#REF!,3,FALSE)),fctlontodouble(VLOOKUP(D479,#REF!,4,FALSE)),FALSE))),1,4)),1,2))*60+MID((MID((IF(ISERR(A479),"",fctsoleil(A479,fctlattodouble(VLOOKUP(D479,#REF!,3,FALSE)),fctlontodouble(VLOOKUP(D479,#REF!,4,FALSE)),FALSE))),1,4)),3,4))/(60*24))-fctlontodouble(VLOOKUP(D479,#REF!,4,FALSE))/360,1),
MOD(E479-fctlontodouble(VLOOKUP(D479,#REF!,4,FALSE))/360,1)&lt;MOD((((MID((MID((IF(ISERR(A479),"",fctsoleil(A479,fctlattodouble(VLOOKUP(D479,#REF!,3,FALSE)),fctlontodouble(VLOOKUP(D479,#REF!,4,FALSE)),FALSE))),7,4)),1,2))*60+MID((MID((IF(ISERR(A479),"",fctsoleil(A479,fctlattodouble(VLOOKUP(D479,#REF!,3,FALSE)),fctlontodouble(VLOOKUP(D479,#REF!,4,FALSE)),FALSE))),7,4)),3,4))/(60*24))-fctlontodouble(VLOOKUP(D479,#REF!,4,FALSE))/360,1)
),1," "),"")</f>
        <v/>
      </c>
      <c r="M479" s="79" t="str">
        <f t="shared" si="26"/>
        <v/>
      </c>
      <c r="N479" s="94"/>
      <c r="O479" s="83"/>
      <c r="P479" s="95"/>
      <c r="Q479" s="96"/>
      <c r="R479" s="97" t="str">
        <f>IF(AND(A479&lt;&gt;0,B479&lt;&gt;0,D479&lt;&gt;0,C479&lt;&gt;0,N479&lt;&gt;0),(vol_de_nuit(B479,D479,A479,C479,N479/24)*24),"")</f>
        <v/>
      </c>
      <c r="S479" s="98"/>
      <c r="T479" s="95"/>
      <c r="U479" s="99"/>
      <c r="V479" s="100"/>
      <c r="W479" s="101"/>
      <c r="X479" s="116" t="str">
        <f>IFERROR(IF(AND(VLOOKUP($F479,'Aircraft list'!$A$4:$G$39,2,FALSE)="YES",VLOOKUP($F479,'Aircraft list'!$A$4:$G$39,4,FALSE)="YES"),T479,""),"")</f>
        <v/>
      </c>
      <c r="Y479" s="115" t="str">
        <f>IFERROR(IF(AND(VLOOKUP($F479,'Aircraft list'!$A$4:$G$39,2,FALSE)="YES",VLOOKUP($F479,'Aircraft list'!$A$4:$G$39,4,FALSE)="YES"),V479,""),"")</f>
        <v/>
      </c>
      <c r="Z479" s="116" t="str">
        <f>IFERROR(IF(AND(VLOOKUP($F479,'Aircraft list'!$A$4:$G$39,3,FALSE)="YES",VLOOKUP($F479,'Aircraft list'!$A$4:$G$39,4,FALSE)="YES"),T479,""),"")</f>
        <v/>
      </c>
      <c r="AA479" s="115" t="str">
        <f>IFERROR(IF(AND(VLOOKUP($F479,'Aircraft list'!$A$4:$G$39,3,FALSE)="YES",VLOOKUP($F479,'Aircraft list'!$A$4:$G$39,4,FALSE)="YES"),V479,""),"")</f>
        <v/>
      </c>
      <c r="AB479" s="116" t="str">
        <f>IFERROR(IF(AND(VLOOKUP($F479,'Aircraft list'!$A$4:$G$39,2,FALSE)="YES",VLOOKUP($F479,'Aircraft list'!$A$4:$G$39,6,FALSE)="YES"),T479,""),"")</f>
        <v/>
      </c>
      <c r="AC479" s="115" t="str">
        <f>IFERROR(IF(AND(VLOOKUP($F479,'Aircraft list'!$A$4:$G$39,2,FALSE)="YES",VLOOKUP($F479,'Aircraft list'!$A$4:$G$39,6,FALSE)="YES"),V479,""),"")</f>
        <v/>
      </c>
      <c r="AD479" s="116" t="str">
        <f>IFERROR(IF(AND(VLOOKUP($F479,'Aircraft list'!$A$4:$G$39,3,FALSE)="YES",VLOOKUP($F479,'Aircraft list'!$A$4:$G$39,6,FALSE)="YES"),T479,""),"")</f>
        <v/>
      </c>
      <c r="AE479" s="117" t="str">
        <f>IFERROR(IF(AND(VLOOKUP($F479,'Aircraft list'!$A$4:$G$39,3,FALSE)="YES",VLOOKUP($F479,'Aircraft list'!$A$4:$G$39,6,FALSE)="YES"),U479,""),"")</f>
        <v/>
      </c>
      <c r="AF479" s="115" t="str">
        <f>IFERROR(IF(AND(VLOOKUP($F479,'Aircraft list'!$A$4:$G$39,3,FALSE)="YES",VLOOKUP($F479,'Aircraft list'!$A$4:$G$39,6,FALSE)="YES"),V479,""),"")</f>
        <v/>
      </c>
      <c r="AG479" s="116" t="str">
        <f>IFERROR(IF(VLOOKUP($F479,'Aircraft list'!$A$4:$G$39,5,FALSE)="YES",T479,""),"")</f>
        <v/>
      </c>
      <c r="AH479" s="117" t="str">
        <f>IFERROR(IF(VLOOKUP($F479,'Aircraft list'!$A$4:$G$39,5,FALSE)="YES",U479,""),"")</f>
        <v/>
      </c>
      <c r="AI479" s="115" t="str">
        <f>IFERROR(IF(VLOOKUP($F479,'Aircraft list'!$A$4:$G$39,5,FALSE)="YES",V479,""),"")</f>
        <v/>
      </c>
      <c r="AJ479" s="101"/>
      <c r="AK479" s="101"/>
      <c r="AL479" s="101"/>
      <c r="AM479" s="102" t="str">
        <f>IFERROR(IF(VLOOKUP($F479,'Aircraft list'!$A$4:$G$39,7,FALSE)="YES",N479,""),"")</f>
        <v/>
      </c>
      <c r="AN479" s="112"/>
      <c r="AO479" s="101"/>
      <c r="AP479" s="101"/>
      <c r="AQ479" s="101"/>
      <c r="AR479" s="111"/>
      <c r="AS479" s="102"/>
      <c r="AT479" s="102"/>
    </row>
    <row r="480" spans="1:46" s="50" customFormat="1">
      <c r="A480" s="84"/>
      <c r="B480" s="75"/>
      <c r="C480" s="76"/>
      <c r="D480" s="77"/>
      <c r="E480" s="73" t="str">
        <f t="shared" si="24"/>
        <v/>
      </c>
      <c r="F480" s="79"/>
      <c r="G480" s="80"/>
      <c r="H480" s="50" t="str">
        <f>IFERROR(IF(VLOOKUP(F480,'Aircraft list'!$A$4:$T$59, 3,FALSE)="YES", "ME", "SE" )," ")</f>
        <v xml:space="preserve"> </v>
      </c>
      <c r="I480" s="80"/>
      <c r="J480" s="81" t="str">
        <f ca="1">IFERROR(IF(AND(
MOD(C480-fctlontodouble(VLOOKUP(B480,#REF!,4,FALSE))/360,1)&gt;=MOD((((MID((MID((IF(ISERR(A480),"",fctsoleil(A480,fctlattodouble(VLOOKUP(B480,#REF!,3,FALSE)),fctlontodouble(VLOOKUP(B480,#REF!,4,FALSE)),FALSE))),1,4)),1,2))*60+MID((MID((IF(ISERR(A480),"",fctsoleil(A480,fctlattodouble(VLOOKUP(B480,#REF!,3,FALSE)),fctlontodouble(VLOOKUP(B480,#REF!,4,FALSE)),FALSE))),1,4)),3,4))/(60*24))-fctlontodouble(VLOOKUP(B480,#REF!,4,FALSE))/360,1),
MOD(C480-fctlontodouble(VLOOKUP(B480,#REF!,4,FALSE))/360,1)&lt;MOD((((MID((MID((IF(ISERR(A480),"",fctsoleil(A480,fctlattodouble(VLOOKUP(B480,#REF!,3,FALSE)),fctlontodouble(VLOOKUP(B480,#REF!,4,FALSE)),FALSE))),7,4)),1,2))*60+MID((MID((IF(ISERR(A480),"",fctsoleil(A480,fctlattodouble(VLOOKUP(B480,#REF!,3,FALSE)),fctlontodouble(VLOOKUP(B480,#REF!,4,FALSE)),FALSE))),7,4)),3,4))/(60*24))-fctlontodouble(VLOOKUP(B480,#REF!,4,FALSE))/360,1)
),1,""),"")</f>
        <v/>
      </c>
      <c r="K480" s="82" t="str">
        <f t="shared" si="25"/>
        <v/>
      </c>
      <c r="L480" s="79" t="str">
        <f ca="1">IFERROR(IF(AND(
MOD(E480-fctlontodouble(VLOOKUP(D480,#REF!,4,FALSE))/360,1)&gt;=MOD((((MID((MID((IF(ISERR(A480),"",fctsoleil(A480,fctlattodouble(VLOOKUP(D480,#REF!,3,FALSE)),fctlontodouble(VLOOKUP(D480,#REF!,4,FALSE)),FALSE))),1,4)),1,2))*60+MID((MID((IF(ISERR(A480),"",fctsoleil(A480,fctlattodouble(VLOOKUP(D480,#REF!,3,FALSE)),fctlontodouble(VLOOKUP(D480,#REF!,4,FALSE)),FALSE))),1,4)),3,4))/(60*24))-fctlontodouble(VLOOKUP(D480,#REF!,4,FALSE))/360,1),
MOD(E480-fctlontodouble(VLOOKUP(D480,#REF!,4,FALSE))/360,1)&lt;MOD((((MID((MID((IF(ISERR(A480),"",fctsoleil(A480,fctlattodouble(VLOOKUP(D480,#REF!,3,FALSE)),fctlontodouble(VLOOKUP(D480,#REF!,4,FALSE)),FALSE))),7,4)),1,2))*60+MID((MID((IF(ISERR(A480),"",fctsoleil(A480,fctlattodouble(VLOOKUP(D480,#REF!,3,FALSE)),fctlontodouble(VLOOKUP(D480,#REF!,4,FALSE)),FALSE))),7,4)),3,4))/(60*24))-fctlontodouble(VLOOKUP(D480,#REF!,4,FALSE))/360,1)
),1," "),"")</f>
        <v/>
      </c>
      <c r="M480" s="79" t="str">
        <f t="shared" si="26"/>
        <v/>
      </c>
      <c r="N480" s="94"/>
      <c r="O480" s="83"/>
      <c r="P480" s="95"/>
      <c r="Q480" s="96"/>
      <c r="R480" s="97" t="str">
        <f>IF(AND(A480&lt;&gt;0,B480&lt;&gt;0,D480&lt;&gt;0,C480&lt;&gt;0,N480&lt;&gt;0),(vol_de_nuit(B480,D480,A480,C480,N480/24)*24),"")</f>
        <v/>
      </c>
      <c r="S480" s="98"/>
      <c r="T480" s="95"/>
      <c r="U480" s="99"/>
      <c r="V480" s="100"/>
      <c r="W480" s="101"/>
      <c r="X480" s="116" t="str">
        <f>IFERROR(IF(AND(VLOOKUP($F480,'Aircraft list'!$A$4:$G$39,2,FALSE)="YES",VLOOKUP($F480,'Aircraft list'!$A$4:$G$39,4,FALSE)="YES"),T480,""),"")</f>
        <v/>
      </c>
      <c r="Y480" s="115" t="str">
        <f>IFERROR(IF(AND(VLOOKUP($F480,'Aircraft list'!$A$4:$G$39,2,FALSE)="YES",VLOOKUP($F480,'Aircraft list'!$A$4:$G$39,4,FALSE)="YES"),V480,""),"")</f>
        <v/>
      </c>
      <c r="Z480" s="116" t="str">
        <f>IFERROR(IF(AND(VLOOKUP($F480,'Aircraft list'!$A$4:$G$39,3,FALSE)="YES",VLOOKUP($F480,'Aircraft list'!$A$4:$G$39,4,FALSE)="YES"),T480,""),"")</f>
        <v/>
      </c>
      <c r="AA480" s="115" t="str">
        <f>IFERROR(IF(AND(VLOOKUP($F480,'Aircraft list'!$A$4:$G$39,3,FALSE)="YES",VLOOKUP($F480,'Aircraft list'!$A$4:$G$39,4,FALSE)="YES"),V480,""),"")</f>
        <v/>
      </c>
      <c r="AB480" s="116" t="str">
        <f>IFERROR(IF(AND(VLOOKUP($F480,'Aircraft list'!$A$4:$G$39,2,FALSE)="YES",VLOOKUP($F480,'Aircraft list'!$A$4:$G$39,6,FALSE)="YES"),T480,""),"")</f>
        <v/>
      </c>
      <c r="AC480" s="115" t="str">
        <f>IFERROR(IF(AND(VLOOKUP($F480,'Aircraft list'!$A$4:$G$39,2,FALSE)="YES",VLOOKUP($F480,'Aircraft list'!$A$4:$G$39,6,FALSE)="YES"),V480,""),"")</f>
        <v/>
      </c>
      <c r="AD480" s="116" t="str">
        <f>IFERROR(IF(AND(VLOOKUP($F480,'Aircraft list'!$A$4:$G$39,3,FALSE)="YES",VLOOKUP($F480,'Aircraft list'!$A$4:$G$39,6,FALSE)="YES"),T480,""),"")</f>
        <v/>
      </c>
      <c r="AE480" s="117" t="str">
        <f>IFERROR(IF(AND(VLOOKUP($F480,'Aircraft list'!$A$4:$G$39,3,FALSE)="YES",VLOOKUP($F480,'Aircraft list'!$A$4:$G$39,6,FALSE)="YES"),U480,""),"")</f>
        <v/>
      </c>
      <c r="AF480" s="115" t="str">
        <f>IFERROR(IF(AND(VLOOKUP($F480,'Aircraft list'!$A$4:$G$39,3,FALSE)="YES",VLOOKUP($F480,'Aircraft list'!$A$4:$G$39,6,FALSE)="YES"),V480,""),"")</f>
        <v/>
      </c>
      <c r="AG480" s="116" t="str">
        <f>IFERROR(IF(VLOOKUP($F480,'Aircraft list'!$A$4:$G$39,5,FALSE)="YES",T480,""),"")</f>
        <v/>
      </c>
      <c r="AH480" s="117" t="str">
        <f>IFERROR(IF(VLOOKUP($F480,'Aircraft list'!$A$4:$G$39,5,FALSE)="YES",U480,""),"")</f>
        <v/>
      </c>
      <c r="AI480" s="115" t="str">
        <f>IFERROR(IF(VLOOKUP($F480,'Aircraft list'!$A$4:$G$39,5,FALSE)="YES",V480,""),"")</f>
        <v/>
      </c>
      <c r="AJ480" s="101"/>
      <c r="AK480" s="101"/>
      <c r="AL480" s="101"/>
      <c r="AM480" s="102" t="str">
        <f>IFERROR(IF(VLOOKUP($F480,'Aircraft list'!$A$4:$G$39,7,FALSE)="YES",N480,""),"")</f>
        <v/>
      </c>
      <c r="AN480" s="112"/>
      <c r="AO480" s="101"/>
      <c r="AP480" s="101"/>
      <c r="AQ480" s="101"/>
      <c r="AR480" s="111"/>
      <c r="AS480" s="102"/>
      <c r="AT480" s="102"/>
    </row>
    <row r="481" spans="1:46" s="50" customFormat="1">
      <c r="A481" s="84"/>
      <c r="B481" s="75"/>
      <c r="C481" s="76"/>
      <c r="D481" s="77"/>
      <c r="E481" s="73" t="str">
        <f t="shared" si="24"/>
        <v/>
      </c>
      <c r="F481" s="79"/>
      <c r="G481" s="80"/>
      <c r="H481" s="50" t="str">
        <f>IFERROR(IF(VLOOKUP(F481,'Aircraft list'!$A$4:$T$59, 3,FALSE)="YES", "ME", "SE" )," ")</f>
        <v xml:space="preserve"> </v>
      </c>
      <c r="I481" s="80"/>
      <c r="J481" s="81" t="str">
        <f ca="1">IFERROR(IF(AND(
MOD(C481-fctlontodouble(VLOOKUP(B481,#REF!,4,FALSE))/360,1)&gt;=MOD((((MID((MID((IF(ISERR(A481),"",fctsoleil(A481,fctlattodouble(VLOOKUP(B481,#REF!,3,FALSE)),fctlontodouble(VLOOKUP(B481,#REF!,4,FALSE)),FALSE))),1,4)),1,2))*60+MID((MID((IF(ISERR(A481),"",fctsoleil(A481,fctlattodouble(VLOOKUP(B481,#REF!,3,FALSE)),fctlontodouble(VLOOKUP(B481,#REF!,4,FALSE)),FALSE))),1,4)),3,4))/(60*24))-fctlontodouble(VLOOKUP(B481,#REF!,4,FALSE))/360,1),
MOD(C481-fctlontodouble(VLOOKUP(B481,#REF!,4,FALSE))/360,1)&lt;MOD((((MID((MID((IF(ISERR(A481),"",fctsoleil(A481,fctlattodouble(VLOOKUP(B481,#REF!,3,FALSE)),fctlontodouble(VLOOKUP(B481,#REF!,4,FALSE)),FALSE))),7,4)),1,2))*60+MID((MID((IF(ISERR(A481),"",fctsoleil(A481,fctlattodouble(VLOOKUP(B481,#REF!,3,FALSE)),fctlontodouble(VLOOKUP(B481,#REF!,4,FALSE)),FALSE))),7,4)),3,4))/(60*24))-fctlontodouble(VLOOKUP(B481,#REF!,4,FALSE))/360,1)
),1,""),"")</f>
        <v/>
      </c>
      <c r="K481" s="82" t="str">
        <f t="shared" si="25"/>
        <v/>
      </c>
      <c r="L481" s="79" t="str">
        <f ca="1">IFERROR(IF(AND(
MOD(E481-fctlontodouble(VLOOKUP(D481,#REF!,4,FALSE))/360,1)&gt;=MOD((((MID((MID((IF(ISERR(A481),"",fctsoleil(A481,fctlattodouble(VLOOKUP(D481,#REF!,3,FALSE)),fctlontodouble(VLOOKUP(D481,#REF!,4,FALSE)),FALSE))),1,4)),1,2))*60+MID((MID((IF(ISERR(A481),"",fctsoleil(A481,fctlattodouble(VLOOKUP(D481,#REF!,3,FALSE)),fctlontodouble(VLOOKUP(D481,#REF!,4,FALSE)),FALSE))),1,4)),3,4))/(60*24))-fctlontodouble(VLOOKUP(D481,#REF!,4,FALSE))/360,1),
MOD(E481-fctlontodouble(VLOOKUP(D481,#REF!,4,FALSE))/360,1)&lt;MOD((((MID((MID((IF(ISERR(A481),"",fctsoleil(A481,fctlattodouble(VLOOKUP(D481,#REF!,3,FALSE)),fctlontodouble(VLOOKUP(D481,#REF!,4,FALSE)),FALSE))),7,4)),1,2))*60+MID((MID((IF(ISERR(A481),"",fctsoleil(A481,fctlattodouble(VLOOKUP(D481,#REF!,3,FALSE)),fctlontodouble(VLOOKUP(D481,#REF!,4,FALSE)),FALSE))),7,4)),3,4))/(60*24))-fctlontodouble(VLOOKUP(D481,#REF!,4,FALSE))/360,1)
),1," "),"")</f>
        <v/>
      </c>
      <c r="M481" s="79" t="str">
        <f t="shared" si="26"/>
        <v/>
      </c>
      <c r="N481" s="94"/>
      <c r="O481" s="83"/>
      <c r="P481" s="95"/>
      <c r="Q481" s="96"/>
      <c r="R481" s="97" t="str">
        <f>IF(AND(A481&lt;&gt;0,B481&lt;&gt;0,D481&lt;&gt;0,C481&lt;&gt;0,N481&lt;&gt;0),(vol_de_nuit(B481,D481,A481,C481,N481/24)*24),"")</f>
        <v/>
      </c>
      <c r="S481" s="98"/>
      <c r="T481" s="95"/>
      <c r="U481" s="99"/>
      <c r="V481" s="100"/>
      <c r="W481" s="101"/>
      <c r="X481" s="116" t="str">
        <f>IFERROR(IF(AND(VLOOKUP($F481,'Aircraft list'!$A$4:$G$39,2,FALSE)="YES",VLOOKUP($F481,'Aircraft list'!$A$4:$G$39,4,FALSE)="YES"),T481,""),"")</f>
        <v/>
      </c>
      <c r="Y481" s="115" t="str">
        <f>IFERROR(IF(AND(VLOOKUP($F481,'Aircraft list'!$A$4:$G$39,2,FALSE)="YES",VLOOKUP($F481,'Aircraft list'!$A$4:$G$39,4,FALSE)="YES"),V481,""),"")</f>
        <v/>
      </c>
      <c r="Z481" s="116" t="str">
        <f>IFERROR(IF(AND(VLOOKUP($F481,'Aircraft list'!$A$4:$G$39,3,FALSE)="YES",VLOOKUP($F481,'Aircraft list'!$A$4:$G$39,4,FALSE)="YES"),T481,""),"")</f>
        <v/>
      </c>
      <c r="AA481" s="115" t="str">
        <f>IFERROR(IF(AND(VLOOKUP($F481,'Aircraft list'!$A$4:$G$39,3,FALSE)="YES",VLOOKUP($F481,'Aircraft list'!$A$4:$G$39,4,FALSE)="YES"),V481,""),"")</f>
        <v/>
      </c>
      <c r="AB481" s="116" t="str">
        <f>IFERROR(IF(AND(VLOOKUP($F481,'Aircraft list'!$A$4:$G$39,2,FALSE)="YES",VLOOKUP($F481,'Aircraft list'!$A$4:$G$39,6,FALSE)="YES"),T481,""),"")</f>
        <v/>
      </c>
      <c r="AC481" s="115" t="str">
        <f>IFERROR(IF(AND(VLOOKUP($F481,'Aircraft list'!$A$4:$G$39,2,FALSE)="YES",VLOOKUP($F481,'Aircraft list'!$A$4:$G$39,6,FALSE)="YES"),V481,""),"")</f>
        <v/>
      </c>
      <c r="AD481" s="116" t="str">
        <f>IFERROR(IF(AND(VLOOKUP($F481,'Aircraft list'!$A$4:$G$39,3,FALSE)="YES",VLOOKUP($F481,'Aircraft list'!$A$4:$G$39,6,FALSE)="YES"),T481,""),"")</f>
        <v/>
      </c>
      <c r="AE481" s="117" t="str">
        <f>IFERROR(IF(AND(VLOOKUP($F481,'Aircraft list'!$A$4:$G$39,3,FALSE)="YES",VLOOKUP($F481,'Aircraft list'!$A$4:$G$39,6,FALSE)="YES"),U481,""),"")</f>
        <v/>
      </c>
      <c r="AF481" s="115" t="str">
        <f>IFERROR(IF(AND(VLOOKUP($F481,'Aircraft list'!$A$4:$G$39,3,FALSE)="YES",VLOOKUP($F481,'Aircraft list'!$A$4:$G$39,6,FALSE)="YES"),V481,""),"")</f>
        <v/>
      </c>
      <c r="AG481" s="116" t="str">
        <f>IFERROR(IF(VLOOKUP($F481,'Aircraft list'!$A$4:$G$39,5,FALSE)="YES",T481,""),"")</f>
        <v/>
      </c>
      <c r="AH481" s="117" t="str">
        <f>IFERROR(IF(VLOOKUP($F481,'Aircraft list'!$A$4:$G$39,5,FALSE)="YES",U481,""),"")</f>
        <v/>
      </c>
      <c r="AI481" s="115" t="str">
        <f>IFERROR(IF(VLOOKUP($F481,'Aircraft list'!$A$4:$G$39,5,FALSE)="YES",V481,""),"")</f>
        <v/>
      </c>
      <c r="AJ481" s="101"/>
      <c r="AK481" s="101"/>
      <c r="AL481" s="101"/>
      <c r="AM481" s="102" t="str">
        <f>IFERROR(IF(VLOOKUP($F481,'Aircraft list'!$A$4:$G$39,7,FALSE)="YES",N481,""),"")</f>
        <v/>
      </c>
      <c r="AN481" s="112"/>
      <c r="AO481" s="101"/>
      <c r="AP481" s="101"/>
      <c r="AQ481" s="101"/>
      <c r="AR481" s="111"/>
      <c r="AS481" s="102"/>
      <c r="AT481" s="102"/>
    </row>
    <row r="482" spans="1:46" s="50" customFormat="1">
      <c r="A482" s="84"/>
      <c r="B482" s="75"/>
      <c r="C482" s="76"/>
      <c r="D482" s="77"/>
      <c r="E482" s="73" t="str">
        <f t="shared" si="24"/>
        <v/>
      </c>
      <c r="F482" s="79"/>
      <c r="G482" s="80"/>
      <c r="H482" s="50" t="str">
        <f>IFERROR(IF(VLOOKUP(F482,'Aircraft list'!$A$4:$T$59, 3,FALSE)="YES", "ME", "SE" )," ")</f>
        <v xml:space="preserve"> </v>
      </c>
      <c r="I482" s="80"/>
      <c r="J482" s="81" t="str">
        <f ca="1">IFERROR(IF(AND(
MOD(C482-fctlontodouble(VLOOKUP(B482,#REF!,4,FALSE))/360,1)&gt;=MOD((((MID((MID((IF(ISERR(A482),"",fctsoleil(A482,fctlattodouble(VLOOKUP(B482,#REF!,3,FALSE)),fctlontodouble(VLOOKUP(B482,#REF!,4,FALSE)),FALSE))),1,4)),1,2))*60+MID((MID((IF(ISERR(A482),"",fctsoleil(A482,fctlattodouble(VLOOKUP(B482,#REF!,3,FALSE)),fctlontodouble(VLOOKUP(B482,#REF!,4,FALSE)),FALSE))),1,4)),3,4))/(60*24))-fctlontodouble(VLOOKUP(B482,#REF!,4,FALSE))/360,1),
MOD(C482-fctlontodouble(VLOOKUP(B482,#REF!,4,FALSE))/360,1)&lt;MOD((((MID((MID((IF(ISERR(A482),"",fctsoleil(A482,fctlattodouble(VLOOKUP(B482,#REF!,3,FALSE)),fctlontodouble(VLOOKUP(B482,#REF!,4,FALSE)),FALSE))),7,4)),1,2))*60+MID((MID((IF(ISERR(A482),"",fctsoleil(A482,fctlattodouble(VLOOKUP(B482,#REF!,3,FALSE)),fctlontodouble(VLOOKUP(B482,#REF!,4,FALSE)),FALSE))),7,4)),3,4))/(60*24))-fctlontodouble(VLOOKUP(B482,#REF!,4,FALSE))/360,1)
),1,""),"")</f>
        <v/>
      </c>
      <c r="K482" s="82" t="str">
        <f t="shared" si="25"/>
        <v/>
      </c>
      <c r="L482" s="79" t="str">
        <f ca="1">IFERROR(IF(AND(
MOD(E482-fctlontodouble(VLOOKUP(D482,#REF!,4,FALSE))/360,1)&gt;=MOD((((MID((MID((IF(ISERR(A482),"",fctsoleil(A482,fctlattodouble(VLOOKUP(D482,#REF!,3,FALSE)),fctlontodouble(VLOOKUP(D482,#REF!,4,FALSE)),FALSE))),1,4)),1,2))*60+MID((MID((IF(ISERR(A482),"",fctsoleil(A482,fctlattodouble(VLOOKUP(D482,#REF!,3,FALSE)),fctlontodouble(VLOOKUP(D482,#REF!,4,FALSE)),FALSE))),1,4)),3,4))/(60*24))-fctlontodouble(VLOOKUP(D482,#REF!,4,FALSE))/360,1),
MOD(E482-fctlontodouble(VLOOKUP(D482,#REF!,4,FALSE))/360,1)&lt;MOD((((MID((MID((IF(ISERR(A482),"",fctsoleil(A482,fctlattodouble(VLOOKUP(D482,#REF!,3,FALSE)),fctlontodouble(VLOOKUP(D482,#REF!,4,FALSE)),FALSE))),7,4)),1,2))*60+MID((MID((IF(ISERR(A482),"",fctsoleil(A482,fctlattodouble(VLOOKUP(D482,#REF!,3,FALSE)),fctlontodouble(VLOOKUP(D482,#REF!,4,FALSE)),FALSE))),7,4)),3,4))/(60*24))-fctlontodouble(VLOOKUP(D482,#REF!,4,FALSE))/360,1)
),1," "),"")</f>
        <v/>
      </c>
      <c r="M482" s="79" t="str">
        <f t="shared" si="26"/>
        <v/>
      </c>
      <c r="N482" s="94"/>
      <c r="O482" s="83"/>
      <c r="P482" s="95"/>
      <c r="Q482" s="96"/>
      <c r="R482" s="97" t="str">
        <f>IF(AND(A482&lt;&gt;0,B482&lt;&gt;0,D482&lt;&gt;0,C482&lt;&gt;0,N482&lt;&gt;0),(vol_de_nuit(B482,D482,A482,C482,N482/24)*24),"")</f>
        <v/>
      </c>
      <c r="S482" s="98"/>
      <c r="T482" s="95"/>
      <c r="U482" s="99"/>
      <c r="V482" s="100"/>
      <c r="W482" s="101"/>
      <c r="X482" s="116" t="str">
        <f>IFERROR(IF(AND(VLOOKUP($F482,'Aircraft list'!$A$4:$G$39,2,FALSE)="YES",VLOOKUP($F482,'Aircraft list'!$A$4:$G$39,4,FALSE)="YES"),T482,""),"")</f>
        <v/>
      </c>
      <c r="Y482" s="115" t="str">
        <f>IFERROR(IF(AND(VLOOKUP($F482,'Aircraft list'!$A$4:$G$39,2,FALSE)="YES",VLOOKUP($F482,'Aircraft list'!$A$4:$G$39,4,FALSE)="YES"),V482,""),"")</f>
        <v/>
      </c>
      <c r="Z482" s="116" t="str">
        <f>IFERROR(IF(AND(VLOOKUP($F482,'Aircraft list'!$A$4:$G$39,3,FALSE)="YES",VLOOKUP($F482,'Aircraft list'!$A$4:$G$39,4,FALSE)="YES"),T482,""),"")</f>
        <v/>
      </c>
      <c r="AA482" s="115" t="str">
        <f>IFERROR(IF(AND(VLOOKUP($F482,'Aircraft list'!$A$4:$G$39,3,FALSE)="YES",VLOOKUP($F482,'Aircraft list'!$A$4:$G$39,4,FALSE)="YES"),V482,""),"")</f>
        <v/>
      </c>
      <c r="AB482" s="116" t="str">
        <f>IFERROR(IF(AND(VLOOKUP($F482,'Aircraft list'!$A$4:$G$39,2,FALSE)="YES",VLOOKUP($F482,'Aircraft list'!$A$4:$G$39,6,FALSE)="YES"),T482,""),"")</f>
        <v/>
      </c>
      <c r="AC482" s="115" t="str">
        <f>IFERROR(IF(AND(VLOOKUP($F482,'Aircraft list'!$A$4:$G$39,2,FALSE)="YES",VLOOKUP($F482,'Aircraft list'!$A$4:$G$39,6,FALSE)="YES"),V482,""),"")</f>
        <v/>
      </c>
      <c r="AD482" s="116" t="str">
        <f>IFERROR(IF(AND(VLOOKUP($F482,'Aircraft list'!$A$4:$G$39,3,FALSE)="YES",VLOOKUP($F482,'Aircraft list'!$A$4:$G$39,6,FALSE)="YES"),T482,""),"")</f>
        <v/>
      </c>
      <c r="AE482" s="117" t="str">
        <f>IFERROR(IF(AND(VLOOKUP($F482,'Aircraft list'!$A$4:$G$39,3,FALSE)="YES",VLOOKUP($F482,'Aircraft list'!$A$4:$G$39,6,FALSE)="YES"),U482,""),"")</f>
        <v/>
      </c>
      <c r="AF482" s="115" t="str">
        <f>IFERROR(IF(AND(VLOOKUP($F482,'Aircraft list'!$A$4:$G$39,3,FALSE)="YES",VLOOKUP($F482,'Aircraft list'!$A$4:$G$39,6,FALSE)="YES"),V482,""),"")</f>
        <v/>
      </c>
      <c r="AG482" s="116" t="str">
        <f>IFERROR(IF(VLOOKUP($F482,'Aircraft list'!$A$4:$G$39,5,FALSE)="YES",T482,""),"")</f>
        <v/>
      </c>
      <c r="AH482" s="117" t="str">
        <f>IFERROR(IF(VLOOKUP($F482,'Aircraft list'!$A$4:$G$39,5,FALSE)="YES",U482,""),"")</f>
        <v/>
      </c>
      <c r="AI482" s="115" t="str">
        <f>IFERROR(IF(VLOOKUP($F482,'Aircraft list'!$A$4:$G$39,5,FALSE)="YES",V482,""),"")</f>
        <v/>
      </c>
      <c r="AJ482" s="101"/>
      <c r="AK482" s="101"/>
      <c r="AL482" s="101"/>
      <c r="AM482" s="102" t="str">
        <f>IFERROR(IF(VLOOKUP($F482,'Aircraft list'!$A$4:$G$39,7,FALSE)="YES",N482,""),"")</f>
        <v/>
      </c>
      <c r="AN482" s="112"/>
      <c r="AO482" s="101"/>
      <c r="AP482" s="101"/>
      <c r="AQ482" s="101"/>
      <c r="AR482" s="111"/>
      <c r="AS482" s="102"/>
      <c r="AT482" s="102"/>
    </row>
    <row r="483" spans="1:46" s="50" customFormat="1">
      <c r="A483" s="84"/>
      <c r="B483" s="75"/>
      <c r="C483" s="76"/>
      <c r="D483" s="77"/>
      <c r="E483" s="73" t="str">
        <f t="shared" si="24"/>
        <v/>
      </c>
      <c r="F483" s="79"/>
      <c r="G483" s="80"/>
      <c r="H483" s="50" t="str">
        <f>IFERROR(IF(VLOOKUP(F483,'Aircraft list'!$A$4:$T$59, 3,FALSE)="YES", "ME", "SE" )," ")</f>
        <v xml:space="preserve"> </v>
      </c>
      <c r="I483" s="80"/>
      <c r="J483" s="81" t="str">
        <f ca="1">IFERROR(IF(AND(
MOD(C483-fctlontodouble(VLOOKUP(B483,#REF!,4,FALSE))/360,1)&gt;=MOD((((MID((MID((IF(ISERR(A483),"",fctsoleil(A483,fctlattodouble(VLOOKUP(B483,#REF!,3,FALSE)),fctlontodouble(VLOOKUP(B483,#REF!,4,FALSE)),FALSE))),1,4)),1,2))*60+MID((MID((IF(ISERR(A483),"",fctsoleil(A483,fctlattodouble(VLOOKUP(B483,#REF!,3,FALSE)),fctlontodouble(VLOOKUP(B483,#REF!,4,FALSE)),FALSE))),1,4)),3,4))/(60*24))-fctlontodouble(VLOOKUP(B483,#REF!,4,FALSE))/360,1),
MOD(C483-fctlontodouble(VLOOKUP(B483,#REF!,4,FALSE))/360,1)&lt;MOD((((MID((MID((IF(ISERR(A483),"",fctsoleil(A483,fctlattodouble(VLOOKUP(B483,#REF!,3,FALSE)),fctlontodouble(VLOOKUP(B483,#REF!,4,FALSE)),FALSE))),7,4)),1,2))*60+MID((MID((IF(ISERR(A483),"",fctsoleil(A483,fctlattodouble(VLOOKUP(B483,#REF!,3,FALSE)),fctlontodouble(VLOOKUP(B483,#REF!,4,FALSE)),FALSE))),7,4)),3,4))/(60*24))-fctlontodouble(VLOOKUP(B483,#REF!,4,FALSE))/360,1)
),1,""),"")</f>
        <v/>
      </c>
      <c r="K483" s="82" t="str">
        <f t="shared" si="25"/>
        <v/>
      </c>
      <c r="L483" s="79" t="str">
        <f ca="1">IFERROR(IF(AND(
MOD(E483-fctlontodouble(VLOOKUP(D483,#REF!,4,FALSE))/360,1)&gt;=MOD((((MID((MID((IF(ISERR(A483),"",fctsoleil(A483,fctlattodouble(VLOOKUP(D483,#REF!,3,FALSE)),fctlontodouble(VLOOKUP(D483,#REF!,4,FALSE)),FALSE))),1,4)),1,2))*60+MID((MID((IF(ISERR(A483),"",fctsoleil(A483,fctlattodouble(VLOOKUP(D483,#REF!,3,FALSE)),fctlontodouble(VLOOKUP(D483,#REF!,4,FALSE)),FALSE))),1,4)),3,4))/(60*24))-fctlontodouble(VLOOKUP(D483,#REF!,4,FALSE))/360,1),
MOD(E483-fctlontodouble(VLOOKUP(D483,#REF!,4,FALSE))/360,1)&lt;MOD((((MID((MID((IF(ISERR(A483),"",fctsoleil(A483,fctlattodouble(VLOOKUP(D483,#REF!,3,FALSE)),fctlontodouble(VLOOKUP(D483,#REF!,4,FALSE)),FALSE))),7,4)),1,2))*60+MID((MID((IF(ISERR(A483),"",fctsoleil(A483,fctlattodouble(VLOOKUP(D483,#REF!,3,FALSE)),fctlontodouble(VLOOKUP(D483,#REF!,4,FALSE)),FALSE))),7,4)),3,4))/(60*24))-fctlontodouble(VLOOKUP(D483,#REF!,4,FALSE))/360,1)
),1," "),"")</f>
        <v/>
      </c>
      <c r="M483" s="79" t="str">
        <f t="shared" si="26"/>
        <v/>
      </c>
      <c r="N483" s="94"/>
      <c r="O483" s="83"/>
      <c r="P483" s="95"/>
      <c r="Q483" s="96"/>
      <c r="R483" s="97" t="str">
        <f>IF(AND(A483&lt;&gt;0,B483&lt;&gt;0,D483&lt;&gt;0,C483&lt;&gt;0,N483&lt;&gt;0),(vol_de_nuit(B483,D483,A483,C483,N483/24)*24),"")</f>
        <v/>
      </c>
      <c r="S483" s="98"/>
      <c r="T483" s="95"/>
      <c r="U483" s="99"/>
      <c r="V483" s="100"/>
      <c r="W483" s="101"/>
      <c r="X483" s="116" t="str">
        <f>IFERROR(IF(AND(VLOOKUP($F483,'Aircraft list'!$A$4:$G$39,2,FALSE)="YES",VLOOKUP($F483,'Aircraft list'!$A$4:$G$39,4,FALSE)="YES"),T483,""),"")</f>
        <v/>
      </c>
      <c r="Y483" s="115" t="str">
        <f>IFERROR(IF(AND(VLOOKUP($F483,'Aircraft list'!$A$4:$G$39,2,FALSE)="YES",VLOOKUP($F483,'Aircraft list'!$A$4:$G$39,4,FALSE)="YES"),V483,""),"")</f>
        <v/>
      </c>
      <c r="Z483" s="116" t="str">
        <f>IFERROR(IF(AND(VLOOKUP($F483,'Aircraft list'!$A$4:$G$39,3,FALSE)="YES",VLOOKUP($F483,'Aircraft list'!$A$4:$G$39,4,FALSE)="YES"),T483,""),"")</f>
        <v/>
      </c>
      <c r="AA483" s="115" t="str">
        <f>IFERROR(IF(AND(VLOOKUP($F483,'Aircraft list'!$A$4:$G$39,3,FALSE)="YES",VLOOKUP($F483,'Aircraft list'!$A$4:$G$39,4,FALSE)="YES"),V483,""),"")</f>
        <v/>
      </c>
      <c r="AB483" s="116" t="str">
        <f>IFERROR(IF(AND(VLOOKUP($F483,'Aircraft list'!$A$4:$G$39,2,FALSE)="YES",VLOOKUP($F483,'Aircraft list'!$A$4:$G$39,6,FALSE)="YES"),T483,""),"")</f>
        <v/>
      </c>
      <c r="AC483" s="115" t="str">
        <f>IFERROR(IF(AND(VLOOKUP($F483,'Aircraft list'!$A$4:$G$39,2,FALSE)="YES",VLOOKUP($F483,'Aircraft list'!$A$4:$G$39,6,FALSE)="YES"),V483,""),"")</f>
        <v/>
      </c>
      <c r="AD483" s="116" t="str">
        <f>IFERROR(IF(AND(VLOOKUP($F483,'Aircraft list'!$A$4:$G$39,3,FALSE)="YES",VLOOKUP($F483,'Aircraft list'!$A$4:$G$39,6,FALSE)="YES"),T483,""),"")</f>
        <v/>
      </c>
      <c r="AE483" s="117" t="str">
        <f>IFERROR(IF(AND(VLOOKUP($F483,'Aircraft list'!$A$4:$G$39,3,FALSE)="YES",VLOOKUP($F483,'Aircraft list'!$A$4:$G$39,6,FALSE)="YES"),U483,""),"")</f>
        <v/>
      </c>
      <c r="AF483" s="115" t="str">
        <f>IFERROR(IF(AND(VLOOKUP($F483,'Aircraft list'!$A$4:$G$39,3,FALSE)="YES",VLOOKUP($F483,'Aircraft list'!$A$4:$G$39,6,FALSE)="YES"),V483,""),"")</f>
        <v/>
      </c>
      <c r="AG483" s="116" t="str">
        <f>IFERROR(IF(VLOOKUP($F483,'Aircraft list'!$A$4:$G$39,5,FALSE)="YES",T483,""),"")</f>
        <v/>
      </c>
      <c r="AH483" s="117" t="str">
        <f>IFERROR(IF(VLOOKUP($F483,'Aircraft list'!$A$4:$G$39,5,FALSE)="YES",U483,""),"")</f>
        <v/>
      </c>
      <c r="AI483" s="115" t="str">
        <f>IFERROR(IF(VLOOKUP($F483,'Aircraft list'!$A$4:$G$39,5,FALSE)="YES",V483,""),"")</f>
        <v/>
      </c>
      <c r="AJ483" s="101"/>
      <c r="AK483" s="101"/>
      <c r="AL483" s="101"/>
      <c r="AM483" s="102" t="str">
        <f>IFERROR(IF(VLOOKUP($F483,'Aircraft list'!$A$4:$G$39,7,FALSE)="YES",N483,""),"")</f>
        <v/>
      </c>
      <c r="AN483" s="112"/>
      <c r="AO483" s="101"/>
      <c r="AP483" s="101"/>
      <c r="AQ483" s="101"/>
      <c r="AR483" s="111"/>
      <c r="AS483" s="102"/>
      <c r="AT483" s="102"/>
    </row>
    <row r="484" spans="1:46" s="50" customFormat="1">
      <c r="A484" s="84"/>
      <c r="B484" s="75"/>
      <c r="C484" s="76"/>
      <c r="D484" s="77"/>
      <c r="E484" s="73" t="str">
        <f t="shared" si="24"/>
        <v/>
      </c>
      <c r="F484" s="79"/>
      <c r="G484" s="80"/>
      <c r="H484" s="50" t="str">
        <f>IFERROR(IF(VLOOKUP(F484,'Aircraft list'!$A$4:$T$59, 3,FALSE)="YES", "ME", "SE" )," ")</f>
        <v xml:space="preserve"> </v>
      </c>
      <c r="I484" s="80"/>
      <c r="J484" s="81" t="str">
        <f ca="1">IFERROR(IF(AND(
MOD(C484-fctlontodouble(VLOOKUP(B484,#REF!,4,FALSE))/360,1)&gt;=MOD((((MID((MID((IF(ISERR(A484),"",fctsoleil(A484,fctlattodouble(VLOOKUP(B484,#REF!,3,FALSE)),fctlontodouble(VLOOKUP(B484,#REF!,4,FALSE)),FALSE))),1,4)),1,2))*60+MID((MID((IF(ISERR(A484),"",fctsoleil(A484,fctlattodouble(VLOOKUP(B484,#REF!,3,FALSE)),fctlontodouble(VLOOKUP(B484,#REF!,4,FALSE)),FALSE))),1,4)),3,4))/(60*24))-fctlontodouble(VLOOKUP(B484,#REF!,4,FALSE))/360,1),
MOD(C484-fctlontodouble(VLOOKUP(B484,#REF!,4,FALSE))/360,1)&lt;MOD((((MID((MID((IF(ISERR(A484),"",fctsoleil(A484,fctlattodouble(VLOOKUP(B484,#REF!,3,FALSE)),fctlontodouble(VLOOKUP(B484,#REF!,4,FALSE)),FALSE))),7,4)),1,2))*60+MID((MID((IF(ISERR(A484),"",fctsoleil(A484,fctlattodouble(VLOOKUP(B484,#REF!,3,FALSE)),fctlontodouble(VLOOKUP(B484,#REF!,4,FALSE)),FALSE))),7,4)),3,4))/(60*24))-fctlontodouble(VLOOKUP(B484,#REF!,4,FALSE))/360,1)
),1,""),"")</f>
        <v/>
      </c>
      <c r="K484" s="82" t="str">
        <f t="shared" si="25"/>
        <v/>
      </c>
      <c r="L484" s="79" t="str">
        <f ca="1">IFERROR(IF(AND(
MOD(E484-fctlontodouble(VLOOKUP(D484,#REF!,4,FALSE))/360,1)&gt;=MOD((((MID((MID((IF(ISERR(A484),"",fctsoleil(A484,fctlattodouble(VLOOKUP(D484,#REF!,3,FALSE)),fctlontodouble(VLOOKUP(D484,#REF!,4,FALSE)),FALSE))),1,4)),1,2))*60+MID((MID((IF(ISERR(A484),"",fctsoleil(A484,fctlattodouble(VLOOKUP(D484,#REF!,3,FALSE)),fctlontodouble(VLOOKUP(D484,#REF!,4,FALSE)),FALSE))),1,4)),3,4))/(60*24))-fctlontodouble(VLOOKUP(D484,#REF!,4,FALSE))/360,1),
MOD(E484-fctlontodouble(VLOOKUP(D484,#REF!,4,FALSE))/360,1)&lt;MOD((((MID((MID((IF(ISERR(A484),"",fctsoleil(A484,fctlattodouble(VLOOKUP(D484,#REF!,3,FALSE)),fctlontodouble(VLOOKUP(D484,#REF!,4,FALSE)),FALSE))),7,4)),1,2))*60+MID((MID((IF(ISERR(A484),"",fctsoleil(A484,fctlattodouble(VLOOKUP(D484,#REF!,3,FALSE)),fctlontodouble(VLOOKUP(D484,#REF!,4,FALSE)),FALSE))),7,4)),3,4))/(60*24))-fctlontodouble(VLOOKUP(D484,#REF!,4,FALSE))/360,1)
),1," "),"")</f>
        <v/>
      </c>
      <c r="M484" s="79" t="str">
        <f t="shared" si="26"/>
        <v/>
      </c>
      <c r="N484" s="94"/>
      <c r="O484" s="83"/>
      <c r="P484" s="95"/>
      <c r="Q484" s="96"/>
      <c r="R484" s="97" t="str">
        <f>IF(AND(A484&lt;&gt;0,B484&lt;&gt;0,D484&lt;&gt;0,C484&lt;&gt;0,N484&lt;&gt;0),(vol_de_nuit(B484,D484,A484,C484,N484/24)*24),"")</f>
        <v/>
      </c>
      <c r="S484" s="98"/>
      <c r="T484" s="95"/>
      <c r="U484" s="99"/>
      <c r="V484" s="100"/>
      <c r="W484" s="101"/>
      <c r="X484" s="116" t="str">
        <f>IFERROR(IF(AND(VLOOKUP($F484,'Aircraft list'!$A$4:$G$39,2,FALSE)="YES",VLOOKUP($F484,'Aircraft list'!$A$4:$G$39,4,FALSE)="YES"),T484,""),"")</f>
        <v/>
      </c>
      <c r="Y484" s="115" t="str">
        <f>IFERROR(IF(AND(VLOOKUP($F484,'Aircraft list'!$A$4:$G$39,2,FALSE)="YES",VLOOKUP($F484,'Aircraft list'!$A$4:$G$39,4,FALSE)="YES"),V484,""),"")</f>
        <v/>
      </c>
      <c r="Z484" s="116" t="str">
        <f>IFERROR(IF(AND(VLOOKUP($F484,'Aircraft list'!$A$4:$G$39,3,FALSE)="YES",VLOOKUP($F484,'Aircraft list'!$A$4:$G$39,4,FALSE)="YES"),T484,""),"")</f>
        <v/>
      </c>
      <c r="AA484" s="115" t="str">
        <f>IFERROR(IF(AND(VLOOKUP($F484,'Aircraft list'!$A$4:$G$39,3,FALSE)="YES",VLOOKUP($F484,'Aircraft list'!$A$4:$G$39,4,FALSE)="YES"),V484,""),"")</f>
        <v/>
      </c>
      <c r="AB484" s="116" t="str">
        <f>IFERROR(IF(AND(VLOOKUP($F484,'Aircraft list'!$A$4:$G$39,2,FALSE)="YES",VLOOKUP($F484,'Aircraft list'!$A$4:$G$39,6,FALSE)="YES"),T484,""),"")</f>
        <v/>
      </c>
      <c r="AC484" s="115" t="str">
        <f>IFERROR(IF(AND(VLOOKUP($F484,'Aircraft list'!$A$4:$G$39,2,FALSE)="YES",VLOOKUP($F484,'Aircraft list'!$A$4:$G$39,6,FALSE)="YES"),V484,""),"")</f>
        <v/>
      </c>
      <c r="AD484" s="116" t="str">
        <f>IFERROR(IF(AND(VLOOKUP($F484,'Aircraft list'!$A$4:$G$39,3,FALSE)="YES",VLOOKUP($F484,'Aircraft list'!$A$4:$G$39,6,FALSE)="YES"),T484,""),"")</f>
        <v/>
      </c>
      <c r="AE484" s="117" t="str">
        <f>IFERROR(IF(AND(VLOOKUP($F484,'Aircraft list'!$A$4:$G$39,3,FALSE)="YES",VLOOKUP($F484,'Aircraft list'!$A$4:$G$39,6,FALSE)="YES"),U484,""),"")</f>
        <v/>
      </c>
      <c r="AF484" s="115" t="str">
        <f>IFERROR(IF(AND(VLOOKUP($F484,'Aircraft list'!$A$4:$G$39,3,FALSE)="YES",VLOOKUP($F484,'Aircraft list'!$A$4:$G$39,6,FALSE)="YES"),V484,""),"")</f>
        <v/>
      </c>
      <c r="AG484" s="116" t="str">
        <f>IFERROR(IF(VLOOKUP($F484,'Aircraft list'!$A$4:$G$39,5,FALSE)="YES",T484,""),"")</f>
        <v/>
      </c>
      <c r="AH484" s="117" t="str">
        <f>IFERROR(IF(VLOOKUP($F484,'Aircraft list'!$A$4:$G$39,5,FALSE)="YES",U484,""),"")</f>
        <v/>
      </c>
      <c r="AI484" s="115" t="str">
        <f>IFERROR(IF(VLOOKUP($F484,'Aircraft list'!$A$4:$G$39,5,FALSE)="YES",V484,""),"")</f>
        <v/>
      </c>
      <c r="AJ484" s="101"/>
      <c r="AK484" s="101"/>
      <c r="AL484" s="101"/>
      <c r="AM484" s="102" t="str">
        <f>IFERROR(IF(VLOOKUP($F484,'Aircraft list'!$A$4:$G$39,7,FALSE)="YES",N484,""),"")</f>
        <v/>
      </c>
      <c r="AN484" s="112"/>
      <c r="AO484" s="101"/>
      <c r="AP484" s="101"/>
      <c r="AQ484" s="101"/>
      <c r="AR484" s="111"/>
      <c r="AS484" s="102"/>
      <c r="AT484" s="102"/>
    </row>
    <row r="485" spans="1:46" s="50" customFormat="1">
      <c r="A485" s="84"/>
      <c r="B485" s="75"/>
      <c r="C485" s="76"/>
      <c r="D485" s="77"/>
      <c r="E485" s="73" t="str">
        <f t="shared" si="24"/>
        <v/>
      </c>
      <c r="F485" s="79"/>
      <c r="G485" s="80"/>
      <c r="H485" s="50" t="str">
        <f>IFERROR(IF(VLOOKUP(F485,'Aircraft list'!$A$4:$T$59, 3,FALSE)="YES", "ME", "SE" )," ")</f>
        <v xml:space="preserve"> </v>
      </c>
      <c r="I485" s="80"/>
      <c r="J485" s="81" t="str">
        <f ca="1">IFERROR(IF(AND(
MOD(C485-fctlontodouble(VLOOKUP(B485,#REF!,4,FALSE))/360,1)&gt;=MOD((((MID((MID((IF(ISERR(A485),"",fctsoleil(A485,fctlattodouble(VLOOKUP(B485,#REF!,3,FALSE)),fctlontodouble(VLOOKUP(B485,#REF!,4,FALSE)),FALSE))),1,4)),1,2))*60+MID((MID((IF(ISERR(A485),"",fctsoleil(A485,fctlattodouble(VLOOKUP(B485,#REF!,3,FALSE)),fctlontodouble(VLOOKUP(B485,#REF!,4,FALSE)),FALSE))),1,4)),3,4))/(60*24))-fctlontodouble(VLOOKUP(B485,#REF!,4,FALSE))/360,1),
MOD(C485-fctlontodouble(VLOOKUP(B485,#REF!,4,FALSE))/360,1)&lt;MOD((((MID((MID((IF(ISERR(A485),"",fctsoleil(A485,fctlattodouble(VLOOKUP(B485,#REF!,3,FALSE)),fctlontodouble(VLOOKUP(B485,#REF!,4,FALSE)),FALSE))),7,4)),1,2))*60+MID((MID((IF(ISERR(A485),"",fctsoleil(A485,fctlattodouble(VLOOKUP(B485,#REF!,3,FALSE)),fctlontodouble(VLOOKUP(B485,#REF!,4,FALSE)),FALSE))),7,4)),3,4))/(60*24))-fctlontodouble(VLOOKUP(B485,#REF!,4,FALSE))/360,1)
),1,""),"")</f>
        <v/>
      </c>
      <c r="K485" s="82" t="str">
        <f t="shared" si="25"/>
        <v/>
      </c>
      <c r="L485" s="79" t="str">
        <f ca="1">IFERROR(IF(AND(
MOD(E485-fctlontodouble(VLOOKUP(D485,#REF!,4,FALSE))/360,1)&gt;=MOD((((MID((MID((IF(ISERR(A485),"",fctsoleil(A485,fctlattodouble(VLOOKUP(D485,#REF!,3,FALSE)),fctlontodouble(VLOOKUP(D485,#REF!,4,FALSE)),FALSE))),1,4)),1,2))*60+MID((MID((IF(ISERR(A485),"",fctsoleil(A485,fctlattodouble(VLOOKUP(D485,#REF!,3,FALSE)),fctlontodouble(VLOOKUP(D485,#REF!,4,FALSE)),FALSE))),1,4)),3,4))/(60*24))-fctlontodouble(VLOOKUP(D485,#REF!,4,FALSE))/360,1),
MOD(E485-fctlontodouble(VLOOKUP(D485,#REF!,4,FALSE))/360,1)&lt;MOD((((MID((MID((IF(ISERR(A485),"",fctsoleil(A485,fctlattodouble(VLOOKUP(D485,#REF!,3,FALSE)),fctlontodouble(VLOOKUP(D485,#REF!,4,FALSE)),FALSE))),7,4)),1,2))*60+MID((MID((IF(ISERR(A485),"",fctsoleil(A485,fctlattodouble(VLOOKUP(D485,#REF!,3,FALSE)),fctlontodouble(VLOOKUP(D485,#REF!,4,FALSE)),FALSE))),7,4)),3,4))/(60*24))-fctlontodouble(VLOOKUP(D485,#REF!,4,FALSE))/360,1)
),1," "),"")</f>
        <v/>
      </c>
      <c r="M485" s="79" t="str">
        <f t="shared" si="26"/>
        <v/>
      </c>
      <c r="N485" s="94"/>
      <c r="O485" s="83"/>
      <c r="P485" s="95"/>
      <c r="Q485" s="96"/>
      <c r="R485" s="97" t="str">
        <f>IF(AND(A485&lt;&gt;0,B485&lt;&gt;0,D485&lt;&gt;0,C485&lt;&gt;0,N485&lt;&gt;0),(vol_de_nuit(B485,D485,A485,C485,N485/24)*24),"")</f>
        <v/>
      </c>
      <c r="S485" s="98"/>
      <c r="T485" s="95"/>
      <c r="U485" s="99"/>
      <c r="V485" s="100"/>
      <c r="W485" s="101"/>
      <c r="X485" s="116" t="str">
        <f>IFERROR(IF(AND(VLOOKUP($F485,'Aircraft list'!$A$4:$G$39,2,FALSE)="YES",VLOOKUP($F485,'Aircraft list'!$A$4:$G$39,4,FALSE)="YES"),T485,""),"")</f>
        <v/>
      </c>
      <c r="Y485" s="115" t="str">
        <f>IFERROR(IF(AND(VLOOKUP($F485,'Aircraft list'!$A$4:$G$39,2,FALSE)="YES",VLOOKUP($F485,'Aircraft list'!$A$4:$G$39,4,FALSE)="YES"),V485,""),"")</f>
        <v/>
      </c>
      <c r="Z485" s="116" t="str">
        <f>IFERROR(IF(AND(VLOOKUP($F485,'Aircraft list'!$A$4:$G$39,3,FALSE)="YES",VLOOKUP($F485,'Aircraft list'!$A$4:$G$39,4,FALSE)="YES"),T485,""),"")</f>
        <v/>
      </c>
      <c r="AA485" s="115" t="str">
        <f>IFERROR(IF(AND(VLOOKUP($F485,'Aircraft list'!$A$4:$G$39,3,FALSE)="YES",VLOOKUP($F485,'Aircraft list'!$A$4:$G$39,4,FALSE)="YES"),V485,""),"")</f>
        <v/>
      </c>
      <c r="AB485" s="116" t="str">
        <f>IFERROR(IF(AND(VLOOKUP($F485,'Aircraft list'!$A$4:$G$39,2,FALSE)="YES",VLOOKUP($F485,'Aircraft list'!$A$4:$G$39,6,FALSE)="YES"),T485,""),"")</f>
        <v/>
      </c>
      <c r="AC485" s="115" t="str">
        <f>IFERROR(IF(AND(VLOOKUP($F485,'Aircraft list'!$A$4:$G$39,2,FALSE)="YES",VLOOKUP($F485,'Aircraft list'!$A$4:$G$39,6,FALSE)="YES"),V485,""),"")</f>
        <v/>
      </c>
      <c r="AD485" s="116" t="str">
        <f>IFERROR(IF(AND(VLOOKUP($F485,'Aircraft list'!$A$4:$G$39,3,FALSE)="YES",VLOOKUP($F485,'Aircraft list'!$A$4:$G$39,6,FALSE)="YES"),T485,""),"")</f>
        <v/>
      </c>
      <c r="AE485" s="117" t="str">
        <f>IFERROR(IF(AND(VLOOKUP($F485,'Aircraft list'!$A$4:$G$39,3,FALSE)="YES",VLOOKUP($F485,'Aircraft list'!$A$4:$G$39,6,FALSE)="YES"),U485,""),"")</f>
        <v/>
      </c>
      <c r="AF485" s="115" t="str">
        <f>IFERROR(IF(AND(VLOOKUP($F485,'Aircraft list'!$A$4:$G$39,3,FALSE)="YES",VLOOKUP($F485,'Aircraft list'!$A$4:$G$39,6,FALSE)="YES"),V485,""),"")</f>
        <v/>
      </c>
      <c r="AG485" s="116" t="str">
        <f>IFERROR(IF(VLOOKUP($F485,'Aircraft list'!$A$4:$G$39,5,FALSE)="YES",T485,""),"")</f>
        <v/>
      </c>
      <c r="AH485" s="117" t="str">
        <f>IFERROR(IF(VLOOKUP($F485,'Aircraft list'!$A$4:$G$39,5,FALSE)="YES",U485,""),"")</f>
        <v/>
      </c>
      <c r="AI485" s="115" t="str">
        <f>IFERROR(IF(VLOOKUP($F485,'Aircraft list'!$A$4:$G$39,5,FALSE)="YES",V485,""),"")</f>
        <v/>
      </c>
      <c r="AJ485" s="101"/>
      <c r="AK485" s="101"/>
      <c r="AL485" s="101"/>
      <c r="AM485" s="102" t="str">
        <f>IFERROR(IF(VLOOKUP($F485,'Aircraft list'!$A$4:$G$39,7,FALSE)="YES",N485,""),"")</f>
        <v/>
      </c>
      <c r="AN485" s="112"/>
      <c r="AO485" s="101"/>
      <c r="AP485" s="101"/>
      <c r="AQ485" s="101"/>
      <c r="AR485" s="111"/>
      <c r="AS485" s="102"/>
      <c r="AT485" s="102"/>
    </row>
    <row r="486" spans="1:46" s="50" customFormat="1">
      <c r="A486" s="84"/>
      <c r="B486" s="75"/>
      <c r="C486" s="76"/>
      <c r="D486" s="77"/>
      <c r="E486" s="73" t="str">
        <f t="shared" si="24"/>
        <v/>
      </c>
      <c r="F486" s="79"/>
      <c r="G486" s="80"/>
      <c r="H486" s="50" t="str">
        <f>IFERROR(IF(VLOOKUP(F486,'Aircraft list'!$A$4:$T$59, 3,FALSE)="YES", "ME", "SE" )," ")</f>
        <v xml:space="preserve"> </v>
      </c>
      <c r="I486" s="80"/>
      <c r="J486" s="81" t="str">
        <f ca="1">IFERROR(IF(AND(
MOD(C486-fctlontodouble(VLOOKUP(B486,#REF!,4,FALSE))/360,1)&gt;=MOD((((MID((MID((IF(ISERR(A486),"",fctsoleil(A486,fctlattodouble(VLOOKUP(B486,#REF!,3,FALSE)),fctlontodouble(VLOOKUP(B486,#REF!,4,FALSE)),FALSE))),1,4)),1,2))*60+MID((MID((IF(ISERR(A486),"",fctsoleil(A486,fctlattodouble(VLOOKUP(B486,#REF!,3,FALSE)),fctlontodouble(VLOOKUP(B486,#REF!,4,FALSE)),FALSE))),1,4)),3,4))/(60*24))-fctlontodouble(VLOOKUP(B486,#REF!,4,FALSE))/360,1),
MOD(C486-fctlontodouble(VLOOKUP(B486,#REF!,4,FALSE))/360,1)&lt;MOD((((MID((MID((IF(ISERR(A486),"",fctsoleil(A486,fctlattodouble(VLOOKUP(B486,#REF!,3,FALSE)),fctlontodouble(VLOOKUP(B486,#REF!,4,FALSE)),FALSE))),7,4)),1,2))*60+MID((MID((IF(ISERR(A486),"",fctsoleil(A486,fctlattodouble(VLOOKUP(B486,#REF!,3,FALSE)),fctlontodouble(VLOOKUP(B486,#REF!,4,FALSE)),FALSE))),7,4)),3,4))/(60*24))-fctlontodouble(VLOOKUP(B486,#REF!,4,FALSE))/360,1)
),1,""),"")</f>
        <v/>
      </c>
      <c r="K486" s="82" t="str">
        <f t="shared" si="25"/>
        <v/>
      </c>
      <c r="L486" s="79" t="str">
        <f ca="1">IFERROR(IF(AND(
MOD(E486-fctlontodouble(VLOOKUP(D486,#REF!,4,FALSE))/360,1)&gt;=MOD((((MID((MID((IF(ISERR(A486),"",fctsoleil(A486,fctlattodouble(VLOOKUP(D486,#REF!,3,FALSE)),fctlontodouble(VLOOKUP(D486,#REF!,4,FALSE)),FALSE))),1,4)),1,2))*60+MID((MID((IF(ISERR(A486),"",fctsoleil(A486,fctlattodouble(VLOOKUP(D486,#REF!,3,FALSE)),fctlontodouble(VLOOKUP(D486,#REF!,4,FALSE)),FALSE))),1,4)),3,4))/(60*24))-fctlontodouble(VLOOKUP(D486,#REF!,4,FALSE))/360,1),
MOD(E486-fctlontodouble(VLOOKUP(D486,#REF!,4,FALSE))/360,1)&lt;MOD((((MID((MID((IF(ISERR(A486),"",fctsoleil(A486,fctlattodouble(VLOOKUP(D486,#REF!,3,FALSE)),fctlontodouble(VLOOKUP(D486,#REF!,4,FALSE)),FALSE))),7,4)),1,2))*60+MID((MID((IF(ISERR(A486),"",fctsoleil(A486,fctlattodouble(VLOOKUP(D486,#REF!,3,FALSE)),fctlontodouble(VLOOKUP(D486,#REF!,4,FALSE)),FALSE))),7,4)),3,4))/(60*24))-fctlontodouble(VLOOKUP(D486,#REF!,4,FALSE))/360,1)
),1," "),"")</f>
        <v/>
      </c>
      <c r="M486" s="79" t="str">
        <f t="shared" si="26"/>
        <v/>
      </c>
      <c r="N486" s="94"/>
      <c r="O486" s="83"/>
      <c r="P486" s="95"/>
      <c r="Q486" s="96"/>
      <c r="R486" s="97" t="str">
        <f>IF(AND(A486&lt;&gt;0,B486&lt;&gt;0,D486&lt;&gt;0,C486&lt;&gt;0,N486&lt;&gt;0),(vol_de_nuit(B486,D486,A486,C486,N486/24)*24),"")</f>
        <v/>
      </c>
      <c r="S486" s="98"/>
      <c r="T486" s="95"/>
      <c r="U486" s="99"/>
      <c r="V486" s="100"/>
      <c r="W486" s="101"/>
      <c r="X486" s="116" t="str">
        <f>IFERROR(IF(AND(VLOOKUP($F486,'Aircraft list'!$A$4:$G$39,2,FALSE)="YES",VLOOKUP($F486,'Aircraft list'!$A$4:$G$39,4,FALSE)="YES"),T486,""),"")</f>
        <v/>
      </c>
      <c r="Y486" s="115" t="str">
        <f>IFERROR(IF(AND(VLOOKUP($F486,'Aircraft list'!$A$4:$G$39,2,FALSE)="YES",VLOOKUP($F486,'Aircraft list'!$A$4:$G$39,4,FALSE)="YES"),V486,""),"")</f>
        <v/>
      </c>
      <c r="Z486" s="116" t="str">
        <f>IFERROR(IF(AND(VLOOKUP($F486,'Aircraft list'!$A$4:$G$39,3,FALSE)="YES",VLOOKUP($F486,'Aircraft list'!$A$4:$G$39,4,FALSE)="YES"),T486,""),"")</f>
        <v/>
      </c>
      <c r="AA486" s="115" t="str">
        <f>IFERROR(IF(AND(VLOOKUP($F486,'Aircraft list'!$A$4:$G$39,3,FALSE)="YES",VLOOKUP($F486,'Aircraft list'!$A$4:$G$39,4,FALSE)="YES"),V486,""),"")</f>
        <v/>
      </c>
      <c r="AB486" s="116" t="str">
        <f>IFERROR(IF(AND(VLOOKUP($F486,'Aircraft list'!$A$4:$G$39,2,FALSE)="YES",VLOOKUP($F486,'Aircraft list'!$A$4:$G$39,6,FALSE)="YES"),T486,""),"")</f>
        <v/>
      </c>
      <c r="AC486" s="115" t="str">
        <f>IFERROR(IF(AND(VLOOKUP($F486,'Aircraft list'!$A$4:$G$39,2,FALSE)="YES",VLOOKUP($F486,'Aircraft list'!$A$4:$G$39,6,FALSE)="YES"),V486,""),"")</f>
        <v/>
      </c>
      <c r="AD486" s="116" t="str">
        <f>IFERROR(IF(AND(VLOOKUP($F486,'Aircraft list'!$A$4:$G$39,3,FALSE)="YES",VLOOKUP($F486,'Aircraft list'!$A$4:$G$39,6,FALSE)="YES"),T486,""),"")</f>
        <v/>
      </c>
      <c r="AE486" s="117" t="str">
        <f>IFERROR(IF(AND(VLOOKUP($F486,'Aircraft list'!$A$4:$G$39,3,FALSE)="YES",VLOOKUP($F486,'Aircraft list'!$A$4:$G$39,6,FALSE)="YES"),U486,""),"")</f>
        <v/>
      </c>
      <c r="AF486" s="115" t="str">
        <f>IFERROR(IF(AND(VLOOKUP($F486,'Aircraft list'!$A$4:$G$39,3,FALSE)="YES",VLOOKUP($F486,'Aircraft list'!$A$4:$G$39,6,FALSE)="YES"),V486,""),"")</f>
        <v/>
      </c>
      <c r="AG486" s="116" t="str">
        <f>IFERROR(IF(VLOOKUP($F486,'Aircraft list'!$A$4:$G$39,5,FALSE)="YES",T486,""),"")</f>
        <v/>
      </c>
      <c r="AH486" s="117" t="str">
        <f>IFERROR(IF(VLOOKUP($F486,'Aircraft list'!$A$4:$G$39,5,FALSE)="YES",U486,""),"")</f>
        <v/>
      </c>
      <c r="AI486" s="115" t="str">
        <f>IFERROR(IF(VLOOKUP($F486,'Aircraft list'!$A$4:$G$39,5,FALSE)="YES",V486,""),"")</f>
        <v/>
      </c>
      <c r="AJ486" s="101"/>
      <c r="AK486" s="101"/>
      <c r="AL486" s="101"/>
      <c r="AM486" s="102" t="str">
        <f>IFERROR(IF(VLOOKUP($F486,'Aircraft list'!$A$4:$G$39,7,FALSE)="YES",N486,""),"")</f>
        <v/>
      </c>
      <c r="AN486" s="112"/>
      <c r="AO486" s="101"/>
      <c r="AP486" s="101"/>
      <c r="AQ486" s="101"/>
      <c r="AR486" s="111"/>
      <c r="AS486" s="102"/>
      <c r="AT486" s="102"/>
    </row>
    <row r="487" spans="1:46" s="50" customFormat="1">
      <c r="A487" s="84"/>
      <c r="B487" s="75"/>
      <c r="C487" s="76"/>
      <c r="D487" s="77"/>
      <c r="E487" s="73" t="str">
        <f t="shared" si="24"/>
        <v/>
      </c>
      <c r="F487" s="79"/>
      <c r="G487" s="80"/>
      <c r="H487" s="50" t="str">
        <f>IFERROR(IF(VLOOKUP(F487,'Aircraft list'!$A$4:$T$59, 3,FALSE)="YES", "ME", "SE" )," ")</f>
        <v xml:space="preserve"> </v>
      </c>
      <c r="I487" s="80"/>
      <c r="J487" s="81" t="str">
        <f ca="1">IFERROR(IF(AND(
MOD(C487-fctlontodouble(VLOOKUP(B487,#REF!,4,FALSE))/360,1)&gt;=MOD((((MID((MID((IF(ISERR(A487),"",fctsoleil(A487,fctlattodouble(VLOOKUP(B487,#REF!,3,FALSE)),fctlontodouble(VLOOKUP(B487,#REF!,4,FALSE)),FALSE))),1,4)),1,2))*60+MID((MID((IF(ISERR(A487),"",fctsoleil(A487,fctlattodouble(VLOOKUP(B487,#REF!,3,FALSE)),fctlontodouble(VLOOKUP(B487,#REF!,4,FALSE)),FALSE))),1,4)),3,4))/(60*24))-fctlontodouble(VLOOKUP(B487,#REF!,4,FALSE))/360,1),
MOD(C487-fctlontodouble(VLOOKUP(B487,#REF!,4,FALSE))/360,1)&lt;MOD((((MID((MID((IF(ISERR(A487),"",fctsoleil(A487,fctlattodouble(VLOOKUP(B487,#REF!,3,FALSE)),fctlontodouble(VLOOKUP(B487,#REF!,4,FALSE)),FALSE))),7,4)),1,2))*60+MID((MID((IF(ISERR(A487),"",fctsoleil(A487,fctlattodouble(VLOOKUP(B487,#REF!,3,FALSE)),fctlontodouble(VLOOKUP(B487,#REF!,4,FALSE)),FALSE))),7,4)),3,4))/(60*24))-fctlontodouble(VLOOKUP(B487,#REF!,4,FALSE))/360,1)
),1,""),"")</f>
        <v/>
      </c>
      <c r="K487" s="82" t="str">
        <f t="shared" si="25"/>
        <v/>
      </c>
      <c r="L487" s="79" t="str">
        <f ca="1">IFERROR(IF(AND(
MOD(E487-fctlontodouble(VLOOKUP(D487,#REF!,4,FALSE))/360,1)&gt;=MOD((((MID((MID((IF(ISERR(A487),"",fctsoleil(A487,fctlattodouble(VLOOKUP(D487,#REF!,3,FALSE)),fctlontodouble(VLOOKUP(D487,#REF!,4,FALSE)),FALSE))),1,4)),1,2))*60+MID((MID((IF(ISERR(A487),"",fctsoleil(A487,fctlattodouble(VLOOKUP(D487,#REF!,3,FALSE)),fctlontodouble(VLOOKUP(D487,#REF!,4,FALSE)),FALSE))),1,4)),3,4))/(60*24))-fctlontodouble(VLOOKUP(D487,#REF!,4,FALSE))/360,1),
MOD(E487-fctlontodouble(VLOOKUP(D487,#REF!,4,FALSE))/360,1)&lt;MOD((((MID((MID((IF(ISERR(A487),"",fctsoleil(A487,fctlattodouble(VLOOKUP(D487,#REF!,3,FALSE)),fctlontodouble(VLOOKUP(D487,#REF!,4,FALSE)),FALSE))),7,4)),1,2))*60+MID((MID((IF(ISERR(A487),"",fctsoleil(A487,fctlattodouble(VLOOKUP(D487,#REF!,3,FALSE)),fctlontodouble(VLOOKUP(D487,#REF!,4,FALSE)),FALSE))),7,4)),3,4))/(60*24))-fctlontodouble(VLOOKUP(D487,#REF!,4,FALSE))/360,1)
),1," "),"")</f>
        <v/>
      </c>
      <c r="M487" s="79" t="str">
        <f t="shared" si="26"/>
        <v/>
      </c>
      <c r="N487" s="94"/>
      <c r="O487" s="83"/>
      <c r="P487" s="95"/>
      <c r="Q487" s="96"/>
      <c r="R487" s="97" t="str">
        <f>IF(AND(A487&lt;&gt;0,B487&lt;&gt;0,D487&lt;&gt;0,C487&lt;&gt;0,N487&lt;&gt;0),(vol_de_nuit(B487,D487,A487,C487,N487/24)*24),"")</f>
        <v/>
      </c>
      <c r="S487" s="98"/>
      <c r="T487" s="95"/>
      <c r="U487" s="99"/>
      <c r="V487" s="100"/>
      <c r="W487" s="101"/>
      <c r="X487" s="116" t="str">
        <f>IFERROR(IF(AND(VLOOKUP($F487,'Aircraft list'!$A$4:$G$39,2,FALSE)="YES",VLOOKUP($F487,'Aircraft list'!$A$4:$G$39,4,FALSE)="YES"),T487,""),"")</f>
        <v/>
      </c>
      <c r="Y487" s="115" t="str">
        <f>IFERROR(IF(AND(VLOOKUP($F487,'Aircraft list'!$A$4:$G$39,2,FALSE)="YES",VLOOKUP($F487,'Aircraft list'!$A$4:$G$39,4,FALSE)="YES"),V487,""),"")</f>
        <v/>
      </c>
      <c r="Z487" s="116" t="str">
        <f>IFERROR(IF(AND(VLOOKUP($F487,'Aircraft list'!$A$4:$G$39,3,FALSE)="YES",VLOOKUP($F487,'Aircraft list'!$A$4:$G$39,4,FALSE)="YES"),T487,""),"")</f>
        <v/>
      </c>
      <c r="AA487" s="115" t="str">
        <f>IFERROR(IF(AND(VLOOKUP($F487,'Aircraft list'!$A$4:$G$39,3,FALSE)="YES",VLOOKUP($F487,'Aircraft list'!$A$4:$G$39,4,FALSE)="YES"),V487,""),"")</f>
        <v/>
      </c>
      <c r="AB487" s="116" t="str">
        <f>IFERROR(IF(AND(VLOOKUP($F487,'Aircraft list'!$A$4:$G$39,2,FALSE)="YES",VLOOKUP($F487,'Aircraft list'!$A$4:$G$39,6,FALSE)="YES"),T487,""),"")</f>
        <v/>
      </c>
      <c r="AC487" s="115" t="str">
        <f>IFERROR(IF(AND(VLOOKUP($F487,'Aircraft list'!$A$4:$G$39,2,FALSE)="YES",VLOOKUP($F487,'Aircraft list'!$A$4:$G$39,6,FALSE)="YES"),V487,""),"")</f>
        <v/>
      </c>
      <c r="AD487" s="116" t="str">
        <f>IFERROR(IF(AND(VLOOKUP($F487,'Aircraft list'!$A$4:$G$39,3,FALSE)="YES",VLOOKUP($F487,'Aircraft list'!$A$4:$G$39,6,FALSE)="YES"),T487,""),"")</f>
        <v/>
      </c>
      <c r="AE487" s="117" t="str">
        <f>IFERROR(IF(AND(VLOOKUP($F487,'Aircraft list'!$A$4:$G$39,3,FALSE)="YES",VLOOKUP($F487,'Aircraft list'!$A$4:$G$39,6,FALSE)="YES"),U487,""),"")</f>
        <v/>
      </c>
      <c r="AF487" s="115" t="str">
        <f>IFERROR(IF(AND(VLOOKUP($F487,'Aircraft list'!$A$4:$G$39,3,FALSE)="YES",VLOOKUP($F487,'Aircraft list'!$A$4:$G$39,6,FALSE)="YES"),V487,""),"")</f>
        <v/>
      </c>
      <c r="AG487" s="116" t="str">
        <f>IFERROR(IF(VLOOKUP($F487,'Aircraft list'!$A$4:$G$39,5,FALSE)="YES",T487,""),"")</f>
        <v/>
      </c>
      <c r="AH487" s="117" t="str">
        <f>IFERROR(IF(VLOOKUP($F487,'Aircraft list'!$A$4:$G$39,5,FALSE)="YES",U487,""),"")</f>
        <v/>
      </c>
      <c r="AI487" s="115" t="str">
        <f>IFERROR(IF(VLOOKUP($F487,'Aircraft list'!$A$4:$G$39,5,FALSE)="YES",V487,""),"")</f>
        <v/>
      </c>
      <c r="AJ487" s="101"/>
      <c r="AK487" s="101"/>
      <c r="AL487" s="101"/>
      <c r="AM487" s="102" t="str">
        <f>IFERROR(IF(VLOOKUP($F487,'Aircraft list'!$A$4:$G$39,7,FALSE)="YES",N487,""),"")</f>
        <v/>
      </c>
      <c r="AN487" s="112"/>
      <c r="AO487" s="101"/>
      <c r="AP487" s="101"/>
      <c r="AQ487" s="101"/>
      <c r="AR487" s="111"/>
      <c r="AS487" s="102"/>
      <c r="AT487" s="102"/>
    </row>
    <row r="488" spans="1:46" s="50" customFormat="1">
      <c r="A488" s="84"/>
      <c r="B488" s="75"/>
      <c r="C488" s="76"/>
      <c r="D488" s="77"/>
      <c r="E488" s="73" t="str">
        <f t="shared" si="24"/>
        <v/>
      </c>
      <c r="F488" s="79"/>
      <c r="G488" s="80"/>
      <c r="H488" s="50" t="str">
        <f>IFERROR(IF(VLOOKUP(F488,'Aircraft list'!$A$4:$T$59, 3,FALSE)="YES", "ME", "SE" )," ")</f>
        <v xml:space="preserve"> </v>
      </c>
      <c r="I488" s="80"/>
      <c r="J488" s="81" t="str">
        <f ca="1">IFERROR(IF(AND(
MOD(C488-fctlontodouble(VLOOKUP(B488,#REF!,4,FALSE))/360,1)&gt;=MOD((((MID((MID((IF(ISERR(A488),"",fctsoleil(A488,fctlattodouble(VLOOKUP(B488,#REF!,3,FALSE)),fctlontodouble(VLOOKUP(B488,#REF!,4,FALSE)),FALSE))),1,4)),1,2))*60+MID((MID((IF(ISERR(A488),"",fctsoleil(A488,fctlattodouble(VLOOKUP(B488,#REF!,3,FALSE)),fctlontodouble(VLOOKUP(B488,#REF!,4,FALSE)),FALSE))),1,4)),3,4))/(60*24))-fctlontodouble(VLOOKUP(B488,#REF!,4,FALSE))/360,1),
MOD(C488-fctlontodouble(VLOOKUP(B488,#REF!,4,FALSE))/360,1)&lt;MOD((((MID((MID((IF(ISERR(A488),"",fctsoleil(A488,fctlattodouble(VLOOKUP(B488,#REF!,3,FALSE)),fctlontodouble(VLOOKUP(B488,#REF!,4,FALSE)),FALSE))),7,4)),1,2))*60+MID((MID((IF(ISERR(A488),"",fctsoleil(A488,fctlattodouble(VLOOKUP(B488,#REF!,3,FALSE)),fctlontodouble(VLOOKUP(B488,#REF!,4,FALSE)),FALSE))),7,4)),3,4))/(60*24))-fctlontodouble(VLOOKUP(B488,#REF!,4,FALSE))/360,1)
),1,""),"")</f>
        <v/>
      </c>
      <c r="K488" s="82" t="str">
        <f t="shared" si="25"/>
        <v/>
      </c>
      <c r="L488" s="79" t="str">
        <f ca="1">IFERROR(IF(AND(
MOD(E488-fctlontodouble(VLOOKUP(D488,#REF!,4,FALSE))/360,1)&gt;=MOD((((MID((MID((IF(ISERR(A488),"",fctsoleil(A488,fctlattodouble(VLOOKUP(D488,#REF!,3,FALSE)),fctlontodouble(VLOOKUP(D488,#REF!,4,FALSE)),FALSE))),1,4)),1,2))*60+MID((MID((IF(ISERR(A488),"",fctsoleil(A488,fctlattodouble(VLOOKUP(D488,#REF!,3,FALSE)),fctlontodouble(VLOOKUP(D488,#REF!,4,FALSE)),FALSE))),1,4)),3,4))/(60*24))-fctlontodouble(VLOOKUP(D488,#REF!,4,FALSE))/360,1),
MOD(E488-fctlontodouble(VLOOKUP(D488,#REF!,4,FALSE))/360,1)&lt;MOD((((MID((MID((IF(ISERR(A488),"",fctsoleil(A488,fctlattodouble(VLOOKUP(D488,#REF!,3,FALSE)),fctlontodouble(VLOOKUP(D488,#REF!,4,FALSE)),FALSE))),7,4)),1,2))*60+MID((MID((IF(ISERR(A488),"",fctsoleil(A488,fctlattodouble(VLOOKUP(D488,#REF!,3,FALSE)),fctlontodouble(VLOOKUP(D488,#REF!,4,FALSE)),FALSE))),7,4)),3,4))/(60*24))-fctlontodouble(VLOOKUP(D488,#REF!,4,FALSE))/360,1)
),1," "),"")</f>
        <v/>
      </c>
      <c r="M488" s="79" t="str">
        <f t="shared" si="26"/>
        <v/>
      </c>
      <c r="N488" s="94"/>
      <c r="O488" s="83"/>
      <c r="P488" s="95"/>
      <c r="Q488" s="96"/>
      <c r="R488" s="97" t="str">
        <f>IF(AND(A488&lt;&gt;0,B488&lt;&gt;0,D488&lt;&gt;0,C488&lt;&gt;0,N488&lt;&gt;0),(vol_de_nuit(B488,D488,A488,C488,N488/24)*24),"")</f>
        <v/>
      </c>
      <c r="S488" s="98"/>
      <c r="T488" s="95"/>
      <c r="U488" s="99"/>
      <c r="V488" s="100"/>
      <c r="W488" s="101"/>
      <c r="X488" s="116" t="str">
        <f>IFERROR(IF(AND(VLOOKUP($F488,'Aircraft list'!$A$4:$G$39,2,FALSE)="YES",VLOOKUP($F488,'Aircraft list'!$A$4:$G$39,4,FALSE)="YES"),T488,""),"")</f>
        <v/>
      </c>
      <c r="Y488" s="115" t="str">
        <f>IFERROR(IF(AND(VLOOKUP($F488,'Aircraft list'!$A$4:$G$39,2,FALSE)="YES",VLOOKUP($F488,'Aircraft list'!$A$4:$G$39,4,FALSE)="YES"),V488,""),"")</f>
        <v/>
      </c>
      <c r="Z488" s="116" t="str">
        <f>IFERROR(IF(AND(VLOOKUP($F488,'Aircraft list'!$A$4:$G$39,3,FALSE)="YES",VLOOKUP($F488,'Aircraft list'!$A$4:$G$39,4,FALSE)="YES"),T488,""),"")</f>
        <v/>
      </c>
      <c r="AA488" s="115" t="str">
        <f>IFERROR(IF(AND(VLOOKUP($F488,'Aircraft list'!$A$4:$G$39,3,FALSE)="YES",VLOOKUP($F488,'Aircraft list'!$A$4:$G$39,4,FALSE)="YES"),V488,""),"")</f>
        <v/>
      </c>
      <c r="AB488" s="116" t="str">
        <f>IFERROR(IF(AND(VLOOKUP($F488,'Aircraft list'!$A$4:$G$39,2,FALSE)="YES",VLOOKUP($F488,'Aircraft list'!$A$4:$G$39,6,FALSE)="YES"),T488,""),"")</f>
        <v/>
      </c>
      <c r="AC488" s="115" t="str">
        <f>IFERROR(IF(AND(VLOOKUP($F488,'Aircraft list'!$A$4:$G$39,2,FALSE)="YES",VLOOKUP($F488,'Aircraft list'!$A$4:$G$39,6,FALSE)="YES"),V488,""),"")</f>
        <v/>
      </c>
      <c r="AD488" s="116" t="str">
        <f>IFERROR(IF(AND(VLOOKUP($F488,'Aircraft list'!$A$4:$G$39,3,FALSE)="YES",VLOOKUP($F488,'Aircraft list'!$A$4:$G$39,6,FALSE)="YES"),T488,""),"")</f>
        <v/>
      </c>
      <c r="AE488" s="117" t="str">
        <f>IFERROR(IF(AND(VLOOKUP($F488,'Aircraft list'!$A$4:$G$39,3,FALSE)="YES",VLOOKUP($F488,'Aircraft list'!$A$4:$G$39,6,FALSE)="YES"),U488,""),"")</f>
        <v/>
      </c>
      <c r="AF488" s="115" t="str">
        <f>IFERROR(IF(AND(VLOOKUP($F488,'Aircraft list'!$A$4:$G$39,3,FALSE)="YES",VLOOKUP($F488,'Aircraft list'!$A$4:$G$39,6,FALSE)="YES"),V488,""),"")</f>
        <v/>
      </c>
      <c r="AG488" s="116" t="str">
        <f>IFERROR(IF(VLOOKUP($F488,'Aircraft list'!$A$4:$G$39,5,FALSE)="YES",T488,""),"")</f>
        <v/>
      </c>
      <c r="AH488" s="117" t="str">
        <f>IFERROR(IF(VLOOKUP($F488,'Aircraft list'!$A$4:$G$39,5,FALSE)="YES",U488,""),"")</f>
        <v/>
      </c>
      <c r="AI488" s="115" t="str">
        <f>IFERROR(IF(VLOOKUP($F488,'Aircraft list'!$A$4:$G$39,5,FALSE)="YES",V488,""),"")</f>
        <v/>
      </c>
      <c r="AJ488" s="101"/>
      <c r="AK488" s="101"/>
      <c r="AL488" s="101"/>
      <c r="AM488" s="102" t="str">
        <f>IFERROR(IF(VLOOKUP($F488,'Aircraft list'!$A$4:$G$39,7,FALSE)="YES",N488,""),"")</f>
        <v/>
      </c>
      <c r="AN488" s="112"/>
      <c r="AO488" s="101"/>
      <c r="AP488" s="101"/>
      <c r="AQ488" s="101"/>
      <c r="AR488" s="111"/>
      <c r="AS488" s="102"/>
      <c r="AT488" s="102"/>
    </row>
    <row r="489" spans="1:46" s="50" customFormat="1">
      <c r="A489" s="84"/>
      <c r="B489" s="75"/>
      <c r="C489" s="76"/>
      <c r="D489" s="77"/>
      <c r="E489" s="73" t="str">
        <f t="shared" si="24"/>
        <v/>
      </c>
      <c r="F489" s="79"/>
      <c r="G489" s="80"/>
      <c r="H489" s="50" t="str">
        <f>IFERROR(IF(VLOOKUP(F489,'Aircraft list'!$A$4:$T$59, 3,FALSE)="YES", "ME", "SE" )," ")</f>
        <v xml:space="preserve"> </v>
      </c>
      <c r="I489" s="80"/>
      <c r="J489" s="81" t="str">
        <f ca="1">IFERROR(IF(AND(
MOD(C489-fctlontodouble(VLOOKUP(B489,#REF!,4,FALSE))/360,1)&gt;=MOD((((MID((MID((IF(ISERR(A489),"",fctsoleil(A489,fctlattodouble(VLOOKUP(B489,#REF!,3,FALSE)),fctlontodouble(VLOOKUP(B489,#REF!,4,FALSE)),FALSE))),1,4)),1,2))*60+MID((MID((IF(ISERR(A489),"",fctsoleil(A489,fctlattodouble(VLOOKUP(B489,#REF!,3,FALSE)),fctlontodouble(VLOOKUP(B489,#REF!,4,FALSE)),FALSE))),1,4)),3,4))/(60*24))-fctlontodouble(VLOOKUP(B489,#REF!,4,FALSE))/360,1),
MOD(C489-fctlontodouble(VLOOKUP(B489,#REF!,4,FALSE))/360,1)&lt;MOD((((MID((MID((IF(ISERR(A489),"",fctsoleil(A489,fctlattodouble(VLOOKUP(B489,#REF!,3,FALSE)),fctlontodouble(VLOOKUP(B489,#REF!,4,FALSE)),FALSE))),7,4)),1,2))*60+MID((MID((IF(ISERR(A489),"",fctsoleil(A489,fctlattodouble(VLOOKUP(B489,#REF!,3,FALSE)),fctlontodouble(VLOOKUP(B489,#REF!,4,FALSE)),FALSE))),7,4)),3,4))/(60*24))-fctlontodouble(VLOOKUP(B489,#REF!,4,FALSE))/360,1)
),1,""),"")</f>
        <v/>
      </c>
      <c r="K489" s="82" t="str">
        <f t="shared" si="25"/>
        <v/>
      </c>
      <c r="L489" s="79" t="str">
        <f ca="1">IFERROR(IF(AND(
MOD(E489-fctlontodouble(VLOOKUP(D489,#REF!,4,FALSE))/360,1)&gt;=MOD((((MID((MID((IF(ISERR(A489),"",fctsoleil(A489,fctlattodouble(VLOOKUP(D489,#REF!,3,FALSE)),fctlontodouble(VLOOKUP(D489,#REF!,4,FALSE)),FALSE))),1,4)),1,2))*60+MID((MID((IF(ISERR(A489),"",fctsoleil(A489,fctlattodouble(VLOOKUP(D489,#REF!,3,FALSE)),fctlontodouble(VLOOKUP(D489,#REF!,4,FALSE)),FALSE))),1,4)),3,4))/(60*24))-fctlontodouble(VLOOKUP(D489,#REF!,4,FALSE))/360,1),
MOD(E489-fctlontodouble(VLOOKUP(D489,#REF!,4,FALSE))/360,1)&lt;MOD((((MID((MID((IF(ISERR(A489),"",fctsoleil(A489,fctlattodouble(VLOOKUP(D489,#REF!,3,FALSE)),fctlontodouble(VLOOKUP(D489,#REF!,4,FALSE)),FALSE))),7,4)),1,2))*60+MID((MID((IF(ISERR(A489),"",fctsoleil(A489,fctlattodouble(VLOOKUP(D489,#REF!,3,FALSE)),fctlontodouble(VLOOKUP(D489,#REF!,4,FALSE)),FALSE))),7,4)),3,4))/(60*24))-fctlontodouble(VLOOKUP(D489,#REF!,4,FALSE))/360,1)
),1," "),"")</f>
        <v/>
      </c>
      <c r="M489" s="79" t="str">
        <f t="shared" si="26"/>
        <v/>
      </c>
      <c r="N489" s="94"/>
      <c r="O489" s="83"/>
      <c r="P489" s="95"/>
      <c r="Q489" s="96"/>
      <c r="R489" s="97" t="str">
        <f>IF(AND(A489&lt;&gt;0,B489&lt;&gt;0,D489&lt;&gt;0,C489&lt;&gt;0,N489&lt;&gt;0),(vol_de_nuit(B489,D489,A489,C489,N489/24)*24),"")</f>
        <v/>
      </c>
      <c r="S489" s="98"/>
      <c r="T489" s="95"/>
      <c r="U489" s="99"/>
      <c r="V489" s="100"/>
      <c r="W489" s="101"/>
      <c r="X489" s="116" t="str">
        <f>IFERROR(IF(AND(VLOOKUP($F489,'Aircraft list'!$A$4:$G$39,2,FALSE)="YES",VLOOKUP($F489,'Aircraft list'!$A$4:$G$39,4,FALSE)="YES"),T489,""),"")</f>
        <v/>
      </c>
      <c r="Y489" s="115" t="str">
        <f>IFERROR(IF(AND(VLOOKUP($F489,'Aircraft list'!$A$4:$G$39,2,FALSE)="YES",VLOOKUP($F489,'Aircraft list'!$A$4:$G$39,4,FALSE)="YES"),V489,""),"")</f>
        <v/>
      </c>
      <c r="Z489" s="116" t="str">
        <f>IFERROR(IF(AND(VLOOKUP($F489,'Aircraft list'!$A$4:$G$39,3,FALSE)="YES",VLOOKUP($F489,'Aircraft list'!$A$4:$G$39,4,FALSE)="YES"),T489,""),"")</f>
        <v/>
      </c>
      <c r="AA489" s="115" t="str">
        <f>IFERROR(IF(AND(VLOOKUP($F489,'Aircraft list'!$A$4:$G$39,3,FALSE)="YES",VLOOKUP($F489,'Aircraft list'!$A$4:$G$39,4,FALSE)="YES"),V489,""),"")</f>
        <v/>
      </c>
      <c r="AB489" s="116" t="str">
        <f>IFERROR(IF(AND(VLOOKUP($F489,'Aircraft list'!$A$4:$G$39,2,FALSE)="YES",VLOOKUP($F489,'Aircraft list'!$A$4:$G$39,6,FALSE)="YES"),T489,""),"")</f>
        <v/>
      </c>
      <c r="AC489" s="115" t="str">
        <f>IFERROR(IF(AND(VLOOKUP($F489,'Aircraft list'!$A$4:$G$39,2,FALSE)="YES",VLOOKUP($F489,'Aircraft list'!$A$4:$G$39,6,FALSE)="YES"),V489,""),"")</f>
        <v/>
      </c>
      <c r="AD489" s="116" t="str">
        <f>IFERROR(IF(AND(VLOOKUP($F489,'Aircraft list'!$A$4:$G$39,3,FALSE)="YES",VLOOKUP($F489,'Aircraft list'!$A$4:$G$39,6,FALSE)="YES"),T489,""),"")</f>
        <v/>
      </c>
      <c r="AE489" s="117" t="str">
        <f>IFERROR(IF(AND(VLOOKUP($F489,'Aircraft list'!$A$4:$G$39,3,FALSE)="YES",VLOOKUP($F489,'Aircraft list'!$A$4:$G$39,6,FALSE)="YES"),U489,""),"")</f>
        <v/>
      </c>
      <c r="AF489" s="115" t="str">
        <f>IFERROR(IF(AND(VLOOKUP($F489,'Aircraft list'!$A$4:$G$39,3,FALSE)="YES",VLOOKUP($F489,'Aircraft list'!$A$4:$G$39,6,FALSE)="YES"),V489,""),"")</f>
        <v/>
      </c>
      <c r="AG489" s="116" t="str">
        <f>IFERROR(IF(VLOOKUP($F489,'Aircraft list'!$A$4:$G$39,5,FALSE)="YES",T489,""),"")</f>
        <v/>
      </c>
      <c r="AH489" s="117" t="str">
        <f>IFERROR(IF(VLOOKUP($F489,'Aircraft list'!$A$4:$G$39,5,FALSE)="YES",U489,""),"")</f>
        <v/>
      </c>
      <c r="AI489" s="115" t="str">
        <f>IFERROR(IF(VLOOKUP($F489,'Aircraft list'!$A$4:$G$39,5,FALSE)="YES",V489,""),"")</f>
        <v/>
      </c>
      <c r="AJ489" s="101"/>
      <c r="AK489" s="101"/>
      <c r="AL489" s="101"/>
      <c r="AM489" s="102" t="str">
        <f>IFERROR(IF(VLOOKUP($F489,'Aircraft list'!$A$4:$G$39,7,FALSE)="YES",N489,""),"")</f>
        <v/>
      </c>
      <c r="AN489" s="112"/>
      <c r="AO489" s="101"/>
      <c r="AP489" s="101"/>
      <c r="AQ489" s="101"/>
      <c r="AR489" s="111"/>
      <c r="AS489" s="102"/>
      <c r="AT489" s="102"/>
    </row>
    <row r="490" spans="1:46" s="50" customFormat="1">
      <c r="A490" s="84"/>
      <c r="B490" s="75"/>
      <c r="C490" s="76"/>
      <c r="D490" s="77"/>
      <c r="E490" s="73" t="str">
        <f t="shared" si="24"/>
        <v/>
      </c>
      <c r="F490" s="79"/>
      <c r="G490" s="80"/>
      <c r="H490" s="50" t="str">
        <f>IFERROR(IF(VLOOKUP(F490,'Aircraft list'!$A$4:$T$59, 3,FALSE)="YES", "ME", "SE" )," ")</f>
        <v xml:space="preserve"> </v>
      </c>
      <c r="I490" s="80"/>
      <c r="J490" s="81" t="str">
        <f ca="1">IFERROR(IF(AND(
MOD(C490-fctlontodouble(VLOOKUP(B490,#REF!,4,FALSE))/360,1)&gt;=MOD((((MID((MID((IF(ISERR(A490),"",fctsoleil(A490,fctlattodouble(VLOOKUP(B490,#REF!,3,FALSE)),fctlontodouble(VLOOKUP(B490,#REF!,4,FALSE)),FALSE))),1,4)),1,2))*60+MID((MID((IF(ISERR(A490),"",fctsoleil(A490,fctlattodouble(VLOOKUP(B490,#REF!,3,FALSE)),fctlontodouble(VLOOKUP(B490,#REF!,4,FALSE)),FALSE))),1,4)),3,4))/(60*24))-fctlontodouble(VLOOKUP(B490,#REF!,4,FALSE))/360,1),
MOD(C490-fctlontodouble(VLOOKUP(B490,#REF!,4,FALSE))/360,1)&lt;MOD((((MID((MID((IF(ISERR(A490),"",fctsoleil(A490,fctlattodouble(VLOOKUP(B490,#REF!,3,FALSE)),fctlontodouble(VLOOKUP(B490,#REF!,4,FALSE)),FALSE))),7,4)),1,2))*60+MID((MID((IF(ISERR(A490),"",fctsoleil(A490,fctlattodouble(VLOOKUP(B490,#REF!,3,FALSE)),fctlontodouble(VLOOKUP(B490,#REF!,4,FALSE)),FALSE))),7,4)),3,4))/(60*24))-fctlontodouble(VLOOKUP(B490,#REF!,4,FALSE))/360,1)
),1,""),"")</f>
        <v/>
      </c>
      <c r="K490" s="82" t="str">
        <f t="shared" si="25"/>
        <v/>
      </c>
      <c r="L490" s="79" t="str">
        <f ca="1">IFERROR(IF(AND(
MOD(E490-fctlontodouble(VLOOKUP(D490,#REF!,4,FALSE))/360,1)&gt;=MOD((((MID((MID((IF(ISERR(A490),"",fctsoleil(A490,fctlattodouble(VLOOKUP(D490,#REF!,3,FALSE)),fctlontodouble(VLOOKUP(D490,#REF!,4,FALSE)),FALSE))),1,4)),1,2))*60+MID((MID((IF(ISERR(A490),"",fctsoleil(A490,fctlattodouble(VLOOKUP(D490,#REF!,3,FALSE)),fctlontodouble(VLOOKUP(D490,#REF!,4,FALSE)),FALSE))),1,4)),3,4))/(60*24))-fctlontodouble(VLOOKUP(D490,#REF!,4,FALSE))/360,1),
MOD(E490-fctlontodouble(VLOOKUP(D490,#REF!,4,FALSE))/360,1)&lt;MOD((((MID((MID((IF(ISERR(A490),"",fctsoleil(A490,fctlattodouble(VLOOKUP(D490,#REF!,3,FALSE)),fctlontodouble(VLOOKUP(D490,#REF!,4,FALSE)),FALSE))),7,4)),1,2))*60+MID((MID((IF(ISERR(A490),"",fctsoleil(A490,fctlattodouble(VLOOKUP(D490,#REF!,3,FALSE)),fctlontodouble(VLOOKUP(D490,#REF!,4,FALSE)),FALSE))),7,4)),3,4))/(60*24))-fctlontodouble(VLOOKUP(D490,#REF!,4,FALSE))/360,1)
),1," "),"")</f>
        <v/>
      </c>
      <c r="M490" s="79" t="str">
        <f t="shared" si="26"/>
        <v/>
      </c>
      <c r="N490" s="94"/>
      <c r="O490" s="83"/>
      <c r="P490" s="95"/>
      <c r="Q490" s="96"/>
      <c r="R490" s="97" t="str">
        <f>IF(AND(A490&lt;&gt;0,B490&lt;&gt;0,D490&lt;&gt;0,C490&lt;&gt;0,N490&lt;&gt;0),(vol_de_nuit(B490,D490,A490,C490,N490/24)*24),"")</f>
        <v/>
      </c>
      <c r="S490" s="98"/>
      <c r="T490" s="95"/>
      <c r="U490" s="99"/>
      <c r="V490" s="100"/>
      <c r="W490" s="101"/>
      <c r="X490" s="116" t="str">
        <f>IFERROR(IF(AND(VLOOKUP($F490,'Aircraft list'!$A$4:$G$39,2,FALSE)="YES",VLOOKUP($F490,'Aircraft list'!$A$4:$G$39,4,FALSE)="YES"),T490,""),"")</f>
        <v/>
      </c>
      <c r="Y490" s="115" t="str">
        <f>IFERROR(IF(AND(VLOOKUP($F490,'Aircraft list'!$A$4:$G$39,2,FALSE)="YES",VLOOKUP($F490,'Aircraft list'!$A$4:$G$39,4,FALSE)="YES"),V490,""),"")</f>
        <v/>
      </c>
      <c r="Z490" s="116" t="str">
        <f>IFERROR(IF(AND(VLOOKUP($F490,'Aircraft list'!$A$4:$G$39,3,FALSE)="YES",VLOOKUP($F490,'Aircraft list'!$A$4:$G$39,4,FALSE)="YES"),T490,""),"")</f>
        <v/>
      </c>
      <c r="AA490" s="115" t="str">
        <f>IFERROR(IF(AND(VLOOKUP($F490,'Aircraft list'!$A$4:$G$39,3,FALSE)="YES",VLOOKUP($F490,'Aircraft list'!$A$4:$G$39,4,FALSE)="YES"),V490,""),"")</f>
        <v/>
      </c>
      <c r="AB490" s="116" t="str">
        <f>IFERROR(IF(AND(VLOOKUP($F490,'Aircraft list'!$A$4:$G$39,2,FALSE)="YES",VLOOKUP($F490,'Aircraft list'!$A$4:$G$39,6,FALSE)="YES"),T490,""),"")</f>
        <v/>
      </c>
      <c r="AC490" s="115" t="str">
        <f>IFERROR(IF(AND(VLOOKUP($F490,'Aircraft list'!$A$4:$G$39,2,FALSE)="YES",VLOOKUP($F490,'Aircraft list'!$A$4:$G$39,6,FALSE)="YES"),V490,""),"")</f>
        <v/>
      </c>
      <c r="AD490" s="116" t="str">
        <f>IFERROR(IF(AND(VLOOKUP($F490,'Aircraft list'!$A$4:$G$39,3,FALSE)="YES",VLOOKUP($F490,'Aircraft list'!$A$4:$G$39,6,FALSE)="YES"),T490,""),"")</f>
        <v/>
      </c>
      <c r="AE490" s="117" t="str">
        <f>IFERROR(IF(AND(VLOOKUP($F490,'Aircraft list'!$A$4:$G$39,3,FALSE)="YES",VLOOKUP($F490,'Aircraft list'!$A$4:$G$39,6,FALSE)="YES"),U490,""),"")</f>
        <v/>
      </c>
      <c r="AF490" s="115" t="str">
        <f>IFERROR(IF(AND(VLOOKUP($F490,'Aircraft list'!$A$4:$G$39,3,FALSE)="YES",VLOOKUP($F490,'Aircraft list'!$A$4:$G$39,6,FALSE)="YES"),V490,""),"")</f>
        <v/>
      </c>
      <c r="AG490" s="116" t="str">
        <f>IFERROR(IF(VLOOKUP($F490,'Aircraft list'!$A$4:$G$39,5,FALSE)="YES",T490,""),"")</f>
        <v/>
      </c>
      <c r="AH490" s="117" t="str">
        <f>IFERROR(IF(VLOOKUP($F490,'Aircraft list'!$A$4:$G$39,5,FALSE)="YES",U490,""),"")</f>
        <v/>
      </c>
      <c r="AI490" s="115" t="str">
        <f>IFERROR(IF(VLOOKUP($F490,'Aircraft list'!$A$4:$G$39,5,FALSE)="YES",V490,""),"")</f>
        <v/>
      </c>
      <c r="AJ490" s="101"/>
      <c r="AK490" s="101"/>
      <c r="AL490" s="101"/>
      <c r="AM490" s="102" t="str">
        <f>IFERROR(IF(VLOOKUP($F490,'Aircraft list'!$A$4:$G$39,7,FALSE)="YES",N490,""),"")</f>
        <v/>
      </c>
      <c r="AN490" s="112"/>
      <c r="AO490" s="101"/>
      <c r="AP490" s="101"/>
      <c r="AQ490" s="101"/>
      <c r="AR490" s="111"/>
      <c r="AS490" s="102"/>
      <c r="AT490" s="102"/>
    </row>
    <row r="491" spans="1:46" s="50" customFormat="1">
      <c r="A491" s="84"/>
      <c r="B491" s="75"/>
      <c r="C491" s="76"/>
      <c r="D491" s="77"/>
      <c r="E491" s="73" t="str">
        <f t="shared" si="24"/>
        <v/>
      </c>
      <c r="F491" s="79"/>
      <c r="G491" s="80"/>
      <c r="H491" s="50" t="str">
        <f>IFERROR(IF(VLOOKUP(F491,'Aircraft list'!$A$4:$T$59, 3,FALSE)="YES", "ME", "SE" )," ")</f>
        <v xml:space="preserve"> </v>
      </c>
      <c r="I491" s="80"/>
      <c r="J491" s="81" t="str">
        <f ca="1">IFERROR(IF(AND(
MOD(C491-fctlontodouble(VLOOKUP(B491,#REF!,4,FALSE))/360,1)&gt;=MOD((((MID((MID((IF(ISERR(A491),"",fctsoleil(A491,fctlattodouble(VLOOKUP(B491,#REF!,3,FALSE)),fctlontodouble(VLOOKUP(B491,#REF!,4,FALSE)),FALSE))),1,4)),1,2))*60+MID((MID((IF(ISERR(A491),"",fctsoleil(A491,fctlattodouble(VLOOKUP(B491,#REF!,3,FALSE)),fctlontodouble(VLOOKUP(B491,#REF!,4,FALSE)),FALSE))),1,4)),3,4))/(60*24))-fctlontodouble(VLOOKUP(B491,#REF!,4,FALSE))/360,1),
MOD(C491-fctlontodouble(VLOOKUP(B491,#REF!,4,FALSE))/360,1)&lt;MOD((((MID((MID((IF(ISERR(A491),"",fctsoleil(A491,fctlattodouble(VLOOKUP(B491,#REF!,3,FALSE)),fctlontodouble(VLOOKUP(B491,#REF!,4,FALSE)),FALSE))),7,4)),1,2))*60+MID((MID((IF(ISERR(A491),"",fctsoleil(A491,fctlattodouble(VLOOKUP(B491,#REF!,3,FALSE)),fctlontodouble(VLOOKUP(B491,#REF!,4,FALSE)),FALSE))),7,4)),3,4))/(60*24))-fctlontodouble(VLOOKUP(B491,#REF!,4,FALSE))/360,1)
),1,""),"")</f>
        <v/>
      </c>
      <c r="K491" s="82" t="str">
        <f t="shared" si="25"/>
        <v/>
      </c>
      <c r="L491" s="79" t="str">
        <f ca="1">IFERROR(IF(AND(
MOD(E491-fctlontodouble(VLOOKUP(D491,#REF!,4,FALSE))/360,1)&gt;=MOD((((MID((MID((IF(ISERR(A491),"",fctsoleil(A491,fctlattodouble(VLOOKUP(D491,#REF!,3,FALSE)),fctlontodouble(VLOOKUP(D491,#REF!,4,FALSE)),FALSE))),1,4)),1,2))*60+MID((MID((IF(ISERR(A491),"",fctsoleil(A491,fctlattodouble(VLOOKUP(D491,#REF!,3,FALSE)),fctlontodouble(VLOOKUP(D491,#REF!,4,FALSE)),FALSE))),1,4)),3,4))/(60*24))-fctlontodouble(VLOOKUP(D491,#REF!,4,FALSE))/360,1),
MOD(E491-fctlontodouble(VLOOKUP(D491,#REF!,4,FALSE))/360,1)&lt;MOD((((MID((MID((IF(ISERR(A491),"",fctsoleil(A491,fctlattodouble(VLOOKUP(D491,#REF!,3,FALSE)),fctlontodouble(VLOOKUP(D491,#REF!,4,FALSE)),FALSE))),7,4)),1,2))*60+MID((MID((IF(ISERR(A491),"",fctsoleil(A491,fctlattodouble(VLOOKUP(D491,#REF!,3,FALSE)),fctlontodouble(VLOOKUP(D491,#REF!,4,FALSE)),FALSE))),7,4)),3,4))/(60*24))-fctlontodouble(VLOOKUP(D491,#REF!,4,FALSE))/360,1)
),1," "),"")</f>
        <v/>
      </c>
      <c r="M491" s="79" t="str">
        <f t="shared" si="26"/>
        <v/>
      </c>
      <c r="N491" s="94"/>
      <c r="O491" s="83"/>
      <c r="P491" s="95"/>
      <c r="Q491" s="96"/>
      <c r="R491" s="97" t="str">
        <f>IF(AND(A491&lt;&gt;0,B491&lt;&gt;0,D491&lt;&gt;0,C491&lt;&gt;0,N491&lt;&gt;0),(vol_de_nuit(B491,D491,A491,C491,N491/24)*24),"")</f>
        <v/>
      </c>
      <c r="S491" s="98"/>
      <c r="T491" s="95"/>
      <c r="U491" s="99"/>
      <c r="V491" s="100"/>
      <c r="W491" s="101"/>
      <c r="X491" s="116" t="str">
        <f>IFERROR(IF(AND(VLOOKUP($F491,'Aircraft list'!$A$4:$G$39,2,FALSE)="YES",VLOOKUP($F491,'Aircraft list'!$A$4:$G$39,4,FALSE)="YES"),T491,""),"")</f>
        <v/>
      </c>
      <c r="Y491" s="115" t="str">
        <f>IFERROR(IF(AND(VLOOKUP($F491,'Aircraft list'!$A$4:$G$39,2,FALSE)="YES",VLOOKUP($F491,'Aircraft list'!$A$4:$G$39,4,FALSE)="YES"),V491,""),"")</f>
        <v/>
      </c>
      <c r="Z491" s="116" t="str">
        <f>IFERROR(IF(AND(VLOOKUP($F491,'Aircraft list'!$A$4:$G$39,3,FALSE)="YES",VLOOKUP($F491,'Aircraft list'!$A$4:$G$39,4,FALSE)="YES"),T491,""),"")</f>
        <v/>
      </c>
      <c r="AA491" s="115" t="str">
        <f>IFERROR(IF(AND(VLOOKUP($F491,'Aircraft list'!$A$4:$G$39,3,FALSE)="YES",VLOOKUP($F491,'Aircraft list'!$A$4:$G$39,4,FALSE)="YES"),V491,""),"")</f>
        <v/>
      </c>
      <c r="AB491" s="116" t="str">
        <f>IFERROR(IF(AND(VLOOKUP($F491,'Aircraft list'!$A$4:$G$39,2,FALSE)="YES",VLOOKUP($F491,'Aircraft list'!$A$4:$G$39,6,FALSE)="YES"),T491,""),"")</f>
        <v/>
      </c>
      <c r="AC491" s="115" t="str">
        <f>IFERROR(IF(AND(VLOOKUP($F491,'Aircraft list'!$A$4:$G$39,2,FALSE)="YES",VLOOKUP($F491,'Aircraft list'!$A$4:$G$39,6,FALSE)="YES"),V491,""),"")</f>
        <v/>
      </c>
      <c r="AD491" s="116" t="str">
        <f>IFERROR(IF(AND(VLOOKUP($F491,'Aircraft list'!$A$4:$G$39,3,FALSE)="YES",VLOOKUP($F491,'Aircraft list'!$A$4:$G$39,6,FALSE)="YES"),T491,""),"")</f>
        <v/>
      </c>
      <c r="AE491" s="117" t="str">
        <f>IFERROR(IF(AND(VLOOKUP($F491,'Aircraft list'!$A$4:$G$39,3,FALSE)="YES",VLOOKUP($F491,'Aircraft list'!$A$4:$G$39,6,FALSE)="YES"),U491,""),"")</f>
        <v/>
      </c>
      <c r="AF491" s="115" t="str">
        <f>IFERROR(IF(AND(VLOOKUP($F491,'Aircraft list'!$A$4:$G$39,3,FALSE)="YES",VLOOKUP($F491,'Aircraft list'!$A$4:$G$39,6,FALSE)="YES"),V491,""),"")</f>
        <v/>
      </c>
      <c r="AG491" s="116" t="str">
        <f>IFERROR(IF(VLOOKUP($F491,'Aircraft list'!$A$4:$G$39,5,FALSE)="YES",T491,""),"")</f>
        <v/>
      </c>
      <c r="AH491" s="117" t="str">
        <f>IFERROR(IF(VLOOKUP($F491,'Aircraft list'!$A$4:$G$39,5,FALSE)="YES",U491,""),"")</f>
        <v/>
      </c>
      <c r="AI491" s="115" t="str">
        <f>IFERROR(IF(VLOOKUP($F491,'Aircraft list'!$A$4:$G$39,5,FALSE)="YES",V491,""),"")</f>
        <v/>
      </c>
      <c r="AJ491" s="101"/>
      <c r="AK491" s="101"/>
      <c r="AL491" s="101"/>
      <c r="AM491" s="102" t="str">
        <f>IFERROR(IF(VLOOKUP($F491,'Aircraft list'!$A$4:$G$39,7,FALSE)="YES",N491,""),"")</f>
        <v/>
      </c>
      <c r="AN491" s="112"/>
      <c r="AO491" s="101"/>
      <c r="AP491" s="101"/>
      <c r="AQ491" s="101"/>
      <c r="AR491" s="111"/>
      <c r="AS491" s="102"/>
      <c r="AT491" s="102"/>
    </row>
    <row r="492" spans="1:46" s="50" customFormat="1">
      <c r="A492" s="84"/>
      <c r="B492" s="75"/>
      <c r="C492" s="76"/>
      <c r="D492" s="77"/>
      <c r="E492" s="73" t="str">
        <f t="shared" si="24"/>
        <v/>
      </c>
      <c r="F492" s="79"/>
      <c r="G492" s="80"/>
      <c r="H492" s="50" t="str">
        <f>IFERROR(IF(VLOOKUP(F492,'Aircraft list'!$A$4:$T$59, 3,FALSE)="YES", "ME", "SE" )," ")</f>
        <v xml:space="preserve"> </v>
      </c>
      <c r="I492" s="80"/>
      <c r="J492" s="81" t="str">
        <f ca="1">IFERROR(IF(AND(
MOD(C492-fctlontodouble(VLOOKUP(B492,#REF!,4,FALSE))/360,1)&gt;=MOD((((MID((MID((IF(ISERR(A492),"",fctsoleil(A492,fctlattodouble(VLOOKUP(B492,#REF!,3,FALSE)),fctlontodouble(VLOOKUP(B492,#REF!,4,FALSE)),FALSE))),1,4)),1,2))*60+MID((MID((IF(ISERR(A492),"",fctsoleil(A492,fctlattodouble(VLOOKUP(B492,#REF!,3,FALSE)),fctlontodouble(VLOOKUP(B492,#REF!,4,FALSE)),FALSE))),1,4)),3,4))/(60*24))-fctlontodouble(VLOOKUP(B492,#REF!,4,FALSE))/360,1),
MOD(C492-fctlontodouble(VLOOKUP(B492,#REF!,4,FALSE))/360,1)&lt;MOD((((MID((MID((IF(ISERR(A492),"",fctsoleil(A492,fctlattodouble(VLOOKUP(B492,#REF!,3,FALSE)),fctlontodouble(VLOOKUP(B492,#REF!,4,FALSE)),FALSE))),7,4)),1,2))*60+MID((MID((IF(ISERR(A492),"",fctsoleil(A492,fctlattodouble(VLOOKUP(B492,#REF!,3,FALSE)),fctlontodouble(VLOOKUP(B492,#REF!,4,FALSE)),FALSE))),7,4)),3,4))/(60*24))-fctlontodouble(VLOOKUP(B492,#REF!,4,FALSE))/360,1)
),1,""),"")</f>
        <v/>
      </c>
      <c r="K492" s="82" t="str">
        <f t="shared" si="25"/>
        <v/>
      </c>
      <c r="L492" s="79" t="str">
        <f ca="1">IFERROR(IF(AND(
MOD(E492-fctlontodouble(VLOOKUP(D492,#REF!,4,FALSE))/360,1)&gt;=MOD((((MID((MID((IF(ISERR(A492),"",fctsoleil(A492,fctlattodouble(VLOOKUP(D492,#REF!,3,FALSE)),fctlontodouble(VLOOKUP(D492,#REF!,4,FALSE)),FALSE))),1,4)),1,2))*60+MID((MID((IF(ISERR(A492),"",fctsoleil(A492,fctlattodouble(VLOOKUP(D492,#REF!,3,FALSE)),fctlontodouble(VLOOKUP(D492,#REF!,4,FALSE)),FALSE))),1,4)),3,4))/(60*24))-fctlontodouble(VLOOKUP(D492,#REF!,4,FALSE))/360,1),
MOD(E492-fctlontodouble(VLOOKUP(D492,#REF!,4,FALSE))/360,1)&lt;MOD((((MID((MID((IF(ISERR(A492),"",fctsoleil(A492,fctlattodouble(VLOOKUP(D492,#REF!,3,FALSE)),fctlontodouble(VLOOKUP(D492,#REF!,4,FALSE)),FALSE))),7,4)),1,2))*60+MID((MID((IF(ISERR(A492),"",fctsoleil(A492,fctlattodouble(VLOOKUP(D492,#REF!,3,FALSE)),fctlontodouble(VLOOKUP(D492,#REF!,4,FALSE)),FALSE))),7,4)),3,4))/(60*24))-fctlontodouble(VLOOKUP(D492,#REF!,4,FALSE))/360,1)
),1," "),"")</f>
        <v/>
      </c>
      <c r="M492" s="79" t="str">
        <f t="shared" si="26"/>
        <v/>
      </c>
      <c r="N492" s="94"/>
      <c r="O492" s="83"/>
      <c r="P492" s="95"/>
      <c r="Q492" s="96"/>
      <c r="R492" s="97" t="str">
        <f>IF(AND(A492&lt;&gt;0,B492&lt;&gt;0,D492&lt;&gt;0,C492&lt;&gt;0,N492&lt;&gt;0),(vol_de_nuit(B492,D492,A492,C492,N492/24)*24),"")</f>
        <v/>
      </c>
      <c r="S492" s="98"/>
      <c r="T492" s="95"/>
      <c r="U492" s="99"/>
      <c r="V492" s="100"/>
      <c r="W492" s="101"/>
      <c r="X492" s="116" t="str">
        <f>IFERROR(IF(AND(VLOOKUP($F492,'Aircraft list'!$A$4:$G$39,2,FALSE)="YES",VLOOKUP($F492,'Aircraft list'!$A$4:$G$39,4,FALSE)="YES"),T492,""),"")</f>
        <v/>
      </c>
      <c r="Y492" s="115" t="str">
        <f>IFERROR(IF(AND(VLOOKUP($F492,'Aircraft list'!$A$4:$G$39,2,FALSE)="YES",VLOOKUP($F492,'Aircraft list'!$A$4:$G$39,4,FALSE)="YES"),V492,""),"")</f>
        <v/>
      </c>
      <c r="Z492" s="116" t="str">
        <f>IFERROR(IF(AND(VLOOKUP($F492,'Aircraft list'!$A$4:$G$39,3,FALSE)="YES",VLOOKUP($F492,'Aircraft list'!$A$4:$G$39,4,FALSE)="YES"),T492,""),"")</f>
        <v/>
      </c>
      <c r="AA492" s="115" t="str">
        <f>IFERROR(IF(AND(VLOOKUP($F492,'Aircraft list'!$A$4:$G$39,3,FALSE)="YES",VLOOKUP($F492,'Aircraft list'!$A$4:$G$39,4,FALSE)="YES"),V492,""),"")</f>
        <v/>
      </c>
      <c r="AB492" s="116" t="str">
        <f>IFERROR(IF(AND(VLOOKUP($F492,'Aircraft list'!$A$4:$G$39,2,FALSE)="YES",VLOOKUP($F492,'Aircraft list'!$A$4:$G$39,6,FALSE)="YES"),T492,""),"")</f>
        <v/>
      </c>
      <c r="AC492" s="115" t="str">
        <f>IFERROR(IF(AND(VLOOKUP($F492,'Aircraft list'!$A$4:$G$39,2,FALSE)="YES",VLOOKUP($F492,'Aircraft list'!$A$4:$G$39,6,FALSE)="YES"),V492,""),"")</f>
        <v/>
      </c>
      <c r="AD492" s="116" t="str">
        <f>IFERROR(IF(AND(VLOOKUP($F492,'Aircraft list'!$A$4:$G$39,3,FALSE)="YES",VLOOKUP($F492,'Aircraft list'!$A$4:$G$39,6,FALSE)="YES"),T492,""),"")</f>
        <v/>
      </c>
      <c r="AE492" s="117" t="str">
        <f>IFERROR(IF(AND(VLOOKUP($F492,'Aircraft list'!$A$4:$G$39,3,FALSE)="YES",VLOOKUP($F492,'Aircraft list'!$A$4:$G$39,6,FALSE)="YES"),U492,""),"")</f>
        <v/>
      </c>
      <c r="AF492" s="115" t="str">
        <f>IFERROR(IF(AND(VLOOKUP($F492,'Aircraft list'!$A$4:$G$39,3,FALSE)="YES",VLOOKUP($F492,'Aircraft list'!$A$4:$G$39,6,FALSE)="YES"),V492,""),"")</f>
        <v/>
      </c>
      <c r="AG492" s="116" t="str">
        <f>IFERROR(IF(VLOOKUP($F492,'Aircraft list'!$A$4:$G$39,5,FALSE)="YES",T492,""),"")</f>
        <v/>
      </c>
      <c r="AH492" s="117" t="str">
        <f>IFERROR(IF(VLOOKUP($F492,'Aircraft list'!$A$4:$G$39,5,FALSE)="YES",U492,""),"")</f>
        <v/>
      </c>
      <c r="AI492" s="115" t="str">
        <f>IFERROR(IF(VLOOKUP($F492,'Aircraft list'!$A$4:$G$39,5,FALSE)="YES",V492,""),"")</f>
        <v/>
      </c>
      <c r="AJ492" s="101"/>
      <c r="AK492" s="101"/>
      <c r="AL492" s="101"/>
      <c r="AM492" s="102" t="str">
        <f>IFERROR(IF(VLOOKUP($F492,'Aircraft list'!$A$4:$G$39,7,FALSE)="YES",N492,""),"")</f>
        <v/>
      </c>
      <c r="AN492" s="112"/>
      <c r="AO492" s="101"/>
      <c r="AP492" s="101"/>
      <c r="AQ492" s="101"/>
      <c r="AR492" s="111"/>
      <c r="AS492" s="102"/>
      <c r="AT492" s="102"/>
    </row>
    <row r="493" spans="1:46" s="50" customFormat="1">
      <c r="A493" s="84"/>
      <c r="B493" s="75"/>
      <c r="C493" s="76"/>
      <c r="D493" s="77"/>
      <c r="E493" s="73" t="str">
        <f t="shared" si="24"/>
        <v/>
      </c>
      <c r="F493" s="79"/>
      <c r="G493" s="80"/>
      <c r="H493" s="50" t="str">
        <f>IFERROR(IF(VLOOKUP(F493,'Aircraft list'!$A$4:$T$59, 3,FALSE)="YES", "ME", "SE" )," ")</f>
        <v xml:space="preserve"> </v>
      </c>
      <c r="I493" s="80"/>
      <c r="J493" s="81" t="str">
        <f ca="1">IFERROR(IF(AND(
MOD(C493-fctlontodouble(VLOOKUP(B493,#REF!,4,FALSE))/360,1)&gt;=MOD((((MID((MID((IF(ISERR(A493),"",fctsoleil(A493,fctlattodouble(VLOOKUP(B493,#REF!,3,FALSE)),fctlontodouble(VLOOKUP(B493,#REF!,4,FALSE)),FALSE))),1,4)),1,2))*60+MID((MID((IF(ISERR(A493),"",fctsoleil(A493,fctlattodouble(VLOOKUP(B493,#REF!,3,FALSE)),fctlontodouble(VLOOKUP(B493,#REF!,4,FALSE)),FALSE))),1,4)),3,4))/(60*24))-fctlontodouble(VLOOKUP(B493,#REF!,4,FALSE))/360,1),
MOD(C493-fctlontodouble(VLOOKUP(B493,#REF!,4,FALSE))/360,1)&lt;MOD((((MID((MID((IF(ISERR(A493),"",fctsoleil(A493,fctlattodouble(VLOOKUP(B493,#REF!,3,FALSE)),fctlontodouble(VLOOKUP(B493,#REF!,4,FALSE)),FALSE))),7,4)),1,2))*60+MID((MID((IF(ISERR(A493),"",fctsoleil(A493,fctlattodouble(VLOOKUP(B493,#REF!,3,FALSE)),fctlontodouble(VLOOKUP(B493,#REF!,4,FALSE)),FALSE))),7,4)),3,4))/(60*24))-fctlontodouble(VLOOKUP(B493,#REF!,4,FALSE))/360,1)
),1,""),"")</f>
        <v/>
      </c>
      <c r="K493" s="82" t="str">
        <f t="shared" si="25"/>
        <v/>
      </c>
      <c r="L493" s="79" t="str">
        <f ca="1">IFERROR(IF(AND(
MOD(E493-fctlontodouble(VLOOKUP(D493,#REF!,4,FALSE))/360,1)&gt;=MOD((((MID((MID((IF(ISERR(A493),"",fctsoleil(A493,fctlattodouble(VLOOKUP(D493,#REF!,3,FALSE)),fctlontodouble(VLOOKUP(D493,#REF!,4,FALSE)),FALSE))),1,4)),1,2))*60+MID((MID((IF(ISERR(A493),"",fctsoleil(A493,fctlattodouble(VLOOKUP(D493,#REF!,3,FALSE)),fctlontodouble(VLOOKUP(D493,#REF!,4,FALSE)),FALSE))),1,4)),3,4))/(60*24))-fctlontodouble(VLOOKUP(D493,#REF!,4,FALSE))/360,1),
MOD(E493-fctlontodouble(VLOOKUP(D493,#REF!,4,FALSE))/360,1)&lt;MOD((((MID((MID((IF(ISERR(A493),"",fctsoleil(A493,fctlattodouble(VLOOKUP(D493,#REF!,3,FALSE)),fctlontodouble(VLOOKUP(D493,#REF!,4,FALSE)),FALSE))),7,4)),1,2))*60+MID((MID((IF(ISERR(A493),"",fctsoleil(A493,fctlattodouble(VLOOKUP(D493,#REF!,3,FALSE)),fctlontodouble(VLOOKUP(D493,#REF!,4,FALSE)),FALSE))),7,4)),3,4))/(60*24))-fctlontodouble(VLOOKUP(D493,#REF!,4,FALSE))/360,1)
),1," "),"")</f>
        <v/>
      </c>
      <c r="M493" s="79" t="str">
        <f t="shared" si="26"/>
        <v/>
      </c>
      <c r="N493" s="94"/>
      <c r="O493" s="83"/>
      <c r="P493" s="95"/>
      <c r="Q493" s="96"/>
      <c r="R493" s="97" t="str">
        <f>IF(AND(A493&lt;&gt;0,B493&lt;&gt;0,D493&lt;&gt;0,C493&lt;&gt;0,N493&lt;&gt;0),(vol_de_nuit(B493,D493,A493,C493,N493/24)*24),"")</f>
        <v/>
      </c>
      <c r="S493" s="98"/>
      <c r="T493" s="95"/>
      <c r="U493" s="99"/>
      <c r="V493" s="100"/>
      <c r="W493" s="101"/>
      <c r="X493" s="116" t="str">
        <f>IFERROR(IF(AND(VLOOKUP($F493,'Aircraft list'!$A$4:$G$39,2,FALSE)="YES",VLOOKUP($F493,'Aircraft list'!$A$4:$G$39,4,FALSE)="YES"),T493,""),"")</f>
        <v/>
      </c>
      <c r="Y493" s="115" t="str">
        <f>IFERROR(IF(AND(VLOOKUP($F493,'Aircraft list'!$A$4:$G$39,2,FALSE)="YES",VLOOKUP($F493,'Aircraft list'!$A$4:$G$39,4,FALSE)="YES"),V493,""),"")</f>
        <v/>
      </c>
      <c r="Z493" s="116" t="str">
        <f>IFERROR(IF(AND(VLOOKUP($F493,'Aircraft list'!$A$4:$G$39,3,FALSE)="YES",VLOOKUP($F493,'Aircraft list'!$A$4:$G$39,4,FALSE)="YES"),T493,""),"")</f>
        <v/>
      </c>
      <c r="AA493" s="115" t="str">
        <f>IFERROR(IF(AND(VLOOKUP($F493,'Aircraft list'!$A$4:$G$39,3,FALSE)="YES",VLOOKUP($F493,'Aircraft list'!$A$4:$G$39,4,FALSE)="YES"),V493,""),"")</f>
        <v/>
      </c>
      <c r="AB493" s="116" t="str">
        <f>IFERROR(IF(AND(VLOOKUP($F493,'Aircraft list'!$A$4:$G$39,2,FALSE)="YES",VLOOKUP($F493,'Aircraft list'!$A$4:$G$39,6,FALSE)="YES"),T493,""),"")</f>
        <v/>
      </c>
      <c r="AC493" s="115" t="str">
        <f>IFERROR(IF(AND(VLOOKUP($F493,'Aircraft list'!$A$4:$G$39,2,FALSE)="YES",VLOOKUP($F493,'Aircraft list'!$A$4:$G$39,6,FALSE)="YES"),V493,""),"")</f>
        <v/>
      </c>
      <c r="AD493" s="116" t="str">
        <f>IFERROR(IF(AND(VLOOKUP($F493,'Aircraft list'!$A$4:$G$39,3,FALSE)="YES",VLOOKUP($F493,'Aircraft list'!$A$4:$G$39,6,FALSE)="YES"),T493,""),"")</f>
        <v/>
      </c>
      <c r="AE493" s="117" t="str">
        <f>IFERROR(IF(AND(VLOOKUP($F493,'Aircraft list'!$A$4:$G$39,3,FALSE)="YES",VLOOKUP($F493,'Aircraft list'!$A$4:$G$39,6,FALSE)="YES"),U493,""),"")</f>
        <v/>
      </c>
      <c r="AF493" s="115" t="str">
        <f>IFERROR(IF(AND(VLOOKUP($F493,'Aircraft list'!$A$4:$G$39,3,FALSE)="YES",VLOOKUP($F493,'Aircraft list'!$A$4:$G$39,6,FALSE)="YES"),V493,""),"")</f>
        <v/>
      </c>
      <c r="AG493" s="116" t="str">
        <f>IFERROR(IF(VLOOKUP($F493,'Aircraft list'!$A$4:$G$39,5,FALSE)="YES",T493,""),"")</f>
        <v/>
      </c>
      <c r="AH493" s="117" t="str">
        <f>IFERROR(IF(VLOOKUP($F493,'Aircraft list'!$A$4:$G$39,5,FALSE)="YES",U493,""),"")</f>
        <v/>
      </c>
      <c r="AI493" s="115" t="str">
        <f>IFERROR(IF(VLOOKUP($F493,'Aircraft list'!$A$4:$G$39,5,FALSE)="YES",V493,""),"")</f>
        <v/>
      </c>
      <c r="AJ493" s="101"/>
      <c r="AK493" s="101"/>
      <c r="AL493" s="101"/>
      <c r="AM493" s="102" t="str">
        <f>IFERROR(IF(VLOOKUP($F493,'Aircraft list'!$A$4:$G$39,7,FALSE)="YES",N493,""),"")</f>
        <v/>
      </c>
      <c r="AN493" s="112"/>
      <c r="AO493" s="101"/>
      <c r="AP493" s="101"/>
      <c r="AQ493" s="101"/>
      <c r="AR493" s="111"/>
      <c r="AS493" s="102"/>
      <c r="AT493" s="102"/>
    </row>
    <row r="494" spans="1:46" s="50" customFormat="1">
      <c r="A494" s="84"/>
      <c r="B494" s="75"/>
      <c r="C494" s="76"/>
      <c r="D494" s="77"/>
      <c r="E494" s="73" t="str">
        <f t="shared" si="24"/>
        <v/>
      </c>
      <c r="F494" s="79"/>
      <c r="G494" s="80"/>
      <c r="H494" s="50" t="str">
        <f>IFERROR(IF(VLOOKUP(F494,'Aircraft list'!$A$4:$T$59, 3,FALSE)="YES", "ME", "SE" )," ")</f>
        <v xml:space="preserve"> </v>
      </c>
      <c r="I494" s="80"/>
      <c r="J494" s="81" t="str">
        <f ca="1">IFERROR(IF(AND(
MOD(C494-fctlontodouble(VLOOKUP(B494,#REF!,4,FALSE))/360,1)&gt;=MOD((((MID((MID((IF(ISERR(A494),"",fctsoleil(A494,fctlattodouble(VLOOKUP(B494,#REF!,3,FALSE)),fctlontodouble(VLOOKUP(B494,#REF!,4,FALSE)),FALSE))),1,4)),1,2))*60+MID((MID((IF(ISERR(A494),"",fctsoleil(A494,fctlattodouble(VLOOKUP(B494,#REF!,3,FALSE)),fctlontodouble(VLOOKUP(B494,#REF!,4,FALSE)),FALSE))),1,4)),3,4))/(60*24))-fctlontodouble(VLOOKUP(B494,#REF!,4,FALSE))/360,1),
MOD(C494-fctlontodouble(VLOOKUP(B494,#REF!,4,FALSE))/360,1)&lt;MOD((((MID((MID((IF(ISERR(A494),"",fctsoleil(A494,fctlattodouble(VLOOKUP(B494,#REF!,3,FALSE)),fctlontodouble(VLOOKUP(B494,#REF!,4,FALSE)),FALSE))),7,4)),1,2))*60+MID((MID((IF(ISERR(A494),"",fctsoleil(A494,fctlattodouble(VLOOKUP(B494,#REF!,3,FALSE)),fctlontodouble(VLOOKUP(B494,#REF!,4,FALSE)),FALSE))),7,4)),3,4))/(60*24))-fctlontodouble(VLOOKUP(B494,#REF!,4,FALSE))/360,1)
),1,""),"")</f>
        <v/>
      </c>
      <c r="K494" s="82" t="str">
        <f t="shared" si="25"/>
        <v/>
      </c>
      <c r="L494" s="79" t="str">
        <f ca="1">IFERROR(IF(AND(
MOD(E494-fctlontodouble(VLOOKUP(D494,#REF!,4,FALSE))/360,1)&gt;=MOD((((MID((MID((IF(ISERR(A494),"",fctsoleil(A494,fctlattodouble(VLOOKUP(D494,#REF!,3,FALSE)),fctlontodouble(VLOOKUP(D494,#REF!,4,FALSE)),FALSE))),1,4)),1,2))*60+MID((MID((IF(ISERR(A494),"",fctsoleil(A494,fctlattodouble(VLOOKUP(D494,#REF!,3,FALSE)),fctlontodouble(VLOOKUP(D494,#REF!,4,FALSE)),FALSE))),1,4)),3,4))/(60*24))-fctlontodouble(VLOOKUP(D494,#REF!,4,FALSE))/360,1),
MOD(E494-fctlontodouble(VLOOKUP(D494,#REF!,4,FALSE))/360,1)&lt;MOD((((MID((MID((IF(ISERR(A494),"",fctsoleil(A494,fctlattodouble(VLOOKUP(D494,#REF!,3,FALSE)),fctlontodouble(VLOOKUP(D494,#REF!,4,FALSE)),FALSE))),7,4)),1,2))*60+MID((MID((IF(ISERR(A494),"",fctsoleil(A494,fctlattodouble(VLOOKUP(D494,#REF!,3,FALSE)),fctlontodouble(VLOOKUP(D494,#REF!,4,FALSE)),FALSE))),7,4)),3,4))/(60*24))-fctlontodouble(VLOOKUP(D494,#REF!,4,FALSE))/360,1)
),1," "),"")</f>
        <v/>
      </c>
      <c r="M494" s="79" t="str">
        <f t="shared" si="26"/>
        <v/>
      </c>
      <c r="N494" s="94"/>
      <c r="O494" s="83"/>
      <c r="P494" s="95"/>
      <c r="Q494" s="96"/>
      <c r="R494" s="97" t="str">
        <f>IF(AND(A494&lt;&gt;0,B494&lt;&gt;0,D494&lt;&gt;0,C494&lt;&gt;0,N494&lt;&gt;0),(vol_de_nuit(B494,D494,A494,C494,N494/24)*24),"")</f>
        <v/>
      </c>
      <c r="S494" s="98"/>
      <c r="T494" s="95"/>
      <c r="U494" s="99"/>
      <c r="V494" s="100"/>
      <c r="W494" s="101"/>
      <c r="X494" s="116" t="str">
        <f>IFERROR(IF(AND(VLOOKUP($F494,'Aircraft list'!$A$4:$G$39,2,FALSE)="YES",VLOOKUP($F494,'Aircraft list'!$A$4:$G$39,4,FALSE)="YES"),T494,""),"")</f>
        <v/>
      </c>
      <c r="Y494" s="115" t="str">
        <f>IFERROR(IF(AND(VLOOKUP($F494,'Aircraft list'!$A$4:$G$39,2,FALSE)="YES",VLOOKUP($F494,'Aircraft list'!$A$4:$G$39,4,FALSE)="YES"),V494,""),"")</f>
        <v/>
      </c>
      <c r="Z494" s="116" t="str">
        <f>IFERROR(IF(AND(VLOOKUP($F494,'Aircraft list'!$A$4:$G$39,3,FALSE)="YES",VLOOKUP($F494,'Aircraft list'!$A$4:$G$39,4,FALSE)="YES"),T494,""),"")</f>
        <v/>
      </c>
      <c r="AA494" s="115" t="str">
        <f>IFERROR(IF(AND(VLOOKUP($F494,'Aircraft list'!$A$4:$G$39,3,FALSE)="YES",VLOOKUP($F494,'Aircraft list'!$A$4:$G$39,4,FALSE)="YES"),V494,""),"")</f>
        <v/>
      </c>
      <c r="AB494" s="116" t="str">
        <f>IFERROR(IF(AND(VLOOKUP($F494,'Aircraft list'!$A$4:$G$39,2,FALSE)="YES",VLOOKUP($F494,'Aircraft list'!$A$4:$G$39,6,FALSE)="YES"),T494,""),"")</f>
        <v/>
      </c>
      <c r="AC494" s="115" t="str">
        <f>IFERROR(IF(AND(VLOOKUP($F494,'Aircraft list'!$A$4:$G$39,2,FALSE)="YES",VLOOKUP($F494,'Aircraft list'!$A$4:$G$39,6,FALSE)="YES"),V494,""),"")</f>
        <v/>
      </c>
      <c r="AD494" s="116" t="str">
        <f>IFERROR(IF(AND(VLOOKUP($F494,'Aircraft list'!$A$4:$G$39,3,FALSE)="YES",VLOOKUP($F494,'Aircraft list'!$A$4:$G$39,6,FALSE)="YES"),T494,""),"")</f>
        <v/>
      </c>
      <c r="AE494" s="117" t="str">
        <f>IFERROR(IF(AND(VLOOKUP($F494,'Aircraft list'!$A$4:$G$39,3,FALSE)="YES",VLOOKUP($F494,'Aircraft list'!$A$4:$G$39,6,FALSE)="YES"),U494,""),"")</f>
        <v/>
      </c>
      <c r="AF494" s="115" t="str">
        <f>IFERROR(IF(AND(VLOOKUP($F494,'Aircraft list'!$A$4:$G$39,3,FALSE)="YES",VLOOKUP($F494,'Aircraft list'!$A$4:$G$39,6,FALSE)="YES"),V494,""),"")</f>
        <v/>
      </c>
      <c r="AG494" s="116" t="str">
        <f>IFERROR(IF(VLOOKUP($F494,'Aircraft list'!$A$4:$G$39,5,FALSE)="YES",T494,""),"")</f>
        <v/>
      </c>
      <c r="AH494" s="117" t="str">
        <f>IFERROR(IF(VLOOKUP($F494,'Aircraft list'!$A$4:$G$39,5,FALSE)="YES",U494,""),"")</f>
        <v/>
      </c>
      <c r="AI494" s="115" t="str">
        <f>IFERROR(IF(VLOOKUP($F494,'Aircraft list'!$A$4:$G$39,5,FALSE)="YES",V494,""),"")</f>
        <v/>
      </c>
      <c r="AJ494" s="101"/>
      <c r="AK494" s="101"/>
      <c r="AL494" s="101"/>
      <c r="AM494" s="102" t="str">
        <f>IFERROR(IF(VLOOKUP($F494,'Aircraft list'!$A$4:$G$39,7,FALSE)="YES",N494,""),"")</f>
        <v/>
      </c>
      <c r="AN494" s="112"/>
      <c r="AO494" s="101"/>
      <c r="AP494" s="101"/>
      <c r="AQ494" s="101"/>
      <c r="AR494" s="111"/>
      <c r="AS494" s="102"/>
      <c r="AT494" s="102"/>
    </row>
    <row r="495" spans="1:46" s="50" customFormat="1">
      <c r="A495" s="84"/>
      <c r="B495" s="75"/>
      <c r="C495" s="76"/>
      <c r="D495" s="77"/>
      <c r="E495" s="73" t="str">
        <f t="shared" si="24"/>
        <v/>
      </c>
      <c r="F495" s="79"/>
      <c r="G495" s="80"/>
      <c r="H495" s="50" t="str">
        <f>IFERROR(IF(VLOOKUP(F495,'Aircraft list'!$A$4:$T$59, 3,FALSE)="YES", "ME", "SE" )," ")</f>
        <v xml:space="preserve"> </v>
      </c>
      <c r="I495" s="80"/>
      <c r="J495" s="81" t="str">
        <f ca="1">IFERROR(IF(AND(
MOD(C495-fctlontodouble(VLOOKUP(B495,#REF!,4,FALSE))/360,1)&gt;=MOD((((MID((MID((IF(ISERR(A495),"",fctsoleil(A495,fctlattodouble(VLOOKUP(B495,#REF!,3,FALSE)),fctlontodouble(VLOOKUP(B495,#REF!,4,FALSE)),FALSE))),1,4)),1,2))*60+MID((MID((IF(ISERR(A495),"",fctsoleil(A495,fctlattodouble(VLOOKUP(B495,#REF!,3,FALSE)),fctlontodouble(VLOOKUP(B495,#REF!,4,FALSE)),FALSE))),1,4)),3,4))/(60*24))-fctlontodouble(VLOOKUP(B495,#REF!,4,FALSE))/360,1),
MOD(C495-fctlontodouble(VLOOKUP(B495,#REF!,4,FALSE))/360,1)&lt;MOD((((MID((MID((IF(ISERR(A495),"",fctsoleil(A495,fctlattodouble(VLOOKUP(B495,#REF!,3,FALSE)),fctlontodouble(VLOOKUP(B495,#REF!,4,FALSE)),FALSE))),7,4)),1,2))*60+MID((MID((IF(ISERR(A495),"",fctsoleil(A495,fctlattodouble(VLOOKUP(B495,#REF!,3,FALSE)),fctlontodouble(VLOOKUP(B495,#REF!,4,FALSE)),FALSE))),7,4)),3,4))/(60*24))-fctlontodouble(VLOOKUP(B495,#REF!,4,FALSE))/360,1)
),1,""),"")</f>
        <v/>
      </c>
      <c r="K495" s="82" t="str">
        <f t="shared" si="25"/>
        <v/>
      </c>
      <c r="L495" s="79" t="str">
        <f ca="1">IFERROR(IF(AND(
MOD(E495-fctlontodouble(VLOOKUP(D495,#REF!,4,FALSE))/360,1)&gt;=MOD((((MID((MID((IF(ISERR(A495),"",fctsoleil(A495,fctlattodouble(VLOOKUP(D495,#REF!,3,FALSE)),fctlontodouble(VLOOKUP(D495,#REF!,4,FALSE)),FALSE))),1,4)),1,2))*60+MID((MID((IF(ISERR(A495),"",fctsoleil(A495,fctlattodouble(VLOOKUP(D495,#REF!,3,FALSE)),fctlontodouble(VLOOKUP(D495,#REF!,4,FALSE)),FALSE))),1,4)),3,4))/(60*24))-fctlontodouble(VLOOKUP(D495,#REF!,4,FALSE))/360,1),
MOD(E495-fctlontodouble(VLOOKUP(D495,#REF!,4,FALSE))/360,1)&lt;MOD((((MID((MID((IF(ISERR(A495),"",fctsoleil(A495,fctlattodouble(VLOOKUP(D495,#REF!,3,FALSE)),fctlontodouble(VLOOKUP(D495,#REF!,4,FALSE)),FALSE))),7,4)),1,2))*60+MID((MID((IF(ISERR(A495),"",fctsoleil(A495,fctlattodouble(VLOOKUP(D495,#REF!,3,FALSE)),fctlontodouble(VLOOKUP(D495,#REF!,4,FALSE)),FALSE))),7,4)),3,4))/(60*24))-fctlontodouble(VLOOKUP(D495,#REF!,4,FALSE))/360,1)
),1," "),"")</f>
        <v/>
      </c>
      <c r="M495" s="79" t="str">
        <f t="shared" si="26"/>
        <v/>
      </c>
      <c r="N495" s="94"/>
      <c r="O495" s="83"/>
      <c r="P495" s="95"/>
      <c r="Q495" s="96"/>
      <c r="R495" s="97" t="str">
        <f>IF(AND(A495&lt;&gt;0,B495&lt;&gt;0,D495&lt;&gt;0,C495&lt;&gt;0,N495&lt;&gt;0),(vol_de_nuit(B495,D495,A495,C495,N495/24)*24),"")</f>
        <v/>
      </c>
      <c r="S495" s="98"/>
      <c r="T495" s="95"/>
      <c r="U495" s="99"/>
      <c r="V495" s="100"/>
      <c r="W495" s="101"/>
      <c r="X495" s="116" t="str">
        <f>IFERROR(IF(AND(VLOOKUP($F495,'Aircraft list'!$A$4:$G$39,2,FALSE)="YES",VLOOKUP($F495,'Aircraft list'!$A$4:$G$39,4,FALSE)="YES"),T495,""),"")</f>
        <v/>
      </c>
      <c r="Y495" s="115" t="str">
        <f>IFERROR(IF(AND(VLOOKUP($F495,'Aircraft list'!$A$4:$G$39,2,FALSE)="YES",VLOOKUP($F495,'Aircraft list'!$A$4:$G$39,4,FALSE)="YES"),V495,""),"")</f>
        <v/>
      </c>
      <c r="Z495" s="116" t="str">
        <f>IFERROR(IF(AND(VLOOKUP($F495,'Aircraft list'!$A$4:$G$39,3,FALSE)="YES",VLOOKUP($F495,'Aircraft list'!$A$4:$G$39,4,FALSE)="YES"),T495,""),"")</f>
        <v/>
      </c>
      <c r="AA495" s="115" t="str">
        <f>IFERROR(IF(AND(VLOOKUP($F495,'Aircraft list'!$A$4:$G$39,3,FALSE)="YES",VLOOKUP($F495,'Aircraft list'!$A$4:$G$39,4,FALSE)="YES"),V495,""),"")</f>
        <v/>
      </c>
      <c r="AB495" s="116" t="str">
        <f>IFERROR(IF(AND(VLOOKUP($F495,'Aircraft list'!$A$4:$G$39,2,FALSE)="YES",VLOOKUP($F495,'Aircraft list'!$A$4:$G$39,6,FALSE)="YES"),T495,""),"")</f>
        <v/>
      </c>
      <c r="AC495" s="115" t="str">
        <f>IFERROR(IF(AND(VLOOKUP($F495,'Aircraft list'!$A$4:$G$39,2,FALSE)="YES",VLOOKUP($F495,'Aircraft list'!$A$4:$G$39,6,FALSE)="YES"),V495,""),"")</f>
        <v/>
      </c>
      <c r="AD495" s="116" t="str">
        <f>IFERROR(IF(AND(VLOOKUP($F495,'Aircraft list'!$A$4:$G$39,3,FALSE)="YES",VLOOKUP($F495,'Aircraft list'!$A$4:$G$39,6,FALSE)="YES"),T495,""),"")</f>
        <v/>
      </c>
      <c r="AE495" s="117" t="str">
        <f>IFERROR(IF(AND(VLOOKUP($F495,'Aircraft list'!$A$4:$G$39,3,FALSE)="YES",VLOOKUP($F495,'Aircraft list'!$A$4:$G$39,6,FALSE)="YES"),U495,""),"")</f>
        <v/>
      </c>
      <c r="AF495" s="115" t="str">
        <f>IFERROR(IF(AND(VLOOKUP($F495,'Aircraft list'!$A$4:$G$39,3,FALSE)="YES",VLOOKUP($F495,'Aircraft list'!$A$4:$G$39,6,FALSE)="YES"),V495,""),"")</f>
        <v/>
      </c>
      <c r="AG495" s="116" t="str">
        <f>IFERROR(IF(VLOOKUP($F495,'Aircraft list'!$A$4:$G$39,5,FALSE)="YES",T495,""),"")</f>
        <v/>
      </c>
      <c r="AH495" s="117" t="str">
        <f>IFERROR(IF(VLOOKUP($F495,'Aircraft list'!$A$4:$G$39,5,FALSE)="YES",U495,""),"")</f>
        <v/>
      </c>
      <c r="AI495" s="115" t="str">
        <f>IFERROR(IF(VLOOKUP($F495,'Aircraft list'!$A$4:$G$39,5,FALSE)="YES",V495,""),"")</f>
        <v/>
      </c>
      <c r="AJ495" s="101"/>
      <c r="AK495" s="101"/>
      <c r="AL495" s="101"/>
      <c r="AM495" s="102" t="str">
        <f>IFERROR(IF(VLOOKUP($F495,'Aircraft list'!$A$4:$G$39,7,FALSE)="YES",N495,""),"")</f>
        <v/>
      </c>
      <c r="AN495" s="112"/>
      <c r="AO495" s="101"/>
      <c r="AP495" s="101"/>
      <c r="AQ495" s="101"/>
      <c r="AR495" s="111"/>
      <c r="AS495" s="102"/>
      <c r="AT495" s="102"/>
    </row>
    <row r="496" spans="1:46" s="50" customFormat="1">
      <c r="A496" s="84"/>
      <c r="B496" s="75"/>
      <c r="C496" s="76"/>
      <c r="D496" s="77"/>
      <c r="E496" s="73" t="str">
        <f t="shared" si="24"/>
        <v/>
      </c>
      <c r="F496" s="79"/>
      <c r="G496" s="80"/>
      <c r="H496" s="50" t="str">
        <f>IFERROR(IF(VLOOKUP(F496,'Aircraft list'!$A$4:$T$59, 3,FALSE)="YES", "ME", "SE" )," ")</f>
        <v xml:space="preserve"> </v>
      </c>
      <c r="I496" s="80"/>
      <c r="J496" s="81" t="str">
        <f ca="1">IFERROR(IF(AND(
MOD(C496-fctlontodouble(VLOOKUP(B496,#REF!,4,FALSE))/360,1)&gt;=MOD((((MID((MID((IF(ISERR(A496),"",fctsoleil(A496,fctlattodouble(VLOOKUP(B496,#REF!,3,FALSE)),fctlontodouble(VLOOKUP(B496,#REF!,4,FALSE)),FALSE))),1,4)),1,2))*60+MID((MID((IF(ISERR(A496),"",fctsoleil(A496,fctlattodouble(VLOOKUP(B496,#REF!,3,FALSE)),fctlontodouble(VLOOKUP(B496,#REF!,4,FALSE)),FALSE))),1,4)),3,4))/(60*24))-fctlontodouble(VLOOKUP(B496,#REF!,4,FALSE))/360,1),
MOD(C496-fctlontodouble(VLOOKUP(B496,#REF!,4,FALSE))/360,1)&lt;MOD((((MID((MID((IF(ISERR(A496),"",fctsoleil(A496,fctlattodouble(VLOOKUP(B496,#REF!,3,FALSE)),fctlontodouble(VLOOKUP(B496,#REF!,4,FALSE)),FALSE))),7,4)),1,2))*60+MID((MID((IF(ISERR(A496),"",fctsoleil(A496,fctlattodouble(VLOOKUP(B496,#REF!,3,FALSE)),fctlontodouble(VLOOKUP(B496,#REF!,4,FALSE)),FALSE))),7,4)),3,4))/(60*24))-fctlontodouble(VLOOKUP(B496,#REF!,4,FALSE))/360,1)
),1,""),"")</f>
        <v/>
      </c>
      <c r="K496" s="82" t="str">
        <f t="shared" si="25"/>
        <v/>
      </c>
      <c r="L496" s="79" t="str">
        <f ca="1">IFERROR(IF(AND(
MOD(E496-fctlontodouble(VLOOKUP(D496,#REF!,4,FALSE))/360,1)&gt;=MOD((((MID((MID((IF(ISERR(A496),"",fctsoleil(A496,fctlattodouble(VLOOKUP(D496,#REF!,3,FALSE)),fctlontodouble(VLOOKUP(D496,#REF!,4,FALSE)),FALSE))),1,4)),1,2))*60+MID((MID((IF(ISERR(A496),"",fctsoleil(A496,fctlattodouble(VLOOKUP(D496,#REF!,3,FALSE)),fctlontodouble(VLOOKUP(D496,#REF!,4,FALSE)),FALSE))),1,4)),3,4))/(60*24))-fctlontodouble(VLOOKUP(D496,#REF!,4,FALSE))/360,1),
MOD(E496-fctlontodouble(VLOOKUP(D496,#REF!,4,FALSE))/360,1)&lt;MOD((((MID((MID((IF(ISERR(A496),"",fctsoleil(A496,fctlattodouble(VLOOKUP(D496,#REF!,3,FALSE)),fctlontodouble(VLOOKUP(D496,#REF!,4,FALSE)),FALSE))),7,4)),1,2))*60+MID((MID((IF(ISERR(A496),"",fctsoleil(A496,fctlattodouble(VLOOKUP(D496,#REF!,3,FALSE)),fctlontodouble(VLOOKUP(D496,#REF!,4,FALSE)),FALSE))),7,4)),3,4))/(60*24))-fctlontodouble(VLOOKUP(D496,#REF!,4,FALSE))/360,1)
),1," "),"")</f>
        <v/>
      </c>
      <c r="M496" s="79" t="str">
        <f t="shared" si="26"/>
        <v/>
      </c>
      <c r="N496" s="94"/>
      <c r="O496" s="83"/>
      <c r="P496" s="95"/>
      <c r="Q496" s="96"/>
      <c r="R496" s="97" t="str">
        <f>IF(AND(A496&lt;&gt;0,B496&lt;&gt;0,D496&lt;&gt;0,C496&lt;&gt;0,N496&lt;&gt;0),(vol_de_nuit(B496,D496,A496,C496,N496/24)*24),"")</f>
        <v/>
      </c>
      <c r="S496" s="98"/>
      <c r="T496" s="95"/>
      <c r="U496" s="99"/>
      <c r="V496" s="100"/>
      <c r="W496" s="101"/>
      <c r="X496" s="116" t="str">
        <f>IFERROR(IF(AND(VLOOKUP($F496,'Aircraft list'!$A$4:$G$39,2,FALSE)="YES",VLOOKUP($F496,'Aircraft list'!$A$4:$G$39,4,FALSE)="YES"),T496,""),"")</f>
        <v/>
      </c>
      <c r="Y496" s="115" t="str">
        <f>IFERROR(IF(AND(VLOOKUP($F496,'Aircraft list'!$A$4:$G$39,2,FALSE)="YES",VLOOKUP($F496,'Aircraft list'!$A$4:$G$39,4,FALSE)="YES"),V496,""),"")</f>
        <v/>
      </c>
      <c r="Z496" s="116" t="str">
        <f>IFERROR(IF(AND(VLOOKUP($F496,'Aircraft list'!$A$4:$G$39,3,FALSE)="YES",VLOOKUP($F496,'Aircraft list'!$A$4:$G$39,4,FALSE)="YES"),T496,""),"")</f>
        <v/>
      </c>
      <c r="AA496" s="115" t="str">
        <f>IFERROR(IF(AND(VLOOKUP($F496,'Aircraft list'!$A$4:$G$39,3,FALSE)="YES",VLOOKUP($F496,'Aircraft list'!$A$4:$G$39,4,FALSE)="YES"),V496,""),"")</f>
        <v/>
      </c>
      <c r="AB496" s="116" t="str">
        <f>IFERROR(IF(AND(VLOOKUP($F496,'Aircraft list'!$A$4:$G$39,2,FALSE)="YES",VLOOKUP($F496,'Aircraft list'!$A$4:$G$39,6,FALSE)="YES"),T496,""),"")</f>
        <v/>
      </c>
      <c r="AC496" s="115" t="str">
        <f>IFERROR(IF(AND(VLOOKUP($F496,'Aircraft list'!$A$4:$G$39,2,FALSE)="YES",VLOOKUP($F496,'Aircraft list'!$A$4:$G$39,6,FALSE)="YES"),V496,""),"")</f>
        <v/>
      </c>
      <c r="AD496" s="116" t="str">
        <f>IFERROR(IF(AND(VLOOKUP($F496,'Aircraft list'!$A$4:$G$39,3,FALSE)="YES",VLOOKUP($F496,'Aircraft list'!$A$4:$G$39,6,FALSE)="YES"),T496,""),"")</f>
        <v/>
      </c>
      <c r="AE496" s="117" t="str">
        <f>IFERROR(IF(AND(VLOOKUP($F496,'Aircraft list'!$A$4:$G$39,3,FALSE)="YES",VLOOKUP($F496,'Aircraft list'!$A$4:$G$39,6,FALSE)="YES"),U496,""),"")</f>
        <v/>
      </c>
      <c r="AF496" s="115" t="str">
        <f>IFERROR(IF(AND(VLOOKUP($F496,'Aircraft list'!$A$4:$G$39,3,FALSE)="YES",VLOOKUP($F496,'Aircraft list'!$A$4:$G$39,6,FALSE)="YES"),V496,""),"")</f>
        <v/>
      </c>
      <c r="AG496" s="116" t="str">
        <f>IFERROR(IF(VLOOKUP($F496,'Aircraft list'!$A$4:$G$39,5,FALSE)="YES",T496,""),"")</f>
        <v/>
      </c>
      <c r="AH496" s="117" t="str">
        <f>IFERROR(IF(VLOOKUP($F496,'Aircraft list'!$A$4:$G$39,5,FALSE)="YES",U496,""),"")</f>
        <v/>
      </c>
      <c r="AI496" s="115" t="str">
        <f>IFERROR(IF(VLOOKUP($F496,'Aircraft list'!$A$4:$G$39,5,FALSE)="YES",V496,""),"")</f>
        <v/>
      </c>
      <c r="AJ496" s="101"/>
      <c r="AK496" s="101"/>
      <c r="AL496" s="101"/>
      <c r="AM496" s="102" t="str">
        <f>IFERROR(IF(VLOOKUP($F496,'Aircraft list'!$A$4:$G$39,7,FALSE)="YES",N496,""),"")</f>
        <v/>
      </c>
      <c r="AN496" s="112"/>
      <c r="AO496" s="101"/>
      <c r="AP496" s="101"/>
      <c r="AQ496" s="101"/>
      <c r="AR496" s="111"/>
      <c r="AS496" s="102"/>
      <c r="AT496" s="102"/>
    </row>
    <row r="497" spans="1:46" s="50" customFormat="1">
      <c r="A497" s="84"/>
      <c r="B497" s="75"/>
      <c r="C497" s="76"/>
      <c r="D497" s="77"/>
      <c r="E497" s="73" t="str">
        <f t="shared" si="24"/>
        <v/>
      </c>
      <c r="F497" s="79"/>
      <c r="G497" s="80"/>
      <c r="H497" s="50" t="str">
        <f>IFERROR(IF(VLOOKUP(F497,'Aircraft list'!$A$4:$T$59, 3,FALSE)="YES", "ME", "SE" )," ")</f>
        <v xml:space="preserve"> </v>
      </c>
      <c r="I497" s="80"/>
      <c r="J497" s="81" t="str">
        <f ca="1">IFERROR(IF(AND(
MOD(C497-fctlontodouble(VLOOKUP(B497,#REF!,4,FALSE))/360,1)&gt;=MOD((((MID((MID((IF(ISERR(A497),"",fctsoleil(A497,fctlattodouble(VLOOKUP(B497,#REF!,3,FALSE)),fctlontodouble(VLOOKUP(B497,#REF!,4,FALSE)),FALSE))),1,4)),1,2))*60+MID((MID((IF(ISERR(A497),"",fctsoleil(A497,fctlattodouble(VLOOKUP(B497,#REF!,3,FALSE)),fctlontodouble(VLOOKUP(B497,#REF!,4,FALSE)),FALSE))),1,4)),3,4))/(60*24))-fctlontodouble(VLOOKUP(B497,#REF!,4,FALSE))/360,1),
MOD(C497-fctlontodouble(VLOOKUP(B497,#REF!,4,FALSE))/360,1)&lt;MOD((((MID((MID((IF(ISERR(A497),"",fctsoleil(A497,fctlattodouble(VLOOKUP(B497,#REF!,3,FALSE)),fctlontodouble(VLOOKUP(B497,#REF!,4,FALSE)),FALSE))),7,4)),1,2))*60+MID((MID((IF(ISERR(A497),"",fctsoleil(A497,fctlattodouble(VLOOKUP(B497,#REF!,3,FALSE)),fctlontodouble(VLOOKUP(B497,#REF!,4,FALSE)),FALSE))),7,4)),3,4))/(60*24))-fctlontodouble(VLOOKUP(B497,#REF!,4,FALSE))/360,1)
),1,""),"")</f>
        <v/>
      </c>
      <c r="K497" s="82" t="str">
        <f t="shared" si="25"/>
        <v/>
      </c>
      <c r="L497" s="79" t="str">
        <f ca="1">IFERROR(IF(AND(
MOD(E497-fctlontodouble(VLOOKUP(D497,#REF!,4,FALSE))/360,1)&gt;=MOD((((MID((MID((IF(ISERR(A497),"",fctsoleil(A497,fctlattodouble(VLOOKUP(D497,#REF!,3,FALSE)),fctlontodouble(VLOOKUP(D497,#REF!,4,FALSE)),FALSE))),1,4)),1,2))*60+MID((MID((IF(ISERR(A497),"",fctsoleil(A497,fctlattodouble(VLOOKUP(D497,#REF!,3,FALSE)),fctlontodouble(VLOOKUP(D497,#REF!,4,FALSE)),FALSE))),1,4)),3,4))/(60*24))-fctlontodouble(VLOOKUP(D497,#REF!,4,FALSE))/360,1),
MOD(E497-fctlontodouble(VLOOKUP(D497,#REF!,4,FALSE))/360,1)&lt;MOD((((MID((MID((IF(ISERR(A497),"",fctsoleil(A497,fctlattodouble(VLOOKUP(D497,#REF!,3,FALSE)),fctlontodouble(VLOOKUP(D497,#REF!,4,FALSE)),FALSE))),7,4)),1,2))*60+MID((MID((IF(ISERR(A497),"",fctsoleil(A497,fctlattodouble(VLOOKUP(D497,#REF!,3,FALSE)),fctlontodouble(VLOOKUP(D497,#REF!,4,FALSE)),FALSE))),7,4)),3,4))/(60*24))-fctlontodouble(VLOOKUP(D497,#REF!,4,FALSE))/360,1)
),1," "),"")</f>
        <v/>
      </c>
      <c r="M497" s="79" t="str">
        <f t="shared" si="26"/>
        <v/>
      </c>
      <c r="N497" s="94"/>
      <c r="O497" s="83"/>
      <c r="P497" s="95"/>
      <c r="Q497" s="96"/>
      <c r="R497" s="97" t="str">
        <f>IF(AND(A497&lt;&gt;0,B497&lt;&gt;0,D497&lt;&gt;0,C497&lt;&gt;0,N497&lt;&gt;0),(vol_de_nuit(B497,D497,A497,C497,N497/24)*24),"")</f>
        <v/>
      </c>
      <c r="S497" s="98"/>
      <c r="T497" s="95"/>
      <c r="U497" s="99"/>
      <c r="V497" s="100"/>
      <c r="W497" s="101"/>
      <c r="X497" s="116" t="str">
        <f>IFERROR(IF(AND(VLOOKUP($F497,'Aircraft list'!$A$4:$G$39,2,FALSE)="YES",VLOOKUP($F497,'Aircraft list'!$A$4:$G$39,4,FALSE)="YES"),T497,""),"")</f>
        <v/>
      </c>
      <c r="Y497" s="115" t="str">
        <f>IFERROR(IF(AND(VLOOKUP($F497,'Aircraft list'!$A$4:$G$39,2,FALSE)="YES",VLOOKUP($F497,'Aircraft list'!$A$4:$G$39,4,FALSE)="YES"),V497,""),"")</f>
        <v/>
      </c>
      <c r="Z497" s="116" t="str">
        <f>IFERROR(IF(AND(VLOOKUP($F497,'Aircraft list'!$A$4:$G$39,3,FALSE)="YES",VLOOKUP($F497,'Aircraft list'!$A$4:$G$39,4,FALSE)="YES"),T497,""),"")</f>
        <v/>
      </c>
      <c r="AA497" s="115" t="str">
        <f>IFERROR(IF(AND(VLOOKUP($F497,'Aircraft list'!$A$4:$G$39,3,FALSE)="YES",VLOOKUP($F497,'Aircraft list'!$A$4:$G$39,4,FALSE)="YES"),V497,""),"")</f>
        <v/>
      </c>
      <c r="AB497" s="116" t="str">
        <f>IFERROR(IF(AND(VLOOKUP($F497,'Aircraft list'!$A$4:$G$39,2,FALSE)="YES",VLOOKUP($F497,'Aircraft list'!$A$4:$G$39,6,FALSE)="YES"),T497,""),"")</f>
        <v/>
      </c>
      <c r="AC497" s="115" t="str">
        <f>IFERROR(IF(AND(VLOOKUP($F497,'Aircraft list'!$A$4:$G$39,2,FALSE)="YES",VLOOKUP($F497,'Aircraft list'!$A$4:$G$39,6,FALSE)="YES"),V497,""),"")</f>
        <v/>
      </c>
      <c r="AD497" s="116" t="str">
        <f>IFERROR(IF(AND(VLOOKUP($F497,'Aircraft list'!$A$4:$G$39,3,FALSE)="YES",VLOOKUP($F497,'Aircraft list'!$A$4:$G$39,6,FALSE)="YES"),T497,""),"")</f>
        <v/>
      </c>
      <c r="AE497" s="117" t="str">
        <f>IFERROR(IF(AND(VLOOKUP($F497,'Aircraft list'!$A$4:$G$39,3,FALSE)="YES",VLOOKUP($F497,'Aircraft list'!$A$4:$G$39,6,FALSE)="YES"),U497,""),"")</f>
        <v/>
      </c>
      <c r="AF497" s="115" t="str">
        <f>IFERROR(IF(AND(VLOOKUP($F497,'Aircraft list'!$A$4:$G$39,3,FALSE)="YES",VLOOKUP($F497,'Aircraft list'!$A$4:$G$39,6,FALSE)="YES"),V497,""),"")</f>
        <v/>
      </c>
      <c r="AG497" s="116" t="str">
        <f>IFERROR(IF(VLOOKUP($F497,'Aircraft list'!$A$4:$G$39,5,FALSE)="YES",T497,""),"")</f>
        <v/>
      </c>
      <c r="AH497" s="117" t="str">
        <f>IFERROR(IF(VLOOKUP($F497,'Aircraft list'!$A$4:$G$39,5,FALSE)="YES",U497,""),"")</f>
        <v/>
      </c>
      <c r="AI497" s="115" t="str">
        <f>IFERROR(IF(VLOOKUP($F497,'Aircraft list'!$A$4:$G$39,5,FALSE)="YES",V497,""),"")</f>
        <v/>
      </c>
      <c r="AJ497" s="101"/>
      <c r="AK497" s="101"/>
      <c r="AL497" s="101"/>
      <c r="AM497" s="102" t="str">
        <f>IFERROR(IF(VLOOKUP($F497,'Aircraft list'!$A$4:$G$39,7,FALSE)="YES",N497,""),"")</f>
        <v/>
      </c>
      <c r="AN497" s="112"/>
      <c r="AO497" s="101"/>
      <c r="AP497" s="101"/>
      <c r="AQ497" s="101"/>
      <c r="AR497" s="111"/>
      <c r="AS497" s="102"/>
      <c r="AT497" s="102"/>
    </row>
    <row r="498" spans="1:46" s="50" customFormat="1">
      <c r="A498" s="84"/>
      <c r="B498" s="75"/>
      <c r="C498" s="76"/>
      <c r="D498" s="77"/>
      <c r="E498" s="73" t="str">
        <f t="shared" si="24"/>
        <v/>
      </c>
      <c r="F498" s="79"/>
      <c r="G498" s="80"/>
      <c r="H498" s="50" t="str">
        <f>IFERROR(IF(VLOOKUP(F498,'Aircraft list'!$A$4:$T$59, 3,FALSE)="YES", "ME", "SE" )," ")</f>
        <v xml:space="preserve"> </v>
      </c>
      <c r="I498" s="80"/>
      <c r="J498" s="81" t="str">
        <f ca="1">IFERROR(IF(AND(
MOD(C498-fctlontodouble(VLOOKUP(B498,#REF!,4,FALSE))/360,1)&gt;=MOD((((MID((MID((IF(ISERR(A498),"",fctsoleil(A498,fctlattodouble(VLOOKUP(B498,#REF!,3,FALSE)),fctlontodouble(VLOOKUP(B498,#REF!,4,FALSE)),FALSE))),1,4)),1,2))*60+MID((MID((IF(ISERR(A498),"",fctsoleil(A498,fctlattodouble(VLOOKUP(B498,#REF!,3,FALSE)),fctlontodouble(VLOOKUP(B498,#REF!,4,FALSE)),FALSE))),1,4)),3,4))/(60*24))-fctlontodouble(VLOOKUP(B498,#REF!,4,FALSE))/360,1),
MOD(C498-fctlontodouble(VLOOKUP(B498,#REF!,4,FALSE))/360,1)&lt;MOD((((MID((MID((IF(ISERR(A498),"",fctsoleil(A498,fctlattodouble(VLOOKUP(B498,#REF!,3,FALSE)),fctlontodouble(VLOOKUP(B498,#REF!,4,FALSE)),FALSE))),7,4)),1,2))*60+MID((MID((IF(ISERR(A498),"",fctsoleil(A498,fctlattodouble(VLOOKUP(B498,#REF!,3,FALSE)),fctlontodouble(VLOOKUP(B498,#REF!,4,FALSE)),FALSE))),7,4)),3,4))/(60*24))-fctlontodouble(VLOOKUP(B498,#REF!,4,FALSE))/360,1)
),1,""),"")</f>
        <v/>
      </c>
      <c r="K498" s="82" t="str">
        <f t="shared" si="25"/>
        <v/>
      </c>
      <c r="L498" s="79" t="str">
        <f ca="1">IFERROR(IF(AND(
MOD(E498-fctlontodouble(VLOOKUP(D498,#REF!,4,FALSE))/360,1)&gt;=MOD((((MID((MID((IF(ISERR(A498),"",fctsoleil(A498,fctlattodouble(VLOOKUP(D498,#REF!,3,FALSE)),fctlontodouble(VLOOKUP(D498,#REF!,4,FALSE)),FALSE))),1,4)),1,2))*60+MID((MID((IF(ISERR(A498),"",fctsoleil(A498,fctlattodouble(VLOOKUP(D498,#REF!,3,FALSE)),fctlontodouble(VLOOKUP(D498,#REF!,4,FALSE)),FALSE))),1,4)),3,4))/(60*24))-fctlontodouble(VLOOKUP(D498,#REF!,4,FALSE))/360,1),
MOD(E498-fctlontodouble(VLOOKUP(D498,#REF!,4,FALSE))/360,1)&lt;MOD((((MID((MID((IF(ISERR(A498),"",fctsoleil(A498,fctlattodouble(VLOOKUP(D498,#REF!,3,FALSE)),fctlontodouble(VLOOKUP(D498,#REF!,4,FALSE)),FALSE))),7,4)),1,2))*60+MID((MID((IF(ISERR(A498),"",fctsoleil(A498,fctlattodouble(VLOOKUP(D498,#REF!,3,FALSE)),fctlontodouble(VLOOKUP(D498,#REF!,4,FALSE)),FALSE))),7,4)),3,4))/(60*24))-fctlontodouble(VLOOKUP(D498,#REF!,4,FALSE))/360,1)
),1," "),"")</f>
        <v/>
      </c>
      <c r="M498" s="79" t="str">
        <f t="shared" si="26"/>
        <v/>
      </c>
      <c r="N498" s="94"/>
      <c r="O498" s="83"/>
      <c r="P498" s="95"/>
      <c r="Q498" s="96"/>
      <c r="R498" s="97" t="str">
        <f>IF(AND(A498&lt;&gt;0,B498&lt;&gt;0,D498&lt;&gt;0,C498&lt;&gt;0,N498&lt;&gt;0),(vol_de_nuit(B498,D498,A498,C498,N498/24)*24),"")</f>
        <v/>
      </c>
      <c r="S498" s="98"/>
      <c r="T498" s="95"/>
      <c r="U498" s="99"/>
      <c r="V498" s="100"/>
      <c r="W498" s="101"/>
      <c r="X498" s="116" t="str">
        <f>IFERROR(IF(AND(VLOOKUP($F498,'Aircraft list'!$A$4:$G$39,2,FALSE)="YES",VLOOKUP($F498,'Aircraft list'!$A$4:$G$39,4,FALSE)="YES"),T498,""),"")</f>
        <v/>
      </c>
      <c r="Y498" s="115" t="str">
        <f>IFERROR(IF(AND(VLOOKUP($F498,'Aircraft list'!$A$4:$G$39,2,FALSE)="YES",VLOOKUP($F498,'Aircraft list'!$A$4:$G$39,4,FALSE)="YES"),V498,""),"")</f>
        <v/>
      </c>
      <c r="Z498" s="116" t="str">
        <f>IFERROR(IF(AND(VLOOKUP($F498,'Aircraft list'!$A$4:$G$39,3,FALSE)="YES",VLOOKUP($F498,'Aircraft list'!$A$4:$G$39,4,FALSE)="YES"),T498,""),"")</f>
        <v/>
      </c>
      <c r="AA498" s="115" t="str">
        <f>IFERROR(IF(AND(VLOOKUP($F498,'Aircraft list'!$A$4:$G$39,3,FALSE)="YES",VLOOKUP($F498,'Aircraft list'!$A$4:$G$39,4,FALSE)="YES"),V498,""),"")</f>
        <v/>
      </c>
      <c r="AB498" s="116" t="str">
        <f>IFERROR(IF(AND(VLOOKUP($F498,'Aircraft list'!$A$4:$G$39,2,FALSE)="YES",VLOOKUP($F498,'Aircraft list'!$A$4:$G$39,6,FALSE)="YES"),T498,""),"")</f>
        <v/>
      </c>
      <c r="AC498" s="115" t="str">
        <f>IFERROR(IF(AND(VLOOKUP($F498,'Aircraft list'!$A$4:$G$39,2,FALSE)="YES",VLOOKUP($F498,'Aircraft list'!$A$4:$G$39,6,FALSE)="YES"),V498,""),"")</f>
        <v/>
      </c>
      <c r="AD498" s="116" t="str">
        <f>IFERROR(IF(AND(VLOOKUP($F498,'Aircraft list'!$A$4:$G$39,3,FALSE)="YES",VLOOKUP($F498,'Aircraft list'!$A$4:$G$39,6,FALSE)="YES"),T498,""),"")</f>
        <v/>
      </c>
      <c r="AE498" s="117" t="str">
        <f>IFERROR(IF(AND(VLOOKUP($F498,'Aircraft list'!$A$4:$G$39,3,FALSE)="YES",VLOOKUP($F498,'Aircraft list'!$A$4:$G$39,6,FALSE)="YES"),U498,""),"")</f>
        <v/>
      </c>
      <c r="AF498" s="115" t="str">
        <f>IFERROR(IF(AND(VLOOKUP($F498,'Aircraft list'!$A$4:$G$39,3,FALSE)="YES",VLOOKUP($F498,'Aircraft list'!$A$4:$G$39,6,FALSE)="YES"),V498,""),"")</f>
        <v/>
      </c>
      <c r="AG498" s="116" t="str">
        <f>IFERROR(IF(VLOOKUP($F498,'Aircraft list'!$A$4:$G$39,5,FALSE)="YES",T498,""),"")</f>
        <v/>
      </c>
      <c r="AH498" s="117" t="str">
        <f>IFERROR(IF(VLOOKUP($F498,'Aircraft list'!$A$4:$G$39,5,FALSE)="YES",U498,""),"")</f>
        <v/>
      </c>
      <c r="AI498" s="115" t="str">
        <f>IFERROR(IF(VLOOKUP($F498,'Aircraft list'!$A$4:$G$39,5,FALSE)="YES",V498,""),"")</f>
        <v/>
      </c>
      <c r="AJ498" s="101"/>
      <c r="AK498" s="101"/>
      <c r="AL498" s="101"/>
      <c r="AM498" s="102" t="str">
        <f>IFERROR(IF(VLOOKUP($F498,'Aircraft list'!$A$4:$G$39,7,FALSE)="YES",N498,""),"")</f>
        <v/>
      </c>
      <c r="AN498" s="112"/>
      <c r="AO498" s="101"/>
      <c r="AP498" s="101"/>
      <c r="AQ498" s="101"/>
      <c r="AR498" s="111"/>
      <c r="AS498" s="102"/>
      <c r="AT498" s="102"/>
    </row>
    <row r="499" spans="1:46" s="50" customFormat="1">
      <c r="A499" s="84"/>
      <c r="B499" s="75"/>
      <c r="C499" s="76"/>
      <c r="D499" s="77"/>
      <c r="E499" s="73" t="str">
        <f t="shared" si="24"/>
        <v/>
      </c>
      <c r="F499" s="79"/>
      <c r="G499" s="80"/>
      <c r="H499" s="50" t="str">
        <f>IFERROR(IF(VLOOKUP(F499,'Aircraft list'!$A$4:$T$59, 3,FALSE)="YES", "ME", "SE" )," ")</f>
        <v xml:space="preserve"> </v>
      </c>
      <c r="I499" s="80"/>
      <c r="J499" s="81" t="str">
        <f ca="1">IFERROR(IF(AND(
MOD(C499-fctlontodouble(VLOOKUP(B499,#REF!,4,FALSE))/360,1)&gt;=MOD((((MID((MID((IF(ISERR(A499),"",fctsoleil(A499,fctlattodouble(VLOOKUP(B499,#REF!,3,FALSE)),fctlontodouble(VLOOKUP(B499,#REF!,4,FALSE)),FALSE))),1,4)),1,2))*60+MID((MID((IF(ISERR(A499),"",fctsoleil(A499,fctlattodouble(VLOOKUP(B499,#REF!,3,FALSE)),fctlontodouble(VLOOKUP(B499,#REF!,4,FALSE)),FALSE))),1,4)),3,4))/(60*24))-fctlontodouble(VLOOKUP(B499,#REF!,4,FALSE))/360,1),
MOD(C499-fctlontodouble(VLOOKUP(B499,#REF!,4,FALSE))/360,1)&lt;MOD((((MID((MID((IF(ISERR(A499),"",fctsoleil(A499,fctlattodouble(VLOOKUP(B499,#REF!,3,FALSE)),fctlontodouble(VLOOKUP(B499,#REF!,4,FALSE)),FALSE))),7,4)),1,2))*60+MID((MID((IF(ISERR(A499),"",fctsoleil(A499,fctlattodouble(VLOOKUP(B499,#REF!,3,FALSE)),fctlontodouble(VLOOKUP(B499,#REF!,4,FALSE)),FALSE))),7,4)),3,4))/(60*24))-fctlontodouble(VLOOKUP(B499,#REF!,4,FALSE))/360,1)
),1,""),"")</f>
        <v/>
      </c>
      <c r="K499" s="82" t="str">
        <f t="shared" si="25"/>
        <v/>
      </c>
      <c r="L499" s="79" t="str">
        <f ca="1">IFERROR(IF(AND(
MOD(E499-fctlontodouble(VLOOKUP(D499,#REF!,4,FALSE))/360,1)&gt;=MOD((((MID((MID((IF(ISERR(A499),"",fctsoleil(A499,fctlattodouble(VLOOKUP(D499,#REF!,3,FALSE)),fctlontodouble(VLOOKUP(D499,#REF!,4,FALSE)),FALSE))),1,4)),1,2))*60+MID((MID((IF(ISERR(A499),"",fctsoleil(A499,fctlattodouble(VLOOKUP(D499,#REF!,3,FALSE)),fctlontodouble(VLOOKUP(D499,#REF!,4,FALSE)),FALSE))),1,4)),3,4))/(60*24))-fctlontodouble(VLOOKUP(D499,#REF!,4,FALSE))/360,1),
MOD(E499-fctlontodouble(VLOOKUP(D499,#REF!,4,FALSE))/360,1)&lt;MOD((((MID((MID((IF(ISERR(A499),"",fctsoleil(A499,fctlattodouble(VLOOKUP(D499,#REF!,3,FALSE)),fctlontodouble(VLOOKUP(D499,#REF!,4,FALSE)),FALSE))),7,4)),1,2))*60+MID((MID((IF(ISERR(A499),"",fctsoleil(A499,fctlattodouble(VLOOKUP(D499,#REF!,3,FALSE)),fctlontodouble(VLOOKUP(D499,#REF!,4,FALSE)),FALSE))),7,4)),3,4))/(60*24))-fctlontodouble(VLOOKUP(D499,#REF!,4,FALSE))/360,1)
),1," "),"")</f>
        <v/>
      </c>
      <c r="M499" s="79" t="str">
        <f t="shared" si="26"/>
        <v/>
      </c>
      <c r="N499" s="94"/>
      <c r="O499" s="83"/>
      <c r="P499" s="95"/>
      <c r="Q499" s="96"/>
      <c r="R499" s="97" t="str">
        <f>IF(AND(A499&lt;&gt;0,B499&lt;&gt;0,D499&lt;&gt;0,C499&lt;&gt;0,N499&lt;&gt;0),(vol_de_nuit(B499,D499,A499,C499,N499/24)*24),"")</f>
        <v/>
      </c>
      <c r="S499" s="98"/>
      <c r="T499" s="95"/>
      <c r="U499" s="99"/>
      <c r="V499" s="100"/>
      <c r="W499" s="101"/>
      <c r="X499" s="116" t="str">
        <f>IFERROR(IF(AND(VLOOKUP($F499,'Aircraft list'!$A$4:$G$39,2,FALSE)="YES",VLOOKUP($F499,'Aircraft list'!$A$4:$G$39,4,FALSE)="YES"),T499,""),"")</f>
        <v/>
      </c>
      <c r="Y499" s="115" t="str">
        <f>IFERROR(IF(AND(VLOOKUP($F499,'Aircraft list'!$A$4:$G$39,2,FALSE)="YES",VLOOKUP($F499,'Aircraft list'!$A$4:$G$39,4,FALSE)="YES"),V499,""),"")</f>
        <v/>
      </c>
      <c r="Z499" s="116" t="str">
        <f>IFERROR(IF(AND(VLOOKUP($F499,'Aircraft list'!$A$4:$G$39,3,FALSE)="YES",VLOOKUP($F499,'Aircraft list'!$A$4:$G$39,4,FALSE)="YES"),T499,""),"")</f>
        <v/>
      </c>
      <c r="AA499" s="115" t="str">
        <f>IFERROR(IF(AND(VLOOKUP($F499,'Aircraft list'!$A$4:$G$39,3,FALSE)="YES",VLOOKUP($F499,'Aircraft list'!$A$4:$G$39,4,FALSE)="YES"),V499,""),"")</f>
        <v/>
      </c>
      <c r="AB499" s="116" t="str">
        <f>IFERROR(IF(AND(VLOOKUP($F499,'Aircraft list'!$A$4:$G$39,2,FALSE)="YES",VLOOKUP($F499,'Aircraft list'!$A$4:$G$39,6,FALSE)="YES"),T499,""),"")</f>
        <v/>
      </c>
      <c r="AC499" s="115" t="str">
        <f>IFERROR(IF(AND(VLOOKUP($F499,'Aircraft list'!$A$4:$G$39,2,FALSE)="YES",VLOOKUP($F499,'Aircraft list'!$A$4:$G$39,6,FALSE)="YES"),V499,""),"")</f>
        <v/>
      </c>
      <c r="AD499" s="116" t="str">
        <f>IFERROR(IF(AND(VLOOKUP($F499,'Aircraft list'!$A$4:$G$39,3,FALSE)="YES",VLOOKUP($F499,'Aircraft list'!$A$4:$G$39,6,FALSE)="YES"),T499,""),"")</f>
        <v/>
      </c>
      <c r="AE499" s="117" t="str">
        <f>IFERROR(IF(AND(VLOOKUP($F499,'Aircraft list'!$A$4:$G$39,3,FALSE)="YES",VLOOKUP($F499,'Aircraft list'!$A$4:$G$39,6,FALSE)="YES"),U499,""),"")</f>
        <v/>
      </c>
      <c r="AF499" s="115" t="str">
        <f>IFERROR(IF(AND(VLOOKUP($F499,'Aircraft list'!$A$4:$G$39,3,FALSE)="YES",VLOOKUP($F499,'Aircraft list'!$A$4:$G$39,6,FALSE)="YES"),V499,""),"")</f>
        <v/>
      </c>
      <c r="AG499" s="116" t="str">
        <f>IFERROR(IF(VLOOKUP($F499,'Aircraft list'!$A$4:$G$39,5,FALSE)="YES",T499,""),"")</f>
        <v/>
      </c>
      <c r="AH499" s="117" t="str">
        <f>IFERROR(IF(VLOOKUP($F499,'Aircraft list'!$A$4:$G$39,5,FALSE)="YES",U499,""),"")</f>
        <v/>
      </c>
      <c r="AI499" s="115" t="str">
        <f>IFERROR(IF(VLOOKUP($F499,'Aircraft list'!$A$4:$G$39,5,FALSE)="YES",V499,""),"")</f>
        <v/>
      </c>
      <c r="AJ499" s="101"/>
      <c r="AK499" s="101"/>
      <c r="AL499" s="101"/>
      <c r="AM499" s="102" t="str">
        <f>IFERROR(IF(VLOOKUP($F499,'Aircraft list'!$A$4:$G$39,7,FALSE)="YES",N499,""),"")</f>
        <v/>
      </c>
      <c r="AN499" s="112"/>
      <c r="AO499" s="101"/>
      <c r="AP499" s="101"/>
      <c r="AQ499" s="101"/>
      <c r="AR499" s="111"/>
      <c r="AS499" s="102"/>
      <c r="AT499" s="102"/>
    </row>
    <row r="500" spans="1:46" s="50" customFormat="1">
      <c r="A500" s="84"/>
      <c r="B500" s="75"/>
      <c r="C500" s="76"/>
      <c r="D500" s="77"/>
      <c r="E500" s="73" t="str">
        <f t="shared" si="24"/>
        <v/>
      </c>
      <c r="F500" s="79"/>
      <c r="G500" s="80"/>
      <c r="H500" s="50" t="str">
        <f>IFERROR(IF(VLOOKUP(F500,'Aircraft list'!$A$4:$T$59, 3,FALSE)="YES", "ME", "SE" )," ")</f>
        <v xml:space="preserve"> </v>
      </c>
      <c r="I500" s="80"/>
      <c r="J500" s="81" t="str">
        <f ca="1">IFERROR(IF(AND(
MOD(C500-fctlontodouble(VLOOKUP(B500,#REF!,4,FALSE))/360,1)&gt;=MOD((((MID((MID((IF(ISERR(A500),"",fctsoleil(A500,fctlattodouble(VLOOKUP(B500,#REF!,3,FALSE)),fctlontodouble(VLOOKUP(B500,#REF!,4,FALSE)),FALSE))),1,4)),1,2))*60+MID((MID((IF(ISERR(A500),"",fctsoleil(A500,fctlattodouble(VLOOKUP(B500,#REF!,3,FALSE)),fctlontodouble(VLOOKUP(B500,#REF!,4,FALSE)),FALSE))),1,4)),3,4))/(60*24))-fctlontodouble(VLOOKUP(B500,#REF!,4,FALSE))/360,1),
MOD(C500-fctlontodouble(VLOOKUP(B500,#REF!,4,FALSE))/360,1)&lt;MOD((((MID((MID((IF(ISERR(A500),"",fctsoleil(A500,fctlattodouble(VLOOKUP(B500,#REF!,3,FALSE)),fctlontodouble(VLOOKUP(B500,#REF!,4,FALSE)),FALSE))),7,4)),1,2))*60+MID((MID((IF(ISERR(A500),"",fctsoleil(A500,fctlattodouble(VLOOKUP(B500,#REF!,3,FALSE)),fctlontodouble(VLOOKUP(B500,#REF!,4,FALSE)),FALSE))),7,4)),3,4))/(60*24))-fctlontodouble(VLOOKUP(B500,#REF!,4,FALSE))/360,1)
),1,""),"")</f>
        <v/>
      </c>
      <c r="K500" s="82" t="str">
        <f t="shared" si="25"/>
        <v/>
      </c>
      <c r="L500" s="79" t="str">
        <f ca="1">IFERROR(IF(AND(
MOD(E500-fctlontodouble(VLOOKUP(D500,#REF!,4,FALSE))/360,1)&gt;=MOD((((MID((MID((IF(ISERR(A500),"",fctsoleil(A500,fctlattodouble(VLOOKUP(D500,#REF!,3,FALSE)),fctlontodouble(VLOOKUP(D500,#REF!,4,FALSE)),FALSE))),1,4)),1,2))*60+MID((MID((IF(ISERR(A500),"",fctsoleil(A500,fctlattodouble(VLOOKUP(D500,#REF!,3,FALSE)),fctlontodouble(VLOOKUP(D500,#REF!,4,FALSE)),FALSE))),1,4)),3,4))/(60*24))-fctlontodouble(VLOOKUP(D500,#REF!,4,FALSE))/360,1),
MOD(E500-fctlontodouble(VLOOKUP(D500,#REF!,4,FALSE))/360,1)&lt;MOD((((MID((MID((IF(ISERR(A500),"",fctsoleil(A500,fctlattodouble(VLOOKUP(D500,#REF!,3,FALSE)),fctlontodouble(VLOOKUP(D500,#REF!,4,FALSE)),FALSE))),7,4)),1,2))*60+MID((MID((IF(ISERR(A500),"",fctsoleil(A500,fctlattodouble(VLOOKUP(D500,#REF!,3,FALSE)),fctlontodouble(VLOOKUP(D500,#REF!,4,FALSE)),FALSE))),7,4)),3,4))/(60*24))-fctlontodouble(VLOOKUP(D500,#REF!,4,FALSE))/360,1)
),1," "),"")</f>
        <v/>
      </c>
      <c r="M500" s="79" t="str">
        <f t="shared" si="26"/>
        <v/>
      </c>
      <c r="N500" s="94"/>
      <c r="O500" s="83"/>
      <c r="P500" s="95"/>
      <c r="Q500" s="96"/>
      <c r="R500" s="97" t="str">
        <f>IF(AND(A500&lt;&gt;0,B500&lt;&gt;0,D500&lt;&gt;0,C500&lt;&gt;0,N500&lt;&gt;0),(vol_de_nuit(B500,D500,A500,C500,N500/24)*24),"")</f>
        <v/>
      </c>
      <c r="S500" s="98"/>
      <c r="T500" s="95"/>
      <c r="U500" s="99"/>
      <c r="V500" s="100"/>
      <c r="W500" s="101"/>
      <c r="X500" s="116" t="str">
        <f>IFERROR(IF(AND(VLOOKUP($F500,'Aircraft list'!$A$4:$G$39,2,FALSE)="YES",VLOOKUP($F500,'Aircraft list'!$A$4:$G$39,4,FALSE)="YES"),T500,""),"")</f>
        <v/>
      </c>
      <c r="Y500" s="115" t="str">
        <f>IFERROR(IF(AND(VLOOKUP($F500,'Aircraft list'!$A$4:$G$39,2,FALSE)="YES",VLOOKUP($F500,'Aircraft list'!$A$4:$G$39,4,FALSE)="YES"),V500,""),"")</f>
        <v/>
      </c>
      <c r="Z500" s="116" t="str">
        <f>IFERROR(IF(AND(VLOOKUP($F500,'Aircraft list'!$A$4:$G$39,3,FALSE)="YES",VLOOKUP($F500,'Aircraft list'!$A$4:$G$39,4,FALSE)="YES"),T500,""),"")</f>
        <v/>
      </c>
      <c r="AA500" s="115" t="str">
        <f>IFERROR(IF(AND(VLOOKUP($F500,'Aircraft list'!$A$4:$G$39,3,FALSE)="YES",VLOOKUP($F500,'Aircraft list'!$A$4:$G$39,4,FALSE)="YES"),V500,""),"")</f>
        <v/>
      </c>
      <c r="AB500" s="116" t="str">
        <f>IFERROR(IF(AND(VLOOKUP($F500,'Aircraft list'!$A$4:$G$39,2,FALSE)="YES",VLOOKUP($F500,'Aircraft list'!$A$4:$G$39,6,FALSE)="YES"),T500,""),"")</f>
        <v/>
      </c>
      <c r="AC500" s="115" t="str">
        <f>IFERROR(IF(AND(VLOOKUP($F500,'Aircraft list'!$A$4:$G$39,2,FALSE)="YES",VLOOKUP($F500,'Aircraft list'!$A$4:$G$39,6,FALSE)="YES"),V500,""),"")</f>
        <v/>
      </c>
      <c r="AD500" s="116" t="str">
        <f>IFERROR(IF(AND(VLOOKUP($F500,'Aircraft list'!$A$4:$G$39,3,FALSE)="YES",VLOOKUP($F500,'Aircraft list'!$A$4:$G$39,6,FALSE)="YES"),T500,""),"")</f>
        <v/>
      </c>
      <c r="AE500" s="117" t="str">
        <f>IFERROR(IF(AND(VLOOKUP($F500,'Aircraft list'!$A$4:$G$39,3,FALSE)="YES",VLOOKUP($F500,'Aircraft list'!$A$4:$G$39,6,FALSE)="YES"),U500,""),"")</f>
        <v/>
      </c>
      <c r="AF500" s="115" t="str">
        <f>IFERROR(IF(AND(VLOOKUP($F500,'Aircraft list'!$A$4:$G$39,3,FALSE)="YES",VLOOKUP($F500,'Aircraft list'!$A$4:$G$39,6,FALSE)="YES"),V500,""),"")</f>
        <v/>
      </c>
      <c r="AG500" s="116" t="str">
        <f>IFERROR(IF(VLOOKUP($F500,'Aircraft list'!$A$4:$G$39,5,FALSE)="YES",T500,""),"")</f>
        <v/>
      </c>
      <c r="AH500" s="117" t="str">
        <f>IFERROR(IF(VLOOKUP($F500,'Aircraft list'!$A$4:$G$39,5,FALSE)="YES",U500,""),"")</f>
        <v/>
      </c>
      <c r="AI500" s="115" t="str">
        <f>IFERROR(IF(VLOOKUP($F500,'Aircraft list'!$A$4:$G$39,5,FALSE)="YES",V500,""),"")</f>
        <v/>
      </c>
      <c r="AJ500" s="101"/>
      <c r="AK500" s="101"/>
      <c r="AL500" s="101"/>
      <c r="AM500" s="102" t="str">
        <f>IFERROR(IF(VLOOKUP($F500,'Aircraft list'!$A$4:$G$39,7,FALSE)="YES",N500,""),"")</f>
        <v/>
      </c>
      <c r="AN500" s="112"/>
      <c r="AO500" s="101"/>
      <c r="AP500" s="101"/>
      <c r="AQ500" s="101"/>
      <c r="AR500" s="111"/>
      <c r="AS500" s="102"/>
      <c r="AT500" s="102"/>
    </row>
    <row r="501" spans="1:46" s="50" customFormat="1">
      <c r="A501" s="84"/>
      <c r="B501" s="75"/>
      <c r="C501" s="76"/>
      <c r="D501" s="77"/>
      <c r="E501" s="73" t="str">
        <f t="shared" si="24"/>
        <v/>
      </c>
      <c r="F501" s="79"/>
      <c r="G501" s="80"/>
      <c r="H501" s="50" t="str">
        <f>IFERROR(IF(VLOOKUP(F501,'Aircraft list'!$A$4:$T$59, 3,FALSE)="YES", "ME", "SE" )," ")</f>
        <v xml:space="preserve"> </v>
      </c>
      <c r="I501" s="80"/>
      <c r="J501" s="81" t="str">
        <f ca="1">IFERROR(IF(AND(
MOD(C501-fctlontodouble(VLOOKUP(B501,#REF!,4,FALSE))/360,1)&gt;=MOD((((MID((MID((IF(ISERR(A501),"",fctsoleil(A501,fctlattodouble(VLOOKUP(B501,#REF!,3,FALSE)),fctlontodouble(VLOOKUP(B501,#REF!,4,FALSE)),FALSE))),1,4)),1,2))*60+MID((MID((IF(ISERR(A501),"",fctsoleil(A501,fctlattodouble(VLOOKUP(B501,#REF!,3,FALSE)),fctlontodouble(VLOOKUP(B501,#REF!,4,FALSE)),FALSE))),1,4)),3,4))/(60*24))-fctlontodouble(VLOOKUP(B501,#REF!,4,FALSE))/360,1),
MOD(C501-fctlontodouble(VLOOKUP(B501,#REF!,4,FALSE))/360,1)&lt;MOD((((MID((MID((IF(ISERR(A501),"",fctsoleil(A501,fctlattodouble(VLOOKUP(B501,#REF!,3,FALSE)),fctlontodouble(VLOOKUP(B501,#REF!,4,FALSE)),FALSE))),7,4)),1,2))*60+MID((MID((IF(ISERR(A501),"",fctsoleil(A501,fctlattodouble(VLOOKUP(B501,#REF!,3,FALSE)),fctlontodouble(VLOOKUP(B501,#REF!,4,FALSE)),FALSE))),7,4)),3,4))/(60*24))-fctlontodouble(VLOOKUP(B501,#REF!,4,FALSE))/360,1)
),1,""),"")</f>
        <v/>
      </c>
      <c r="K501" s="82" t="str">
        <f t="shared" si="25"/>
        <v/>
      </c>
      <c r="L501" s="79" t="str">
        <f ca="1">IFERROR(IF(AND(
MOD(E501-fctlontodouble(VLOOKUP(D501,#REF!,4,FALSE))/360,1)&gt;=MOD((((MID((MID((IF(ISERR(A501),"",fctsoleil(A501,fctlattodouble(VLOOKUP(D501,#REF!,3,FALSE)),fctlontodouble(VLOOKUP(D501,#REF!,4,FALSE)),FALSE))),1,4)),1,2))*60+MID((MID((IF(ISERR(A501),"",fctsoleil(A501,fctlattodouble(VLOOKUP(D501,#REF!,3,FALSE)),fctlontodouble(VLOOKUP(D501,#REF!,4,FALSE)),FALSE))),1,4)),3,4))/(60*24))-fctlontodouble(VLOOKUP(D501,#REF!,4,FALSE))/360,1),
MOD(E501-fctlontodouble(VLOOKUP(D501,#REF!,4,FALSE))/360,1)&lt;MOD((((MID((MID((IF(ISERR(A501),"",fctsoleil(A501,fctlattodouble(VLOOKUP(D501,#REF!,3,FALSE)),fctlontodouble(VLOOKUP(D501,#REF!,4,FALSE)),FALSE))),7,4)),1,2))*60+MID((MID((IF(ISERR(A501),"",fctsoleil(A501,fctlattodouble(VLOOKUP(D501,#REF!,3,FALSE)),fctlontodouble(VLOOKUP(D501,#REF!,4,FALSE)),FALSE))),7,4)),3,4))/(60*24))-fctlontodouble(VLOOKUP(D501,#REF!,4,FALSE))/360,1)
),1," "),"")</f>
        <v/>
      </c>
      <c r="M501" s="79" t="str">
        <f t="shared" si="26"/>
        <v/>
      </c>
      <c r="N501" s="94"/>
      <c r="O501" s="83"/>
      <c r="P501" s="95"/>
      <c r="Q501" s="96"/>
      <c r="R501" s="97" t="str">
        <f>IF(AND(A501&lt;&gt;0,B501&lt;&gt;0,D501&lt;&gt;0,C501&lt;&gt;0,N501&lt;&gt;0),(vol_de_nuit(B501,D501,A501,C501,N501/24)*24),"")</f>
        <v/>
      </c>
      <c r="S501" s="98"/>
      <c r="T501" s="95"/>
      <c r="U501" s="99"/>
      <c r="V501" s="100"/>
      <c r="W501" s="101"/>
      <c r="X501" s="116" t="str">
        <f>IFERROR(IF(AND(VLOOKUP($F501,'Aircraft list'!$A$4:$G$39,2,FALSE)="YES",VLOOKUP($F501,'Aircraft list'!$A$4:$G$39,4,FALSE)="YES"),T501,""),"")</f>
        <v/>
      </c>
      <c r="Y501" s="115" t="str">
        <f>IFERROR(IF(AND(VLOOKUP($F501,'Aircraft list'!$A$4:$G$39,2,FALSE)="YES",VLOOKUP($F501,'Aircraft list'!$A$4:$G$39,4,FALSE)="YES"),V501,""),"")</f>
        <v/>
      </c>
      <c r="Z501" s="116" t="str">
        <f>IFERROR(IF(AND(VLOOKUP($F501,'Aircraft list'!$A$4:$G$39,3,FALSE)="YES",VLOOKUP($F501,'Aircraft list'!$A$4:$G$39,4,FALSE)="YES"),T501,""),"")</f>
        <v/>
      </c>
      <c r="AA501" s="115" t="str">
        <f>IFERROR(IF(AND(VLOOKUP($F501,'Aircraft list'!$A$4:$G$39,3,FALSE)="YES",VLOOKUP($F501,'Aircraft list'!$A$4:$G$39,4,FALSE)="YES"),V501,""),"")</f>
        <v/>
      </c>
      <c r="AB501" s="116" t="str">
        <f>IFERROR(IF(AND(VLOOKUP($F501,'Aircraft list'!$A$4:$G$39,2,FALSE)="YES",VLOOKUP($F501,'Aircraft list'!$A$4:$G$39,6,FALSE)="YES"),T501,""),"")</f>
        <v/>
      </c>
      <c r="AC501" s="115" t="str">
        <f>IFERROR(IF(AND(VLOOKUP($F501,'Aircraft list'!$A$4:$G$39,2,FALSE)="YES",VLOOKUP($F501,'Aircraft list'!$A$4:$G$39,6,FALSE)="YES"),V501,""),"")</f>
        <v/>
      </c>
      <c r="AD501" s="116" t="str">
        <f>IFERROR(IF(AND(VLOOKUP($F501,'Aircraft list'!$A$4:$G$39,3,FALSE)="YES",VLOOKUP($F501,'Aircraft list'!$A$4:$G$39,6,FALSE)="YES"),T501,""),"")</f>
        <v/>
      </c>
      <c r="AE501" s="117" t="str">
        <f>IFERROR(IF(AND(VLOOKUP($F501,'Aircraft list'!$A$4:$G$39,3,FALSE)="YES",VLOOKUP($F501,'Aircraft list'!$A$4:$G$39,6,FALSE)="YES"),U501,""),"")</f>
        <v/>
      </c>
      <c r="AF501" s="115" t="str">
        <f>IFERROR(IF(AND(VLOOKUP($F501,'Aircraft list'!$A$4:$G$39,3,FALSE)="YES",VLOOKUP($F501,'Aircraft list'!$A$4:$G$39,6,FALSE)="YES"),V501,""),"")</f>
        <v/>
      </c>
      <c r="AG501" s="116" t="str">
        <f>IFERROR(IF(VLOOKUP($F501,'Aircraft list'!$A$4:$G$39,5,FALSE)="YES",T501,""),"")</f>
        <v/>
      </c>
      <c r="AH501" s="117" t="str">
        <f>IFERROR(IF(VLOOKUP($F501,'Aircraft list'!$A$4:$G$39,5,FALSE)="YES",U501,""),"")</f>
        <v/>
      </c>
      <c r="AI501" s="115" t="str">
        <f>IFERROR(IF(VLOOKUP($F501,'Aircraft list'!$A$4:$G$39,5,FALSE)="YES",V501,""),"")</f>
        <v/>
      </c>
      <c r="AJ501" s="101"/>
      <c r="AK501" s="101"/>
      <c r="AL501" s="101"/>
      <c r="AM501" s="102" t="str">
        <f>IFERROR(IF(VLOOKUP($F501,'Aircraft list'!$A$4:$G$39,7,FALSE)="YES",N501,""),"")</f>
        <v/>
      </c>
      <c r="AN501" s="112"/>
      <c r="AO501" s="101"/>
      <c r="AP501" s="101"/>
      <c r="AQ501" s="101"/>
      <c r="AR501" s="111"/>
      <c r="AS501" s="102"/>
      <c r="AT501" s="102"/>
    </row>
    <row r="502" spans="1:46" s="50" customFormat="1">
      <c r="A502" s="84"/>
      <c r="B502" s="75"/>
      <c r="C502" s="76"/>
      <c r="D502" s="77"/>
      <c r="E502" s="73" t="str">
        <f t="shared" si="24"/>
        <v/>
      </c>
      <c r="F502" s="79"/>
      <c r="G502" s="80"/>
      <c r="H502" s="50" t="str">
        <f>IFERROR(IF(VLOOKUP(F502,'Aircraft list'!$A$4:$T$59, 3,FALSE)="YES", "ME", "SE" )," ")</f>
        <v xml:space="preserve"> </v>
      </c>
      <c r="I502" s="80"/>
      <c r="J502" s="81" t="str">
        <f ca="1">IFERROR(IF(AND(
MOD(C502-fctlontodouble(VLOOKUP(B502,#REF!,4,FALSE))/360,1)&gt;=MOD((((MID((MID((IF(ISERR(A502),"",fctsoleil(A502,fctlattodouble(VLOOKUP(B502,#REF!,3,FALSE)),fctlontodouble(VLOOKUP(B502,#REF!,4,FALSE)),FALSE))),1,4)),1,2))*60+MID((MID((IF(ISERR(A502),"",fctsoleil(A502,fctlattodouble(VLOOKUP(B502,#REF!,3,FALSE)),fctlontodouble(VLOOKUP(B502,#REF!,4,FALSE)),FALSE))),1,4)),3,4))/(60*24))-fctlontodouble(VLOOKUP(B502,#REF!,4,FALSE))/360,1),
MOD(C502-fctlontodouble(VLOOKUP(B502,#REF!,4,FALSE))/360,1)&lt;MOD((((MID((MID((IF(ISERR(A502),"",fctsoleil(A502,fctlattodouble(VLOOKUP(B502,#REF!,3,FALSE)),fctlontodouble(VLOOKUP(B502,#REF!,4,FALSE)),FALSE))),7,4)),1,2))*60+MID((MID((IF(ISERR(A502),"",fctsoleil(A502,fctlattodouble(VLOOKUP(B502,#REF!,3,FALSE)),fctlontodouble(VLOOKUP(B502,#REF!,4,FALSE)),FALSE))),7,4)),3,4))/(60*24))-fctlontodouble(VLOOKUP(B502,#REF!,4,FALSE))/360,1)
),1,""),"")</f>
        <v/>
      </c>
      <c r="K502" s="82" t="str">
        <f t="shared" si="25"/>
        <v/>
      </c>
      <c r="L502" s="79" t="str">
        <f ca="1">IFERROR(IF(AND(
MOD(E502-fctlontodouble(VLOOKUP(D502,#REF!,4,FALSE))/360,1)&gt;=MOD((((MID((MID((IF(ISERR(A502),"",fctsoleil(A502,fctlattodouble(VLOOKUP(D502,#REF!,3,FALSE)),fctlontodouble(VLOOKUP(D502,#REF!,4,FALSE)),FALSE))),1,4)),1,2))*60+MID((MID((IF(ISERR(A502),"",fctsoleil(A502,fctlattodouble(VLOOKUP(D502,#REF!,3,FALSE)),fctlontodouble(VLOOKUP(D502,#REF!,4,FALSE)),FALSE))),1,4)),3,4))/(60*24))-fctlontodouble(VLOOKUP(D502,#REF!,4,FALSE))/360,1),
MOD(E502-fctlontodouble(VLOOKUP(D502,#REF!,4,FALSE))/360,1)&lt;MOD((((MID((MID((IF(ISERR(A502),"",fctsoleil(A502,fctlattodouble(VLOOKUP(D502,#REF!,3,FALSE)),fctlontodouble(VLOOKUP(D502,#REF!,4,FALSE)),FALSE))),7,4)),1,2))*60+MID((MID((IF(ISERR(A502),"",fctsoleil(A502,fctlattodouble(VLOOKUP(D502,#REF!,3,FALSE)),fctlontodouble(VLOOKUP(D502,#REF!,4,FALSE)),FALSE))),7,4)),3,4))/(60*24))-fctlontodouble(VLOOKUP(D502,#REF!,4,FALSE))/360,1)
),1," "),"")</f>
        <v/>
      </c>
      <c r="M502" s="79" t="str">
        <f t="shared" si="26"/>
        <v/>
      </c>
      <c r="N502" s="94"/>
      <c r="O502" s="83"/>
      <c r="P502" s="95"/>
      <c r="Q502" s="96"/>
      <c r="R502" s="97" t="str">
        <f>IF(AND(A502&lt;&gt;0,B502&lt;&gt;0,D502&lt;&gt;0,C502&lt;&gt;0,N502&lt;&gt;0),(vol_de_nuit(B502,D502,A502,C502,N502/24)*24),"")</f>
        <v/>
      </c>
      <c r="S502" s="98"/>
      <c r="T502" s="95"/>
      <c r="U502" s="99"/>
      <c r="V502" s="100"/>
      <c r="W502" s="101"/>
      <c r="X502" s="116" t="str">
        <f>IFERROR(IF(AND(VLOOKUP($F502,'Aircraft list'!$A$4:$G$39,2,FALSE)="YES",VLOOKUP($F502,'Aircraft list'!$A$4:$G$39,4,FALSE)="YES"),T502,""),"")</f>
        <v/>
      </c>
      <c r="Y502" s="115" t="str">
        <f>IFERROR(IF(AND(VLOOKUP($F502,'Aircraft list'!$A$4:$G$39,2,FALSE)="YES",VLOOKUP($F502,'Aircraft list'!$A$4:$G$39,4,FALSE)="YES"),V502,""),"")</f>
        <v/>
      </c>
      <c r="Z502" s="116" t="str">
        <f>IFERROR(IF(AND(VLOOKUP($F502,'Aircraft list'!$A$4:$G$39,3,FALSE)="YES",VLOOKUP($F502,'Aircraft list'!$A$4:$G$39,4,FALSE)="YES"),T502,""),"")</f>
        <v/>
      </c>
      <c r="AA502" s="115" t="str">
        <f>IFERROR(IF(AND(VLOOKUP($F502,'Aircraft list'!$A$4:$G$39,3,FALSE)="YES",VLOOKUP($F502,'Aircraft list'!$A$4:$G$39,4,FALSE)="YES"),V502,""),"")</f>
        <v/>
      </c>
      <c r="AB502" s="116" t="str">
        <f>IFERROR(IF(AND(VLOOKUP($F502,'Aircraft list'!$A$4:$G$39,2,FALSE)="YES",VLOOKUP($F502,'Aircraft list'!$A$4:$G$39,6,FALSE)="YES"),T502,""),"")</f>
        <v/>
      </c>
      <c r="AC502" s="115" t="str">
        <f>IFERROR(IF(AND(VLOOKUP($F502,'Aircraft list'!$A$4:$G$39,2,FALSE)="YES",VLOOKUP($F502,'Aircraft list'!$A$4:$G$39,6,FALSE)="YES"),V502,""),"")</f>
        <v/>
      </c>
      <c r="AD502" s="116" t="str">
        <f>IFERROR(IF(AND(VLOOKUP($F502,'Aircraft list'!$A$4:$G$39,3,FALSE)="YES",VLOOKUP($F502,'Aircraft list'!$A$4:$G$39,6,FALSE)="YES"),T502,""),"")</f>
        <v/>
      </c>
      <c r="AE502" s="117" t="str">
        <f>IFERROR(IF(AND(VLOOKUP($F502,'Aircraft list'!$A$4:$G$39,3,FALSE)="YES",VLOOKUP($F502,'Aircraft list'!$A$4:$G$39,6,FALSE)="YES"),U502,""),"")</f>
        <v/>
      </c>
      <c r="AF502" s="115" t="str">
        <f>IFERROR(IF(AND(VLOOKUP($F502,'Aircraft list'!$A$4:$G$39,3,FALSE)="YES",VLOOKUP($F502,'Aircraft list'!$A$4:$G$39,6,FALSE)="YES"),V502,""),"")</f>
        <v/>
      </c>
      <c r="AG502" s="116" t="str">
        <f>IFERROR(IF(VLOOKUP($F502,'Aircraft list'!$A$4:$G$39,5,FALSE)="YES",T502,""),"")</f>
        <v/>
      </c>
      <c r="AH502" s="117" t="str">
        <f>IFERROR(IF(VLOOKUP($F502,'Aircraft list'!$A$4:$G$39,5,FALSE)="YES",U502,""),"")</f>
        <v/>
      </c>
      <c r="AI502" s="115" t="str">
        <f>IFERROR(IF(VLOOKUP($F502,'Aircraft list'!$A$4:$G$39,5,FALSE)="YES",V502,""),"")</f>
        <v/>
      </c>
      <c r="AJ502" s="101"/>
      <c r="AK502" s="101"/>
      <c r="AL502" s="101"/>
      <c r="AM502" s="102" t="str">
        <f>IFERROR(IF(VLOOKUP($F502,'Aircraft list'!$A$4:$G$39,7,FALSE)="YES",N502,""),"")</f>
        <v/>
      </c>
      <c r="AN502" s="112"/>
      <c r="AO502" s="101"/>
      <c r="AP502" s="101"/>
      <c r="AQ502" s="101"/>
      <c r="AR502" s="111"/>
      <c r="AS502" s="102"/>
      <c r="AT502" s="102"/>
    </row>
    <row r="503" spans="1:46" s="50" customFormat="1">
      <c r="A503" s="84"/>
      <c r="B503" s="75"/>
      <c r="C503" s="76"/>
      <c r="D503" s="77"/>
      <c r="E503" s="73" t="str">
        <f t="shared" si="24"/>
        <v/>
      </c>
      <c r="F503" s="79"/>
      <c r="G503" s="80"/>
      <c r="H503" s="50" t="str">
        <f>IFERROR(IF(VLOOKUP(F503,'Aircraft list'!$A$4:$T$59, 3,FALSE)="YES", "ME", "SE" )," ")</f>
        <v xml:space="preserve"> </v>
      </c>
      <c r="I503" s="80"/>
      <c r="J503" s="81" t="str">
        <f ca="1">IFERROR(IF(AND(
MOD(C503-fctlontodouble(VLOOKUP(B503,#REF!,4,FALSE))/360,1)&gt;=MOD((((MID((MID((IF(ISERR(A503),"",fctsoleil(A503,fctlattodouble(VLOOKUP(B503,#REF!,3,FALSE)),fctlontodouble(VLOOKUP(B503,#REF!,4,FALSE)),FALSE))),1,4)),1,2))*60+MID((MID((IF(ISERR(A503),"",fctsoleil(A503,fctlattodouble(VLOOKUP(B503,#REF!,3,FALSE)),fctlontodouble(VLOOKUP(B503,#REF!,4,FALSE)),FALSE))),1,4)),3,4))/(60*24))-fctlontodouble(VLOOKUP(B503,#REF!,4,FALSE))/360,1),
MOD(C503-fctlontodouble(VLOOKUP(B503,#REF!,4,FALSE))/360,1)&lt;MOD((((MID((MID((IF(ISERR(A503),"",fctsoleil(A503,fctlattodouble(VLOOKUP(B503,#REF!,3,FALSE)),fctlontodouble(VLOOKUP(B503,#REF!,4,FALSE)),FALSE))),7,4)),1,2))*60+MID((MID((IF(ISERR(A503),"",fctsoleil(A503,fctlattodouble(VLOOKUP(B503,#REF!,3,FALSE)),fctlontodouble(VLOOKUP(B503,#REF!,4,FALSE)),FALSE))),7,4)),3,4))/(60*24))-fctlontodouble(VLOOKUP(B503,#REF!,4,FALSE))/360,1)
),1,""),"")</f>
        <v/>
      </c>
      <c r="K503" s="82" t="str">
        <f t="shared" si="25"/>
        <v/>
      </c>
      <c r="L503" s="79" t="str">
        <f ca="1">IFERROR(IF(AND(
MOD(E503-fctlontodouble(VLOOKUP(D503,#REF!,4,FALSE))/360,1)&gt;=MOD((((MID((MID((IF(ISERR(A503),"",fctsoleil(A503,fctlattodouble(VLOOKUP(D503,#REF!,3,FALSE)),fctlontodouble(VLOOKUP(D503,#REF!,4,FALSE)),FALSE))),1,4)),1,2))*60+MID((MID((IF(ISERR(A503),"",fctsoleil(A503,fctlattodouble(VLOOKUP(D503,#REF!,3,FALSE)),fctlontodouble(VLOOKUP(D503,#REF!,4,FALSE)),FALSE))),1,4)),3,4))/(60*24))-fctlontodouble(VLOOKUP(D503,#REF!,4,FALSE))/360,1),
MOD(E503-fctlontodouble(VLOOKUP(D503,#REF!,4,FALSE))/360,1)&lt;MOD((((MID((MID((IF(ISERR(A503),"",fctsoleil(A503,fctlattodouble(VLOOKUP(D503,#REF!,3,FALSE)),fctlontodouble(VLOOKUP(D503,#REF!,4,FALSE)),FALSE))),7,4)),1,2))*60+MID((MID((IF(ISERR(A503),"",fctsoleil(A503,fctlattodouble(VLOOKUP(D503,#REF!,3,FALSE)),fctlontodouble(VLOOKUP(D503,#REF!,4,FALSE)),FALSE))),7,4)),3,4))/(60*24))-fctlontodouble(VLOOKUP(D503,#REF!,4,FALSE))/360,1)
),1," "),"")</f>
        <v/>
      </c>
      <c r="M503" s="79" t="str">
        <f t="shared" si="26"/>
        <v/>
      </c>
      <c r="N503" s="94"/>
      <c r="O503" s="83"/>
      <c r="P503" s="95"/>
      <c r="Q503" s="96"/>
      <c r="R503" s="97" t="str">
        <f>IF(AND(A503&lt;&gt;0,B503&lt;&gt;0,D503&lt;&gt;0,C503&lt;&gt;0,N503&lt;&gt;0),(vol_de_nuit(B503,D503,A503,C503,N503/24)*24),"")</f>
        <v/>
      </c>
      <c r="S503" s="98"/>
      <c r="T503" s="95"/>
      <c r="U503" s="99"/>
      <c r="V503" s="100"/>
      <c r="W503" s="101"/>
      <c r="X503" s="116" t="str">
        <f>IFERROR(IF(AND(VLOOKUP($F503,'Aircraft list'!$A$4:$G$39,2,FALSE)="YES",VLOOKUP($F503,'Aircraft list'!$A$4:$G$39,4,FALSE)="YES"),T503,""),"")</f>
        <v/>
      </c>
      <c r="Y503" s="115" t="str">
        <f>IFERROR(IF(AND(VLOOKUP($F503,'Aircraft list'!$A$4:$G$39,2,FALSE)="YES",VLOOKUP($F503,'Aircraft list'!$A$4:$G$39,4,FALSE)="YES"),V503,""),"")</f>
        <v/>
      </c>
      <c r="Z503" s="116" t="str">
        <f>IFERROR(IF(AND(VLOOKUP($F503,'Aircraft list'!$A$4:$G$39,3,FALSE)="YES",VLOOKUP($F503,'Aircraft list'!$A$4:$G$39,4,FALSE)="YES"),T503,""),"")</f>
        <v/>
      </c>
      <c r="AA503" s="115" t="str">
        <f>IFERROR(IF(AND(VLOOKUP($F503,'Aircraft list'!$A$4:$G$39,3,FALSE)="YES",VLOOKUP($F503,'Aircraft list'!$A$4:$G$39,4,FALSE)="YES"),V503,""),"")</f>
        <v/>
      </c>
      <c r="AB503" s="116" t="str">
        <f>IFERROR(IF(AND(VLOOKUP($F503,'Aircraft list'!$A$4:$G$39,2,FALSE)="YES",VLOOKUP($F503,'Aircraft list'!$A$4:$G$39,6,FALSE)="YES"),T503,""),"")</f>
        <v/>
      </c>
      <c r="AC503" s="115" t="str">
        <f>IFERROR(IF(AND(VLOOKUP($F503,'Aircraft list'!$A$4:$G$39,2,FALSE)="YES",VLOOKUP($F503,'Aircraft list'!$A$4:$G$39,6,FALSE)="YES"),V503,""),"")</f>
        <v/>
      </c>
      <c r="AD503" s="116" t="str">
        <f>IFERROR(IF(AND(VLOOKUP($F503,'Aircraft list'!$A$4:$G$39,3,FALSE)="YES",VLOOKUP($F503,'Aircraft list'!$A$4:$G$39,6,FALSE)="YES"),T503,""),"")</f>
        <v/>
      </c>
      <c r="AE503" s="117" t="str">
        <f>IFERROR(IF(AND(VLOOKUP($F503,'Aircraft list'!$A$4:$G$39,3,FALSE)="YES",VLOOKUP($F503,'Aircraft list'!$A$4:$G$39,6,FALSE)="YES"),U503,""),"")</f>
        <v/>
      </c>
      <c r="AF503" s="115" t="str">
        <f>IFERROR(IF(AND(VLOOKUP($F503,'Aircraft list'!$A$4:$G$39,3,FALSE)="YES",VLOOKUP($F503,'Aircraft list'!$A$4:$G$39,6,FALSE)="YES"),V503,""),"")</f>
        <v/>
      </c>
      <c r="AG503" s="116" t="str">
        <f>IFERROR(IF(VLOOKUP($F503,'Aircraft list'!$A$4:$G$39,5,FALSE)="YES",T503,""),"")</f>
        <v/>
      </c>
      <c r="AH503" s="117" t="str">
        <f>IFERROR(IF(VLOOKUP($F503,'Aircraft list'!$A$4:$G$39,5,FALSE)="YES",U503,""),"")</f>
        <v/>
      </c>
      <c r="AI503" s="115" t="str">
        <f>IFERROR(IF(VLOOKUP($F503,'Aircraft list'!$A$4:$G$39,5,FALSE)="YES",V503,""),"")</f>
        <v/>
      </c>
      <c r="AJ503" s="101"/>
      <c r="AK503" s="101"/>
      <c r="AL503" s="101"/>
      <c r="AM503" s="102" t="str">
        <f>IFERROR(IF(VLOOKUP($F503,'Aircraft list'!$A$4:$G$39,7,FALSE)="YES",N503,""),"")</f>
        <v/>
      </c>
      <c r="AN503" s="112"/>
      <c r="AO503" s="101"/>
      <c r="AP503" s="101"/>
      <c r="AQ503" s="101"/>
      <c r="AR503" s="111"/>
      <c r="AS503" s="102"/>
      <c r="AT503" s="102"/>
    </row>
    <row r="504" spans="1:46" s="50" customFormat="1">
      <c r="A504" s="84"/>
      <c r="B504" s="75"/>
      <c r="C504" s="76"/>
      <c r="D504" s="77"/>
      <c r="E504" s="73" t="str">
        <f t="shared" si="24"/>
        <v/>
      </c>
      <c r="F504" s="79"/>
      <c r="G504" s="80"/>
      <c r="H504" s="50" t="str">
        <f>IFERROR(IF(VLOOKUP(F504,'Aircraft list'!$A$4:$T$59, 3,FALSE)="YES", "ME", "SE" )," ")</f>
        <v xml:space="preserve"> </v>
      </c>
      <c r="I504" s="80"/>
      <c r="J504" s="81" t="str">
        <f ca="1">IFERROR(IF(AND(
MOD(C504-fctlontodouble(VLOOKUP(B504,#REF!,4,FALSE))/360,1)&gt;=MOD((((MID((MID((IF(ISERR(A504),"",fctsoleil(A504,fctlattodouble(VLOOKUP(B504,#REF!,3,FALSE)),fctlontodouble(VLOOKUP(B504,#REF!,4,FALSE)),FALSE))),1,4)),1,2))*60+MID((MID((IF(ISERR(A504),"",fctsoleil(A504,fctlattodouble(VLOOKUP(B504,#REF!,3,FALSE)),fctlontodouble(VLOOKUP(B504,#REF!,4,FALSE)),FALSE))),1,4)),3,4))/(60*24))-fctlontodouble(VLOOKUP(B504,#REF!,4,FALSE))/360,1),
MOD(C504-fctlontodouble(VLOOKUP(B504,#REF!,4,FALSE))/360,1)&lt;MOD((((MID((MID((IF(ISERR(A504),"",fctsoleil(A504,fctlattodouble(VLOOKUP(B504,#REF!,3,FALSE)),fctlontodouble(VLOOKUP(B504,#REF!,4,FALSE)),FALSE))),7,4)),1,2))*60+MID((MID((IF(ISERR(A504),"",fctsoleil(A504,fctlattodouble(VLOOKUP(B504,#REF!,3,FALSE)),fctlontodouble(VLOOKUP(B504,#REF!,4,FALSE)),FALSE))),7,4)),3,4))/(60*24))-fctlontodouble(VLOOKUP(B504,#REF!,4,FALSE))/360,1)
),1,""),"")</f>
        <v/>
      </c>
      <c r="K504" s="82" t="str">
        <f t="shared" si="25"/>
        <v/>
      </c>
      <c r="L504" s="79" t="str">
        <f ca="1">IFERROR(IF(AND(
MOD(E504-fctlontodouble(VLOOKUP(D504,#REF!,4,FALSE))/360,1)&gt;=MOD((((MID((MID((IF(ISERR(A504),"",fctsoleil(A504,fctlattodouble(VLOOKUP(D504,#REF!,3,FALSE)),fctlontodouble(VLOOKUP(D504,#REF!,4,FALSE)),FALSE))),1,4)),1,2))*60+MID((MID((IF(ISERR(A504),"",fctsoleil(A504,fctlattodouble(VLOOKUP(D504,#REF!,3,FALSE)),fctlontodouble(VLOOKUP(D504,#REF!,4,FALSE)),FALSE))),1,4)),3,4))/(60*24))-fctlontodouble(VLOOKUP(D504,#REF!,4,FALSE))/360,1),
MOD(E504-fctlontodouble(VLOOKUP(D504,#REF!,4,FALSE))/360,1)&lt;MOD((((MID((MID((IF(ISERR(A504),"",fctsoleil(A504,fctlattodouble(VLOOKUP(D504,#REF!,3,FALSE)),fctlontodouble(VLOOKUP(D504,#REF!,4,FALSE)),FALSE))),7,4)),1,2))*60+MID((MID((IF(ISERR(A504),"",fctsoleil(A504,fctlattodouble(VLOOKUP(D504,#REF!,3,FALSE)),fctlontodouble(VLOOKUP(D504,#REF!,4,FALSE)),FALSE))),7,4)),3,4))/(60*24))-fctlontodouble(VLOOKUP(D504,#REF!,4,FALSE))/360,1)
),1," "),"")</f>
        <v/>
      </c>
      <c r="M504" s="79" t="str">
        <f t="shared" si="26"/>
        <v/>
      </c>
      <c r="N504" s="94"/>
      <c r="O504" s="83"/>
      <c r="P504" s="95"/>
      <c r="Q504" s="96"/>
      <c r="R504" s="97" t="str">
        <f>IF(AND(A504&lt;&gt;0,B504&lt;&gt;0,D504&lt;&gt;0,C504&lt;&gt;0,N504&lt;&gt;0),(vol_de_nuit(B504,D504,A504,C504,N504/24)*24),"")</f>
        <v/>
      </c>
      <c r="S504" s="98"/>
      <c r="T504" s="95"/>
      <c r="U504" s="99"/>
      <c r="V504" s="100"/>
      <c r="W504" s="101"/>
      <c r="X504" s="116" t="str">
        <f>IFERROR(IF(AND(VLOOKUP($F504,'Aircraft list'!$A$4:$G$39,2,FALSE)="YES",VLOOKUP($F504,'Aircraft list'!$A$4:$G$39,4,FALSE)="YES"),T504,""),"")</f>
        <v/>
      </c>
      <c r="Y504" s="115" t="str">
        <f>IFERROR(IF(AND(VLOOKUP($F504,'Aircraft list'!$A$4:$G$39,2,FALSE)="YES",VLOOKUP($F504,'Aircraft list'!$A$4:$G$39,4,FALSE)="YES"),V504,""),"")</f>
        <v/>
      </c>
      <c r="Z504" s="116" t="str">
        <f>IFERROR(IF(AND(VLOOKUP($F504,'Aircraft list'!$A$4:$G$39,3,FALSE)="YES",VLOOKUP($F504,'Aircraft list'!$A$4:$G$39,4,FALSE)="YES"),T504,""),"")</f>
        <v/>
      </c>
      <c r="AA504" s="115" t="str">
        <f>IFERROR(IF(AND(VLOOKUP($F504,'Aircraft list'!$A$4:$G$39,3,FALSE)="YES",VLOOKUP($F504,'Aircraft list'!$A$4:$G$39,4,FALSE)="YES"),V504,""),"")</f>
        <v/>
      </c>
      <c r="AB504" s="116" t="str">
        <f>IFERROR(IF(AND(VLOOKUP($F504,'Aircraft list'!$A$4:$G$39,2,FALSE)="YES",VLOOKUP($F504,'Aircraft list'!$A$4:$G$39,6,FALSE)="YES"),T504,""),"")</f>
        <v/>
      </c>
      <c r="AC504" s="115" t="str">
        <f>IFERROR(IF(AND(VLOOKUP($F504,'Aircraft list'!$A$4:$G$39,2,FALSE)="YES",VLOOKUP($F504,'Aircraft list'!$A$4:$G$39,6,FALSE)="YES"),V504,""),"")</f>
        <v/>
      </c>
      <c r="AD504" s="116" t="str">
        <f>IFERROR(IF(AND(VLOOKUP($F504,'Aircraft list'!$A$4:$G$39,3,FALSE)="YES",VLOOKUP($F504,'Aircraft list'!$A$4:$G$39,6,FALSE)="YES"),T504,""),"")</f>
        <v/>
      </c>
      <c r="AE504" s="117" t="str">
        <f>IFERROR(IF(AND(VLOOKUP($F504,'Aircraft list'!$A$4:$G$39,3,FALSE)="YES",VLOOKUP($F504,'Aircraft list'!$A$4:$G$39,6,FALSE)="YES"),U504,""),"")</f>
        <v/>
      </c>
      <c r="AF504" s="115" t="str">
        <f>IFERROR(IF(AND(VLOOKUP($F504,'Aircraft list'!$A$4:$G$39,3,FALSE)="YES",VLOOKUP($F504,'Aircraft list'!$A$4:$G$39,6,FALSE)="YES"),V504,""),"")</f>
        <v/>
      </c>
      <c r="AG504" s="116" t="str">
        <f>IFERROR(IF(VLOOKUP($F504,'Aircraft list'!$A$4:$G$39,5,FALSE)="YES",T504,""),"")</f>
        <v/>
      </c>
      <c r="AH504" s="117" t="str">
        <f>IFERROR(IF(VLOOKUP($F504,'Aircraft list'!$A$4:$G$39,5,FALSE)="YES",U504,""),"")</f>
        <v/>
      </c>
      <c r="AI504" s="115" t="str">
        <f>IFERROR(IF(VLOOKUP($F504,'Aircraft list'!$A$4:$G$39,5,FALSE)="YES",V504,""),"")</f>
        <v/>
      </c>
      <c r="AJ504" s="101"/>
      <c r="AK504" s="101"/>
      <c r="AL504" s="101"/>
      <c r="AM504" s="102" t="str">
        <f>IFERROR(IF(VLOOKUP($F504,'Aircraft list'!$A$4:$G$39,7,FALSE)="YES",N504,""),"")</f>
        <v/>
      </c>
      <c r="AN504" s="112"/>
      <c r="AO504" s="101"/>
      <c r="AP504" s="101"/>
      <c r="AQ504" s="101"/>
      <c r="AR504" s="111"/>
      <c r="AS504" s="102"/>
      <c r="AT504" s="102"/>
    </row>
    <row r="505" spans="1:46" s="50" customFormat="1">
      <c r="A505" s="84"/>
      <c r="B505" s="75"/>
      <c r="C505" s="76"/>
      <c r="D505" s="77"/>
      <c r="E505" s="73" t="str">
        <f t="shared" si="24"/>
        <v/>
      </c>
      <c r="F505" s="79"/>
      <c r="G505" s="80"/>
      <c r="H505" s="50" t="str">
        <f>IFERROR(IF(VLOOKUP(F505,'Aircraft list'!$A$4:$T$59, 3,FALSE)="YES", "ME", "SE" )," ")</f>
        <v xml:space="preserve"> </v>
      </c>
      <c r="I505" s="80"/>
      <c r="J505" s="81" t="str">
        <f ca="1">IFERROR(IF(AND(
MOD(C505-fctlontodouble(VLOOKUP(B505,#REF!,4,FALSE))/360,1)&gt;=MOD((((MID((MID((IF(ISERR(A505),"",fctsoleil(A505,fctlattodouble(VLOOKUP(B505,#REF!,3,FALSE)),fctlontodouble(VLOOKUP(B505,#REF!,4,FALSE)),FALSE))),1,4)),1,2))*60+MID((MID((IF(ISERR(A505),"",fctsoleil(A505,fctlattodouble(VLOOKUP(B505,#REF!,3,FALSE)),fctlontodouble(VLOOKUP(B505,#REF!,4,FALSE)),FALSE))),1,4)),3,4))/(60*24))-fctlontodouble(VLOOKUP(B505,#REF!,4,FALSE))/360,1),
MOD(C505-fctlontodouble(VLOOKUP(B505,#REF!,4,FALSE))/360,1)&lt;MOD((((MID((MID((IF(ISERR(A505),"",fctsoleil(A505,fctlattodouble(VLOOKUP(B505,#REF!,3,FALSE)),fctlontodouble(VLOOKUP(B505,#REF!,4,FALSE)),FALSE))),7,4)),1,2))*60+MID((MID((IF(ISERR(A505),"",fctsoleil(A505,fctlattodouble(VLOOKUP(B505,#REF!,3,FALSE)),fctlontodouble(VLOOKUP(B505,#REF!,4,FALSE)),FALSE))),7,4)),3,4))/(60*24))-fctlontodouble(VLOOKUP(B505,#REF!,4,FALSE))/360,1)
),1,""),"")</f>
        <v/>
      </c>
      <c r="K505" s="82" t="str">
        <f t="shared" si="25"/>
        <v/>
      </c>
      <c r="L505" s="79" t="str">
        <f ca="1">IFERROR(IF(AND(
MOD(E505-fctlontodouble(VLOOKUP(D505,#REF!,4,FALSE))/360,1)&gt;=MOD((((MID((MID((IF(ISERR(A505),"",fctsoleil(A505,fctlattodouble(VLOOKUP(D505,#REF!,3,FALSE)),fctlontodouble(VLOOKUP(D505,#REF!,4,FALSE)),FALSE))),1,4)),1,2))*60+MID((MID((IF(ISERR(A505),"",fctsoleil(A505,fctlattodouble(VLOOKUP(D505,#REF!,3,FALSE)),fctlontodouble(VLOOKUP(D505,#REF!,4,FALSE)),FALSE))),1,4)),3,4))/(60*24))-fctlontodouble(VLOOKUP(D505,#REF!,4,FALSE))/360,1),
MOD(E505-fctlontodouble(VLOOKUP(D505,#REF!,4,FALSE))/360,1)&lt;MOD((((MID((MID((IF(ISERR(A505),"",fctsoleil(A505,fctlattodouble(VLOOKUP(D505,#REF!,3,FALSE)),fctlontodouble(VLOOKUP(D505,#REF!,4,FALSE)),FALSE))),7,4)),1,2))*60+MID((MID((IF(ISERR(A505),"",fctsoleil(A505,fctlattodouble(VLOOKUP(D505,#REF!,3,FALSE)),fctlontodouble(VLOOKUP(D505,#REF!,4,FALSE)),FALSE))),7,4)),3,4))/(60*24))-fctlontodouble(VLOOKUP(D505,#REF!,4,FALSE))/360,1)
),1," "),"")</f>
        <v/>
      </c>
      <c r="M505" s="79" t="str">
        <f t="shared" si="26"/>
        <v/>
      </c>
      <c r="N505" s="94"/>
      <c r="O505" s="83"/>
      <c r="P505" s="95"/>
      <c r="Q505" s="96"/>
      <c r="R505" s="97" t="str">
        <f>IF(AND(A505&lt;&gt;0,B505&lt;&gt;0,D505&lt;&gt;0,C505&lt;&gt;0,N505&lt;&gt;0),(vol_de_nuit(B505,D505,A505,C505,N505/24)*24),"")</f>
        <v/>
      </c>
      <c r="S505" s="98"/>
      <c r="T505" s="95"/>
      <c r="U505" s="99"/>
      <c r="V505" s="100"/>
      <c r="W505" s="101"/>
      <c r="X505" s="116" t="str">
        <f>IFERROR(IF(AND(VLOOKUP($F505,'Aircraft list'!$A$4:$G$39,2,FALSE)="YES",VLOOKUP($F505,'Aircraft list'!$A$4:$G$39,4,FALSE)="YES"),T505,""),"")</f>
        <v/>
      </c>
      <c r="Y505" s="115" t="str">
        <f>IFERROR(IF(AND(VLOOKUP($F505,'Aircraft list'!$A$4:$G$39,2,FALSE)="YES",VLOOKUP($F505,'Aircraft list'!$A$4:$G$39,4,FALSE)="YES"),V505,""),"")</f>
        <v/>
      </c>
      <c r="Z505" s="116" t="str">
        <f>IFERROR(IF(AND(VLOOKUP($F505,'Aircraft list'!$A$4:$G$39,3,FALSE)="YES",VLOOKUP($F505,'Aircraft list'!$A$4:$G$39,4,FALSE)="YES"),T505,""),"")</f>
        <v/>
      </c>
      <c r="AA505" s="115" t="str">
        <f>IFERROR(IF(AND(VLOOKUP($F505,'Aircraft list'!$A$4:$G$39,3,FALSE)="YES",VLOOKUP($F505,'Aircraft list'!$A$4:$G$39,4,FALSE)="YES"),V505,""),"")</f>
        <v/>
      </c>
      <c r="AB505" s="116" t="str">
        <f>IFERROR(IF(AND(VLOOKUP($F505,'Aircraft list'!$A$4:$G$39,2,FALSE)="YES",VLOOKUP($F505,'Aircraft list'!$A$4:$G$39,6,FALSE)="YES"),T505,""),"")</f>
        <v/>
      </c>
      <c r="AC505" s="115" t="str">
        <f>IFERROR(IF(AND(VLOOKUP($F505,'Aircraft list'!$A$4:$G$39,2,FALSE)="YES",VLOOKUP($F505,'Aircraft list'!$A$4:$G$39,6,FALSE)="YES"),V505,""),"")</f>
        <v/>
      </c>
      <c r="AD505" s="116" t="str">
        <f>IFERROR(IF(AND(VLOOKUP($F505,'Aircraft list'!$A$4:$G$39,3,FALSE)="YES",VLOOKUP($F505,'Aircraft list'!$A$4:$G$39,6,FALSE)="YES"),T505,""),"")</f>
        <v/>
      </c>
      <c r="AE505" s="117" t="str">
        <f>IFERROR(IF(AND(VLOOKUP($F505,'Aircraft list'!$A$4:$G$39,3,FALSE)="YES",VLOOKUP($F505,'Aircraft list'!$A$4:$G$39,6,FALSE)="YES"),U505,""),"")</f>
        <v/>
      </c>
      <c r="AF505" s="115" t="str">
        <f>IFERROR(IF(AND(VLOOKUP($F505,'Aircraft list'!$A$4:$G$39,3,FALSE)="YES",VLOOKUP($F505,'Aircraft list'!$A$4:$G$39,6,FALSE)="YES"),V505,""),"")</f>
        <v/>
      </c>
      <c r="AG505" s="116" t="str">
        <f>IFERROR(IF(VLOOKUP($F505,'Aircraft list'!$A$4:$G$39,5,FALSE)="YES",T505,""),"")</f>
        <v/>
      </c>
      <c r="AH505" s="117" t="str">
        <f>IFERROR(IF(VLOOKUP($F505,'Aircraft list'!$A$4:$G$39,5,FALSE)="YES",U505,""),"")</f>
        <v/>
      </c>
      <c r="AI505" s="115" t="str">
        <f>IFERROR(IF(VLOOKUP($F505,'Aircraft list'!$A$4:$G$39,5,FALSE)="YES",V505,""),"")</f>
        <v/>
      </c>
      <c r="AJ505" s="101"/>
      <c r="AK505" s="101"/>
      <c r="AL505" s="101"/>
      <c r="AM505" s="102" t="str">
        <f>IFERROR(IF(VLOOKUP($F505,'Aircraft list'!$A$4:$G$39,7,FALSE)="YES",N505,""),"")</f>
        <v/>
      </c>
      <c r="AN505" s="112"/>
      <c r="AO505" s="101"/>
      <c r="AP505" s="101"/>
      <c r="AQ505" s="101"/>
      <c r="AR505" s="111"/>
      <c r="AS505" s="102"/>
      <c r="AT505" s="102"/>
    </row>
    <row r="506" spans="1:46" s="50" customFormat="1">
      <c r="A506" s="84"/>
      <c r="B506" s="75"/>
      <c r="C506" s="76"/>
      <c r="D506" s="77"/>
      <c r="E506" s="73" t="str">
        <f t="shared" si="24"/>
        <v/>
      </c>
      <c r="F506" s="79"/>
      <c r="G506" s="80"/>
      <c r="H506" s="50" t="str">
        <f>IFERROR(IF(VLOOKUP(F506,'Aircraft list'!$A$4:$T$59, 3,FALSE)="YES", "ME", "SE" )," ")</f>
        <v xml:space="preserve"> </v>
      </c>
      <c r="I506" s="80"/>
      <c r="J506" s="81" t="str">
        <f ca="1">IFERROR(IF(AND(
MOD(C506-fctlontodouble(VLOOKUP(B506,#REF!,4,FALSE))/360,1)&gt;=MOD((((MID((MID((IF(ISERR(A506),"",fctsoleil(A506,fctlattodouble(VLOOKUP(B506,#REF!,3,FALSE)),fctlontodouble(VLOOKUP(B506,#REF!,4,FALSE)),FALSE))),1,4)),1,2))*60+MID((MID((IF(ISERR(A506),"",fctsoleil(A506,fctlattodouble(VLOOKUP(B506,#REF!,3,FALSE)),fctlontodouble(VLOOKUP(B506,#REF!,4,FALSE)),FALSE))),1,4)),3,4))/(60*24))-fctlontodouble(VLOOKUP(B506,#REF!,4,FALSE))/360,1),
MOD(C506-fctlontodouble(VLOOKUP(B506,#REF!,4,FALSE))/360,1)&lt;MOD((((MID((MID((IF(ISERR(A506),"",fctsoleil(A506,fctlattodouble(VLOOKUP(B506,#REF!,3,FALSE)),fctlontodouble(VLOOKUP(B506,#REF!,4,FALSE)),FALSE))),7,4)),1,2))*60+MID((MID((IF(ISERR(A506),"",fctsoleil(A506,fctlattodouble(VLOOKUP(B506,#REF!,3,FALSE)),fctlontodouble(VLOOKUP(B506,#REF!,4,FALSE)),FALSE))),7,4)),3,4))/(60*24))-fctlontodouble(VLOOKUP(B506,#REF!,4,FALSE))/360,1)
),1,""),"")</f>
        <v/>
      </c>
      <c r="K506" s="82" t="str">
        <f t="shared" si="25"/>
        <v/>
      </c>
      <c r="L506" s="79" t="str">
        <f ca="1">IFERROR(IF(AND(
MOD(E506-fctlontodouble(VLOOKUP(D506,#REF!,4,FALSE))/360,1)&gt;=MOD((((MID((MID((IF(ISERR(A506),"",fctsoleil(A506,fctlattodouble(VLOOKUP(D506,#REF!,3,FALSE)),fctlontodouble(VLOOKUP(D506,#REF!,4,FALSE)),FALSE))),1,4)),1,2))*60+MID((MID((IF(ISERR(A506),"",fctsoleil(A506,fctlattodouble(VLOOKUP(D506,#REF!,3,FALSE)),fctlontodouble(VLOOKUP(D506,#REF!,4,FALSE)),FALSE))),1,4)),3,4))/(60*24))-fctlontodouble(VLOOKUP(D506,#REF!,4,FALSE))/360,1),
MOD(E506-fctlontodouble(VLOOKUP(D506,#REF!,4,FALSE))/360,1)&lt;MOD((((MID((MID((IF(ISERR(A506),"",fctsoleil(A506,fctlattodouble(VLOOKUP(D506,#REF!,3,FALSE)),fctlontodouble(VLOOKUP(D506,#REF!,4,FALSE)),FALSE))),7,4)),1,2))*60+MID((MID((IF(ISERR(A506),"",fctsoleil(A506,fctlattodouble(VLOOKUP(D506,#REF!,3,FALSE)),fctlontodouble(VLOOKUP(D506,#REF!,4,FALSE)),FALSE))),7,4)),3,4))/(60*24))-fctlontodouble(VLOOKUP(D506,#REF!,4,FALSE))/360,1)
),1," "),"")</f>
        <v/>
      </c>
      <c r="M506" s="79" t="str">
        <f t="shared" si="26"/>
        <v/>
      </c>
      <c r="N506" s="94"/>
      <c r="O506" s="83"/>
      <c r="P506" s="95"/>
      <c r="Q506" s="96"/>
      <c r="R506" s="97" t="str">
        <f>IF(AND(A506&lt;&gt;0,B506&lt;&gt;0,D506&lt;&gt;0,C506&lt;&gt;0,N506&lt;&gt;0),(vol_de_nuit(B506,D506,A506,C506,N506/24)*24),"")</f>
        <v/>
      </c>
      <c r="S506" s="98"/>
      <c r="T506" s="95"/>
      <c r="U506" s="99"/>
      <c r="V506" s="100"/>
      <c r="W506" s="101"/>
      <c r="X506" s="116" t="str">
        <f>IFERROR(IF(AND(VLOOKUP($F506,'Aircraft list'!$A$4:$G$39,2,FALSE)="YES",VLOOKUP($F506,'Aircraft list'!$A$4:$G$39,4,FALSE)="YES"),T506,""),"")</f>
        <v/>
      </c>
      <c r="Y506" s="115" t="str">
        <f>IFERROR(IF(AND(VLOOKUP($F506,'Aircraft list'!$A$4:$G$39,2,FALSE)="YES",VLOOKUP($F506,'Aircraft list'!$A$4:$G$39,4,FALSE)="YES"),V506,""),"")</f>
        <v/>
      </c>
      <c r="Z506" s="116" t="str">
        <f>IFERROR(IF(AND(VLOOKUP($F506,'Aircraft list'!$A$4:$G$39,3,FALSE)="YES",VLOOKUP($F506,'Aircraft list'!$A$4:$G$39,4,FALSE)="YES"),T506,""),"")</f>
        <v/>
      </c>
      <c r="AA506" s="115" t="str">
        <f>IFERROR(IF(AND(VLOOKUP($F506,'Aircraft list'!$A$4:$G$39,3,FALSE)="YES",VLOOKUP($F506,'Aircraft list'!$A$4:$G$39,4,FALSE)="YES"),V506,""),"")</f>
        <v/>
      </c>
      <c r="AB506" s="116" t="str">
        <f>IFERROR(IF(AND(VLOOKUP($F506,'Aircraft list'!$A$4:$G$39,2,FALSE)="YES",VLOOKUP($F506,'Aircraft list'!$A$4:$G$39,6,FALSE)="YES"),T506,""),"")</f>
        <v/>
      </c>
      <c r="AC506" s="115" t="str">
        <f>IFERROR(IF(AND(VLOOKUP($F506,'Aircraft list'!$A$4:$G$39,2,FALSE)="YES",VLOOKUP($F506,'Aircraft list'!$A$4:$G$39,6,FALSE)="YES"),V506,""),"")</f>
        <v/>
      </c>
      <c r="AD506" s="116" t="str">
        <f>IFERROR(IF(AND(VLOOKUP($F506,'Aircraft list'!$A$4:$G$39,3,FALSE)="YES",VLOOKUP($F506,'Aircraft list'!$A$4:$G$39,6,FALSE)="YES"),T506,""),"")</f>
        <v/>
      </c>
      <c r="AE506" s="117" t="str">
        <f>IFERROR(IF(AND(VLOOKUP($F506,'Aircraft list'!$A$4:$G$39,3,FALSE)="YES",VLOOKUP($F506,'Aircraft list'!$A$4:$G$39,6,FALSE)="YES"),U506,""),"")</f>
        <v/>
      </c>
      <c r="AF506" s="115" t="str">
        <f>IFERROR(IF(AND(VLOOKUP($F506,'Aircraft list'!$A$4:$G$39,3,FALSE)="YES",VLOOKUP($F506,'Aircraft list'!$A$4:$G$39,6,FALSE)="YES"),V506,""),"")</f>
        <v/>
      </c>
      <c r="AG506" s="116" t="str">
        <f>IFERROR(IF(VLOOKUP($F506,'Aircraft list'!$A$4:$G$39,5,FALSE)="YES",T506,""),"")</f>
        <v/>
      </c>
      <c r="AH506" s="117" t="str">
        <f>IFERROR(IF(VLOOKUP($F506,'Aircraft list'!$A$4:$G$39,5,FALSE)="YES",U506,""),"")</f>
        <v/>
      </c>
      <c r="AI506" s="115" t="str">
        <f>IFERROR(IF(VLOOKUP($F506,'Aircraft list'!$A$4:$G$39,5,FALSE)="YES",V506,""),"")</f>
        <v/>
      </c>
      <c r="AJ506" s="101"/>
      <c r="AK506" s="101"/>
      <c r="AL506" s="101"/>
      <c r="AM506" s="102" t="str">
        <f>IFERROR(IF(VLOOKUP($F506,'Aircraft list'!$A$4:$G$39,7,FALSE)="YES",N506,""),"")</f>
        <v/>
      </c>
      <c r="AN506" s="112"/>
      <c r="AO506" s="101"/>
      <c r="AP506" s="101"/>
      <c r="AQ506" s="101"/>
      <c r="AR506" s="111"/>
      <c r="AS506" s="102"/>
      <c r="AT506" s="102"/>
    </row>
    <row r="507" spans="1:46" s="50" customFormat="1">
      <c r="A507" s="84"/>
      <c r="B507" s="75"/>
      <c r="C507" s="76"/>
      <c r="D507" s="77"/>
      <c r="E507" s="73" t="str">
        <f t="shared" si="24"/>
        <v/>
      </c>
      <c r="F507" s="79"/>
      <c r="G507" s="80"/>
      <c r="H507" s="50" t="str">
        <f>IFERROR(IF(VLOOKUP(F507,'Aircraft list'!$A$4:$T$59, 3,FALSE)="YES", "ME", "SE" )," ")</f>
        <v xml:space="preserve"> </v>
      </c>
      <c r="I507" s="80"/>
      <c r="J507" s="81" t="str">
        <f ca="1">IFERROR(IF(AND(
MOD(C507-fctlontodouble(VLOOKUP(B507,#REF!,4,FALSE))/360,1)&gt;=MOD((((MID((MID((IF(ISERR(A507),"",fctsoleil(A507,fctlattodouble(VLOOKUP(B507,#REF!,3,FALSE)),fctlontodouble(VLOOKUP(B507,#REF!,4,FALSE)),FALSE))),1,4)),1,2))*60+MID((MID((IF(ISERR(A507),"",fctsoleil(A507,fctlattodouble(VLOOKUP(B507,#REF!,3,FALSE)),fctlontodouble(VLOOKUP(B507,#REF!,4,FALSE)),FALSE))),1,4)),3,4))/(60*24))-fctlontodouble(VLOOKUP(B507,#REF!,4,FALSE))/360,1),
MOD(C507-fctlontodouble(VLOOKUP(B507,#REF!,4,FALSE))/360,1)&lt;MOD((((MID((MID((IF(ISERR(A507),"",fctsoleil(A507,fctlattodouble(VLOOKUP(B507,#REF!,3,FALSE)),fctlontodouble(VLOOKUP(B507,#REF!,4,FALSE)),FALSE))),7,4)),1,2))*60+MID((MID((IF(ISERR(A507),"",fctsoleil(A507,fctlattodouble(VLOOKUP(B507,#REF!,3,FALSE)),fctlontodouble(VLOOKUP(B507,#REF!,4,FALSE)),FALSE))),7,4)),3,4))/(60*24))-fctlontodouble(VLOOKUP(B507,#REF!,4,FALSE))/360,1)
),1,""),"")</f>
        <v/>
      </c>
      <c r="K507" s="82" t="str">
        <f t="shared" si="25"/>
        <v/>
      </c>
      <c r="L507" s="79" t="str">
        <f ca="1">IFERROR(IF(AND(
MOD(E507-fctlontodouble(VLOOKUP(D507,#REF!,4,FALSE))/360,1)&gt;=MOD((((MID((MID((IF(ISERR(A507),"",fctsoleil(A507,fctlattodouble(VLOOKUP(D507,#REF!,3,FALSE)),fctlontodouble(VLOOKUP(D507,#REF!,4,FALSE)),FALSE))),1,4)),1,2))*60+MID((MID((IF(ISERR(A507),"",fctsoleil(A507,fctlattodouble(VLOOKUP(D507,#REF!,3,FALSE)),fctlontodouble(VLOOKUP(D507,#REF!,4,FALSE)),FALSE))),1,4)),3,4))/(60*24))-fctlontodouble(VLOOKUP(D507,#REF!,4,FALSE))/360,1),
MOD(E507-fctlontodouble(VLOOKUP(D507,#REF!,4,FALSE))/360,1)&lt;MOD((((MID((MID((IF(ISERR(A507),"",fctsoleil(A507,fctlattodouble(VLOOKUP(D507,#REF!,3,FALSE)),fctlontodouble(VLOOKUP(D507,#REF!,4,FALSE)),FALSE))),7,4)),1,2))*60+MID((MID((IF(ISERR(A507),"",fctsoleil(A507,fctlattodouble(VLOOKUP(D507,#REF!,3,FALSE)),fctlontodouble(VLOOKUP(D507,#REF!,4,FALSE)),FALSE))),7,4)),3,4))/(60*24))-fctlontodouble(VLOOKUP(D507,#REF!,4,FALSE))/360,1)
),1," "),"")</f>
        <v/>
      </c>
      <c r="M507" s="79" t="str">
        <f t="shared" si="26"/>
        <v/>
      </c>
      <c r="N507" s="94"/>
      <c r="O507" s="83"/>
      <c r="P507" s="95"/>
      <c r="Q507" s="96"/>
      <c r="R507" s="97" t="str">
        <f>IF(AND(A507&lt;&gt;0,B507&lt;&gt;0,D507&lt;&gt;0,C507&lt;&gt;0,N507&lt;&gt;0),(vol_de_nuit(B507,D507,A507,C507,N507/24)*24),"")</f>
        <v/>
      </c>
      <c r="S507" s="98"/>
      <c r="T507" s="95"/>
      <c r="U507" s="99"/>
      <c r="V507" s="100"/>
      <c r="W507" s="101"/>
      <c r="X507" s="116" t="str">
        <f>IFERROR(IF(AND(VLOOKUP($F507,'Aircraft list'!$A$4:$G$39,2,FALSE)="YES",VLOOKUP($F507,'Aircraft list'!$A$4:$G$39,4,FALSE)="YES"),T507,""),"")</f>
        <v/>
      </c>
      <c r="Y507" s="115" t="str">
        <f>IFERROR(IF(AND(VLOOKUP($F507,'Aircraft list'!$A$4:$G$39,2,FALSE)="YES",VLOOKUP($F507,'Aircraft list'!$A$4:$G$39,4,FALSE)="YES"),V507,""),"")</f>
        <v/>
      </c>
      <c r="Z507" s="116" t="str">
        <f>IFERROR(IF(AND(VLOOKUP($F507,'Aircraft list'!$A$4:$G$39,3,FALSE)="YES",VLOOKUP($F507,'Aircraft list'!$A$4:$G$39,4,FALSE)="YES"),T507,""),"")</f>
        <v/>
      </c>
      <c r="AA507" s="115" t="str">
        <f>IFERROR(IF(AND(VLOOKUP($F507,'Aircraft list'!$A$4:$G$39,3,FALSE)="YES",VLOOKUP($F507,'Aircraft list'!$A$4:$G$39,4,FALSE)="YES"),V507,""),"")</f>
        <v/>
      </c>
      <c r="AB507" s="116" t="str">
        <f>IFERROR(IF(AND(VLOOKUP($F507,'Aircraft list'!$A$4:$G$39,2,FALSE)="YES",VLOOKUP($F507,'Aircraft list'!$A$4:$G$39,6,FALSE)="YES"),T507,""),"")</f>
        <v/>
      </c>
      <c r="AC507" s="115" t="str">
        <f>IFERROR(IF(AND(VLOOKUP($F507,'Aircraft list'!$A$4:$G$39,2,FALSE)="YES",VLOOKUP($F507,'Aircraft list'!$A$4:$G$39,6,FALSE)="YES"),V507,""),"")</f>
        <v/>
      </c>
      <c r="AD507" s="116" t="str">
        <f>IFERROR(IF(AND(VLOOKUP($F507,'Aircraft list'!$A$4:$G$39,3,FALSE)="YES",VLOOKUP($F507,'Aircraft list'!$A$4:$G$39,6,FALSE)="YES"),T507,""),"")</f>
        <v/>
      </c>
      <c r="AE507" s="117" t="str">
        <f>IFERROR(IF(AND(VLOOKUP($F507,'Aircraft list'!$A$4:$G$39,3,FALSE)="YES",VLOOKUP($F507,'Aircraft list'!$A$4:$G$39,6,FALSE)="YES"),U507,""),"")</f>
        <v/>
      </c>
      <c r="AF507" s="115" t="str">
        <f>IFERROR(IF(AND(VLOOKUP($F507,'Aircraft list'!$A$4:$G$39,3,FALSE)="YES",VLOOKUP($F507,'Aircraft list'!$A$4:$G$39,6,FALSE)="YES"),V507,""),"")</f>
        <v/>
      </c>
      <c r="AG507" s="116" t="str">
        <f>IFERROR(IF(VLOOKUP($F507,'Aircraft list'!$A$4:$G$39,5,FALSE)="YES",T507,""),"")</f>
        <v/>
      </c>
      <c r="AH507" s="117" t="str">
        <f>IFERROR(IF(VLOOKUP($F507,'Aircraft list'!$A$4:$G$39,5,FALSE)="YES",U507,""),"")</f>
        <v/>
      </c>
      <c r="AI507" s="115" t="str">
        <f>IFERROR(IF(VLOOKUP($F507,'Aircraft list'!$A$4:$G$39,5,FALSE)="YES",V507,""),"")</f>
        <v/>
      </c>
      <c r="AJ507" s="101"/>
      <c r="AK507" s="101"/>
      <c r="AL507" s="101"/>
      <c r="AM507" s="102" t="str">
        <f>IFERROR(IF(VLOOKUP($F507,'Aircraft list'!$A$4:$G$39,7,FALSE)="YES",N507,""),"")</f>
        <v/>
      </c>
      <c r="AN507" s="112"/>
      <c r="AO507" s="101"/>
      <c r="AP507" s="101"/>
      <c r="AQ507" s="101"/>
      <c r="AR507" s="111"/>
      <c r="AS507" s="102"/>
      <c r="AT507" s="102"/>
    </row>
    <row r="508" spans="1:46" s="50" customFormat="1">
      <c r="A508" s="84"/>
      <c r="B508" s="75"/>
      <c r="C508" s="76"/>
      <c r="D508" s="77"/>
      <c r="E508" s="73" t="str">
        <f t="shared" si="24"/>
        <v/>
      </c>
      <c r="F508" s="79"/>
      <c r="G508" s="80"/>
      <c r="H508" s="50" t="str">
        <f>IFERROR(IF(VLOOKUP(F508,'Aircraft list'!$A$4:$T$59, 3,FALSE)="YES", "ME", "SE" )," ")</f>
        <v xml:space="preserve"> </v>
      </c>
      <c r="I508" s="80"/>
      <c r="J508" s="81" t="str">
        <f ca="1">IFERROR(IF(AND(
MOD(C508-fctlontodouble(VLOOKUP(B508,#REF!,4,FALSE))/360,1)&gt;=MOD((((MID((MID((IF(ISERR(A508),"",fctsoleil(A508,fctlattodouble(VLOOKUP(B508,#REF!,3,FALSE)),fctlontodouble(VLOOKUP(B508,#REF!,4,FALSE)),FALSE))),1,4)),1,2))*60+MID((MID((IF(ISERR(A508),"",fctsoleil(A508,fctlattodouble(VLOOKUP(B508,#REF!,3,FALSE)),fctlontodouble(VLOOKUP(B508,#REF!,4,FALSE)),FALSE))),1,4)),3,4))/(60*24))-fctlontodouble(VLOOKUP(B508,#REF!,4,FALSE))/360,1),
MOD(C508-fctlontodouble(VLOOKUP(B508,#REF!,4,FALSE))/360,1)&lt;MOD((((MID((MID((IF(ISERR(A508),"",fctsoleil(A508,fctlattodouble(VLOOKUP(B508,#REF!,3,FALSE)),fctlontodouble(VLOOKUP(B508,#REF!,4,FALSE)),FALSE))),7,4)),1,2))*60+MID((MID((IF(ISERR(A508),"",fctsoleil(A508,fctlattodouble(VLOOKUP(B508,#REF!,3,FALSE)),fctlontodouble(VLOOKUP(B508,#REF!,4,FALSE)),FALSE))),7,4)),3,4))/(60*24))-fctlontodouble(VLOOKUP(B508,#REF!,4,FALSE))/360,1)
),1,""),"")</f>
        <v/>
      </c>
      <c r="K508" s="82" t="str">
        <f t="shared" si="25"/>
        <v/>
      </c>
      <c r="L508" s="79" t="str">
        <f ca="1">IFERROR(IF(AND(
MOD(E508-fctlontodouble(VLOOKUP(D508,#REF!,4,FALSE))/360,1)&gt;=MOD((((MID((MID((IF(ISERR(A508),"",fctsoleil(A508,fctlattodouble(VLOOKUP(D508,#REF!,3,FALSE)),fctlontodouble(VLOOKUP(D508,#REF!,4,FALSE)),FALSE))),1,4)),1,2))*60+MID((MID((IF(ISERR(A508),"",fctsoleil(A508,fctlattodouble(VLOOKUP(D508,#REF!,3,FALSE)),fctlontodouble(VLOOKUP(D508,#REF!,4,FALSE)),FALSE))),1,4)),3,4))/(60*24))-fctlontodouble(VLOOKUP(D508,#REF!,4,FALSE))/360,1),
MOD(E508-fctlontodouble(VLOOKUP(D508,#REF!,4,FALSE))/360,1)&lt;MOD((((MID((MID((IF(ISERR(A508),"",fctsoleil(A508,fctlattodouble(VLOOKUP(D508,#REF!,3,FALSE)),fctlontodouble(VLOOKUP(D508,#REF!,4,FALSE)),FALSE))),7,4)),1,2))*60+MID((MID((IF(ISERR(A508),"",fctsoleil(A508,fctlattodouble(VLOOKUP(D508,#REF!,3,FALSE)),fctlontodouble(VLOOKUP(D508,#REF!,4,FALSE)),FALSE))),7,4)),3,4))/(60*24))-fctlontodouble(VLOOKUP(D508,#REF!,4,FALSE))/360,1)
),1," "),"")</f>
        <v/>
      </c>
      <c r="M508" s="79" t="str">
        <f t="shared" si="26"/>
        <v/>
      </c>
      <c r="N508" s="94"/>
      <c r="O508" s="83"/>
      <c r="P508" s="95"/>
      <c r="Q508" s="96"/>
      <c r="R508" s="97" t="str">
        <f>IF(AND(A508&lt;&gt;0,B508&lt;&gt;0,D508&lt;&gt;0,C508&lt;&gt;0,N508&lt;&gt;0),(vol_de_nuit(B508,D508,A508,C508,N508/24)*24),"")</f>
        <v/>
      </c>
      <c r="S508" s="98"/>
      <c r="T508" s="95"/>
      <c r="U508" s="99"/>
      <c r="V508" s="100"/>
      <c r="W508" s="101"/>
      <c r="X508" s="116" t="str">
        <f>IFERROR(IF(AND(VLOOKUP($F508,'Aircraft list'!$A$4:$G$39,2,FALSE)="YES",VLOOKUP($F508,'Aircraft list'!$A$4:$G$39,4,FALSE)="YES"),T508,""),"")</f>
        <v/>
      </c>
      <c r="Y508" s="115" t="str">
        <f>IFERROR(IF(AND(VLOOKUP($F508,'Aircraft list'!$A$4:$G$39,2,FALSE)="YES",VLOOKUP($F508,'Aircraft list'!$A$4:$G$39,4,FALSE)="YES"),V508,""),"")</f>
        <v/>
      </c>
      <c r="Z508" s="116" t="str">
        <f>IFERROR(IF(AND(VLOOKUP($F508,'Aircraft list'!$A$4:$G$39,3,FALSE)="YES",VLOOKUP($F508,'Aircraft list'!$A$4:$G$39,4,FALSE)="YES"),T508,""),"")</f>
        <v/>
      </c>
      <c r="AA508" s="115" t="str">
        <f>IFERROR(IF(AND(VLOOKUP($F508,'Aircraft list'!$A$4:$G$39,3,FALSE)="YES",VLOOKUP($F508,'Aircraft list'!$A$4:$G$39,4,FALSE)="YES"),V508,""),"")</f>
        <v/>
      </c>
      <c r="AB508" s="116" t="str">
        <f>IFERROR(IF(AND(VLOOKUP($F508,'Aircraft list'!$A$4:$G$39,2,FALSE)="YES",VLOOKUP($F508,'Aircraft list'!$A$4:$G$39,6,FALSE)="YES"),T508,""),"")</f>
        <v/>
      </c>
      <c r="AC508" s="115" t="str">
        <f>IFERROR(IF(AND(VLOOKUP($F508,'Aircraft list'!$A$4:$G$39,2,FALSE)="YES",VLOOKUP($F508,'Aircraft list'!$A$4:$G$39,6,FALSE)="YES"),V508,""),"")</f>
        <v/>
      </c>
      <c r="AD508" s="116" t="str">
        <f>IFERROR(IF(AND(VLOOKUP($F508,'Aircraft list'!$A$4:$G$39,3,FALSE)="YES",VLOOKUP($F508,'Aircraft list'!$A$4:$G$39,6,FALSE)="YES"),T508,""),"")</f>
        <v/>
      </c>
      <c r="AE508" s="117" t="str">
        <f>IFERROR(IF(AND(VLOOKUP($F508,'Aircraft list'!$A$4:$G$39,3,FALSE)="YES",VLOOKUP($F508,'Aircraft list'!$A$4:$G$39,6,FALSE)="YES"),U508,""),"")</f>
        <v/>
      </c>
      <c r="AF508" s="115" t="str">
        <f>IFERROR(IF(AND(VLOOKUP($F508,'Aircraft list'!$A$4:$G$39,3,FALSE)="YES",VLOOKUP($F508,'Aircraft list'!$A$4:$G$39,6,FALSE)="YES"),V508,""),"")</f>
        <v/>
      </c>
      <c r="AG508" s="116" t="str">
        <f>IFERROR(IF(VLOOKUP($F508,'Aircraft list'!$A$4:$G$39,5,FALSE)="YES",T508,""),"")</f>
        <v/>
      </c>
      <c r="AH508" s="117" t="str">
        <f>IFERROR(IF(VLOOKUP($F508,'Aircraft list'!$A$4:$G$39,5,FALSE)="YES",U508,""),"")</f>
        <v/>
      </c>
      <c r="AI508" s="115" t="str">
        <f>IFERROR(IF(VLOOKUP($F508,'Aircraft list'!$A$4:$G$39,5,FALSE)="YES",V508,""),"")</f>
        <v/>
      </c>
      <c r="AJ508" s="101"/>
      <c r="AK508" s="101"/>
      <c r="AL508" s="101"/>
      <c r="AM508" s="102" t="str">
        <f>IFERROR(IF(VLOOKUP($F508,'Aircraft list'!$A$4:$G$39,7,FALSE)="YES",N508,""),"")</f>
        <v/>
      </c>
      <c r="AN508" s="112"/>
      <c r="AO508" s="101"/>
      <c r="AP508" s="101"/>
      <c r="AQ508" s="101"/>
      <c r="AR508" s="111"/>
      <c r="AS508" s="102"/>
      <c r="AT508" s="102"/>
    </row>
    <row r="509" spans="1:46" s="50" customFormat="1">
      <c r="A509" s="84"/>
      <c r="B509" s="75"/>
      <c r="C509" s="76"/>
      <c r="D509" s="77"/>
      <c r="E509" s="73" t="str">
        <f t="shared" si="24"/>
        <v/>
      </c>
      <c r="F509" s="79"/>
      <c r="G509" s="80"/>
      <c r="H509" s="50" t="str">
        <f>IFERROR(IF(VLOOKUP(F509,'Aircraft list'!$A$4:$T$59, 3,FALSE)="YES", "ME", "SE" )," ")</f>
        <v xml:space="preserve"> </v>
      </c>
      <c r="I509" s="80"/>
      <c r="J509" s="81" t="str">
        <f ca="1">IFERROR(IF(AND(
MOD(C509-fctlontodouble(VLOOKUP(B509,#REF!,4,FALSE))/360,1)&gt;=MOD((((MID((MID((IF(ISERR(A509),"",fctsoleil(A509,fctlattodouble(VLOOKUP(B509,#REF!,3,FALSE)),fctlontodouble(VLOOKUP(B509,#REF!,4,FALSE)),FALSE))),1,4)),1,2))*60+MID((MID((IF(ISERR(A509),"",fctsoleil(A509,fctlattodouble(VLOOKUP(B509,#REF!,3,FALSE)),fctlontodouble(VLOOKUP(B509,#REF!,4,FALSE)),FALSE))),1,4)),3,4))/(60*24))-fctlontodouble(VLOOKUP(B509,#REF!,4,FALSE))/360,1),
MOD(C509-fctlontodouble(VLOOKUP(B509,#REF!,4,FALSE))/360,1)&lt;MOD((((MID((MID((IF(ISERR(A509),"",fctsoleil(A509,fctlattodouble(VLOOKUP(B509,#REF!,3,FALSE)),fctlontodouble(VLOOKUP(B509,#REF!,4,FALSE)),FALSE))),7,4)),1,2))*60+MID((MID((IF(ISERR(A509),"",fctsoleil(A509,fctlattodouble(VLOOKUP(B509,#REF!,3,FALSE)),fctlontodouble(VLOOKUP(B509,#REF!,4,FALSE)),FALSE))),7,4)),3,4))/(60*24))-fctlontodouble(VLOOKUP(B509,#REF!,4,FALSE))/360,1)
),1,""),"")</f>
        <v/>
      </c>
      <c r="K509" s="82" t="str">
        <f t="shared" si="25"/>
        <v/>
      </c>
      <c r="L509" s="79" t="str">
        <f ca="1">IFERROR(IF(AND(
MOD(E509-fctlontodouble(VLOOKUP(D509,#REF!,4,FALSE))/360,1)&gt;=MOD((((MID((MID((IF(ISERR(A509),"",fctsoleil(A509,fctlattodouble(VLOOKUP(D509,#REF!,3,FALSE)),fctlontodouble(VLOOKUP(D509,#REF!,4,FALSE)),FALSE))),1,4)),1,2))*60+MID((MID((IF(ISERR(A509),"",fctsoleil(A509,fctlattodouble(VLOOKUP(D509,#REF!,3,FALSE)),fctlontodouble(VLOOKUP(D509,#REF!,4,FALSE)),FALSE))),1,4)),3,4))/(60*24))-fctlontodouble(VLOOKUP(D509,#REF!,4,FALSE))/360,1),
MOD(E509-fctlontodouble(VLOOKUP(D509,#REF!,4,FALSE))/360,1)&lt;MOD((((MID((MID((IF(ISERR(A509),"",fctsoleil(A509,fctlattodouble(VLOOKUP(D509,#REF!,3,FALSE)),fctlontodouble(VLOOKUP(D509,#REF!,4,FALSE)),FALSE))),7,4)),1,2))*60+MID((MID((IF(ISERR(A509),"",fctsoleil(A509,fctlattodouble(VLOOKUP(D509,#REF!,3,FALSE)),fctlontodouble(VLOOKUP(D509,#REF!,4,FALSE)),FALSE))),7,4)),3,4))/(60*24))-fctlontodouble(VLOOKUP(D509,#REF!,4,FALSE))/360,1)
),1," "),"")</f>
        <v/>
      </c>
      <c r="M509" s="79" t="str">
        <f t="shared" si="26"/>
        <v/>
      </c>
      <c r="N509" s="94"/>
      <c r="O509" s="83"/>
      <c r="P509" s="95"/>
      <c r="Q509" s="96"/>
      <c r="R509" s="97" t="str">
        <f>IF(AND(A509&lt;&gt;0,B509&lt;&gt;0,D509&lt;&gt;0,C509&lt;&gt;0,N509&lt;&gt;0),(vol_de_nuit(B509,D509,A509,C509,N509/24)*24),"")</f>
        <v/>
      </c>
      <c r="S509" s="98"/>
      <c r="T509" s="95"/>
      <c r="U509" s="99"/>
      <c r="V509" s="100"/>
      <c r="W509" s="101"/>
      <c r="X509" s="116" t="str">
        <f>IFERROR(IF(AND(VLOOKUP($F509,'Aircraft list'!$A$4:$G$39,2,FALSE)="YES",VLOOKUP($F509,'Aircraft list'!$A$4:$G$39,4,FALSE)="YES"),T509,""),"")</f>
        <v/>
      </c>
      <c r="Y509" s="115" t="str">
        <f>IFERROR(IF(AND(VLOOKUP($F509,'Aircraft list'!$A$4:$G$39,2,FALSE)="YES",VLOOKUP($F509,'Aircraft list'!$A$4:$G$39,4,FALSE)="YES"),V509,""),"")</f>
        <v/>
      </c>
      <c r="Z509" s="116" t="str">
        <f>IFERROR(IF(AND(VLOOKUP($F509,'Aircraft list'!$A$4:$G$39,3,FALSE)="YES",VLOOKUP($F509,'Aircraft list'!$A$4:$G$39,4,FALSE)="YES"),T509,""),"")</f>
        <v/>
      </c>
      <c r="AA509" s="115" t="str">
        <f>IFERROR(IF(AND(VLOOKUP($F509,'Aircraft list'!$A$4:$G$39,3,FALSE)="YES",VLOOKUP($F509,'Aircraft list'!$A$4:$G$39,4,FALSE)="YES"),V509,""),"")</f>
        <v/>
      </c>
      <c r="AB509" s="116" t="str">
        <f>IFERROR(IF(AND(VLOOKUP($F509,'Aircraft list'!$A$4:$G$39,2,FALSE)="YES",VLOOKUP($F509,'Aircraft list'!$A$4:$G$39,6,FALSE)="YES"),T509,""),"")</f>
        <v/>
      </c>
      <c r="AC509" s="115" t="str">
        <f>IFERROR(IF(AND(VLOOKUP($F509,'Aircraft list'!$A$4:$G$39,2,FALSE)="YES",VLOOKUP($F509,'Aircraft list'!$A$4:$G$39,6,FALSE)="YES"),V509,""),"")</f>
        <v/>
      </c>
      <c r="AD509" s="116" t="str">
        <f>IFERROR(IF(AND(VLOOKUP($F509,'Aircraft list'!$A$4:$G$39,3,FALSE)="YES",VLOOKUP($F509,'Aircraft list'!$A$4:$G$39,6,FALSE)="YES"),T509,""),"")</f>
        <v/>
      </c>
      <c r="AE509" s="117" t="str">
        <f>IFERROR(IF(AND(VLOOKUP($F509,'Aircraft list'!$A$4:$G$39,3,FALSE)="YES",VLOOKUP($F509,'Aircraft list'!$A$4:$G$39,6,FALSE)="YES"),U509,""),"")</f>
        <v/>
      </c>
      <c r="AF509" s="115" t="str">
        <f>IFERROR(IF(AND(VLOOKUP($F509,'Aircraft list'!$A$4:$G$39,3,FALSE)="YES",VLOOKUP($F509,'Aircraft list'!$A$4:$G$39,6,FALSE)="YES"),V509,""),"")</f>
        <v/>
      </c>
      <c r="AG509" s="116" t="str">
        <f>IFERROR(IF(VLOOKUP($F509,'Aircraft list'!$A$4:$G$39,5,FALSE)="YES",T509,""),"")</f>
        <v/>
      </c>
      <c r="AH509" s="117" t="str">
        <f>IFERROR(IF(VLOOKUP($F509,'Aircraft list'!$A$4:$G$39,5,FALSE)="YES",U509,""),"")</f>
        <v/>
      </c>
      <c r="AI509" s="115" t="str">
        <f>IFERROR(IF(VLOOKUP($F509,'Aircraft list'!$A$4:$G$39,5,FALSE)="YES",V509,""),"")</f>
        <v/>
      </c>
      <c r="AJ509" s="101"/>
      <c r="AK509" s="101"/>
      <c r="AL509" s="101"/>
      <c r="AM509" s="102" t="str">
        <f>IFERROR(IF(VLOOKUP($F509,'Aircraft list'!$A$4:$G$39,7,FALSE)="YES",N509,""),"")</f>
        <v/>
      </c>
      <c r="AN509" s="112"/>
      <c r="AO509" s="101"/>
      <c r="AP509" s="101"/>
      <c r="AQ509" s="101"/>
      <c r="AR509" s="111"/>
      <c r="AS509" s="102"/>
      <c r="AT509" s="102"/>
    </row>
    <row r="510" spans="1:46" s="50" customFormat="1">
      <c r="A510" s="84"/>
      <c r="B510" s="75"/>
      <c r="C510" s="76"/>
      <c r="D510" s="77"/>
      <c r="E510" s="73" t="str">
        <f t="shared" si="24"/>
        <v/>
      </c>
      <c r="F510" s="79"/>
      <c r="G510" s="80"/>
      <c r="H510" s="50" t="str">
        <f>IFERROR(IF(VLOOKUP(F510,'Aircraft list'!$A$4:$T$59, 3,FALSE)="YES", "ME", "SE" )," ")</f>
        <v xml:space="preserve"> </v>
      </c>
      <c r="I510" s="80"/>
      <c r="J510" s="81" t="str">
        <f ca="1">IFERROR(IF(AND(
MOD(C510-fctlontodouble(VLOOKUP(B510,#REF!,4,FALSE))/360,1)&gt;=MOD((((MID((MID((IF(ISERR(A510),"",fctsoleil(A510,fctlattodouble(VLOOKUP(B510,#REF!,3,FALSE)),fctlontodouble(VLOOKUP(B510,#REF!,4,FALSE)),FALSE))),1,4)),1,2))*60+MID((MID((IF(ISERR(A510),"",fctsoleil(A510,fctlattodouble(VLOOKUP(B510,#REF!,3,FALSE)),fctlontodouble(VLOOKUP(B510,#REF!,4,FALSE)),FALSE))),1,4)),3,4))/(60*24))-fctlontodouble(VLOOKUP(B510,#REF!,4,FALSE))/360,1),
MOD(C510-fctlontodouble(VLOOKUP(B510,#REF!,4,FALSE))/360,1)&lt;MOD((((MID((MID((IF(ISERR(A510),"",fctsoleil(A510,fctlattodouble(VLOOKUP(B510,#REF!,3,FALSE)),fctlontodouble(VLOOKUP(B510,#REF!,4,FALSE)),FALSE))),7,4)),1,2))*60+MID((MID((IF(ISERR(A510),"",fctsoleil(A510,fctlattodouble(VLOOKUP(B510,#REF!,3,FALSE)),fctlontodouble(VLOOKUP(B510,#REF!,4,FALSE)),FALSE))),7,4)),3,4))/(60*24))-fctlontodouble(VLOOKUP(B510,#REF!,4,FALSE))/360,1)
),1,""),"")</f>
        <v/>
      </c>
      <c r="K510" s="82" t="str">
        <f t="shared" si="25"/>
        <v/>
      </c>
      <c r="L510" s="79" t="str">
        <f ca="1">IFERROR(IF(AND(
MOD(E510-fctlontodouble(VLOOKUP(D510,#REF!,4,FALSE))/360,1)&gt;=MOD((((MID((MID((IF(ISERR(A510),"",fctsoleil(A510,fctlattodouble(VLOOKUP(D510,#REF!,3,FALSE)),fctlontodouble(VLOOKUP(D510,#REF!,4,FALSE)),FALSE))),1,4)),1,2))*60+MID((MID((IF(ISERR(A510),"",fctsoleil(A510,fctlattodouble(VLOOKUP(D510,#REF!,3,FALSE)),fctlontodouble(VLOOKUP(D510,#REF!,4,FALSE)),FALSE))),1,4)),3,4))/(60*24))-fctlontodouble(VLOOKUP(D510,#REF!,4,FALSE))/360,1),
MOD(E510-fctlontodouble(VLOOKUP(D510,#REF!,4,FALSE))/360,1)&lt;MOD((((MID((MID((IF(ISERR(A510),"",fctsoleil(A510,fctlattodouble(VLOOKUP(D510,#REF!,3,FALSE)),fctlontodouble(VLOOKUP(D510,#REF!,4,FALSE)),FALSE))),7,4)),1,2))*60+MID((MID((IF(ISERR(A510),"",fctsoleil(A510,fctlattodouble(VLOOKUP(D510,#REF!,3,FALSE)),fctlontodouble(VLOOKUP(D510,#REF!,4,FALSE)),FALSE))),7,4)),3,4))/(60*24))-fctlontodouble(VLOOKUP(D510,#REF!,4,FALSE))/360,1)
),1," "),"")</f>
        <v/>
      </c>
      <c r="M510" s="79" t="str">
        <f t="shared" si="26"/>
        <v/>
      </c>
      <c r="N510" s="94"/>
      <c r="O510" s="83"/>
      <c r="P510" s="95"/>
      <c r="Q510" s="96"/>
      <c r="R510" s="97" t="str">
        <f>IF(AND(A510&lt;&gt;0,B510&lt;&gt;0,D510&lt;&gt;0,C510&lt;&gt;0,N510&lt;&gt;0),(vol_de_nuit(B510,D510,A510,C510,N510/24)*24),"")</f>
        <v/>
      </c>
      <c r="S510" s="98"/>
      <c r="T510" s="95"/>
      <c r="U510" s="99"/>
      <c r="V510" s="100"/>
      <c r="W510" s="101"/>
      <c r="X510" s="116" t="str">
        <f>IFERROR(IF(AND(VLOOKUP($F510,'Aircraft list'!$A$4:$G$39,2,FALSE)="YES",VLOOKUP($F510,'Aircraft list'!$A$4:$G$39,4,FALSE)="YES"),T510,""),"")</f>
        <v/>
      </c>
      <c r="Y510" s="115" t="str">
        <f>IFERROR(IF(AND(VLOOKUP($F510,'Aircraft list'!$A$4:$G$39,2,FALSE)="YES",VLOOKUP($F510,'Aircraft list'!$A$4:$G$39,4,FALSE)="YES"),V510,""),"")</f>
        <v/>
      </c>
      <c r="Z510" s="116" t="str">
        <f>IFERROR(IF(AND(VLOOKUP($F510,'Aircraft list'!$A$4:$G$39,3,FALSE)="YES",VLOOKUP($F510,'Aircraft list'!$A$4:$G$39,4,FALSE)="YES"),T510,""),"")</f>
        <v/>
      </c>
      <c r="AA510" s="115" t="str">
        <f>IFERROR(IF(AND(VLOOKUP($F510,'Aircraft list'!$A$4:$G$39,3,FALSE)="YES",VLOOKUP($F510,'Aircraft list'!$A$4:$G$39,4,FALSE)="YES"),V510,""),"")</f>
        <v/>
      </c>
      <c r="AB510" s="116" t="str">
        <f>IFERROR(IF(AND(VLOOKUP($F510,'Aircraft list'!$A$4:$G$39,2,FALSE)="YES",VLOOKUP($F510,'Aircraft list'!$A$4:$G$39,6,FALSE)="YES"),T510,""),"")</f>
        <v/>
      </c>
      <c r="AC510" s="115" t="str">
        <f>IFERROR(IF(AND(VLOOKUP($F510,'Aircraft list'!$A$4:$G$39,2,FALSE)="YES",VLOOKUP($F510,'Aircraft list'!$A$4:$G$39,6,FALSE)="YES"),V510,""),"")</f>
        <v/>
      </c>
      <c r="AD510" s="116" t="str">
        <f>IFERROR(IF(AND(VLOOKUP($F510,'Aircraft list'!$A$4:$G$39,3,FALSE)="YES",VLOOKUP($F510,'Aircraft list'!$A$4:$G$39,6,FALSE)="YES"),T510,""),"")</f>
        <v/>
      </c>
      <c r="AE510" s="117" t="str">
        <f>IFERROR(IF(AND(VLOOKUP($F510,'Aircraft list'!$A$4:$G$39,3,FALSE)="YES",VLOOKUP($F510,'Aircraft list'!$A$4:$G$39,6,FALSE)="YES"),U510,""),"")</f>
        <v/>
      </c>
      <c r="AF510" s="115" t="str">
        <f>IFERROR(IF(AND(VLOOKUP($F510,'Aircraft list'!$A$4:$G$39,3,FALSE)="YES",VLOOKUP($F510,'Aircraft list'!$A$4:$G$39,6,FALSE)="YES"),V510,""),"")</f>
        <v/>
      </c>
      <c r="AG510" s="116" t="str">
        <f>IFERROR(IF(VLOOKUP($F510,'Aircraft list'!$A$4:$G$39,5,FALSE)="YES",T510,""),"")</f>
        <v/>
      </c>
      <c r="AH510" s="117" t="str">
        <f>IFERROR(IF(VLOOKUP($F510,'Aircraft list'!$A$4:$G$39,5,FALSE)="YES",U510,""),"")</f>
        <v/>
      </c>
      <c r="AI510" s="115" t="str">
        <f>IFERROR(IF(VLOOKUP($F510,'Aircraft list'!$A$4:$G$39,5,FALSE)="YES",V510,""),"")</f>
        <v/>
      </c>
      <c r="AJ510" s="101"/>
      <c r="AK510" s="101"/>
      <c r="AL510" s="101"/>
      <c r="AM510" s="102" t="str">
        <f>IFERROR(IF(VLOOKUP($F510,'Aircraft list'!$A$4:$G$39,7,FALSE)="YES",N510,""),"")</f>
        <v/>
      </c>
      <c r="AN510" s="112"/>
      <c r="AO510" s="101"/>
      <c r="AP510" s="101"/>
      <c r="AQ510" s="101"/>
      <c r="AR510" s="111"/>
      <c r="AS510" s="102"/>
      <c r="AT510" s="102"/>
    </row>
    <row r="511" spans="1:46" s="50" customFormat="1">
      <c r="A511" s="84"/>
      <c r="B511" s="75"/>
      <c r="C511" s="76"/>
      <c r="D511" s="77"/>
      <c r="E511" s="73" t="str">
        <f t="shared" si="24"/>
        <v/>
      </c>
      <c r="F511" s="79"/>
      <c r="G511" s="80"/>
      <c r="H511" s="50" t="str">
        <f>IFERROR(IF(VLOOKUP(F511,'Aircraft list'!$A$4:$T$59, 3,FALSE)="YES", "ME", "SE" )," ")</f>
        <v xml:space="preserve"> </v>
      </c>
      <c r="I511" s="80"/>
      <c r="J511" s="81" t="str">
        <f ca="1">IFERROR(IF(AND(
MOD(C511-fctlontodouble(VLOOKUP(B511,#REF!,4,FALSE))/360,1)&gt;=MOD((((MID((MID((IF(ISERR(A511),"",fctsoleil(A511,fctlattodouble(VLOOKUP(B511,#REF!,3,FALSE)),fctlontodouble(VLOOKUP(B511,#REF!,4,FALSE)),FALSE))),1,4)),1,2))*60+MID((MID((IF(ISERR(A511),"",fctsoleil(A511,fctlattodouble(VLOOKUP(B511,#REF!,3,FALSE)),fctlontodouble(VLOOKUP(B511,#REF!,4,FALSE)),FALSE))),1,4)),3,4))/(60*24))-fctlontodouble(VLOOKUP(B511,#REF!,4,FALSE))/360,1),
MOD(C511-fctlontodouble(VLOOKUP(B511,#REF!,4,FALSE))/360,1)&lt;MOD((((MID((MID((IF(ISERR(A511),"",fctsoleil(A511,fctlattodouble(VLOOKUP(B511,#REF!,3,FALSE)),fctlontodouble(VLOOKUP(B511,#REF!,4,FALSE)),FALSE))),7,4)),1,2))*60+MID((MID((IF(ISERR(A511),"",fctsoleil(A511,fctlattodouble(VLOOKUP(B511,#REF!,3,FALSE)),fctlontodouble(VLOOKUP(B511,#REF!,4,FALSE)),FALSE))),7,4)),3,4))/(60*24))-fctlontodouble(VLOOKUP(B511,#REF!,4,FALSE))/360,1)
),1,""),"")</f>
        <v/>
      </c>
      <c r="K511" s="82" t="str">
        <f t="shared" si="25"/>
        <v/>
      </c>
      <c r="L511" s="79" t="str">
        <f ca="1">IFERROR(IF(AND(
MOD(E511-fctlontodouble(VLOOKUP(D511,#REF!,4,FALSE))/360,1)&gt;=MOD((((MID((MID((IF(ISERR(A511),"",fctsoleil(A511,fctlattodouble(VLOOKUP(D511,#REF!,3,FALSE)),fctlontodouble(VLOOKUP(D511,#REF!,4,FALSE)),FALSE))),1,4)),1,2))*60+MID((MID((IF(ISERR(A511),"",fctsoleil(A511,fctlattodouble(VLOOKUP(D511,#REF!,3,FALSE)),fctlontodouble(VLOOKUP(D511,#REF!,4,FALSE)),FALSE))),1,4)),3,4))/(60*24))-fctlontodouble(VLOOKUP(D511,#REF!,4,FALSE))/360,1),
MOD(E511-fctlontodouble(VLOOKUP(D511,#REF!,4,FALSE))/360,1)&lt;MOD((((MID((MID((IF(ISERR(A511),"",fctsoleil(A511,fctlattodouble(VLOOKUP(D511,#REF!,3,FALSE)),fctlontodouble(VLOOKUP(D511,#REF!,4,FALSE)),FALSE))),7,4)),1,2))*60+MID((MID((IF(ISERR(A511),"",fctsoleil(A511,fctlattodouble(VLOOKUP(D511,#REF!,3,FALSE)),fctlontodouble(VLOOKUP(D511,#REF!,4,FALSE)),FALSE))),7,4)),3,4))/(60*24))-fctlontodouble(VLOOKUP(D511,#REF!,4,FALSE))/360,1)
),1," "),"")</f>
        <v/>
      </c>
      <c r="M511" s="79" t="str">
        <f t="shared" si="26"/>
        <v/>
      </c>
      <c r="N511" s="94"/>
      <c r="O511" s="83"/>
      <c r="P511" s="95"/>
      <c r="Q511" s="96"/>
      <c r="R511" s="97" t="str">
        <f>IF(AND(A511&lt;&gt;0,B511&lt;&gt;0,D511&lt;&gt;0,C511&lt;&gt;0,N511&lt;&gt;0),(vol_de_nuit(B511,D511,A511,C511,N511/24)*24),"")</f>
        <v/>
      </c>
      <c r="S511" s="98"/>
      <c r="T511" s="95"/>
      <c r="U511" s="99"/>
      <c r="V511" s="100"/>
      <c r="W511" s="101"/>
      <c r="X511" s="116" t="str">
        <f>IFERROR(IF(AND(VLOOKUP($F511,'Aircraft list'!$A$4:$G$39,2,FALSE)="YES",VLOOKUP($F511,'Aircraft list'!$A$4:$G$39,4,FALSE)="YES"),T511,""),"")</f>
        <v/>
      </c>
      <c r="Y511" s="115" t="str">
        <f>IFERROR(IF(AND(VLOOKUP($F511,'Aircraft list'!$A$4:$G$39,2,FALSE)="YES",VLOOKUP($F511,'Aircraft list'!$A$4:$G$39,4,FALSE)="YES"),V511,""),"")</f>
        <v/>
      </c>
      <c r="Z511" s="116" t="str">
        <f>IFERROR(IF(AND(VLOOKUP($F511,'Aircraft list'!$A$4:$G$39,3,FALSE)="YES",VLOOKUP($F511,'Aircraft list'!$A$4:$G$39,4,FALSE)="YES"),T511,""),"")</f>
        <v/>
      </c>
      <c r="AA511" s="115" t="str">
        <f>IFERROR(IF(AND(VLOOKUP($F511,'Aircraft list'!$A$4:$G$39,3,FALSE)="YES",VLOOKUP($F511,'Aircraft list'!$A$4:$G$39,4,FALSE)="YES"),V511,""),"")</f>
        <v/>
      </c>
      <c r="AB511" s="116" t="str">
        <f>IFERROR(IF(AND(VLOOKUP($F511,'Aircraft list'!$A$4:$G$39,2,FALSE)="YES",VLOOKUP($F511,'Aircraft list'!$A$4:$G$39,6,FALSE)="YES"),T511,""),"")</f>
        <v/>
      </c>
      <c r="AC511" s="115" t="str">
        <f>IFERROR(IF(AND(VLOOKUP($F511,'Aircraft list'!$A$4:$G$39,2,FALSE)="YES",VLOOKUP($F511,'Aircraft list'!$A$4:$G$39,6,FALSE)="YES"),V511,""),"")</f>
        <v/>
      </c>
      <c r="AD511" s="116" t="str">
        <f>IFERROR(IF(AND(VLOOKUP($F511,'Aircraft list'!$A$4:$G$39,3,FALSE)="YES",VLOOKUP($F511,'Aircraft list'!$A$4:$G$39,6,FALSE)="YES"),T511,""),"")</f>
        <v/>
      </c>
      <c r="AE511" s="117" t="str">
        <f>IFERROR(IF(AND(VLOOKUP($F511,'Aircraft list'!$A$4:$G$39,3,FALSE)="YES",VLOOKUP($F511,'Aircraft list'!$A$4:$G$39,6,FALSE)="YES"),U511,""),"")</f>
        <v/>
      </c>
      <c r="AF511" s="115" t="str">
        <f>IFERROR(IF(AND(VLOOKUP($F511,'Aircraft list'!$A$4:$G$39,3,FALSE)="YES",VLOOKUP($F511,'Aircraft list'!$A$4:$G$39,6,FALSE)="YES"),V511,""),"")</f>
        <v/>
      </c>
      <c r="AG511" s="116" t="str">
        <f>IFERROR(IF(VLOOKUP($F511,'Aircraft list'!$A$4:$G$39,5,FALSE)="YES",T511,""),"")</f>
        <v/>
      </c>
      <c r="AH511" s="117" t="str">
        <f>IFERROR(IF(VLOOKUP($F511,'Aircraft list'!$A$4:$G$39,5,FALSE)="YES",U511,""),"")</f>
        <v/>
      </c>
      <c r="AI511" s="115" t="str">
        <f>IFERROR(IF(VLOOKUP($F511,'Aircraft list'!$A$4:$G$39,5,FALSE)="YES",V511,""),"")</f>
        <v/>
      </c>
      <c r="AJ511" s="101"/>
      <c r="AK511" s="101"/>
      <c r="AL511" s="101"/>
      <c r="AM511" s="102" t="str">
        <f>IFERROR(IF(VLOOKUP($F511,'Aircraft list'!$A$4:$G$39,7,FALSE)="YES",N511,""),"")</f>
        <v/>
      </c>
      <c r="AN511" s="112"/>
      <c r="AO511" s="101"/>
      <c r="AP511" s="101"/>
      <c r="AQ511" s="101"/>
      <c r="AR511" s="111"/>
      <c r="AS511" s="102"/>
      <c r="AT511" s="102"/>
    </row>
    <row r="512" spans="1:46" s="50" customFormat="1">
      <c r="A512" s="84"/>
      <c r="B512" s="75"/>
      <c r="C512" s="76"/>
      <c r="D512" s="77"/>
      <c r="E512" s="73" t="str">
        <f t="shared" si="24"/>
        <v/>
      </c>
      <c r="F512" s="79"/>
      <c r="G512" s="80"/>
      <c r="H512" s="50" t="str">
        <f>IFERROR(IF(VLOOKUP(F512,'Aircraft list'!$A$4:$T$59, 3,FALSE)="YES", "ME", "SE" )," ")</f>
        <v xml:space="preserve"> </v>
      </c>
      <c r="I512" s="80"/>
      <c r="J512" s="81" t="str">
        <f ca="1">IFERROR(IF(AND(
MOD(C512-fctlontodouble(VLOOKUP(B512,#REF!,4,FALSE))/360,1)&gt;=MOD((((MID((MID((IF(ISERR(A512),"",fctsoleil(A512,fctlattodouble(VLOOKUP(B512,#REF!,3,FALSE)),fctlontodouble(VLOOKUP(B512,#REF!,4,FALSE)),FALSE))),1,4)),1,2))*60+MID((MID((IF(ISERR(A512),"",fctsoleil(A512,fctlattodouble(VLOOKUP(B512,#REF!,3,FALSE)),fctlontodouble(VLOOKUP(B512,#REF!,4,FALSE)),FALSE))),1,4)),3,4))/(60*24))-fctlontodouble(VLOOKUP(B512,#REF!,4,FALSE))/360,1),
MOD(C512-fctlontodouble(VLOOKUP(B512,#REF!,4,FALSE))/360,1)&lt;MOD((((MID((MID((IF(ISERR(A512),"",fctsoleil(A512,fctlattodouble(VLOOKUP(B512,#REF!,3,FALSE)),fctlontodouble(VLOOKUP(B512,#REF!,4,FALSE)),FALSE))),7,4)),1,2))*60+MID((MID((IF(ISERR(A512),"",fctsoleil(A512,fctlattodouble(VLOOKUP(B512,#REF!,3,FALSE)),fctlontodouble(VLOOKUP(B512,#REF!,4,FALSE)),FALSE))),7,4)),3,4))/(60*24))-fctlontodouble(VLOOKUP(B512,#REF!,4,FALSE))/360,1)
),1,""),"")</f>
        <v/>
      </c>
      <c r="K512" s="82" t="str">
        <f t="shared" si="25"/>
        <v/>
      </c>
      <c r="L512" s="79" t="str">
        <f ca="1">IFERROR(IF(AND(
MOD(E512-fctlontodouble(VLOOKUP(D512,#REF!,4,FALSE))/360,1)&gt;=MOD((((MID((MID((IF(ISERR(A512),"",fctsoleil(A512,fctlattodouble(VLOOKUP(D512,#REF!,3,FALSE)),fctlontodouble(VLOOKUP(D512,#REF!,4,FALSE)),FALSE))),1,4)),1,2))*60+MID((MID((IF(ISERR(A512),"",fctsoleil(A512,fctlattodouble(VLOOKUP(D512,#REF!,3,FALSE)),fctlontodouble(VLOOKUP(D512,#REF!,4,FALSE)),FALSE))),1,4)),3,4))/(60*24))-fctlontodouble(VLOOKUP(D512,#REF!,4,FALSE))/360,1),
MOD(E512-fctlontodouble(VLOOKUP(D512,#REF!,4,FALSE))/360,1)&lt;MOD((((MID((MID((IF(ISERR(A512),"",fctsoleil(A512,fctlattodouble(VLOOKUP(D512,#REF!,3,FALSE)),fctlontodouble(VLOOKUP(D512,#REF!,4,FALSE)),FALSE))),7,4)),1,2))*60+MID((MID((IF(ISERR(A512),"",fctsoleil(A512,fctlattodouble(VLOOKUP(D512,#REF!,3,FALSE)),fctlontodouble(VLOOKUP(D512,#REF!,4,FALSE)),FALSE))),7,4)),3,4))/(60*24))-fctlontodouble(VLOOKUP(D512,#REF!,4,FALSE))/360,1)
),1," "),"")</f>
        <v/>
      </c>
      <c r="M512" s="79" t="str">
        <f t="shared" si="26"/>
        <v/>
      </c>
      <c r="N512" s="94"/>
      <c r="O512" s="83"/>
      <c r="P512" s="95"/>
      <c r="Q512" s="96"/>
      <c r="R512" s="97" t="str">
        <f>IF(AND(A512&lt;&gt;0,B512&lt;&gt;0,D512&lt;&gt;0,C512&lt;&gt;0,N512&lt;&gt;0),(vol_de_nuit(B512,D512,A512,C512,N512/24)*24),"")</f>
        <v/>
      </c>
      <c r="S512" s="98"/>
      <c r="T512" s="95"/>
      <c r="U512" s="99"/>
      <c r="V512" s="100"/>
      <c r="W512" s="101"/>
      <c r="X512" s="116" t="str">
        <f>IFERROR(IF(AND(VLOOKUP($F512,'Aircraft list'!$A$4:$G$39,2,FALSE)="YES",VLOOKUP($F512,'Aircraft list'!$A$4:$G$39,4,FALSE)="YES"),T512,""),"")</f>
        <v/>
      </c>
      <c r="Y512" s="115" t="str">
        <f>IFERROR(IF(AND(VLOOKUP($F512,'Aircraft list'!$A$4:$G$39,2,FALSE)="YES",VLOOKUP($F512,'Aircraft list'!$A$4:$G$39,4,FALSE)="YES"),V512,""),"")</f>
        <v/>
      </c>
      <c r="Z512" s="116" t="str">
        <f>IFERROR(IF(AND(VLOOKUP($F512,'Aircraft list'!$A$4:$G$39,3,FALSE)="YES",VLOOKUP($F512,'Aircraft list'!$A$4:$G$39,4,FALSE)="YES"),T512,""),"")</f>
        <v/>
      </c>
      <c r="AA512" s="115" t="str">
        <f>IFERROR(IF(AND(VLOOKUP($F512,'Aircraft list'!$A$4:$G$39,3,FALSE)="YES",VLOOKUP($F512,'Aircraft list'!$A$4:$G$39,4,FALSE)="YES"),V512,""),"")</f>
        <v/>
      </c>
      <c r="AB512" s="116" t="str">
        <f>IFERROR(IF(AND(VLOOKUP($F512,'Aircraft list'!$A$4:$G$39,2,FALSE)="YES",VLOOKUP($F512,'Aircraft list'!$A$4:$G$39,6,FALSE)="YES"),T512,""),"")</f>
        <v/>
      </c>
      <c r="AC512" s="115" t="str">
        <f>IFERROR(IF(AND(VLOOKUP($F512,'Aircraft list'!$A$4:$G$39,2,FALSE)="YES",VLOOKUP($F512,'Aircraft list'!$A$4:$G$39,6,FALSE)="YES"),V512,""),"")</f>
        <v/>
      </c>
      <c r="AD512" s="116" t="str">
        <f>IFERROR(IF(AND(VLOOKUP($F512,'Aircraft list'!$A$4:$G$39,3,FALSE)="YES",VLOOKUP($F512,'Aircraft list'!$A$4:$G$39,6,FALSE)="YES"),T512,""),"")</f>
        <v/>
      </c>
      <c r="AE512" s="117" t="str">
        <f>IFERROR(IF(AND(VLOOKUP($F512,'Aircraft list'!$A$4:$G$39,3,FALSE)="YES",VLOOKUP($F512,'Aircraft list'!$A$4:$G$39,6,FALSE)="YES"),U512,""),"")</f>
        <v/>
      </c>
      <c r="AF512" s="115" t="str">
        <f>IFERROR(IF(AND(VLOOKUP($F512,'Aircraft list'!$A$4:$G$39,3,FALSE)="YES",VLOOKUP($F512,'Aircraft list'!$A$4:$G$39,6,FALSE)="YES"),V512,""),"")</f>
        <v/>
      </c>
      <c r="AG512" s="116" t="str">
        <f>IFERROR(IF(VLOOKUP($F512,'Aircraft list'!$A$4:$G$39,5,FALSE)="YES",T512,""),"")</f>
        <v/>
      </c>
      <c r="AH512" s="117" t="str">
        <f>IFERROR(IF(VLOOKUP($F512,'Aircraft list'!$A$4:$G$39,5,FALSE)="YES",U512,""),"")</f>
        <v/>
      </c>
      <c r="AI512" s="115" t="str">
        <f>IFERROR(IF(VLOOKUP($F512,'Aircraft list'!$A$4:$G$39,5,FALSE)="YES",V512,""),"")</f>
        <v/>
      </c>
      <c r="AJ512" s="101"/>
      <c r="AK512" s="101"/>
      <c r="AL512" s="101"/>
      <c r="AM512" s="102" t="str">
        <f>IFERROR(IF(VLOOKUP($F512,'Aircraft list'!$A$4:$G$39,7,FALSE)="YES",N512,""),"")</f>
        <v/>
      </c>
      <c r="AN512" s="112"/>
      <c r="AO512" s="101"/>
      <c r="AP512" s="101"/>
      <c r="AQ512" s="101"/>
      <c r="AR512" s="111"/>
      <c r="AS512" s="102"/>
      <c r="AT512" s="102"/>
    </row>
    <row r="513" spans="1:46" s="50" customFormat="1">
      <c r="A513" s="84"/>
      <c r="B513" s="75"/>
      <c r="C513" s="76"/>
      <c r="D513" s="77"/>
      <c r="E513" s="73" t="str">
        <f t="shared" si="24"/>
        <v/>
      </c>
      <c r="F513" s="79"/>
      <c r="G513" s="80"/>
      <c r="H513" s="50" t="str">
        <f>IFERROR(IF(VLOOKUP(F513,'Aircraft list'!$A$4:$T$59, 3,FALSE)="YES", "ME", "SE" )," ")</f>
        <v xml:space="preserve"> </v>
      </c>
      <c r="I513" s="80"/>
      <c r="J513" s="81" t="str">
        <f ca="1">IFERROR(IF(AND(
MOD(C513-fctlontodouble(VLOOKUP(B513,#REF!,4,FALSE))/360,1)&gt;=MOD((((MID((MID((IF(ISERR(A513),"",fctsoleil(A513,fctlattodouble(VLOOKUP(B513,#REF!,3,FALSE)),fctlontodouble(VLOOKUP(B513,#REF!,4,FALSE)),FALSE))),1,4)),1,2))*60+MID((MID((IF(ISERR(A513),"",fctsoleil(A513,fctlattodouble(VLOOKUP(B513,#REF!,3,FALSE)),fctlontodouble(VLOOKUP(B513,#REF!,4,FALSE)),FALSE))),1,4)),3,4))/(60*24))-fctlontodouble(VLOOKUP(B513,#REF!,4,FALSE))/360,1),
MOD(C513-fctlontodouble(VLOOKUP(B513,#REF!,4,FALSE))/360,1)&lt;MOD((((MID((MID((IF(ISERR(A513),"",fctsoleil(A513,fctlattodouble(VLOOKUP(B513,#REF!,3,FALSE)),fctlontodouble(VLOOKUP(B513,#REF!,4,FALSE)),FALSE))),7,4)),1,2))*60+MID((MID((IF(ISERR(A513),"",fctsoleil(A513,fctlattodouble(VLOOKUP(B513,#REF!,3,FALSE)),fctlontodouble(VLOOKUP(B513,#REF!,4,FALSE)),FALSE))),7,4)),3,4))/(60*24))-fctlontodouble(VLOOKUP(B513,#REF!,4,FALSE))/360,1)
),1,""),"")</f>
        <v/>
      </c>
      <c r="K513" s="82" t="str">
        <f t="shared" si="25"/>
        <v/>
      </c>
      <c r="L513" s="79" t="str">
        <f ca="1">IFERROR(IF(AND(
MOD(E513-fctlontodouble(VLOOKUP(D513,#REF!,4,FALSE))/360,1)&gt;=MOD((((MID((MID((IF(ISERR(A513),"",fctsoleil(A513,fctlattodouble(VLOOKUP(D513,#REF!,3,FALSE)),fctlontodouble(VLOOKUP(D513,#REF!,4,FALSE)),FALSE))),1,4)),1,2))*60+MID((MID((IF(ISERR(A513),"",fctsoleil(A513,fctlattodouble(VLOOKUP(D513,#REF!,3,FALSE)),fctlontodouble(VLOOKUP(D513,#REF!,4,FALSE)),FALSE))),1,4)),3,4))/(60*24))-fctlontodouble(VLOOKUP(D513,#REF!,4,FALSE))/360,1),
MOD(E513-fctlontodouble(VLOOKUP(D513,#REF!,4,FALSE))/360,1)&lt;MOD((((MID((MID((IF(ISERR(A513),"",fctsoleil(A513,fctlattodouble(VLOOKUP(D513,#REF!,3,FALSE)),fctlontodouble(VLOOKUP(D513,#REF!,4,FALSE)),FALSE))),7,4)),1,2))*60+MID((MID((IF(ISERR(A513),"",fctsoleil(A513,fctlattodouble(VLOOKUP(D513,#REF!,3,FALSE)),fctlontodouble(VLOOKUP(D513,#REF!,4,FALSE)),FALSE))),7,4)),3,4))/(60*24))-fctlontodouble(VLOOKUP(D513,#REF!,4,FALSE))/360,1)
),1," "),"")</f>
        <v/>
      </c>
      <c r="M513" s="79" t="str">
        <f t="shared" si="26"/>
        <v/>
      </c>
      <c r="N513" s="94"/>
      <c r="O513" s="83"/>
      <c r="P513" s="95"/>
      <c r="Q513" s="96"/>
      <c r="R513" s="97" t="str">
        <f>IF(AND(A513&lt;&gt;0,B513&lt;&gt;0,D513&lt;&gt;0,C513&lt;&gt;0,N513&lt;&gt;0),(vol_de_nuit(B513,D513,A513,C513,N513/24)*24),"")</f>
        <v/>
      </c>
      <c r="S513" s="98"/>
      <c r="T513" s="95"/>
      <c r="U513" s="99"/>
      <c r="V513" s="100"/>
      <c r="W513" s="101"/>
      <c r="X513" s="116" t="str">
        <f>IFERROR(IF(AND(VLOOKUP($F513,'Aircraft list'!$A$4:$G$39,2,FALSE)="YES",VLOOKUP($F513,'Aircraft list'!$A$4:$G$39,4,FALSE)="YES"),T513,""),"")</f>
        <v/>
      </c>
      <c r="Y513" s="115" t="str">
        <f>IFERROR(IF(AND(VLOOKUP($F513,'Aircraft list'!$A$4:$G$39,2,FALSE)="YES",VLOOKUP($F513,'Aircraft list'!$A$4:$G$39,4,FALSE)="YES"),V513,""),"")</f>
        <v/>
      </c>
      <c r="Z513" s="116" t="str">
        <f>IFERROR(IF(AND(VLOOKUP($F513,'Aircraft list'!$A$4:$G$39,3,FALSE)="YES",VLOOKUP($F513,'Aircraft list'!$A$4:$G$39,4,FALSE)="YES"),T513,""),"")</f>
        <v/>
      </c>
      <c r="AA513" s="115" t="str">
        <f>IFERROR(IF(AND(VLOOKUP($F513,'Aircraft list'!$A$4:$G$39,3,FALSE)="YES",VLOOKUP($F513,'Aircraft list'!$A$4:$G$39,4,FALSE)="YES"),V513,""),"")</f>
        <v/>
      </c>
      <c r="AB513" s="116" t="str">
        <f>IFERROR(IF(AND(VLOOKUP($F513,'Aircraft list'!$A$4:$G$39,2,FALSE)="YES",VLOOKUP($F513,'Aircraft list'!$A$4:$G$39,6,FALSE)="YES"),T513,""),"")</f>
        <v/>
      </c>
      <c r="AC513" s="115" t="str">
        <f>IFERROR(IF(AND(VLOOKUP($F513,'Aircraft list'!$A$4:$G$39,2,FALSE)="YES",VLOOKUP($F513,'Aircraft list'!$A$4:$G$39,6,FALSE)="YES"),V513,""),"")</f>
        <v/>
      </c>
      <c r="AD513" s="116" t="str">
        <f>IFERROR(IF(AND(VLOOKUP($F513,'Aircraft list'!$A$4:$G$39,3,FALSE)="YES",VLOOKUP($F513,'Aircraft list'!$A$4:$G$39,6,FALSE)="YES"),T513,""),"")</f>
        <v/>
      </c>
      <c r="AE513" s="117" t="str">
        <f>IFERROR(IF(AND(VLOOKUP($F513,'Aircraft list'!$A$4:$G$39,3,FALSE)="YES",VLOOKUP($F513,'Aircraft list'!$A$4:$G$39,6,FALSE)="YES"),U513,""),"")</f>
        <v/>
      </c>
      <c r="AF513" s="115" t="str">
        <f>IFERROR(IF(AND(VLOOKUP($F513,'Aircraft list'!$A$4:$G$39,3,FALSE)="YES",VLOOKUP($F513,'Aircraft list'!$A$4:$G$39,6,FALSE)="YES"),V513,""),"")</f>
        <v/>
      </c>
      <c r="AG513" s="116" t="str">
        <f>IFERROR(IF(VLOOKUP($F513,'Aircraft list'!$A$4:$G$39,5,FALSE)="YES",T513,""),"")</f>
        <v/>
      </c>
      <c r="AH513" s="117" t="str">
        <f>IFERROR(IF(VLOOKUP($F513,'Aircraft list'!$A$4:$G$39,5,FALSE)="YES",U513,""),"")</f>
        <v/>
      </c>
      <c r="AI513" s="115" t="str">
        <f>IFERROR(IF(VLOOKUP($F513,'Aircraft list'!$A$4:$G$39,5,FALSE)="YES",V513,""),"")</f>
        <v/>
      </c>
      <c r="AJ513" s="101"/>
      <c r="AK513" s="101"/>
      <c r="AL513" s="101"/>
      <c r="AM513" s="102" t="str">
        <f>IFERROR(IF(VLOOKUP($F513,'Aircraft list'!$A$4:$G$39,7,FALSE)="YES",N513,""),"")</f>
        <v/>
      </c>
      <c r="AN513" s="112"/>
      <c r="AO513" s="101"/>
      <c r="AP513" s="101"/>
      <c r="AQ513" s="101"/>
      <c r="AR513" s="111"/>
      <c r="AS513" s="102"/>
      <c r="AT513" s="102"/>
    </row>
    <row r="514" spans="1:46" s="50" customFormat="1">
      <c r="A514" s="84"/>
      <c r="B514" s="75"/>
      <c r="C514" s="76"/>
      <c r="D514" s="77"/>
      <c r="E514" s="73" t="str">
        <f t="shared" si="24"/>
        <v/>
      </c>
      <c r="F514" s="79"/>
      <c r="G514" s="80"/>
      <c r="H514" s="50" t="str">
        <f>IFERROR(IF(VLOOKUP(F514,'Aircraft list'!$A$4:$T$59, 3,FALSE)="YES", "ME", "SE" )," ")</f>
        <v xml:space="preserve"> </v>
      </c>
      <c r="I514" s="80"/>
      <c r="J514" s="81" t="str">
        <f ca="1">IFERROR(IF(AND(
MOD(C514-fctlontodouble(VLOOKUP(B514,#REF!,4,FALSE))/360,1)&gt;=MOD((((MID((MID((IF(ISERR(A514),"",fctsoleil(A514,fctlattodouble(VLOOKUP(B514,#REF!,3,FALSE)),fctlontodouble(VLOOKUP(B514,#REF!,4,FALSE)),FALSE))),1,4)),1,2))*60+MID((MID((IF(ISERR(A514),"",fctsoleil(A514,fctlattodouble(VLOOKUP(B514,#REF!,3,FALSE)),fctlontodouble(VLOOKUP(B514,#REF!,4,FALSE)),FALSE))),1,4)),3,4))/(60*24))-fctlontodouble(VLOOKUP(B514,#REF!,4,FALSE))/360,1),
MOD(C514-fctlontodouble(VLOOKUP(B514,#REF!,4,FALSE))/360,1)&lt;MOD((((MID((MID((IF(ISERR(A514),"",fctsoleil(A514,fctlattodouble(VLOOKUP(B514,#REF!,3,FALSE)),fctlontodouble(VLOOKUP(B514,#REF!,4,FALSE)),FALSE))),7,4)),1,2))*60+MID((MID((IF(ISERR(A514),"",fctsoleil(A514,fctlattodouble(VLOOKUP(B514,#REF!,3,FALSE)),fctlontodouble(VLOOKUP(B514,#REF!,4,FALSE)),FALSE))),7,4)),3,4))/(60*24))-fctlontodouble(VLOOKUP(B514,#REF!,4,FALSE))/360,1)
),1,""),"")</f>
        <v/>
      </c>
      <c r="K514" s="82" t="str">
        <f t="shared" si="25"/>
        <v/>
      </c>
      <c r="L514" s="79" t="str">
        <f ca="1">IFERROR(IF(AND(
MOD(E514-fctlontodouble(VLOOKUP(D514,#REF!,4,FALSE))/360,1)&gt;=MOD((((MID((MID((IF(ISERR(A514),"",fctsoleil(A514,fctlattodouble(VLOOKUP(D514,#REF!,3,FALSE)),fctlontodouble(VLOOKUP(D514,#REF!,4,FALSE)),FALSE))),1,4)),1,2))*60+MID((MID((IF(ISERR(A514),"",fctsoleil(A514,fctlattodouble(VLOOKUP(D514,#REF!,3,FALSE)),fctlontodouble(VLOOKUP(D514,#REF!,4,FALSE)),FALSE))),1,4)),3,4))/(60*24))-fctlontodouble(VLOOKUP(D514,#REF!,4,FALSE))/360,1),
MOD(E514-fctlontodouble(VLOOKUP(D514,#REF!,4,FALSE))/360,1)&lt;MOD((((MID((MID((IF(ISERR(A514),"",fctsoleil(A514,fctlattodouble(VLOOKUP(D514,#REF!,3,FALSE)),fctlontodouble(VLOOKUP(D514,#REF!,4,FALSE)),FALSE))),7,4)),1,2))*60+MID((MID((IF(ISERR(A514),"",fctsoleil(A514,fctlattodouble(VLOOKUP(D514,#REF!,3,FALSE)),fctlontodouble(VLOOKUP(D514,#REF!,4,FALSE)),FALSE))),7,4)),3,4))/(60*24))-fctlontodouble(VLOOKUP(D514,#REF!,4,FALSE))/360,1)
),1," "),"")</f>
        <v/>
      </c>
      <c r="M514" s="79" t="str">
        <f t="shared" si="26"/>
        <v/>
      </c>
      <c r="N514" s="94"/>
      <c r="O514" s="83"/>
      <c r="P514" s="95"/>
      <c r="Q514" s="96"/>
      <c r="R514" s="97" t="str">
        <f>IF(AND(A514&lt;&gt;0,B514&lt;&gt;0,D514&lt;&gt;0,C514&lt;&gt;0,N514&lt;&gt;0),(vol_de_nuit(B514,D514,A514,C514,N514/24)*24),"")</f>
        <v/>
      </c>
      <c r="S514" s="98"/>
      <c r="T514" s="95"/>
      <c r="U514" s="99"/>
      <c r="V514" s="100"/>
      <c r="W514" s="101"/>
      <c r="X514" s="116" t="str">
        <f>IFERROR(IF(AND(VLOOKUP($F514,'Aircraft list'!$A$4:$G$39,2,FALSE)="YES",VLOOKUP($F514,'Aircraft list'!$A$4:$G$39,4,FALSE)="YES"),T514,""),"")</f>
        <v/>
      </c>
      <c r="Y514" s="115" t="str">
        <f>IFERROR(IF(AND(VLOOKUP($F514,'Aircraft list'!$A$4:$G$39,2,FALSE)="YES",VLOOKUP($F514,'Aircraft list'!$A$4:$G$39,4,FALSE)="YES"),V514,""),"")</f>
        <v/>
      </c>
      <c r="Z514" s="116" t="str">
        <f>IFERROR(IF(AND(VLOOKUP($F514,'Aircraft list'!$A$4:$G$39,3,FALSE)="YES",VLOOKUP($F514,'Aircraft list'!$A$4:$G$39,4,FALSE)="YES"),T514,""),"")</f>
        <v/>
      </c>
      <c r="AA514" s="115" t="str">
        <f>IFERROR(IF(AND(VLOOKUP($F514,'Aircraft list'!$A$4:$G$39,3,FALSE)="YES",VLOOKUP($F514,'Aircraft list'!$A$4:$G$39,4,FALSE)="YES"),V514,""),"")</f>
        <v/>
      </c>
      <c r="AB514" s="116" t="str">
        <f>IFERROR(IF(AND(VLOOKUP($F514,'Aircraft list'!$A$4:$G$39,2,FALSE)="YES",VLOOKUP($F514,'Aircraft list'!$A$4:$G$39,6,FALSE)="YES"),T514,""),"")</f>
        <v/>
      </c>
      <c r="AC514" s="115" t="str">
        <f>IFERROR(IF(AND(VLOOKUP($F514,'Aircraft list'!$A$4:$G$39,2,FALSE)="YES",VLOOKUP($F514,'Aircraft list'!$A$4:$G$39,6,FALSE)="YES"),V514,""),"")</f>
        <v/>
      </c>
      <c r="AD514" s="116" t="str">
        <f>IFERROR(IF(AND(VLOOKUP($F514,'Aircraft list'!$A$4:$G$39,3,FALSE)="YES",VLOOKUP($F514,'Aircraft list'!$A$4:$G$39,6,FALSE)="YES"),T514,""),"")</f>
        <v/>
      </c>
      <c r="AE514" s="117" t="str">
        <f>IFERROR(IF(AND(VLOOKUP($F514,'Aircraft list'!$A$4:$G$39,3,FALSE)="YES",VLOOKUP($F514,'Aircraft list'!$A$4:$G$39,6,FALSE)="YES"),U514,""),"")</f>
        <v/>
      </c>
      <c r="AF514" s="115" t="str">
        <f>IFERROR(IF(AND(VLOOKUP($F514,'Aircraft list'!$A$4:$G$39,3,FALSE)="YES",VLOOKUP($F514,'Aircraft list'!$A$4:$G$39,6,FALSE)="YES"),V514,""),"")</f>
        <v/>
      </c>
      <c r="AG514" s="116" t="str">
        <f>IFERROR(IF(VLOOKUP($F514,'Aircraft list'!$A$4:$G$39,5,FALSE)="YES",T514,""),"")</f>
        <v/>
      </c>
      <c r="AH514" s="117" t="str">
        <f>IFERROR(IF(VLOOKUP($F514,'Aircraft list'!$A$4:$G$39,5,FALSE)="YES",U514,""),"")</f>
        <v/>
      </c>
      <c r="AI514" s="115" t="str">
        <f>IFERROR(IF(VLOOKUP($F514,'Aircraft list'!$A$4:$G$39,5,FALSE)="YES",V514,""),"")</f>
        <v/>
      </c>
      <c r="AJ514" s="101"/>
      <c r="AK514" s="101"/>
      <c r="AL514" s="101"/>
      <c r="AM514" s="102" t="str">
        <f>IFERROR(IF(VLOOKUP($F514,'Aircraft list'!$A$4:$G$39,7,FALSE)="YES",N514,""),"")</f>
        <v/>
      </c>
      <c r="AN514" s="112"/>
      <c r="AO514" s="101"/>
      <c r="AP514" s="101"/>
      <c r="AQ514" s="101"/>
      <c r="AR514" s="111"/>
      <c r="AS514" s="102"/>
      <c r="AT514" s="102"/>
    </row>
    <row r="515" spans="1:46" s="50" customFormat="1">
      <c r="A515" s="84"/>
      <c r="B515" s="75"/>
      <c r="C515" s="76"/>
      <c r="D515" s="77"/>
      <c r="E515" s="73" t="str">
        <f t="shared" si="24"/>
        <v/>
      </c>
      <c r="F515" s="79"/>
      <c r="G515" s="80"/>
      <c r="H515" s="50" t="str">
        <f>IFERROR(IF(VLOOKUP(F515,'Aircraft list'!$A$4:$T$59, 3,FALSE)="YES", "ME", "SE" )," ")</f>
        <v xml:space="preserve"> </v>
      </c>
      <c r="I515" s="80"/>
      <c r="J515" s="81" t="str">
        <f ca="1">IFERROR(IF(AND(
MOD(C515-fctlontodouble(VLOOKUP(B515,#REF!,4,FALSE))/360,1)&gt;=MOD((((MID((MID((IF(ISERR(A515),"",fctsoleil(A515,fctlattodouble(VLOOKUP(B515,#REF!,3,FALSE)),fctlontodouble(VLOOKUP(B515,#REF!,4,FALSE)),FALSE))),1,4)),1,2))*60+MID((MID((IF(ISERR(A515),"",fctsoleil(A515,fctlattodouble(VLOOKUP(B515,#REF!,3,FALSE)),fctlontodouble(VLOOKUP(B515,#REF!,4,FALSE)),FALSE))),1,4)),3,4))/(60*24))-fctlontodouble(VLOOKUP(B515,#REF!,4,FALSE))/360,1),
MOD(C515-fctlontodouble(VLOOKUP(B515,#REF!,4,FALSE))/360,1)&lt;MOD((((MID((MID((IF(ISERR(A515),"",fctsoleil(A515,fctlattodouble(VLOOKUP(B515,#REF!,3,FALSE)),fctlontodouble(VLOOKUP(B515,#REF!,4,FALSE)),FALSE))),7,4)),1,2))*60+MID((MID((IF(ISERR(A515),"",fctsoleil(A515,fctlattodouble(VLOOKUP(B515,#REF!,3,FALSE)),fctlontodouble(VLOOKUP(B515,#REF!,4,FALSE)),FALSE))),7,4)),3,4))/(60*24))-fctlontodouble(VLOOKUP(B515,#REF!,4,FALSE))/360,1)
),1,""),"")</f>
        <v/>
      </c>
      <c r="K515" s="82" t="str">
        <f t="shared" si="25"/>
        <v/>
      </c>
      <c r="L515" s="79" t="str">
        <f ca="1">IFERROR(IF(AND(
MOD(E515-fctlontodouble(VLOOKUP(D515,#REF!,4,FALSE))/360,1)&gt;=MOD((((MID((MID((IF(ISERR(A515),"",fctsoleil(A515,fctlattodouble(VLOOKUP(D515,#REF!,3,FALSE)),fctlontodouble(VLOOKUP(D515,#REF!,4,FALSE)),FALSE))),1,4)),1,2))*60+MID((MID((IF(ISERR(A515),"",fctsoleil(A515,fctlattodouble(VLOOKUP(D515,#REF!,3,FALSE)),fctlontodouble(VLOOKUP(D515,#REF!,4,FALSE)),FALSE))),1,4)),3,4))/(60*24))-fctlontodouble(VLOOKUP(D515,#REF!,4,FALSE))/360,1),
MOD(E515-fctlontodouble(VLOOKUP(D515,#REF!,4,FALSE))/360,1)&lt;MOD((((MID((MID((IF(ISERR(A515),"",fctsoleil(A515,fctlattodouble(VLOOKUP(D515,#REF!,3,FALSE)),fctlontodouble(VLOOKUP(D515,#REF!,4,FALSE)),FALSE))),7,4)),1,2))*60+MID((MID((IF(ISERR(A515),"",fctsoleil(A515,fctlattodouble(VLOOKUP(D515,#REF!,3,FALSE)),fctlontodouble(VLOOKUP(D515,#REF!,4,FALSE)),FALSE))),7,4)),3,4))/(60*24))-fctlontodouble(VLOOKUP(D515,#REF!,4,FALSE))/360,1)
),1," "),"")</f>
        <v/>
      </c>
      <c r="M515" s="79" t="str">
        <f t="shared" si="26"/>
        <v/>
      </c>
      <c r="N515" s="94"/>
      <c r="O515" s="83"/>
      <c r="P515" s="95"/>
      <c r="Q515" s="96"/>
      <c r="R515" s="97" t="str">
        <f>IF(AND(A515&lt;&gt;0,B515&lt;&gt;0,D515&lt;&gt;0,C515&lt;&gt;0,N515&lt;&gt;0),(vol_de_nuit(B515,D515,A515,C515,N515/24)*24),"")</f>
        <v/>
      </c>
      <c r="S515" s="98"/>
      <c r="T515" s="95"/>
      <c r="U515" s="99"/>
      <c r="V515" s="100"/>
      <c r="W515" s="101"/>
      <c r="X515" s="116" t="str">
        <f>IFERROR(IF(AND(VLOOKUP($F515,'Aircraft list'!$A$4:$G$39,2,FALSE)="YES",VLOOKUP($F515,'Aircraft list'!$A$4:$G$39,4,FALSE)="YES"),T515,""),"")</f>
        <v/>
      </c>
      <c r="Y515" s="115" t="str">
        <f>IFERROR(IF(AND(VLOOKUP($F515,'Aircraft list'!$A$4:$G$39,2,FALSE)="YES",VLOOKUP($F515,'Aircraft list'!$A$4:$G$39,4,FALSE)="YES"),V515,""),"")</f>
        <v/>
      </c>
      <c r="Z515" s="116" t="str">
        <f>IFERROR(IF(AND(VLOOKUP($F515,'Aircraft list'!$A$4:$G$39,3,FALSE)="YES",VLOOKUP($F515,'Aircraft list'!$A$4:$G$39,4,FALSE)="YES"),T515,""),"")</f>
        <v/>
      </c>
      <c r="AA515" s="115" t="str">
        <f>IFERROR(IF(AND(VLOOKUP($F515,'Aircraft list'!$A$4:$G$39,3,FALSE)="YES",VLOOKUP($F515,'Aircraft list'!$A$4:$G$39,4,FALSE)="YES"),V515,""),"")</f>
        <v/>
      </c>
      <c r="AB515" s="116" t="str">
        <f>IFERROR(IF(AND(VLOOKUP($F515,'Aircraft list'!$A$4:$G$39,2,FALSE)="YES",VLOOKUP($F515,'Aircraft list'!$A$4:$G$39,6,FALSE)="YES"),T515,""),"")</f>
        <v/>
      </c>
      <c r="AC515" s="115" t="str">
        <f>IFERROR(IF(AND(VLOOKUP($F515,'Aircraft list'!$A$4:$G$39,2,FALSE)="YES",VLOOKUP($F515,'Aircraft list'!$A$4:$G$39,6,FALSE)="YES"),V515,""),"")</f>
        <v/>
      </c>
      <c r="AD515" s="116" t="str">
        <f>IFERROR(IF(AND(VLOOKUP($F515,'Aircraft list'!$A$4:$G$39,3,FALSE)="YES",VLOOKUP($F515,'Aircraft list'!$A$4:$G$39,6,FALSE)="YES"),T515,""),"")</f>
        <v/>
      </c>
      <c r="AE515" s="117" t="str">
        <f>IFERROR(IF(AND(VLOOKUP($F515,'Aircraft list'!$A$4:$G$39,3,FALSE)="YES",VLOOKUP($F515,'Aircraft list'!$A$4:$G$39,6,FALSE)="YES"),U515,""),"")</f>
        <v/>
      </c>
      <c r="AF515" s="115" t="str">
        <f>IFERROR(IF(AND(VLOOKUP($F515,'Aircraft list'!$A$4:$G$39,3,FALSE)="YES",VLOOKUP($F515,'Aircraft list'!$A$4:$G$39,6,FALSE)="YES"),V515,""),"")</f>
        <v/>
      </c>
      <c r="AG515" s="116" t="str">
        <f>IFERROR(IF(VLOOKUP($F515,'Aircraft list'!$A$4:$G$39,5,FALSE)="YES",T515,""),"")</f>
        <v/>
      </c>
      <c r="AH515" s="117" t="str">
        <f>IFERROR(IF(VLOOKUP($F515,'Aircraft list'!$A$4:$G$39,5,FALSE)="YES",U515,""),"")</f>
        <v/>
      </c>
      <c r="AI515" s="115" t="str">
        <f>IFERROR(IF(VLOOKUP($F515,'Aircraft list'!$A$4:$G$39,5,FALSE)="YES",V515,""),"")</f>
        <v/>
      </c>
      <c r="AJ515" s="101"/>
      <c r="AK515" s="101"/>
      <c r="AL515" s="101"/>
      <c r="AM515" s="102" t="str">
        <f>IFERROR(IF(VLOOKUP($F515,'Aircraft list'!$A$4:$G$39,7,FALSE)="YES",N515,""),"")</f>
        <v/>
      </c>
      <c r="AN515" s="112"/>
      <c r="AO515" s="101"/>
      <c r="AP515" s="101"/>
      <c r="AQ515" s="101"/>
      <c r="AR515" s="111"/>
      <c r="AS515" s="102"/>
      <c r="AT515" s="102"/>
    </row>
    <row r="516" spans="1:46" s="50" customFormat="1">
      <c r="A516" s="84"/>
      <c r="B516" s="75"/>
      <c r="C516" s="76"/>
      <c r="D516" s="77"/>
      <c r="E516" s="73" t="str">
        <f t="shared" si="24"/>
        <v/>
      </c>
      <c r="F516" s="79"/>
      <c r="G516" s="80"/>
      <c r="H516" s="50" t="str">
        <f>IFERROR(IF(VLOOKUP(F516,'Aircraft list'!$A$4:$T$59, 3,FALSE)="YES", "ME", "SE" )," ")</f>
        <v xml:space="preserve"> </v>
      </c>
      <c r="I516" s="80"/>
      <c r="J516" s="81" t="str">
        <f ca="1">IFERROR(IF(AND(
MOD(C516-fctlontodouble(VLOOKUP(B516,#REF!,4,FALSE))/360,1)&gt;=MOD((((MID((MID((IF(ISERR(A516),"",fctsoleil(A516,fctlattodouble(VLOOKUP(B516,#REF!,3,FALSE)),fctlontodouble(VLOOKUP(B516,#REF!,4,FALSE)),FALSE))),1,4)),1,2))*60+MID((MID((IF(ISERR(A516),"",fctsoleil(A516,fctlattodouble(VLOOKUP(B516,#REF!,3,FALSE)),fctlontodouble(VLOOKUP(B516,#REF!,4,FALSE)),FALSE))),1,4)),3,4))/(60*24))-fctlontodouble(VLOOKUP(B516,#REF!,4,FALSE))/360,1),
MOD(C516-fctlontodouble(VLOOKUP(B516,#REF!,4,FALSE))/360,1)&lt;MOD((((MID((MID((IF(ISERR(A516),"",fctsoleil(A516,fctlattodouble(VLOOKUP(B516,#REF!,3,FALSE)),fctlontodouble(VLOOKUP(B516,#REF!,4,FALSE)),FALSE))),7,4)),1,2))*60+MID((MID((IF(ISERR(A516),"",fctsoleil(A516,fctlattodouble(VLOOKUP(B516,#REF!,3,FALSE)),fctlontodouble(VLOOKUP(B516,#REF!,4,FALSE)),FALSE))),7,4)),3,4))/(60*24))-fctlontodouble(VLOOKUP(B516,#REF!,4,FALSE))/360,1)
),1,""),"")</f>
        <v/>
      </c>
      <c r="K516" s="82" t="str">
        <f t="shared" si="25"/>
        <v/>
      </c>
      <c r="L516" s="79" t="str">
        <f ca="1">IFERROR(IF(AND(
MOD(E516-fctlontodouble(VLOOKUP(D516,#REF!,4,FALSE))/360,1)&gt;=MOD((((MID((MID((IF(ISERR(A516),"",fctsoleil(A516,fctlattodouble(VLOOKUP(D516,#REF!,3,FALSE)),fctlontodouble(VLOOKUP(D516,#REF!,4,FALSE)),FALSE))),1,4)),1,2))*60+MID((MID((IF(ISERR(A516),"",fctsoleil(A516,fctlattodouble(VLOOKUP(D516,#REF!,3,FALSE)),fctlontodouble(VLOOKUP(D516,#REF!,4,FALSE)),FALSE))),1,4)),3,4))/(60*24))-fctlontodouble(VLOOKUP(D516,#REF!,4,FALSE))/360,1),
MOD(E516-fctlontodouble(VLOOKUP(D516,#REF!,4,FALSE))/360,1)&lt;MOD((((MID((MID((IF(ISERR(A516),"",fctsoleil(A516,fctlattodouble(VLOOKUP(D516,#REF!,3,FALSE)),fctlontodouble(VLOOKUP(D516,#REF!,4,FALSE)),FALSE))),7,4)),1,2))*60+MID((MID((IF(ISERR(A516),"",fctsoleil(A516,fctlattodouble(VLOOKUP(D516,#REF!,3,FALSE)),fctlontodouble(VLOOKUP(D516,#REF!,4,FALSE)),FALSE))),7,4)),3,4))/(60*24))-fctlontodouble(VLOOKUP(D516,#REF!,4,FALSE))/360,1)
),1," "),"")</f>
        <v/>
      </c>
      <c r="M516" s="79" t="str">
        <f t="shared" si="26"/>
        <v/>
      </c>
      <c r="N516" s="94"/>
      <c r="O516" s="83"/>
      <c r="P516" s="95"/>
      <c r="Q516" s="96"/>
      <c r="R516" s="97" t="str">
        <f>IF(AND(A516&lt;&gt;0,B516&lt;&gt;0,D516&lt;&gt;0,C516&lt;&gt;0,N516&lt;&gt;0),(vol_de_nuit(B516,D516,A516,C516,N516/24)*24),"")</f>
        <v/>
      </c>
      <c r="S516" s="98"/>
      <c r="T516" s="95"/>
      <c r="U516" s="99"/>
      <c r="V516" s="100"/>
      <c r="W516" s="101"/>
      <c r="X516" s="116" t="str">
        <f>IFERROR(IF(AND(VLOOKUP($F516,'Aircraft list'!$A$4:$G$39,2,FALSE)="YES",VLOOKUP($F516,'Aircraft list'!$A$4:$G$39,4,FALSE)="YES"),T516,""),"")</f>
        <v/>
      </c>
      <c r="Y516" s="115" t="str">
        <f>IFERROR(IF(AND(VLOOKUP($F516,'Aircraft list'!$A$4:$G$39,2,FALSE)="YES",VLOOKUP($F516,'Aircraft list'!$A$4:$G$39,4,FALSE)="YES"),V516,""),"")</f>
        <v/>
      </c>
      <c r="Z516" s="116" t="str">
        <f>IFERROR(IF(AND(VLOOKUP($F516,'Aircraft list'!$A$4:$G$39,3,FALSE)="YES",VLOOKUP($F516,'Aircraft list'!$A$4:$G$39,4,FALSE)="YES"),T516,""),"")</f>
        <v/>
      </c>
      <c r="AA516" s="115" t="str">
        <f>IFERROR(IF(AND(VLOOKUP($F516,'Aircraft list'!$A$4:$G$39,3,FALSE)="YES",VLOOKUP($F516,'Aircraft list'!$A$4:$G$39,4,FALSE)="YES"),V516,""),"")</f>
        <v/>
      </c>
      <c r="AB516" s="116" t="str">
        <f>IFERROR(IF(AND(VLOOKUP($F516,'Aircraft list'!$A$4:$G$39,2,FALSE)="YES",VLOOKUP($F516,'Aircraft list'!$A$4:$G$39,6,FALSE)="YES"),T516,""),"")</f>
        <v/>
      </c>
      <c r="AC516" s="115" t="str">
        <f>IFERROR(IF(AND(VLOOKUP($F516,'Aircraft list'!$A$4:$G$39,2,FALSE)="YES",VLOOKUP($F516,'Aircraft list'!$A$4:$G$39,6,FALSE)="YES"),V516,""),"")</f>
        <v/>
      </c>
      <c r="AD516" s="116" t="str">
        <f>IFERROR(IF(AND(VLOOKUP($F516,'Aircraft list'!$A$4:$G$39,3,FALSE)="YES",VLOOKUP($F516,'Aircraft list'!$A$4:$G$39,6,FALSE)="YES"),T516,""),"")</f>
        <v/>
      </c>
      <c r="AE516" s="117" t="str">
        <f>IFERROR(IF(AND(VLOOKUP($F516,'Aircraft list'!$A$4:$G$39,3,FALSE)="YES",VLOOKUP($F516,'Aircraft list'!$A$4:$G$39,6,FALSE)="YES"),U516,""),"")</f>
        <v/>
      </c>
      <c r="AF516" s="115" t="str">
        <f>IFERROR(IF(AND(VLOOKUP($F516,'Aircraft list'!$A$4:$G$39,3,FALSE)="YES",VLOOKUP($F516,'Aircraft list'!$A$4:$G$39,6,FALSE)="YES"),V516,""),"")</f>
        <v/>
      </c>
      <c r="AG516" s="116" t="str">
        <f>IFERROR(IF(VLOOKUP($F516,'Aircraft list'!$A$4:$G$39,5,FALSE)="YES",T516,""),"")</f>
        <v/>
      </c>
      <c r="AH516" s="117" t="str">
        <f>IFERROR(IF(VLOOKUP($F516,'Aircraft list'!$A$4:$G$39,5,FALSE)="YES",U516,""),"")</f>
        <v/>
      </c>
      <c r="AI516" s="115" t="str">
        <f>IFERROR(IF(VLOOKUP($F516,'Aircraft list'!$A$4:$G$39,5,FALSE)="YES",V516,""),"")</f>
        <v/>
      </c>
      <c r="AJ516" s="101"/>
      <c r="AK516" s="101"/>
      <c r="AL516" s="101"/>
      <c r="AM516" s="102" t="str">
        <f>IFERROR(IF(VLOOKUP($F516,'Aircraft list'!$A$4:$G$39,7,FALSE)="YES",N516,""),"")</f>
        <v/>
      </c>
      <c r="AN516" s="112"/>
      <c r="AO516" s="101"/>
      <c r="AP516" s="101"/>
      <c r="AQ516" s="101"/>
      <c r="AR516" s="111"/>
      <c r="AS516" s="102"/>
      <c r="AT516" s="102"/>
    </row>
    <row r="517" spans="1:46" s="50" customFormat="1">
      <c r="A517" s="84"/>
      <c r="B517" s="75"/>
      <c r="C517" s="76"/>
      <c r="D517" s="77"/>
      <c r="E517" s="73" t="str">
        <f t="shared" si="24"/>
        <v/>
      </c>
      <c r="F517" s="79"/>
      <c r="G517" s="80"/>
      <c r="H517" s="50" t="str">
        <f>IFERROR(IF(VLOOKUP(F517,'Aircraft list'!$A$4:$T$59, 3,FALSE)="YES", "ME", "SE" )," ")</f>
        <v xml:space="preserve"> </v>
      </c>
      <c r="I517" s="80"/>
      <c r="J517" s="81" t="str">
        <f ca="1">IFERROR(IF(AND(
MOD(C517-fctlontodouble(VLOOKUP(B517,#REF!,4,FALSE))/360,1)&gt;=MOD((((MID((MID((IF(ISERR(A517),"",fctsoleil(A517,fctlattodouble(VLOOKUP(B517,#REF!,3,FALSE)),fctlontodouble(VLOOKUP(B517,#REF!,4,FALSE)),FALSE))),1,4)),1,2))*60+MID((MID((IF(ISERR(A517),"",fctsoleil(A517,fctlattodouble(VLOOKUP(B517,#REF!,3,FALSE)),fctlontodouble(VLOOKUP(B517,#REF!,4,FALSE)),FALSE))),1,4)),3,4))/(60*24))-fctlontodouble(VLOOKUP(B517,#REF!,4,FALSE))/360,1),
MOD(C517-fctlontodouble(VLOOKUP(B517,#REF!,4,FALSE))/360,1)&lt;MOD((((MID((MID((IF(ISERR(A517),"",fctsoleil(A517,fctlattodouble(VLOOKUP(B517,#REF!,3,FALSE)),fctlontodouble(VLOOKUP(B517,#REF!,4,FALSE)),FALSE))),7,4)),1,2))*60+MID((MID((IF(ISERR(A517),"",fctsoleil(A517,fctlattodouble(VLOOKUP(B517,#REF!,3,FALSE)),fctlontodouble(VLOOKUP(B517,#REF!,4,FALSE)),FALSE))),7,4)),3,4))/(60*24))-fctlontodouble(VLOOKUP(B517,#REF!,4,FALSE))/360,1)
),1,""),"")</f>
        <v/>
      </c>
      <c r="K517" s="82" t="str">
        <f t="shared" si="25"/>
        <v/>
      </c>
      <c r="L517" s="79" t="str">
        <f ca="1">IFERROR(IF(AND(
MOD(E517-fctlontodouble(VLOOKUP(D517,#REF!,4,FALSE))/360,1)&gt;=MOD((((MID((MID((IF(ISERR(A517),"",fctsoleil(A517,fctlattodouble(VLOOKUP(D517,#REF!,3,FALSE)),fctlontodouble(VLOOKUP(D517,#REF!,4,FALSE)),FALSE))),1,4)),1,2))*60+MID((MID((IF(ISERR(A517),"",fctsoleil(A517,fctlattodouble(VLOOKUP(D517,#REF!,3,FALSE)),fctlontodouble(VLOOKUP(D517,#REF!,4,FALSE)),FALSE))),1,4)),3,4))/(60*24))-fctlontodouble(VLOOKUP(D517,#REF!,4,FALSE))/360,1),
MOD(E517-fctlontodouble(VLOOKUP(D517,#REF!,4,FALSE))/360,1)&lt;MOD((((MID((MID((IF(ISERR(A517),"",fctsoleil(A517,fctlattodouble(VLOOKUP(D517,#REF!,3,FALSE)),fctlontodouble(VLOOKUP(D517,#REF!,4,FALSE)),FALSE))),7,4)),1,2))*60+MID((MID((IF(ISERR(A517),"",fctsoleil(A517,fctlattodouble(VLOOKUP(D517,#REF!,3,FALSE)),fctlontodouble(VLOOKUP(D517,#REF!,4,FALSE)),FALSE))),7,4)),3,4))/(60*24))-fctlontodouble(VLOOKUP(D517,#REF!,4,FALSE))/360,1)
),1," "),"")</f>
        <v/>
      </c>
      <c r="M517" s="79" t="str">
        <f t="shared" si="26"/>
        <v/>
      </c>
      <c r="N517" s="94"/>
      <c r="O517" s="83"/>
      <c r="P517" s="95"/>
      <c r="Q517" s="96"/>
      <c r="R517" s="97" t="str">
        <f>IF(AND(A517&lt;&gt;0,B517&lt;&gt;0,D517&lt;&gt;0,C517&lt;&gt;0,N517&lt;&gt;0),(vol_de_nuit(B517,D517,A517,C517,N517/24)*24),"")</f>
        <v/>
      </c>
      <c r="S517" s="98"/>
      <c r="T517" s="95"/>
      <c r="U517" s="99"/>
      <c r="V517" s="100"/>
      <c r="W517" s="101"/>
      <c r="X517" s="116" t="str">
        <f>IFERROR(IF(AND(VLOOKUP($F517,'Aircraft list'!$A$4:$G$39,2,FALSE)="YES",VLOOKUP($F517,'Aircraft list'!$A$4:$G$39,4,FALSE)="YES"),T517,""),"")</f>
        <v/>
      </c>
      <c r="Y517" s="115" t="str">
        <f>IFERROR(IF(AND(VLOOKUP($F517,'Aircraft list'!$A$4:$G$39,2,FALSE)="YES",VLOOKUP($F517,'Aircraft list'!$A$4:$G$39,4,FALSE)="YES"),V517,""),"")</f>
        <v/>
      </c>
      <c r="Z517" s="116" t="str">
        <f>IFERROR(IF(AND(VLOOKUP($F517,'Aircraft list'!$A$4:$G$39,3,FALSE)="YES",VLOOKUP($F517,'Aircraft list'!$A$4:$G$39,4,FALSE)="YES"),T517,""),"")</f>
        <v/>
      </c>
      <c r="AA517" s="115" t="str">
        <f>IFERROR(IF(AND(VLOOKUP($F517,'Aircraft list'!$A$4:$G$39,3,FALSE)="YES",VLOOKUP($F517,'Aircraft list'!$A$4:$G$39,4,FALSE)="YES"),V517,""),"")</f>
        <v/>
      </c>
      <c r="AB517" s="116" t="str">
        <f>IFERROR(IF(AND(VLOOKUP($F517,'Aircraft list'!$A$4:$G$39,2,FALSE)="YES",VLOOKUP($F517,'Aircraft list'!$A$4:$G$39,6,FALSE)="YES"),T517,""),"")</f>
        <v/>
      </c>
      <c r="AC517" s="115" t="str">
        <f>IFERROR(IF(AND(VLOOKUP($F517,'Aircraft list'!$A$4:$G$39,2,FALSE)="YES",VLOOKUP($F517,'Aircraft list'!$A$4:$G$39,6,FALSE)="YES"),V517,""),"")</f>
        <v/>
      </c>
      <c r="AD517" s="116" t="str">
        <f>IFERROR(IF(AND(VLOOKUP($F517,'Aircraft list'!$A$4:$G$39,3,FALSE)="YES",VLOOKUP($F517,'Aircraft list'!$A$4:$G$39,6,FALSE)="YES"),T517,""),"")</f>
        <v/>
      </c>
      <c r="AE517" s="117" t="str">
        <f>IFERROR(IF(AND(VLOOKUP($F517,'Aircraft list'!$A$4:$G$39,3,FALSE)="YES",VLOOKUP($F517,'Aircraft list'!$A$4:$G$39,6,FALSE)="YES"),U517,""),"")</f>
        <v/>
      </c>
      <c r="AF517" s="115" t="str">
        <f>IFERROR(IF(AND(VLOOKUP($F517,'Aircraft list'!$A$4:$G$39,3,FALSE)="YES",VLOOKUP($F517,'Aircraft list'!$A$4:$G$39,6,FALSE)="YES"),V517,""),"")</f>
        <v/>
      </c>
      <c r="AG517" s="116" t="str">
        <f>IFERROR(IF(VLOOKUP($F517,'Aircraft list'!$A$4:$G$39,5,FALSE)="YES",T517,""),"")</f>
        <v/>
      </c>
      <c r="AH517" s="117" t="str">
        <f>IFERROR(IF(VLOOKUP($F517,'Aircraft list'!$A$4:$G$39,5,FALSE)="YES",U517,""),"")</f>
        <v/>
      </c>
      <c r="AI517" s="115" t="str">
        <f>IFERROR(IF(VLOOKUP($F517,'Aircraft list'!$A$4:$G$39,5,FALSE)="YES",V517,""),"")</f>
        <v/>
      </c>
      <c r="AJ517" s="101"/>
      <c r="AK517" s="101"/>
      <c r="AL517" s="101"/>
      <c r="AM517" s="102" t="str">
        <f>IFERROR(IF(VLOOKUP($F517,'Aircraft list'!$A$4:$G$39,7,FALSE)="YES",N517,""),"")</f>
        <v/>
      </c>
      <c r="AN517" s="112"/>
      <c r="AO517" s="101"/>
      <c r="AP517" s="101"/>
      <c r="AQ517" s="101"/>
      <c r="AR517" s="111"/>
      <c r="AS517" s="102"/>
      <c r="AT517" s="102"/>
    </row>
    <row r="518" spans="1:46" s="50" customFormat="1">
      <c r="A518" s="84"/>
      <c r="B518" s="75"/>
      <c r="C518" s="76"/>
      <c r="D518" s="77"/>
      <c r="E518" s="73" t="str">
        <f t="shared" si="24"/>
        <v/>
      </c>
      <c r="F518" s="79"/>
      <c r="G518" s="80"/>
      <c r="H518" s="50" t="str">
        <f>IFERROR(IF(VLOOKUP(F518,'Aircraft list'!$A$4:$T$59, 3,FALSE)="YES", "ME", "SE" )," ")</f>
        <v xml:space="preserve"> </v>
      </c>
      <c r="I518" s="80"/>
      <c r="J518" s="81" t="str">
        <f ca="1">IFERROR(IF(AND(
MOD(C518-fctlontodouble(VLOOKUP(B518,#REF!,4,FALSE))/360,1)&gt;=MOD((((MID((MID((IF(ISERR(A518),"",fctsoleil(A518,fctlattodouble(VLOOKUP(B518,#REF!,3,FALSE)),fctlontodouble(VLOOKUP(B518,#REF!,4,FALSE)),FALSE))),1,4)),1,2))*60+MID((MID((IF(ISERR(A518),"",fctsoleil(A518,fctlattodouble(VLOOKUP(B518,#REF!,3,FALSE)),fctlontodouble(VLOOKUP(B518,#REF!,4,FALSE)),FALSE))),1,4)),3,4))/(60*24))-fctlontodouble(VLOOKUP(B518,#REF!,4,FALSE))/360,1),
MOD(C518-fctlontodouble(VLOOKUP(B518,#REF!,4,FALSE))/360,1)&lt;MOD((((MID((MID((IF(ISERR(A518),"",fctsoleil(A518,fctlattodouble(VLOOKUP(B518,#REF!,3,FALSE)),fctlontodouble(VLOOKUP(B518,#REF!,4,FALSE)),FALSE))),7,4)),1,2))*60+MID((MID((IF(ISERR(A518),"",fctsoleil(A518,fctlattodouble(VLOOKUP(B518,#REF!,3,FALSE)),fctlontodouble(VLOOKUP(B518,#REF!,4,FALSE)),FALSE))),7,4)),3,4))/(60*24))-fctlontodouble(VLOOKUP(B518,#REF!,4,FALSE))/360,1)
),1,""),"")</f>
        <v/>
      </c>
      <c r="K518" s="82" t="str">
        <f t="shared" si="25"/>
        <v/>
      </c>
      <c r="L518" s="79" t="str">
        <f ca="1">IFERROR(IF(AND(
MOD(E518-fctlontodouble(VLOOKUP(D518,#REF!,4,FALSE))/360,1)&gt;=MOD((((MID((MID((IF(ISERR(A518),"",fctsoleil(A518,fctlattodouble(VLOOKUP(D518,#REF!,3,FALSE)),fctlontodouble(VLOOKUP(D518,#REF!,4,FALSE)),FALSE))),1,4)),1,2))*60+MID((MID((IF(ISERR(A518),"",fctsoleil(A518,fctlattodouble(VLOOKUP(D518,#REF!,3,FALSE)),fctlontodouble(VLOOKUP(D518,#REF!,4,FALSE)),FALSE))),1,4)),3,4))/(60*24))-fctlontodouble(VLOOKUP(D518,#REF!,4,FALSE))/360,1),
MOD(E518-fctlontodouble(VLOOKUP(D518,#REF!,4,FALSE))/360,1)&lt;MOD((((MID((MID((IF(ISERR(A518),"",fctsoleil(A518,fctlattodouble(VLOOKUP(D518,#REF!,3,FALSE)),fctlontodouble(VLOOKUP(D518,#REF!,4,FALSE)),FALSE))),7,4)),1,2))*60+MID((MID((IF(ISERR(A518),"",fctsoleil(A518,fctlattodouble(VLOOKUP(D518,#REF!,3,FALSE)),fctlontodouble(VLOOKUP(D518,#REF!,4,FALSE)),FALSE))),7,4)),3,4))/(60*24))-fctlontodouble(VLOOKUP(D518,#REF!,4,FALSE))/360,1)
),1," "),"")</f>
        <v/>
      </c>
      <c r="M518" s="79" t="str">
        <f t="shared" si="26"/>
        <v/>
      </c>
      <c r="N518" s="94"/>
      <c r="O518" s="83"/>
      <c r="P518" s="95"/>
      <c r="Q518" s="96"/>
      <c r="R518" s="97" t="str">
        <f>IF(AND(A518&lt;&gt;0,B518&lt;&gt;0,D518&lt;&gt;0,C518&lt;&gt;0,N518&lt;&gt;0),(vol_de_nuit(B518,D518,A518,C518,N518/24)*24),"")</f>
        <v/>
      </c>
      <c r="S518" s="98"/>
      <c r="T518" s="95"/>
      <c r="U518" s="99"/>
      <c r="V518" s="100"/>
      <c r="W518" s="101"/>
      <c r="X518" s="116" t="str">
        <f>IFERROR(IF(AND(VLOOKUP($F518,'Aircraft list'!$A$4:$G$39,2,FALSE)="YES",VLOOKUP($F518,'Aircraft list'!$A$4:$G$39,4,FALSE)="YES"),T518,""),"")</f>
        <v/>
      </c>
      <c r="Y518" s="115" t="str">
        <f>IFERROR(IF(AND(VLOOKUP($F518,'Aircraft list'!$A$4:$G$39,2,FALSE)="YES",VLOOKUP($F518,'Aircraft list'!$A$4:$G$39,4,FALSE)="YES"),V518,""),"")</f>
        <v/>
      </c>
      <c r="Z518" s="116" t="str">
        <f>IFERROR(IF(AND(VLOOKUP($F518,'Aircraft list'!$A$4:$G$39,3,FALSE)="YES",VLOOKUP($F518,'Aircraft list'!$A$4:$G$39,4,FALSE)="YES"),T518,""),"")</f>
        <v/>
      </c>
      <c r="AA518" s="115" t="str">
        <f>IFERROR(IF(AND(VLOOKUP($F518,'Aircraft list'!$A$4:$G$39,3,FALSE)="YES",VLOOKUP($F518,'Aircraft list'!$A$4:$G$39,4,FALSE)="YES"),V518,""),"")</f>
        <v/>
      </c>
      <c r="AB518" s="116" t="str">
        <f>IFERROR(IF(AND(VLOOKUP($F518,'Aircraft list'!$A$4:$G$39,2,FALSE)="YES",VLOOKUP($F518,'Aircraft list'!$A$4:$G$39,6,FALSE)="YES"),T518,""),"")</f>
        <v/>
      </c>
      <c r="AC518" s="115" t="str">
        <f>IFERROR(IF(AND(VLOOKUP($F518,'Aircraft list'!$A$4:$G$39,2,FALSE)="YES",VLOOKUP($F518,'Aircraft list'!$A$4:$G$39,6,FALSE)="YES"),V518,""),"")</f>
        <v/>
      </c>
      <c r="AD518" s="116" t="str">
        <f>IFERROR(IF(AND(VLOOKUP($F518,'Aircraft list'!$A$4:$G$39,3,FALSE)="YES",VLOOKUP($F518,'Aircraft list'!$A$4:$G$39,6,FALSE)="YES"),T518,""),"")</f>
        <v/>
      </c>
      <c r="AE518" s="117" t="str">
        <f>IFERROR(IF(AND(VLOOKUP($F518,'Aircraft list'!$A$4:$G$39,3,FALSE)="YES",VLOOKUP($F518,'Aircraft list'!$A$4:$G$39,6,FALSE)="YES"),U518,""),"")</f>
        <v/>
      </c>
      <c r="AF518" s="115" t="str">
        <f>IFERROR(IF(AND(VLOOKUP($F518,'Aircraft list'!$A$4:$G$39,3,FALSE)="YES",VLOOKUP($F518,'Aircraft list'!$A$4:$G$39,6,FALSE)="YES"),V518,""),"")</f>
        <v/>
      </c>
      <c r="AG518" s="116" t="str">
        <f>IFERROR(IF(VLOOKUP($F518,'Aircraft list'!$A$4:$G$39,5,FALSE)="YES",T518,""),"")</f>
        <v/>
      </c>
      <c r="AH518" s="117" t="str">
        <f>IFERROR(IF(VLOOKUP($F518,'Aircraft list'!$A$4:$G$39,5,FALSE)="YES",U518,""),"")</f>
        <v/>
      </c>
      <c r="AI518" s="115" t="str">
        <f>IFERROR(IF(VLOOKUP($F518,'Aircraft list'!$A$4:$G$39,5,FALSE)="YES",V518,""),"")</f>
        <v/>
      </c>
      <c r="AJ518" s="101"/>
      <c r="AK518" s="101"/>
      <c r="AL518" s="101"/>
      <c r="AM518" s="102" t="str">
        <f>IFERROR(IF(VLOOKUP($F518,'Aircraft list'!$A$4:$G$39,7,FALSE)="YES",N518,""),"")</f>
        <v/>
      </c>
      <c r="AN518" s="112"/>
      <c r="AO518" s="101"/>
      <c r="AP518" s="101"/>
      <c r="AQ518" s="101"/>
      <c r="AR518" s="111"/>
      <c r="AS518" s="102"/>
      <c r="AT518" s="102"/>
    </row>
    <row r="519" spans="1:46" s="50" customFormat="1">
      <c r="A519" s="84"/>
      <c r="B519" s="75"/>
      <c r="C519" s="76"/>
      <c r="D519" s="77"/>
      <c r="E519" s="73" t="str">
        <f t="shared" ref="E519:E582" si="27">IFERROR(IF(N519="","",C519+TEXT(N519/24,"h:mm")),"")</f>
        <v/>
      </c>
      <c r="F519" s="79"/>
      <c r="G519" s="80"/>
      <c r="H519" s="50" t="str">
        <f>IFERROR(IF(VLOOKUP(F519,'Aircraft list'!$A$4:$T$59, 3,FALSE)="YES", "ME", "SE" )," ")</f>
        <v xml:space="preserve"> </v>
      </c>
      <c r="I519" s="80"/>
      <c r="J519" s="81" t="str">
        <f ca="1">IFERROR(IF(AND(
MOD(C519-fctlontodouble(VLOOKUP(B519,#REF!,4,FALSE))/360,1)&gt;=MOD((((MID((MID((IF(ISERR(A519),"",fctsoleil(A519,fctlattodouble(VLOOKUP(B519,#REF!,3,FALSE)),fctlontodouble(VLOOKUP(B519,#REF!,4,FALSE)),FALSE))),1,4)),1,2))*60+MID((MID((IF(ISERR(A519),"",fctsoleil(A519,fctlattodouble(VLOOKUP(B519,#REF!,3,FALSE)),fctlontodouble(VLOOKUP(B519,#REF!,4,FALSE)),FALSE))),1,4)),3,4))/(60*24))-fctlontodouble(VLOOKUP(B519,#REF!,4,FALSE))/360,1),
MOD(C519-fctlontodouble(VLOOKUP(B519,#REF!,4,FALSE))/360,1)&lt;MOD((((MID((MID((IF(ISERR(A519),"",fctsoleil(A519,fctlattodouble(VLOOKUP(B519,#REF!,3,FALSE)),fctlontodouble(VLOOKUP(B519,#REF!,4,FALSE)),FALSE))),7,4)),1,2))*60+MID((MID((IF(ISERR(A519),"",fctsoleil(A519,fctlattodouble(VLOOKUP(B519,#REF!,3,FALSE)),fctlontodouble(VLOOKUP(B519,#REF!,4,FALSE)),FALSE))),7,4)),3,4))/(60*24))-fctlontodouble(VLOOKUP(B519,#REF!,4,FALSE))/360,1)
),1,""),"")</f>
        <v/>
      </c>
      <c r="K519" s="82" t="str">
        <f t="shared" ref="K519:K582" si="28">IF(C519&lt;&gt;"",IF(J519=1,"",1),"")</f>
        <v/>
      </c>
      <c r="L519" s="79" t="str">
        <f ca="1">IFERROR(IF(AND(
MOD(E519-fctlontodouble(VLOOKUP(D519,#REF!,4,FALSE))/360,1)&gt;=MOD((((MID((MID((IF(ISERR(A519),"",fctsoleil(A519,fctlattodouble(VLOOKUP(D519,#REF!,3,FALSE)),fctlontodouble(VLOOKUP(D519,#REF!,4,FALSE)),FALSE))),1,4)),1,2))*60+MID((MID((IF(ISERR(A519),"",fctsoleil(A519,fctlattodouble(VLOOKUP(D519,#REF!,3,FALSE)),fctlontodouble(VLOOKUP(D519,#REF!,4,FALSE)),FALSE))),1,4)),3,4))/(60*24))-fctlontodouble(VLOOKUP(D519,#REF!,4,FALSE))/360,1),
MOD(E519-fctlontodouble(VLOOKUP(D519,#REF!,4,FALSE))/360,1)&lt;MOD((((MID((MID((IF(ISERR(A519),"",fctsoleil(A519,fctlattodouble(VLOOKUP(D519,#REF!,3,FALSE)),fctlontodouble(VLOOKUP(D519,#REF!,4,FALSE)),FALSE))),7,4)),1,2))*60+MID((MID((IF(ISERR(A519),"",fctsoleil(A519,fctlattodouble(VLOOKUP(D519,#REF!,3,FALSE)),fctlontodouble(VLOOKUP(D519,#REF!,4,FALSE)),FALSE))),7,4)),3,4))/(60*24))-fctlontodouble(VLOOKUP(D519,#REF!,4,FALSE))/360,1)
),1," "),"")</f>
        <v/>
      </c>
      <c r="M519" s="79" t="str">
        <f t="shared" ref="M519:M582" si="29">IF(C519&lt;&gt;"",IF(L519=1,"",1),"")</f>
        <v/>
      </c>
      <c r="N519" s="94"/>
      <c r="O519" s="83"/>
      <c r="P519" s="95"/>
      <c r="Q519" s="96"/>
      <c r="R519" s="97" t="str">
        <f>IF(AND(A519&lt;&gt;0,B519&lt;&gt;0,D519&lt;&gt;0,C519&lt;&gt;0,N519&lt;&gt;0),(vol_de_nuit(B519,D519,A519,C519,N519/24)*24),"")</f>
        <v/>
      </c>
      <c r="S519" s="98"/>
      <c r="T519" s="95"/>
      <c r="U519" s="99"/>
      <c r="V519" s="100"/>
      <c r="W519" s="101"/>
      <c r="X519" s="116" t="str">
        <f>IFERROR(IF(AND(VLOOKUP($F519,'Aircraft list'!$A$4:$G$39,2,FALSE)="YES",VLOOKUP($F519,'Aircraft list'!$A$4:$G$39,4,FALSE)="YES"),T519,""),"")</f>
        <v/>
      </c>
      <c r="Y519" s="115" t="str">
        <f>IFERROR(IF(AND(VLOOKUP($F519,'Aircraft list'!$A$4:$G$39,2,FALSE)="YES",VLOOKUP($F519,'Aircraft list'!$A$4:$G$39,4,FALSE)="YES"),V519,""),"")</f>
        <v/>
      </c>
      <c r="Z519" s="116" t="str">
        <f>IFERROR(IF(AND(VLOOKUP($F519,'Aircraft list'!$A$4:$G$39,3,FALSE)="YES",VLOOKUP($F519,'Aircraft list'!$A$4:$G$39,4,FALSE)="YES"),T519,""),"")</f>
        <v/>
      </c>
      <c r="AA519" s="115" t="str">
        <f>IFERROR(IF(AND(VLOOKUP($F519,'Aircraft list'!$A$4:$G$39,3,FALSE)="YES",VLOOKUP($F519,'Aircraft list'!$A$4:$G$39,4,FALSE)="YES"),V519,""),"")</f>
        <v/>
      </c>
      <c r="AB519" s="116" t="str">
        <f>IFERROR(IF(AND(VLOOKUP($F519,'Aircraft list'!$A$4:$G$39,2,FALSE)="YES",VLOOKUP($F519,'Aircraft list'!$A$4:$G$39,6,FALSE)="YES"),T519,""),"")</f>
        <v/>
      </c>
      <c r="AC519" s="115" t="str">
        <f>IFERROR(IF(AND(VLOOKUP($F519,'Aircraft list'!$A$4:$G$39,2,FALSE)="YES",VLOOKUP($F519,'Aircraft list'!$A$4:$G$39,6,FALSE)="YES"),V519,""),"")</f>
        <v/>
      </c>
      <c r="AD519" s="116" t="str">
        <f>IFERROR(IF(AND(VLOOKUP($F519,'Aircraft list'!$A$4:$G$39,3,FALSE)="YES",VLOOKUP($F519,'Aircraft list'!$A$4:$G$39,6,FALSE)="YES"),T519,""),"")</f>
        <v/>
      </c>
      <c r="AE519" s="117" t="str">
        <f>IFERROR(IF(AND(VLOOKUP($F519,'Aircraft list'!$A$4:$G$39,3,FALSE)="YES",VLOOKUP($F519,'Aircraft list'!$A$4:$G$39,6,FALSE)="YES"),U519,""),"")</f>
        <v/>
      </c>
      <c r="AF519" s="115" t="str">
        <f>IFERROR(IF(AND(VLOOKUP($F519,'Aircraft list'!$A$4:$G$39,3,FALSE)="YES",VLOOKUP($F519,'Aircraft list'!$A$4:$G$39,6,FALSE)="YES"),V519,""),"")</f>
        <v/>
      </c>
      <c r="AG519" s="116" t="str">
        <f>IFERROR(IF(VLOOKUP($F519,'Aircraft list'!$A$4:$G$39,5,FALSE)="YES",T519,""),"")</f>
        <v/>
      </c>
      <c r="AH519" s="117" t="str">
        <f>IFERROR(IF(VLOOKUP($F519,'Aircraft list'!$A$4:$G$39,5,FALSE)="YES",U519,""),"")</f>
        <v/>
      </c>
      <c r="AI519" s="115" t="str">
        <f>IFERROR(IF(VLOOKUP($F519,'Aircraft list'!$A$4:$G$39,5,FALSE)="YES",V519,""),"")</f>
        <v/>
      </c>
      <c r="AJ519" s="101"/>
      <c r="AK519" s="101"/>
      <c r="AL519" s="101"/>
      <c r="AM519" s="102" t="str">
        <f>IFERROR(IF(VLOOKUP($F519,'Aircraft list'!$A$4:$G$39,7,FALSE)="YES",N519,""),"")</f>
        <v/>
      </c>
      <c r="AN519" s="112"/>
      <c r="AO519" s="101"/>
      <c r="AP519" s="101"/>
      <c r="AQ519" s="101"/>
      <c r="AR519" s="111"/>
      <c r="AS519" s="102"/>
      <c r="AT519" s="102"/>
    </row>
    <row r="520" spans="1:46" s="50" customFormat="1">
      <c r="A520" s="84"/>
      <c r="B520" s="75"/>
      <c r="C520" s="76"/>
      <c r="D520" s="77"/>
      <c r="E520" s="73" t="str">
        <f t="shared" si="27"/>
        <v/>
      </c>
      <c r="F520" s="79"/>
      <c r="G520" s="80"/>
      <c r="H520" s="50" t="str">
        <f>IFERROR(IF(VLOOKUP(F520,'Aircraft list'!$A$4:$T$59, 3,FALSE)="YES", "ME", "SE" )," ")</f>
        <v xml:space="preserve"> </v>
      </c>
      <c r="I520" s="80"/>
      <c r="J520" s="81" t="str">
        <f ca="1">IFERROR(IF(AND(
MOD(C520-fctlontodouble(VLOOKUP(B520,#REF!,4,FALSE))/360,1)&gt;=MOD((((MID((MID((IF(ISERR(A520),"",fctsoleil(A520,fctlattodouble(VLOOKUP(B520,#REF!,3,FALSE)),fctlontodouble(VLOOKUP(B520,#REF!,4,FALSE)),FALSE))),1,4)),1,2))*60+MID((MID((IF(ISERR(A520),"",fctsoleil(A520,fctlattodouble(VLOOKUP(B520,#REF!,3,FALSE)),fctlontodouble(VLOOKUP(B520,#REF!,4,FALSE)),FALSE))),1,4)),3,4))/(60*24))-fctlontodouble(VLOOKUP(B520,#REF!,4,FALSE))/360,1),
MOD(C520-fctlontodouble(VLOOKUP(B520,#REF!,4,FALSE))/360,1)&lt;MOD((((MID((MID((IF(ISERR(A520),"",fctsoleil(A520,fctlattodouble(VLOOKUP(B520,#REF!,3,FALSE)),fctlontodouble(VLOOKUP(B520,#REF!,4,FALSE)),FALSE))),7,4)),1,2))*60+MID((MID((IF(ISERR(A520),"",fctsoleil(A520,fctlattodouble(VLOOKUP(B520,#REF!,3,FALSE)),fctlontodouble(VLOOKUP(B520,#REF!,4,FALSE)),FALSE))),7,4)),3,4))/(60*24))-fctlontodouble(VLOOKUP(B520,#REF!,4,FALSE))/360,1)
),1,""),"")</f>
        <v/>
      </c>
      <c r="K520" s="82" t="str">
        <f t="shared" si="28"/>
        <v/>
      </c>
      <c r="L520" s="79" t="str">
        <f ca="1">IFERROR(IF(AND(
MOD(E520-fctlontodouble(VLOOKUP(D520,#REF!,4,FALSE))/360,1)&gt;=MOD((((MID((MID((IF(ISERR(A520),"",fctsoleil(A520,fctlattodouble(VLOOKUP(D520,#REF!,3,FALSE)),fctlontodouble(VLOOKUP(D520,#REF!,4,FALSE)),FALSE))),1,4)),1,2))*60+MID((MID((IF(ISERR(A520),"",fctsoleil(A520,fctlattodouble(VLOOKUP(D520,#REF!,3,FALSE)),fctlontodouble(VLOOKUP(D520,#REF!,4,FALSE)),FALSE))),1,4)),3,4))/(60*24))-fctlontodouble(VLOOKUP(D520,#REF!,4,FALSE))/360,1),
MOD(E520-fctlontodouble(VLOOKUP(D520,#REF!,4,FALSE))/360,1)&lt;MOD((((MID((MID((IF(ISERR(A520),"",fctsoleil(A520,fctlattodouble(VLOOKUP(D520,#REF!,3,FALSE)),fctlontodouble(VLOOKUP(D520,#REF!,4,FALSE)),FALSE))),7,4)),1,2))*60+MID((MID((IF(ISERR(A520),"",fctsoleil(A520,fctlattodouble(VLOOKUP(D520,#REF!,3,FALSE)),fctlontodouble(VLOOKUP(D520,#REF!,4,FALSE)),FALSE))),7,4)),3,4))/(60*24))-fctlontodouble(VLOOKUP(D520,#REF!,4,FALSE))/360,1)
),1," "),"")</f>
        <v/>
      </c>
      <c r="M520" s="79" t="str">
        <f t="shared" si="29"/>
        <v/>
      </c>
      <c r="N520" s="94"/>
      <c r="O520" s="83"/>
      <c r="P520" s="95"/>
      <c r="Q520" s="96"/>
      <c r="R520" s="97" t="str">
        <f>IF(AND(A520&lt;&gt;0,B520&lt;&gt;0,D520&lt;&gt;0,C520&lt;&gt;0,N520&lt;&gt;0),(vol_de_nuit(B520,D520,A520,C520,N520/24)*24),"")</f>
        <v/>
      </c>
      <c r="S520" s="98"/>
      <c r="T520" s="95"/>
      <c r="U520" s="99"/>
      <c r="V520" s="100"/>
      <c r="W520" s="101"/>
      <c r="X520" s="116" t="str">
        <f>IFERROR(IF(AND(VLOOKUP($F520,'Aircraft list'!$A$4:$G$39,2,FALSE)="YES",VLOOKUP($F520,'Aircraft list'!$A$4:$G$39,4,FALSE)="YES"),T520,""),"")</f>
        <v/>
      </c>
      <c r="Y520" s="115" t="str">
        <f>IFERROR(IF(AND(VLOOKUP($F520,'Aircraft list'!$A$4:$G$39,2,FALSE)="YES",VLOOKUP($F520,'Aircraft list'!$A$4:$G$39,4,FALSE)="YES"),V520,""),"")</f>
        <v/>
      </c>
      <c r="Z520" s="116" t="str">
        <f>IFERROR(IF(AND(VLOOKUP($F520,'Aircraft list'!$A$4:$G$39,3,FALSE)="YES",VLOOKUP($F520,'Aircraft list'!$A$4:$G$39,4,FALSE)="YES"),T520,""),"")</f>
        <v/>
      </c>
      <c r="AA520" s="115" t="str">
        <f>IFERROR(IF(AND(VLOOKUP($F520,'Aircraft list'!$A$4:$G$39,3,FALSE)="YES",VLOOKUP($F520,'Aircraft list'!$A$4:$G$39,4,FALSE)="YES"),V520,""),"")</f>
        <v/>
      </c>
      <c r="AB520" s="116" t="str">
        <f>IFERROR(IF(AND(VLOOKUP($F520,'Aircraft list'!$A$4:$G$39,2,FALSE)="YES",VLOOKUP($F520,'Aircraft list'!$A$4:$G$39,6,FALSE)="YES"),T520,""),"")</f>
        <v/>
      </c>
      <c r="AC520" s="115" t="str">
        <f>IFERROR(IF(AND(VLOOKUP($F520,'Aircraft list'!$A$4:$G$39,2,FALSE)="YES",VLOOKUP($F520,'Aircraft list'!$A$4:$G$39,6,FALSE)="YES"),V520,""),"")</f>
        <v/>
      </c>
      <c r="AD520" s="116" t="str">
        <f>IFERROR(IF(AND(VLOOKUP($F520,'Aircraft list'!$A$4:$G$39,3,FALSE)="YES",VLOOKUP($F520,'Aircraft list'!$A$4:$G$39,6,FALSE)="YES"),T520,""),"")</f>
        <v/>
      </c>
      <c r="AE520" s="117" t="str">
        <f>IFERROR(IF(AND(VLOOKUP($F520,'Aircraft list'!$A$4:$G$39,3,FALSE)="YES",VLOOKUP($F520,'Aircraft list'!$A$4:$G$39,6,FALSE)="YES"),U520,""),"")</f>
        <v/>
      </c>
      <c r="AF520" s="115" t="str">
        <f>IFERROR(IF(AND(VLOOKUP($F520,'Aircraft list'!$A$4:$G$39,3,FALSE)="YES",VLOOKUP($F520,'Aircraft list'!$A$4:$G$39,6,FALSE)="YES"),V520,""),"")</f>
        <v/>
      </c>
      <c r="AG520" s="116" t="str">
        <f>IFERROR(IF(VLOOKUP($F520,'Aircraft list'!$A$4:$G$39,5,FALSE)="YES",T520,""),"")</f>
        <v/>
      </c>
      <c r="AH520" s="117" t="str">
        <f>IFERROR(IF(VLOOKUP($F520,'Aircraft list'!$A$4:$G$39,5,FALSE)="YES",U520,""),"")</f>
        <v/>
      </c>
      <c r="AI520" s="115" t="str">
        <f>IFERROR(IF(VLOOKUP($F520,'Aircraft list'!$A$4:$G$39,5,FALSE)="YES",V520,""),"")</f>
        <v/>
      </c>
      <c r="AJ520" s="101"/>
      <c r="AK520" s="101"/>
      <c r="AL520" s="101"/>
      <c r="AM520" s="102" t="str">
        <f>IFERROR(IF(VLOOKUP($F520,'Aircraft list'!$A$4:$G$39,7,FALSE)="YES",N520,""),"")</f>
        <v/>
      </c>
      <c r="AN520" s="112"/>
      <c r="AO520" s="101"/>
      <c r="AP520" s="101"/>
      <c r="AQ520" s="101"/>
      <c r="AR520" s="111"/>
      <c r="AS520" s="102"/>
      <c r="AT520" s="102"/>
    </row>
    <row r="521" spans="1:46" s="50" customFormat="1">
      <c r="A521" s="84"/>
      <c r="B521" s="75"/>
      <c r="C521" s="76"/>
      <c r="D521" s="77"/>
      <c r="E521" s="73" t="str">
        <f t="shared" si="27"/>
        <v/>
      </c>
      <c r="F521" s="79"/>
      <c r="G521" s="80"/>
      <c r="H521" s="50" t="str">
        <f>IFERROR(IF(VLOOKUP(F521,'Aircraft list'!$A$4:$T$59, 3,FALSE)="YES", "ME", "SE" )," ")</f>
        <v xml:space="preserve"> </v>
      </c>
      <c r="I521" s="80"/>
      <c r="J521" s="81" t="str">
        <f ca="1">IFERROR(IF(AND(
MOD(C521-fctlontodouble(VLOOKUP(B521,#REF!,4,FALSE))/360,1)&gt;=MOD((((MID((MID((IF(ISERR(A521),"",fctsoleil(A521,fctlattodouble(VLOOKUP(B521,#REF!,3,FALSE)),fctlontodouble(VLOOKUP(B521,#REF!,4,FALSE)),FALSE))),1,4)),1,2))*60+MID((MID((IF(ISERR(A521),"",fctsoleil(A521,fctlattodouble(VLOOKUP(B521,#REF!,3,FALSE)),fctlontodouble(VLOOKUP(B521,#REF!,4,FALSE)),FALSE))),1,4)),3,4))/(60*24))-fctlontodouble(VLOOKUP(B521,#REF!,4,FALSE))/360,1),
MOD(C521-fctlontodouble(VLOOKUP(B521,#REF!,4,FALSE))/360,1)&lt;MOD((((MID((MID((IF(ISERR(A521),"",fctsoleil(A521,fctlattodouble(VLOOKUP(B521,#REF!,3,FALSE)),fctlontodouble(VLOOKUP(B521,#REF!,4,FALSE)),FALSE))),7,4)),1,2))*60+MID((MID((IF(ISERR(A521),"",fctsoleil(A521,fctlattodouble(VLOOKUP(B521,#REF!,3,FALSE)),fctlontodouble(VLOOKUP(B521,#REF!,4,FALSE)),FALSE))),7,4)),3,4))/(60*24))-fctlontodouble(VLOOKUP(B521,#REF!,4,FALSE))/360,1)
),1,""),"")</f>
        <v/>
      </c>
      <c r="K521" s="82" t="str">
        <f t="shared" si="28"/>
        <v/>
      </c>
      <c r="L521" s="79" t="str">
        <f ca="1">IFERROR(IF(AND(
MOD(E521-fctlontodouble(VLOOKUP(D521,#REF!,4,FALSE))/360,1)&gt;=MOD((((MID((MID((IF(ISERR(A521),"",fctsoleil(A521,fctlattodouble(VLOOKUP(D521,#REF!,3,FALSE)),fctlontodouble(VLOOKUP(D521,#REF!,4,FALSE)),FALSE))),1,4)),1,2))*60+MID((MID((IF(ISERR(A521),"",fctsoleil(A521,fctlattodouble(VLOOKUP(D521,#REF!,3,FALSE)),fctlontodouble(VLOOKUP(D521,#REF!,4,FALSE)),FALSE))),1,4)),3,4))/(60*24))-fctlontodouble(VLOOKUP(D521,#REF!,4,FALSE))/360,1),
MOD(E521-fctlontodouble(VLOOKUP(D521,#REF!,4,FALSE))/360,1)&lt;MOD((((MID((MID((IF(ISERR(A521),"",fctsoleil(A521,fctlattodouble(VLOOKUP(D521,#REF!,3,FALSE)),fctlontodouble(VLOOKUP(D521,#REF!,4,FALSE)),FALSE))),7,4)),1,2))*60+MID((MID((IF(ISERR(A521),"",fctsoleil(A521,fctlattodouble(VLOOKUP(D521,#REF!,3,FALSE)),fctlontodouble(VLOOKUP(D521,#REF!,4,FALSE)),FALSE))),7,4)),3,4))/(60*24))-fctlontodouble(VLOOKUP(D521,#REF!,4,FALSE))/360,1)
),1," "),"")</f>
        <v/>
      </c>
      <c r="M521" s="79" t="str">
        <f t="shared" si="29"/>
        <v/>
      </c>
      <c r="N521" s="94"/>
      <c r="O521" s="83"/>
      <c r="P521" s="95"/>
      <c r="Q521" s="96"/>
      <c r="R521" s="97" t="str">
        <f>IF(AND(A521&lt;&gt;0,B521&lt;&gt;0,D521&lt;&gt;0,C521&lt;&gt;0,N521&lt;&gt;0),(vol_de_nuit(B521,D521,A521,C521,N521/24)*24),"")</f>
        <v/>
      </c>
      <c r="S521" s="98"/>
      <c r="T521" s="95"/>
      <c r="U521" s="99"/>
      <c r="V521" s="100"/>
      <c r="W521" s="101"/>
      <c r="X521" s="116" t="str">
        <f>IFERROR(IF(AND(VLOOKUP($F521,'Aircraft list'!$A$4:$G$39,2,FALSE)="YES",VLOOKUP($F521,'Aircraft list'!$A$4:$G$39,4,FALSE)="YES"),T521,""),"")</f>
        <v/>
      </c>
      <c r="Y521" s="115" t="str">
        <f>IFERROR(IF(AND(VLOOKUP($F521,'Aircraft list'!$A$4:$G$39,2,FALSE)="YES",VLOOKUP($F521,'Aircraft list'!$A$4:$G$39,4,FALSE)="YES"),V521,""),"")</f>
        <v/>
      </c>
      <c r="Z521" s="116" t="str">
        <f>IFERROR(IF(AND(VLOOKUP($F521,'Aircraft list'!$A$4:$G$39,3,FALSE)="YES",VLOOKUP($F521,'Aircraft list'!$A$4:$G$39,4,FALSE)="YES"),T521,""),"")</f>
        <v/>
      </c>
      <c r="AA521" s="115" t="str">
        <f>IFERROR(IF(AND(VLOOKUP($F521,'Aircraft list'!$A$4:$G$39,3,FALSE)="YES",VLOOKUP($F521,'Aircraft list'!$A$4:$G$39,4,FALSE)="YES"),V521,""),"")</f>
        <v/>
      </c>
      <c r="AB521" s="116" t="str">
        <f>IFERROR(IF(AND(VLOOKUP($F521,'Aircraft list'!$A$4:$G$39,2,FALSE)="YES",VLOOKUP($F521,'Aircraft list'!$A$4:$G$39,6,FALSE)="YES"),T521,""),"")</f>
        <v/>
      </c>
      <c r="AC521" s="115" t="str">
        <f>IFERROR(IF(AND(VLOOKUP($F521,'Aircraft list'!$A$4:$G$39,2,FALSE)="YES",VLOOKUP($F521,'Aircraft list'!$A$4:$G$39,6,FALSE)="YES"),V521,""),"")</f>
        <v/>
      </c>
      <c r="AD521" s="116" t="str">
        <f>IFERROR(IF(AND(VLOOKUP($F521,'Aircraft list'!$A$4:$G$39,3,FALSE)="YES",VLOOKUP($F521,'Aircraft list'!$A$4:$G$39,6,FALSE)="YES"),T521,""),"")</f>
        <v/>
      </c>
      <c r="AE521" s="117" t="str">
        <f>IFERROR(IF(AND(VLOOKUP($F521,'Aircraft list'!$A$4:$G$39,3,FALSE)="YES",VLOOKUP($F521,'Aircraft list'!$A$4:$G$39,6,FALSE)="YES"),U521,""),"")</f>
        <v/>
      </c>
      <c r="AF521" s="115" t="str">
        <f>IFERROR(IF(AND(VLOOKUP($F521,'Aircraft list'!$A$4:$G$39,3,FALSE)="YES",VLOOKUP($F521,'Aircraft list'!$A$4:$G$39,6,FALSE)="YES"),V521,""),"")</f>
        <v/>
      </c>
      <c r="AG521" s="116" t="str">
        <f>IFERROR(IF(VLOOKUP($F521,'Aircraft list'!$A$4:$G$39,5,FALSE)="YES",T521,""),"")</f>
        <v/>
      </c>
      <c r="AH521" s="117" t="str">
        <f>IFERROR(IF(VLOOKUP($F521,'Aircraft list'!$A$4:$G$39,5,FALSE)="YES",U521,""),"")</f>
        <v/>
      </c>
      <c r="AI521" s="115" t="str">
        <f>IFERROR(IF(VLOOKUP($F521,'Aircraft list'!$A$4:$G$39,5,FALSE)="YES",V521,""),"")</f>
        <v/>
      </c>
      <c r="AJ521" s="101"/>
      <c r="AK521" s="101"/>
      <c r="AL521" s="101"/>
      <c r="AM521" s="102" t="str">
        <f>IFERROR(IF(VLOOKUP($F521,'Aircraft list'!$A$4:$G$39,7,FALSE)="YES",N521,""),"")</f>
        <v/>
      </c>
      <c r="AN521" s="112"/>
      <c r="AO521" s="101"/>
      <c r="AP521" s="101"/>
      <c r="AQ521" s="101"/>
      <c r="AR521" s="111"/>
      <c r="AS521" s="102"/>
      <c r="AT521" s="102"/>
    </row>
    <row r="522" spans="1:46" s="50" customFormat="1">
      <c r="A522" s="84"/>
      <c r="B522" s="75"/>
      <c r="C522" s="76"/>
      <c r="D522" s="77"/>
      <c r="E522" s="73" t="str">
        <f t="shared" si="27"/>
        <v/>
      </c>
      <c r="F522" s="79"/>
      <c r="G522" s="80"/>
      <c r="H522" s="50" t="str">
        <f>IFERROR(IF(VLOOKUP(F522,'Aircraft list'!$A$4:$T$59, 3,FALSE)="YES", "ME", "SE" )," ")</f>
        <v xml:space="preserve"> </v>
      </c>
      <c r="I522" s="80"/>
      <c r="J522" s="81" t="str">
        <f ca="1">IFERROR(IF(AND(
MOD(C522-fctlontodouble(VLOOKUP(B522,#REF!,4,FALSE))/360,1)&gt;=MOD((((MID((MID((IF(ISERR(A522),"",fctsoleil(A522,fctlattodouble(VLOOKUP(B522,#REF!,3,FALSE)),fctlontodouble(VLOOKUP(B522,#REF!,4,FALSE)),FALSE))),1,4)),1,2))*60+MID((MID((IF(ISERR(A522),"",fctsoleil(A522,fctlattodouble(VLOOKUP(B522,#REF!,3,FALSE)),fctlontodouble(VLOOKUP(B522,#REF!,4,FALSE)),FALSE))),1,4)),3,4))/(60*24))-fctlontodouble(VLOOKUP(B522,#REF!,4,FALSE))/360,1),
MOD(C522-fctlontodouble(VLOOKUP(B522,#REF!,4,FALSE))/360,1)&lt;MOD((((MID((MID((IF(ISERR(A522),"",fctsoleil(A522,fctlattodouble(VLOOKUP(B522,#REF!,3,FALSE)),fctlontodouble(VLOOKUP(B522,#REF!,4,FALSE)),FALSE))),7,4)),1,2))*60+MID((MID((IF(ISERR(A522),"",fctsoleil(A522,fctlattodouble(VLOOKUP(B522,#REF!,3,FALSE)),fctlontodouble(VLOOKUP(B522,#REF!,4,FALSE)),FALSE))),7,4)),3,4))/(60*24))-fctlontodouble(VLOOKUP(B522,#REF!,4,FALSE))/360,1)
),1,""),"")</f>
        <v/>
      </c>
      <c r="K522" s="82" t="str">
        <f t="shared" si="28"/>
        <v/>
      </c>
      <c r="L522" s="79" t="str">
        <f ca="1">IFERROR(IF(AND(
MOD(E522-fctlontodouble(VLOOKUP(D522,#REF!,4,FALSE))/360,1)&gt;=MOD((((MID((MID((IF(ISERR(A522),"",fctsoleil(A522,fctlattodouble(VLOOKUP(D522,#REF!,3,FALSE)),fctlontodouble(VLOOKUP(D522,#REF!,4,FALSE)),FALSE))),1,4)),1,2))*60+MID((MID((IF(ISERR(A522),"",fctsoleil(A522,fctlattodouble(VLOOKUP(D522,#REF!,3,FALSE)),fctlontodouble(VLOOKUP(D522,#REF!,4,FALSE)),FALSE))),1,4)),3,4))/(60*24))-fctlontodouble(VLOOKUP(D522,#REF!,4,FALSE))/360,1),
MOD(E522-fctlontodouble(VLOOKUP(D522,#REF!,4,FALSE))/360,1)&lt;MOD((((MID((MID((IF(ISERR(A522),"",fctsoleil(A522,fctlattodouble(VLOOKUP(D522,#REF!,3,FALSE)),fctlontodouble(VLOOKUP(D522,#REF!,4,FALSE)),FALSE))),7,4)),1,2))*60+MID((MID((IF(ISERR(A522),"",fctsoleil(A522,fctlattodouble(VLOOKUP(D522,#REF!,3,FALSE)),fctlontodouble(VLOOKUP(D522,#REF!,4,FALSE)),FALSE))),7,4)),3,4))/(60*24))-fctlontodouble(VLOOKUP(D522,#REF!,4,FALSE))/360,1)
),1," "),"")</f>
        <v/>
      </c>
      <c r="M522" s="79" t="str">
        <f t="shared" si="29"/>
        <v/>
      </c>
      <c r="N522" s="94"/>
      <c r="O522" s="83"/>
      <c r="P522" s="95"/>
      <c r="Q522" s="96"/>
      <c r="R522" s="97" t="str">
        <f>IF(AND(A522&lt;&gt;0,B522&lt;&gt;0,D522&lt;&gt;0,C522&lt;&gt;0,N522&lt;&gt;0),(vol_de_nuit(B522,D522,A522,C522,N522/24)*24),"")</f>
        <v/>
      </c>
      <c r="S522" s="98"/>
      <c r="T522" s="95"/>
      <c r="U522" s="99"/>
      <c r="V522" s="100"/>
      <c r="W522" s="101"/>
      <c r="X522" s="116" t="str">
        <f>IFERROR(IF(AND(VLOOKUP($F522,'Aircraft list'!$A$4:$G$39,2,FALSE)="YES",VLOOKUP($F522,'Aircraft list'!$A$4:$G$39,4,FALSE)="YES"),T522,""),"")</f>
        <v/>
      </c>
      <c r="Y522" s="115" t="str">
        <f>IFERROR(IF(AND(VLOOKUP($F522,'Aircraft list'!$A$4:$G$39,2,FALSE)="YES",VLOOKUP($F522,'Aircraft list'!$A$4:$G$39,4,FALSE)="YES"),V522,""),"")</f>
        <v/>
      </c>
      <c r="Z522" s="116" t="str">
        <f>IFERROR(IF(AND(VLOOKUP($F522,'Aircraft list'!$A$4:$G$39,3,FALSE)="YES",VLOOKUP($F522,'Aircraft list'!$A$4:$G$39,4,FALSE)="YES"),T522,""),"")</f>
        <v/>
      </c>
      <c r="AA522" s="115" t="str">
        <f>IFERROR(IF(AND(VLOOKUP($F522,'Aircraft list'!$A$4:$G$39,3,FALSE)="YES",VLOOKUP($F522,'Aircraft list'!$A$4:$G$39,4,FALSE)="YES"),V522,""),"")</f>
        <v/>
      </c>
      <c r="AB522" s="116" t="str">
        <f>IFERROR(IF(AND(VLOOKUP($F522,'Aircraft list'!$A$4:$G$39,2,FALSE)="YES",VLOOKUP($F522,'Aircraft list'!$A$4:$G$39,6,FALSE)="YES"),T522,""),"")</f>
        <v/>
      </c>
      <c r="AC522" s="115" t="str">
        <f>IFERROR(IF(AND(VLOOKUP($F522,'Aircraft list'!$A$4:$G$39,2,FALSE)="YES",VLOOKUP($F522,'Aircraft list'!$A$4:$G$39,6,FALSE)="YES"),V522,""),"")</f>
        <v/>
      </c>
      <c r="AD522" s="116" t="str">
        <f>IFERROR(IF(AND(VLOOKUP($F522,'Aircraft list'!$A$4:$G$39,3,FALSE)="YES",VLOOKUP($F522,'Aircraft list'!$A$4:$G$39,6,FALSE)="YES"),T522,""),"")</f>
        <v/>
      </c>
      <c r="AE522" s="117" t="str">
        <f>IFERROR(IF(AND(VLOOKUP($F522,'Aircraft list'!$A$4:$G$39,3,FALSE)="YES",VLOOKUP($F522,'Aircraft list'!$A$4:$G$39,6,FALSE)="YES"),U522,""),"")</f>
        <v/>
      </c>
      <c r="AF522" s="115" t="str">
        <f>IFERROR(IF(AND(VLOOKUP($F522,'Aircraft list'!$A$4:$G$39,3,FALSE)="YES",VLOOKUP($F522,'Aircraft list'!$A$4:$G$39,6,FALSE)="YES"),V522,""),"")</f>
        <v/>
      </c>
      <c r="AG522" s="116" t="str">
        <f>IFERROR(IF(VLOOKUP($F522,'Aircraft list'!$A$4:$G$39,5,FALSE)="YES",T522,""),"")</f>
        <v/>
      </c>
      <c r="AH522" s="117" t="str">
        <f>IFERROR(IF(VLOOKUP($F522,'Aircraft list'!$A$4:$G$39,5,FALSE)="YES",U522,""),"")</f>
        <v/>
      </c>
      <c r="AI522" s="115" t="str">
        <f>IFERROR(IF(VLOOKUP($F522,'Aircraft list'!$A$4:$G$39,5,FALSE)="YES",V522,""),"")</f>
        <v/>
      </c>
      <c r="AJ522" s="101"/>
      <c r="AK522" s="101"/>
      <c r="AL522" s="101"/>
      <c r="AM522" s="102" t="str">
        <f>IFERROR(IF(VLOOKUP($F522,'Aircraft list'!$A$4:$G$39,7,FALSE)="YES",N522,""),"")</f>
        <v/>
      </c>
      <c r="AN522" s="112"/>
      <c r="AO522" s="101"/>
      <c r="AP522" s="101"/>
      <c r="AQ522" s="101"/>
      <c r="AR522" s="111"/>
      <c r="AS522" s="102"/>
      <c r="AT522" s="102"/>
    </row>
    <row r="523" spans="1:46" s="50" customFormat="1">
      <c r="A523" s="84"/>
      <c r="B523" s="75"/>
      <c r="C523" s="76"/>
      <c r="D523" s="77"/>
      <c r="E523" s="73" t="str">
        <f t="shared" si="27"/>
        <v/>
      </c>
      <c r="F523" s="79"/>
      <c r="G523" s="80"/>
      <c r="H523" s="50" t="str">
        <f>IFERROR(IF(VLOOKUP(F523,'Aircraft list'!$A$4:$T$59, 3,FALSE)="YES", "ME", "SE" )," ")</f>
        <v xml:space="preserve"> </v>
      </c>
      <c r="I523" s="80"/>
      <c r="J523" s="81" t="str">
        <f ca="1">IFERROR(IF(AND(
MOD(C523-fctlontodouble(VLOOKUP(B523,#REF!,4,FALSE))/360,1)&gt;=MOD((((MID((MID((IF(ISERR(A523),"",fctsoleil(A523,fctlattodouble(VLOOKUP(B523,#REF!,3,FALSE)),fctlontodouble(VLOOKUP(B523,#REF!,4,FALSE)),FALSE))),1,4)),1,2))*60+MID((MID((IF(ISERR(A523),"",fctsoleil(A523,fctlattodouble(VLOOKUP(B523,#REF!,3,FALSE)),fctlontodouble(VLOOKUP(B523,#REF!,4,FALSE)),FALSE))),1,4)),3,4))/(60*24))-fctlontodouble(VLOOKUP(B523,#REF!,4,FALSE))/360,1),
MOD(C523-fctlontodouble(VLOOKUP(B523,#REF!,4,FALSE))/360,1)&lt;MOD((((MID((MID((IF(ISERR(A523),"",fctsoleil(A523,fctlattodouble(VLOOKUP(B523,#REF!,3,FALSE)),fctlontodouble(VLOOKUP(B523,#REF!,4,FALSE)),FALSE))),7,4)),1,2))*60+MID((MID((IF(ISERR(A523),"",fctsoleil(A523,fctlattodouble(VLOOKUP(B523,#REF!,3,FALSE)),fctlontodouble(VLOOKUP(B523,#REF!,4,FALSE)),FALSE))),7,4)),3,4))/(60*24))-fctlontodouble(VLOOKUP(B523,#REF!,4,FALSE))/360,1)
),1,""),"")</f>
        <v/>
      </c>
      <c r="K523" s="82" t="str">
        <f t="shared" si="28"/>
        <v/>
      </c>
      <c r="L523" s="79" t="str">
        <f ca="1">IFERROR(IF(AND(
MOD(E523-fctlontodouble(VLOOKUP(D523,#REF!,4,FALSE))/360,1)&gt;=MOD((((MID((MID((IF(ISERR(A523),"",fctsoleil(A523,fctlattodouble(VLOOKUP(D523,#REF!,3,FALSE)),fctlontodouble(VLOOKUP(D523,#REF!,4,FALSE)),FALSE))),1,4)),1,2))*60+MID((MID((IF(ISERR(A523),"",fctsoleil(A523,fctlattodouble(VLOOKUP(D523,#REF!,3,FALSE)),fctlontodouble(VLOOKUP(D523,#REF!,4,FALSE)),FALSE))),1,4)),3,4))/(60*24))-fctlontodouble(VLOOKUP(D523,#REF!,4,FALSE))/360,1),
MOD(E523-fctlontodouble(VLOOKUP(D523,#REF!,4,FALSE))/360,1)&lt;MOD((((MID((MID((IF(ISERR(A523),"",fctsoleil(A523,fctlattodouble(VLOOKUP(D523,#REF!,3,FALSE)),fctlontodouble(VLOOKUP(D523,#REF!,4,FALSE)),FALSE))),7,4)),1,2))*60+MID((MID((IF(ISERR(A523),"",fctsoleil(A523,fctlattodouble(VLOOKUP(D523,#REF!,3,FALSE)),fctlontodouble(VLOOKUP(D523,#REF!,4,FALSE)),FALSE))),7,4)),3,4))/(60*24))-fctlontodouble(VLOOKUP(D523,#REF!,4,FALSE))/360,1)
),1," "),"")</f>
        <v/>
      </c>
      <c r="M523" s="79" t="str">
        <f t="shared" si="29"/>
        <v/>
      </c>
      <c r="N523" s="94"/>
      <c r="O523" s="83"/>
      <c r="P523" s="95"/>
      <c r="Q523" s="96"/>
      <c r="R523" s="97" t="str">
        <f>IF(AND(A523&lt;&gt;0,B523&lt;&gt;0,D523&lt;&gt;0,C523&lt;&gt;0,N523&lt;&gt;0),(vol_de_nuit(B523,D523,A523,C523,N523/24)*24),"")</f>
        <v/>
      </c>
      <c r="S523" s="98"/>
      <c r="T523" s="95"/>
      <c r="U523" s="99"/>
      <c r="V523" s="100"/>
      <c r="W523" s="101"/>
      <c r="X523" s="116" t="str">
        <f>IFERROR(IF(AND(VLOOKUP($F523,'Aircraft list'!$A$4:$G$39,2,FALSE)="YES",VLOOKUP($F523,'Aircraft list'!$A$4:$G$39,4,FALSE)="YES"),T523,""),"")</f>
        <v/>
      </c>
      <c r="Y523" s="115" t="str">
        <f>IFERROR(IF(AND(VLOOKUP($F523,'Aircraft list'!$A$4:$G$39,2,FALSE)="YES",VLOOKUP($F523,'Aircraft list'!$A$4:$G$39,4,FALSE)="YES"),V523,""),"")</f>
        <v/>
      </c>
      <c r="Z523" s="116" t="str">
        <f>IFERROR(IF(AND(VLOOKUP($F523,'Aircraft list'!$A$4:$G$39,3,FALSE)="YES",VLOOKUP($F523,'Aircraft list'!$A$4:$G$39,4,FALSE)="YES"),T523,""),"")</f>
        <v/>
      </c>
      <c r="AA523" s="115" t="str">
        <f>IFERROR(IF(AND(VLOOKUP($F523,'Aircraft list'!$A$4:$G$39,3,FALSE)="YES",VLOOKUP($F523,'Aircraft list'!$A$4:$G$39,4,FALSE)="YES"),V523,""),"")</f>
        <v/>
      </c>
      <c r="AB523" s="116" t="str">
        <f>IFERROR(IF(AND(VLOOKUP($F523,'Aircraft list'!$A$4:$G$39,2,FALSE)="YES",VLOOKUP($F523,'Aircraft list'!$A$4:$G$39,6,FALSE)="YES"),T523,""),"")</f>
        <v/>
      </c>
      <c r="AC523" s="115" t="str">
        <f>IFERROR(IF(AND(VLOOKUP($F523,'Aircraft list'!$A$4:$G$39,2,FALSE)="YES",VLOOKUP($F523,'Aircraft list'!$A$4:$G$39,6,FALSE)="YES"),V523,""),"")</f>
        <v/>
      </c>
      <c r="AD523" s="116" t="str">
        <f>IFERROR(IF(AND(VLOOKUP($F523,'Aircraft list'!$A$4:$G$39,3,FALSE)="YES",VLOOKUP($F523,'Aircraft list'!$A$4:$G$39,6,FALSE)="YES"),T523,""),"")</f>
        <v/>
      </c>
      <c r="AE523" s="117" t="str">
        <f>IFERROR(IF(AND(VLOOKUP($F523,'Aircraft list'!$A$4:$G$39,3,FALSE)="YES",VLOOKUP($F523,'Aircraft list'!$A$4:$G$39,6,FALSE)="YES"),U523,""),"")</f>
        <v/>
      </c>
      <c r="AF523" s="115" t="str">
        <f>IFERROR(IF(AND(VLOOKUP($F523,'Aircraft list'!$A$4:$G$39,3,FALSE)="YES",VLOOKUP($F523,'Aircraft list'!$A$4:$G$39,6,FALSE)="YES"),V523,""),"")</f>
        <v/>
      </c>
      <c r="AG523" s="116" t="str">
        <f>IFERROR(IF(VLOOKUP($F523,'Aircraft list'!$A$4:$G$39,5,FALSE)="YES",T523,""),"")</f>
        <v/>
      </c>
      <c r="AH523" s="117" t="str">
        <f>IFERROR(IF(VLOOKUP($F523,'Aircraft list'!$A$4:$G$39,5,FALSE)="YES",U523,""),"")</f>
        <v/>
      </c>
      <c r="AI523" s="115" t="str">
        <f>IFERROR(IF(VLOOKUP($F523,'Aircraft list'!$A$4:$G$39,5,FALSE)="YES",V523,""),"")</f>
        <v/>
      </c>
      <c r="AJ523" s="101"/>
      <c r="AK523" s="101"/>
      <c r="AL523" s="101"/>
      <c r="AM523" s="102" t="str">
        <f>IFERROR(IF(VLOOKUP($F523,'Aircraft list'!$A$4:$G$39,7,FALSE)="YES",N523,""),"")</f>
        <v/>
      </c>
      <c r="AN523" s="112"/>
      <c r="AO523" s="101"/>
      <c r="AP523" s="101"/>
      <c r="AQ523" s="101"/>
      <c r="AR523" s="111"/>
      <c r="AS523" s="102"/>
      <c r="AT523" s="102"/>
    </row>
    <row r="524" spans="1:46" s="50" customFormat="1">
      <c r="A524" s="84"/>
      <c r="B524" s="75"/>
      <c r="C524" s="76"/>
      <c r="D524" s="77"/>
      <c r="E524" s="73" t="str">
        <f t="shared" si="27"/>
        <v/>
      </c>
      <c r="F524" s="79"/>
      <c r="G524" s="80"/>
      <c r="H524" s="50" t="str">
        <f>IFERROR(IF(VLOOKUP(F524,'Aircraft list'!$A$4:$T$59, 3,FALSE)="YES", "ME", "SE" )," ")</f>
        <v xml:space="preserve"> </v>
      </c>
      <c r="I524" s="80"/>
      <c r="J524" s="81" t="str">
        <f ca="1">IFERROR(IF(AND(
MOD(C524-fctlontodouble(VLOOKUP(B524,#REF!,4,FALSE))/360,1)&gt;=MOD((((MID((MID((IF(ISERR(A524),"",fctsoleil(A524,fctlattodouble(VLOOKUP(B524,#REF!,3,FALSE)),fctlontodouble(VLOOKUP(B524,#REF!,4,FALSE)),FALSE))),1,4)),1,2))*60+MID((MID((IF(ISERR(A524),"",fctsoleil(A524,fctlattodouble(VLOOKUP(B524,#REF!,3,FALSE)),fctlontodouble(VLOOKUP(B524,#REF!,4,FALSE)),FALSE))),1,4)),3,4))/(60*24))-fctlontodouble(VLOOKUP(B524,#REF!,4,FALSE))/360,1),
MOD(C524-fctlontodouble(VLOOKUP(B524,#REF!,4,FALSE))/360,1)&lt;MOD((((MID((MID((IF(ISERR(A524),"",fctsoleil(A524,fctlattodouble(VLOOKUP(B524,#REF!,3,FALSE)),fctlontodouble(VLOOKUP(B524,#REF!,4,FALSE)),FALSE))),7,4)),1,2))*60+MID((MID((IF(ISERR(A524),"",fctsoleil(A524,fctlattodouble(VLOOKUP(B524,#REF!,3,FALSE)),fctlontodouble(VLOOKUP(B524,#REF!,4,FALSE)),FALSE))),7,4)),3,4))/(60*24))-fctlontodouble(VLOOKUP(B524,#REF!,4,FALSE))/360,1)
),1,""),"")</f>
        <v/>
      </c>
      <c r="K524" s="82" t="str">
        <f t="shared" si="28"/>
        <v/>
      </c>
      <c r="L524" s="79" t="str">
        <f ca="1">IFERROR(IF(AND(
MOD(E524-fctlontodouble(VLOOKUP(D524,#REF!,4,FALSE))/360,1)&gt;=MOD((((MID((MID((IF(ISERR(A524),"",fctsoleil(A524,fctlattodouble(VLOOKUP(D524,#REF!,3,FALSE)),fctlontodouble(VLOOKUP(D524,#REF!,4,FALSE)),FALSE))),1,4)),1,2))*60+MID((MID((IF(ISERR(A524),"",fctsoleil(A524,fctlattodouble(VLOOKUP(D524,#REF!,3,FALSE)),fctlontodouble(VLOOKUP(D524,#REF!,4,FALSE)),FALSE))),1,4)),3,4))/(60*24))-fctlontodouble(VLOOKUP(D524,#REF!,4,FALSE))/360,1),
MOD(E524-fctlontodouble(VLOOKUP(D524,#REF!,4,FALSE))/360,1)&lt;MOD((((MID((MID((IF(ISERR(A524),"",fctsoleil(A524,fctlattodouble(VLOOKUP(D524,#REF!,3,FALSE)),fctlontodouble(VLOOKUP(D524,#REF!,4,FALSE)),FALSE))),7,4)),1,2))*60+MID((MID((IF(ISERR(A524),"",fctsoleil(A524,fctlattodouble(VLOOKUP(D524,#REF!,3,FALSE)),fctlontodouble(VLOOKUP(D524,#REF!,4,FALSE)),FALSE))),7,4)),3,4))/(60*24))-fctlontodouble(VLOOKUP(D524,#REF!,4,FALSE))/360,1)
),1," "),"")</f>
        <v/>
      </c>
      <c r="M524" s="79" t="str">
        <f t="shared" si="29"/>
        <v/>
      </c>
      <c r="N524" s="94"/>
      <c r="O524" s="83"/>
      <c r="P524" s="95"/>
      <c r="Q524" s="96"/>
      <c r="R524" s="97" t="str">
        <f>IF(AND(A524&lt;&gt;0,B524&lt;&gt;0,D524&lt;&gt;0,C524&lt;&gt;0,N524&lt;&gt;0),(vol_de_nuit(B524,D524,A524,C524,N524/24)*24),"")</f>
        <v/>
      </c>
      <c r="S524" s="98"/>
      <c r="T524" s="95"/>
      <c r="U524" s="99"/>
      <c r="V524" s="100"/>
      <c r="W524" s="101"/>
      <c r="X524" s="116" t="str">
        <f>IFERROR(IF(AND(VLOOKUP($F524,'Aircraft list'!$A$4:$G$39,2,FALSE)="YES",VLOOKUP($F524,'Aircraft list'!$A$4:$G$39,4,FALSE)="YES"),T524,""),"")</f>
        <v/>
      </c>
      <c r="Y524" s="115" t="str">
        <f>IFERROR(IF(AND(VLOOKUP($F524,'Aircraft list'!$A$4:$G$39,2,FALSE)="YES",VLOOKUP($F524,'Aircraft list'!$A$4:$G$39,4,FALSE)="YES"),V524,""),"")</f>
        <v/>
      </c>
      <c r="Z524" s="116" t="str">
        <f>IFERROR(IF(AND(VLOOKUP($F524,'Aircraft list'!$A$4:$G$39,3,FALSE)="YES",VLOOKUP($F524,'Aircraft list'!$A$4:$G$39,4,FALSE)="YES"),T524,""),"")</f>
        <v/>
      </c>
      <c r="AA524" s="115" t="str">
        <f>IFERROR(IF(AND(VLOOKUP($F524,'Aircraft list'!$A$4:$G$39,3,FALSE)="YES",VLOOKUP($F524,'Aircraft list'!$A$4:$G$39,4,FALSE)="YES"),V524,""),"")</f>
        <v/>
      </c>
      <c r="AB524" s="116" t="str">
        <f>IFERROR(IF(AND(VLOOKUP($F524,'Aircraft list'!$A$4:$G$39,2,FALSE)="YES",VLOOKUP($F524,'Aircraft list'!$A$4:$G$39,6,FALSE)="YES"),T524,""),"")</f>
        <v/>
      </c>
      <c r="AC524" s="115" t="str">
        <f>IFERROR(IF(AND(VLOOKUP($F524,'Aircraft list'!$A$4:$G$39,2,FALSE)="YES",VLOOKUP($F524,'Aircraft list'!$A$4:$G$39,6,FALSE)="YES"),V524,""),"")</f>
        <v/>
      </c>
      <c r="AD524" s="116" t="str">
        <f>IFERROR(IF(AND(VLOOKUP($F524,'Aircraft list'!$A$4:$G$39,3,FALSE)="YES",VLOOKUP($F524,'Aircraft list'!$A$4:$G$39,6,FALSE)="YES"),T524,""),"")</f>
        <v/>
      </c>
      <c r="AE524" s="117" t="str">
        <f>IFERROR(IF(AND(VLOOKUP($F524,'Aircraft list'!$A$4:$G$39,3,FALSE)="YES",VLOOKUP($F524,'Aircraft list'!$A$4:$G$39,6,FALSE)="YES"),U524,""),"")</f>
        <v/>
      </c>
      <c r="AF524" s="115" t="str">
        <f>IFERROR(IF(AND(VLOOKUP($F524,'Aircraft list'!$A$4:$G$39,3,FALSE)="YES",VLOOKUP($F524,'Aircraft list'!$A$4:$G$39,6,FALSE)="YES"),V524,""),"")</f>
        <v/>
      </c>
      <c r="AG524" s="116" t="str">
        <f>IFERROR(IF(VLOOKUP($F524,'Aircraft list'!$A$4:$G$39,5,FALSE)="YES",T524,""),"")</f>
        <v/>
      </c>
      <c r="AH524" s="117" t="str">
        <f>IFERROR(IF(VLOOKUP($F524,'Aircraft list'!$A$4:$G$39,5,FALSE)="YES",U524,""),"")</f>
        <v/>
      </c>
      <c r="AI524" s="115" t="str">
        <f>IFERROR(IF(VLOOKUP($F524,'Aircraft list'!$A$4:$G$39,5,FALSE)="YES",V524,""),"")</f>
        <v/>
      </c>
      <c r="AJ524" s="101"/>
      <c r="AK524" s="101"/>
      <c r="AL524" s="101"/>
      <c r="AM524" s="102" t="str">
        <f>IFERROR(IF(VLOOKUP($F524,'Aircraft list'!$A$4:$G$39,7,FALSE)="YES",N524,""),"")</f>
        <v/>
      </c>
      <c r="AN524" s="112"/>
      <c r="AO524" s="101"/>
      <c r="AP524" s="101"/>
      <c r="AQ524" s="101"/>
      <c r="AR524" s="111"/>
      <c r="AS524" s="102"/>
      <c r="AT524" s="102"/>
    </row>
    <row r="525" spans="1:46" s="50" customFormat="1">
      <c r="A525" s="84"/>
      <c r="B525" s="75"/>
      <c r="C525" s="76"/>
      <c r="D525" s="77"/>
      <c r="E525" s="73" t="str">
        <f t="shared" si="27"/>
        <v/>
      </c>
      <c r="F525" s="79"/>
      <c r="G525" s="80"/>
      <c r="H525" s="50" t="str">
        <f>IFERROR(IF(VLOOKUP(F525,'Aircraft list'!$A$4:$T$59, 3,FALSE)="YES", "ME", "SE" )," ")</f>
        <v xml:space="preserve"> </v>
      </c>
      <c r="I525" s="80"/>
      <c r="J525" s="81" t="str">
        <f ca="1">IFERROR(IF(AND(
MOD(C525-fctlontodouble(VLOOKUP(B525,#REF!,4,FALSE))/360,1)&gt;=MOD((((MID((MID((IF(ISERR(A525),"",fctsoleil(A525,fctlattodouble(VLOOKUP(B525,#REF!,3,FALSE)),fctlontodouble(VLOOKUP(B525,#REF!,4,FALSE)),FALSE))),1,4)),1,2))*60+MID((MID((IF(ISERR(A525),"",fctsoleil(A525,fctlattodouble(VLOOKUP(B525,#REF!,3,FALSE)),fctlontodouble(VLOOKUP(B525,#REF!,4,FALSE)),FALSE))),1,4)),3,4))/(60*24))-fctlontodouble(VLOOKUP(B525,#REF!,4,FALSE))/360,1),
MOD(C525-fctlontodouble(VLOOKUP(B525,#REF!,4,FALSE))/360,1)&lt;MOD((((MID((MID((IF(ISERR(A525),"",fctsoleil(A525,fctlattodouble(VLOOKUP(B525,#REF!,3,FALSE)),fctlontodouble(VLOOKUP(B525,#REF!,4,FALSE)),FALSE))),7,4)),1,2))*60+MID((MID((IF(ISERR(A525),"",fctsoleil(A525,fctlattodouble(VLOOKUP(B525,#REF!,3,FALSE)),fctlontodouble(VLOOKUP(B525,#REF!,4,FALSE)),FALSE))),7,4)),3,4))/(60*24))-fctlontodouble(VLOOKUP(B525,#REF!,4,FALSE))/360,1)
),1,""),"")</f>
        <v/>
      </c>
      <c r="K525" s="82" t="str">
        <f t="shared" si="28"/>
        <v/>
      </c>
      <c r="L525" s="79" t="str">
        <f ca="1">IFERROR(IF(AND(
MOD(E525-fctlontodouble(VLOOKUP(D525,#REF!,4,FALSE))/360,1)&gt;=MOD((((MID((MID((IF(ISERR(A525),"",fctsoleil(A525,fctlattodouble(VLOOKUP(D525,#REF!,3,FALSE)),fctlontodouble(VLOOKUP(D525,#REF!,4,FALSE)),FALSE))),1,4)),1,2))*60+MID((MID((IF(ISERR(A525),"",fctsoleil(A525,fctlattodouble(VLOOKUP(D525,#REF!,3,FALSE)),fctlontodouble(VLOOKUP(D525,#REF!,4,FALSE)),FALSE))),1,4)),3,4))/(60*24))-fctlontodouble(VLOOKUP(D525,#REF!,4,FALSE))/360,1),
MOD(E525-fctlontodouble(VLOOKUP(D525,#REF!,4,FALSE))/360,1)&lt;MOD((((MID((MID((IF(ISERR(A525),"",fctsoleil(A525,fctlattodouble(VLOOKUP(D525,#REF!,3,FALSE)),fctlontodouble(VLOOKUP(D525,#REF!,4,FALSE)),FALSE))),7,4)),1,2))*60+MID((MID((IF(ISERR(A525),"",fctsoleil(A525,fctlattodouble(VLOOKUP(D525,#REF!,3,FALSE)),fctlontodouble(VLOOKUP(D525,#REF!,4,FALSE)),FALSE))),7,4)),3,4))/(60*24))-fctlontodouble(VLOOKUP(D525,#REF!,4,FALSE))/360,1)
),1," "),"")</f>
        <v/>
      </c>
      <c r="M525" s="79" t="str">
        <f t="shared" si="29"/>
        <v/>
      </c>
      <c r="N525" s="94"/>
      <c r="O525" s="83"/>
      <c r="P525" s="95"/>
      <c r="Q525" s="96"/>
      <c r="R525" s="97" t="str">
        <f>IF(AND(A525&lt;&gt;0,B525&lt;&gt;0,D525&lt;&gt;0,C525&lt;&gt;0,N525&lt;&gt;0),(vol_de_nuit(B525,D525,A525,C525,N525/24)*24),"")</f>
        <v/>
      </c>
      <c r="S525" s="98"/>
      <c r="T525" s="95"/>
      <c r="U525" s="99"/>
      <c r="V525" s="100"/>
      <c r="W525" s="101"/>
      <c r="X525" s="116" t="str">
        <f>IFERROR(IF(AND(VLOOKUP($F525,'Aircraft list'!$A$4:$G$39,2,FALSE)="YES",VLOOKUP($F525,'Aircraft list'!$A$4:$G$39,4,FALSE)="YES"),T525,""),"")</f>
        <v/>
      </c>
      <c r="Y525" s="115" t="str">
        <f>IFERROR(IF(AND(VLOOKUP($F525,'Aircraft list'!$A$4:$G$39,2,FALSE)="YES",VLOOKUP($F525,'Aircraft list'!$A$4:$G$39,4,FALSE)="YES"),V525,""),"")</f>
        <v/>
      </c>
      <c r="Z525" s="116" t="str">
        <f>IFERROR(IF(AND(VLOOKUP($F525,'Aircraft list'!$A$4:$G$39,3,FALSE)="YES",VLOOKUP($F525,'Aircraft list'!$A$4:$G$39,4,FALSE)="YES"),T525,""),"")</f>
        <v/>
      </c>
      <c r="AA525" s="115" t="str">
        <f>IFERROR(IF(AND(VLOOKUP($F525,'Aircraft list'!$A$4:$G$39,3,FALSE)="YES",VLOOKUP($F525,'Aircraft list'!$A$4:$G$39,4,FALSE)="YES"),V525,""),"")</f>
        <v/>
      </c>
      <c r="AB525" s="116" t="str">
        <f>IFERROR(IF(AND(VLOOKUP($F525,'Aircraft list'!$A$4:$G$39,2,FALSE)="YES",VLOOKUP($F525,'Aircraft list'!$A$4:$G$39,6,FALSE)="YES"),T525,""),"")</f>
        <v/>
      </c>
      <c r="AC525" s="115" t="str">
        <f>IFERROR(IF(AND(VLOOKUP($F525,'Aircraft list'!$A$4:$G$39,2,FALSE)="YES",VLOOKUP($F525,'Aircraft list'!$A$4:$G$39,6,FALSE)="YES"),V525,""),"")</f>
        <v/>
      </c>
      <c r="AD525" s="116" t="str">
        <f>IFERROR(IF(AND(VLOOKUP($F525,'Aircraft list'!$A$4:$G$39,3,FALSE)="YES",VLOOKUP($F525,'Aircraft list'!$A$4:$G$39,6,FALSE)="YES"),T525,""),"")</f>
        <v/>
      </c>
      <c r="AE525" s="117" t="str">
        <f>IFERROR(IF(AND(VLOOKUP($F525,'Aircraft list'!$A$4:$G$39,3,FALSE)="YES",VLOOKUP($F525,'Aircraft list'!$A$4:$G$39,6,FALSE)="YES"),U525,""),"")</f>
        <v/>
      </c>
      <c r="AF525" s="115" t="str">
        <f>IFERROR(IF(AND(VLOOKUP($F525,'Aircraft list'!$A$4:$G$39,3,FALSE)="YES",VLOOKUP($F525,'Aircraft list'!$A$4:$G$39,6,FALSE)="YES"),V525,""),"")</f>
        <v/>
      </c>
      <c r="AG525" s="116" t="str">
        <f>IFERROR(IF(VLOOKUP($F525,'Aircraft list'!$A$4:$G$39,5,FALSE)="YES",T525,""),"")</f>
        <v/>
      </c>
      <c r="AH525" s="117" t="str">
        <f>IFERROR(IF(VLOOKUP($F525,'Aircraft list'!$A$4:$G$39,5,FALSE)="YES",U525,""),"")</f>
        <v/>
      </c>
      <c r="AI525" s="115" t="str">
        <f>IFERROR(IF(VLOOKUP($F525,'Aircraft list'!$A$4:$G$39,5,FALSE)="YES",V525,""),"")</f>
        <v/>
      </c>
      <c r="AJ525" s="101"/>
      <c r="AK525" s="101"/>
      <c r="AL525" s="101"/>
      <c r="AM525" s="102" t="str">
        <f>IFERROR(IF(VLOOKUP($F525,'Aircraft list'!$A$4:$G$39,7,FALSE)="YES",N525,""),"")</f>
        <v/>
      </c>
      <c r="AN525" s="112"/>
      <c r="AO525" s="101"/>
      <c r="AP525" s="101"/>
      <c r="AQ525" s="101"/>
      <c r="AR525" s="111"/>
      <c r="AS525" s="102"/>
      <c r="AT525" s="102"/>
    </row>
    <row r="526" spans="1:46" s="50" customFormat="1">
      <c r="A526" s="84"/>
      <c r="B526" s="75"/>
      <c r="C526" s="76"/>
      <c r="D526" s="77"/>
      <c r="E526" s="73" t="str">
        <f t="shared" si="27"/>
        <v/>
      </c>
      <c r="F526" s="79"/>
      <c r="G526" s="80"/>
      <c r="H526" s="50" t="str">
        <f>IFERROR(IF(VLOOKUP(F526,'Aircraft list'!$A$4:$T$59, 3,FALSE)="YES", "ME", "SE" )," ")</f>
        <v xml:space="preserve"> </v>
      </c>
      <c r="I526" s="80"/>
      <c r="J526" s="81" t="str">
        <f ca="1">IFERROR(IF(AND(
MOD(C526-fctlontodouble(VLOOKUP(B526,#REF!,4,FALSE))/360,1)&gt;=MOD((((MID((MID((IF(ISERR(A526),"",fctsoleil(A526,fctlattodouble(VLOOKUP(B526,#REF!,3,FALSE)),fctlontodouble(VLOOKUP(B526,#REF!,4,FALSE)),FALSE))),1,4)),1,2))*60+MID((MID((IF(ISERR(A526),"",fctsoleil(A526,fctlattodouble(VLOOKUP(B526,#REF!,3,FALSE)),fctlontodouble(VLOOKUP(B526,#REF!,4,FALSE)),FALSE))),1,4)),3,4))/(60*24))-fctlontodouble(VLOOKUP(B526,#REF!,4,FALSE))/360,1),
MOD(C526-fctlontodouble(VLOOKUP(B526,#REF!,4,FALSE))/360,1)&lt;MOD((((MID((MID((IF(ISERR(A526),"",fctsoleil(A526,fctlattodouble(VLOOKUP(B526,#REF!,3,FALSE)),fctlontodouble(VLOOKUP(B526,#REF!,4,FALSE)),FALSE))),7,4)),1,2))*60+MID((MID((IF(ISERR(A526),"",fctsoleil(A526,fctlattodouble(VLOOKUP(B526,#REF!,3,FALSE)),fctlontodouble(VLOOKUP(B526,#REF!,4,FALSE)),FALSE))),7,4)),3,4))/(60*24))-fctlontodouble(VLOOKUP(B526,#REF!,4,FALSE))/360,1)
),1,""),"")</f>
        <v/>
      </c>
      <c r="K526" s="82" t="str">
        <f t="shared" si="28"/>
        <v/>
      </c>
      <c r="L526" s="79" t="str">
        <f ca="1">IFERROR(IF(AND(
MOD(E526-fctlontodouble(VLOOKUP(D526,#REF!,4,FALSE))/360,1)&gt;=MOD((((MID((MID((IF(ISERR(A526),"",fctsoleil(A526,fctlattodouble(VLOOKUP(D526,#REF!,3,FALSE)),fctlontodouble(VLOOKUP(D526,#REF!,4,FALSE)),FALSE))),1,4)),1,2))*60+MID((MID((IF(ISERR(A526),"",fctsoleil(A526,fctlattodouble(VLOOKUP(D526,#REF!,3,FALSE)),fctlontodouble(VLOOKUP(D526,#REF!,4,FALSE)),FALSE))),1,4)),3,4))/(60*24))-fctlontodouble(VLOOKUP(D526,#REF!,4,FALSE))/360,1),
MOD(E526-fctlontodouble(VLOOKUP(D526,#REF!,4,FALSE))/360,1)&lt;MOD((((MID((MID((IF(ISERR(A526),"",fctsoleil(A526,fctlattodouble(VLOOKUP(D526,#REF!,3,FALSE)),fctlontodouble(VLOOKUP(D526,#REF!,4,FALSE)),FALSE))),7,4)),1,2))*60+MID((MID((IF(ISERR(A526),"",fctsoleil(A526,fctlattodouble(VLOOKUP(D526,#REF!,3,FALSE)),fctlontodouble(VLOOKUP(D526,#REF!,4,FALSE)),FALSE))),7,4)),3,4))/(60*24))-fctlontodouble(VLOOKUP(D526,#REF!,4,FALSE))/360,1)
),1," "),"")</f>
        <v/>
      </c>
      <c r="M526" s="79" t="str">
        <f t="shared" si="29"/>
        <v/>
      </c>
      <c r="N526" s="94"/>
      <c r="O526" s="83"/>
      <c r="P526" s="95"/>
      <c r="Q526" s="96"/>
      <c r="R526" s="97" t="str">
        <f>IF(AND(A526&lt;&gt;0,B526&lt;&gt;0,D526&lt;&gt;0,C526&lt;&gt;0,N526&lt;&gt;0),(vol_de_nuit(B526,D526,A526,C526,N526/24)*24),"")</f>
        <v/>
      </c>
      <c r="S526" s="98"/>
      <c r="T526" s="95"/>
      <c r="U526" s="99"/>
      <c r="V526" s="100"/>
      <c r="W526" s="101"/>
      <c r="X526" s="116" t="str">
        <f>IFERROR(IF(AND(VLOOKUP($F526,'Aircraft list'!$A$4:$G$39,2,FALSE)="YES",VLOOKUP($F526,'Aircraft list'!$A$4:$G$39,4,FALSE)="YES"),T526,""),"")</f>
        <v/>
      </c>
      <c r="Y526" s="115" t="str">
        <f>IFERROR(IF(AND(VLOOKUP($F526,'Aircraft list'!$A$4:$G$39,2,FALSE)="YES",VLOOKUP($F526,'Aircraft list'!$A$4:$G$39,4,FALSE)="YES"),V526,""),"")</f>
        <v/>
      </c>
      <c r="Z526" s="116" t="str">
        <f>IFERROR(IF(AND(VLOOKUP($F526,'Aircraft list'!$A$4:$G$39,3,FALSE)="YES",VLOOKUP($F526,'Aircraft list'!$A$4:$G$39,4,FALSE)="YES"),T526,""),"")</f>
        <v/>
      </c>
      <c r="AA526" s="115" t="str">
        <f>IFERROR(IF(AND(VLOOKUP($F526,'Aircraft list'!$A$4:$G$39,3,FALSE)="YES",VLOOKUP($F526,'Aircraft list'!$A$4:$G$39,4,FALSE)="YES"),V526,""),"")</f>
        <v/>
      </c>
      <c r="AB526" s="116" t="str">
        <f>IFERROR(IF(AND(VLOOKUP($F526,'Aircraft list'!$A$4:$G$39,2,FALSE)="YES",VLOOKUP($F526,'Aircraft list'!$A$4:$G$39,6,FALSE)="YES"),T526,""),"")</f>
        <v/>
      </c>
      <c r="AC526" s="115" t="str">
        <f>IFERROR(IF(AND(VLOOKUP($F526,'Aircraft list'!$A$4:$G$39,2,FALSE)="YES",VLOOKUP($F526,'Aircraft list'!$A$4:$G$39,6,FALSE)="YES"),V526,""),"")</f>
        <v/>
      </c>
      <c r="AD526" s="116" t="str">
        <f>IFERROR(IF(AND(VLOOKUP($F526,'Aircraft list'!$A$4:$G$39,3,FALSE)="YES",VLOOKUP($F526,'Aircraft list'!$A$4:$G$39,6,FALSE)="YES"),T526,""),"")</f>
        <v/>
      </c>
      <c r="AE526" s="117" t="str">
        <f>IFERROR(IF(AND(VLOOKUP($F526,'Aircraft list'!$A$4:$G$39,3,FALSE)="YES",VLOOKUP($F526,'Aircraft list'!$A$4:$G$39,6,FALSE)="YES"),U526,""),"")</f>
        <v/>
      </c>
      <c r="AF526" s="115" t="str">
        <f>IFERROR(IF(AND(VLOOKUP($F526,'Aircraft list'!$A$4:$G$39,3,FALSE)="YES",VLOOKUP($F526,'Aircraft list'!$A$4:$G$39,6,FALSE)="YES"),V526,""),"")</f>
        <v/>
      </c>
      <c r="AG526" s="116" t="str">
        <f>IFERROR(IF(VLOOKUP($F526,'Aircraft list'!$A$4:$G$39,5,FALSE)="YES",T526,""),"")</f>
        <v/>
      </c>
      <c r="AH526" s="117" t="str">
        <f>IFERROR(IF(VLOOKUP($F526,'Aircraft list'!$A$4:$G$39,5,FALSE)="YES",U526,""),"")</f>
        <v/>
      </c>
      <c r="AI526" s="115" t="str">
        <f>IFERROR(IF(VLOOKUP($F526,'Aircraft list'!$A$4:$G$39,5,FALSE)="YES",V526,""),"")</f>
        <v/>
      </c>
      <c r="AJ526" s="101"/>
      <c r="AK526" s="101"/>
      <c r="AL526" s="101"/>
      <c r="AM526" s="102" t="str">
        <f>IFERROR(IF(VLOOKUP($F526,'Aircraft list'!$A$4:$G$39,7,FALSE)="YES",N526,""),"")</f>
        <v/>
      </c>
      <c r="AN526" s="112"/>
      <c r="AO526" s="101"/>
      <c r="AP526" s="101"/>
      <c r="AQ526" s="101"/>
      <c r="AR526" s="111"/>
      <c r="AS526" s="102"/>
      <c r="AT526" s="102"/>
    </row>
    <row r="527" spans="1:46" s="50" customFormat="1">
      <c r="A527" s="84"/>
      <c r="B527" s="75"/>
      <c r="C527" s="76"/>
      <c r="D527" s="77"/>
      <c r="E527" s="73" t="str">
        <f t="shared" si="27"/>
        <v/>
      </c>
      <c r="F527" s="79"/>
      <c r="G527" s="80"/>
      <c r="H527" s="50" t="str">
        <f>IFERROR(IF(VLOOKUP(F527,'Aircraft list'!$A$4:$T$59, 3,FALSE)="YES", "ME", "SE" )," ")</f>
        <v xml:space="preserve"> </v>
      </c>
      <c r="I527" s="80"/>
      <c r="J527" s="81" t="str">
        <f ca="1">IFERROR(IF(AND(
MOD(C527-fctlontodouble(VLOOKUP(B527,#REF!,4,FALSE))/360,1)&gt;=MOD((((MID((MID((IF(ISERR(A527),"",fctsoleil(A527,fctlattodouble(VLOOKUP(B527,#REF!,3,FALSE)),fctlontodouble(VLOOKUP(B527,#REF!,4,FALSE)),FALSE))),1,4)),1,2))*60+MID((MID((IF(ISERR(A527),"",fctsoleil(A527,fctlattodouble(VLOOKUP(B527,#REF!,3,FALSE)),fctlontodouble(VLOOKUP(B527,#REF!,4,FALSE)),FALSE))),1,4)),3,4))/(60*24))-fctlontodouble(VLOOKUP(B527,#REF!,4,FALSE))/360,1),
MOD(C527-fctlontodouble(VLOOKUP(B527,#REF!,4,FALSE))/360,1)&lt;MOD((((MID((MID((IF(ISERR(A527),"",fctsoleil(A527,fctlattodouble(VLOOKUP(B527,#REF!,3,FALSE)),fctlontodouble(VLOOKUP(B527,#REF!,4,FALSE)),FALSE))),7,4)),1,2))*60+MID((MID((IF(ISERR(A527),"",fctsoleil(A527,fctlattodouble(VLOOKUP(B527,#REF!,3,FALSE)),fctlontodouble(VLOOKUP(B527,#REF!,4,FALSE)),FALSE))),7,4)),3,4))/(60*24))-fctlontodouble(VLOOKUP(B527,#REF!,4,FALSE))/360,1)
),1,""),"")</f>
        <v/>
      </c>
      <c r="K527" s="82" t="str">
        <f t="shared" si="28"/>
        <v/>
      </c>
      <c r="L527" s="79" t="str">
        <f ca="1">IFERROR(IF(AND(
MOD(E527-fctlontodouble(VLOOKUP(D527,#REF!,4,FALSE))/360,1)&gt;=MOD((((MID((MID((IF(ISERR(A527),"",fctsoleil(A527,fctlattodouble(VLOOKUP(D527,#REF!,3,FALSE)),fctlontodouble(VLOOKUP(D527,#REF!,4,FALSE)),FALSE))),1,4)),1,2))*60+MID((MID((IF(ISERR(A527),"",fctsoleil(A527,fctlattodouble(VLOOKUP(D527,#REF!,3,FALSE)),fctlontodouble(VLOOKUP(D527,#REF!,4,FALSE)),FALSE))),1,4)),3,4))/(60*24))-fctlontodouble(VLOOKUP(D527,#REF!,4,FALSE))/360,1),
MOD(E527-fctlontodouble(VLOOKUP(D527,#REF!,4,FALSE))/360,1)&lt;MOD((((MID((MID((IF(ISERR(A527),"",fctsoleil(A527,fctlattodouble(VLOOKUP(D527,#REF!,3,FALSE)),fctlontodouble(VLOOKUP(D527,#REF!,4,FALSE)),FALSE))),7,4)),1,2))*60+MID((MID((IF(ISERR(A527),"",fctsoleil(A527,fctlattodouble(VLOOKUP(D527,#REF!,3,FALSE)),fctlontodouble(VLOOKUP(D527,#REF!,4,FALSE)),FALSE))),7,4)),3,4))/(60*24))-fctlontodouble(VLOOKUP(D527,#REF!,4,FALSE))/360,1)
),1," "),"")</f>
        <v/>
      </c>
      <c r="M527" s="79" t="str">
        <f t="shared" si="29"/>
        <v/>
      </c>
      <c r="N527" s="94"/>
      <c r="O527" s="83"/>
      <c r="P527" s="95"/>
      <c r="Q527" s="96"/>
      <c r="R527" s="97" t="str">
        <f>IF(AND(A527&lt;&gt;0,B527&lt;&gt;0,D527&lt;&gt;0,C527&lt;&gt;0,N527&lt;&gt;0),(vol_de_nuit(B527,D527,A527,C527,N527/24)*24),"")</f>
        <v/>
      </c>
      <c r="S527" s="98"/>
      <c r="T527" s="95"/>
      <c r="U527" s="99"/>
      <c r="V527" s="100"/>
      <c r="W527" s="101"/>
      <c r="X527" s="116" t="str">
        <f>IFERROR(IF(AND(VLOOKUP($F527,'Aircraft list'!$A$4:$G$39,2,FALSE)="YES",VLOOKUP($F527,'Aircraft list'!$A$4:$G$39,4,FALSE)="YES"),T527,""),"")</f>
        <v/>
      </c>
      <c r="Y527" s="115" t="str">
        <f>IFERROR(IF(AND(VLOOKUP($F527,'Aircraft list'!$A$4:$G$39,2,FALSE)="YES",VLOOKUP($F527,'Aircraft list'!$A$4:$G$39,4,FALSE)="YES"),V527,""),"")</f>
        <v/>
      </c>
      <c r="Z527" s="116" t="str">
        <f>IFERROR(IF(AND(VLOOKUP($F527,'Aircraft list'!$A$4:$G$39,3,FALSE)="YES",VLOOKUP($F527,'Aircraft list'!$A$4:$G$39,4,FALSE)="YES"),T527,""),"")</f>
        <v/>
      </c>
      <c r="AA527" s="115" t="str">
        <f>IFERROR(IF(AND(VLOOKUP($F527,'Aircraft list'!$A$4:$G$39,3,FALSE)="YES",VLOOKUP($F527,'Aircraft list'!$A$4:$G$39,4,FALSE)="YES"),V527,""),"")</f>
        <v/>
      </c>
      <c r="AB527" s="116" t="str">
        <f>IFERROR(IF(AND(VLOOKUP($F527,'Aircraft list'!$A$4:$G$39,2,FALSE)="YES",VLOOKUP($F527,'Aircraft list'!$A$4:$G$39,6,FALSE)="YES"),T527,""),"")</f>
        <v/>
      </c>
      <c r="AC527" s="115" t="str">
        <f>IFERROR(IF(AND(VLOOKUP($F527,'Aircraft list'!$A$4:$G$39,2,FALSE)="YES",VLOOKUP($F527,'Aircraft list'!$A$4:$G$39,6,FALSE)="YES"),V527,""),"")</f>
        <v/>
      </c>
      <c r="AD527" s="116" t="str">
        <f>IFERROR(IF(AND(VLOOKUP($F527,'Aircraft list'!$A$4:$G$39,3,FALSE)="YES",VLOOKUP($F527,'Aircraft list'!$A$4:$G$39,6,FALSE)="YES"),T527,""),"")</f>
        <v/>
      </c>
      <c r="AE527" s="117" t="str">
        <f>IFERROR(IF(AND(VLOOKUP($F527,'Aircraft list'!$A$4:$G$39,3,FALSE)="YES",VLOOKUP($F527,'Aircraft list'!$A$4:$G$39,6,FALSE)="YES"),U527,""),"")</f>
        <v/>
      </c>
      <c r="AF527" s="115" t="str">
        <f>IFERROR(IF(AND(VLOOKUP($F527,'Aircraft list'!$A$4:$G$39,3,FALSE)="YES",VLOOKUP($F527,'Aircraft list'!$A$4:$G$39,6,FALSE)="YES"),V527,""),"")</f>
        <v/>
      </c>
      <c r="AG527" s="116" t="str">
        <f>IFERROR(IF(VLOOKUP($F527,'Aircraft list'!$A$4:$G$39,5,FALSE)="YES",T527,""),"")</f>
        <v/>
      </c>
      <c r="AH527" s="117" t="str">
        <f>IFERROR(IF(VLOOKUP($F527,'Aircraft list'!$A$4:$G$39,5,FALSE)="YES",U527,""),"")</f>
        <v/>
      </c>
      <c r="AI527" s="115" t="str">
        <f>IFERROR(IF(VLOOKUP($F527,'Aircraft list'!$A$4:$G$39,5,FALSE)="YES",V527,""),"")</f>
        <v/>
      </c>
      <c r="AJ527" s="101"/>
      <c r="AK527" s="101"/>
      <c r="AL527" s="101"/>
      <c r="AM527" s="102" t="str">
        <f>IFERROR(IF(VLOOKUP($F527,'Aircraft list'!$A$4:$G$39,7,FALSE)="YES",N527,""),"")</f>
        <v/>
      </c>
      <c r="AN527" s="112"/>
      <c r="AO527" s="101"/>
      <c r="AP527" s="101"/>
      <c r="AQ527" s="101"/>
      <c r="AR527" s="111"/>
      <c r="AS527" s="102"/>
      <c r="AT527" s="102"/>
    </row>
    <row r="528" spans="1:46" s="50" customFormat="1">
      <c r="A528" s="84"/>
      <c r="B528" s="75"/>
      <c r="C528" s="76"/>
      <c r="D528" s="77"/>
      <c r="E528" s="73" t="str">
        <f t="shared" si="27"/>
        <v/>
      </c>
      <c r="F528" s="79"/>
      <c r="G528" s="80"/>
      <c r="H528" s="50" t="str">
        <f>IFERROR(IF(VLOOKUP(F528,'Aircraft list'!$A$4:$T$59, 3,FALSE)="YES", "ME", "SE" )," ")</f>
        <v xml:space="preserve"> </v>
      </c>
      <c r="I528" s="80"/>
      <c r="J528" s="81" t="str">
        <f ca="1">IFERROR(IF(AND(
MOD(C528-fctlontodouble(VLOOKUP(B528,#REF!,4,FALSE))/360,1)&gt;=MOD((((MID((MID((IF(ISERR(A528),"",fctsoleil(A528,fctlattodouble(VLOOKUP(B528,#REF!,3,FALSE)),fctlontodouble(VLOOKUP(B528,#REF!,4,FALSE)),FALSE))),1,4)),1,2))*60+MID((MID((IF(ISERR(A528),"",fctsoleil(A528,fctlattodouble(VLOOKUP(B528,#REF!,3,FALSE)),fctlontodouble(VLOOKUP(B528,#REF!,4,FALSE)),FALSE))),1,4)),3,4))/(60*24))-fctlontodouble(VLOOKUP(B528,#REF!,4,FALSE))/360,1),
MOD(C528-fctlontodouble(VLOOKUP(B528,#REF!,4,FALSE))/360,1)&lt;MOD((((MID((MID((IF(ISERR(A528),"",fctsoleil(A528,fctlattodouble(VLOOKUP(B528,#REF!,3,FALSE)),fctlontodouble(VLOOKUP(B528,#REF!,4,FALSE)),FALSE))),7,4)),1,2))*60+MID((MID((IF(ISERR(A528),"",fctsoleil(A528,fctlattodouble(VLOOKUP(B528,#REF!,3,FALSE)),fctlontodouble(VLOOKUP(B528,#REF!,4,FALSE)),FALSE))),7,4)),3,4))/(60*24))-fctlontodouble(VLOOKUP(B528,#REF!,4,FALSE))/360,1)
),1,""),"")</f>
        <v/>
      </c>
      <c r="K528" s="82" t="str">
        <f t="shared" si="28"/>
        <v/>
      </c>
      <c r="L528" s="79" t="str">
        <f ca="1">IFERROR(IF(AND(
MOD(E528-fctlontodouble(VLOOKUP(D528,#REF!,4,FALSE))/360,1)&gt;=MOD((((MID((MID((IF(ISERR(A528),"",fctsoleil(A528,fctlattodouble(VLOOKUP(D528,#REF!,3,FALSE)),fctlontodouble(VLOOKUP(D528,#REF!,4,FALSE)),FALSE))),1,4)),1,2))*60+MID((MID((IF(ISERR(A528),"",fctsoleil(A528,fctlattodouble(VLOOKUP(D528,#REF!,3,FALSE)),fctlontodouble(VLOOKUP(D528,#REF!,4,FALSE)),FALSE))),1,4)),3,4))/(60*24))-fctlontodouble(VLOOKUP(D528,#REF!,4,FALSE))/360,1),
MOD(E528-fctlontodouble(VLOOKUP(D528,#REF!,4,FALSE))/360,1)&lt;MOD((((MID((MID((IF(ISERR(A528),"",fctsoleil(A528,fctlattodouble(VLOOKUP(D528,#REF!,3,FALSE)),fctlontodouble(VLOOKUP(D528,#REF!,4,FALSE)),FALSE))),7,4)),1,2))*60+MID((MID((IF(ISERR(A528),"",fctsoleil(A528,fctlattodouble(VLOOKUP(D528,#REF!,3,FALSE)),fctlontodouble(VLOOKUP(D528,#REF!,4,FALSE)),FALSE))),7,4)),3,4))/(60*24))-fctlontodouble(VLOOKUP(D528,#REF!,4,FALSE))/360,1)
),1," "),"")</f>
        <v/>
      </c>
      <c r="M528" s="79" t="str">
        <f t="shared" si="29"/>
        <v/>
      </c>
      <c r="N528" s="94"/>
      <c r="O528" s="83"/>
      <c r="P528" s="95"/>
      <c r="Q528" s="96"/>
      <c r="R528" s="97" t="str">
        <f>IF(AND(A528&lt;&gt;0,B528&lt;&gt;0,D528&lt;&gt;0,C528&lt;&gt;0,N528&lt;&gt;0),(vol_de_nuit(B528,D528,A528,C528,N528/24)*24),"")</f>
        <v/>
      </c>
      <c r="S528" s="98"/>
      <c r="T528" s="95"/>
      <c r="U528" s="99"/>
      <c r="V528" s="100"/>
      <c r="W528" s="101"/>
      <c r="X528" s="116" t="str">
        <f>IFERROR(IF(AND(VLOOKUP($F528,'Aircraft list'!$A$4:$G$39,2,FALSE)="YES",VLOOKUP($F528,'Aircraft list'!$A$4:$G$39,4,FALSE)="YES"),T528,""),"")</f>
        <v/>
      </c>
      <c r="Y528" s="115" t="str">
        <f>IFERROR(IF(AND(VLOOKUP($F528,'Aircraft list'!$A$4:$G$39,2,FALSE)="YES",VLOOKUP($F528,'Aircraft list'!$A$4:$G$39,4,FALSE)="YES"),V528,""),"")</f>
        <v/>
      </c>
      <c r="Z528" s="116" t="str">
        <f>IFERROR(IF(AND(VLOOKUP($F528,'Aircraft list'!$A$4:$G$39,3,FALSE)="YES",VLOOKUP($F528,'Aircraft list'!$A$4:$G$39,4,FALSE)="YES"),T528,""),"")</f>
        <v/>
      </c>
      <c r="AA528" s="115" t="str">
        <f>IFERROR(IF(AND(VLOOKUP($F528,'Aircraft list'!$A$4:$G$39,3,FALSE)="YES",VLOOKUP($F528,'Aircraft list'!$A$4:$G$39,4,FALSE)="YES"),V528,""),"")</f>
        <v/>
      </c>
      <c r="AB528" s="116" t="str">
        <f>IFERROR(IF(AND(VLOOKUP($F528,'Aircraft list'!$A$4:$G$39,2,FALSE)="YES",VLOOKUP($F528,'Aircraft list'!$A$4:$G$39,6,FALSE)="YES"),T528,""),"")</f>
        <v/>
      </c>
      <c r="AC528" s="115" t="str">
        <f>IFERROR(IF(AND(VLOOKUP($F528,'Aircraft list'!$A$4:$G$39,2,FALSE)="YES",VLOOKUP($F528,'Aircraft list'!$A$4:$G$39,6,FALSE)="YES"),V528,""),"")</f>
        <v/>
      </c>
      <c r="AD528" s="116" t="str">
        <f>IFERROR(IF(AND(VLOOKUP($F528,'Aircraft list'!$A$4:$G$39,3,FALSE)="YES",VLOOKUP($F528,'Aircraft list'!$A$4:$G$39,6,FALSE)="YES"),T528,""),"")</f>
        <v/>
      </c>
      <c r="AE528" s="117" t="str">
        <f>IFERROR(IF(AND(VLOOKUP($F528,'Aircraft list'!$A$4:$G$39,3,FALSE)="YES",VLOOKUP($F528,'Aircraft list'!$A$4:$G$39,6,FALSE)="YES"),U528,""),"")</f>
        <v/>
      </c>
      <c r="AF528" s="115" t="str">
        <f>IFERROR(IF(AND(VLOOKUP($F528,'Aircraft list'!$A$4:$G$39,3,FALSE)="YES",VLOOKUP($F528,'Aircraft list'!$A$4:$G$39,6,FALSE)="YES"),V528,""),"")</f>
        <v/>
      </c>
      <c r="AG528" s="116" t="str">
        <f>IFERROR(IF(VLOOKUP($F528,'Aircraft list'!$A$4:$G$39,5,FALSE)="YES",T528,""),"")</f>
        <v/>
      </c>
      <c r="AH528" s="117" t="str">
        <f>IFERROR(IF(VLOOKUP($F528,'Aircraft list'!$A$4:$G$39,5,FALSE)="YES",U528,""),"")</f>
        <v/>
      </c>
      <c r="AI528" s="115" t="str">
        <f>IFERROR(IF(VLOOKUP($F528,'Aircraft list'!$A$4:$G$39,5,FALSE)="YES",V528,""),"")</f>
        <v/>
      </c>
      <c r="AJ528" s="101"/>
      <c r="AK528" s="101"/>
      <c r="AL528" s="101"/>
      <c r="AM528" s="102" t="str">
        <f>IFERROR(IF(VLOOKUP($F528,'Aircraft list'!$A$4:$G$39,7,FALSE)="YES",N528,""),"")</f>
        <v/>
      </c>
      <c r="AN528" s="112"/>
      <c r="AO528" s="101"/>
      <c r="AP528" s="101"/>
      <c r="AQ528" s="101"/>
      <c r="AR528" s="111"/>
      <c r="AS528" s="102"/>
      <c r="AT528" s="102"/>
    </row>
    <row r="529" spans="1:46" s="50" customFormat="1">
      <c r="A529" s="84"/>
      <c r="B529" s="75"/>
      <c r="C529" s="76"/>
      <c r="D529" s="77"/>
      <c r="E529" s="73" t="str">
        <f t="shared" si="27"/>
        <v/>
      </c>
      <c r="F529" s="79"/>
      <c r="G529" s="80"/>
      <c r="H529" s="50" t="str">
        <f>IFERROR(IF(VLOOKUP(F529,'Aircraft list'!$A$4:$T$59, 3,FALSE)="YES", "ME", "SE" )," ")</f>
        <v xml:space="preserve"> </v>
      </c>
      <c r="I529" s="80"/>
      <c r="J529" s="81" t="str">
        <f ca="1">IFERROR(IF(AND(
MOD(C529-fctlontodouble(VLOOKUP(B529,#REF!,4,FALSE))/360,1)&gt;=MOD((((MID((MID((IF(ISERR(A529),"",fctsoleil(A529,fctlattodouble(VLOOKUP(B529,#REF!,3,FALSE)),fctlontodouble(VLOOKUP(B529,#REF!,4,FALSE)),FALSE))),1,4)),1,2))*60+MID((MID((IF(ISERR(A529),"",fctsoleil(A529,fctlattodouble(VLOOKUP(B529,#REF!,3,FALSE)),fctlontodouble(VLOOKUP(B529,#REF!,4,FALSE)),FALSE))),1,4)),3,4))/(60*24))-fctlontodouble(VLOOKUP(B529,#REF!,4,FALSE))/360,1),
MOD(C529-fctlontodouble(VLOOKUP(B529,#REF!,4,FALSE))/360,1)&lt;MOD((((MID((MID((IF(ISERR(A529),"",fctsoleil(A529,fctlattodouble(VLOOKUP(B529,#REF!,3,FALSE)),fctlontodouble(VLOOKUP(B529,#REF!,4,FALSE)),FALSE))),7,4)),1,2))*60+MID((MID((IF(ISERR(A529),"",fctsoleil(A529,fctlattodouble(VLOOKUP(B529,#REF!,3,FALSE)),fctlontodouble(VLOOKUP(B529,#REF!,4,FALSE)),FALSE))),7,4)),3,4))/(60*24))-fctlontodouble(VLOOKUP(B529,#REF!,4,FALSE))/360,1)
),1,""),"")</f>
        <v/>
      </c>
      <c r="K529" s="82" t="str">
        <f t="shared" si="28"/>
        <v/>
      </c>
      <c r="L529" s="79" t="str">
        <f ca="1">IFERROR(IF(AND(
MOD(E529-fctlontodouble(VLOOKUP(D529,#REF!,4,FALSE))/360,1)&gt;=MOD((((MID((MID((IF(ISERR(A529),"",fctsoleil(A529,fctlattodouble(VLOOKUP(D529,#REF!,3,FALSE)),fctlontodouble(VLOOKUP(D529,#REF!,4,FALSE)),FALSE))),1,4)),1,2))*60+MID((MID((IF(ISERR(A529),"",fctsoleil(A529,fctlattodouble(VLOOKUP(D529,#REF!,3,FALSE)),fctlontodouble(VLOOKUP(D529,#REF!,4,FALSE)),FALSE))),1,4)),3,4))/(60*24))-fctlontodouble(VLOOKUP(D529,#REF!,4,FALSE))/360,1),
MOD(E529-fctlontodouble(VLOOKUP(D529,#REF!,4,FALSE))/360,1)&lt;MOD((((MID((MID((IF(ISERR(A529),"",fctsoleil(A529,fctlattodouble(VLOOKUP(D529,#REF!,3,FALSE)),fctlontodouble(VLOOKUP(D529,#REF!,4,FALSE)),FALSE))),7,4)),1,2))*60+MID((MID((IF(ISERR(A529),"",fctsoleil(A529,fctlattodouble(VLOOKUP(D529,#REF!,3,FALSE)),fctlontodouble(VLOOKUP(D529,#REF!,4,FALSE)),FALSE))),7,4)),3,4))/(60*24))-fctlontodouble(VLOOKUP(D529,#REF!,4,FALSE))/360,1)
),1," "),"")</f>
        <v/>
      </c>
      <c r="M529" s="79" t="str">
        <f t="shared" si="29"/>
        <v/>
      </c>
      <c r="N529" s="94"/>
      <c r="O529" s="83"/>
      <c r="P529" s="95"/>
      <c r="Q529" s="96"/>
      <c r="R529" s="97" t="str">
        <f>IF(AND(A529&lt;&gt;0,B529&lt;&gt;0,D529&lt;&gt;0,C529&lt;&gt;0,N529&lt;&gt;0),(vol_de_nuit(B529,D529,A529,C529,N529/24)*24),"")</f>
        <v/>
      </c>
      <c r="S529" s="98"/>
      <c r="T529" s="95"/>
      <c r="U529" s="99"/>
      <c r="V529" s="100"/>
      <c r="W529" s="101"/>
      <c r="X529" s="116" t="str">
        <f>IFERROR(IF(AND(VLOOKUP($F529,'Aircraft list'!$A$4:$G$39,2,FALSE)="YES",VLOOKUP($F529,'Aircraft list'!$A$4:$G$39,4,FALSE)="YES"),T529,""),"")</f>
        <v/>
      </c>
      <c r="Y529" s="115" t="str">
        <f>IFERROR(IF(AND(VLOOKUP($F529,'Aircraft list'!$A$4:$G$39,2,FALSE)="YES",VLOOKUP($F529,'Aircraft list'!$A$4:$G$39,4,FALSE)="YES"),V529,""),"")</f>
        <v/>
      </c>
      <c r="Z529" s="116" t="str">
        <f>IFERROR(IF(AND(VLOOKUP($F529,'Aircraft list'!$A$4:$G$39,3,FALSE)="YES",VLOOKUP($F529,'Aircraft list'!$A$4:$G$39,4,FALSE)="YES"),T529,""),"")</f>
        <v/>
      </c>
      <c r="AA529" s="115" t="str">
        <f>IFERROR(IF(AND(VLOOKUP($F529,'Aircraft list'!$A$4:$G$39,3,FALSE)="YES",VLOOKUP($F529,'Aircraft list'!$A$4:$G$39,4,FALSE)="YES"),V529,""),"")</f>
        <v/>
      </c>
      <c r="AB529" s="116" t="str">
        <f>IFERROR(IF(AND(VLOOKUP($F529,'Aircraft list'!$A$4:$G$39,2,FALSE)="YES",VLOOKUP($F529,'Aircraft list'!$A$4:$G$39,6,FALSE)="YES"),T529,""),"")</f>
        <v/>
      </c>
      <c r="AC529" s="115" t="str">
        <f>IFERROR(IF(AND(VLOOKUP($F529,'Aircraft list'!$A$4:$G$39,2,FALSE)="YES",VLOOKUP($F529,'Aircraft list'!$A$4:$G$39,6,FALSE)="YES"),V529,""),"")</f>
        <v/>
      </c>
      <c r="AD529" s="116" t="str">
        <f>IFERROR(IF(AND(VLOOKUP($F529,'Aircraft list'!$A$4:$G$39,3,FALSE)="YES",VLOOKUP($F529,'Aircraft list'!$A$4:$G$39,6,FALSE)="YES"),T529,""),"")</f>
        <v/>
      </c>
      <c r="AE529" s="117" t="str">
        <f>IFERROR(IF(AND(VLOOKUP($F529,'Aircraft list'!$A$4:$G$39,3,FALSE)="YES",VLOOKUP($F529,'Aircraft list'!$A$4:$G$39,6,FALSE)="YES"),U529,""),"")</f>
        <v/>
      </c>
      <c r="AF529" s="115" t="str">
        <f>IFERROR(IF(AND(VLOOKUP($F529,'Aircraft list'!$A$4:$G$39,3,FALSE)="YES",VLOOKUP($F529,'Aircraft list'!$A$4:$G$39,6,FALSE)="YES"),V529,""),"")</f>
        <v/>
      </c>
      <c r="AG529" s="116" t="str">
        <f>IFERROR(IF(VLOOKUP($F529,'Aircraft list'!$A$4:$G$39,5,FALSE)="YES",T529,""),"")</f>
        <v/>
      </c>
      <c r="AH529" s="117" t="str">
        <f>IFERROR(IF(VLOOKUP($F529,'Aircraft list'!$A$4:$G$39,5,FALSE)="YES",U529,""),"")</f>
        <v/>
      </c>
      <c r="AI529" s="115" t="str">
        <f>IFERROR(IF(VLOOKUP($F529,'Aircraft list'!$A$4:$G$39,5,FALSE)="YES",V529,""),"")</f>
        <v/>
      </c>
      <c r="AJ529" s="101"/>
      <c r="AK529" s="101"/>
      <c r="AL529" s="101"/>
      <c r="AM529" s="102" t="str">
        <f>IFERROR(IF(VLOOKUP($F529,'Aircraft list'!$A$4:$G$39,7,FALSE)="YES",N529,""),"")</f>
        <v/>
      </c>
      <c r="AN529" s="112"/>
      <c r="AO529" s="101"/>
      <c r="AP529" s="101"/>
      <c r="AQ529" s="101"/>
      <c r="AR529" s="111"/>
      <c r="AS529" s="102"/>
      <c r="AT529" s="102"/>
    </row>
    <row r="530" spans="1:46" s="50" customFormat="1">
      <c r="A530" s="84"/>
      <c r="B530" s="75"/>
      <c r="C530" s="76"/>
      <c r="D530" s="77"/>
      <c r="E530" s="73" t="str">
        <f t="shared" si="27"/>
        <v/>
      </c>
      <c r="F530" s="79"/>
      <c r="G530" s="80"/>
      <c r="H530" s="50" t="str">
        <f>IFERROR(IF(VLOOKUP(F530,'Aircraft list'!$A$4:$T$59, 3,FALSE)="YES", "ME", "SE" )," ")</f>
        <v xml:space="preserve"> </v>
      </c>
      <c r="I530" s="80"/>
      <c r="J530" s="81" t="str">
        <f ca="1">IFERROR(IF(AND(
MOD(C530-fctlontodouble(VLOOKUP(B530,#REF!,4,FALSE))/360,1)&gt;=MOD((((MID((MID((IF(ISERR(A530),"",fctsoleil(A530,fctlattodouble(VLOOKUP(B530,#REF!,3,FALSE)),fctlontodouble(VLOOKUP(B530,#REF!,4,FALSE)),FALSE))),1,4)),1,2))*60+MID((MID((IF(ISERR(A530),"",fctsoleil(A530,fctlattodouble(VLOOKUP(B530,#REF!,3,FALSE)),fctlontodouble(VLOOKUP(B530,#REF!,4,FALSE)),FALSE))),1,4)),3,4))/(60*24))-fctlontodouble(VLOOKUP(B530,#REF!,4,FALSE))/360,1),
MOD(C530-fctlontodouble(VLOOKUP(B530,#REF!,4,FALSE))/360,1)&lt;MOD((((MID((MID((IF(ISERR(A530),"",fctsoleil(A530,fctlattodouble(VLOOKUP(B530,#REF!,3,FALSE)),fctlontodouble(VLOOKUP(B530,#REF!,4,FALSE)),FALSE))),7,4)),1,2))*60+MID((MID((IF(ISERR(A530),"",fctsoleil(A530,fctlattodouble(VLOOKUP(B530,#REF!,3,FALSE)),fctlontodouble(VLOOKUP(B530,#REF!,4,FALSE)),FALSE))),7,4)),3,4))/(60*24))-fctlontodouble(VLOOKUP(B530,#REF!,4,FALSE))/360,1)
),1,""),"")</f>
        <v/>
      </c>
      <c r="K530" s="82" t="str">
        <f t="shared" si="28"/>
        <v/>
      </c>
      <c r="L530" s="79" t="str">
        <f ca="1">IFERROR(IF(AND(
MOD(E530-fctlontodouble(VLOOKUP(D530,#REF!,4,FALSE))/360,1)&gt;=MOD((((MID((MID((IF(ISERR(A530),"",fctsoleil(A530,fctlattodouble(VLOOKUP(D530,#REF!,3,FALSE)),fctlontodouble(VLOOKUP(D530,#REF!,4,FALSE)),FALSE))),1,4)),1,2))*60+MID((MID((IF(ISERR(A530),"",fctsoleil(A530,fctlattodouble(VLOOKUP(D530,#REF!,3,FALSE)),fctlontodouble(VLOOKUP(D530,#REF!,4,FALSE)),FALSE))),1,4)),3,4))/(60*24))-fctlontodouble(VLOOKUP(D530,#REF!,4,FALSE))/360,1),
MOD(E530-fctlontodouble(VLOOKUP(D530,#REF!,4,FALSE))/360,1)&lt;MOD((((MID((MID((IF(ISERR(A530),"",fctsoleil(A530,fctlattodouble(VLOOKUP(D530,#REF!,3,FALSE)),fctlontodouble(VLOOKUP(D530,#REF!,4,FALSE)),FALSE))),7,4)),1,2))*60+MID((MID((IF(ISERR(A530),"",fctsoleil(A530,fctlattodouble(VLOOKUP(D530,#REF!,3,FALSE)),fctlontodouble(VLOOKUP(D530,#REF!,4,FALSE)),FALSE))),7,4)),3,4))/(60*24))-fctlontodouble(VLOOKUP(D530,#REF!,4,FALSE))/360,1)
),1," "),"")</f>
        <v/>
      </c>
      <c r="M530" s="79" t="str">
        <f t="shared" si="29"/>
        <v/>
      </c>
      <c r="N530" s="94"/>
      <c r="O530" s="83"/>
      <c r="P530" s="95"/>
      <c r="Q530" s="96"/>
      <c r="R530" s="97" t="str">
        <f>IF(AND(A530&lt;&gt;0,B530&lt;&gt;0,D530&lt;&gt;0,C530&lt;&gt;0,N530&lt;&gt;0),(vol_de_nuit(B530,D530,A530,C530,N530/24)*24),"")</f>
        <v/>
      </c>
      <c r="S530" s="98"/>
      <c r="T530" s="95"/>
      <c r="U530" s="99"/>
      <c r="V530" s="100"/>
      <c r="W530" s="101"/>
      <c r="X530" s="116" t="str">
        <f>IFERROR(IF(AND(VLOOKUP($F530,'Aircraft list'!$A$4:$G$39,2,FALSE)="YES",VLOOKUP($F530,'Aircraft list'!$A$4:$G$39,4,FALSE)="YES"),T530,""),"")</f>
        <v/>
      </c>
      <c r="Y530" s="115" t="str">
        <f>IFERROR(IF(AND(VLOOKUP($F530,'Aircraft list'!$A$4:$G$39,2,FALSE)="YES",VLOOKUP($F530,'Aircraft list'!$A$4:$G$39,4,FALSE)="YES"),V530,""),"")</f>
        <v/>
      </c>
      <c r="Z530" s="116" t="str">
        <f>IFERROR(IF(AND(VLOOKUP($F530,'Aircraft list'!$A$4:$G$39,3,FALSE)="YES",VLOOKUP($F530,'Aircraft list'!$A$4:$G$39,4,FALSE)="YES"),T530,""),"")</f>
        <v/>
      </c>
      <c r="AA530" s="115" t="str">
        <f>IFERROR(IF(AND(VLOOKUP($F530,'Aircraft list'!$A$4:$G$39,3,FALSE)="YES",VLOOKUP($F530,'Aircraft list'!$A$4:$G$39,4,FALSE)="YES"),V530,""),"")</f>
        <v/>
      </c>
      <c r="AB530" s="116" t="str">
        <f>IFERROR(IF(AND(VLOOKUP($F530,'Aircraft list'!$A$4:$G$39,2,FALSE)="YES",VLOOKUP($F530,'Aircraft list'!$A$4:$G$39,6,FALSE)="YES"),T530,""),"")</f>
        <v/>
      </c>
      <c r="AC530" s="115" t="str">
        <f>IFERROR(IF(AND(VLOOKUP($F530,'Aircraft list'!$A$4:$G$39,2,FALSE)="YES",VLOOKUP($F530,'Aircraft list'!$A$4:$G$39,6,FALSE)="YES"),V530,""),"")</f>
        <v/>
      </c>
      <c r="AD530" s="116" t="str">
        <f>IFERROR(IF(AND(VLOOKUP($F530,'Aircraft list'!$A$4:$G$39,3,FALSE)="YES",VLOOKUP($F530,'Aircraft list'!$A$4:$G$39,6,FALSE)="YES"),T530,""),"")</f>
        <v/>
      </c>
      <c r="AE530" s="117" t="str">
        <f>IFERROR(IF(AND(VLOOKUP($F530,'Aircraft list'!$A$4:$G$39,3,FALSE)="YES",VLOOKUP($F530,'Aircraft list'!$A$4:$G$39,6,FALSE)="YES"),U530,""),"")</f>
        <v/>
      </c>
      <c r="AF530" s="115" t="str">
        <f>IFERROR(IF(AND(VLOOKUP($F530,'Aircraft list'!$A$4:$G$39,3,FALSE)="YES",VLOOKUP($F530,'Aircraft list'!$A$4:$G$39,6,FALSE)="YES"),V530,""),"")</f>
        <v/>
      </c>
      <c r="AG530" s="116" t="str">
        <f>IFERROR(IF(VLOOKUP($F530,'Aircraft list'!$A$4:$G$39,5,FALSE)="YES",T530,""),"")</f>
        <v/>
      </c>
      <c r="AH530" s="117" t="str">
        <f>IFERROR(IF(VLOOKUP($F530,'Aircraft list'!$A$4:$G$39,5,FALSE)="YES",U530,""),"")</f>
        <v/>
      </c>
      <c r="AI530" s="115" t="str">
        <f>IFERROR(IF(VLOOKUP($F530,'Aircraft list'!$A$4:$G$39,5,FALSE)="YES",V530,""),"")</f>
        <v/>
      </c>
      <c r="AJ530" s="101"/>
      <c r="AK530" s="101"/>
      <c r="AL530" s="101"/>
      <c r="AM530" s="102" t="str">
        <f>IFERROR(IF(VLOOKUP($F530,'Aircraft list'!$A$4:$G$39,7,FALSE)="YES",N530,""),"")</f>
        <v/>
      </c>
      <c r="AN530" s="112"/>
      <c r="AO530" s="101"/>
      <c r="AP530" s="101"/>
      <c r="AQ530" s="101"/>
      <c r="AR530" s="111"/>
      <c r="AS530" s="102"/>
      <c r="AT530" s="102"/>
    </row>
    <row r="531" spans="1:46" s="50" customFormat="1">
      <c r="A531" s="84"/>
      <c r="B531" s="75"/>
      <c r="C531" s="76"/>
      <c r="D531" s="77"/>
      <c r="E531" s="73" t="str">
        <f t="shared" si="27"/>
        <v/>
      </c>
      <c r="F531" s="79"/>
      <c r="G531" s="80"/>
      <c r="H531" s="50" t="str">
        <f>IFERROR(IF(VLOOKUP(F531,'Aircraft list'!$A$4:$T$59, 3,FALSE)="YES", "ME", "SE" )," ")</f>
        <v xml:space="preserve"> </v>
      </c>
      <c r="I531" s="80"/>
      <c r="J531" s="81" t="str">
        <f ca="1">IFERROR(IF(AND(
MOD(C531-fctlontodouble(VLOOKUP(B531,#REF!,4,FALSE))/360,1)&gt;=MOD((((MID((MID((IF(ISERR(A531),"",fctsoleil(A531,fctlattodouble(VLOOKUP(B531,#REF!,3,FALSE)),fctlontodouble(VLOOKUP(B531,#REF!,4,FALSE)),FALSE))),1,4)),1,2))*60+MID((MID((IF(ISERR(A531),"",fctsoleil(A531,fctlattodouble(VLOOKUP(B531,#REF!,3,FALSE)),fctlontodouble(VLOOKUP(B531,#REF!,4,FALSE)),FALSE))),1,4)),3,4))/(60*24))-fctlontodouble(VLOOKUP(B531,#REF!,4,FALSE))/360,1),
MOD(C531-fctlontodouble(VLOOKUP(B531,#REF!,4,FALSE))/360,1)&lt;MOD((((MID((MID((IF(ISERR(A531),"",fctsoleil(A531,fctlattodouble(VLOOKUP(B531,#REF!,3,FALSE)),fctlontodouble(VLOOKUP(B531,#REF!,4,FALSE)),FALSE))),7,4)),1,2))*60+MID((MID((IF(ISERR(A531),"",fctsoleil(A531,fctlattodouble(VLOOKUP(B531,#REF!,3,FALSE)),fctlontodouble(VLOOKUP(B531,#REF!,4,FALSE)),FALSE))),7,4)),3,4))/(60*24))-fctlontodouble(VLOOKUP(B531,#REF!,4,FALSE))/360,1)
),1,""),"")</f>
        <v/>
      </c>
      <c r="K531" s="82" t="str">
        <f t="shared" si="28"/>
        <v/>
      </c>
      <c r="L531" s="79" t="str">
        <f ca="1">IFERROR(IF(AND(
MOD(E531-fctlontodouble(VLOOKUP(D531,#REF!,4,FALSE))/360,1)&gt;=MOD((((MID((MID((IF(ISERR(A531),"",fctsoleil(A531,fctlattodouble(VLOOKUP(D531,#REF!,3,FALSE)),fctlontodouble(VLOOKUP(D531,#REF!,4,FALSE)),FALSE))),1,4)),1,2))*60+MID((MID((IF(ISERR(A531),"",fctsoleil(A531,fctlattodouble(VLOOKUP(D531,#REF!,3,FALSE)),fctlontodouble(VLOOKUP(D531,#REF!,4,FALSE)),FALSE))),1,4)),3,4))/(60*24))-fctlontodouble(VLOOKUP(D531,#REF!,4,FALSE))/360,1),
MOD(E531-fctlontodouble(VLOOKUP(D531,#REF!,4,FALSE))/360,1)&lt;MOD((((MID((MID((IF(ISERR(A531),"",fctsoleil(A531,fctlattodouble(VLOOKUP(D531,#REF!,3,FALSE)),fctlontodouble(VLOOKUP(D531,#REF!,4,FALSE)),FALSE))),7,4)),1,2))*60+MID((MID((IF(ISERR(A531),"",fctsoleil(A531,fctlattodouble(VLOOKUP(D531,#REF!,3,FALSE)),fctlontodouble(VLOOKUP(D531,#REF!,4,FALSE)),FALSE))),7,4)),3,4))/(60*24))-fctlontodouble(VLOOKUP(D531,#REF!,4,FALSE))/360,1)
),1," "),"")</f>
        <v/>
      </c>
      <c r="M531" s="79" t="str">
        <f t="shared" si="29"/>
        <v/>
      </c>
      <c r="N531" s="94"/>
      <c r="O531" s="83"/>
      <c r="P531" s="95"/>
      <c r="Q531" s="96"/>
      <c r="R531" s="97" t="str">
        <f>IF(AND(A531&lt;&gt;0,B531&lt;&gt;0,D531&lt;&gt;0,C531&lt;&gt;0,N531&lt;&gt;0),(vol_de_nuit(B531,D531,A531,C531,N531/24)*24),"")</f>
        <v/>
      </c>
      <c r="S531" s="98"/>
      <c r="T531" s="95"/>
      <c r="U531" s="99"/>
      <c r="V531" s="100"/>
      <c r="W531" s="101"/>
      <c r="X531" s="116" t="str">
        <f>IFERROR(IF(AND(VLOOKUP($F531,'Aircraft list'!$A$4:$G$39,2,FALSE)="YES",VLOOKUP($F531,'Aircraft list'!$A$4:$G$39,4,FALSE)="YES"),T531,""),"")</f>
        <v/>
      </c>
      <c r="Y531" s="115" t="str">
        <f>IFERROR(IF(AND(VLOOKUP($F531,'Aircraft list'!$A$4:$G$39,2,FALSE)="YES",VLOOKUP($F531,'Aircraft list'!$A$4:$G$39,4,FALSE)="YES"),V531,""),"")</f>
        <v/>
      </c>
      <c r="Z531" s="116" t="str">
        <f>IFERROR(IF(AND(VLOOKUP($F531,'Aircraft list'!$A$4:$G$39,3,FALSE)="YES",VLOOKUP($F531,'Aircraft list'!$A$4:$G$39,4,FALSE)="YES"),T531,""),"")</f>
        <v/>
      </c>
      <c r="AA531" s="115" t="str">
        <f>IFERROR(IF(AND(VLOOKUP($F531,'Aircraft list'!$A$4:$G$39,3,FALSE)="YES",VLOOKUP($F531,'Aircraft list'!$A$4:$G$39,4,FALSE)="YES"),V531,""),"")</f>
        <v/>
      </c>
      <c r="AB531" s="116" t="str">
        <f>IFERROR(IF(AND(VLOOKUP($F531,'Aircraft list'!$A$4:$G$39,2,FALSE)="YES",VLOOKUP($F531,'Aircraft list'!$A$4:$G$39,6,FALSE)="YES"),T531,""),"")</f>
        <v/>
      </c>
      <c r="AC531" s="115" t="str">
        <f>IFERROR(IF(AND(VLOOKUP($F531,'Aircraft list'!$A$4:$G$39,2,FALSE)="YES",VLOOKUP($F531,'Aircraft list'!$A$4:$G$39,6,FALSE)="YES"),V531,""),"")</f>
        <v/>
      </c>
      <c r="AD531" s="116" t="str">
        <f>IFERROR(IF(AND(VLOOKUP($F531,'Aircraft list'!$A$4:$G$39,3,FALSE)="YES",VLOOKUP($F531,'Aircraft list'!$A$4:$G$39,6,FALSE)="YES"),T531,""),"")</f>
        <v/>
      </c>
      <c r="AE531" s="117" t="str">
        <f>IFERROR(IF(AND(VLOOKUP($F531,'Aircraft list'!$A$4:$G$39,3,FALSE)="YES",VLOOKUP($F531,'Aircraft list'!$A$4:$G$39,6,FALSE)="YES"),U531,""),"")</f>
        <v/>
      </c>
      <c r="AF531" s="115" t="str">
        <f>IFERROR(IF(AND(VLOOKUP($F531,'Aircraft list'!$A$4:$G$39,3,FALSE)="YES",VLOOKUP($F531,'Aircraft list'!$A$4:$G$39,6,FALSE)="YES"),V531,""),"")</f>
        <v/>
      </c>
      <c r="AG531" s="116" t="str">
        <f>IFERROR(IF(VLOOKUP($F531,'Aircraft list'!$A$4:$G$39,5,FALSE)="YES",T531,""),"")</f>
        <v/>
      </c>
      <c r="AH531" s="117" t="str">
        <f>IFERROR(IF(VLOOKUP($F531,'Aircraft list'!$A$4:$G$39,5,FALSE)="YES",U531,""),"")</f>
        <v/>
      </c>
      <c r="AI531" s="115" t="str">
        <f>IFERROR(IF(VLOOKUP($F531,'Aircraft list'!$A$4:$G$39,5,FALSE)="YES",V531,""),"")</f>
        <v/>
      </c>
      <c r="AJ531" s="101"/>
      <c r="AK531" s="101"/>
      <c r="AL531" s="101"/>
      <c r="AM531" s="102" t="str">
        <f>IFERROR(IF(VLOOKUP($F531,'Aircraft list'!$A$4:$G$39,7,FALSE)="YES",N531,""),"")</f>
        <v/>
      </c>
      <c r="AN531" s="112"/>
      <c r="AO531" s="101"/>
      <c r="AP531" s="101"/>
      <c r="AQ531" s="101"/>
      <c r="AR531" s="111"/>
      <c r="AS531" s="102"/>
      <c r="AT531" s="102"/>
    </row>
    <row r="532" spans="1:46" s="50" customFormat="1">
      <c r="A532" s="84"/>
      <c r="B532" s="75"/>
      <c r="C532" s="76"/>
      <c r="D532" s="77"/>
      <c r="E532" s="73" t="str">
        <f t="shared" si="27"/>
        <v/>
      </c>
      <c r="F532" s="79"/>
      <c r="G532" s="80"/>
      <c r="H532" s="50" t="str">
        <f>IFERROR(IF(VLOOKUP(F532,'Aircraft list'!$A$4:$T$59, 3,FALSE)="YES", "ME", "SE" )," ")</f>
        <v xml:space="preserve"> </v>
      </c>
      <c r="I532" s="80"/>
      <c r="J532" s="81" t="str">
        <f ca="1">IFERROR(IF(AND(
MOD(C532-fctlontodouble(VLOOKUP(B532,#REF!,4,FALSE))/360,1)&gt;=MOD((((MID((MID((IF(ISERR(A532),"",fctsoleil(A532,fctlattodouble(VLOOKUP(B532,#REF!,3,FALSE)),fctlontodouble(VLOOKUP(B532,#REF!,4,FALSE)),FALSE))),1,4)),1,2))*60+MID((MID((IF(ISERR(A532),"",fctsoleil(A532,fctlattodouble(VLOOKUP(B532,#REF!,3,FALSE)),fctlontodouble(VLOOKUP(B532,#REF!,4,FALSE)),FALSE))),1,4)),3,4))/(60*24))-fctlontodouble(VLOOKUP(B532,#REF!,4,FALSE))/360,1),
MOD(C532-fctlontodouble(VLOOKUP(B532,#REF!,4,FALSE))/360,1)&lt;MOD((((MID((MID((IF(ISERR(A532),"",fctsoleil(A532,fctlattodouble(VLOOKUP(B532,#REF!,3,FALSE)),fctlontodouble(VLOOKUP(B532,#REF!,4,FALSE)),FALSE))),7,4)),1,2))*60+MID((MID((IF(ISERR(A532),"",fctsoleil(A532,fctlattodouble(VLOOKUP(B532,#REF!,3,FALSE)),fctlontodouble(VLOOKUP(B532,#REF!,4,FALSE)),FALSE))),7,4)),3,4))/(60*24))-fctlontodouble(VLOOKUP(B532,#REF!,4,FALSE))/360,1)
),1,""),"")</f>
        <v/>
      </c>
      <c r="K532" s="82" t="str">
        <f t="shared" si="28"/>
        <v/>
      </c>
      <c r="L532" s="79" t="str">
        <f ca="1">IFERROR(IF(AND(
MOD(E532-fctlontodouble(VLOOKUP(D532,#REF!,4,FALSE))/360,1)&gt;=MOD((((MID((MID((IF(ISERR(A532),"",fctsoleil(A532,fctlattodouble(VLOOKUP(D532,#REF!,3,FALSE)),fctlontodouble(VLOOKUP(D532,#REF!,4,FALSE)),FALSE))),1,4)),1,2))*60+MID((MID((IF(ISERR(A532),"",fctsoleil(A532,fctlattodouble(VLOOKUP(D532,#REF!,3,FALSE)),fctlontodouble(VLOOKUP(D532,#REF!,4,FALSE)),FALSE))),1,4)),3,4))/(60*24))-fctlontodouble(VLOOKUP(D532,#REF!,4,FALSE))/360,1),
MOD(E532-fctlontodouble(VLOOKUP(D532,#REF!,4,FALSE))/360,1)&lt;MOD((((MID((MID((IF(ISERR(A532),"",fctsoleil(A532,fctlattodouble(VLOOKUP(D532,#REF!,3,FALSE)),fctlontodouble(VLOOKUP(D532,#REF!,4,FALSE)),FALSE))),7,4)),1,2))*60+MID((MID((IF(ISERR(A532),"",fctsoleil(A532,fctlattodouble(VLOOKUP(D532,#REF!,3,FALSE)),fctlontodouble(VLOOKUP(D532,#REF!,4,FALSE)),FALSE))),7,4)),3,4))/(60*24))-fctlontodouble(VLOOKUP(D532,#REF!,4,FALSE))/360,1)
),1," "),"")</f>
        <v/>
      </c>
      <c r="M532" s="79" t="str">
        <f t="shared" si="29"/>
        <v/>
      </c>
      <c r="N532" s="94"/>
      <c r="O532" s="83"/>
      <c r="P532" s="95"/>
      <c r="Q532" s="96"/>
      <c r="R532" s="97" t="str">
        <f>IF(AND(A532&lt;&gt;0,B532&lt;&gt;0,D532&lt;&gt;0,C532&lt;&gt;0,N532&lt;&gt;0),(vol_de_nuit(B532,D532,A532,C532,N532/24)*24),"")</f>
        <v/>
      </c>
      <c r="S532" s="98"/>
      <c r="T532" s="95"/>
      <c r="U532" s="99"/>
      <c r="V532" s="100"/>
      <c r="W532" s="101"/>
      <c r="X532" s="116" t="str">
        <f>IFERROR(IF(AND(VLOOKUP($F532,'Aircraft list'!$A$4:$G$39,2,FALSE)="YES",VLOOKUP($F532,'Aircraft list'!$A$4:$G$39,4,FALSE)="YES"),T532,""),"")</f>
        <v/>
      </c>
      <c r="Y532" s="115" t="str">
        <f>IFERROR(IF(AND(VLOOKUP($F532,'Aircraft list'!$A$4:$G$39,2,FALSE)="YES",VLOOKUP($F532,'Aircraft list'!$A$4:$G$39,4,FALSE)="YES"),V532,""),"")</f>
        <v/>
      </c>
      <c r="Z532" s="116" t="str">
        <f>IFERROR(IF(AND(VLOOKUP($F532,'Aircraft list'!$A$4:$G$39,3,FALSE)="YES",VLOOKUP($F532,'Aircraft list'!$A$4:$G$39,4,FALSE)="YES"),T532,""),"")</f>
        <v/>
      </c>
      <c r="AA532" s="115" t="str">
        <f>IFERROR(IF(AND(VLOOKUP($F532,'Aircraft list'!$A$4:$G$39,3,FALSE)="YES",VLOOKUP($F532,'Aircraft list'!$A$4:$G$39,4,FALSE)="YES"),V532,""),"")</f>
        <v/>
      </c>
      <c r="AB532" s="116" t="str">
        <f>IFERROR(IF(AND(VLOOKUP($F532,'Aircraft list'!$A$4:$G$39,2,FALSE)="YES",VLOOKUP($F532,'Aircraft list'!$A$4:$G$39,6,FALSE)="YES"),T532,""),"")</f>
        <v/>
      </c>
      <c r="AC532" s="115" t="str">
        <f>IFERROR(IF(AND(VLOOKUP($F532,'Aircraft list'!$A$4:$G$39,2,FALSE)="YES",VLOOKUP($F532,'Aircraft list'!$A$4:$G$39,6,FALSE)="YES"),V532,""),"")</f>
        <v/>
      </c>
      <c r="AD532" s="116" t="str">
        <f>IFERROR(IF(AND(VLOOKUP($F532,'Aircraft list'!$A$4:$G$39,3,FALSE)="YES",VLOOKUP($F532,'Aircraft list'!$A$4:$G$39,6,FALSE)="YES"),T532,""),"")</f>
        <v/>
      </c>
      <c r="AE532" s="117" t="str">
        <f>IFERROR(IF(AND(VLOOKUP($F532,'Aircraft list'!$A$4:$G$39,3,FALSE)="YES",VLOOKUP($F532,'Aircraft list'!$A$4:$G$39,6,FALSE)="YES"),U532,""),"")</f>
        <v/>
      </c>
      <c r="AF532" s="115" t="str">
        <f>IFERROR(IF(AND(VLOOKUP($F532,'Aircraft list'!$A$4:$G$39,3,FALSE)="YES",VLOOKUP($F532,'Aircraft list'!$A$4:$G$39,6,FALSE)="YES"),V532,""),"")</f>
        <v/>
      </c>
      <c r="AG532" s="116" t="str">
        <f>IFERROR(IF(VLOOKUP($F532,'Aircraft list'!$A$4:$G$39,5,FALSE)="YES",T532,""),"")</f>
        <v/>
      </c>
      <c r="AH532" s="117" t="str">
        <f>IFERROR(IF(VLOOKUP($F532,'Aircraft list'!$A$4:$G$39,5,FALSE)="YES",U532,""),"")</f>
        <v/>
      </c>
      <c r="AI532" s="115" t="str">
        <f>IFERROR(IF(VLOOKUP($F532,'Aircraft list'!$A$4:$G$39,5,FALSE)="YES",V532,""),"")</f>
        <v/>
      </c>
      <c r="AJ532" s="101"/>
      <c r="AK532" s="101"/>
      <c r="AL532" s="101"/>
      <c r="AM532" s="102" t="str">
        <f>IFERROR(IF(VLOOKUP($F532,'Aircraft list'!$A$4:$G$39,7,FALSE)="YES",N532,""),"")</f>
        <v/>
      </c>
      <c r="AN532" s="112"/>
      <c r="AO532" s="101"/>
      <c r="AP532" s="101"/>
      <c r="AQ532" s="101"/>
      <c r="AR532" s="111"/>
      <c r="AS532" s="102"/>
      <c r="AT532" s="102"/>
    </row>
    <row r="533" spans="1:46" s="50" customFormat="1">
      <c r="A533" s="84"/>
      <c r="B533" s="75"/>
      <c r="C533" s="76"/>
      <c r="D533" s="77"/>
      <c r="E533" s="73" t="str">
        <f t="shared" si="27"/>
        <v/>
      </c>
      <c r="F533" s="79"/>
      <c r="G533" s="80"/>
      <c r="H533" s="50" t="str">
        <f>IFERROR(IF(VLOOKUP(F533,'Aircraft list'!$A$4:$T$59, 3,FALSE)="YES", "ME", "SE" )," ")</f>
        <v xml:space="preserve"> </v>
      </c>
      <c r="I533" s="80"/>
      <c r="J533" s="81" t="str">
        <f ca="1">IFERROR(IF(AND(
MOD(C533-fctlontodouble(VLOOKUP(B533,#REF!,4,FALSE))/360,1)&gt;=MOD((((MID((MID((IF(ISERR(A533),"",fctsoleil(A533,fctlattodouble(VLOOKUP(B533,#REF!,3,FALSE)),fctlontodouble(VLOOKUP(B533,#REF!,4,FALSE)),FALSE))),1,4)),1,2))*60+MID((MID((IF(ISERR(A533),"",fctsoleil(A533,fctlattodouble(VLOOKUP(B533,#REF!,3,FALSE)),fctlontodouble(VLOOKUP(B533,#REF!,4,FALSE)),FALSE))),1,4)),3,4))/(60*24))-fctlontodouble(VLOOKUP(B533,#REF!,4,FALSE))/360,1),
MOD(C533-fctlontodouble(VLOOKUP(B533,#REF!,4,FALSE))/360,1)&lt;MOD((((MID((MID((IF(ISERR(A533),"",fctsoleil(A533,fctlattodouble(VLOOKUP(B533,#REF!,3,FALSE)),fctlontodouble(VLOOKUP(B533,#REF!,4,FALSE)),FALSE))),7,4)),1,2))*60+MID((MID((IF(ISERR(A533),"",fctsoleil(A533,fctlattodouble(VLOOKUP(B533,#REF!,3,FALSE)),fctlontodouble(VLOOKUP(B533,#REF!,4,FALSE)),FALSE))),7,4)),3,4))/(60*24))-fctlontodouble(VLOOKUP(B533,#REF!,4,FALSE))/360,1)
),1,""),"")</f>
        <v/>
      </c>
      <c r="K533" s="82" t="str">
        <f t="shared" si="28"/>
        <v/>
      </c>
      <c r="L533" s="79" t="str">
        <f ca="1">IFERROR(IF(AND(
MOD(E533-fctlontodouble(VLOOKUP(D533,#REF!,4,FALSE))/360,1)&gt;=MOD((((MID((MID((IF(ISERR(A533),"",fctsoleil(A533,fctlattodouble(VLOOKUP(D533,#REF!,3,FALSE)),fctlontodouble(VLOOKUP(D533,#REF!,4,FALSE)),FALSE))),1,4)),1,2))*60+MID((MID((IF(ISERR(A533),"",fctsoleil(A533,fctlattodouble(VLOOKUP(D533,#REF!,3,FALSE)),fctlontodouble(VLOOKUP(D533,#REF!,4,FALSE)),FALSE))),1,4)),3,4))/(60*24))-fctlontodouble(VLOOKUP(D533,#REF!,4,FALSE))/360,1),
MOD(E533-fctlontodouble(VLOOKUP(D533,#REF!,4,FALSE))/360,1)&lt;MOD((((MID((MID((IF(ISERR(A533),"",fctsoleil(A533,fctlattodouble(VLOOKUP(D533,#REF!,3,FALSE)),fctlontodouble(VLOOKUP(D533,#REF!,4,FALSE)),FALSE))),7,4)),1,2))*60+MID((MID((IF(ISERR(A533),"",fctsoleil(A533,fctlattodouble(VLOOKUP(D533,#REF!,3,FALSE)),fctlontodouble(VLOOKUP(D533,#REF!,4,FALSE)),FALSE))),7,4)),3,4))/(60*24))-fctlontodouble(VLOOKUP(D533,#REF!,4,FALSE))/360,1)
),1," "),"")</f>
        <v/>
      </c>
      <c r="M533" s="79" t="str">
        <f t="shared" si="29"/>
        <v/>
      </c>
      <c r="N533" s="94"/>
      <c r="O533" s="83"/>
      <c r="P533" s="95"/>
      <c r="Q533" s="96"/>
      <c r="R533" s="97" t="str">
        <f>IF(AND(A533&lt;&gt;0,B533&lt;&gt;0,D533&lt;&gt;0,C533&lt;&gt;0,N533&lt;&gt;0),(vol_de_nuit(B533,D533,A533,C533,N533/24)*24),"")</f>
        <v/>
      </c>
      <c r="S533" s="98"/>
      <c r="T533" s="95"/>
      <c r="U533" s="99"/>
      <c r="V533" s="100"/>
      <c r="W533" s="101"/>
      <c r="X533" s="116" t="str">
        <f>IFERROR(IF(AND(VLOOKUP($F533,'Aircraft list'!$A$4:$G$39,2,FALSE)="YES",VLOOKUP($F533,'Aircraft list'!$A$4:$G$39,4,FALSE)="YES"),T533,""),"")</f>
        <v/>
      </c>
      <c r="Y533" s="115" t="str">
        <f>IFERROR(IF(AND(VLOOKUP($F533,'Aircraft list'!$A$4:$G$39,2,FALSE)="YES",VLOOKUP($F533,'Aircraft list'!$A$4:$G$39,4,FALSE)="YES"),V533,""),"")</f>
        <v/>
      </c>
      <c r="Z533" s="116" t="str">
        <f>IFERROR(IF(AND(VLOOKUP($F533,'Aircraft list'!$A$4:$G$39,3,FALSE)="YES",VLOOKUP($F533,'Aircraft list'!$A$4:$G$39,4,FALSE)="YES"),T533,""),"")</f>
        <v/>
      </c>
      <c r="AA533" s="115" t="str">
        <f>IFERROR(IF(AND(VLOOKUP($F533,'Aircraft list'!$A$4:$G$39,3,FALSE)="YES",VLOOKUP($F533,'Aircraft list'!$A$4:$G$39,4,FALSE)="YES"),V533,""),"")</f>
        <v/>
      </c>
      <c r="AB533" s="116" t="str">
        <f>IFERROR(IF(AND(VLOOKUP($F533,'Aircraft list'!$A$4:$G$39,2,FALSE)="YES",VLOOKUP($F533,'Aircraft list'!$A$4:$G$39,6,FALSE)="YES"),T533,""),"")</f>
        <v/>
      </c>
      <c r="AC533" s="115" t="str">
        <f>IFERROR(IF(AND(VLOOKUP($F533,'Aircraft list'!$A$4:$G$39,2,FALSE)="YES",VLOOKUP($F533,'Aircraft list'!$A$4:$G$39,6,FALSE)="YES"),V533,""),"")</f>
        <v/>
      </c>
      <c r="AD533" s="116" t="str">
        <f>IFERROR(IF(AND(VLOOKUP($F533,'Aircraft list'!$A$4:$G$39,3,FALSE)="YES",VLOOKUP($F533,'Aircraft list'!$A$4:$G$39,6,FALSE)="YES"),T533,""),"")</f>
        <v/>
      </c>
      <c r="AE533" s="117" t="str">
        <f>IFERROR(IF(AND(VLOOKUP($F533,'Aircraft list'!$A$4:$G$39,3,FALSE)="YES",VLOOKUP($F533,'Aircraft list'!$A$4:$G$39,6,FALSE)="YES"),U533,""),"")</f>
        <v/>
      </c>
      <c r="AF533" s="115" t="str">
        <f>IFERROR(IF(AND(VLOOKUP($F533,'Aircraft list'!$A$4:$G$39,3,FALSE)="YES",VLOOKUP($F533,'Aircraft list'!$A$4:$G$39,6,FALSE)="YES"),V533,""),"")</f>
        <v/>
      </c>
      <c r="AG533" s="116" t="str">
        <f>IFERROR(IF(VLOOKUP($F533,'Aircraft list'!$A$4:$G$39,5,FALSE)="YES",T533,""),"")</f>
        <v/>
      </c>
      <c r="AH533" s="117" t="str">
        <f>IFERROR(IF(VLOOKUP($F533,'Aircraft list'!$A$4:$G$39,5,FALSE)="YES",U533,""),"")</f>
        <v/>
      </c>
      <c r="AI533" s="115" t="str">
        <f>IFERROR(IF(VLOOKUP($F533,'Aircraft list'!$A$4:$G$39,5,FALSE)="YES",V533,""),"")</f>
        <v/>
      </c>
      <c r="AJ533" s="101"/>
      <c r="AK533" s="101"/>
      <c r="AL533" s="101"/>
      <c r="AM533" s="102" t="str">
        <f>IFERROR(IF(VLOOKUP($F533,'Aircraft list'!$A$4:$G$39,7,FALSE)="YES",N533,""),"")</f>
        <v/>
      </c>
      <c r="AN533" s="112"/>
      <c r="AO533" s="101"/>
      <c r="AP533" s="101"/>
      <c r="AQ533" s="101"/>
      <c r="AR533" s="111"/>
      <c r="AS533" s="102"/>
      <c r="AT533" s="102"/>
    </row>
    <row r="534" spans="1:46" s="50" customFormat="1">
      <c r="A534" s="84"/>
      <c r="B534" s="75"/>
      <c r="C534" s="76"/>
      <c r="D534" s="77"/>
      <c r="E534" s="73" t="str">
        <f t="shared" si="27"/>
        <v/>
      </c>
      <c r="F534" s="79"/>
      <c r="G534" s="80"/>
      <c r="H534" s="50" t="str">
        <f>IFERROR(IF(VLOOKUP(F534,'Aircraft list'!$A$4:$T$59, 3,FALSE)="YES", "ME", "SE" )," ")</f>
        <v xml:space="preserve"> </v>
      </c>
      <c r="I534" s="80"/>
      <c r="J534" s="81" t="str">
        <f ca="1">IFERROR(IF(AND(
MOD(C534-fctlontodouble(VLOOKUP(B534,#REF!,4,FALSE))/360,1)&gt;=MOD((((MID((MID((IF(ISERR(A534),"",fctsoleil(A534,fctlattodouble(VLOOKUP(B534,#REF!,3,FALSE)),fctlontodouble(VLOOKUP(B534,#REF!,4,FALSE)),FALSE))),1,4)),1,2))*60+MID((MID((IF(ISERR(A534),"",fctsoleil(A534,fctlattodouble(VLOOKUP(B534,#REF!,3,FALSE)),fctlontodouble(VLOOKUP(B534,#REF!,4,FALSE)),FALSE))),1,4)),3,4))/(60*24))-fctlontodouble(VLOOKUP(B534,#REF!,4,FALSE))/360,1),
MOD(C534-fctlontodouble(VLOOKUP(B534,#REF!,4,FALSE))/360,1)&lt;MOD((((MID((MID((IF(ISERR(A534),"",fctsoleil(A534,fctlattodouble(VLOOKUP(B534,#REF!,3,FALSE)),fctlontodouble(VLOOKUP(B534,#REF!,4,FALSE)),FALSE))),7,4)),1,2))*60+MID((MID((IF(ISERR(A534),"",fctsoleil(A534,fctlattodouble(VLOOKUP(B534,#REF!,3,FALSE)),fctlontodouble(VLOOKUP(B534,#REF!,4,FALSE)),FALSE))),7,4)),3,4))/(60*24))-fctlontodouble(VLOOKUP(B534,#REF!,4,FALSE))/360,1)
),1,""),"")</f>
        <v/>
      </c>
      <c r="K534" s="82" t="str">
        <f t="shared" si="28"/>
        <v/>
      </c>
      <c r="L534" s="79" t="str">
        <f ca="1">IFERROR(IF(AND(
MOD(E534-fctlontodouble(VLOOKUP(D534,#REF!,4,FALSE))/360,1)&gt;=MOD((((MID((MID((IF(ISERR(A534),"",fctsoleil(A534,fctlattodouble(VLOOKUP(D534,#REF!,3,FALSE)),fctlontodouble(VLOOKUP(D534,#REF!,4,FALSE)),FALSE))),1,4)),1,2))*60+MID((MID((IF(ISERR(A534),"",fctsoleil(A534,fctlattodouble(VLOOKUP(D534,#REF!,3,FALSE)),fctlontodouble(VLOOKUP(D534,#REF!,4,FALSE)),FALSE))),1,4)),3,4))/(60*24))-fctlontodouble(VLOOKUP(D534,#REF!,4,FALSE))/360,1),
MOD(E534-fctlontodouble(VLOOKUP(D534,#REF!,4,FALSE))/360,1)&lt;MOD((((MID((MID((IF(ISERR(A534),"",fctsoleil(A534,fctlattodouble(VLOOKUP(D534,#REF!,3,FALSE)),fctlontodouble(VLOOKUP(D534,#REF!,4,FALSE)),FALSE))),7,4)),1,2))*60+MID((MID((IF(ISERR(A534),"",fctsoleil(A534,fctlattodouble(VLOOKUP(D534,#REF!,3,FALSE)),fctlontodouble(VLOOKUP(D534,#REF!,4,FALSE)),FALSE))),7,4)),3,4))/(60*24))-fctlontodouble(VLOOKUP(D534,#REF!,4,FALSE))/360,1)
),1," "),"")</f>
        <v/>
      </c>
      <c r="M534" s="79" t="str">
        <f t="shared" si="29"/>
        <v/>
      </c>
      <c r="N534" s="94"/>
      <c r="O534" s="83"/>
      <c r="P534" s="95"/>
      <c r="Q534" s="96"/>
      <c r="R534" s="97" t="str">
        <f>IF(AND(A534&lt;&gt;0,B534&lt;&gt;0,D534&lt;&gt;0,C534&lt;&gt;0,N534&lt;&gt;0),(vol_de_nuit(B534,D534,A534,C534,N534/24)*24),"")</f>
        <v/>
      </c>
      <c r="S534" s="98"/>
      <c r="T534" s="95"/>
      <c r="U534" s="99"/>
      <c r="V534" s="100"/>
      <c r="W534" s="101"/>
      <c r="X534" s="116" t="str">
        <f>IFERROR(IF(AND(VLOOKUP($F534,'Aircraft list'!$A$4:$G$39,2,FALSE)="YES",VLOOKUP($F534,'Aircraft list'!$A$4:$G$39,4,FALSE)="YES"),T534,""),"")</f>
        <v/>
      </c>
      <c r="Y534" s="115" t="str">
        <f>IFERROR(IF(AND(VLOOKUP($F534,'Aircraft list'!$A$4:$G$39,2,FALSE)="YES",VLOOKUP($F534,'Aircraft list'!$A$4:$G$39,4,FALSE)="YES"),V534,""),"")</f>
        <v/>
      </c>
      <c r="Z534" s="116" t="str">
        <f>IFERROR(IF(AND(VLOOKUP($F534,'Aircraft list'!$A$4:$G$39,3,FALSE)="YES",VLOOKUP($F534,'Aircraft list'!$A$4:$G$39,4,FALSE)="YES"),T534,""),"")</f>
        <v/>
      </c>
      <c r="AA534" s="115" t="str">
        <f>IFERROR(IF(AND(VLOOKUP($F534,'Aircraft list'!$A$4:$G$39,3,FALSE)="YES",VLOOKUP($F534,'Aircraft list'!$A$4:$G$39,4,FALSE)="YES"),V534,""),"")</f>
        <v/>
      </c>
      <c r="AB534" s="116" t="str">
        <f>IFERROR(IF(AND(VLOOKUP($F534,'Aircraft list'!$A$4:$G$39,2,FALSE)="YES",VLOOKUP($F534,'Aircraft list'!$A$4:$G$39,6,FALSE)="YES"),T534,""),"")</f>
        <v/>
      </c>
      <c r="AC534" s="115" t="str">
        <f>IFERROR(IF(AND(VLOOKUP($F534,'Aircraft list'!$A$4:$G$39,2,FALSE)="YES",VLOOKUP($F534,'Aircraft list'!$A$4:$G$39,6,FALSE)="YES"),V534,""),"")</f>
        <v/>
      </c>
      <c r="AD534" s="116" t="str">
        <f>IFERROR(IF(AND(VLOOKUP($F534,'Aircraft list'!$A$4:$G$39,3,FALSE)="YES",VLOOKUP($F534,'Aircraft list'!$A$4:$G$39,6,FALSE)="YES"),T534,""),"")</f>
        <v/>
      </c>
      <c r="AE534" s="117" t="str">
        <f>IFERROR(IF(AND(VLOOKUP($F534,'Aircraft list'!$A$4:$G$39,3,FALSE)="YES",VLOOKUP($F534,'Aircraft list'!$A$4:$G$39,6,FALSE)="YES"),U534,""),"")</f>
        <v/>
      </c>
      <c r="AF534" s="115" t="str">
        <f>IFERROR(IF(AND(VLOOKUP($F534,'Aircraft list'!$A$4:$G$39,3,FALSE)="YES",VLOOKUP($F534,'Aircraft list'!$A$4:$G$39,6,FALSE)="YES"),V534,""),"")</f>
        <v/>
      </c>
      <c r="AG534" s="116" t="str">
        <f>IFERROR(IF(VLOOKUP($F534,'Aircraft list'!$A$4:$G$39,5,FALSE)="YES",T534,""),"")</f>
        <v/>
      </c>
      <c r="AH534" s="117" t="str">
        <f>IFERROR(IF(VLOOKUP($F534,'Aircraft list'!$A$4:$G$39,5,FALSE)="YES",U534,""),"")</f>
        <v/>
      </c>
      <c r="AI534" s="115" t="str">
        <f>IFERROR(IF(VLOOKUP($F534,'Aircraft list'!$A$4:$G$39,5,FALSE)="YES",V534,""),"")</f>
        <v/>
      </c>
      <c r="AJ534" s="101"/>
      <c r="AK534" s="101"/>
      <c r="AL534" s="101"/>
      <c r="AM534" s="102" t="str">
        <f>IFERROR(IF(VLOOKUP($F534,'Aircraft list'!$A$4:$G$39,7,FALSE)="YES",N534,""),"")</f>
        <v/>
      </c>
      <c r="AN534" s="112"/>
      <c r="AO534" s="101"/>
      <c r="AP534" s="101"/>
      <c r="AQ534" s="101"/>
      <c r="AR534" s="111"/>
      <c r="AS534" s="102"/>
      <c r="AT534" s="102"/>
    </row>
    <row r="535" spans="1:46" s="50" customFormat="1">
      <c r="A535" s="84"/>
      <c r="B535" s="75"/>
      <c r="C535" s="76"/>
      <c r="D535" s="77"/>
      <c r="E535" s="73" t="str">
        <f t="shared" si="27"/>
        <v/>
      </c>
      <c r="F535" s="79"/>
      <c r="G535" s="80"/>
      <c r="H535" s="50" t="str">
        <f>IFERROR(IF(VLOOKUP(F535,'Aircraft list'!$A$4:$T$59, 3,FALSE)="YES", "ME", "SE" )," ")</f>
        <v xml:space="preserve"> </v>
      </c>
      <c r="I535" s="80"/>
      <c r="J535" s="81" t="str">
        <f ca="1">IFERROR(IF(AND(
MOD(C535-fctlontodouble(VLOOKUP(B535,#REF!,4,FALSE))/360,1)&gt;=MOD((((MID((MID((IF(ISERR(A535),"",fctsoleil(A535,fctlattodouble(VLOOKUP(B535,#REF!,3,FALSE)),fctlontodouble(VLOOKUP(B535,#REF!,4,FALSE)),FALSE))),1,4)),1,2))*60+MID((MID((IF(ISERR(A535),"",fctsoleil(A535,fctlattodouble(VLOOKUP(B535,#REF!,3,FALSE)),fctlontodouble(VLOOKUP(B535,#REF!,4,FALSE)),FALSE))),1,4)),3,4))/(60*24))-fctlontodouble(VLOOKUP(B535,#REF!,4,FALSE))/360,1),
MOD(C535-fctlontodouble(VLOOKUP(B535,#REF!,4,FALSE))/360,1)&lt;MOD((((MID((MID((IF(ISERR(A535),"",fctsoleil(A535,fctlattodouble(VLOOKUP(B535,#REF!,3,FALSE)),fctlontodouble(VLOOKUP(B535,#REF!,4,FALSE)),FALSE))),7,4)),1,2))*60+MID((MID((IF(ISERR(A535),"",fctsoleil(A535,fctlattodouble(VLOOKUP(B535,#REF!,3,FALSE)),fctlontodouble(VLOOKUP(B535,#REF!,4,FALSE)),FALSE))),7,4)),3,4))/(60*24))-fctlontodouble(VLOOKUP(B535,#REF!,4,FALSE))/360,1)
),1,""),"")</f>
        <v/>
      </c>
      <c r="K535" s="82" t="str">
        <f t="shared" si="28"/>
        <v/>
      </c>
      <c r="L535" s="79" t="str">
        <f ca="1">IFERROR(IF(AND(
MOD(E535-fctlontodouble(VLOOKUP(D535,#REF!,4,FALSE))/360,1)&gt;=MOD((((MID((MID((IF(ISERR(A535),"",fctsoleil(A535,fctlattodouble(VLOOKUP(D535,#REF!,3,FALSE)),fctlontodouble(VLOOKUP(D535,#REF!,4,FALSE)),FALSE))),1,4)),1,2))*60+MID((MID((IF(ISERR(A535),"",fctsoleil(A535,fctlattodouble(VLOOKUP(D535,#REF!,3,FALSE)),fctlontodouble(VLOOKUP(D535,#REF!,4,FALSE)),FALSE))),1,4)),3,4))/(60*24))-fctlontodouble(VLOOKUP(D535,#REF!,4,FALSE))/360,1),
MOD(E535-fctlontodouble(VLOOKUP(D535,#REF!,4,FALSE))/360,1)&lt;MOD((((MID((MID((IF(ISERR(A535),"",fctsoleil(A535,fctlattodouble(VLOOKUP(D535,#REF!,3,FALSE)),fctlontodouble(VLOOKUP(D535,#REF!,4,FALSE)),FALSE))),7,4)),1,2))*60+MID((MID((IF(ISERR(A535),"",fctsoleil(A535,fctlattodouble(VLOOKUP(D535,#REF!,3,FALSE)),fctlontodouble(VLOOKUP(D535,#REF!,4,FALSE)),FALSE))),7,4)),3,4))/(60*24))-fctlontodouble(VLOOKUP(D535,#REF!,4,FALSE))/360,1)
),1," "),"")</f>
        <v/>
      </c>
      <c r="M535" s="79" t="str">
        <f t="shared" si="29"/>
        <v/>
      </c>
      <c r="N535" s="94"/>
      <c r="O535" s="83"/>
      <c r="P535" s="95"/>
      <c r="Q535" s="96"/>
      <c r="R535" s="97" t="str">
        <f>IF(AND(A535&lt;&gt;0,B535&lt;&gt;0,D535&lt;&gt;0,C535&lt;&gt;0,N535&lt;&gt;0),(vol_de_nuit(B535,D535,A535,C535,N535/24)*24),"")</f>
        <v/>
      </c>
      <c r="S535" s="98"/>
      <c r="T535" s="95"/>
      <c r="U535" s="99"/>
      <c r="V535" s="100"/>
      <c r="W535" s="101"/>
      <c r="X535" s="116" t="str">
        <f>IFERROR(IF(AND(VLOOKUP($F535,'Aircraft list'!$A$4:$G$39,2,FALSE)="YES",VLOOKUP($F535,'Aircraft list'!$A$4:$G$39,4,FALSE)="YES"),T535,""),"")</f>
        <v/>
      </c>
      <c r="Y535" s="115" t="str">
        <f>IFERROR(IF(AND(VLOOKUP($F535,'Aircraft list'!$A$4:$G$39,2,FALSE)="YES",VLOOKUP($F535,'Aircraft list'!$A$4:$G$39,4,FALSE)="YES"),V535,""),"")</f>
        <v/>
      </c>
      <c r="Z535" s="116" t="str">
        <f>IFERROR(IF(AND(VLOOKUP($F535,'Aircraft list'!$A$4:$G$39,3,FALSE)="YES",VLOOKUP($F535,'Aircraft list'!$A$4:$G$39,4,FALSE)="YES"),T535,""),"")</f>
        <v/>
      </c>
      <c r="AA535" s="115" t="str">
        <f>IFERROR(IF(AND(VLOOKUP($F535,'Aircraft list'!$A$4:$G$39,3,FALSE)="YES",VLOOKUP($F535,'Aircraft list'!$A$4:$G$39,4,FALSE)="YES"),V535,""),"")</f>
        <v/>
      </c>
      <c r="AB535" s="116" t="str">
        <f>IFERROR(IF(AND(VLOOKUP($F535,'Aircraft list'!$A$4:$G$39,2,FALSE)="YES",VLOOKUP($F535,'Aircraft list'!$A$4:$G$39,6,FALSE)="YES"),T535,""),"")</f>
        <v/>
      </c>
      <c r="AC535" s="115" t="str">
        <f>IFERROR(IF(AND(VLOOKUP($F535,'Aircraft list'!$A$4:$G$39,2,FALSE)="YES",VLOOKUP($F535,'Aircraft list'!$A$4:$G$39,6,FALSE)="YES"),V535,""),"")</f>
        <v/>
      </c>
      <c r="AD535" s="116" t="str">
        <f>IFERROR(IF(AND(VLOOKUP($F535,'Aircraft list'!$A$4:$G$39,3,FALSE)="YES",VLOOKUP($F535,'Aircraft list'!$A$4:$G$39,6,FALSE)="YES"),T535,""),"")</f>
        <v/>
      </c>
      <c r="AE535" s="117" t="str">
        <f>IFERROR(IF(AND(VLOOKUP($F535,'Aircraft list'!$A$4:$G$39,3,FALSE)="YES",VLOOKUP($F535,'Aircraft list'!$A$4:$G$39,6,FALSE)="YES"),U535,""),"")</f>
        <v/>
      </c>
      <c r="AF535" s="115" t="str">
        <f>IFERROR(IF(AND(VLOOKUP($F535,'Aircraft list'!$A$4:$G$39,3,FALSE)="YES",VLOOKUP($F535,'Aircraft list'!$A$4:$G$39,6,FALSE)="YES"),V535,""),"")</f>
        <v/>
      </c>
      <c r="AG535" s="116" t="str">
        <f>IFERROR(IF(VLOOKUP($F535,'Aircraft list'!$A$4:$G$39,5,FALSE)="YES",T535,""),"")</f>
        <v/>
      </c>
      <c r="AH535" s="117" t="str">
        <f>IFERROR(IF(VLOOKUP($F535,'Aircraft list'!$A$4:$G$39,5,FALSE)="YES",U535,""),"")</f>
        <v/>
      </c>
      <c r="AI535" s="115" t="str">
        <f>IFERROR(IF(VLOOKUP($F535,'Aircraft list'!$A$4:$G$39,5,FALSE)="YES",V535,""),"")</f>
        <v/>
      </c>
      <c r="AJ535" s="101"/>
      <c r="AK535" s="101"/>
      <c r="AL535" s="101"/>
      <c r="AM535" s="102" t="str">
        <f>IFERROR(IF(VLOOKUP($F535,'Aircraft list'!$A$4:$G$39,7,FALSE)="YES",N535,""),"")</f>
        <v/>
      </c>
      <c r="AN535" s="112"/>
      <c r="AO535" s="101"/>
      <c r="AP535" s="101"/>
      <c r="AQ535" s="101"/>
      <c r="AR535" s="111"/>
      <c r="AS535" s="102"/>
      <c r="AT535" s="102"/>
    </row>
    <row r="536" spans="1:46" s="50" customFormat="1">
      <c r="A536" s="84"/>
      <c r="B536" s="75"/>
      <c r="C536" s="76"/>
      <c r="D536" s="77"/>
      <c r="E536" s="73" t="str">
        <f t="shared" si="27"/>
        <v/>
      </c>
      <c r="F536" s="79"/>
      <c r="G536" s="80"/>
      <c r="H536" s="50" t="str">
        <f>IFERROR(IF(VLOOKUP(F536,'Aircraft list'!$A$4:$T$59, 3,FALSE)="YES", "ME", "SE" )," ")</f>
        <v xml:space="preserve"> </v>
      </c>
      <c r="I536" s="80"/>
      <c r="J536" s="81" t="str">
        <f ca="1">IFERROR(IF(AND(
MOD(C536-fctlontodouble(VLOOKUP(B536,#REF!,4,FALSE))/360,1)&gt;=MOD((((MID((MID((IF(ISERR(A536),"",fctsoleil(A536,fctlattodouble(VLOOKUP(B536,#REF!,3,FALSE)),fctlontodouble(VLOOKUP(B536,#REF!,4,FALSE)),FALSE))),1,4)),1,2))*60+MID((MID((IF(ISERR(A536),"",fctsoleil(A536,fctlattodouble(VLOOKUP(B536,#REF!,3,FALSE)),fctlontodouble(VLOOKUP(B536,#REF!,4,FALSE)),FALSE))),1,4)),3,4))/(60*24))-fctlontodouble(VLOOKUP(B536,#REF!,4,FALSE))/360,1),
MOD(C536-fctlontodouble(VLOOKUP(B536,#REF!,4,FALSE))/360,1)&lt;MOD((((MID((MID((IF(ISERR(A536),"",fctsoleil(A536,fctlattodouble(VLOOKUP(B536,#REF!,3,FALSE)),fctlontodouble(VLOOKUP(B536,#REF!,4,FALSE)),FALSE))),7,4)),1,2))*60+MID((MID((IF(ISERR(A536),"",fctsoleil(A536,fctlattodouble(VLOOKUP(B536,#REF!,3,FALSE)),fctlontodouble(VLOOKUP(B536,#REF!,4,FALSE)),FALSE))),7,4)),3,4))/(60*24))-fctlontodouble(VLOOKUP(B536,#REF!,4,FALSE))/360,1)
),1,""),"")</f>
        <v/>
      </c>
      <c r="K536" s="82" t="str">
        <f t="shared" si="28"/>
        <v/>
      </c>
      <c r="L536" s="79" t="str">
        <f ca="1">IFERROR(IF(AND(
MOD(E536-fctlontodouble(VLOOKUP(D536,#REF!,4,FALSE))/360,1)&gt;=MOD((((MID((MID((IF(ISERR(A536),"",fctsoleil(A536,fctlattodouble(VLOOKUP(D536,#REF!,3,FALSE)),fctlontodouble(VLOOKUP(D536,#REF!,4,FALSE)),FALSE))),1,4)),1,2))*60+MID((MID((IF(ISERR(A536),"",fctsoleil(A536,fctlattodouble(VLOOKUP(D536,#REF!,3,FALSE)),fctlontodouble(VLOOKUP(D536,#REF!,4,FALSE)),FALSE))),1,4)),3,4))/(60*24))-fctlontodouble(VLOOKUP(D536,#REF!,4,FALSE))/360,1),
MOD(E536-fctlontodouble(VLOOKUP(D536,#REF!,4,FALSE))/360,1)&lt;MOD((((MID((MID((IF(ISERR(A536),"",fctsoleil(A536,fctlattodouble(VLOOKUP(D536,#REF!,3,FALSE)),fctlontodouble(VLOOKUP(D536,#REF!,4,FALSE)),FALSE))),7,4)),1,2))*60+MID((MID((IF(ISERR(A536),"",fctsoleil(A536,fctlattodouble(VLOOKUP(D536,#REF!,3,FALSE)),fctlontodouble(VLOOKUP(D536,#REF!,4,FALSE)),FALSE))),7,4)),3,4))/(60*24))-fctlontodouble(VLOOKUP(D536,#REF!,4,FALSE))/360,1)
),1," "),"")</f>
        <v/>
      </c>
      <c r="M536" s="79" t="str">
        <f t="shared" si="29"/>
        <v/>
      </c>
      <c r="N536" s="94"/>
      <c r="O536" s="83"/>
      <c r="P536" s="95"/>
      <c r="Q536" s="96"/>
      <c r="R536" s="97" t="str">
        <f>IF(AND(A536&lt;&gt;0,B536&lt;&gt;0,D536&lt;&gt;0,C536&lt;&gt;0,N536&lt;&gt;0),(vol_de_nuit(B536,D536,A536,C536,N536/24)*24),"")</f>
        <v/>
      </c>
      <c r="S536" s="98"/>
      <c r="T536" s="95"/>
      <c r="U536" s="99"/>
      <c r="V536" s="100"/>
      <c r="W536" s="101"/>
      <c r="X536" s="116" t="str">
        <f>IFERROR(IF(AND(VLOOKUP($F536,'Aircraft list'!$A$4:$G$39,2,FALSE)="YES",VLOOKUP($F536,'Aircraft list'!$A$4:$G$39,4,FALSE)="YES"),T536,""),"")</f>
        <v/>
      </c>
      <c r="Y536" s="115" t="str">
        <f>IFERROR(IF(AND(VLOOKUP($F536,'Aircraft list'!$A$4:$G$39,2,FALSE)="YES",VLOOKUP($F536,'Aircraft list'!$A$4:$G$39,4,FALSE)="YES"),V536,""),"")</f>
        <v/>
      </c>
      <c r="Z536" s="116" t="str">
        <f>IFERROR(IF(AND(VLOOKUP($F536,'Aircraft list'!$A$4:$G$39,3,FALSE)="YES",VLOOKUP($F536,'Aircraft list'!$A$4:$G$39,4,FALSE)="YES"),T536,""),"")</f>
        <v/>
      </c>
      <c r="AA536" s="115" t="str">
        <f>IFERROR(IF(AND(VLOOKUP($F536,'Aircraft list'!$A$4:$G$39,3,FALSE)="YES",VLOOKUP($F536,'Aircraft list'!$A$4:$G$39,4,FALSE)="YES"),V536,""),"")</f>
        <v/>
      </c>
      <c r="AB536" s="116" t="str">
        <f>IFERROR(IF(AND(VLOOKUP($F536,'Aircraft list'!$A$4:$G$39,2,FALSE)="YES",VLOOKUP($F536,'Aircraft list'!$A$4:$G$39,6,FALSE)="YES"),T536,""),"")</f>
        <v/>
      </c>
      <c r="AC536" s="115" t="str">
        <f>IFERROR(IF(AND(VLOOKUP($F536,'Aircraft list'!$A$4:$G$39,2,FALSE)="YES",VLOOKUP($F536,'Aircraft list'!$A$4:$G$39,6,FALSE)="YES"),V536,""),"")</f>
        <v/>
      </c>
      <c r="AD536" s="116" t="str">
        <f>IFERROR(IF(AND(VLOOKUP($F536,'Aircraft list'!$A$4:$G$39,3,FALSE)="YES",VLOOKUP($F536,'Aircraft list'!$A$4:$G$39,6,FALSE)="YES"),T536,""),"")</f>
        <v/>
      </c>
      <c r="AE536" s="117" t="str">
        <f>IFERROR(IF(AND(VLOOKUP($F536,'Aircraft list'!$A$4:$G$39,3,FALSE)="YES",VLOOKUP($F536,'Aircraft list'!$A$4:$G$39,6,FALSE)="YES"),U536,""),"")</f>
        <v/>
      </c>
      <c r="AF536" s="115" t="str">
        <f>IFERROR(IF(AND(VLOOKUP($F536,'Aircraft list'!$A$4:$G$39,3,FALSE)="YES",VLOOKUP($F536,'Aircraft list'!$A$4:$G$39,6,FALSE)="YES"),V536,""),"")</f>
        <v/>
      </c>
      <c r="AG536" s="116" t="str">
        <f>IFERROR(IF(VLOOKUP($F536,'Aircraft list'!$A$4:$G$39,5,FALSE)="YES",T536,""),"")</f>
        <v/>
      </c>
      <c r="AH536" s="117" t="str">
        <f>IFERROR(IF(VLOOKUP($F536,'Aircraft list'!$A$4:$G$39,5,FALSE)="YES",U536,""),"")</f>
        <v/>
      </c>
      <c r="AI536" s="115" t="str">
        <f>IFERROR(IF(VLOOKUP($F536,'Aircraft list'!$A$4:$G$39,5,FALSE)="YES",V536,""),"")</f>
        <v/>
      </c>
      <c r="AJ536" s="101"/>
      <c r="AK536" s="101"/>
      <c r="AL536" s="101"/>
      <c r="AM536" s="102" t="str">
        <f>IFERROR(IF(VLOOKUP($F536,'Aircraft list'!$A$4:$G$39,7,FALSE)="YES",N536,""),"")</f>
        <v/>
      </c>
      <c r="AN536" s="112"/>
      <c r="AO536" s="101"/>
      <c r="AP536" s="101"/>
      <c r="AQ536" s="101"/>
      <c r="AR536" s="111"/>
      <c r="AS536" s="102"/>
      <c r="AT536" s="102"/>
    </row>
    <row r="537" spans="1:46" s="50" customFormat="1">
      <c r="A537" s="84"/>
      <c r="B537" s="75"/>
      <c r="C537" s="76"/>
      <c r="D537" s="77"/>
      <c r="E537" s="73" t="str">
        <f t="shared" si="27"/>
        <v/>
      </c>
      <c r="F537" s="79"/>
      <c r="G537" s="80"/>
      <c r="H537" s="50" t="str">
        <f>IFERROR(IF(VLOOKUP(F537,'Aircraft list'!$A$4:$T$59, 3,FALSE)="YES", "ME", "SE" )," ")</f>
        <v xml:space="preserve"> </v>
      </c>
      <c r="I537" s="80"/>
      <c r="J537" s="81" t="str">
        <f ca="1">IFERROR(IF(AND(
MOD(C537-fctlontodouble(VLOOKUP(B537,#REF!,4,FALSE))/360,1)&gt;=MOD((((MID((MID((IF(ISERR(A537),"",fctsoleil(A537,fctlattodouble(VLOOKUP(B537,#REF!,3,FALSE)),fctlontodouble(VLOOKUP(B537,#REF!,4,FALSE)),FALSE))),1,4)),1,2))*60+MID((MID((IF(ISERR(A537),"",fctsoleil(A537,fctlattodouble(VLOOKUP(B537,#REF!,3,FALSE)),fctlontodouble(VLOOKUP(B537,#REF!,4,FALSE)),FALSE))),1,4)),3,4))/(60*24))-fctlontodouble(VLOOKUP(B537,#REF!,4,FALSE))/360,1),
MOD(C537-fctlontodouble(VLOOKUP(B537,#REF!,4,FALSE))/360,1)&lt;MOD((((MID((MID((IF(ISERR(A537),"",fctsoleil(A537,fctlattodouble(VLOOKUP(B537,#REF!,3,FALSE)),fctlontodouble(VLOOKUP(B537,#REF!,4,FALSE)),FALSE))),7,4)),1,2))*60+MID((MID((IF(ISERR(A537),"",fctsoleil(A537,fctlattodouble(VLOOKUP(B537,#REF!,3,FALSE)),fctlontodouble(VLOOKUP(B537,#REF!,4,FALSE)),FALSE))),7,4)),3,4))/(60*24))-fctlontodouble(VLOOKUP(B537,#REF!,4,FALSE))/360,1)
),1,""),"")</f>
        <v/>
      </c>
      <c r="K537" s="82" t="str">
        <f t="shared" si="28"/>
        <v/>
      </c>
      <c r="L537" s="79" t="str">
        <f ca="1">IFERROR(IF(AND(
MOD(E537-fctlontodouble(VLOOKUP(D537,#REF!,4,FALSE))/360,1)&gt;=MOD((((MID((MID((IF(ISERR(A537),"",fctsoleil(A537,fctlattodouble(VLOOKUP(D537,#REF!,3,FALSE)),fctlontodouble(VLOOKUP(D537,#REF!,4,FALSE)),FALSE))),1,4)),1,2))*60+MID((MID((IF(ISERR(A537),"",fctsoleil(A537,fctlattodouble(VLOOKUP(D537,#REF!,3,FALSE)),fctlontodouble(VLOOKUP(D537,#REF!,4,FALSE)),FALSE))),1,4)),3,4))/(60*24))-fctlontodouble(VLOOKUP(D537,#REF!,4,FALSE))/360,1),
MOD(E537-fctlontodouble(VLOOKUP(D537,#REF!,4,FALSE))/360,1)&lt;MOD((((MID((MID((IF(ISERR(A537),"",fctsoleil(A537,fctlattodouble(VLOOKUP(D537,#REF!,3,FALSE)),fctlontodouble(VLOOKUP(D537,#REF!,4,FALSE)),FALSE))),7,4)),1,2))*60+MID((MID((IF(ISERR(A537),"",fctsoleil(A537,fctlattodouble(VLOOKUP(D537,#REF!,3,FALSE)),fctlontodouble(VLOOKUP(D537,#REF!,4,FALSE)),FALSE))),7,4)),3,4))/(60*24))-fctlontodouble(VLOOKUP(D537,#REF!,4,FALSE))/360,1)
),1," "),"")</f>
        <v/>
      </c>
      <c r="M537" s="79" t="str">
        <f t="shared" si="29"/>
        <v/>
      </c>
      <c r="N537" s="94"/>
      <c r="O537" s="83"/>
      <c r="P537" s="95"/>
      <c r="Q537" s="96"/>
      <c r="R537" s="97" t="str">
        <f>IF(AND(A537&lt;&gt;0,B537&lt;&gt;0,D537&lt;&gt;0,C537&lt;&gt;0,N537&lt;&gt;0),(vol_de_nuit(B537,D537,A537,C537,N537/24)*24),"")</f>
        <v/>
      </c>
      <c r="S537" s="98"/>
      <c r="T537" s="95"/>
      <c r="U537" s="99"/>
      <c r="V537" s="100"/>
      <c r="W537" s="101"/>
      <c r="X537" s="116" t="str">
        <f>IFERROR(IF(AND(VLOOKUP($F537,'Aircraft list'!$A$4:$G$39,2,FALSE)="YES",VLOOKUP($F537,'Aircraft list'!$A$4:$G$39,4,FALSE)="YES"),T537,""),"")</f>
        <v/>
      </c>
      <c r="Y537" s="115" t="str">
        <f>IFERROR(IF(AND(VLOOKUP($F537,'Aircraft list'!$A$4:$G$39,2,FALSE)="YES",VLOOKUP($F537,'Aircraft list'!$A$4:$G$39,4,FALSE)="YES"),V537,""),"")</f>
        <v/>
      </c>
      <c r="Z537" s="116" t="str">
        <f>IFERROR(IF(AND(VLOOKUP($F537,'Aircraft list'!$A$4:$G$39,3,FALSE)="YES",VLOOKUP($F537,'Aircraft list'!$A$4:$G$39,4,FALSE)="YES"),T537,""),"")</f>
        <v/>
      </c>
      <c r="AA537" s="115" t="str">
        <f>IFERROR(IF(AND(VLOOKUP($F537,'Aircraft list'!$A$4:$G$39,3,FALSE)="YES",VLOOKUP($F537,'Aircraft list'!$A$4:$G$39,4,FALSE)="YES"),V537,""),"")</f>
        <v/>
      </c>
      <c r="AB537" s="116" t="str">
        <f>IFERROR(IF(AND(VLOOKUP($F537,'Aircraft list'!$A$4:$G$39,2,FALSE)="YES",VLOOKUP($F537,'Aircraft list'!$A$4:$G$39,6,FALSE)="YES"),T537,""),"")</f>
        <v/>
      </c>
      <c r="AC537" s="115" t="str">
        <f>IFERROR(IF(AND(VLOOKUP($F537,'Aircraft list'!$A$4:$G$39,2,FALSE)="YES",VLOOKUP($F537,'Aircraft list'!$A$4:$G$39,6,FALSE)="YES"),V537,""),"")</f>
        <v/>
      </c>
      <c r="AD537" s="116" t="str">
        <f>IFERROR(IF(AND(VLOOKUP($F537,'Aircraft list'!$A$4:$G$39,3,FALSE)="YES",VLOOKUP($F537,'Aircraft list'!$A$4:$G$39,6,FALSE)="YES"),T537,""),"")</f>
        <v/>
      </c>
      <c r="AE537" s="117" t="str">
        <f>IFERROR(IF(AND(VLOOKUP($F537,'Aircraft list'!$A$4:$G$39,3,FALSE)="YES",VLOOKUP($F537,'Aircraft list'!$A$4:$G$39,6,FALSE)="YES"),U537,""),"")</f>
        <v/>
      </c>
      <c r="AF537" s="115" t="str">
        <f>IFERROR(IF(AND(VLOOKUP($F537,'Aircraft list'!$A$4:$G$39,3,FALSE)="YES",VLOOKUP($F537,'Aircraft list'!$A$4:$G$39,6,FALSE)="YES"),V537,""),"")</f>
        <v/>
      </c>
      <c r="AG537" s="116" t="str">
        <f>IFERROR(IF(VLOOKUP($F537,'Aircraft list'!$A$4:$G$39,5,FALSE)="YES",T537,""),"")</f>
        <v/>
      </c>
      <c r="AH537" s="117" t="str">
        <f>IFERROR(IF(VLOOKUP($F537,'Aircraft list'!$A$4:$G$39,5,FALSE)="YES",U537,""),"")</f>
        <v/>
      </c>
      <c r="AI537" s="115" t="str">
        <f>IFERROR(IF(VLOOKUP($F537,'Aircraft list'!$A$4:$G$39,5,FALSE)="YES",V537,""),"")</f>
        <v/>
      </c>
      <c r="AJ537" s="101"/>
      <c r="AK537" s="101"/>
      <c r="AL537" s="101"/>
      <c r="AM537" s="102" t="str">
        <f>IFERROR(IF(VLOOKUP($F537,'Aircraft list'!$A$4:$G$39,7,FALSE)="YES",N537,""),"")</f>
        <v/>
      </c>
      <c r="AN537" s="112"/>
      <c r="AO537" s="101"/>
      <c r="AP537" s="101"/>
      <c r="AQ537" s="101"/>
      <c r="AR537" s="111"/>
      <c r="AS537" s="102"/>
      <c r="AT537" s="102"/>
    </row>
    <row r="538" spans="1:46" s="50" customFormat="1">
      <c r="A538" s="84"/>
      <c r="B538" s="75"/>
      <c r="C538" s="76"/>
      <c r="D538" s="77"/>
      <c r="E538" s="73" t="str">
        <f t="shared" si="27"/>
        <v/>
      </c>
      <c r="F538" s="79"/>
      <c r="G538" s="80"/>
      <c r="H538" s="50" t="str">
        <f>IFERROR(IF(VLOOKUP(F538,'Aircraft list'!$A$4:$T$59, 3,FALSE)="YES", "ME", "SE" )," ")</f>
        <v xml:space="preserve"> </v>
      </c>
      <c r="I538" s="80"/>
      <c r="J538" s="81" t="str">
        <f ca="1">IFERROR(IF(AND(
MOD(C538-fctlontodouble(VLOOKUP(B538,#REF!,4,FALSE))/360,1)&gt;=MOD((((MID((MID((IF(ISERR(A538),"",fctsoleil(A538,fctlattodouble(VLOOKUP(B538,#REF!,3,FALSE)),fctlontodouble(VLOOKUP(B538,#REF!,4,FALSE)),FALSE))),1,4)),1,2))*60+MID((MID((IF(ISERR(A538),"",fctsoleil(A538,fctlattodouble(VLOOKUP(B538,#REF!,3,FALSE)),fctlontodouble(VLOOKUP(B538,#REF!,4,FALSE)),FALSE))),1,4)),3,4))/(60*24))-fctlontodouble(VLOOKUP(B538,#REF!,4,FALSE))/360,1),
MOD(C538-fctlontodouble(VLOOKUP(B538,#REF!,4,FALSE))/360,1)&lt;MOD((((MID((MID((IF(ISERR(A538),"",fctsoleil(A538,fctlattodouble(VLOOKUP(B538,#REF!,3,FALSE)),fctlontodouble(VLOOKUP(B538,#REF!,4,FALSE)),FALSE))),7,4)),1,2))*60+MID((MID((IF(ISERR(A538),"",fctsoleil(A538,fctlattodouble(VLOOKUP(B538,#REF!,3,FALSE)),fctlontodouble(VLOOKUP(B538,#REF!,4,FALSE)),FALSE))),7,4)),3,4))/(60*24))-fctlontodouble(VLOOKUP(B538,#REF!,4,FALSE))/360,1)
),1,""),"")</f>
        <v/>
      </c>
      <c r="K538" s="82" t="str">
        <f t="shared" si="28"/>
        <v/>
      </c>
      <c r="L538" s="79" t="str">
        <f ca="1">IFERROR(IF(AND(
MOD(E538-fctlontodouble(VLOOKUP(D538,#REF!,4,FALSE))/360,1)&gt;=MOD((((MID((MID((IF(ISERR(A538),"",fctsoleil(A538,fctlattodouble(VLOOKUP(D538,#REF!,3,FALSE)),fctlontodouble(VLOOKUP(D538,#REF!,4,FALSE)),FALSE))),1,4)),1,2))*60+MID((MID((IF(ISERR(A538),"",fctsoleil(A538,fctlattodouble(VLOOKUP(D538,#REF!,3,FALSE)),fctlontodouble(VLOOKUP(D538,#REF!,4,FALSE)),FALSE))),1,4)),3,4))/(60*24))-fctlontodouble(VLOOKUP(D538,#REF!,4,FALSE))/360,1),
MOD(E538-fctlontodouble(VLOOKUP(D538,#REF!,4,FALSE))/360,1)&lt;MOD((((MID((MID((IF(ISERR(A538),"",fctsoleil(A538,fctlattodouble(VLOOKUP(D538,#REF!,3,FALSE)),fctlontodouble(VLOOKUP(D538,#REF!,4,FALSE)),FALSE))),7,4)),1,2))*60+MID((MID((IF(ISERR(A538),"",fctsoleil(A538,fctlattodouble(VLOOKUP(D538,#REF!,3,FALSE)),fctlontodouble(VLOOKUP(D538,#REF!,4,FALSE)),FALSE))),7,4)),3,4))/(60*24))-fctlontodouble(VLOOKUP(D538,#REF!,4,FALSE))/360,1)
),1," "),"")</f>
        <v/>
      </c>
      <c r="M538" s="79" t="str">
        <f t="shared" si="29"/>
        <v/>
      </c>
      <c r="N538" s="94"/>
      <c r="O538" s="83"/>
      <c r="P538" s="95"/>
      <c r="Q538" s="96"/>
      <c r="R538" s="97" t="str">
        <f>IF(AND(A538&lt;&gt;0,B538&lt;&gt;0,D538&lt;&gt;0,C538&lt;&gt;0,N538&lt;&gt;0),(vol_de_nuit(B538,D538,A538,C538,N538/24)*24),"")</f>
        <v/>
      </c>
      <c r="S538" s="98"/>
      <c r="T538" s="95"/>
      <c r="U538" s="99"/>
      <c r="V538" s="100"/>
      <c r="W538" s="101"/>
      <c r="X538" s="116" t="str">
        <f>IFERROR(IF(AND(VLOOKUP($F538,'Aircraft list'!$A$4:$G$39,2,FALSE)="YES",VLOOKUP($F538,'Aircraft list'!$A$4:$G$39,4,FALSE)="YES"),T538,""),"")</f>
        <v/>
      </c>
      <c r="Y538" s="115" t="str">
        <f>IFERROR(IF(AND(VLOOKUP($F538,'Aircraft list'!$A$4:$G$39,2,FALSE)="YES",VLOOKUP($F538,'Aircraft list'!$A$4:$G$39,4,FALSE)="YES"),V538,""),"")</f>
        <v/>
      </c>
      <c r="Z538" s="116" t="str">
        <f>IFERROR(IF(AND(VLOOKUP($F538,'Aircraft list'!$A$4:$G$39,3,FALSE)="YES",VLOOKUP($F538,'Aircraft list'!$A$4:$G$39,4,FALSE)="YES"),T538,""),"")</f>
        <v/>
      </c>
      <c r="AA538" s="115" t="str">
        <f>IFERROR(IF(AND(VLOOKUP($F538,'Aircraft list'!$A$4:$G$39,3,FALSE)="YES",VLOOKUP($F538,'Aircraft list'!$A$4:$G$39,4,FALSE)="YES"),V538,""),"")</f>
        <v/>
      </c>
      <c r="AB538" s="116" t="str">
        <f>IFERROR(IF(AND(VLOOKUP($F538,'Aircraft list'!$A$4:$G$39,2,FALSE)="YES",VLOOKUP($F538,'Aircraft list'!$A$4:$G$39,6,FALSE)="YES"),T538,""),"")</f>
        <v/>
      </c>
      <c r="AC538" s="115" t="str">
        <f>IFERROR(IF(AND(VLOOKUP($F538,'Aircraft list'!$A$4:$G$39,2,FALSE)="YES",VLOOKUP($F538,'Aircraft list'!$A$4:$G$39,6,FALSE)="YES"),V538,""),"")</f>
        <v/>
      </c>
      <c r="AD538" s="116" t="str">
        <f>IFERROR(IF(AND(VLOOKUP($F538,'Aircraft list'!$A$4:$G$39,3,FALSE)="YES",VLOOKUP($F538,'Aircraft list'!$A$4:$G$39,6,FALSE)="YES"),T538,""),"")</f>
        <v/>
      </c>
      <c r="AE538" s="117" t="str">
        <f>IFERROR(IF(AND(VLOOKUP($F538,'Aircraft list'!$A$4:$G$39,3,FALSE)="YES",VLOOKUP($F538,'Aircraft list'!$A$4:$G$39,6,FALSE)="YES"),U538,""),"")</f>
        <v/>
      </c>
      <c r="AF538" s="115" t="str">
        <f>IFERROR(IF(AND(VLOOKUP($F538,'Aircraft list'!$A$4:$G$39,3,FALSE)="YES",VLOOKUP($F538,'Aircraft list'!$A$4:$G$39,6,FALSE)="YES"),V538,""),"")</f>
        <v/>
      </c>
      <c r="AG538" s="116" t="str">
        <f>IFERROR(IF(VLOOKUP($F538,'Aircraft list'!$A$4:$G$39,5,FALSE)="YES",T538,""),"")</f>
        <v/>
      </c>
      <c r="AH538" s="117" t="str">
        <f>IFERROR(IF(VLOOKUP($F538,'Aircraft list'!$A$4:$G$39,5,FALSE)="YES",U538,""),"")</f>
        <v/>
      </c>
      <c r="AI538" s="115" t="str">
        <f>IFERROR(IF(VLOOKUP($F538,'Aircraft list'!$A$4:$G$39,5,FALSE)="YES",V538,""),"")</f>
        <v/>
      </c>
      <c r="AJ538" s="101"/>
      <c r="AK538" s="101"/>
      <c r="AL538" s="101"/>
      <c r="AM538" s="102" t="str">
        <f>IFERROR(IF(VLOOKUP($F538,'Aircraft list'!$A$4:$G$39,7,FALSE)="YES",N538,""),"")</f>
        <v/>
      </c>
      <c r="AN538" s="112"/>
      <c r="AO538" s="101"/>
      <c r="AP538" s="101"/>
      <c r="AQ538" s="101"/>
      <c r="AR538" s="111"/>
      <c r="AS538" s="102"/>
      <c r="AT538" s="102"/>
    </row>
    <row r="539" spans="1:46" s="50" customFormat="1">
      <c r="A539" s="84"/>
      <c r="B539" s="75"/>
      <c r="C539" s="76"/>
      <c r="D539" s="77"/>
      <c r="E539" s="73" t="str">
        <f t="shared" si="27"/>
        <v/>
      </c>
      <c r="F539" s="79"/>
      <c r="G539" s="80"/>
      <c r="H539" s="50" t="str">
        <f>IFERROR(IF(VLOOKUP(F539,'Aircraft list'!$A$4:$T$59, 3,FALSE)="YES", "ME", "SE" )," ")</f>
        <v xml:space="preserve"> </v>
      </c>
      <c r="I539" s="80"/>
      <c r="J539" s="81" t="str">
        <f ca="1">IFERROR(IF(AND(
MOD(C539-fctlontodouble(VLOOKUP(B539,#REF!,4,FALSE))/360,1)&gt;=MOD((((MID((MID((IF(ISERR(A539),"",fctsoleil(A539,fctlattodouble(VLOOKUP(B539,#REF!,3,FALSE)),fctlontodouble(VLOOKUP(B539,#REF!,4,FALSE)),FALSE))),1,4)),1,2))*60+MID((MID((IF(ISERR(A539),"",fctsoleil(A539,fctlattodouble(VLOOKUP(B539,#REF!,3,FALSE)),fctlontodouble(VLOOKUP(B539,#REF!,4,FALSE)),FALSE))),1,4)),3,4))/(60*24))-fctlontodouble(VLOOKUP(B539,#REF!,4,FALSE))/360,1),
MOD(C539-fctlontodouble(VLOOKUP(B539,#REF!,4,FALSE))/360,1)&lt;MOD((((MID((MID((IF(ISERR(A539),"",fctsoleil(A539,fctlattodouble(VLOOKUP(B539,#REF!,3,FALSE)),fctlontodouble(VLOOKUP(B539,#REF!,4,FALSE)),FALSE))),7,4)),1,2))*60+MID((MID((IF(ISERR(A539),"",fctsoleil(A539,fctlattodouble(VLOOKUP(B539,#REF!,3,FALSE)),fctlontodouble(VLOOKUP(B539,#REF!,4,FALSE)),FALSE))),7,4)),3,4))/(60*24))-fctlontodouble(VLOOKUP(B539,#REF!,4,FALSE))/360,1)
),1,""),"")</f>
        <v/>
      </c>
      <c r="K539" s="82" t="str">
        <f t="shared" si="28"/>
        <v/>
      </c>
      <c r="L539" s="79" t="str">
        <f ca="1">IFERROR(IF(AND(
MOD(E539-fctlontodouble(VLOOKUP(D539,#REF!,4,FALSE))/360,1)&gt;=MOD((((MID((MID((IF(ISERR(A539),"",fctsoleil(A539,fctlattodouble(VLOOKUP(D539,#REF!,3,FALSE)),fctlontodouble(VLOOKUP(D539,#REF!,4,FALSE)),FALSE))),1,4)),1,2))*60+MID((MID((IF(ISERR(A539),"",fctsoleil(A539,fctlattodouble(VLOOKUP(D539,#REF!,3,FALSE)),fctlontodouble(VLOOKUP(D539,#REF!,4,FALSE)),FALSE))),1,4)),3,4))/(60*24))-fctlontodouble(VLOOKUP(D539,#REF!,4,FALSE))/360,1),
MOD(E539-fctlontodouble(VLOOKUP(D539,#REF!,4,FALSE))/360,1)&lt;MOD((((MID((MID((IF(ISERR(A539),"",fctsoleil(A539,fctlattodouble(VLOOKUP(D539,#REF!,3,FALSE)),fctlontodouble(VLOOKUP(D539,#REF!,4,FALSE)),FALSE))),7,4)),1,2))*60+MID((MID((IF(ISERR(A539),"",fctsoleil(A539,fctlattodouble(VLOOKUP(D539,#REF!,3,FALSE)),fctlontodouble(VLOOKUP(D539,#REF!,4,FALSE)),FALSE))),7,4)),3,4))/(60*24))-fctlontodouble(VLOOKUP(D539,#REF!,4,FALSE))/360,1)
),1," "),"")</f>
        <v/>
      </c>
      <c r="M539" s="79" t="str">
        <f t="shared" si="29"/>
        <v/>
      </c>
      <c r="N539" s="94"/>
      <c r="O539" s="83"/>
      <c r="P539" s="95"/>
      <c r="Q539" s="96"/>
      <c r="R539" s="97" t="str">
        <f>IF(AND(A539&lt;&gt;0,B539&lt;&gt;0,D539&lt;&gt;0,C539&lt;&gt;0,N539&lt;&gt;0),(vol_de_nuit(B539,D539,A539,C539,N539/24)*24),"")</f>
        <v/>
      </c>
      <c r="S539" s="98"/>
      <c r="T539" s="95"/>
      <c r="U539" s="99"/>
      <c r="V539" s="100"/>
      <c r="W539" s="101"/>
      <c r="X539" s="116" t="str">
        <f>IFERROR(IF(AND(VLOOKUP($F539,'Aircraft list'!$A$4:$G$39,2,FALSE)="YES",VLOOKUP($F539,'Aircraft list'!$A$4:$G$39,4,FALSE)="YES"),T539,""),"")</f>
        <v/>
      </c>
      <c r="Y539" s="115" t="str">
        <f>IFERROR(IF(AND(VLOOKUP($F539,'Aircraft list'!$A$4:$G$39,2,FALSE)="YES",VLOOKUP($F539,'Aircraft list'!$A$4:$G$39,4,FALSE)="YES"),V539,""),"")</f>
        <v/>
      </c>
      <c r="Z539" s="116" t="str">
        <f>IFERROR(IF(AND(VLOOKUP($F539,'Aircraft list'!$A$4:$G$39,3,FALSE)="YES",VLOOKUP($F539,'Aircraft list'!$A$4:$G$39,4,FALSE)="YES"),T539,""),"")</f>
        <v/>
      </c>
      <c r="AA539" s="115" t="str">
        <f>IFERROR(IF(AND(VLOOKUP($F539,'Aircraft list'!$A$4:$G$39,3,FALSE)="YES",VLOOKUP($F539,'Aircraft list'!$A$4:$G$39,4,FALSE)="YES"),V539,""),"")</f>
        <v/>
      </c>
      <c r="AB539" s="116" t="str">
        <f>IFERROR(IF(AND(VLOOKUP($F539,'Aircraft list'!$A$4:$G$39,2,FALSE)="YES",VLOOKUP($F539,'Aircraft list'!$A$4:$G$39,6,FALSE)="YES"),T539,""),"")</f>
        <v/>
      </c>
      <c r="AC539" s="115" t="str">
        <f>IFERROR(IF(AND(VLOOKUP($F539,'Aircraft list'!$A$4:$G$39,2,FALSE)="YES",VLOOKUP($F539,'Aircraft list'!$A$4:$G$39,6,FALSE)="YES"),V539,""),"")</f>
        <v/>
      </c>
      <c r="AD539" s="116" t="str">
        <f>IFERROR(IF(AND(VLOOKUP($F539,'Aircraft list'!$A$4:$G$39,3,FALSE)="YES",VLOOKUP($F539,'Aircraft list'!$A$4:$G$39,6,FALSE)="YES"),T539,""),"")</f>
        <v/>
      </c>
      <c r="AE539" s="117" t="str">
        <f>IFERROR(IF(AND(VLOOKUP($F539,'Aircraft list'!$A$4:$G$39,3,FALSE)="YES",VLOOKUP($F539,'Aircraft list'!$A$4:$G$39,6,FALSE)="YES"),U539,""),"")</f>
        <v/>
      </c>
      <c r="AF539" s="115" t="str">
        <f>IFERROR(IF(AND(VLOOKUP($F539,'Aircraft list'!$A$4:$G$39,3,FALSE)="YES",VLOOKUP($F539,'Aircraft list'!$A$4:$G$39,6,FALSE)="YES"),V539,""),"")</f>
        <v/>
      </c>
      <c r="AG539" s="116" t="str">
        <f>IFERROR(IF(VLOOKUP($F539,'Aircraft list'!$A$4:$G$39,5,FALSE)="YES",T539,""),"")</f>
        <v/>
      </c>
      <c r="AH539" s="117" t="str">
        <f>IFERROR(IF(VLOOKUP($F539,'Aircraft list'!$A$4:$G$39,5,FALSE)="YES",U539,""),"")</f>
        <v/>
      </c>
      <c r="AI539" s="115" t="str">
        <f>IFERROR(IF(VLOOKUP($F539,'Aircraft list'!$A$4:$G$39,5,FALSE)="YES",V539,""),"")</f>
        <v/>
      </c>
      <c r="AJ539" s="101"/>
      <c r="AK539" s="101"/>
      <c r="AL539" s="101"/>
      <c r="AM539" s="102" t="str">
        <f>IFERROR(IF(VLOOKUP($F539,'Aircraft list'!$A$4:$G$39,7,FALSE)="YES",N539,""),"")</f>
        <v/>
      </c>
      <c r="AN539" s="112"/>
      <c r="AO539" s="101"/>
      <c r="AP539" s="101"/>
      <c r="AQ539" s="101"/>
      <c r="AR539" s="111"/>
      <c r="AS539" s="102"/>
      <c r="AT539" s="102"/>
    </row>
    <row r="540" spans="1:46" s="50" customFormat="1">
      <c r="A540" s="84"/>
      <c r="B540" s="75"/>
      <c r="C540" s="76"/>
      <c r="D540" s="77"/>
      <c r="E540" s="73" t="str">
        <f t="shared" si="27"/>
        <v/>
      </c>
      <c r="F540" s="79"/>
      <c r="G540" s="80"/>
      <c r="H540" s="50" t="str">
        <f>IFERROR(IF(VLOOKUP(F540,'Aircraft list'!$A$4:$T$59, 3,FALSE)="YES", "ME", "SE" )," ")</f>
        <v xml:space="preserve"> </v>
      </c>
      <c r="I540" s="80"/>
      <c r="J540" s="81" t="str">
        <f ca="1">IFERROR(IF(AND(
MOD(C540-fctlontodouble(VLOOKUP(B540,#REF!,4,FALSE))/360,1)&gt;=MOD((((MID((MID((IF(ISERR(A540),"",fctsoleil(A540,fctlattodouble(VLOOKUP(B540,#REF!,3,FALSE)),fctlontodouble(VLOOKUP(B540,#REF!,4,FALSE)),FALSE))),1,4)),1,2))*60+MID((MID((IF(ISERR(A540),"",fctsoleil(A540,fctlattodouble(VLOOKUP(B540,#REF!,3,FALSE)),fctlontodouble(VLOOKUP(B540,#REF!,4,FALSE)),FALSE))),1,4)),3,4))/(60*24))-fctlontodouble(VLOOKUP(B540,#REF!,4,FALSE))/360,1),
MOD(C540-fctlontodouble(VLOOKUP(B540,#REF!,4,FALSE))/360,1)&lt;MOD((((MID((MID((IF(ISERR(A540),"",fctsoleil(A540,fctlattodouble(VLOOKUP(B540,#REF!,3,FALSE)),fctlontodouble(VLOOKUP(B540,#REF!,4,FALSE)),FALSE))),7,4)),1,2))*60+MID((MID((IF(ISERR(A540),"",fctsoleil(A540,fctlattodouble(VLOOKUP(B540,#REF!,3,FALSE)),fctlontodouble(VLOOKUP(B540,#REF!,4,FALSE)),FALSE))),7,4)),3,4))/(60*24))-fctlontodouble(VLOOKUP(B540,#REF!,4,FALSE))/360,1)
),1,""),"")</f>
        <v/>
      </c>
      <c r="K540" s="82" t="str">
        <f t="shared" si="28"/>
        <v/>
      </c>
      <c r="L540" s="79" t="str">
        <f ca="1">IFERROR(IF(AND(
MOD(E540-fctlontodouble(VLOOKUP(D540,#REF!,4,FALSE))/360,1)&gt;=MOD((((MID((MID((IF(ISERR(A540),"",fctsoleil(A540,fctlattodouble(VLOOKUP(D540,#REF!,3,FALSE)),fctlontodouble(VLOOKUP(D540,#REF!,4,FALSE)),FALSE))),1,4)),1,2))*60+MID((MID((IF(ISERR(A540),"",fctsoleil(A540,fctlattodouble(VLOOKUP(D540,#REF!,3,FALSE)),fctlontodouble(VLOOKUP(D540,#REF!,4,FALSE)),FALSE))),1,4)),3,4))/(60*24))-fctlontodouble(VLOOKUP(D540,#REF!,4,FALSE))/360,1),
MOD(E540-fctlontodouble(VLOOKUP(D540,#REF!,4,FALSE))/360,1)&lt;MOD((((MID((MID((IF(ISERR(A540),"",fctsoleil(A540,fctlattodouble(VLOOKUP(D540,#REF!,3,FALSE)),fctlontodouble(VLOOKUP(D540,#REF!,4,FALSE)),FALSE))),7,4)),1,2))*60+MID((MID((IF(ISERR(A540),"",fctsoleil(A540,fctlattodouble(VLOOKUP(D540,#REF!,3,FALSE)),fctlontodouble(VLOOKUP(D540,#REF!,4,FALSE)),FALSE))),7,4)),3,4))/(60*24))-fctlontodouble(VLOOKUP(D540,#REF!,4,FALSE))/360,1)
),1," "),"")</f>
        <v/>
      </c>
      <c r="M540" s="79" t="str">
        <f t="shared" si="29"/>
        <v/>
      </c>
      <c r="N540" s="94"/>
      <c r="O540" s="83"/>
      <c r="P540" s="95"/>
      <c r="Q540" s="96"/>
      <c r="R540" s="97" t="str">
        <f>IF(AND(A540&lt;&gt;0,B540&lt;&gt;0,D540&lt;&gt;0,C540&lt;&gt;0,N540&lt;&gt;0),(vol_de_nuit(B540,D540,A540,C540,N540/24)*24),"")</f>
        <v/>
      </c>
      <c r="S540" s="98"/>
      <c r="T540" s="95"/>
      <c r="U540" s="99"/>
      <c r="V540" s="100"/>
      <c r="W540" s="101"/>
      <c r="X540" s="116" t="str">
        <f>IFERROR(IF(AND(VLOOKUP($F540,'Aircraft list'!$A$4:$G$39,2,FALSE)="YES",VLOOKUP($F540,'Aircraft list'!$A$4:$G$39,4,FALSE)="YES"),T540,""),"")</f>
        <v/>
      </c>
      <c r="Y540" s="115" t="str">
        <f>IFERROR(IF(AND(VLOOKUP($F540,'Aircraft list'!$A$4:$G$39,2,FALSE)="YES",VLOOKUP($F540,'Aircraft list'!$A$4:$G$39,4,FALSE)="YES"),V540,""),"")</f>
        <v/>
      </c>
      <c r="Z540" s="116" t="str">
        <f>IFERROR(IF(AND(VLOOKUP($F540,'Aircraft list'!$A$4:$G$39,3,FALSE)="YES",VLOOKUP($F540,'Aircraft list'!$A$4:$G$39,4,FALSE)="YES"),T540,""),"")</f>
        <v/>
      </c>
      <c r="AA540" s="115" t="str">
        <f>IFERROR(IF(AND(VLOOKUP($F540,'Aircraft list'!$A$4:$G$39,3,FALSE)="YES",VLOOKUP($F540,'Aircraft list'!$A$4:$G$39,4,FALSE)="YES"),V540,""),"")</f>
        <v/>
      </c>
      <c r="AB540" s="116" t="str">
        <f>IFERROR(IF(AND(VLOOKUP($F540,'Aircraft list'!$A$4:$G$39,2,FALSE)="YES",VLOOKUP($F540,'Aircraft list'!$A$4:$G$39,6,FALSE)="YES"),T540,""),"")</f>
        <v/>
      </c>
      <c r="AC540" s="115" t="str">
        <f>IFERROR(IF(AND(VLOOKUP($F540,'Aircraft list'!$A$4:$G$39,2,FALSE)="YES",VLOOKUP($F540,'Aircraft list'!$A$4:$G$39,6,FALSE)="YES"),V540,""),"")</f>
        <v/>
      </c>
      <c r="AD540" s="116" t="str">
        <f>IFERROR(IF(AND(VLOOKUP($F540,'Aircraft list'!$A$4:$G$39,3,FALSE)="YES",VLOOKUP($F540,'Aircraft list'!$A$4:$G$39,6,FALSE)="YES"),T540,""),"")</f>
        <v/>
      </c>
      <c r="AE540" s="117" t="str">
        <f>IFERROR(IF(AND(VLOOKUP($F540,'Aircraft list'!$A$4:$G$39,3,FALSE)="YES",VLOOKUP($F540,'Aircraft list'!$A$4:$G$39,6,FALSE)="YES"),U540,""),"")</f>
        <v/>
      </c>
      <c r="AF540" s="115" t="str">
        <f>IFERROR(IF(AND(VLOOKUP($F540,'Aircraft list'!$A$4:$G$39,3,FALSE)="YES",VLOOKUP($F540,'Aircraft list'!$A$4:$G$39,6,FALSE)="YES"),V540,""),"")</f>
        <v/>
      </c>
      <c r="AG540" s="116" t="str">
        <f>IFERROR(IF(VLOOKUP($F540,'Aircraft list'!$A$4:$G$39,5,FALSE)="YES",T540,""),"")</f>
        <v/>
      </c>
      <c r="AH540" s="117" t="str">
        <f>IFERROR(IF(VLOOKUP($F540,'Aircraft list'!$A$4:$G$39,5,FALSE)="YES",U540,""),"")</f>
        <v/>
      </c>
      <c r="AI540" s="115" t="str">
        <f>IFERROR(IF(VLOOKUP($F540,'Aircraft list'!$A$4:$G$39,5,FALSE)="YES",V540,""),"")</f>
        <v/>
      </c>
      <c r="AJ540" s="101"/>
      <c r="AK540" s="101"/>
      <c r="AL540" s="101"/>
      <c r="AM540" s="102" t="str">
        <f>IFERROR(IF(VLOOKUP($F540,'Aircraft list'!$A$4:$G$39,7,FALSE)="YES",N540,""),"")</f>
        <v/>
      </c>
      <c r="AN540" s="112"/>
      <c r="AO540" s="101"/>
      <c r="AP540" s="101"/>
      <c r="AQ540" s="101"/>
      <c r="AR540" s="111"/>
      <c r="AS540" s="102"/>
      <c r="AT540" s="102"/>
    </row>
    <row r="541" spans="1:46" s="50" customFormat="1">
      <c r="A541" s="84"/>
      <c r="B541" s="75"/>
      <c r="C541" s="76"/>
      <c r="D541" s="77"/>
      <c r="E541" s="73" t="str">
        <f t="shared" si="27"/>
        <v/>
      </c>
      <c r="F541" s="79"/>
      <c r="G541" s="80"/>
      <c r="H541" s="50" t="str">
        <f>IFERROR(IF(VLOOKUP(F541,'Aircraft list'!$A$4:$T$59, 3,FALSE)="YES", "ME", "SE" )," ")</f>
        <v xml:space="preserve"> </v>
      </c>
      <c r="I541" s="80"/>
      <c r="J541" s="81" t="str">
        <f ca="1">IFERROR(IF(AND(
MOD(C541-fctlontodouble(VLOOKUP(B541,#REF!,4,FALSE))/360,1)&gt;=MOD((((MID((MID((IF(ISERR(A541),"",fctsoleil(A541,fctlattodouble(VLOOKUP(B541,#REF!,3,FALSE)),fctlontodouble(VLOOKUP(B541,#REF!,4,FALSE)),FALSE))),1,4)),1,2))*60+MID((MID((IF(ISERR(A541),"",fctsoleil(A541,fctlattodouble(VLOOKUP(B541,#REF!,3,FALSE)),fctlontodouble(VLOOKUP(B541,#REF!,4,FALSE)),FALSE))),1,4)),3,4))/(60*24))-fctlontodouble(VLOOKUP(B541,#REF!,4,FALSE))/360,1),
MOD(C541-fctlontodouble(VLOOKUP(B541,#REF!,4,FALSE))/360,1)&lt;MOD((((MID((MID((IF(ISERR(A541),"",fctsoleil(A541,fctlattodouble(VLOOKUP(B541,#REF!,3,FALSE)),fctlontodouble(VLOOKUP(B541,#REF!,4,FALSE)),FALSE))),7,4)),1,2))*60+MID((MID((IF(ISERR(A541),"",fctsoleil(A541,fctlattodouble(VLOOKUP(B541,#REF!,3,FALSE)),fctlontodouble(VLOOKUP(B541,#REF!,4,FALSE)),FALSE))),7,4)),3,4))/(60*24))-fctlontodouble(VLOOKUP(B541,#REF!,4,FALSE))/360,1)
),1,""),"")</f>
        <v/>
      </c>
      <c r="K541" s="82" t="str">
        <f t="shared" si="28"/>
        <v/>
      </c>
      <c r="L541" s="79" t="str">
        <f ca="1">IFERROR(IF(AND(
MOD(E541-fctlontodouble(VLOOKUP(D541,#REF!,4,FALSE))/360,1)&gt;=MOD((((MID((MID((IF(ISERR(A541),"",fctsoleil(A541,fctlattodouble(VLOOKUP(D541,#REF!,3,FALSE)),fctlontodouble(VLOOKUP(D541,#REF!,4,FALSE)),FALSE))),1,4)),1,2))*60+MID((MID((IF(ISERR(A541),"",fctsoleil(A541,fctlattodouble(VLOOKUP(D541,#REF!,3,FALSE)),fctlontodouble(VLOOKUP(D541,#REF!,4,FALSE)),FALSE))),1,4)),3,4))/(60*24))-fctlontodouble(VLOOKUP(D541,#REF!,4,FALSE))/360,1),
MOD(E541-fctlontodouble(VLOOKUP(D541,#REF!,4,FALSE))/360,1)&lt;MOD((((MID((MID((IF(ISERR(A541),"",fctsoleil(A541,fctlattodouble(VLOOKUP(D541,#REF!,3,FALSE)),fctlontodouble(VLOOKUP(D541,#REF!,4,FALSE)),FALSE))),7,4)),1,2))*60+MID((MID((IF(ISERR(A541),"",fctsoleil(A541,fctlattodouble(VLOOKUP(D541,#REF!,3,FALSE)),fctlontodouble(VLOOKUP(D541,#REF!,4,FALSE)),FALSE))),7,4)),3,4))/(60*24))-fctlontodouble(VLOOKUP(D541,#REF!,4,FALSE))/360,1)
),1," "),"")</f>
        <v/>
      </c>
      <c r="M541" s="79" t="str">
        <f t="shared" si="29"/>
        <v/>
      </c>
      <c r="N541" s="94"/>
      <c r="O541" s="83"/>
      <c r="P541" s="95"/>
      <c r="Q541" s="96"/>
      <c r="R541" s="97" t="str">
        <f>IF(AND(A541&lt;&gt;0,B541&lt;&gt;0,D541&lt;&gt;0,C541&lt;&gt;0,N541&lt;&gt;0),(vol_de_nuit(B541,D541,A541,C541,N541/24)*24),"")</f>
        <v/>
      </c>
      <c r="S541" s="98"/>
      <c r="T541" s="95"/>
      <c r="U541" s="99"/>
      <c r="V541" s="100"/>
      <c r="W541" s="101"/>
      <c r="X541" s="116" t="str">
        <f>IFERROR(IF(AND(VLOOKUP($F541,'Aircraft list'!$A$4:$G$39,2,FALSE)="YES",VLOOKUP($F541,'Aircraft list'!$A$4:$G$39,4,FALSE)="YES"),T541,""),"")</f>
        <v/>
      </c>
      <c r="Y541" s="115" t="str">
        <f>IFERROR(IF(AND(VLOOKUP($F541,'Aircraft list'!$A$4:$G$39,2,FALSE)="YES",VLOOKUP($F541,'Aircraft list'!$A$4:$G$39,4,FALSE)="YES"),V541,""),"")</f>
        <v/>
      </c>
      <c r="Z541" s="116" t="str">
        <f>IFERROR(IF(AND(VLOOKUP($F541,'Aircraft list'!$A$4:$G$39,3,FALSE)="YES",VLOOKUP($F541,'Aircraft list'!$A$4:$G$39,4,FALSE)="YES"),T541,""),"")</f>
        <v/>
      </c>
      <c r="AA541" s="115" t="str">
        <f>IFERROR(IF(AND(VLOOKUP($F541,'Aircraft list'!$A$4:$G$39,3,FALSE)="YES",VLOOKUP($F541,'Aircraft list'!$A$4:$G$39,4,FALSE)="YES"),V541,""),"")</f>
        <v/>
      </c>
      <c r="AB541" s="116" t="str">
        <f>IFERROR(IF(AND(VLOOKUP($F541,'Aircraft list'!$A$4:$G$39,2,FALSE)="YES",VLOOKUP($F541,'Aircraft list'!$A$4:$G$39,6,FALSE)="YES"),T541,""),"")</f>
        <v/>
      </c>
      <c r="AC541" s="115" t="str">
        <f>IFERROR(IF(AND(VLOOKUP($F541,'Aircraft list'!$A$4:$G$39,2,FALSE)="YES",VLOOKUP($F541,'Aircraft list'!$A$4:$G$39,6,FALSE)="YES"),V541,""),"")</f>
        <v/>
      </c>
      <c r="AD541" s="116" t="str">
        <f>IFERROR(IF(AND(VLOOKUP($F541,'Aircraft list'!$A$4:$G$39,3,FALSE)="YES",VLOOKUP($F541,'Aircraft list'!$A$4:$G$39,6,FALSE)="YES"),T541,""),"")</f>
        <v/>
      </c>
      <c r="AE541" s="117" t="str">
        <f>IFERROR(IF(AND(VLOOKUP($F541,'Aircraft list'!$A$4:$G$39,3,FALSE)="YES",VLOOKUP($F541,'Aircraft list'!$A$4:$G$39,6,FALSE)="YES"),U541,""),"")</f>
        <v/>
      </c>
      <c r="AF541" s="115" t="str">
        <f>IFERROR(IF(AND(VLOOKUP($F541,'Aircraft list'!$A$4:$G$39,3,FALSE)="YES",VLOOKUP($F541,'Aircraft list'!$A$4:$G$39,6,FALSE)="YES"),V541,""),"")</f>
        <v/>
      </c>
      <c r="AG541" s="116" t="str">
        <f>IFERROR(IF(VLOOKUP($F541,'Aircraft list'!$A$4:$G$39,5,FALSE)="YES",T541,""),"")</f>
        <v/>
      </c>
      <c r="AH541" s="117" t="str">
        <f>IFERROR(IF(VLOOKUP($F541,'Aircraft list'!$A$4:$G$39,5,FALSE)="YES",U541,""),"")</f>
        <v/>
      </c>
      <c r="AI541" s="115" t="str">
        <f>IFERROR(IF(VLOOKUP($F541,'Aircraft list'!$A$4:$G$39,5,FALSE)="YES",V541,""),"")</f>
        <v/>
      </c>
      <c r="AJ541" s="101"/>
      <c r="AK541" s="101"/>
      <c r="AL541" s="101"/>
      <c r="AM541" s="102" t="str">
        <f>IFERROR(IF(VLOOKUP($F541,'Aircraft list'!$A$4:$G$39,7,FALSE)="YES",N541,""),"")</f>
        <v/>
      </c>
      <c r="AN541" s="112"/>
      <c r="AO541" s="101"/>
      <c r="AP541" s="101"/>
      <c r="AQ541" s="101"/>
      <c r="AR541" s="111"/>
      <c r="AS541" s="102"/>
      <c r="AT541" s="102"/>
    </row>
    <row r="542" spans="1:46" s="50" customFormat="1">
      <c r="A542" s="84"/>
      <c r="B542" s="75"/>
      <c r="C542" s="76"/>
      <c r="D542" s="77"/>
      <c r="E542" s="73" t="str">
        <f t="shared" si="27"/>
        <v/>
      </c>
      <c r="F542" s="79"/>
      <c r="G542" s="80"/>
      <c r="H542" s="50" t="str">
        <f>IFERROR(IF(VLOOKUP(F542,'Aircraft list'!$A$4:$T$59, 3,FALSE)="YES", "ME", "SE" )," ")</f>
        <v xml:space="preserve"> </v>
      </c>
      <c r="I542" s="80"/>
      <c r="J542" s="81" t="str">
        <f ca="1">IFERROR(IF(AND(
MOD(C542-fctlontodouble(VLOOKUP(B542,#REF!,4,FALSE))/360,1)&gt;=MOD((((MID((MID((IF(ISERR(A542),"",fctsoleil(A542,fctlattodouble(VLOOKUP(B542,#REF!,3,FALSE)),fctlontodouble(VLOOKUP(B542,#REF!,4,FALSE)),FALSE))),1,4)),1,2))*60+MID((MID((IF(ISERR(A542),"",fctsoleil(A542,fctlattodouble(VLOOKUP(B542,#REF!,3,FALSE)),fctlontodouble(VLOOKUP(B542,#REF!,4,FALSE)),FALSE))),1,4)),3,4))/(60*24))-fctlontodouble(VLOOKUP(B542,#REF!,4,FALSE))/360,1),
MOD(C542-fctlontodouble(VLOOKUP(B542,#REF!,4,FALSE))/360,1)&lt;MOD((((MID((MID((IF(ISERR(A542),"",fctsoleil(A542,fctlattodouble(VLOOKUP(B542,#REF!,3,FALSE)),fctlontodouble(VLOOKUP(B542,#REF!,4,FALSE)),FALSE))),7,4)),1,2))*60+MID((MID((IF(ISERR(A542),"",fctsoleil(A542,fctlattodouble(VLOOKUP(B542,#REF!,3,FALSE)),fctlontodouble(VLOOKUP(B542,#REF!,4,FALSE)),FALSE))),7,4)),3,4))/(60*24))-fctlontodouble(VLOOKUP(B542,#REF!,4,FALSE))/360,1)
),1,""),"")</f>
        <v/>
      </c>
      <c r="K542" s="82" t="str">
        <f t="shared" si="28"/>
        <v/>
      </c>
      <c r="L542" s="79" t="str">
        <f ca="1">IFERROR(IF(AND(
MOD(E542-fctlontodouble(VLOOKUP(D542,#REF!,4,FALSE))/360,1)&gt;=MOD((((MID((MID((IF(ISERR(A542),"",fctsoleil(A542,fctlattodouble(VLOOKUP(D542,#REF!,3,FALSE)),fctlontodouble(VLOOKUP(D542,#REF!,4,FALSE)),FALSE))),1,4)),1,2))*60+MID((MID((IF(ISERR(A542),"",fctsoleil(A542,fctlattodouble(VLOOKUP(D542,#REF!,3,FALSE)),fctlontodouble(VLOOKUP(D542,#REF!,4,FALSE)),FALSE))),1,4)),3,4))/(60*24))-fctlontodouble(VLOOKUP(D542,#REF!,4,FALSE))/360,1),
MOD(E542-fctlontodouble(VLOOKUP(D542,#REF!,4,FALSE))/360,1)&lt;MOD((((MID((MID((IF(ISERR(A542),"",fctsoleil(A542,fctlattodouble(VLOOKUP(D542,#REF!,3,FALSE)),fctlontodouble(VLOOKUP(D542,#REF!,4,FALSE)),FALSE))),7,4)),1,2))*60+MID((MID((IF(ISERR(A542),"",fctsoleil(A542,fctlattodouble(VLOOKUP(D542,#REF!,3,FALSE)),fctlontodouble(VLOOKUP(D542,#REF!,4,FALSE)),FALSE))),7,4)),3,4))/(60*24))-fctlontodouble(VLOOKUP(D542,#REF!,4,FALSE))/360,1)
),1," "),"")</f>
        <v/>
      </c>
      <c r="M542" s="79" t="str">
        <f t="shared" si="29"/>
        <v/>
      </c>
      <c r="N542" s="94"/>
      <c r="O542" s="83"/>
      <c r="P542" s="95"/>
      <c r="Q542" s="96"/>
      <c r="R542" s="97" t="str">
        <f>IF(AND(A542&lt;&gt;0,B542&lt;&gt;0,D542&lt;&gt;0,C542&lt;&gt;0,N542&lt;&gt;0),(vol_de_nuit(B542,D542,A542,C542,N542/24)*24),"")</f>
        <v/>
      </c>
      <c r="S542" s="98"/>
      <c r="T542" s="95"/>
      <c r="U542" s="99"/>
      <c r="V542" s="100"/>
      <c r="W542" s="101"/>
      <c r="X542" s="116" t="str">
        <f>IFERROR(IF(AND(VLOOKUP($F542,'Aircraft list'!$A$4:$G$39,2,FALSE)="YES",VLOOKUP($F542,'Aircraft list'!$A$4:$G$39,4,FALSE)="YES"),T542,""),"")</f>
        <v/>
      </c>
      <c r="Y542" s="115" t="str">
        <f>IFERROR(IF(AND(VLOOKUP($F542,'Aircraft list'!$A$4:$G$39,2,FALSE)="YES",VLOOKUP($F542,'Aircraft list'!$A$4:$G$39,4,FALSE)="YES"),V542,""),"")</f>
        <v/>
      </c>
      <c r="Z542" s="116" t="str">
        <f>IFERROR(IF(AND(VLOOKUP($F542,'Aircraft list'!$A$4:$G$39,3,FALSE)="YES",VLOOKUP($F542,'Aircraft list'!$A$4:$G$39,4,FALSE)="YES"),T542,""),"")</f>
        <v/>
      </c>
      <c r="AA542" s="115" t="str">
        <f>IFERROR(IF(AND(VLOOKUP($F542,'Aircraft list'!$A$4:$G$39,3,FALSE)="YES",VLOOKUP($F542,'Aircraft list'!$A$4:$G$39,4,FALSE)="YES"),V542,""),"")</f>
        <v/>
      </c>
      <c r="AB542" s="116" t="str">
        <f>IFERROR(IF(AND(VLOOKUP($F542,'Aircraft list'!$A$4:$G$39,2,FALSE)="YES",VLOOKUP($F542,'Aircraft list'!$A$4:$G$39,6,FALSE)="YES"),T542,""),"")</f>
        <v/>
      </c>
      <c r="AC542" s="115" t="str">
        <f>IFERROR(IF(AND(VLOOKUP($F542,'Aircraft list'!$A$4:$G$39,2,FALSE)="YES",VLOOKUP($F542,'Aircraft list'!$A$4:$G$39,6,FALSE)="YES"),V542,""),"")</f>
        <v/>
      </c>
      <c r="AD542" s="116" t="str">
        <f>IFERROR(IF(AND(VLOOKUP($F542,'Aircraft list'!$A$4:$G$39,3,FALSE)="YES",VLOOKUP($F542,'Aircraft list'!$A$4:$G$39,6,FALSE)="YES"),T542,""),"")</f>
        <v/>
      </c>
      <c r="AE542" s="117" t="str">
        <f>IFERROR(IF(AND(VLOOKUP($F542,'Aircraft list'!$A$4:$G$39,3,FALSE)="YES",VLOOKUP($F542,'Aircraft list'!$A$4:$G$39,6,FALSE)="YES"),U542,""),"")</f>
        <v/>
      </c>
      <c r="AF542" s="115" t="str">
        <f>IFERROR(IF(AND(VLOOKUP($F542,'Aircraft list'!$A$4:$G$39,3,FALSE)="YES",VLOOKUP($F542,'Aircraft list'!$A$4:$G$39,6,FALSE)="YES"),V542,""),"")</f>
        <v/>
      </c>
      <c r="AG542" s="116" t="str">
        <f>IFERROR(IF(VLOOKUP($F542,'Aircraft list'!$A$4:$G$39,5,FALSE)="YES",T542,""),"")</f>
        <v/>
      </c>
      <c r="AH542" s="117" t="str">
        <f>IFERROR(IF(VLOOKUP($F542,'Aircraft list'!$A$4:$G$39,5,FALSE)="YES",U542,""),"")</f>
        <v/>
      </c>
      <c r="AI542" s="115" t="str">
        <f>IFERROR(IF(VLOOKUP($F542,'Aircraft list'!$A$4:$G$39,5,FALSE)="YES",V542,""),"")</f>
        <v/>
      </c>
      <c r="AJ542" s="101"/>
      <c r="AK542" s="101"/>
      <c r="AL542" s="101"/>
      <c r="AM542" s="102" t="str">
        <f>IFERROR(IF(VLOOKUP($F542,'Aircraft list'!$A$4:$G$39,7,FALSE)="YES",N542,""),"")</f>
        <v/>
      </c>
      <c r="AN542" s="112"/>
      <c r="AO542" s="101"/>
      <c r="AP542" s="101"/>
      <c r="AQ542" s="101"/>
      <c r="AR542" s="111"/>
      <c r="AS542" s="102"/>
      <c r="AT542" s="102"/>
    </row>
    <row r="543" spans="1:46" s="50" customFormat="1">
      <c r="A543" s="84"/>
      <c r="B543" s="75"/>
      <c r="C543" s="76"/>
      <c r="D543" s="77"/>
      <c r="E543" s="73" t="str">
        <f t="shared" si="27"/>
        <v/>
      </c>
      <c r="F543" s="79"/>
      <c r="G543" s="80"/>
      <c r="H543" s="50" t="str">
        <f>IFERROR(IF(VLOOKUP(F543,'Aircraft list'!$A$4:$T$59, 3,FALSE)="YES", "ME", "SE" )," ")</f>
        <v xml:space="preserve"> </v>
      </c>
      <c r="I543" s="80"/>
      <c r="J543" s="81" t="str">
        <f ca="1">IFERROR(IF(AND(
MOD(C543-fctlontodouble(VLOOKUP(B543,#REF!,4,FALSE))/360,1)&gt;=MOD((((MID((MID((IF(ISERR(A543),"",fctsoleil(A543,fctlattodouble(VLOOKUP(B543,#REF!,3,FALSE)),fctlontodouble(VLOOKUP(B543,#REF!,4,FALSE)),FALSE))),1,4)),1,2))*60+MID((MID((IF(ISERR(A543),"",fctsoleil(A543,fctlattodouble(VLOOKUP(B543,#REF!,3,FALSE)),fctlontodouble(VLOOKUP(B543,#REF!,4,FALSE)),FALSE))),1,4)),3,4))/(60*24))-fctlontodouble(VLOOKUP(B543,#REF!,4,FALSE))/360,1),
MOD(C543-fctlontodouble(VLOOKUP(B543,#REF!,4,FALSE))/360,1)&lt;MOD((((MID((MID((IF(ISERR(A543),"",fctsoleil(A543,fctlattodouble(VLOOKUP(B543,#REF!,3,FALSE)),fctlontodouble(VLOOKUP(B543,#REF!,4,FALSE)),FALSE))),7,4)),1,2))*60+MID((MID((IF(ISERR(A543),"",fctsoleil(A543,fctlattodouble(VLOOKUP(B543,#REF!,3,FALSE)),fctlontodouble(VLOOKUP(B543,#REF!,4,FALSE)),FALSE))),7,4)),3,4))/(60*24))-fctlontodouble(VLOOKUP(B543,#REF!,4,FALSE))/360,1)
),1,""),"")</f>
        <v/>
      </c>
      <c r="K543" s="82" t="str">
        <f t="shared" si="28"/>
        <v/>
      </c>
      <c r="L543" s="79" t="str">
        <f ca="1">IFERROR(IF(AND(
MOD(E543-fctlontodouble(VLOOKUP(D543,#REF!,4,FALSE))/360,1)&gt;=MOD((((MID((MID((IF(ISERR(A543),"",fctsoleil(A543,fctlattodouble(VLOOKUP(D543,#REF!,3,FALSE)),fctlontodouble(VLOOKUP(D543,#REF!,4,FALSE)),FALSE))),1,4)),1,2))*60+MID((MID((IF(ISERR(A543),"",fctsoleil(A543,fctlattodouble(VLOOKUP(D543,#REF!,3,FALSE)),fctlontodouble(VLOOKUP(D543,#REF!,4,FALSE)),FALSE))),1,4)),3,4))/(60*24))-fctlontodouble(VLOOKUP(D543,#REF!,4,FALSE))/360,1),
MOD(E543-fctlontodouble(VLOOKUP(D543,#REF!,4,FALSE))/360,1)&lt;MOD((((MID((MID((IF(ISERR(A543),"",fctsoleil(A543,fctlattodouble(VLOOKUP(D543,#REF!,3,FALSE)),fctlontodouble(VLOOKUP(D543,#REF!,4,FALSE)),FALSE))),7,4)),1,2))*60+MID((MID((IF(ISERR(A543),"",fctsoleil(A543,fctlattodouble(VLOOKUP(D543,#REF!,3,FALSE)),fctlontodouble(VLOOKUP(D543,#REF!,4,FALSE)),FALSE))),7,4)),3,4))/(60*24))-fctlontodouble(VLOOKUP(D543,#REF!,4,FALSE))/360,1)
),1," "),"")</f>
        <v/>
      </c>
      <c r="M543" s="79" t="str">
        <f t="shared" si="29"/>
        <v/>
      </c>
      <c r="N543" s="94"/>
      <c r="O543" s="83"/>
      <c r="P543" s="95"/>
      <c r="Q543" s="96"/>
      <c r="R543" s="97" t="str">
        <f>IF(AND(A543&lt;&gt;0,B543&lt;&gt;0,D543&lt;&gt;0,C543&lt;&gt;0,N543&lt;&gt;0),(vol_de_nuit(B543,D543,A543,C543,N543/24)*24),"")</f>
        <v/>
      </c>
      <c r="S543" s="98"/>
      <c r="T543" s="95"/>
      <c r="U543" s="99"/>
      <c r="V543" s="100"/>
      <c r="W543" s="101"/>
      <c r="X543" s="116" t="str">
        <f>IFERROR(IF(AND(VLOOKUP($F543,'Aircraft list'!$A$4:$G$39,2,FALSE)="YES",VLOOKUP($F543,'Aircraft list'!$A$4:$G$39,4,FALSE)="YES"),T543,""),"")</f>
        <v/>
      </c>
      <c r="Y543" s="115" t="str">
        <f>IFERROR(IF(AND(VLOOKUP($F543,'Aircraft list'!$A$4:$G$39,2,FALSE)="YES",VLOOKUP($F543,'Aircraft list'!$A$4:$G$39,4,FALSE)="YES"),V543,""),"")</f>
        <v/>
      </c>
      <c r="Z543" s="116" t="str">
        <f>IFERROR(IF(AND(VLOOKUP($F543,'Aircraft list'!$A$4:$G$39,3,FALSE)="YES",VLOOKUP($F543,'Aircraft list'!$A$4:$G$39,4,FALSE)="YES"),T543,""),"")</f>
        <v/>
      </c>
      <c r="AA543" s="115" t="str">
        <f>IFERROR(IF(AND(VLOOKUP($F543,'Aircraft list'!$A$4:$G$39,3,FALSE)="YES",VLOOKUP($F543,'Aircraft list'!$A$4:$G$39,4,FALSE)="YES"),V543,""),"")</f>
        <v/>
      </c>
      <c r="AB543" s="116" t="str">
        <f>IFERROR(IF(AND(VLOOKUP($F543,'Aircraft list'!$A$4:$G$39,2,FALSE)="YES",VLOOKUP($F543,'Aircraft list'!$A$4:$G$39,6,FALSE)="YES"),T543,""),"")</f>
        <v/>
      </c>
      <c r="AC543" s="115" t="str">
        <f>IFERROR(IF(AND(VLOOKUP($F543,'Aircraft list'!$A$4:$G$39,2,FALSE)="YES",VLOOKUP($F543,'Aircraft list'!$A$4:$G$39,6,FALSE)="YES"),V543,""),"")</f>
        <v/>
      </c>
      <c r="AD543" s="116" t="str">
        <f>IFERROR(IF(AND(VLOOKUP($F543,'Aircraft list'!$A$4:$G$39,3,FALSE)="YES",VLOOKUP($F543,'Aircraft list'!$A$4:$G$39,6,FALSE)="YES"),T543,""),"")</f>
        <v/>
      </c>
      <c r="AE543" s="117" t="str">
        <f>IFERROR(IF(AND(VLOOKUP($F543,'Aircraft list'!$A$4:$G$39,3,FALSE)="YES",VLOOKUP($F543,'Aircraft list'!$A$4:$G$39,6,FALSE)="YES"),U543,""),"")</f>
        <v/>
      </c>
      <c r="AF543" s="115" t="str">
        <f>IFERROR(IF(AND(VLOOKUP($F543,'Aircraft list'!$A$4:$G$39,3,FALSE)="YES",VLOOKUP($F543,'Aircraft list'!$A$4:$G$39,6,FALSE)="YES"),V543,""),"")</f>
        <v/>
      </c>
      <c r="AG543" s="116" t="str">
        <f>IFERROR(IF(VLOOKUP($F543,'Aircraft list'!$A$4:$G$39,5,FALSE)="YES",T543,""),"")</f>
        <v/>
      </c>
      <c r="AH543" s="117" t="str">
        <f>IFERROR(IF(VLOOKUP($F543,'Aircraft list'!$A$4:$G$39,5,FALSE)="YES",U543,""),"")</f>
        <v/>
      </c>
      <c r="AI543" s="115" t="str">
        <f>IFERROR(IF(VLOOKUP($F543,'Aircraft list'!$A$4:$G$39,5,FALSE)="YES",V543,""),"")</f>
        <v/>
      </c>
      <c r="AJ543" s="101"/>
      <c r="AK543" s="101"/>
      <c r="AL543" s="101"/>
      <c r="AM543" s="102" t="str">
        <f>IFERROR(IF(VLOOKUP($F543,'Aircraft list'!$A$4:$G$39,7,FALSE)="YES",N543,""),"")</f>
        <v/>
      </c>
      <c r="AN543" s="112"/>
      <c r="AO543" s="101"/>
      <c r="AP543" s="101"/>
      <c r="AQ543" s="101"/>
      <c r="AR543" s="111"/>
      <c r="AS543" s="102"/>
      <c r="AT543" s="102"/>
    </row>
    <row r="544" spans="1:46" s="50" customFormat="1">
      <c r="A544" s="84"/>
      <c r="B544" s="75"/>
      <c r="C544" s="76"/>
      <c r="D544" s="77"/>
      <c r="E544" s="73" t="str">
        <f t="shared" si="27"/>
        <v/>
      </c>
      <c r="F544" s="79"/>
      <c r="G544" s="80"/>
      <c r="H544" s="50" t="str">
        <f>IFERROR(IF(VLOOKUP(F544,'Aircraft list'!$A$4:$T$59, 3,FALSE)="YES", "ME", "SE" )," ")</f>
        <v xml:space="preserve"> </v>
      </c>
      <c r="I544" s="80"/>
      <c r="J544" s="81" t="str">
        <f ca="1">IFERROR(IF(AND(
MOD(C544-fctlontodouble(VLOOKUP(B544,#REF!,4,FALSE))/360,1)&gt;=MOD((((MID((MID((IF(ISERR(A544),"",fctsoleil(A544,fctlattodouble(VLOOKUP(B544,#REF!,3,FALSE)),fctlontodouble(VLOOKUP(B544,#REF!,4,FALSE)),FALSE))),1,4)),1,2))*60+MID((MID((IF(ISERR(A544),"",fctsoleil(A544,fctlattodouble(VLOOKUP(B544,#REF!,3,FALSE)),fctlontodouble(VLOOKUP(B544,#REF!,4,FALSE)),FALSE))),1,4)),3,4))/(60*24))-fctlontodouble(VLOOKUP(B544,#REF!,4,FALSE))/360,1),
MOD(C544-fctlontodouble(VLOOKUP(B544,#REF!,4,FALSE))/360,1)&lt;MOD((((MID((MID((IF(ISERR(A544),"",fctsoleil(A544,fctlattodouble(VLOOKUP(B544,#REF!,3,FALSE)),fctlontodouble(VLOOKUP(B544,#REF!,4,FALSE)),FALSE))),7,4)),1,2))*60+MID((MID((IF(ISERR(A544),"",fctsoleil(A544,fctlattodouble(VLOOKUP(B544,#REF!,3,FALSE)),fctlontodouble(VLOOKUP(B544,#REF!,4,FALSE)),FALSE))),7,4)),3,4))/(60*24))-fctlontodouble(VLOOKUP(B544,#REF!,4,FALSE))/360,1)
),1,""),"")</f>
        <v/>
      </c>
      <c r="K544" s="82" t="str">
        <f t="shared" si="28"/>
        <v/>
      </c>
      <c r="L544" s="79" t="str">
        <f ca="1">IFERROR(IF(AND(
MOD(E544-fctlontodouble(VLOOKUP(D544,#REF!,4,FALSE))/360,1)&gt;=MOD((((MID((MID((IF(ISERR(A544),"",fctsoleil(A544,fctlattodouble(VLOOKUP(D544,#REF!,3,FALSE)),fctlontodouble(VLOOKUP(D544,#REF!,4,FALSE)),FALSE))),1,4)),1,2))*60+MID((MID((IF(ISERR(A544),"",fctsoleil(A544,fctlattodouble(VLOOKUP(D544,#REF!,3,FALSE)),fctlontodouble(VLOOKUP(D544,#REF!,4,FALSE)),FALSE))),1,4)),3,4))/(60*24))-fctlontodouble(VLOOKUP(D544,#REF!,4,FALSE))/360,1),
MOD(E544-fctlontodouble(VLOOKUP(D544,#REF!,4,FALSE))/360,1)&lt;MOD((((MID((MID((IF(ISERR(A544),"",fctsoleil(A544,fctlattodouble(VLOOKUP(D544,#REF!,3,FALSE)),fctlontodouble(VLOOKUP(D544,#REF!,4,FALSE)),FALSE))),7,4)),1,2))*60+MID((MID((IF(ISERR(A544),"",fctsoleil(A544,fctlattodouble(VLOOKUP(D544,#REF!,3,FALSE)),fctlontodouble(VLOOKUP(D544,#REF!,4,FALSE)),FALSE))),7,4)),3,4))/(60*24))-fctlontodouble(VLOOKUP(D544,#REF!,4,FALSE))/360,1)
),1," "),"")</f>
        <v/>
      </c>
      <c r="M544" s="79" t="str">
        <f t="shared" si="29"/>
        <v/>
      </c>
      <c r="N544" s="94"/>
      <c r="O544" s="83"/>
      <c r="P544" s="95"/>
      <c r="Q544" s="96"/>
      <c r="R544" s="97" t="str">
        <f>IF(AND(A544&lt;&gt;0,B544&lt;&gt;0,D544&lt;&gt;0,C544&lt;&gt;0,N544&lt;&gt;0),(vol_de_nuit(B544,D544,A544,C544,N544/24)*24),"")</f>
        <v/>
      </c>
      <c r="S544" s="98"/>
      <c r="T544" s="95"/>
      <c r="U544" s="99"/>
      <c r="V544" s="100"/>
      <c r="W544" s="101"/>
      <c r="X544" s="116" t="str">
        <f>IFERROR(IF(AND(VLOOKUP($F544,'Aircraft list'!$A$4:$G$39,2,FALSE)="YES",VLOOKUP($F544,'Aircraft list'!$A$4:$G$39,4,FALSE)="YES"),T544,""),"")</f>
        <v/>
      </c>
      <c r="Y544" s="115" t="str">
        <f>IFERROR(IF(AND(VLOOKUP($F544,'Aircraft list'!$A$4:$G$39,2,FALSE)="YES",VLOOKUP($F544,'Aircraft list'!$A$4:$G$39,4,FALSE)="YES"),V544,""),"")</f>
        <v/>
      </c>
      <c r="Z544" s="116" t="str">
        <f>IFERROR(IF(AND(VLOOKUP($F544,'Aircraft list'!$A$4:$G$39,3,FALSE)="YES",VLOOKUP($F544,'Aircraft list'!$A$4:$G$39,4,FALSE)="YES"),T544,""),"")</f>
        <v/>
      </c>
      <c r="AA544" s="115" t="str">
        <f>IFERROR(IF(AND(VLOOKUP($F544,'Aircraft list'!$A$4:$G$39,3,FALSE)="YES",VLOOKUP($F544,'Aircraft list'!$A$4:$G$39,4,FALSE)="YES"),V544,""),"")</f>
        <v/>
      </c>
      <c r="AB544" s="116" t="str">
        <f>IFERROR(IF(AND(VLOOKUP($F544,'Aircraft list'!$A$4:$G$39,2,FALSE)="YES",VLOOKUP($F544,'Aircraft list'!$A$4:$G$39,6,FALSE)="YES"),T544,""),"")</f>
        <v/>
      </c>
      <c r="AC544" s="115" t="str">
        <f>IFERROR(IF(AND(VLOOKUP($F544,'Aircraft list'!$A$4:$G$39,2,FALSE)="YES",VLOOKUP($F544,'Aircraft list'!$A$4:$G$39,6,FALSE)="YES"),V544,""),"")</f>
        <v/>
      </c>
      <c r="AD544" s="116" t="str">
        <f>IFERROR(IF(AND(VLOOKUP($F544,'Aircraft list'!$A$4:$G$39,3,FALSE)="YES",VLOOKUP($F544,'Aircraft list'!$A$4:$G$39,6,FALSE)="YES"),T544,""),"")</f>
        <v/>
      </c>
      <c r="AE544" s="117" t="str">
        <f>IFERROR(IF(AND(VLOOKUP($F544,'Aircraft list'!$A$4:$G$39,3,FALSE)="YES",VLOOKUP($F544,'Aircraft list'!$A$4:$G$39,6,FALSE)="YES"),U544,""),"")</f>
        <v/>
      </c>
      <c r="AF544" s="115" t="str">
        <f>IFERROR(IF(AND(VLOOKUP($F544,'Aircraft list'!$A$4:$G$39,3,FALSE)="YES",VLOOKUP($F544,'Aircraft list'!$A$4:$G$39,6,FALSE)="YES"),V544,""),"")</f>
        <v/>
      </c>
      <c r="AG544" s="116" t="str">
        <f>IFERROR(IF(VLOOKUP($F544,'Aircraft list'!$A$4:$G$39,5,FALSE)="YES",T544,""),"")</f>
        <v/>
      </c>
      <c r="AH544" s="117" t="str">
        <f>IFERROR(IF(VLOOKUP($F544,'Aircraft list'!$A$4:$G$39,5,FALSE)="YES",U544,""),"")</f>
        <v/>
      </c>
      <c r="AI544" s="115" t="str">
        <f>IFERROR(IF(VLOOKUP($F544,'Aircraft list'!$A$4:$G$39,5,FALSE)="YES",V544,""),"")</f>
        <v/>
      </c>
      <c r="AJ544" s="101"/>
      <c r="AK544" s="101"/>
      <c r="AL544" s="101"/>
      <c r="AM544" s="102" t="str">
        <f>IFERROR(IF(VLOOKUP($F544,'Aircraft list'!$A$4:$G$39,7,FALSE)="YES",N544,""),"")</f>
        <v/>
      </c>
      <c r="AN544" s="112"/>
      <c r="AO544" s="101"/>
      <c r="AP544" s="101"/>
      <c r="AQ544" s="101"/>
      <c r="AR544" s="111"/>
      <c r="AS544" s="102"/>
      <c r="AT544" s="102"/>
    </row>
    <row r="545" spans="1:46" s="50" customFormat="1">
      <c r="A545" s="84"/>
      <c r="B545" s="75"/>
      <c r="C545" s="76"/>
      <c r="D545" s="77"/>
      <c r="E545" s="73" t="str">
        <f t="shared" si="27"/>
        <v/>
      </c>
      <c r="F545" s="79"/>
      <c r="G545" s="80"/>
      <c r="H545" s="50" t="str">
        <f>IFERROR(IF(VLOOKUP(F545,'Aircraft list'!$A$4:$T$59, 3,FALSE)="YES", "ME", "SE" )," ")</f>
        <v xml:space="preserve"> </v>
      </c>
      <c r="I545" s="80"/>
      <c r="J545" s="81" t="str">
        <f ca="1">IFERROR(IF(AND(
MOD(C545-fctlontodouble(VLOOKUP(B545,#REF!,4,FALSE))/360,1)&gt;=MOD((((MID((MID((IF(ISERR(A545),"",fctsoleil(A545,fctlattodouble(VLOOKUP(B545,#REF!,3,FALSE)),fctlontodouble(VLOOKUP(B545,#REF!,4,FALSE)),FALSE))),1,4)),1,2))*60+MID((MID((IF(ISERR(A545),"",fctsoleil(A545,fctlattodouble(VLOOKUP(B545,#REF!,3,FALSE)),fctlontodouble(VLOOKUP(B545,#REF!,4,FALSE)),FALSE))),1,4)),3,4))/(60*24))-fctlontodouble(VLOOKUP(B545,#REF!,4,FALSE))/360,1),
MOD(C545-fctlontodouble(VLOOKUP(B545,#REF!,4,FALSE))/360,1)&lt;MOD((((MID((MID((IF(ISERR(A545),"",fctsoleil(A545,fctlattodouble(VLOOKUP(B545,#REF!,3,FALSE)),fctlontodouble(VLOOKUP(B545,#REF!,4,FALSE)),FALSE))),7,4)),1,2))*60+MID((MID((IF(ISERR(A545),"",fctsoleil(A545,fctlattodouble(VLOOKUP(B545,#REF!,3,FALSE)),fctlontodouble(VLOOKUP(B545,#REF!,4,FALSE)),FALSE))),7,4)),3,4))/(60*24))-fctlontodouble(VLOOKUP(B545,#REF!,4,FALSE))/360,1)
),1,""),"")</f>
        <v/>
      </c>
      <c r="K545" s="82" t="str">
        <f t="shared" si="28"/>
        <v/>
      </c>
      <c r="L545" s="79" t="str">
        <f ca="1">IFERROR(IF(AND(
MOD(E545-fctlontodouble(VLOOKUP(D545,#REF!,4,FALSE))/360,1)&gt;=MOD((((MID((MID((IF(ISERR(A545),"",fctsoleil(A545,fctlattodouble(VLOOKUP(D545,#REF!,3,FALSE)),fctlontodouble(VLOOKUP(D545,#REF!,4,FALSE)),FALSE))),1,4)),1,2))*60+MID((MID((IF(ISERR(A545),"",fctsoleil(A545,fctlattodouble(VLOOKUP(D545,#REF!,3,FALSE)),fctlontodouble(VLOOKUP(D545,#REF!,4,FALSE)),FALSE))),1,4)),3,4))/(60*24))-fctlontodouble(VLOOKUP(D545,#REF!,4,FALSE))/360,1),
MOD(E545-fctlontodouble(VLOOKUP(D545,#REF!,4,FALSE))/360,1)&lt;MOD((((MID((MID((IF(ISERR(A545),"",fctsoleil(A545,fctlattodouble(VLOOKUP(D545,#REF!,3,FALSE)),fctlontodouble(VLOOKUP(D545,#REF!,4,FALSE)),FALSE))),7,4)),1,2))*60+MID((MID((IF(ISERR(A545),"",fctsoleil(A545,fctlattodouble(VLOOKUP(D545,#REF!,3,FALSE)),fctlontodouble(VLOOKUP(D545,#REF!,4,FALSE)),FALSE))),7,4)),3,4))/(60*24))-fctlontodouble(VLOOKUP(D545,#REF!,4,FALSE))/360,1)
),1," "),"")</f>
        <v/>
      </c>
      <c r="M545" s="79" t="str">
        <f t="shared" si="29"/>
        <v/>
      </c>
      <c r="N545" s="94"/>
      <c r="O545" s="83"/>
      <c r="P545" s="95"/>
      <c r="Q545" s="96"/>
      <c r="R545" s="97" t="str">
        <f>IF(AND(A545&lt;&gt;0,B545&lt;&gt;0,D545&lt;&gt;0,C545&lt;&gt;0,N545&lt;&gt;0),(vol_de_nuit(B545,D545,A545,C545,N545/24)*24),"")</f>
        <v/>
      </c>
      <c r="S545" s="98"/>
      <c r="T545" s="95"/>
      <c r="U545" s="99"/>
      <c r="V545" s="100"/>
      <c r="W545" s="101"/>
      <c r="X545" s="116" t="str">
        <f>IFERROR(IF(AND(VLOOKUP($F545,'Aircraft list'!$A$4:$G$39,2,FALSE)="YES",VLOOKUP($F545,'Aircraft list'!$A$4:$G$39,4,FALSE)="YES"),T545,""),"")</f>
        <v/>
      </c>
      <c r="Y545" s="115" t="str">
        <f>IFERROR(IF(AND(VLOOKUP($F545,'Aircraft list'!$A$4:$G$39,2,FALSE)="YES",VLOOKUP($F545,'Aircraft list'!$A$4:$G$39,4,FALSE)="YES"),V545,""),"")</f>
        <v/>
      </c>
      <c r="Z545" s="116" t="str">
        <f>IFERROR(IF(AND(VLOOKUP($F545,'Aircraft list'!$A$4:$G$39,3,FALSE)="YES",VLOOKUP($F545,'Aircraft list'!$A$4:$G$39,4,FALSE)="YES"),T545,""),"")</f>
        <v/>
      </c>
      <c r="AA545" s="115" t="str">
        <f>IFERROR(IF(AND(VLOOKUP($F545,'Aircraft list'!$A$4:$G$39,3,FALSE)="YES",VLOOKUP($F545,'Aircraft list'!$A$4:$G$39,4,FALSE)="YES"),V545,""),"")</f>
        <v/>
      </c>
      <c r="AB545" s="116" t="str">
        <f>IFERROR(IF(AND(VLOOKUP($F545,'Aircraft list'!$A$4:$G$39,2,FALSE)="YES",VLOOKUP($F545,'Aircraft list'!$A$4:$G$39,6,FALSE)="YES"),T545,""),"")</f>
        <v/>
      </c>
      <c r="AC545" s="115" t="str">
        <f>IFERROR(IF(AND(VLOOKUP($F545,'Aircraft list'!$A$4:$G$39,2,FALSE)="YES",VLOOKUP($F545,'Aircraft list'!$A$4:$G$39,6,FALSE)="YES"),V545,""),"")</f>
        <v/>
      </c>
      <c r="AD545" s="116" t="str">
        <f>IFERROR(IF(AND(VLOOKUP($F545,'Aircraft list'!$A$4:$G$39,3,FALSE)="YES",VLOOKUP($F545,'Aircraft list'!$A$4:$G$39,6,FALSE)="YES"),T545,""),"")</f>
        <v/>
      </c>
      <c r="AE545" s="117" t="str">
        <f>IFERROR(IF(AND(VLOOKUP($F545,'Aircraft list'!$A$4:$G$39,3,FALSE)="YES",VLOOKUP($F545,'Aircraft list'!$A$4:$G$39,6,FALSE)="YES"),U545,""),"")</f>
        <v/>
      </c>
      <c r="AF545" s="115" t="str">
        <f>IFERROR(IF(AND(VLOOKUP($F545,'Aircraft list'!$A$4:$G$39,3,FALSE)="YES",VLOOKUP($F545,'Aircraft list'!$A$4:$G$39,6,FALSE)="YES"),V545,""),"")</f>
        <v/>
      </c>
      <c r="AG545" s="116" t="str">
        <f>IFERROR(IF(VLOOKUP($F545,'Aircraft list'!$A$4:$G$39,5,FALSE)="YES",T545,""),"")</f>
        <v/>
      </c>
      <c r="AH545" s="117" t="str">
        <f>IFERROR(IF(VLOOKUP($F545,'Aircraft list'!$A$4:$G$39,5,FALSE)="YES",U545,""),"")</f>
        <v/>
      </c>
      <c r="AI545" s="115" t="str">
        <f>IFERROR(IF(VLOOKUP($F545,'Aircraft list'!$A$4:$G$39,5,FALSE)="YES",V545,""),"")</f>
        <v/>
      </c>
      <c r="AJ545" s="101"/>
      <c r="AK545" s="101"/>
      <c r="AL545" s="101"/>
      <c r="AM545" s="102" t="str">
        <f>IFERROR(IF(VLOOKUP($F545,'Aircraft list'!$A$4:$G$39,7,FALSE)="YES",N545,""),"")</f>
        <v/>
      </c>
      <c r="AN545" s="112"/>
      <c r="AO545" s="101"/>
      <c r="AP545" s="101"/>
      <c r="AQ545" s="101"/>
      <c r="AR545" s="111"/>
      <c r="AS545" s="102"/>
      <c r="AT545" s="102"/>
    </row>
    <row r="546" spans="1:46" s="50" customFormat="1">
      <c r="A546" s="84"/>
      <c r="B546" s="75"/>
      <c r="C546" s="76"/>
      <c r="D546" s="77"/>
      <c r="E546" s="73" t="str">
        <f t="shared" si="27"/>
        <v/>
      </c>
      <c r="F546" s="79"/>
      <c r="G546" s="80"/>
      <c r="H546" s="50" t="str">
        <f>IFERROR(IF(VLOOKUP(F546,'Aircraft list'!$A$4:$T$59, 3,FALSE)="YES", "ME", "SE" )," ")</f>
        <v xml:space="preserve"> </v>
      </c>
      <c r="I546" s="80"/>
      <c r="J546" s="81" t="str">
        <f ca="1">IFERROR(IF(AND(
MOD(C546-fctlontodouble(VLOOKUP(B546,#REF!,4,FALSE))/360,1)&gt;=MOD((((MID((MID((IF(ISERR(A546),"",fctsoleil(A546,fctlattodouble(VLOOKUP(B546,#REF!,3,FALSE)),fctlontodouble(VLOOKUP(B546,#REF!,4,FALSE)),FALSE))),1,4)),1,2))*60+MID((MID((IF(ISERR(A546),"",fctsoleil(A546,fctlattodouble(VLOOKUP(B546,#REF!,3,FALSE)),fctlontodouble(VLOOKUP(B546,#REF!,4,FALSE)),FALSE))),1,4)),3,4))/(60*24))-fctlontodouble(VLOOKUP(B546,#REF!,4,FALSE))/360,1),
MOD(C546-fctlontodouble(VLOOKUP(B546,#REF!,4,FALSE))/360,1)&lt;MOD((((MID((MID((IF(ISERR(A546),"",fctsoleil(A546,fctlattodouble(VLOOKUP(B546,#REF!,3,FALSE)),fctlontodouble(VLOOKUP(B546,#REF!,4,FALSE)),FALSE))),7,4)),1,2))*60+MID((MID((IF(ISERR(A546),"",fctsoleil(A546,fctlattodouble(VLOOKUP(B546,#REF!,3,FALSE)),fctlontodouble(VLOOKUP(B546,#REF!,4,FALSE)),FALSE))),7,4)),3,4))/(60*24))-fctlontodouble(VLOOKUP(B546,#REF!,4,FALSE))/360,1)
),1,""),"")</f>
        <v/>
      </c>
      <c r="K546" s="82" t="str">
        <f t="shared" si="28"/>
        <v/>
      </c>
      <c r="L546" s="79" t="str">
        <f ca="1">IFERROR(IF(AND(
MOD(E546-fctlontodouble(VLOOKUP(D546,#REF!,4,FALSE))/360,1)&gt;=MOD((((MID((MID((IF(ISERR(A546),"",fctsoleil(A546,fctlattodouble(VLOOKUP(D546,#REF!,3,FALSE)),fctlontodouble(VLOOKUP(D546,#REF!,4,FALSE)),FALSE))),1,4)),1,2))*60+MID((MID((IF(ISERR(A546),"",fctsoleil(A546,fctlattodouble(VLOOKUP(D546,#REF!,3,FALSE)),fctlontodouble(VLOOKUP(D546,#REF!,4,FALSE)),FALSE))),1,4)),3,4))/(60*24))-fctlontodouble(VLOOKUP(D546,#REF!,4,FALSE))/360,1),
MOD(E546-fctlontodouble(VLOOKUP(D546,#REF!,4,FALSE))/360,1)&lt;MOD((((MID((MID((IF(ISERR(A546),"",fctsoleil(A546,fctlattodouble(VLOOKUP(D546,#REF!,3,FALSE)),fctlontodouble(VLOOKUP(D546,#REF!,4,FALSE)),FALSE))),7,4)),1,2))*60+MID((MID((IF(ISERR(A546),"",fctsoleil(A546,fctlattodouble(VLOOKUP(D546,#REF!,3,FALSE)),fctlontodouble(VLOOKUP(D546,#REF!,4,FALSE)),FALSE))),7,4)),3,4))/(60*24))-fctlontodouble(VLOOKUP(D546,#REF!,4,FALSE))/360,1)
),1," "),"")</f>
        <v/>
      </c>
      <c r="M546" s="79" t="str">
        <f t="shared" si="29"/>
        <v/>
      </c>
      <c r="N546" s="94"/>
      <c r="O546" s="83"/>
      <c r="P546" s="95"/>
      <c r="Q546" s="96"/>
      <c r="R546" s="97" t="str">
        <f>IF(AND(A546&lt;&gt;0,B546&lt;&gt;0,D546&lt;&gt;0,C546&lt;&gt;0,N546&lt;&gt;0),(vol_de_nuit(B546,D546,A546,C546,N546/24)*24),"")</f>
        <v/>
      </c>
      <c r="S546" s="98"/>
      <c r="T546" s="95"/>
      <c r="U546" s="99"/>
      <c r="V546" s="100"/>
      <c r="W546" s="101"/>
      <c r="X546" s="116" t="str">
        <f>IFERROR(IF(AND(VLOOKUP($F546,'Aircraft list'!$A$4:$G$39,2,FALSE)="YES",VLOOKUP($F546,'Aircraft list'!$A$4:$G$39,4,FALSE)="YES"),T546,""),"")</f>
        <v/>
      </c>
      <c r="Y546" s="115" t="str">
        <f>IFERROR(IF(AND(VLOOKUP($F546,'Aircraft list'!$A$4:$G$39,2,FALSE)="YES",VLOOKUP($F546,'Aircraft list'!$A$4:$G$39,4,FALSE)="YES"),V546,""),"")</f>
        <v/>
      </c>
      <c r="Z546" s="116" t="str">
        <f>IFERROR(IF(AND(VLOOKUP($F546,'Aircraft list'!$A$4:$G$39,3,FALSE)="YES",VLOOKUP($F546,'Aircraft list'!$A$4:$G$39,4,FALSE)="YES"),T546,""),"")</f>
        <v/>
      </c>
      <c r="AA546" s="115" t="str">
        <f>IFERROR(IF(AND(VLOOKUP($F546,'Aircraft list'!$A$4:$G$39,3,FALSE)="YES",VLOOKUP($F546,'Aircraft list'!$A$4:$G$39,4,FALSE)="YES"),V546,""),"")</f>
        <v/>
      </c>
      <c r="AB546" s="116" t="str">
        <f>IFERROR(IF(AND(VLOOKUP($F546,'Aircraft list'!$A$4:$G$39,2,FALSE)="YES",VLOOKUP($F546,'Aircraft list'!$A$4:$G$39,6,FALSE)="YES"),T546,""),"")</f>
        <v/>
      </c>
      <c r="AC546" s="115" t="str">
        <f>IFERROR(IF(AND(VLOOKUP($F546,'Aircraft list'!$A$4:$G$39,2,FALSE)="YES",VLOOKUP($F546,'Aircraft list'!$A$4:$G$39,6,FALSE)="YES"),V546,""),"")</f>
        <v/>
      </c>
      <c r="AD546" s="116" t="str">
        <f>IFERROR(IF(AND(VLOOKUP($F546,'Aircraft list'!$A$4:$G$39,3,FALSE)="YES",VLOOKUP($F546,'Aircraft list'!$A$4:$G$39,6,FALSE)="YES"),T546,""),"")</f>
        <v/>
      </c>
      <c r="AE546" s="117" t="str">
        <f>IFERROR(IF(AND(VLOOKUP($F546,'Aircraft list'!$A$4:$G$39,3,FALSE)="YES",VLOOKUP($F546,'Aircraft list'!$A$4:$G$39,6,FALSE)="YES"),U546,""),"")</f>
        <v/>
      </c>
      <c r="AF546" s="115" t="str">
        <f>IFERROR(IF(AND(VLOOKUP($F546,'Aircraft list'!$A$4:$G$39,3,FALSE)="YES",VLOOKUP($F546,'Aircraft list'!$A$4:$G$39,6,FALSE)="YES"),V546,""),"")</f>
        <v/>
      </c>
      <c r="AG546" s="116" t="str">
        <f>IFERROR(IF(VLOOKUP($F546,'Aircraft list'!$A$4:$G$39,5,FALSE)="YES",T546,""),"")</f>
        <v/>
      </c>
      <c r="AH546" s="117" t="str">
        <f>IFERROR(IF(VLOOKUP($F546,'Aircraft list'!$A$4:$G$39,5,FALSE)="YES",U546,""),"")</f>
        <v/>
      </c>
      <c r="AI546" s="115" t="str">
        <f>IFERROR(IF(VLOOKUP($F546,'Aircraft list'!$A$4:$G$39,5,FALSE)="YES",V546,""),"")</f>
        <v/>
      </c>
      <c r="AJ546" s="101"/>
      <c r="AK546" s="101"/>
      <c r="AL546" s="101"/>
      <c r="AM546" s="102" t="str">
        <f>IFERROR(IF(VLOOKUP($F546,'Aircraft list'!$A$4:$G$39,7,FALSE)="YES",N546,""),"")</f>
        <v/>
      </c>
      <c r="AN546" s="112"/>
      <c r="AO546" s="101"/>
      <c r="AP546" s="101"/>
      <c r="AQ546" s="101"/>
      <c r="AR546" s="111"/>
      <c r="AS546" s="102"/>
      <c r="AT546" s="102"/>
    </row>
    <row r="547" spans="1:46" s="50" customFormat="1">
      <c r="A547" s="84"/>
      <c r="B547" s="75"/>
      <c r="C547" s="76"/>
      <c r="D547" s="77"/>
      <c r="E547" s="73" t="str">
        <f t="shared" si="27"/>
        <v/>
      </c>
      <c r="F547" s="79"/>
      <c r="G547" s="80"/>
      <c r="H547" s="50" t="str">
        <f>IFERROR(IF(VLOOKUP(F547,'Aircraft list'!$A$4:$T$59, 3,FALSE)="YES", "ME", "SE" )," ")</f>
        <v xml:space="preserve"> </v>
      </c>
      <c r="I547" s="80"/>
      <c r="J547" s="81" t="str">
        <f ca="1">IFERROR(IF(AND(
MOD(C547-fctlontodouble(VLOOKUP(B547,#REF!,4,FALSE))/360,1)&gt;=MOD((((MID((MID((IF(ISERR(A547),"",fctsoleil(A547,fctlattodouble(VLOOKUP(B547,#REF!,3,FALSE)),fctlontodouble(VLOOKUP(B547,#REF!,4,FALSE)),FALSE))),1,4)),1,2))*60+MID((MID((IF(ISERR(A547),"",fctsoleil(A547,fctlattodouble(VLOOKUP(B547,#REF!,3,FALSE)),fctlontodouble(VLOOKUP(B547,#REF!,4,FALSE)),FALSE))),1,4)),3,4))/(60*24))-fctlontodouble(VLOOKUP(B547,#REF!,4,FALSE))/360,1),
MOD(C547-fctlontodouble(VLOOKUP(B547,#REF!,4,FALSE))/360,1)&lt;MOD((((MID((MID((IF(ISERR(A547),"",fctsoleil(A547,fctlattodouble(VLOOKUP(B547,#REF!,3,FALSE)),fctlontodouble(VLOOKUP(B547,#REF!,4,FALSE)),FALSE))),7,4)),1,2))*60+MID((MID((IF(ISERR(A547),"",fctsoleil(A547,fctlattodouble(VLOOKUP(B547,#REF!,3,FALSE)),fctlontodouble(VLOOKUP(B547,#REF!,4,FALSE)),FALSE))),7,4)),3,4))/(60*24))-fctlontodouble(VLOOKUP(B547,#REF!,4,FALSE))/360,1)
),1,""),"")</f>
        <v/>
      </c>
      <c r="K547" s="82" t="str">
        <f t="shared" si="28"/>
        <v/>
      </c>
      <c r="L547" s="79" t="str">
        <f ca="1">IFERROR(IF(AND(
MOD(E547-fctlontodouble(VLOOKUP(D547,#REF!,4,FALSE))/360,1)&gt;=MOD((((MID((MID((IF(ISERR(A547),"",fctsoleil(A547,fctlattodouble(VLOOKUP(D547,#REF!,3,FALSE)),fctlontodouble(VLOOKUP(D547,#REF!,4,FALSE)),FALSE))),1,4)),1,2))*60+MID((MID((IF(ISERR(A547),"",fctsoleil(A547,fctlattodouble(VLOOKUP(D547,#REF!,3,FALSE)),fctlontodouble(VLOOKUP(D547,#REF!,4,FALSE)),FALSE))),1,4)),3,4))/(60*24))-fctlontodouble(VLOOKUP(D547,#REF!,4,FALSE))/360,1),
MOD(E547-fctlontodouble(VLOOKUP(D547,#REF!,4,FALSE))/360,1)&lt;MOD((((MID((MID((IF(ISERR(A547),"",fctsoleil(A547,fctlattodouble(VLOOKUP(D547,#REF!,3,FALSE)),fctlontodouble(VLOOKUP(D547,#REF!,4,FALSE)),FALSE))),7,4)),1,2))*60+MID((MID((IF(ISERR(A547),"",fctsoleil(A547,fctlattodouble(VLOOKUP(D547,#REF!,3,FALSE)),fctlontodouble(VLOOKUP(D547,#REF!,4,FALSE)),FALSE))),7,4)),3,4))/(60*24))-fctlontodouble(VLOOKUP(D547,#REF!,4,FALSE))/360,1)
),1," "),"")</f>
        <v/>
      </c>
      <c r="M547" s="79" t="str">
        <f t="shared" si="29"/>
        <v/>
      </c>
      <c r="N547" s="94"/>
      <c r="O547" s="83"/>
      <c r="P547" s="95"/>
      <c r="Q547" s="96"/>
      <c r="R547" s="97" t="str">
        <f>IF(AND(A547&lt;&gt;0,B547&lt;&gt;0,D547&lt;&gt;0,C547&lt;&gt;0,N547&lt;&gt;0),(vol_de_nuit(B547,D547,A547,C547,N547/24)*24),"")</f>
        <v/>
      </c>
      <c r="S547" s="98"/>
      <c r="T547" s="95"/>
      <c r="U547" s="99"/>
      <c r="V547" s="100"/>
      <c r="W547" s="101"/>
      <c r="X547" s="116" t="str">
        <f>IFERROR(IF(AND(VLOOKUP($F547,'Aircraft list'!$A$4:$G$39,2,FALSE)="YES",VLOOKUP($F547,'Aircraft list'!$A$4:$G$39,4,FALSE)="YES"),T547,""),"")</f>
        <v/>
      </c>
      <c r="Y547" s="115" t="str">
        <f>IFERROR(IF(AND(VLOOKUP($F547,'Aircraft list'!$A$4:$G$39,2,FALSE)="YES",VLOOKUP($F547,'Aircraft list'!$A$4:$G$39,4,FALSE)="YES"),V547,""),"")</f>
        <v/>
      </c>
      <c r="Z547" s="116" t="str">
        <f>IFERROR(IF(AND(VLOOKUP($F547,'Aircraft list'!$A$4:$G$39,3,FALSE)="YES",VLOOKUP($F547,'Aircraft list'!$A$4:$G$39,4,FALSE)="YES"),T547,""),"")</f>
        <v/>
      </c>
      <c r="AA547" s="115" t="str">
        <f>IFERROR(IF(AND(VLOOKUP($F547,'Aircraft list'!$A$4:$G$39,3,FALSE)="YES",VLOOKUP($F547,'Aircraft list'!$A$4:$G$39,4,FALSE)="YES"),V547,""),"")</f>
        <v/>
      </c>
      <c r="AB547" s="116" t="str">
        <f>IFERROR(IF(AND(VLOOKUP($F547,'Aircraft list'!$A$4:$G$39,2,FALSE)="YES",VLOOKUP($F547,'Aircraft list'!$A$4:$G$39,6,FALSE)="YES"),T547,""),"")</f>
        <v/>
      </c>
      <c r="AC547" s="115" t="str">
        <f>IFERROR(IF(AND(VLOOKUP($F547,'Aircraft list'!$A$4:$G$39,2,FALSE)="YES",VLOOKUP($F547,'Aircraft list'!$A$4:$G$39,6,FALSE)="YES"),V547,""),"")</f>
        <v/>
      </c>
      <c r="AD547" s="116" t="str">
        <f>IFERROR(IF(AND(VLOOKUP($F547,'Aircraft list'!$A$4:$G$39,3,FALSE)="YES",VLOOKUP($F547,'Aircraft list'!$A$4:$G$39,6,FALSE)="YES"),T547,""),"")</f>
        <v/>
      </c>
      <c r="AE547" s="117" t="str">
        <f>IFERROR(IF(AND(VLOOKUP($F547,'Aircraft list'!$A$4:$G$39,3,FALSE)="YES",VLOOKUP($F547,'Aircraft list'!$A$4:$G$39,6,FALSE)="YES"),U547,""),"")</f>
        <v/>
      </c>
      <c r="AF547" s="115" t="str">
        <f>IFERROR(IF(AND(VLOOKUP($F547,'Aircraft list'!$A$4:$G$39,3,FALSE)="YES",VLOOKUP($F547,'Aircraft list'!$A$4:$G$39,6,FALSE)="YES"),V547,""),"")</f>
        <v/>
      </c>
      <c r="AG547" s="116" t="str">
        <f>IFERROR(IF(VLOOKUP($F547,'Aircraft list'!$A$4:$G$39,5,FALSE)="YES",T547,""),"")</f>
        <v/>
      </c>
      <c r="AH547" s="117" t="str">
        <f>IFERROR(IF(VLOOKUP($F547,'Aircraft list'!$A$4:$G$39,5,FALSE)="YES",U547,""),"")</f>
        <v/>
      </c>
      <c r="AI547" s="115" t="str">
        <f>IFERROR(IF(VLOOKUP($F547,'Aircraft list'!$A$4:$G$39,5,FALSE)="YES",V547,""),"")</f>
        <v/>
      </c>
      <c r="AJ547" s="101"/>
      <c r="AK547" s="101"/>
      <c r="AL547" s="101"/>
      <c r="AM547" s="102" t="str">
        <f>IFERROR(IF(VLOOKUP($F547,'Aircraft list'!$A$4:$G$39,7,FALSE)="YES",N547,""),"")</f>
        <v/>
      </c>
      <c r="AN547" s="112"/>
      <c r="AO547" s="101"/>
      <c r="AP547" s="101"/>
      <c r="AQ547" s="101"/>
      <c r="AR547" s="111"/>
      <c r="AS547" s="102"/>
      <c r="AT547" s="102"/>
    </row>
    <row r="548" spans="1:46" s="50" customFormat="1">
      <c r="A548" s="84"/>
      <c r="B548" s="75"/>
      <c r="C548" s="76"/>
      <c r="D548" s="77"/>
      <c r="E548" s="73" t="str">
        <f t="shared" si="27"/>
        <v/>
      </c>
      <c r="F548" s="79"/>
      <c r="G548" s="80"/>
      <c r="H548" s="50" t="str">
        <f>IFERROR(IF(VLOOKUP(F548,'Aircraft list'!$A$4:$T$59, 3,FALSE)="YES", "ME", "SE" )," ")</f>
        <v xml:space="preserve"> </v>
      </c>
      <c r="I548" s="80"/>
      <c r="J548" s="81" t="str">
        <f ca="1">IFERROR(IF(AND(
MOD(C548-fctlontodouble(VLOOKUP(B548,#REF!,4,FALSE))/360,1)&gt;=MOD((((MID((MID((IF(ISERR(A548),"",fctsoleil(A548,fctlattodouble(VLOOKUP(B548,#REF!,3,FALSE)),fctlontodouble(VLOOKUP(B548,#REF!,4,FALSE)),FALSE))),1,4)),1,2))*60+MID((MID((IF(ISERR(A548),"",fctsoleil(A548,fctlattodouble(VLOOKUP(B548,#REF!,3,FALSE)),fctlontodouble(VLOOKUP(B548,#REF!,4,FALSE)),FALSE))),1,4)),3,4))/(60*24))-fctlontodouble(VLOOKUP(B548,#REF!,4,FALSE))/360,1),
MOD(C548-fctlontodouble(VLOOKUP(B548,#REF!,4,FALSE))/360,1)&lt;MOD((((MID((MID((IF(ISERR(A548),"",fctsoleil(A548,fctlattodouble(VLOOKUP(B548,#REF!,3,FALSE)),fctlontodouble(VLOOKUP(B548,#REF!,4,FALSE)),FALSE))),7,4)),1,2))*60+MID((MID((IF(ISERR(A548),"",fctsoleil(A548,fctlattodouble(VLOOKUP(B548,#REF!,3,FALSE)),fctlontodouble(VLOOKUP(B548,#REF!,4,FALSE)),FALSE))),7,4)),3,4))/(60*24))-fctlontodouble(VLOOKUP(B548,#REF!,4,FALSE))/360,1)
),1,""),"")</f>
        <v/>
      </c>
      <c r="K548" s="82" t="str">
        <f t="shared" si="28"/>
        <v/>
      </c>
      <c r="L548" s="79" t="str">
        <f ca="1">IFERROR(IF(AND(
MOD(E548-fctlontodouble(VLOOKUP(D548,#REF!,4,FALSE))/360,1)&gt;=MOD((((MID((MID((IF(ISERR(A548),"",fctsoleil(A548,fctlattodouble(VLOOKUP(D548,#REF!,3,FALSE)),fctlontodouble(VLOOKUP(D548,#REF!,4,FALSE)),FALSE))),1,4)),1,2))*60+MID((MID((IF(ISERR(A548),"",fctsoleil(A548,fctlattodouble(VLOOKUP(D548,#REF!,3,FALSE)),fctlontodouble(VLOOKUP(D548,#REF!,4,FALSE)),FALSE))),1,4)),3,4))/(60*24))-fctlontodouble(VLOOKUP(D548,#REF!,4,FALSE))/360,1),
MOD(E548-fctlontodouble(VLOOKUP(D548,#REF!,4,FALSE))/360,1)&lt;MOD((((MID((MID((IF(ISERR(A548),"",fctsoleil(A548,fctlattodouble(VLOOKUP(D548,#REF!,3,FALSE)),fctlontodouble(VLOOKUP(D548,#REF!,4,FALSE)),FALSE))),7,4)),1,2))*60+MID((MID((IF(ISERR(A548),"",fctsoleil(A548,fctlattodouble(VLOOKUP(D548,#REF!,3,FALSE)),fctlontodouble(VLOOKUP(D548,#REF!,4,FALSE)),FALSE))),7,4)),3,4))/(60*24))-fctlontodouble(VLOOKUP(D548,#REF!,4,FALSE))/360,1)
),1," "),"")</f>
        <v/>
      </c>
      <c r="M548" s="79" t="str">
        <f t="shared" si="29"/>
        <v/>
      </c>
      <c r="N548" s="94"/>
      <c r="O548" s="83"/>
      <c r="P548" s="95"/>
      <c r="Q548" s="96"/>
      <c r="R548" s="97" t="str">
        <f>IF(AND(A548&lt;&gt;0,B548&lt;&gt;0,D548&lt;&gt;0,C548&lt;&gt;0,N548&lt;&gt;0),(vol_de_nuit(B548,D548,A548,C548,N548/24)*24),"")</f>
        <v/>
      </c>
      <c r="S548" s="98"/>
      <c r="T548" s="95"/>
      <c r="U548" s="99"/>
      <c r="V548" s="100"/>
      <c r="W548" s="101"/>
      <c r="X548" s="116" t="str">
        <f>IFERROR(IF(AND(VLOOKUP($F548,'Aircraft list'!$A$4:$G$39,2,FALSE)="YES",VLOOKUP($F548,'Aircraft list'!$A$4:$G$39,4,FALSE)="YES"),T548,""),"")</f>
        <v/>
      </c>
      <c r="Y548" s="115" t="str">
        <f>IFERROR(IF(AND(VLOOKUP($F548,'Aircraft list'!$A$4:$G$39,2,FALSE)="YES",VLOOKUP($F548,'Aircraft list'!$A$4:$G$39,4,FALSE)="YES"),V548,""),"")</f>
        <v/>
      </c>
      <c r="Z548" s="116" t="str">
        <f>IFERROR(IF(AND(VLOOKUP($F548,'Aircraft list'!$A$4:$G$39,3,FALSE)="YES",VLOOKUP($F548,'Aircraft list'!$A$4:$G$39,4,FALSE)="YES"),T548,""),"")</f>
        <v/>
      </c>
      <c r="AA548" s="115" t="str">
        <f>IFERROR(IF(AND(VLOOKUP($F548,'Aircraft list'!$A$4:$G$39,3,FALSE)="YES",VLOOKUP($F548,'Aircraft list'!$A$4:$G$39,4,FALSE)="YES"),V548,""),"")</f>
        <v/>
      </c>
      <c r="AB548" s="116" t="str">
        <f>IFERROR(IF(AND(VLOOKUP($F548,'Aircraft list'!$A$4:$G$39,2,FALSE)="YES",VLOOKUP($F548,'Aircraft list'!$A$4:$G$39,6,FALSE)="YES"),T548,""),"")</f>
        <v/>
      </c>
      <c r="AC548" s="115" t="str">
        <f>IFERROR(IF(AND(VLOOKUP($F548,'Aircraft list'!$A$4:$G$39,2,FALSE)="YES",VLOOKUP($F548,'Aircraft list'!$A$4:$G$39,6,FALSE)="YES"),V548,""),"")</f>
        <v/>
      </c>
      <c r="AD548" s="116" t="str">
        <f>IFERROR(IF(AND(VLOOKUP($F548,'Aircraft list'!$A$4:$G$39,3,FALSE)="YES",VLOOKUP($F548,'Aircraft list'!$A$4:$G$39,6,FALSE)="YES"),T548,""),"")</f>
        <v/>
      </c>
      <c r="AE548" s="117" t="str">
        <f>IFERROR(IF(AND(VLOOKUP($F548,'Aircraft list'!$A$4:$G$39,3,FALSE)="YES",VLOOKUP($F548,'Aircraft list'!$A$4:$G$39,6,FALSE)="YES"),U548,""),"")</f>
        <v/>
      </c>
      <c r="AF548" s="115" t="str">
        <f>IFERROR(IF(AND(VLOOKUP($F548,'Aircraft list'!$A$4:$G$39,3,FALSE)="YES",VLOOKUP($F548,'Aircraft list'!$A$4:$G$39,6,FALSE)="YES"),V548,""),"")</f>
        <v/>
      </c>
      <c r="AG548" s="116" t="str">
        <f>IFERROR(IF(VLOOKUP($F548,'Aircraft list'!$A$4:$G$39,5,FALSE)="YES",T548,""),"")</f>
        <v/>
      </c>
      <c r="AH548" s="117" t="str">
        <f>IFERROR(IF(VLOOKUP($F548,'Aircraft list'!$A$4:$G$39,5,FALSE)="YES",U548,""),"")</f>
        <v/>
      </c>
      <c r="AI548" s="115" t="str">
        <f>IFERROR(IF(VLOOKUP($F548,'Aircraft list'!$A$4:$G$39,5,FALSE)="YES",V548,""),"")</f>
        <v/>
      </c>
      <c r="AJ548" s="101"/>
      <c r="AK548" s="101"/>
      <c r="AL548" s="101"/>
      <c r="AM548" s="102" t="str">
        <f>IFERROR(IF(VLOOKUP($F548,'Aircraft list'!$A$4:$G$39,7,FALSE)="YES",N548,""),"")</f>
        <v/>
      </c>
      <c r="AN548" s="112"/>
      <c r="AO548" s="101"/>
      <c r="AP548" s="101"/>
      <c r="AQ548" s="101"/>
      <c r="AR548" s="111"/>
      <c r="AS548" s="102"/>
      <c r="AT548" s="102"/>
    </row>
    <row r="549" spans="1:46" s="50" customFormat="1">
      <c r="A549" s="84"/>
      <c r="B549" s="75"/>
      <c r="C549" s="76"/>
      <c r="D549" s="77"/>
      <c r="E549" s="73" t="str">
        <f t="shared" si="27"/>
        <v/>
      </c>
      <c r="F549" s="79"/>
      <c r="G549" s="80"/>
      <c r="H549" s="50" t="str">
        <f>IFERROR(IF(VLOOKUP(F549,'Aircraft list'!$A$4:$T$59, 3,FALSE)="YES", "ME", "SE" )," ")</f>
        <v xml:space="preserve"> </v>
      </c>
      <c r="I549" s="80"/>
      <c r="J549" s="81" t="str">
        <f ca="1">IFERROR(IF(AND(
MOD(C549-fctlontodouble(VLOOKUP(B549,#REF!,4,FALSE))/360,1)&gt;=MOD((((MID((MID((IF(ISERR(A549),"",fctsoleil(A549,fctlattodouble(VLOOKUP(B549,#REF!,3,FALSE)),fctlontodouble(VLOOKUP(B549,#REF!,4,FALSE)),FALSE))),1,4)),1,2))*60+MID((MID((IF(ISERR(A549),"",fctsoleil(A549,fctlattodouble(VLOOKUP(B549,#REF!,3,FALSE)),fctlontodouble(VLOOKUP(B549,#REF!,4,FALSE)),FALSE))),1,4)),3,4))/(60*24))-fctlontodouble(VLOOKUP(B549,#REF!,4,FALSE))/360,1),
MOD(C549-fctlontodouble(VLOOKUP(B549,#REF!,4,FALSE))/360,1)&lt;MOD((((MID((MID((IF(ISERR(A549),"",fctsoleil(A549,fctlattodouble(VLOOKUP(B549,#REF!,3,FALSE)),fctlontodouble(VLOOKUP(B549,#REF!,4,FALSE)),FALSE))),7,4)),1,2))*60+MID((MID((IF(ISERR(A549),"",fctsoleil(A549,fctlattodouble(VLOOKUP(B549,#REF!,3,FALSE)),fctlontodouble(VLOOKUP(B549,#REF!,4,FALSE)),FALSE))),7,4)),3,4))/(60*24))-fctlontodouble(VLOOKUP(B549,#REF!,4,FALSE))/360,1)
),1,""),"")</f>
        <v/>
      </c>
      <c r="K549" s="82" t="str">
        <f t="shared" si="28"/>
        <v/>
      </c>
      <c r="L549" s="79" t="str">
        <f ca="1">IFERROR(IF(AND(
MOD(E549-fctlontodouble(VLOOKUP(D549,#REF!,4,FALSE))/360,1)&gt;=MOD((((MID((MID((IF(ISERR(A549),"",fctsoleil(A549,fctlattodouble(VLOOKUP(D549,#REF!,3,FALSE)),fctlontodouble(VLOOKUP(D549,#REF!,4,FALSE)),FALSE))),1,4)),1,2))*60+MID((MID((IF(ISERR(A549),"",fctsoleil(A549,fctlattodouble(VLOOKUP(D549,#REF!,3,FALSE)),fctlontodouble(VLOOKUP(D549,#REF!,4,FALSE)),FALSE))),1,4)),3,4))/(60*24))-fctlontodouble(VLOOKUP(D549,#REF!,4,FALSE))/360,1),
MOD(E549-fctlontodouble(VLOOKUP(D549,#REF!,4,FALSE))/360,1)&lt;MOD((((MID((MID((IF(ISERR(A549),"",fctsoleil(A549,fctlattodouble(VLOOKUP(D549,#REF!,3,FALSE)),fctlontodouble(VLOOKUP(D549,#REF!,4,FALSE)),FALSE))),7,4)),1,2))*60+MID((MID((IF(ISERR(A549),"",fctsoleil(A549,fctlattodouble(VLOOKUP(D549,#REF!,3,FALSE)),fctlontodouble(VLOOKUP(D549,#REF!,4,FALSE)),FALSE))),7,4)),3,4))/(60*24))-fctlontodouble(VLOOKUP(D549,#REF!,4,FALSE))/360,1)
),1," "),"")</f>
        <v/>
      </c>
      <c r="M549" s="79" t="str">
        <f t="shared" si="29"/>
        <v/>
      </c>
      <c r="N549" s="94"/>
      <c r="O549" s="83"/>
      <c r="P549" s="95"/>
      <c r="Q549" s="96"/>
      <c r="R549" s="97" t="str">
        <f>IF(AND(A549&lt;&gt;0,B549&lt;&gt;0,D549&lt;&gt;0,C549&lt;&gt;0,N549&lt;&gt;0),(vol_de_nuit(B549,D549,A549,C549,N549/24)*24),"")</f>
        <v/>
      </c>
      <c r="S549" s="98"/>
      <c r="T549" s="95"/>
      <c r="U549" s="99"/>
      <c r="V549" s="100"/>
      <c r="W549" s="101"/>
      <c r="X549" s="116" t="str">
        <f>IFERROR(IF(AND(VLOOKUP($F549,'Aircraft list'!$A$4:$G$39,2,FALSE)="YES",VLOOKUP($F549,'Aircraft list'!$A$4:$G$39,4,FALSE)="YES"),T549,""),"")</f>
        <v/>
      </c>
      <c r="Y549" s="115" t="str">
        <f>IFERROR(IF(AND(VLOOKUP($F549,'Aircraft list'!$A$4:$G$39,2,FALSE)="YES",VLOOKUP($F549,'Aircraft list'!$A$4:$G$39,4,FALSE)="YES"),V549,""),"")</f>
        <v/>
      </c>
      <c r="Z549" s="116" t="str">
        <f>IFERROR(IF(AND(VLOOKUP($F549,'Aircraft list'!$A$4:$G$39,3,FALSE)="YES",VLOOKUP($F549,'Aircraft list'!$A$4:$G$39,4,FALSE)="YES"),T549,""),"")</f>
        <v/>
      </c>
      <c r="AA549" s="115" t="str">
        <f>IFERROR(IF(AND(VLOOKUP($F549,'Aircraft list'!$A$4:$G$39,3,FALSE)="YES",VLOOKUP($F549,'Aircraft list'!$A$4:$G$39,4,FALSE)="YES"),V549,""),"")</f>
        <v/>
      </c>
      <c r="AB549" s="116" t="str">
        <f>IFERROR(IF(AND(VLOOKUP($F549,'Aircraft list'!$A$4:$G$39,2,FALSE)="YES",VLOOKUP($F549,'Aircraft list'!$A$4:$G$39,6,FALSE)="YES"),T549,""),"")</f>
        <v/>
      </c>
      <c r="AC549" s="115" t="str">
        <f>IFERROR(IF(AND(VLOOKUP($F549,'Aircraft list'!$A$4:$G$39,2,FALSE)="YES",VLOOKUP($F549,'Aircraft list'!$A$4:$G$39,6,FALSE)="YES"),V549,""),"")</f>
        <v/>
      </c>
      <c r="AD549" s="116" t="str">
        <f>IFERROR(IF(AND(VLOOKUP($F549,'Aircraft list'!$A$4:$G$39,3,FALSE)="YES",VLOOKUP($F549,'Aircraft list'!$A$4:$G$39,6,FALSE)="YES"),T549,""),"")</f>
        <v/>
      </c>
      <c r="AE549" s="117" t="str">
        <f>IFERROR(IF(AND(VLOOKUP($F549,'Aircraft list'!$A$4:$G$39,3,FALSE)="YES",VLOOKUP($F549,'Aircraft list'!$A$4:$G$39,6,FALSE)="YES"),U549,""),"")</f>
        <v/>
      </c>
      <c r="AF549" s="115" t="str">
        <f>IFERROR(IF(AND(VLOOKUP($F549,'Aircraft list'!$A$4:$G$39,3,FALSE)="YES",VLOOKUP($F549,'Aircraft list'!$A$4:$G$39,6,FALSE)="YES"),V549,""),"")</f>
        <v/>
      </c>
      <c r="AG549" s="116" t="str">
        <f>IFERROR(IF(VLOOKUP($F549,'Aircraft list'!$A$4:$G$39,5,FALSE)="YES",T549,""),"")</f>
        <v/>
      </c>
      <c r="AH549" s="117" t="str">
        <f>IFERROR(IF(VLOOKUP($F549,'Aircraft list'!$A$4:$G$39,5,FALSE)="YES",U549,""),"")</f>
        <v/>
      </c>
      <c r="AI549" s="115" t="str">
        <f>IFERROR(IF(VLOOKUP($F549,'Aircraft list'!$A$4:$G$39,5,FALSE)="YES",V549,""),"")</f>
        <v/>
      </c>
      <c r="AJ549" s="101"/>
      <c r="AK549" s="101"/>
      <c r="AL549" s="101"/>
      <c r="AM549" s="102" t="str">
        <f>IFERROR(IF(VLOOKUP($F549,'Aircraft list'!$A$4:$G$39,7,FALSE)="YES",N549,""),"")</f>
        <v/>
      </c>
      <c r="AN549" s="112"/>
      <c r="AO549" s="101"/>
      <c r="AP549" s="101"/>
      <c r="AQ549" s="101"/>
      <c r="AR549" s="111"/>
      <c r="AS549" s="102"/>
      <c r="AT549" s="102"/>
    </row>
    <row r="550" spans="1:46" s="50" customFormat="1">
      <c r="A550" s="84"/>
      <c r="B550" s="75"/>
      <c r="C550" s="76"/>
      <c r="D550" s="77"/>
      <c r="E550" s="73" t="str">
        <f t="shared" si="27"/>
        <v/>
      </c>
      <c r="F550" s="79"/>
      <c r="G550" s="80"/>
      <c r="H550" s="50" t="str">
        <f>IFERROR(IF(VLOOKUP(F550,'Aircraft list'!$A$4:$T$59, 3,FALSE)="YES", "ME", "SE" )," ")</f>
        <v xml:space="preserve"> </v>
      </c>
      <c r="I550" s="80"/>
      <c r="J550" s="81" t="str">
        <f ca="1">IFERROR(IF(AND(
MOD(C550-fctlontodouble(VLOOKUP(B550,#REF!,4,FALSE))/360,1)&gt;=MOD((((MID((MID((IF(ISERR(A550),"",fctsoleil(A550,fctlattodouble(VLOOKUP(B550,#REF!,3,FALSE)),fctlontodouble(VLOOKUP(B550,#REF!,4,FALSE)),FALSE))),1,4)),1,2))*60+MID((MID((IF(ISERR(A550),"",fctsoleil(A550,fctlattodouble(VLOOKUP(B550,#REF!,3,FALSE)),fctlontodouble(VLOOKUP(B550,#REF!,4,FALSE)),FALSE))),1,4)),3,4))/(60*24))-fctlontodouble(VLOOKUP(B550,#REF!,4,FALSE))/360,1),
MOD(C550-fctlontodouble(VLOOKUP(B550,#REF!,4,FALSE))/360,1)&lt;MOD((((MID((MID((IF(ISERR(A550),"",fctsoleil(A550,fctlattodouble(VLOOKUP(B550,#REF!,3,FALSE)),fctlontodouble(VLOOKUP(B550,#REF!,4,FALSE)),FALSE))),7,4)),1,2))*60+MID((MID((IF(ISERR(A550),"",fctsoleil(A550,fctlattodouble(VLOOKUP(B550,#REF!,3,FALSE)),fctlontodouble(VLOOKUP(B550,#REF!,4,FALSE)),FALSE))),7,4)),3,4))/(60*24))-fctlontodouble(VLOOKUP(B550,#REF!,4,FALSE))/360,1)
),1,""),"")</f>
        <v/>
      </c>
      <c r="K550" s="82" t="str">
        <f t="shared" si="28"/>
        <v/>
      </c>
      <c r="L550" s="79" t="str">
        <f ca="1">IFERROR(IF(AND(
MOD(E550-fctlontodouble(VLOOKUP(D550,#REF!,4,FALSE))/360,1)&gt;=MOD((((MID((MID((IF(ISERR(A550),"",fctsoleil(A550,fctlattodouble(VLOOKUP(D550,#REF!,3,FALSE)),fctlontodouble(VLOOKUP(D550,#REF!,4,FALSE)),FALSE))),1,4)),1,2))*60+MID((MID((IF(ISERR(A550),"",fctsoleil(A550,fctlattodouble(VLOOKUP(D550,#REF!,3,FALSE)),fctlontodouble(VLOOKUP(D550,#REF!,4,FALSE)),FALSE))),1,4)),3,4))/(60*24))-fctlontodouble(VLOOKUP(D550,#REF!,4,FALSE))/360,1),
MOD(E550-fctlontodouble(VLOOKUP(D550,#REF!,4,FALSE))/360,1)&lt;MOD((((MID((MID((IF(ISERR(A550),"",fctsoleil(A550,fctlattodouble(VLOOKUP(D550,#REF!,3,FALSE)),fctlontodouble(VLOOKUP(D550,#REF!,4,FALSE)),FALSE))),7,4)),1,2))*60+MID((MID((IF(ISERR(A550),"",fctsoleil(A550,fctlattodouble(VLOOKUP(D550,#REF!,3,FALSE)),fctlontodouble(VLOOKUP(D550,#REF!,4,FALSE)),FALSE))),7,4)),3,4))/(60*24))-fctlontodouble(VLOOKUP(D550,#REF!,4,FALSE))/360,1)
),1," "),"")</f>
        <v/>
      </c>
      <c r="M550" s="79" t="str">
        <f t="shared" si="29"/>
        <v/>
      </c>
      <c r="N550" s="94"/>
      <c r="O550" s="83"/>
      <c r="P550" s="95"/>
      <c r="Q550" s="96"/>
      <c r="R550" s="97" t="str">
        <f>IF(AND(A550&lt;&gt;0,B550&lt;&gt;0,D550&lt;&gt;0,C550&lt;&gt;0,N550&lt;&gt;0),(vol_de_nuit(B550,D550,A550,C550,N550/24)*24),"")</f>
        <v/>
      </c>
      <c r="S550" s="98"/>
      <c r="T550" s="95"/>
      <c r="U550" s="99"/>
      <c r="V550" s="100"/>
      <c r="W550" s="101"/>
      <c r="X550" s="116" t="str">
        <f>IFERROR(IF(AND(VLOOKUP($F550,'Aircraft list'!$A$4:$G$39,2,FALSE)="YES",VLOOKUP($F550,'Aircraft list'!$A$4:$G$39,4,FALSE)="YES"),T550,""),"")</f>
        <v/>
      </c>
      <c r="Y550" s="115" t="str">
        <f>IFERROR(IF(AND(VLOOKUP($F550,'Aircraft list'!$A$4:$G$39,2,FALSE)="YES",VLOOKUP($F550,'Aircraft list'!$A$4:$G$39,4,FALSE)="YES"),V550,""),"")</f>
        <v/>
      </c>
      <c r="Z550" s="116" t="str">
        <f>IFERROR(IF(AND(VLOOKUP($F550,'Aircraft list'!$A$4:$G$39,3,FALSE)="YES",VLOOKUP($F550,'Aircraft list'!$A$4:$G$39,4,FALSE)="YES"),T550,""),"")</f>
        <v/>
      </c>
      <c r="AA550" s="115" t="str">
        <f>IFERROR(IF(AND(VLOOKUP($F550,'Aircraft list'!$A$4:$G$39,3,FALSE)="YES",VLOOKUP($F550,'Aircraft list'!$A$4:$G$39,4,FALSE)="YES"),V550,""),"")</f>
        <v/>
      </c>
      <c r="AB550" s="116" t="str">
        <f>IFERROR(IF(AND(VLOOKUP($F550,'Aircraft list'!$A$4:$G$39,2,FALSE)="YES",VLOOKUP($F550,'Aircraft list'!$A$4:$G$39,6,FALSE)="YES"),T550,""),"")</f>
        <v/>
      </c>
      <c r="AC550" s="115" t="str">
        <f>IFERROR(IF(AND(VLOOKUP($F550,'Aircraft list'!$A$4:$G$39,2,FALSE)="YES",VLOOKUP($F550,'Aircraft list'!$A$4:$G$39,6,FALSE)="YES"),V550,""),"")</f>
        <v/>
      </c>
      <c r="AD550" s="116" t="str">
        <f>IFERROR(IF(AND(VLOOKUP($F550,'Aircraft list'!$A$4:$G$39,3,FALSE)="YES",VLOOKUP($F550,'Aircraft list'!$A$4:$G$39,6,FALSE)="YES"),T550,""),"")</f>
        <v/>
      </c>
      <c r="AE550" s="117" t="str">
        <f>IFERROR(IF(AND(VLOOKUP($F550,'Aircraft list'!$A$4:$G$39,3,FALSE)="YES",VLOOKUP($F550,'Aircraft list'!$A$4:$G$39,6,FALSE)="YES"),U550,""),"")</f>
        <v/>
      </c>
      <c r="AF550" s="115" t="str">
        <f>IFERROR(IF(AND(VLOOKUP($F550,'Aircraft list'!$A$4:$G$39,3,FALSE)="YES",VLOOKUP($F550,'Aircraft list'!$A$4:$G$39,6,FALSE)="YES"),V550,""),"")</f>
        <v/>
      </c>
      <c r="AG550" s="116" t="str">
        <f>IFERROR(IF(VLOOKUP($F550,'Aircraft list'!$A$4:$G$39,5,FALSE)="YES",T550,""),"")</f>
        <v/>
      </c>
      <c r="AH550" s="117" t="str">
        <f>IFERROR(IF(VLOOKUP($F550,'Aircraft list'!$A$4:$G$39,5,FALSE)="YES",U550,""),"")</f>
        <v/>
      </c>
      <c r="AI550" s="115" t="str">
        <f>IFERROR(IF(VLOOKUP($F550,'Aircraft list'!$A$4:$G$39,5,FALSE)="YES",V550,""),"")</f>
        <v/>
      </c>
      <c r="AJ550" s="101"/>
      <c r="AK550" s="101"/>
      <c r="AL550" s="101"/>
      <c r="AM550" s="102" t="str">
        <f>IFERROR(IF(VLOOKUP($F550,'Aircraft list'!$A$4:$G$39,7,FALSE)="YES",N550,""),"")</f>
        <v/>
      </c>
      <c r="AN550" s="112"/>
      <c r="AO550" s="101"/>
      <c r="AP550" s="101"/>
      <c r="AQ550" s="101"/>
      <c r="AR550" s="111"/>
      <c r="AS550" s="102"/>
      <c r="AT550" s="102"/>
    </row>
    <row r="551" spans="1:46" s="50" customFormat="1">
      <c r="A551" s="84"/>
      <c r="B551" s="75"/>
      <c r="C551" s="76"/>
      <c r="D551" s="77"/>
      <c r="E551" s="73" t="str">
        <f t="shared" si="27"/>
        <v/>
      </c>
      <c r="F551" s="79"/>
      <c r="G551" s="80"/>
      <c r="H551" s="50" t="str">
        <f>IFERROR(IF(VLOOKUP(F551,'Aircraft list'!$A$4:$T$59, 3,FALSE)="YES", "ME", "SE" )," ")</f>
        <v xml:space="preserve"> </v>
      </c>
      <c r="I551" s="80"/>
      <c r="J551" s="81" t="str">
        <f ca="1">IFERROR(IF(AND(
MOD(C551-fctlontodouble(VLOOKUP(B551,#REF!,4,FALSE))/360,1)&gt;=MOD((((MID((MID((IF(ISERR(A551),"",fctsoleil(A551,fctlattodouble(VLOOKUP(B551,#REF!,3,FALSE)),fctlontodouble(VLOOKUP(B551,#REF!,4,FALSE)),FALSE))),1,4)),1,2))*60+MID((MID((IF(ISERR(A551),"",fctsoleil(A551,fctlattodouble(VLOOKUP(B551,#REF!,3,FALSE)),fctlontodouble(VLOOKUP(B551,#REF!,4,FALSE)),FALSE))),1,4)),3,4))/(60*24))-fctlontodouble(VLOOKUP(B551,#REF!,4,FALSE))/360,1),
MOD(C551-fctlontodouble(VLOOKUP(B551,#REF!,4,FALSE))/360,1)&lt;MOD((((MID((MID((IF(ISERR(A551),"",fctsoleil(A551,fctlattodouble(VLOOKUP(B551,#REF!,3,FALSE)),fctlontodouble(VLOOKUP(B551,#REF!,4,FALSE)),FALSE))),7,4)),1,2))*60+MID((MID((IF(ISERR(A551),"",fctsoleil(A551,fctlattodouble(VLOOKUP(B551,#REF!,3,FALSE)),fctlontodouble(VLOOKUP(B551,#REF!,4,FALSE)),FALSE))),7,4)),3,4))/(60*24))-fctlontodouble(VLOOKUP(B551,#REF!,4,FALSE))/360,1)
),1,""),"")</f>
        <v/>
      </c>
      <c r="K551" s="82" t="str">
        <f t="shared" si="28"/>
        <v/>
      </c>
      <c r="L551" s="79" t="str">
        <f ca="1">IFERROR(IF(AND(
MOD(E551-fctlontodouble(VLOOKUP(D551,#REF!,4,FALSE))/360,1)&gt;=MOD((((MID((MID((IF(ISERR(A551),"",fctsoleil(A551,fctlattodouble(VLOOKUP(D551,#REF!,3,FALSE)),fctlontodouble(VLOOKUP(D551,#REF!,4,FALSE)),FALSE))),1,4)),1,2))*60+MID((MID((IF(ISERR(A551),"",fctsoleil(A551,fctlattodouble(VLOOKUP(D551,#REF!,3,FALSE)),fctlontodouble(VLOOKUP(D551,#REF!,4,FALSE)),FALSE))),1,4)),3,4))/(60*24))-fctlontodouble(VLOOKUP(D551,#REF!,4,FALSE))/360,1),
MOD(E551-fctlontodouble(VLOOKUP(D551,#REF!,4,FALSE))/360,1)&lt;MOD((((MID((MID((IF(ISERR(A551),"",fctsoleil(A551,fctlattodouble(VLOOKUP(D551,#REF!,3,FALSE)),fctlontodouble(VLOOKUP(D551,#REF!,4,FALSE)),FALSE))),7,4)),1,2))*60+MID((MID((IF(ISERR(A551),"",fctsoleil(A551,fctlattodouble(VLOOKUP(D551,#REF!,3,FALSE)),fctlontodouble(VLOOKUP(D551,#REF!,4,FALSE)),FALSE))),7,4)),3,4))/(60*24))-fctlontodouble(VLOOKUP(D551,#REF!,4,FALSE))/360,1)
),1," "),"")</f>
        <v/>
      </c>
      <c r="M551" s="79" t="str">
        <f t="shared" si="29"/>
        <v/>
      </c>
      <c r="N551" s="94"/>
      <c r="O551" s="83"/>
      <c r="P551" s="95"/>
      <c r="Q551" s="96"/>
      <c r="R551" s="97" t="str">
        <f>IF(AND(A551&lt;&gt;0,B551&lt;&gt;0,D551&lt;&gt;0,C551&lt;&gt;0,N551&lt;&gt;0),(vol_de_nuit(B551,D551,A551,C551,N551/24)*24),"")</f>
        <v/>
      </c>
      <c r="S551" s="98"/>
      <c r="T551" s="95"/>
      <c r="U551" s="99"/>
      <c r="V551" s="100"/>
      <c r="W551" s="101"/>
      <c r="X551" s="116" t="str">
        <f>IFERROR(IF(AND(VLOOKUP($F551,'Aircraft list'!$A$4:$G$39,2,FALSE)="YES",VLOOKUP($F551,'Aircraft list'!$A$4:$G$39,4,FALSE)="YES"),T551,""),"")</f>
        <v/>
      </c>
      <c r="Y551" s="115" t="str">
        <f>IFERROR(IF(AND(VLOOKUP($F551,'Aircraft list'!$A$4:$G$39,2,FALSE)="YES",VLOOKUP($F551,'Aircraft list'!$A$4:$G$39,4,FALSE)="YES"),V551,""),"")</f>
        <v/>
      </c>
      <c r="Z551" s="116" t="str">
        <f>IFERROR(IF(AND(VLOOKUP($F551,'Aircraft list'!$A$4:$G$39,3,FALSE)="YES",VLOOKUP($F551,'Aircraft list'!$A$4:$G$39,4,FALSE)="YES"),T551,""),"")</f>
        <v/>
      </c>
      <c r="AA551" s="115" t="str">
        <f>IFERROR(IF(AND(VLOOKUP($F551,'Aircraft list'!$A$4:$G$39,3,FALSE)="YES",VLOOKUP($F551,'Aircraft list'!$A$4:$G$39,4,FALSE)="YES"),V551,""),"")</f>
        <v/>
      </c>
      <c r="AB551" s="116" t="str">
        <f>IFERROR(IF(AND(VLOOKUP($F551,'Aircraft list'!$A$4:$G$39,2,FALSE)="YES",VLOOKUP($F551,'Aircraft list'!$A$4:$G$39,6,FALSE)="YES"),T551,""),"")</f>
        <v/>
      </c>
      <c r="AC551" s="115" t="str">
        <f>IFERROR(IF(AND(VLOOKUP($F551,'Aircraft list'!$A$4:$G$39,2,FALSE)="YES",VLOOKUP($F551,'Aircraft list'!$A$4:$G$39,6,FALSE)="YES"),V551,""),"")</f>
        <v/>
      </c>
      <c r="AD551" s="116" t="str">
        <f>IFERROR(IF(AND(VLOOKUP($F551,'Aircraft list'!$A$4:$G$39,3,FALSE)="YES",VLOOKUP($F551,'Aircraft list'!$A$4:$G$39,6,FALSE)="YES"),T551,""),"")</f>
        <v/>
      </c>
      <c r="AE551" s="117" t="str">
        <f>IFERROR(IF(AND(VLOOKUP($F551,'Aircraft list'!$A$4:$G$39,3,FALSE)="YES",VLOOKUP($F551,'Aircraft list'!$A$4:$G$39,6,FALSE)="YES"),U551,""),"")</f>
        <v/>
      </c>
      <c r="AF551" s="115" t="str">
        <f>IFERROR(IF(AND(VLOOKUP($F551,'Aircraft list'!$A$4:$G$39,3,FALSE)="YES",VLOOKUP($F551,'Aircraft list'!$A$4:$G$39,6,FALSE)="YES"),V551,""),"")</f>
        <v/>
      </c>
      <c r="AG551" s="116" t="str">
        <f>IFERROR(IF(VLOOKUP($F551,'Aircraft list'!$A$4:$G$39,5,FALSE)="YES",T551,""),"")</f>
        <v/>
      </c>
      <c r="AH551" s="117" t="str">
        <f>IFERROR(IF(VLOOKUP($F551,'Aircraft list'!$A$4:$G$39,5,FALSE)="YES",U551,""),"")</f>
        <v/>
      </c>
      <c r="AI551" s="115" t="str">
        <f>IFERROR(IF(VLOOKUP($F551,'Aircraft list'!$A$4:$G$39,5,FALSE)="YES",V551,""),"")</f>
        <v/>
      </c>
      <c r="AJ551" s="101"/>
      <c r="AK551" s="101"/>
      <c r="AL551" s="101"/>
      <c r="AM551" s="102" t="str">
        <f>IFERROR(IF(VLOOKUP($F551,'Aircraft list'!$A$4:$G$39,7,FALSE)="YES",N551,""),"")</f>
        <v/>
      </c>
      <c r="AN551" s="112"/>
      <c r="AO551" s="101"/>
      <c r="AP551" s="101"/>
      <c r="AQ551" s="101"/>
      <c r="AR551" s="111"/>
      <c r="AS551" s="102"/>
      <c r="AT551" s="102"/>
    </row>
    <row r="552" spans="1:46" s="50" customFormat="1">
      <c r="A552" s="84"/>
      <c r="B552" s="75"/>
      <c r="C552" s="76"/>
      <c r="D552" s="77"/>
      <c r="E552" s="73" t="str">
        <f t="shared" si="27"/>
        <v/>
      </c>
      <c r="F552" s="79"/>
      <c r="G552" s="80"/>
      <c r="H552" s="50" t="str">
        <f>IFERROR(IF(VLOOKUP(F552,'Aircraft list'!$A$4:$T$59, 3,FALSE)="YES", "ME", "SE" )," ")</f>
        <v xml:space="preserve"> </v>
      </c>
      <c r="I552" s="80"/>
      <c r="J552" s="81" t="str">
        <f ca="1">IFERROR(IF(AND(
MOD(C552-fctlontodouble(VLOOKUP(B552,#REF!,4,FALSE))/360,1)&gt;=MOD((((MID((MID((IF(ISERR(A552),"",fctsoleil(A552,fctlattodouble(VLOOKUP(B552,#REF!,3,FALSE)),fctlontodouble(VLOOKUP(B552,#REF!,4,FALSE)),FALSE))),1,4)),1,2))*60+MID((MID((IF(ISERR(A552),"",fctsoleil(A552,fctlattodouble(VLOOKUP(B552,#REF!,3,FALSE)),fctlontodouble(VLOOKUP(B552,#REF!,4,FALSE)),FALSE))),1,4)),3,4))/(60*24))-fctlontodouble(VLOOKUP(B552,#REF!,4,FALSE))/360,1),
MOD(C552-fctlontodouble(VLOOKUP(B552,#REF!,4,FALSE))/360,1)&lt;MOD((((MID((MID((IF(ISERR(A552),"",fctsoleil(A552,fctlattodouble(VLOOKUP(B552,#REF!,3,FALSE)),fctlontodouble(VLOOKUP(B552,#REF!,4,FALSE)),FALSE))),7,4)),1,2))*60+MID((MID((IF(ISERR(A552),"",fctsoleil(A552,fctlattodouble(VLOOKUP(B552,#REF!,3,FALSE)),fctlontodouble(VLOOKUP(B552,#REF!,4,FALSE)),FALSE))),7,4)),3,4))/(60*24))-fctlontodouble(VLOOKUP(B552,#REF!,4,FALSE))/360,1)
),1,""),"")</f>
        <v/>
      </c>
      <c r="K552" s="82" t="str">
        <f t="shared" si="28"/>
        <v/>
      </c>
      <c r="L552" s="79" t="str">
        <f ca="1">IFERROR(IF(AND(
MOD(E552-fctlontodouble(VLOOKUP(D552,#REF!,4,FALSE))/360,1)&gt;=MOD((((MID((MID((IF(ISERR(A552),"",fctsoleil(A552,fctlattodouble(VLOOKUP(D552,#REF!,3,FALSE)),fctlontodouble(VLOOKUP(D552,#REF!,4,FALSE)),FALSE))),1,4)),1,2))*60+MID((MID((IF(ISERR(A552),"",fctsoleil(A552,fctlattodouble(VLOOKUP(D552,#REF!,3,FALSE)),fctlontodouble(VLOOKUP(D552,#REF!,4,FALSE)),FALSE))),1,4)),3,4))/(60*24))-fctlontodouble(VLOOKUP(D552,#REF!,4,FALSE))/360,1),
MOD(E552-fctlontodouble(VLOOKUP(D552,#REF!,4,FALSE))/360,1)&lt;MOD((((MID((MID((IF(ISERR(A552),"",fctsoleil(A552,fctlattodouble(VLOOKUP(D552,#REF!,3,FALSE)),fctlontodouble(VLOOKUP(D552,#REF!,4,FALSE)),FALSE))),7,4)),1,2))*60+MID((MID((IF(ISERR(A552),"",fctsoleil(A552,fctlattodouble(VLOOKUP(D552,#REF!,3,FALSE)),fctlontodouble(VLOOKUP(D552,#REF!,4,FALSE)),FALSE))),7,4)),3,4))/(60*24))-fctlontodouble(VLOOKUP(D552,#REF!,4,FALSE))/360,1)
),1," "),"")</f>
        <v/>
      </c>
      <c r="M552" s="79" t="str">
        <f t="shared" si="29"/>
        <v/>
      </c>
      <c r="N552" s="94"/>
      <c r="O552" s="83"/>
      <c r="P552" s="95"/>
      <c r="Q552" s="96"/>
      <c r="R552" s="97" t="str">
        <f>IF(AND(A552&lt;&gt;0,B552&lt;&gt;0,D552&lt;&gt;0,C552&lt;&gt;0,N552&lt;&gt;0),(vol_de_nuit(B552,D552,A552,C552,N552/24)*24),"")</f>
        <v/>
      </c>
      <c r="S552" s="98"/>
      <c r="T552" s="95"/>
      <c r="U552" s="99"/>
      <c r="V552" s="100"/>
      <c r="W552" s="101"/>
      <c r="X552" s="116" t="str">
        <f>IFERROR(IF(AND(VLOOKUP($F552,'Aircraft list'!$A$4:$G$39,2,FALSE)="YES",VLOOKUP($F552,'Aircraft list'!$A$4:$G$39,4,FALSE)="YES"),T552,""),"")</f>
        <v/>
      </c>
      <c r="Y552" s="115" t="str">
        <f>IFERROR(IF(AND(VLOOKUP($F552,'Aircraft list'!$A$4:$G$39,2,FALSE)="YES",VLOOKUP($F552,'Aircraft list'!$A$4:$G$39,4,FALSE)="YES"),V552,""),"")</f>
        <v/>
      </c>
      <c r="Z552" s="116" t="str">
        <f>IFERROR(IF(AND(VLOOKUP($F552,'Aircraft list'!$A$4:$G$39,3,FALSE)="YES",VLOOKUP($F552,'Aircraft list'!$A$4:$G$39,4,FALSE)="YES"),T552,""),"")</f>
        <v/>
      </c>
      <c r="AA552" s="115" t="str">
        <f>IFERROR(IF(AND(VLOOKUP($F552,'Aircraft list'!$A$4:$G$39,3,FALSE)="YES",VLOOKUP($F552,'Aircraft list'!$A$4:$G$39,4,FALSE)="YES"),V552,""),"")</f>
        <v/>
      </c>
      <c r="AB552" s="116" t="str">
        <f>IFERROR(IF(AND(VLOOKUP($F552,'Aircraft list'!$A$4:$G$39,2,FALSE)="YES",VLOOKUP($F552,'Aircraft list'!$A$4:$G$39,6,FALSE)="YES"),T552,""),"")</f>
        <v/>
      </c>
      <c r="AC552" s="115" t="str">
        <f>IFERROR(IF(AND(VLOOKUP($F552,'Aircraft list'!$A$4:$G$39,2,FALSE)="YES",VLOOKUP($F552,'Aircraft list'!$A$4:$G$39,6,FALSE)="YES"),V552,""),"")</f>
        <v/>
      </c>
      <c r="AD552" s="116" t="str">
        <f>IFERROR(IF(AND(VLOOKUP($F552,'Aircraft list'!$A$4:$G$39,3,FALSE)="YES",VLOOKUP($F552,'Aircraft list'!$A$4:$G$39,6,FALSE)="YES"),T552,""),"")</f>
        <v/>
      </c>
      <c r="AE552" s="117" t="str">
        <f>IFERROR(IF(AND(VLOOKUP($F552,'Aircraft list'!$A$4:$G$39,3,FALSE)="YES",VLOOKUP($F552,'Aircraft list'!$A$4:$G$39,6,FALSE)="YES"),U552,""),"")</f>
        <v/>
      </c>
      <c r="AF552" s="115" t="str">
        <f>IFERROR(IF(AND(VLOOKUP($F552,'Aircraft list'!$A$4:$G$39,3,FALSE)="YES",VLOOKUP($F552,'Aircraft list'!$A$4:$G$39,6,FALSE)="YES"),V552,""),"")</f>
        <v/>
      </c>
      <c r="AG552" s="116" t="str">
        <f>IFERROR(IF(VLOOKUP($F552,'Aircraft list'!$A$4:$G$39,5,FALSE)="YES",T552,""),"")</f>
        <v/>
      </c>
      <c r="AH552" s="117" t="str">
        <f>IFERROR(IF(VLOOKUP($F552,'Aircraft list'!$A$4:$G$39,5,FALSE)="YES",U552,""),"")</f>
        <v/>
      </c>
      <c r="AI552" s="115" t="str">
        <f>IFERROR(IF(VLOOKUP($F552,'Aircraft list'!$A$4:$G$39,5,FALSE)="YES",V552,""),"")</f>
        <v/>
      </c>
      <c r="AJ552" s="101"/>
      <c r="AK552" s="101"/>
      <c r="AL552" s="101"/>
      <c r="AM552" s="102" t="str">
        <f>IFERROR(IF(VLOOKUP($F552,'Aircraft list'!$A$4:$G$39,7,FALSE)="YES",N552,""),"")</f>
        <v/>
      </c>
      <c r="AN552" s="112"/>
      <c r="AO552" s="101"/>
      <c r="AP552" s="101"/>
      <c r="AQ552" s="101"/>
      <c r="AR552" s="111"/>
      <c r="AS552" s="102"/>
      <c r="AT552" s="102"/>
    </row>
    <row r="553" spans="1:46" s="50" customFormat="1">
      <c r="A553" s="84"/>
      <c r="B553" s="75"/>
      <c r="C553" s="76"/>
      <c r="D553" s="77"/>
      <c r="E553" s="73" t="str">
        <f t="shared" si="27"/>
        <v/>
      </c>
      <c r="F553" s="79"/>
      <c r="G553" s="80"/>
      <c r="H553" s="50" t="str">
        <f>IFERROR(IF(VLOOKUP(F553,'Aircraft list'!$A$4:$T$59, 3,FALSE)="YES", "ME", "SE" )," ")</f>
        <v xml:space="preserve"> </v>
      </c>
      <c r="I553" s="80"/>
      <c r="J553" s="81" t="str">
        <f ca="1">IFERROR(IF(AND(
MOD(C553-fctlontodouble(VLOOKUP(B553,#REF!,4,FALSE))/360,1)&gt;=MOD((((MID((MID((IF(ISERR(A553),"",fctsoleil(A553,fctlattodouble(VLOOKUP(B553,#REF!,3,FALSE)),fctlontodouble(VLOOKUP(B553,#REF!,4,FALSE)),FALSE))),1,4)),1,2))*60+MID((MID((IF(ISERR(A553),"",fctsoleil(A553,fctlattodouble(VLOOKUP(B553,#REF!,3,FALSE)),fctlontodouble(VLOOKUP(B553,#REF!,4,FALSE)),FALSE))),1,4)),3,4))/(60*24))-fctlontodouble(VLOOKUP(B553,#REF!,4,FALSE))/360,1),
MOD(C553-fctlontodouble(VLOOKUP(B553,#REF!,4,FALSE))/360,1)&lt;MOD((((MID((MID((IF(ISERR(A553),"",fctsoleil(A553,fctlattodouble(VLOOKUP(B553,#REF!,3,FALSE)),fctlontodouble(VLOOKUP(B553,#REF!,4,FALSE)),FALSE))),7,4)),1,2))*60+MID((MID((IF(ISERR(A553),"",fctsoleil(A553,fctlattodouble(VLOOKUP(B553,#REF!,3,FALSE)),fctlontodouble(VLOOKUP(B553,#REF!,4,FALSE)),FALSE))),7,4)),3,4))/(60*24))-fctlontodouble(VLOOKUP(B553,#REF!,4,FALSE))/360,1)
),1,""),"")</f>
        <v/>
      </c>
      <c r="K553" s="82" t="str">
        <f t="shared" si="28"/>
        <v/>
      </c>
      <c r="L553" s="79" t="str">
        <f ca="1">IFERROR(IF(AND(
MOD(E553-fctlontodouble(VLOOKUP(D553,#REF!,4,FALSE))/360,1)&gt;=MOD((((MID((MID((IF(ISERR(A553),"",fctsoleil(A553,fctlattodouble(VLOOKUP(D553,#REF!,3,FALSE)),fctlontodouble(VLOOKUP(D553,#REF!,4,FALSE)),FALSE))),1,4)),1,2))*60+MID((MID((IF(ISERR(A553),"",fctsoleil(A553,fctlattodouble(VLOOKUP(D553,#REF!,3,FALSE)),fctlontodouble(VLOOKUP(D553,#REF!,4,FALSE)),FALSE))),1,4)),3,4))/(60*24))-fctlontodouble(VLOOKUP(D553,#REF!,4,FALSE))/360,1),
MOD(E553-fctlontodouble(VLOOKUP(D553,#REF!,4,FALSE))/360,1)&lt;MOD((((MID((MID((IF(ISERR(A553),"",fctsoleil(A553,fctlattodouble(VLOOKUP(D553,#REF!,3,FALSE)),fctlontodouble(VLOOKUP(D553,#REF!,4,FALSE)),FALSE))),7,4)),1,2))*60+MID((MID((IF(ISERR(A553),"",fctsoleil(A553,fctlattodouble(VLOOKUP(D553,#REF!,3,FALSE)),fctlontodouble(VLOOKUP(D553,#REF!,4,FALSE)),FALSE))),7,4)),3,4))/(60*24))-fctlontodouble(VLOOKUP(D553,#REF!,4,FALSE))/360,1)
),1," "),"")</f>
        <v/>
      </c>
      <c r="M553" s="79" t="str">
        <f t="shared" si="29"/>
        <v/>
      </c>
      <c r="N553" s="94"/>
      <c r="O553" s="83"/>
      <c r="P553" s="95"/>
      <c r="Q553" s="96"/>
      <c r="R553" s="97" t="str">
        <f>IF(AND(A553&lt;&gt;0,B553&lt;&gt;0,D553&lt;&gt;0,C553&lt;&gt;0,N553&lt;&gt;0),(vol_de_nuit(B553,D553,A553,C553,N553/24)*24),"")</f>
        <v/>
      </c>
      <c r="S553" s="98"/>
      <c r="T553" s="95"/>
      <c r="U553" s="99"/>
      <c r="V553" s="100"/>
      <c r="W553" s="101"/>
      <c r="X553" s="116" t="str">
        <f>IFERROR(IF(AND(VLOOKUP($F553,'Aircraft list'!$A$4:$G$39,2,FALSE)="YES",VLOOKUP($F553,'Aircraft list'!$A$4:$G$39,4,FALSE)="YES"),T553,""),"")</f>
        <v/>
      </c>
      <c r="Y553" s="115" t="str">
        <f>IFERROR(IF(AND(VLOOKUP($F553,'Aircraft list'!$A$4:$G$39,2,FALSE)="YES",VLOOKUP($F553,'Aircraft list'!$A$4:$G$39,4,FALSE)="YES"),V553,""),"")</f>
        <v/>
      </c>
      <c r="Z553" s="116" t="str">
        <f>IFERROR(IF(AND(VLOOKUP($F553,'Aircraft list'!$A$4:$G$39,3,FALSE)="YES",VLOOKUP($F553,'Aircraft list'!$A$4:$G$39,4,FALSE)="YES"),T553,""),"")</f>
        <v/>
      </c>
      <c r="AA553" s="115" t="str">
        <f>IFERROR(IF(AND(VLOOKUP($F553,'Aircraft list'!$A$4:$G$39,3,FALSE)="YES",VLOOKUP($F553,'Aircraft list'!$A$4:$G$39,4,FALSE)="YES"),V553,""),"")</f>
        <v/>
      </c>
      <c r="AB553" s="116" t="str">
        <f>IFERROR(IF(AND(VLOOKUP($F553,'Aircraft list'!$A$4:$G$39,2,FALSE)="YES",VLOOKUP($F553,'Aircraft list'!$A$4:$G$39,6,FALSE)="YES"),T553,""),"")</f>
        <v/>
      </c>
      <c r="AC553" s="115" t="str">
        <f>IFERROR(IF(AND(VLOOKUP($F553,'Aircraft list'!$A$4:$G$39,2,FALSE)="YES",VLOOKUP($F553,'Aircraft list'!$A$4:$G$39,6,FALSE)="YES"),V553,""),"")</f>
        <v/>
      </c>
      <c r="AD553" s="116" t="str">
        <f>IFERROR(IF(AND(VLOOKUP($F553,'Aircraft list'!$A$4:$G$39,3,FALSE)="YES",VLOOKUP($F553,'Aircraft list'!$A$4:$G$39,6,FALSE)="YES"),T553,""),"")</f>
        <v/>
      </c>
      <c r="AE553" s="117" t="str">
        <f>IFERROR(IF(AND(VLOOKUP($F553,'Aircraft list'!$A$4:$G$39,3,FALSE)="YES",VLOOKUP($F553,'Aircraft list'!$A$4:$G$39,6,FALSE)="YES"),U553,""),"")</f>
        <v/>
      </c>
      <c r="AF553" s="115" t="str">
        <f>IFERROR(IF(AND(VLOOKUP($F553,'Aircraft list'!$A$4:$G$39,3,FALSE)="YES",VLOOKUP($F553,'Aircraft list'!$A$4:$G$39,6,FALSE)="YES"),V553,""),"")</f>
        <v/>
      </c>
      <c r="AG553" s="116" t="str">
        <f>IFERROR(IF(VLOOKUP($F553,'Aircraft list'!$A$4:$G$39,5,FALSE)="YES",T553,""),"")</f>
        <v/>
      </c>
      <c r="AH553" s="117" t="str">
        <f>IFERROR(IF(VLOOKUP($F553,'Aircraft list'!$A$4:$G$39,5,FALSE)="YES",U553,""),"")</f>
        <v/>
      </c>
      <c r="AI553" s="115" t="str">
        <f>IFERROR(IF(VLOOKUP($F553,'Aircraft list'!$A$4:$G$39,5,FALSE)="YES",V553,""),"")</f>
        <v/>
      </c>
      <c r="AJ553" s="101"/>
      <c r="AK553" s="101"/>
      <c r="AL553" s="101"/>
      <c r="AM553" s="102" t="str">
        <f>IFERROR(IF(VLOOKUP($F553,'Aircraft list'!$A$4:$G$39,7,FALSE)="YES",N553,""),"")</f>
        <v/>
      </c>
      <c r="AN553" s="112"/>
      <c r="AO553" s="101"/>
      <c r="AP553" s="101"/>
      <c r="AQ553" s="101"/>
      <c r="AR553" s="111"/>
      <c r="AS553" s="102"/>
      <c r="AT553" s="102"/>
    </row>
    <row r="554" spans="1:46" s="50" customFormat="1">
      <c r="A554" s="84"/>
      <c r="B554" s="75"/>
      <c r="C554" s="76"/>
      <c r="D554" s="77"/>
      <c r="E554" s="73" t="str">
        <f t="shared" si="27"/>
        <v/>
      </c>
      <c r="F554" s="79"/>
      <c r="G554" s="80"/>
      <c r="H554" s="50" t="str">
        <f>IFERROR(IF(VLOOKUP(F554,'Aircraft list'!$A$4:$T$59, 3,FALSE)="YES", "ME", "SE" )," ")</f>
        <v xml:space="preserve"> </v>
      </c>
      <c r="I554" s="80"/>
      <c r="J554" s="81" t="str">
        <f ca="1">IFERROR(IF(AND(
MOD(C554-fctlontodouble(VLOOKUP(B554,#REF!,4,FALSE))/360,1)&gt;=MOD((((MID((MID((IF(ISERR(A554),"",fctsoleil(A554,fctlattodouble(VLOOKUP(B554,#REF!,3,FALSE)),fctlontodouble(VLOOKUP(B554,#REF!,4,FALSE)),FALSE))),1,4)),1,2))*60+MID((MID((IF(ISERR(A554),"",fctsoleil(A554,fctlattodouble(VLOOKUP(B554,#REF!,3,FALSE)),fctlontodouble(VLOOKUP(B554,#REF!,4,FALSE)),FALSE))),1,4)),3,4))/(60*24))-fctlontodouble(VLOOKUP(B554,#REF!,4,FALSE))/360,1),
MOD(C554-fctlontodouble(VLOOKUP(B554,#REF!,4,FALSE))/360,1)&lt;MOD((((MID((MID((IF(ISERR(A554),"",fctsoleil(A554,fctlattodouble(VLOOKUP(B554,#REF!,3,FALSE)),fctlontodouble(VLOOKUP(B554,#REF!,4,FALSE)),FALSE))),7,4)),1,2))*60+MID((MID((IF(ISERR(A554),"",fctsoleil(A554,fctlattodouble(VLOOKUP(B554,#REF!,3,FALSE)),fctlontodouble(VLOOKUP(B554,#REF!,4,FALSE)),FALSE))),7,4)),3,4))/(60*24))-fctlontodouble(VLOOKUP(B554,#REF!,4,FALSE))/360,1)
),1,""),"")</f>
        <v/>
      </c>
      <c r="K554" s="82" t="str">
        <f t="shared" si="28"/>
        <v/>
      </c>
      <c r="L554" s="79" t="str">
        <f ca="1">IFERROR(IF(AND(
MOD(E554-fctlontodouble(VLOOKUP(D554,#REF!,4,FALSE))/360,1)&gt;=MOD((((MID((MID((IF(ISERR(A554),"",fctsoleil(A554,fctlattodouble(VLOOKUP(D554,#REF!,3,FALSE)),fctlontodouble(VLOOKUP(D554,#REF!,4,FALSE)),FALSE))),1,4)),1,2))*60+MID((MID((IF(ISERR(A554),"",fctsoleil(A554,fctlattodouble(VLOOKUP(D554,#REF!,3,FALSE)),fctlontodouble(VLOOKUP(D554,#REF!,4,FALSE)),FALSE))),1,4)),3,4))/(60*24))-fctlontodouble(VLOOKUP(D554,#REF!,4,FALSE))/360,1),
MOD(E554-fctlontodouble(VLOOKUP(D554,#REF!,4,FALSE))/360,1)&lt;MOD((((MID((MID((IF(ISERR(A554),"",fctsoleil(A554,fctlattodouble(VLOOKUP(D554,#REF!,3,FALSE)),fctlontodouble(VLOOKUP(D554,#REF!,4,FALSE)),FALSE))),7,4)),1,2))*60+MID((MID((IF(ISERR(A554),"",fctsoleil(A554,fctlattodouble(VLOOKUP(D554,#REF!,3,FALSE)),fctlontodouble(VLOOKUP(D554,#REF!,4,FALSE)),FALSE))),7,4)),3,4))/(60*24))-fctlontodouble(VLOOKUP(D554,#REF!,4,FALSE))/360,1)
),1," "),"")</f>
        <v/>
      </c>
      <c r="M554" s="79" t="str">
        <f t="shared" si="29"/>
        <v/>
      </c>
      <c r="N554" s="94"/>
      <c r="O554" s="83"/>
      <c r="P554" s="95"/>
      <c r="Q554" s="96"/>
      <c r="R554" s="97" t="str">
        <f>IF(AND(A554&lt;&gt;0,B554&lt;&gt;0,D554&lt;&gt;0,C554&lt;&gt;0,N554&lt;&gt;0),(vol_de_nuit(B554,D554,A554,C554,N554/24)*24),"")</f>
        <v/>
      </c>
      <c r="S554" s="98"/>
      <c r="T554" s="95"/>
      <c r="U554" s="99"/>
      <c r="V554" s="100"/>
      <c r="W554" s="101"/>
      <c r="X554" s="116" t="str">
        <f>IFERROR(IF(AND(VLOOKUP($F554,'Aircraft list'!$A$4:$G$39,2,FALSE)="YES",VLOOKUP($F554,'Aircraft list'!$A$4:$G$39,4,FALSE)="YES"),T554,""),"")</f>
        <v/>
      </c>
      <c r="Y554" s="115" t="str">
        <f>IFERROR(IF(AND(VLOOKUP($F554,'Aircraft list'!$A$4:$G$39,2,FALSE)="YES",VLOOKUP($F554,'Aircraft list'!$A$4:$G$39,4,FALSE)="YES"),V554,""),"")</f>
        <v/>
      </c>
      <c r="Z554" s="116" t="str">
        <f>IFERROR(IF(AND(VLOOKUP($F554,'Aircraft list'!$A$4:$G$39,3,FALSE)="YES",VLOOKUP($F554,'Aircraft list'!$A$4:$G$39,4,FALSE)="YES"),T554,""),"")</f>
        <v/>
      </c>
      <c r="AA554" s="115" t="str">
        <f>IFERROR(IF(AND(VLOOKUP($F554,'Aircraft list'!$A$4:$G$39,3,FALSE)="YES",VLOOKUP($F554,'Aircraft list'!$A$4:$G$39,4,FALSE)="YES"),V554,""),"")</f>
        <v/>
      </c>
      <c r="AB554" s="116" t="str">
        <f>IFERROR(IF(AND(VLOOKUP($F554,'Aircraft list'!$A$4:$G$39,2,FALSE)="YES",VLOOKUP($F554,'Aircraft list'!$A$4:$G$39,6,FALSE)="YES"),T554,""),"")</f>
        <v/>
      </c>
      <c r="AC554" s="115" t="str">
        <f>IFERROR(IF(AND(VLOOKUP($F554,'Aircraft list'!$A$4:$G$39,2,FALSE)="YES",VLOOKUP($F554,'Aircraft list'!$A$4:$G$39,6,FALSE)="YES"),V554,""),"")</f>
        <v/>
      </c>
      <c r="AD554" s="116" t="str">
        <f>IFERROR(IF(AND(VLOOKUP($F554,'Aircraft list'!$A$4:$G$39,3,FALSE)="YES",VLOOKUP($F554,'Aircraft list'!$A$4:$G$39,6,FALSE)="YES"),T554,""),"")</f>
        <v/>
      </c>
      <c r="AE554" s="117" t="str">
        <f>IFERROR(IF(AND(VLOOKUP($F554,'Aircraft list'!$A$4:$G$39,3,FALSE)="YES",VLOOKUP($F554,'Aircraft list'!$A$4:$G$39,6,FALSE)="YES"),U554,""),"")</f>
        <v/>
      </c>
      <c r="AF554" s="115" t="str">
        <f>IFERROR(IF(AND(VLOOKUP($F554,'Aircraft list'!$A$4:$G$39,3,FALSE)="YES",VLOOKUP($F554,'Aircraft list'!$A$4:$G$39,6,FALSE)="YES"),V554,""),"")</f>
        <v/>
      </c>
      <c r="AG554" s="116" t="str">
        <f>IFERROR(IF(VLOOKUP($F554,'Aircraft list'!$A$4:$G$39,5,FALSE)="YES",T554,""),"")</f>
        <v/>
      </c>
      <c r="AH554" s="117" t="str">
        <f>IFERROR(IF(VLOOKUP($F554,'Aircraft list'!$A$4:$G$39,5,FALSE)="YES",U554,""),"")</f>
        <v/>
      </c>
      <c r="AI554" s="115" t="str">
        <f>IFERROR(IF(VLOOKUP($F554,'Aircraft list'!$A$4:$G$39,5,FALSE)="YES",V554,""),"")</f>
        <v/>
      </c>
      <c r="AJ554" s="101"/>
      <c r="AK554" s="101"/>
      <c r="AL554" s="101"/>
      <c r="AM554" s="102" t="str">
        <f>IFERROR(IF(VLOOKUP($F554,'Aircraft list'!$A$4:$G$39,7,FALSE)="YES",N554,""),"")</f>
        <v/>
      </c>
      <c r="AN554" s="112"/>
      <c r="AO554" s="101"/>
      <c r="AP554" s="101"/>
      <c r="AQ554" s="101"/>
      <c r="AR554" s="111"/>
      <c r="AS554" s="102"/>
      <c r="AT554" s="102"/>
    </row>
    <row r="555" spans="1:46" s="50" customFormat="1">
      <c r="A555" s="84"/>
      <c r="B555" s="75"/>
      <c r="C555" s="76"/>
      <c r="D555" s="77"/>
      <c r="E555" s="73" t="str">
        <f t="shared" si="27"/>
        <v/>
      </c>
      <c r="F555" s="79"/>
      <c r="G555" s="80"/>
      <c r="H555" s="50" t="str">
        <f>IFERROR(IF(VLOOKUP(F555,'Aircraft list'!$A$4:$T$59, 3,FALSE)="YES", "ME", "SE" )," ")</f>
        <v xml:space="preserve"> </v>
      </c>
      <c r="I555" s="80"/>
      <c r="J555" s="81" t="str">
        <f ca="1">IFERROR(IF(AND(
MOD(C555-fctlontodouble(VLOOKUP(B555,#REF!,4,FALSE))/360,1)&gt;=MOD((((MID((MID((IF(ISERR(A555),"",fctsoleil(A555,fctlattodouble(VLOOKUP(B555,#REF!,3,FALSE)),fctlontodouble(VLOOKUP(B555,#REF!,4,FALSE)),FALSE))),1,4)),1,2))*60+MID((MID((IF(ISERR(A555),"",fctsoleil(A555,fctlattodouble(VLOOKUP(B555,#REF!,3,FALSE)),fctlontodouble(VLOOKUP(B555,#REF!,4,FALSE)),FALSE))),1,4)),3,4))/(60*24))-fctlontodouble(VLOOKUP(B555,#REF!,4,FALSE))/360,1),
MOD(C555-fctlontodouble(VLOOKUP(B555,#REF!,4,FALSE))/360,1)&lt;MOD((((MID((MID((IF(ISERR(A555),"",fctsoleil(A555,fctlattodouble(VLOOKUP(B555,#REF!,3,FALSE)),fctlontodouble(VLOOKUP(B555,#REF!,4,FALSE)),FALSE))),7,4)),1,2))*60+MID((MID((IF(ISERR(A555),"",fctsoleil(A555,fctlattodouble(VLOOKUP(B555,#REF!,3,FALSE)),fctlontodouble(VLOOKUP(B555,#REF!,4,FALSE)),FALSE))),7,4)),3,4))/(60*24))-fctlontodouble(VLOOKUP(B555,#REF!,4,FALSE))/360,1)
),1,""),"")</f>
        <v/>
      </c>
      <c r="K555" s="82" t="str">
        <f t="shared" si="28"/>
        <v/>
      </c>
      <c r="L555" s="79" t="str">
        <f ca="1">IFERROR(IF(AND(
MOD(E555-fctlontodouble(VLOOKUP(D555,#REF!,4,FALSE))/360,1)&gt;=MOD((((MID((MID((IF(ISERR(A555),"",fctsoleil(A555,fctlattodouble(VLOOKUP(D555,#REF!,3,FALSE)),fctlontodouble(VLOOKUP(D555,#REF!,4,FALSE)),FALSE))),1,4)),1,2))*60+MID((MID((IF(ISERR(A555),"",fctsoleil(A555,fctlattodouble(VLOOKUP(D555,#REF!,3,FALSE)),fctlontodouble(VLOOKUP(D555,#REF!,4,FALSE)),FALSE))),1,4)),3,4))/(60*24))-fctlontodouble(VLOOKUP(D555,#REF!,4,FALSE))/360,1),
MOD(E555-fctlontodouble(VLOOKUP(D555,#REF!,4,FALSE))/360,1)&lt;MOD((((MID((MID((IF(ISERR(A555),"",fctsoleil(A555,fctlattodouble(VLOOKUP(D555,#REF!,3,FALSE)),fctlontodouble(VLOOKUP(D555,#REF!,4,FALSE)),FALSE))),7,4)),1,2))*60+MID((MID((IF(ISERR(A555),"",fctsoleil(A555,fctlattodouble(VLOOKUP(D555,#REF!,3,FALSE)),fctlontodouble(VLOOKUP(D555,#REF!,4,FALSE)),FALSE))),7,4)),3,4))/(60*24))-fctlontodouble(VLOOKUP(D555,#REF!,4,FALSE))/360,1)
),1," "),"")</f>
        <v/>
      </c>
      <c r="M555" s="79" t="str">
        <f t="shared" si="29"/>
        <v/>
      </c>
      <c r="N555" s="94"/>
      <c r="O555" s="83"/>
      <c r="P555" s="95"/>
      <c r="Q555" s="96"/>
      <c r="R555" s="97" t="str">
        <f>IF(AND(A555&lt;&gt;0,B555&lt;&gt;0,D555&lt;&gt;0,C555&lt;&gt;0,N555&lt;&gt;0),(vol_de_nuit(B555,D555,A555,C555,N555/24)*24),"")</f>
        <v/>
      </c>
      <c r="S555" s="98"/>
      <c r="T555" s="95"/>
      <c r="U555" s="99"/>
      <c r="V555" s="100"/>
      <c r="W555" s="101"/>
      <c r="X555" s="116" t="str">
        <f>IFERROR(IF(AND(VLOOKUP($F555,'Aircraft list'!$A$4:$G$39,2,FALSE)="YES",VLOOKUP($F555,'Aircraft list'!$A$4:$G$39,4,FALSE)="YES"),T555,""),"")</f>
        <v/>
      </c>
      <c r="Y555" s="115" t="str">
        <f>IFERROR(IF(AND(VLOOKUP($F555,'Aircraft list'!$A$4:$G$39,2,FALSE)="YES",VLOOKUP($F555,'Aircraft list'!$A$4:$G$39,4,FALSE)="YES"),V555,""),"")</f>
        <v/>
      </c>
      <c r="Z555" s="116" t="str">
        <f>IFERROR(IF(AND(VLOOKUP($F555,'Aircraft list'!$A$4:$G$39,3,FALSE)="YES",VLOOKUP($F555,'Aircraft list'!$A$4:$G$39,4,FALSE)="YES"),T555,""),"")</f>
        <v/>
      </c>
      <c r="AA555" s="115" t="str">
        <f>IFERROR(IF(AND(VLOOKUP($F555,'Aircraft list'!$A$4:$G$39,3,FALSE)="YES",VLOOKUP($F555,'Aircraft list'!$A$4:$G$39,4,FALSE)="YES"),V555,""),"")</f>
        <v/>
      </c>
      <c r="AB555" s="116" t="str">
        <f>IFERROR(IF(AND(VLOOKUP($F555,'Aircraft list'!$A$4:$G$39,2,FALSE)="YES",VLOOKUP($F555,'Aircraft list'!$A$4:$G$39,6,FALSE)="YES"),T555,""),"")</f>
        <v/>
      </c>
      <c r="AC555" s="115" t="str">
        <f>IFERROR(IF(AND(VLOOKUP($F555,'Aircraft list'!$A$4:$G$39,2,FALSE)="YES",VLOOKUP($F555,'Aircraft list'!$A$4:$G$39,6,FALSE)="YES"),V555,""),"")</f>
        <v/>
      </c>
      <c r="AD555" s="116" t="str">
        <f>IFERROR(IF(AND(VLOOKUP($F555,'Aircraft list'!$A$4:$G$39,3,FALSE)="YES",VLOOKUP($F555,'Aircraft list'!$A$4:$G$39,6,FALSE)="YES"),T555,""),"")</f>
        <v/>
      </c>
      <c r="AE555" s="117" t="str">
        <f>IFERROR(IF(AND(VLOOKUP($F555,'Aircraft list'!$A$4:$G$39,3,FALSE)="YES",VLOOKUP($F555,'Aircraft list'!$A$4:$G$39,6,FALSE)="YES"),U555,""),"")</f>
        <v/>
      </c>
      <c r="AF555" s="115" t="str">
        <f>IFERROR(IF(AND(VLOOKUP($F555,'Aircraft list'!$A$4:$G$39,3,FALSE)="YES",VLOOKUP($F555,'Aircraft list'!$A$4:$G$39,6,FALSE)="YES"),V555,""),"")</f>
        <v/>
      </c>
      <c r="AG555" s="116" t="str">
        <f>IFERROR(IF(VLOOKUP($F555,'Aircraft list'!$A$4:$G$39,5,FALSE)="YES",T555,""),"")</f>
        <v/>
      </c>
      <c r="AH555" s="117" t="str">
        <f>IFERROR(IF(VLOOKUP($F555,'Aircraft list'!$A$4:$G$39,5,FALSE)="YES",U555,""),"")</f>
        <v/>
      </c>
      <c r="AI555" s="115" t="str">
        <f>IFERROR(IF(VLOOKUP($F555,'Aircraft list'!$A$4:$G$39,5,FALSE)="YES",V555,""),"")</f>
        <v/>
      </c>
      <c r="AJ555" s="101"/>
      <c r="AK555" s="101"/>
      <c r="AL555" s="101"/>
      <c r="AM555" s="102" t="str">
        <f>IFERROR(IF(VLOOKUP($F555,'Aircraft list'!$A$4:$G$39,7,FALSE)="YES",N555,""),"")</f>
        <v/>
      </c>
      <c r="AN555" s="112"/>
      <c r="AO555" s="101"/>
      <c r="AP555" s="101"/>
      <c r="AQ555" s="101"/>
      <c r="AR555" s="111"/>
      <c r="AS555" s="102"/>
      <c r="AT555" s="102"/>
    </row>
    <row r="556" spans="1:46" s="50" customFormat="1">
      <c r="A556" s="84"/>
      <c r="B556" s="75"/>
      <c r="C556" s="76"/>
      <c r="D556" s="77"/>
      <c r="E556" s="73" t="str">
        <f t="shared" si="27"/>
        <v/>
      </c>
      <c r="F556" s="79"/>
      <c r="G556" s="80"/>
      <c r="H556" s="50" t="str">
        <f>IFERROR(IF(VLOOKUP(F556,'Aircraft list'!$A$4:$T$59, 3,FALSE)="YES", "ME", "SE" )," ")</f>
        <v xml:space="preserve"> </v>
      </c>
      <c r="I556" s="80"/>
      <c r="J556" s="81" t="str">
        <f ca="1">IFERROR(IF(AND(
MOD(C556-fctlontodouble(VLOOKUP(B556,#REF!,4,FALSE))/360,1)&gt;=MOD((((MID((MID((IF(ISERR(A556),"",fctsoleil(A556,fctlattodouble(VLOOKUP(B556,#REF!,3,FALSE)),fctlontodouble(VLOOKUP(B556,#REF!,4,FALSE)),FALSE))),1,4)),1,2))*60+MID((MID((IF(ISERR(A556),"",fctsoleil(A556,fctlattodouble(VLOOKUP(B556,#REF!,3,FALSE)),fctlontodouble(VLOOKUP(B556,#REF!,4,FALSE)),FALSE))),1,4)),3,4))/(60*24))-fctlontodouble(VLOOKUP(B556,#REF!,4,FALSE))/360,1),
MOD(C556-fctlontodouble(VLOOKUP(B556,#REF!,4,FALSE))/360,1)&lt;MOD((((MID((MID((IF(ISERR(A556),"",fctsoleil(A556,fctlattodouble(VLOOKUP(B556,#REF!,3,FALSE)),fctlontodouble(VLOOKUP(B556,#REF!,4,FALSE)),FALSE))),7,4)),1,2))*60+MID((MID((IF(ISERR(A556),"",fctsoleil(A556,fctlattodouble(VLOOKUP(B556,#REF!,3,FALSE)),fctlontodouble(VLOOKUP(B556,#REF!,4,FALSE)),FALSE))),7,4)),3,4))/(60*24))-fctlontodouble(VLOOKUP(B556,#REF!,4,FALSE))/360,1)
),1,""),"")</f>
        <v/>
      </c>
      <c r="K556" s="82" t="str">
        <f t="shared" si="28"/>
        <v/>
      </c>
      <c r="L556" s="79" t="str">
        <f ca="1">IFERROR(IF(AND(
MOD(E556-fctlontodouble(VLOOKUP(D556,#REF!,4,FALSE))/360,1)&gt;=MOD((((MID((MID((IF(ISERR(A556),"",fctsoleil(A556,fctlattodouble(VLOOKUP(D556,#REF!,3,FALSE)),fctlontodouble(VLOOKUP(D556,#REF!,4,FALSE)),FALSE))),1,4)),1,2))*60+MID((MID((IF(ISERR(A556),"",fctsoleil(A556,fctlattodouble(VLOOKUP(D556,#REF!,3,FALSE)),fctlontodouble(VLOOKUP(D556,#REF!,4,FALSE)),FALSE))),1,4)),3,4))/(60*24))-fctlontodouble(VLOOKUP(D556,#REF!,4,FALSE))/360,1),
MOD(E556-fctlontodouble(VLOOKUP(D556,#REF!,4,FALSE))/360,1)&lt;MOD((((MID((MID((IF(ISERR(A556),"",fctsoleil(A556,fctlattodouble(VLOOKUP(D556,#REF!,3,FALSE)),fctlontodouble(VLOOKUP(D556,#REF!,4,FALSE)),FALSE))),7,4)),1,2))*60+MID((MID((IF(ISERR(A556),"",fctsoleil(A556,fctlattodouble(VLOOKUP(D556,#REF!,3,FALSE)),fctlontodouble(VLOOKUP(D556,#REF!,4,FALSE)),FALSE))),7,4)),3,4))/(60*24))-fctlontodouble(VLOOKUP(D556,#REF!,4,FALSE))/360,1)
),1," "),"")</f>
        <v/>
      </c>
      <c r="M556" s="79" t="str">
        <f t="shared" si="29"/>
        <v/>
      </c>
      <c r="N556" s="94"/>
      <c r="O556" s="83"/>
      <c r="P556" s="95"/>
      <c r="Q556" s="96"/>
      <c r="R556" s="97" t="str">
        <f>IF(AND(A556&lt;&gt;0,B556&lt;&gt;0,D556&lt;&gt;0,C556&lt;&gt;0,N556&lt;&gt;0),(vol_de_nuit(B556,D556,A556,C556,N556/24)*24),"")</f>
        <v/>
      </c>
      <c r="S556" s="98"/>
      <c r="T556" s="95"/>
      <c r="U556" s="99"/>
      <c r="V556" s="100"/>
      <c r="W556" s="101"/>
      <c r="X556" s="116" t="str">
        <f>IFERROR(IF(AND(VLOOKUP($F556,'Aircraft list'!$A$4:$G$39,2,FALSE)="YES",VLOOKUP($F556,'Aircraft list'!$A$4:$G$39,4,FALSE)="YES"),T556,""),"")</f>
        <v/>
      </c>
      <c r="Y556" s="115" t="str">
        <f>IFERROR(IF(AND(VLOOKUP($F556,'Aircraft list'!$A$4:$G$39,2,FALSE)="YES",VLOOKUP($F556,'Aircraft list'!$A$4:$G$39,4,FALSE)="YES"),V556,""),"")</f>
        <v/>
      </c>
      <c r="Z556" s="116" t="str">
        <f>IFERROR(IF(AND(VLOOKUP($F556,'Aircraft list'!$A$4:$G$39,3,FALSE)="YES",VLOOKUP($F556,'Aircraft list'!$A$4:$G$39,4,FALSE)="YES"),T556,""),"")</f>
        <v/>
      </c>
      <c r="AA556" s="115" t="str">
        <f>IFERROR(IF(AND(VLOOKUP($F556,'Aircraft list'!$A$4:$G$39,3,FALSE)="YES",VLOOKUP($F556,'Aircraft list'!$A$4:$G$39,4,FALSE)="YES"),V556,""),"")</f>
        <v/>
      </c>
      <c r="AB556" s="116" t="str">
        <f>IFERROR(IF(AND(VLOOKUP($F556,'Aircraft list'!$A$4:$G$39,2,FALSE)="YES",VLOOKUP($F556,'Aircraft list'!$A$4:$G$39,6,FALSE)="YES"),T556,""),"")</f>
        <v/>
      </c>
      <c r="AC556" s="115" t="str">
        <f>IFERROR(IF(AND(VLOOKUP($F556,'Aircraft list'!$A$4:$G$39,2,FALSE)="YES",VLOOKUP($F556,'Aircraft list'!$A$4:$G$39,6,FALSE)="YES"),V556,""),"")</f>
        <v/>
      </c>
      <c r="AD556" s="116" t="str">
        <f>IFERROR(IF(AND(VLOOKUP($F556,'Aircraft list'!$A$4:$G$39,3,FALSE)="YES",VLOOKUP($F556,'Aircraft list'!$A$4:$G$39,6,FALSE)="YES"),T556,""),"")</f>
        <v/>
      </c>
      <c r="AE556" s="117" t="str">
        <f>IFERROR(IF(AND(VLOOKUP($F556,'Aircraft list'!$A$4:$G$39,3,FALSE)="YES",VLOOKUP($F556,'Aircraft list'!$A$4:$G$39,6,FALSE)="YES"),U556,""),"")</f>
        <v/>
      </c>
      <c r="AF556" s="115" t="str">
        <f>IFERROR(IF(AND(VLOOKUP($F556,'Aircraft list'!$A$4:$G$39,3,FALSE)="YES",VLOOKUP($F556,'Aircraft list'!$A$4:$G$39,6,FALSE)="YES"),V556,""),"")</f>
        <v/>
      </c>
      <c r="AG556" s="116" t="str">
        <f>IFERROR(IF(VLOOKUP($F556,'Aircraft list'!$A$4:$G$39,5,FALSE)="YES",T556,""),"")</f>
        <v/>
      </c>
      <c r="AH556" s="117" t="str">
        <f>IFERROR(IF(VLOOKUP($F556,'Aircraft list'!$A$4:$G$39,5,FALSE)="YES",U556,""),"")</f>
        <v/>
      </c>
      <c r="AI556" s="115" t="str">
        <f>IFERROR(IF(VLOOKUP($F556,'Aircraft list'!$A$4:$G$39,5,FALSE)="YES",V556,""),"")</f>
        <v/>
      </c>
      <c r="AJ556" s="101"/>
      <c r="AK556" s="101"/>
      <c r="AL556" s="101"/>
      <c r="AM556" s="102" t="str">
        <f>IFERROR(IF(VLOOKUP($F556,'Aircraft list'!$A$4:$G$39,7,FALSE)="YES",N556,""),"")</f>
        <v/>
      </c>
      <c r="AN556" s="112"/>
      <c r="AO556" s="101"/>
      <c r="AP556" s="101"/>
      <c r="AQ556" s="101"/>
      <c r="AR556" s="111"/>
      <c r="AS556" s="102"/>
      <c r="AT556" s="102"/>
    </row>
    <row r="557" spans="1:46" s="50" customFormat="1">
      <c r="A557" s="84"/>
      <c r="B557" s="75"/>
      <c r="C557" s="76"/>
      <c r="D557" s="77"/>
      <c r="E557" s="73" t="str">
        <f t="shared" si="27"/>
        <v/>
      </c>
      <c r="F557" s="79"/>
      <c r="G557" s="80"/>
      <c r="H557" s="50" t="str">
        <f>IFERROR(IF(VLOOKUP(F557,'Aircraft list'!$A$4:$T$59, 3,FALSE)="YES", "ME", "SE" )," ")</f>
        <v xml:space="preserve"> </v>
      </c>
      <c r="I557" s="80"/>
      <c r="J557" s="81" t="str">
        <f ca="1">IFERROR(IF(AND(
MOD(C557-fctlontodouble(VLOOKUP(B557,#REF!,4,FALSE))/360,1)&gt;=MOD((((MID((MID((IF(ISERR(A557),"",fctsoleil(A557,fctlattodouble(VLOOKUP(B557,#REF!,3,FALSE)),fctlontodouble(VLOOKUP(B557,#REF!,4,FALSE)),FALSE))),1,4)),1,2))*60+MID((MID((IF(ISERR(A557),"",fctsoleil(A557,fctlattodouble(VLOOKUP(B557,#REF!,3,FALSE)),fctlontodouble(VLOOKUP(B557,#REF!,4,FALSE)),FALSE))),1,4)),3,4))/(60*24))-fctlontodouble(VLOOKUP(B557,#REF!,4,FALSE))/360,1),
MOD(C557-fctlontodouble(VLOOKUP(B557,#REF!,4,FALSE))/360,1)&lt;MOD((((MID((MID((IF(ISERR(A557),"",fctsoleil(A557,fctlattodouble(VLOOKUP(B557,#REF!,3,FALSE)),fctlontodouble(VLOOKUP(B557,#REF!,4,FALSE)),FALSE))),7,4)),1,2))*60+MID((MID((IF(ISERR(A557),"",fctsoleil(A557,fctlattodouble(VLOOKUP(B557,#REF!,3,FALSE)),fctlontodouble(VLOOKUP(B557,#REF!,4,FALSE)),FALSE))),7,4)),3,4))/(60*24))-fctlontodouble(VLOOKUP(B557,#REF!,4,FALSE))/360,1)
),1,""),"")</f>
        <v/>
      </c>
      <c r="K557" s="82" t="str">
        <f t="shared" si="28"/>
        <v/>
      </c>
      <c r="L557" s="79" t="str">
        <f ca="1">IFERROR(IF(AND(
MOD(E557-fctlontodouble(VLOOKUP(D557,#REF!,4,FALSE))/360,1)&gt;=MOD((((MID((MID((IF(ISERR(A557),"",fctsoleil(A557,fctlattodouble(VLOOKUP(D557,#REF!,3,FALSE)),fctlontodouble(VLOOKUP(D557,#REF!,4,FALSE)),FALSE))),1,4)),1,2))*60+MID((MID((IF(ISERR(A557),"",fctsoleil(A557,fctlattodouble(VLOOKUP(D557,#REF!,3,FALSE)),fctlontodouble(VLOOKUP(D557,#REF!,4,FALSE)),FALSE))),1,4)),3,4))/(60*24))-fctlontodouble(VLOOKUP(D557,#REF!,4,FALSE))/360,1),
MOD(E557-fctlontodouble(VLOOKUP(D557,#REF!,4,FALSE))/360,1)&lt;MOD((((MID((MID((IF(ISERR(A557),"",fctsoleil(A557,fctlattodouble(VLOOKUP(D557,#REF!,3,FALSE)),fctlontodouble(VLOOKUP(D557,#REF!,4,FALSE)),FALSE))),7,4)),1,2))*60+MID((MID((IF(ISERR(A557),"",fctsoleil(A557,fctlattodouble(VLOOKUP(D557,#REF!,3,FALSE)),fctlontodouble(VLOOKUP(D557,#REF!,4,FALSE)),FALSE))),7,4)),3,4))/(60*24))-fctlontodouble(VLOOKUP(D557,#REF!,4,FALSE))/360,1)
),1," "),"")</f>
        <v/>
      </c>
      <c r="M557" s="79" t="str">
        <f t="shared" si="29"/>
        <v/>
      </c>
      <c r="N557" s="94"/>
      <c r="O557" s="83"/>
      <c r="P557" s="95"/>
      <c r="Q557" s="96"/>
      <c r="R557" s="97" t="str">
        <f>IF(AND(A557&lt;&gt;0,B557&lt;&gt;0,D557&lt;&gt;0,C557&lt;&gt;0,N557&lt;&gt;0),(vol_de_nuit(B557,D557,A557,C557,N557/24)*24),"")</f>
        <v/>
      </c>
      <c r="S557" s="98"/>
      <c r="T557" s="95"/>
      <c r="U557" s="99"/>
      <c r="V557" s="100"/>
      <c r="W557" s="101"/>
      <c r="X557" s="116" t="str">
        <f>IFERROR(IF(AND(VLOOKUP($F557,'Aircraft list'!$A$4:$G$39,2,FALSE)="YES",VLOOKUP($F557,'Aircraft list'!$A$4:$G$39,4,FALSE)="YES"),T557,""),"")</f>
        <v/>
      </c>
      <c r="Y557" s="115" t="str">
        <f>IFERROR(IF(AND(VLOOKUP($F557,'Aircraft list'!$A$4:$G$39,2,FALSE)="YES",VLOOKUP($F557,'Aircraft list'!$A$4:$G$39,4,FALSE)="YES"),V557,""),"")</f>
        <v/>
      </c>
      <c r="Z557" s="116" t="str">
        <f>IFERROR(IF(AND(VLOOKUP($F557,'Aircraft list'!$A$4:$G$39,3,FALSE)="YES",VLOOKUP($F557,'Aircraft list'!$A$4:$G$39,4,FALSE)="YES"),T557,""),"")</f>
        <v/>
      </c>
      <c r="AA557" s="115" t="str">
        <f>IFERROR(IF(AND(VLOOKUP($F557,'Aircraft list'!$A$4:$G$39,3,FALSE)="YES",VLOOKUP($F557,'Aircraft list'!$A$4:$G$39,4,FALSE)="YES"),V557,""),"")</f>
        <v/>
      </c>
      <c r="AB557" s="116" t="str">
        <f>IFERROR(IF(AND(VLOOKUP($F557,'Aircraft list'!$A$4:$G$39,2,FALSE)="YES",VLOOKUP($F557,'Aircraft list'!$A$4:$G$39,6,FALSE)="YES"),T557,""),"")</f>
        <v/>
      </c>
      <c r="AC557" s="115" t="str">
        <f>IFERROR(IF(AND(VLOOKUP($F557,'Aircraft list'!$A$4:$G$39,2,FALSE)="YES",VLOOKUP($F557,'Aircraft list'!$A$4:$G$39,6,FALSE)="YES"),V557,""),"")</f>
        <v/>
      </c>
      <c r="AD557" s="116" t="str">
        <f>IFERROR(IF(AND(VLOOKUP($F557,'Aircraft list'!$A$4:$G$39,3,FALSE)="YES",VLOOKUP($F557,'Aircraft list'!$A$4:$G$39,6,FALSE)="YES"),T557,""),"")</f>
        <v/>
      </c>
      <c r="AE557" s="117" t="str">
        <f>IFERROR(IF(AND(VLOOKUP($F557,'Aircraft list'!$A$4:$G$39,3,FALSE)="YES",VLOOKUP($F557,'Aircraft list'!$A$4:$G$39,6,FALSE)="YES"),U557,""),"")</f>
        <v/>
      </c>
      <c r="AF557" s="115" t="str">
        <f>IFERROR(IF(AND(VLOOKUP($F557,'Aircraft list'!$A$4:$G$39,3,FALSE)="YES",VLOOKUP($F557,'Aircraft list'!$A$4:$G$39,6,FALSE)="YES"),V557,""),"")</f>
        <v/>
      </c>
      <c r="AG557" s="116" t="str">
        <f>IFERROR(IF(VLOOKUP($F557,'Aircraft list'!$A$4:$G$39,5,FALSE)="YES",T557,""),"")</f>
        <v/>
      </c>
      <c r="AH557" s="117" t="str">
        <f>IFERROR(IF(VLOOKUP($F557,'Aircraft list'!$A$4:$G$39,5,FALSE)="YES",U557,""),"")</f>
        <v/>
      </c>
      <c r="AI557" s="115" t="str">
        <f>IFERROR(IF(VLOOKUP($F557,'Aircraft list'!$A$4:$G$39,5,FALSE)="YES",V557,""),"")</f>
        <v/>
      </c>
      <c r="AJ557" s="101"/>
      <c r="AK557" s="101"/>
      <c r="AL557" s="101"/>
      <c r="AM557" s="102" t="str">
        <f>IFERROR(IF(VLOOKUP($F557,'Aircraft list'!$A$4:$G$39,7,FALSE)="YES",N557,""),"")</f>
        <v/>
      </c>
      <c r="AN557" s="112"/>
      <c r="AO557" s="101"/>
      <c r="AP557" s="101"/>
      <c r="AQ557" s="101"/>
      <c r="AR557" s="111"/>
      <c r="AS557" s="102"/>
      <c r="AT557" s="102"/>
    </row>
    <row r="558" spans="1:46" s="50" customFormat="1">
      <c r="A558" s="84"/>
      <c r="B558" s="75"/>
      <c r="C558" s="76"/>
      <c r="D558" s="77"/>
      <c r="E558" s="73" t="str">
        <f t="shared" si="27"/>
        <v/>
      </c>
      <c r="F558" s="79"/>
      <c r="G558" s="80"/>
      <c r="H558" s="50" t="str">
        <f>IFERROR(IF(VLOOKUP(F558,'Aircraft list'!$A$4:$T$59, 3,FALSE)="YES", "ME", "SE" )," ")</f>
        <v xml:space="preserve"> </v>
      </c>
      <c r="I558" s="80"/>
      <c r="J558" s="81" t="str">
        <f ca="1">IFERROR(IF(AND(
MOD(C558-fctlontodouble(VLOOKUP(B558,#REF!,4,FALSE))/360,1)&gt;=MOD((((MID((MID((IF(ISERR(A558),"",fctsoleil(A558,fctlattodouble(VLOOKUP(B558,#REF!,3,FALSE)),fctlontodouble(VLOOKUP(B558,#REF!,4,FALSE)),FALSE))),1,4)),1,2))*60+MID((MID((IF(ISERR(A558),"",fctsoleil(A558,fctlattodouble(VLOOKUP(B558,#REF!,3,FALSE)),fctlontodouble(VLOOKUP(B558,#REF!,4,FALSE)),FALSE))),1,4)),3,4))/(60*24))-fctlontodouble(VLOOKUP(B558,#REF!,4,FALSE))/360,1),
MOD(C558-fctlontodouble(VLOOKUP(B558,#REF!,4,FALSE))/360,1)&lt;MOD((((MID((MID((IF(ISERR(A558),"",fctsoleil(A558,fctlattodouble(VLOOKUP(B558,#REF!,3,FALSE)),fctlontodouble(VLOOKUP(B558,#REF!,4,FALSE)),FALSE))),7,4)),1,2))*60+MID((MID((IF(ISERR(A558),"",fctsoleil(A558,fctlattodouble(VLOOKUP(B558,#REF!,3,FALSE)),fctlontodouble(VLOOKUP(B558,#REF!,4,FALSE)),FALSE))),7,4)),3,4))/(60*24))-fctlontodouble(VLOOKUP(B558,#REF!,4,FALSE))/360,1)
),1,""),"")</f>
        <v/>
      </c>
      <c r="K558" s="82" t="str">
        <f t="shared" si="28"/>
        <v/>
      </c>
      <c r="L558" s="79" t="str">
        <f ca="1">IFERROR(IF(AND(
MOD(E558-fctlontodouble(VLOOKUP(D558,#REF!,4,FALSE))/360,1)&gt;=MOD((((MID((MID((IF(ISERR(A558),"",fctsoleil(A558,fctlattodouble(VLOOKUP(D558,#REF!,3,FALSE)),fctlontodouble(VLOOKUP(D558,#REF!,4,FALSE)),FALSE))),1,4)),1,2))*60+MID((MID((IF(ISERR(A558),"",fctsoleil(A558,fctlattodouble(VLOOKUP(D558,#REF!,3,FALSE)),fctlontodouble(VLOOKUP(D558,#REF!,4,FALSE)),FALSE))),1,4)),3,4))/(60*24))-fctlontodouble(VLOOKUP(D558,#REF!,4,FALSE))/360,1),
MOD(E558-fctlontodouble(VLOOKUP(D558,#REF!,4,FALSE))/360,1)&lt;MOD((((MID((MID((IF(ISERR(A558),"",fctsoleil(A558,fctlattodouble(VLOOKUP(D558,#REF!,3,FALSE)),fctlontodouble(VLOOKUP(D558,#REF!,4,FALSE)),FALSE))),7,4)),1,2))*60+MID((MID((IF(ISERR(A558),"",fctsoleil(A558,fctlattodouble(VLOOKUP(D558,#REF!,3,FALSE)),fctlontodouble(VLOOKUP(D558,#REF!,4,FALSE)),FALSE))),7,4)),3,4))/(60*24))-fctlontodouble(VLOOKUP(D558,#REF!,4,FALSE))/360,1)
),1," "),"")</f>
        <v/>
      </c>
      <c r="M558" s="79" t="str">
        <f t="shared" si="29"/>
        <v/>
      </c>
      <c r="N558" s="94"/>
      <c r="O558" s="83"/>
      <c r="P558" s="95"/>
      <c r="Q558" s="96"/>
      <c r="R558" s="97" t="str">
        <f>IF(AND(A558&lt;&gt;0,B558&lt;&gt;0,D558&lt;&gt;0,C558&lt;&gt;0,N558&lt;&gt;0),(vol_de_nuit(B558,D558,A558,C558,N558/24)*24),"")</f>
        <v/>
      </c>
      <c r="S558" s="98"/>
      <c r="T558" s="95"/>
      <c r="U558" s="99"/>
      <c r="V558" s="100"/>
      <c r="W558" s="101"/>
      <c r="X558" s="116" t="str">
        <f>IFERROR(IF(AND(VLOOKUP($F558,'Aircraft list'!$A$4:$G$39,2,FALSE)="YES",VLOOKUP($F558,'Aircraft list'!$A$4:$G$39,4,FALSE)="YES"),T558,""),"")</f>
        <v/>
      </c>
      <c r="Y558" s="115" t="str">
        <f>IFERROR(IF(AND(VLOOKUP($F558,'Aircraft list'!$A$4:$G$39,2,FALSE)="YES",VLOOKUP($F558,'Aircraft list'!$A$4:$G$39,4,FALSE)="YES"),V558,""),"")</f>
        <v/>
      </c>
      <c r="Z558" s="116" t="str">
        <f>IFERROR(IF(AND(VLOOKUP($F558,'Aircraft list'!$A$4:$G$39,3,FALSE)="YES",VLOOKUP($F558,'Aircraft list'!$A$4:$G$39,4,FALSE)="YES"),T558,""),"")</f>
        <v/>
      </c>
      <c r="AA558" s="115" t="str">
        <f>IFERROR(IF(AND(VLOOKUP($F558,'Aircraft list'!$A$4:$G$39,3,FALSE)="YES",VLOOKUP($F558,'Aircraft list'!$A$4:$G$39,4,FALSE)="YES"),V558,""),"")</f>
        <v/>
      </c>
      <c r="AB558" s="116" t="str">
        <f>IFERROR(IF(AND(VLOOKUP($F558,'Aircraft list'!$A$4:$G$39,2,FALSE)="YES",VLOOKUP($F558,'Aircraft list'!$A$4:$G$39,6,FALSE)="YES"),T558,""),"")</f>
        <v/>
      </c>
      <c r="AC558" s="115" t="str">
        <f>IFERROR(IF(AND(VLOOKUP($F558,'Aircraft list'!$A$4:$G$39,2,FALSE)="YES",VLOOKUP($F558,'Aircraft list'!$A$4:$G$39,6,FALSE)="YES"),V558,""),"")</f>
        <v/>
      </c>
      <c r="AD558" s="116" t="str">
        <f>IFERROR(IF(AND(VLOOKUP($F558,'Aircraft list'!$A$4:$G$39,3,FALSE)="YES",VLOOKUP($F558,'Aircraft list'!$A$4:$G$39,6,FALSE)="YES"),T558,""),"")</f>
        <v/>
      </c>
      <c r="AE558" s="117" t="str">
        <f>IFERROR(IF(AND(VLOOKUP($F558,'Aircraft list'!$A$4:$G$39,3,FALSE)="YES",VLOOKUP($F558,'Aircraft list'!$A$4:$G$39,6,FALSE)="YES"),U558,""),"")</f>
        <v/>
      </c>
      <c r="AF558" s="115" t="str">
        <f>IFERROR(IF(AND(VLOOKUP($F558,'Aircraft list'!$A$4:$G$39,3,FALSE)="YES",VLOOKUP($F558,'Aircraft list'!$A$4:$G$39,6,FALSE)="YES"),V558,""),"")</f>
        <v/>
      </c>
      <c r="AG558" s="116" t="str">
        <f>IFERROR(IF(VLOOKUP($F558,'Aircraft list'!$A$4:$G$39,5,FALSE)="YES",T558,""),"")</f>
        <v/>
      </c>
      <c r="AH558" s="117" t="str">
        <f>IFERROR(IF(VLOOKUP($F558,'Aircraft list'!$A$4:$G$39,5,FALSE)="YES",U558,""),"")</f>
        <v/>
      </c>
      <c r="AI558" s="115" t="str">
        <f>IFERROR(IF(VLOOKUP($F558,'Aircraft list'!$A$4:$G$39,5,FALSE)="YES",V558,""),"")</f>
        <v/>
      </c>
      <c r="AJ558" s="101"/>
      <c r="AK558" s="101"/>
      <c r="AL558" s="101"/>
      <c r="AM558" s="102" t="str">
        <f>IFERROR(IF(VLOOKUP($F558,'Aircraft list'!$A$4:$G$39,7,FALSE)="YES",N558,""),"")</f>
        <v/>
      </c>
      <c r="AN558" s="112"/>
      <c r="AO558" s="101"/>
      <c r="AP558" s="101"/>
      <c r="AQ558" s="101"/>
      <c r="AR558" s="111"/>
      <c r="AS558" s="102"/>
      <c r="AT558" s="102"/>
    </row>
    <row r="559" spans="1:46" s="50" customFormat="1">
      <c r="A559" s="84"/>
      <c r="B559" s="75"/>
      <c r="C559" s="76"/>
      <c r="D559" s="77"/>
      <c r="E559" s="73" t="str">
        <f t="shared" si="27"/>
        <v/>
      </c>
      <c r="F559" s="79"/>
      <c r="G559" s="80"/>
      <c r="H559" s="50" t="str">
        <f>IFERROR(IF(VLOOKUP(F559,'Aircraft list'!$A$4:$T$59, 3,FALSE)="YES", "ME", "SE" )," ")</f>
        <v xml:space="preserve"> </v>
      </c>
      <c r="I559" s="80"/>
      <c r="J559" s="81" t="str">
        <f ca="1">IFERROR(IF(AND(
MOD(C559-fctlontodouble(VLOOKUP(B559,#REF!,4,FALSE))/360,1)&gt;=MOD((((MID((MID((IF(ISERR(A559),"",fctsoleil(A559,fctlattodouble(VLOOKUP(B559,#REF!,3,FALSE)),fctlontodouble(VLOOKUP(B559,#REF!,4,FALSE)),FALSE))),1,4)),1,2))*60+MID((MID((IF(ISERR(A559),"",fctsoleil(A559,fctlattodouble(VLOOKUP(B559,#REF!,3,FALSE)),fctlontodouble(VLOOKUP(B559,#REF!,4,FALSE)),FALSE))),1,4)),3,4))/(60*24))-fctlontodouble(VLOOKUP(B559,#REF!,4,FALSE))/360,1),
MOD(C559-fctlontodouble(VLOOKUP(B559,#REF!,4,FALSE))/360,1)&lt;MOD((((MID((MID((IF(ISERR(A559),"",fctsoleil(A559,fctlattodouble(VLOOKUP(B559,#REF!,3,FALSE)),fctlontodouble(VLOOKUP(B559,#REF!,4,FALSE)),FALSE))),7,4)),1,2))*60+MID((MID((IF(ISERR(A559),"",fctsoleil(A559,fctlattodouble(VLOOKUP(B559,#REF!,3,FALSE)),fctlontodouble(VLOOKUP(B559,#REF!,4,FALSE)),FALSE))),7,4)),3,4))/(60*24))-fctlontodouble(VLOOKUP(B559,#REF!,4,FALSE))/360,1)
),1,""),"")</f>
        <v/>
      </c>
      <c r="K559" s="82" t="str">
        <f t="shared" si="28"/>
        <v/>
      </c>
      <c r="L559" s="79" t="str">
        <f ca="1">IFERROR(IF(AND(
MOD(E559-fctlontodouble(VLOOKUP(D559,#REF!,4,FALSE))/360,1)&gt;=MOD((((MID((MID((IF(ISERR(A559),"",fctsoleil(A559,fctlattodouble(VLOOKUP(D559,#REF!,3,FALSE)),fctlontodouble(VLOOKUP(D559,#REF!,4,FALSE)),FALSE))),1,4)),1,2))*60+MID((MID((IF(ISERR(A559),"",fctsoleil(A559,fctlattodouble(VLOOKUP(D559,#REF!,3,FALSE)),fctlontodouble(VLOOKUP(D559,#REF!,4,FALSE)),FALSE))),1,4)),3,4))/(60*24))-fctlontodouble(VLOOKUP(D559,#REF!,4,FALSE))/360,1),
MOD(E559-fctlontodouble(VLOOKUP(D559,#REF!,4,FALSE))/360,1)&lt;MOD((((MID((MID((IF(ISERR(A559),"",fctsoleil(A559,fctlattodouble(VLOOKUP(D559,#REF!,3,FALSE)),fctlontodouble(VLOOKUP(D559,#REF!,4,FALSE)),FALSE))),7,4)),1,2))*60+MID((MID((IF(ISERR(A559),"",fctsoleil(A559,fctlattodouble(VLOOKUP(D559,#REF!,3,FALSE)),fctlontodouble(VLOOKUP(D559,#REF!,4,FALSE)),FALSE))),7,4)),3,4))/(60*24))-fctlontodouble(VLOOKUP(D559,#REF!,4,FALSE))/360,1)
),1," "),"")</f>
        <v/>
      </c>
      <c r="M559" s="79" t="str">
        <f t="shared" si="29"/>
        <v/>
      </c>
      <c r="N559" s="94"/>
      <c r="O559" s="83"/>
      <c r="P559" s="95"/>
      <c r="Q559" s="96"/>
      <c r="R559" s="97" t="str">
        <f>IF(AND(A559&lt;&gt;0,B559&lt;&gt;0,D559&lt;&gt;0,C559&lt;&gt;0,N559&lt;&gt;0),(vol_de_nuit(B559,D559,A559,C559,N559/24)*24),"")</f>
        <v/>
      </c>
      <c r="S559" s="98"/>
      <c r="T559" s="95"/>
      <c r="U559" s="99"/>
      <c r="V559" s="100"/>
      <c r="W559" s="101"/>
      <c r="X559" s="116" t="str">
        <f>IFERROR(IF(AND(VLOOKUP($F559,'Aircraft list'!$A$4:$G$39,2,FALSE)="YES",VLOOKUP($F559,'Aircraft list'!$A$4:$G$39,4,FALSE)="YES"),T559,""),"")</f>
        <v/>
      </c>
      <c r="Y559" s="115" t="str">
        <f>IFERROR(IF(AND(VLOOKUP($F559,'Aircraft list'!$A$4:$G$39,2,FALSE)="YES",VLOOKUP($F559,'Aircraft list'!$A$4:$G$39,4,FALSE)="YES"),V559,""),"")</f>
        <v/>
      </c>
      <c r="Z559" s="116" t="str">
        <f>IFERROR(IF(AND(VLOOKUP($F559,'Aircraft list'!$A$4:$G$39,3,FALSE)="YES",VLOOKUP($F559,'Aircraft list'!$A$4:$G$39,4,FALSE)="YES"),T559,""),"")</f>
        <v/>
      </c>
      <c r="AA559" s="115" t="str">
        <f>IFERROR(IF(AND(VLOOKUP($F559,'Aircraft list'!$A$4:$G$39,3,FALSE)="YES",VLOOKUP($F559,'Aircraft list'!$A$4:$G$39,4,FALSE)="YES"),V559,""),"")</f>
        <v/>
      </c>
      <c r="AB559" s="116" t="str">
        <f>IFERROR(IF(AND(VLOOKUP($F559,'Aircraft list'!$A$4:$G$39,2,FALSE)="YES",VLOOKUP($F559,'Aircraft list'!$A$4:$G$39,6,FALSE)="YES"),T559,""),"")</f>
        <v/>
      </c>
      <c r="AC559" s="115" t="str">
        <f>IFERROR(IF(AND(VLOOKUP($F559,'Aircraft list'!$A$4:$G$39,2,FALSE)="YES",VLOOKUP($F559,'Aircraft list'!$A$4:$G$39,6,FALSE)="YES"),V559,""),"")</f>
        <v/>
      </c>
      <c r="AD559" s="116" t="str">
        <f>IFERROR(IF(AND(VLOOKUP($F559,'Aircraft list'!$A$4:$G$39,3,FALSE)="YES",VLOOKUP($F559,'Aircraft list'!$A$4:$G$39,6,FALSE)="YES"),T559,""),"")</f>
        <v/>
      </c>
      <c r="AE559" s="117" t="str">
        <f>IFERROR(IF(AND(VLOOKUP($F559,'Aircraft list'!$A$4:$G$39,3,FALSE)="YES",VLOOKUP($F559,'Aircraft list'!$A$4:$G$39,6,FALSE)="YES"),U559,""),"")</f>
        <v/>
      </c>
      <c r="AF559" s="115" t="str">
        <f>IFERROR(IF(AND(VLOOKUP($F559,'Aircraft list'!$A$4:$G$39,3,FALSE)="YES",VLOOKUP($F559,'Aircraft list'!$A$4:$G$39,6,FALSE)="YES"),V559,""),"")</f>
        <v/>
      </c>
      <c r="AG559" s="116" t="str">
        <f>IFERROR(IF(VLOOKUP($F559,'Aircraft list'!$A$4:$G$39,5,FALSE)="YES",T559,""),"")</f>
        <v/>
      </c>
      <c r="AH559" s="117" t="str">
        <f>IFERROR(IF(VLOOKUP($F559,'Aircraft list'!$A$4:$G$39,5,FALSE)="YES",U559,""),"")</f>
        <v/>
      </c>
      <c r="AI559" s="115" t="str">
        <f>IFERROR(IF(VLOOKUP($F559,'Aircraft list'!$A$4:$G$39,5,FALSE)="YES",V559,""),"")</f>
        <v/>
      </c>
      <c r="AJ559" s="101"/>
      <c r="AK559" s="101"/>
      <c r="AL559" s="101"/>
      <c r="AM559" s="102" t="str">
        <f>IFERROR(IF(VLOOKUP($F559,'Aircraft list'!$A$4:$G$39,7,FALSE)="YES",N559,""),"")</f>
        <v/>
      </c>
      <c r="AN559" s="112"/>
      <c r="AO559" s="101"/>
      <c r="AP559" s="101"/>
      <c r="AQ559" s="101"/>
      <c r="AR559" s="111"/>
      <c r="AS559" s="102"/>
      <c r="AT559" s="102"/>
    </row>
    <row r="560" spans="1:46" s="50" customFormat="1">
      <c r="A560" s="84"/>
      <c r="B560" s="75"/>
      <c r="C560" s="76"/>
      <c r="D560" s="77"/>
      <c r="E560" s="73" t="str">
        <f t="shared" si="27"/>
        <v/>
      </c>
      <c r="F560" s="79"/>
      <c r="G560" s="80"/>
      <c r="H560" s="50" t="str">
        <f>IFERROR(IF(VLOOKUP(F560,'Aircraft list'!$A$4:$T$59, 3,FALSE)="YES", "ME", "SE" )," ")</f>
        <v xml:space="preserve"> </v>
      </c>
      <c r="I560" s="80"/>
      <c r="J560" s="81" t="str">
        <f ca="1">IFERROR(IF(AND(
MOD(C560-fctlontodouble(VLOOKUP(B560,#REF!,4,FALSE))/360,1)&gt;=MOD((((MID((MID((IF(ISERR(A560),"",fctsoleil(A560,fctlattodouble(VLOOKUP(B560,#REF!,3,FALSE)),fctlontodouble(VLOOKUP(B560,#REF!,4,FALSE)),FALSE))),1,4)),1,2))*60+MID((MID((IF(ISERR(A560),"",fctsoleil(A560,fctlattodouble(VLOOKUP(B560,#REF!,3,FALSE)),fctlontodouble(VLOOKUP(B560,#REF!,4,FALSE)),FALSE))),1,4)),3,4))/(60*24))-fctlontodouble(VLOOKUP(B560,#REF!,4,FALSE))/360,1),
MOD(C560-fctlontodouble(VLOOKUP(B560,#REF!,4,FALSE))/360,1)&lt;MOD((((MID((MID((IF(ISERR(A560),"",fctsoleil(A560,fctlattodouble(VLOOKUP(B560,#REF!,3,FALSE)),fctlontodouble(VLOOKUP(B560,#REF!,4,FALSE)),FALSE))),7,4)),1,2))*60+MID((MID((IF(ISERR(A560),"",fctsoleil(A560,fctlattodouble(VLOOKUP(B560,#REF!,3,FALSE)),fctlontodouble(VLOOKUP(B560,#REF!,4,FALSE)),FALSE))),7,4)),3,4))/(60*24))-fctlontodouble(VLOOKUP(B560,#REF!,4,FALSE))/360,1)
),1,""),"")</f>
        <v/>
      </c>
      <c r="K560" s="82" t="str">
        <f t="shared" si="28"/>
        <v/>
      </c>
      <c r="L560" s="79" t="str">
        <f ca="1">IFERROR(IF(AND(
MOD(E560-fctlontodouble(VLOOKUP(D560,#REF!,4,FALSE))/360,1)&gt;=MOD((((MID((MID((IF(ISERR(A560),"",fctsoleil(A560,fctlattodouble(VLOOKUP(D560,#REF!,3,FALSE)),fctlontodouble(VLOOKUP(D560,#REF!,4,FALSE)),FALSE))),1,4)),1,2))*60+MID((MID((IF(ISERR(A560),"",fctsoleil(A560,fctlattodouble(VLOOKUP(D560,#REF!,3,FALSE)),fctlontodouble(VLOOKUP(D560,#REF!,4,FALSE)),FALSE))),1,4)),3,4))/(60*24))-fctlontodouble(VLOOKUP(D560,#REF!,4,FALSE))/360,1),
MOD(E560-fctlontodouble(VLOOKUP(D560,#REF!,4,FALSE))/360,1)&lt;MOD((((MID((MID((IF(ISERR(A560),"",fctsoleil(A560,fctlattodouble(VLOOKUP(D560,#REF!,3,FALSE)),fctlontodouble(VLOOKUP(D560,#REF!,4,FALSE)),FALSE))),7,4)),1,2))*60+MID((MID((IF(ISERR(A560),"",fctsoleil(A560,fctlattodouble(VLOOKUP(D560,#REF!,3,FALSE)),fctlontodouble(VLOOKUP(D560,#REF!,4,FALSE)),FALSE))),7,4)),3,4))/(60*24))-fctlontodouble(VLOOKUP(D560,#REF!,4,FALSE))/360,1)
),1," "),"")</f>
        <v/>
      </c>
      <c r="M560" s="79" t="str">
        <f t="shared" si="29"/>
        <v/>
      </c>
      <c r="N560" s="94"/>
      <c r="O560" s="83"/>
      <c r="P560" s="95"/>
      <c r="Q560" s="96"/>
      <c r="R560" s="97" t="str">
        <f>IF(AND(A560&lt;&gt;0,B560&lt;&gt;0,D560&lt;&gt;0,C560&lt;&gt;0,N560&lt;&gt;0),(vol_de_nuit(B560,D560,A560,C560,N560/24)*24),"")</f>
        <v/>
      </c>
      <c r="S560" s="98"/>
      <c r="T560" s="95"/>
      <c r="U560" s="99"/>
      <c r="V560" s="100"/>
      <c r="W560" s="101"/>
      <c r="X560" s="116" t="str">
        <f>IFERROR(IF(AND(VLOOKUP($F560,'Aircraft list'!$A$4:$G$39,2,FALSE)="YES",VLOOKUP($F560,'Aircraft list'!$A$4:$G$39,4,FALSE)="YES"),T560,""),"")</f>
        <v/>
      </c>
      <c r="Y560" s="115" t="str">
        <f>IFERROR(IF(AND(VLOOKUP($F560,'Aircraft list'!$A$4:$G$39,2,FALSE)="YES",VLOOKUP($F560,'Aircraft list'!$A$4:$G$39,4,FALSE)="YES"),V560,""),"")</f>
        <v/>
      </c>
      <c r="Z560" s="116" t="str">
        <f>IFERROR(IF(AND(VLOOKUP($F560,'Aircraft list'!$A$4:$G$39,3,FALSE)="YES",VLOOKUP($F560,'Aircraft list'!$A$4:$G$39,4,FALSE)="YES"),T560,""),"")</f>
        <v/>
      </c>
      <c r="AA560" s="115" t="str">
        <f>IFERROR(IF(AND(VLOOKUP($F560,'Aircraft list'!$A$4:$G$39,3,FALSE)="YES",VLOOKUP($F560,'Aircraft list'!$A$4:$G$39,4,FALSE)="YES"),V560,""),"")</f>
        <v/>
      </c>
      <c r="AB560" s="116" t="str">
        <f>IFERROR(IF(AND(VLOOKUP($F560,'Aircraft list'!$A$4:$G$39,2,FALSE)="YES",VLOOKUP($F560,'Aircraft list'!$A$4:$G$39,6,FALSE)="YES"),T560,""),"")</f>
        <v/>
      </c>
      <c r="AC560" s="115" t="str">
        <f>IFERROR(IF(AND(VLOOKUP($F560,'Aircraft list'!$A$4:$G$39,2,FALSE)="YES",VLOOKUP($F560,'Aircraft list'!$A$4:$G$39,6,FALSE)="YES"),V560,""),"")</f>
        <v/>
      </c>
      <c r="AD560" s="116" t="str">
        <f>IFERROR(IF(AND(VLOOKUP($F560,'Aircraft list'!$A$4:$G$39,3,FALSE)="YES",VLOOKUP($F560,'Aircraft list'!$A$4:$G$39,6,FALSE)="YES"),T560,""),"")</f>
        <v/>
      </c>
      <c r="AE560" s="117" t="str">
        <f>IFERROR(IF(AND(VLOOKUP($F560,'Aircraft list'!$A$4:$G$39,3,FALSE)="YES",VLOOKUP($F560,'Aircraft list'!$A$4:$G$39,6,FALSE)="YES"),U560,""),"")</f>
        <v/>
      </c>
      <c r="AF560" s="115" t="str">
        <f>IFERROR(IF(AND(VLOOKUP($F560,'Aircraft list'!$A$4:$G$39,3,FALSE)="YES",VLOOKUP($F560,'Aircraft list'!$A$4:$G$39,6,FALSE)="YES"),V560,""),"")</f>
        <v/>
      </c>
      <c r="AG560" s="116" t="str">
        <f>IFERROR(IF(VLOOKUP($F560,'Aircraft list'!$A$4:$G$39,5,FALSE)="YES",T560,""),"")</f>
        <v/>
      </c>
      <c r="AH560" s="117" t="str">
        <f>IFERROR(IF(VLOOKUP($F560,'Aircraft list'!$A$4:$G$39,5,FALSE)="YES",U560,""),"")</f>
        <v/>
      </c>
      <c r="AI560" s="115" t="str">
        <f>IFERROR(IF(VLOOKUP($F560,'Aircraft list'!$A$4:$G$39,5,FALSE)="YES",V560,""),"")</f>
        <v/>
      </c>
      <c r="AJ560" s="101"/>
      <c r="AK560" s="101"/>
      <c r="AL560" s="101"/>
      <c r="AM560" s="102" t="str">
        <f>IFERROR(IF(VLOOKUP($F560,'Aircraft list'!$A$4:$G$39,7,FALSE)="YES",N560,""),"")</f>
        <v/>
      </c>
      <c r="AN560" s="112"/>
      <c r="AO560" s="101"/>
      <c r="AP560" s="101"/>
      <c r="AQ560" s="101"/>
      <c r="AR560" s="111"/>
      <c r="AS560" s="102"/>
      <c r="AT560" s="102"/>
    </row>
    <row r="561" spans="1:46" s="50" customFormat="1">
      <c r="A561" s="84"/>
      <c r="B561" s="75"/>
      <c r="C561" s="76"/>
      <c r="D561" s="77"/>
      <c r="E561" s="73" t="str">
        <f t="shared" si="27"/>
        <v/>
      </c>
      <c r="F561" s="79"/>
      <c r="G561" s="80"/>
      <c r="H561" s="50" t="str">
        <f>IFERROR(IF(VLOOKUP(F561,'Aircraft list'!$A$4:$T$59, 3,FALSE)="YES", "ME", "SE" )," ")</f>
        <v xml:space="preserve"> </v>
      </c>
      <c r="I561" s="80"/>
      <c r="J561" s="81" t="str">
        <f ca="1">IFERROR(IF(AND(
MOD(C561-fctlontodouble(VLOOKUP(B561,#REF!,4,FALSE))/360,1)&gt;=MOD((((MID((MID((IF(ISERR(A561),"",fctsoleil(A561,fctlattodouble(VLOOKUP(B561,#REF!,3,FALSE)),fctlontodouble(VLOOKUP(B561,#REF!,4,FALSE)),FALSE))),1,4)),1,2))*60+MID((MID((IF(ISERR(A561),"",fctsoleil(A561,fctlattodouble(VLOOKUP(B561,#REF!,3,FALSE)),fctlontodouble(VLOOKUP(B561,#REF!,4,FALSE)),FALSE))),1,4)),3,4))/(60*24))-fctlontodouble(VLOOKUP(B561,#REF!,4,FALSE))/360,1),
MOD(C561-fctlontodouble(VLOOKUP(B561,#REF!,4,FALSE))/360,1)&lt;MOD((((MID((MID((IF(ISERR(A561),"",fctsoleil(A561,fctlattodouble(VLOOKUP(B561,#REF!,3,FALSE)),fctlontodouble(VLOOKUP(B561,#REF!,4,FALSE)),FALSE))),7,4)),1,2))*60+MID((MID((IF(ISERR(A561),"",fctsoleil(A561,fctlattodouble(VLOOKUP(B561,#REF!,3,FALSE)),fctlontodouble(VLOOKUP(B561,#REF!,4,FALSE)),FALSE))),7,4)),3,4))/(60*24))-fctlontodouble(VLOOKUP(B561,#REF!,4,FALSE))/360,1)
),1,""),"")</f>
        <v/>
      </c>
      <c r="K561" s="82" t="str">
        <f t="shared" si="28"/>
        <v/>
      </c>
      <c r="L561" s="79" t="str">
        <f ca="1">IFERROR(IF(AND(
MOD(E561-fctlontodouble(VLOOKUP(D561,#REF!,4,FALSE))/360,1)&gt;=MOD((((MID((MID((IF(ISERR(A561),"",fctsoleil(A561,fctlattodouble(VLOOKUP(D561,#REF!,3,FALSE)),fctlontodouble(VLOOKUP(D561,#REF!,4,FALSE)),FALSE))),1,4)),1,2))*60+MID((MID((IF(ISERR(A561),"",fctsoleil(A561,fctlattodouble(VLOOKUP(D561,#REF!,3,FALSE)),fctlontodouble(VLOOKUP(D561,#REF!,4,FALSE)),FALSE))),1,4)),3,4))/(60*24))-fctlontodouble(VLOOKUP(D561,#REF!,4,FALSE))/360,1),
MOD(E561-fctlontodouble(VLOOKUP(D561,#REF!,4,FALSE))/360,1)&lt;MOD((((MID((MID((IF(ISERR(A561),"",fctsoleil(A561,fctlattodouble(VLOOKUP(D561,#REF!,3,FALSE)),fctlontodouble(VLOOKUP(D561,#REF!,4,FALSE)),FALSE))),7,4)),1,2))*60+MID((MID((IF(ISERR(A561),"",fctsoleil(A561,fctlattodouble(VLOOKUP(D561,#REF!,3,FALSE)),fctlontodouble(VLOOKUP(D561,#REF!,4,FALSE)),FALSE))),7,4)),3,4))/(60*24))-fctlontodouble(VLOOKUP(D561,#REF!,4,FALSE))/360,1)
),1," "),"")</f>
        <v/>
      </c>
      <c r="M561" s="79" t="str">
        <f t="shared" si="29"/>
        <v/>
      </c>
      <c r="N561" s="94"/>
      <c r="O561" s="83"/>
      <c r="P561" s="95"/>
      <c r="Q561" s="96"/>
      <c r="R561" s="97" t="str">
        <f>IF(AND(A561&lt;&gt;0,B561&lt;&gt;0,D561&lt;&gt;0,C561&lt;&gt;0,N561&lt;&gt;0),(vol_de_nuit(B561,D561,A561,C561,N561/24)*24),"")</f>
        <v/>
      </c>
      <c r="S561" s="98"/>
      <c r="T561" s="95"/>
      <c r="U561" s="99"/>
      <c r="V561" s="100"/>
      <c r="W561" s="101"/>
      <c r="X561" s="116" t="str">
        <f>IFERROR(IF(AND(VLOOKUP($F561,'Aircraft list'!$A$4:$G$39,2,FALSE)="YES",VLOOKUP($F561,'Aircraft list'!$A$4:$G$39,4,FALSE)="YES"),T561,""),"")</f>
        <v/>
      </c>
      <c r="Y561" s="115" t="str">
        <f>IFERROR(IF(AND(VLOOKUP($F561,'Aircraft list'!$A$4:$G$39,2,FALSE)="YES",VLOOKUP($F561,'Aircraft list'!$A$4:$G$39,4,FALSE)="YES"),V561,""),"")</f>
        <v/>
      </c>
      <c r="Z561" s="116" t="str">
        <f>IFERROR(IF(AND(VLOOKUP($F561,'Aircraft list'!$A$4:$G$39,3,FALSE)="YES",VLOOKUP($F561,'Aircraft list'!$A$4:$G$39,4,FALSE)="YES"),T561,""),"")</f>
        <v/>
      </c>
      <c r="AA561" s="115" t="str">
        <f>IFERROR(IF(AND(VLOOKUP($F561,'Aircraft list'!$A$4:$G$39,3,FALSE)="YES",VLOOKUP($F561,'Aircraft list'!$A$4:$G$39,4,FALSE)="YES"),V561,""),"")</f>
        <v/>
      </c>
      <c r="AB561" s="116" t="str">
        <f>IFERROR(IF(AND(VLOOKUP($F561,'Aircraft list'!$A$4:$G$39,2,FALSE)="YES",VLOOKUP($F561,'Aircraft list'!$A$4:$G$39,6,FALSE)="YES"),T561,""),"")</f>
        <v/>
      </c>
      <c r="AC561" s="115" t="str">
        <f>IFERROR(IF(AND(VLOOKUP($F561,'Aircraft list'!$A$4:$G$39,2,FALSE)="YES",VLOOKUP($F561,'Aircraft list'!$A$4:$G$39,6,FALSE)="YES"),V561,""),"")</f>
        <v/>
      </c>
      <c r="AD561" s="116" t="str">
        <f>IFERROR(IF(AND(VLOOKUP($F561,'Aircraft list'!$A$4:$G$39,3,FALSE)="YES",VLOOKUP($F561,'Aircraft list'!$A$4:$G$39,6,FALSE)="YES"),T561,""),"")</f>
        <v/>
      </c>
      <c r="AE561" s="117" t="str">
        <f>IFERROR(IF(AND(VLOOKUP($F561,'Aircraft list'!$A$4:$G$39,3,FALSE)="YES",VLOOKUP($F561,'Aircraft list'!$A$4:$G$39,6,FALSE)="YES"),U561,""),"")</f>
        <v/>
      </c>
      <c r="AF561" s="115" t="str">
        <f>IFERROR(IF(AND(VLOOKUP($F561,'Aircraft list'!$A$4:$G$39,3,FALSE)="YES",VLOOKUP($F561,'Aircraft list'!$A$4:$G$39,6,FALSE)="YES"),V561,""),"")</f>
        <v/>
      </c>
      <c r="AG561" s="116" t="str">
        <f>IFERROR(IF(VLOOKUP($F561,'Aircraft list'!$A$4:$G$39,5,FALSE)="YES",T561,""),"")</f>
        <v/>
      </c>
      <c r="AH561" s="117" t="str">
        <f>IFERROR(IF(VLOOKUP($F561,'Aircraft list'!$A$4:$G$39,5,FALSE)="YES",U561,""),"")</f>
        <v/>
      </c>
      <c r="AI561" s="115" t="str">
        <f>IFERROR(IF(VLOOKUP($F561,'Aircraft list'!$A$4:$G$39,5,FALSE)="YES",V561,""),"")</f>
        <v/>
      </c>
      <c r="AJ561" s="101"/>
      <c r="AK561" s="101"/>
      <c r="AL561" s="101"/>
      <c r="AM561" s="102" t="str">
        <f>IFERROR(IF(VLOOKUP($F561,'Aircraft list'!$A$4:$G$39,7,FALSE)="YES",N561,""),"")</f>
        <v/>
      </c>
      <c r="AN561" s="112"/>
      <c r="AO561" s="101"/>
      <c r="AP561" s="101"/>
      <c r="AQ561" s="101"/>
      <c r="AR561" s="111"/>
      <c r="AS561" s="102"/>
      <c r="AT561" s="102"/>
    </row>
    <row r="562" spans="1:46" s="50" customFormat="1">
      <c r="A562" s="84"/>
      <c r="B562" s="75"/>
      <c r="C562" s="76"/>
      <c r="D562" s="77"/>
      <c r="E562" s="73" t="str">
        <f t="shared" si="27"/>
        <v/>
      </c>
      <c r="F562" s="79"/>
      <c r="G562" s="80"/>
      <c r="H562" s="50" t="str">
        <f>IFERROR(IF(VLOOKUP(F562,'Aircraft list'!$A$4:$T$59, 3,FALSE)="YES", "ME", "SE" )," ")</f>
        <v xml:space="preserve"> </v>
      </c>
      <c r="I562" s="80"/>
      <c r="J562" s="81" t="str">
        <f ca="1">IFERROR(IF(AND(
MOD(C562-fctlontodouble(VLOOKUP(B562,#REF!,4,FALSE))/360,1)&gt;=MOD((((MID((MID((IF(ISERR(A562),"",fctsoleil(A562,fctlattodouble(VLOOKUP(B562,#REF!,3,FALSE)),fctlontodouble(VLOOKUP(B562,#REF!,4,FALSE)),FALSE))),1,4)),1,2))*60+MID((MID((IF(ISERR(A562),"",fctsoleil(A562,fctlattodouble(VLOOKUP(B562,#REF!,3,FALSE)),fctlontodouble(VLOOKUP(B562,#REF!,4,FALSE)),FALSE))),1,4)),3,4))/(60*24))-fctlontodouble(VLOOKUP(B562,#REF!,4,FALSE))/360,1),
MOD(C562-fctlontodouble(VLOOKUP(B562,#REF!,4,FALSE))/360,1)&lt;MOD((((MID((MID((IF(ISERR(A562),"",fctsoleil(A562,fctlattodouble(VLOOKUP(B562,#REF!,3,FALSE)),fctlontodouble(VLOOKUP(B562,#REF!,4,FALSE)),FALSE))),7,4)),1,2))*60+MID((MID((IF(ISERR(A562),"",fctsoleil(A562,fctlattodouble(VLOOKUP(B562,#REF!,3,FALSE)),fctlontodouble(VLOOKUP(B562,#REF!,4,FALSE)),FALSE))),7,4)),3,4))/(60*24))-fctlontodouble(VLOOKUP(B562,#REF!,4,FALSE))/360,1)
),1,""),"")</f>
        <v/>
      </c>
      <c r="K562" s="82" t="str">
        <f t="shared" si="28"/>
        <v/>
      </c>
      <c r="L562" s="79" t="str">
        <f ca="1">IFERROR(IF(AND(
MOD(E562-fctlontodouble(VLOOKUP(D562,#REF!,4,FALSE))/360,1)&gt;=MOD((((MID((MID((IF(ISERR(A562),"",fctsoleil(A562,fctlattodouble(VLOOKUP(D562,#REF!,3,FALSE)),fctlontodouble(VLOOKUP(D562,#REF!,4,FALSE)),FALSE))),1,4)),1,2))*60+MID((MID((IF(ISERR(A562),"",fctsoleil(A562,fctlattodouble(VLOOKUP(D562,#REF!,3,FALSE)),fctlontodouble(VLOOKUP(D562,#REF!,4,FALSE)),FALSE))),1,4)),3,4))/(60*24))-fctlontodouble(VLOOKUP(D562,#REF!,4,FALSE))/360,1),
MOD(E562-fctlontodouble(VLOOKUP(D562,#REF!,4,FALSE))/360,1)&lt;MOD((((MID((MID((IF(ISERR(A562),"",fctsoleil(A562,fctlattodouble(VLOOKUP(D562,#REF!,3,FALSE)),fctlontodouble(VLOOKUP(D562,#REF!,4,FALSE)),FALSE))),7,4)),1,2))*60+MID((MID((IF(ISERR(A562),"",fctsoleil(A562,fctlattodouble(VLOOKUP(D562,#REF!,3,FALSE)),fctlontodouble(VLOOKUP(D562,#REF!,4,FALSE)),FALSE))),7,4)),3,4))/(60*24))-fctlontodouble(VLOOKUP(D562,#REF!,4,FALSE))/360,1)
),1," "),"")</f>
        <v/>
      </c>
      <c r="M562" s="79" t="str">
        <f t="shared" si="29"/>
        <v/>
      </c>
      <c r="N562" s="94"/>
      <c r="O562" s="83"/>
      <c r="P562" s="95"/>
      <c r="Q562" s="96"/>
      <c r="R562" s="97" t="str">
        <f>IF(AND(A562&lt;&gt;0,B562&lt;&gt;0,D562&lt;&gt;0,C562&lt;&gt;0,N562&lt;&gt;0),(vol_de_nuit(B562,D562,A562,C562,N562/24)*24),"")</f>
        <v/>
      </c>
      <c r="S562" s="98"/>
      <c r="T562" s="95"/>
      <c r="U562" s="99"/>
      <c r="V562" s="100"/>
      <c r="W562" s="101"/>
      <c r="X562" s="116" t="str">
        <f>IFERROR(IF(AND(VLOOKUP($F562,'Aircraft list'!$A$4:$G$39,2,FALSE)="YES",VLOOKUP($F562,'Aircraft list'!$A$4:$G$39,4,FALSE)="YES"),T562,""),"")</f>
        <v/>
      </c>
      <c r="Y562" s="115" t="str">
        <f>IFERROR(IF(AND(VLOOKUP($F562,'Aircraft list'!$A$4:$G$39,2,FALSE)="YES",VLOOKUP($F562,'Aircraft list'!$A$4:$G$39,4,FALSE)="YES"),V562,""),"")</f>
        <v/>
      </c>
      <c r="Z562" s="116" t="str">
        <f>IFERROR(IF(AND(VLOOKUP($F562,'Aircraft list'!$A$4:$G$39,3,FALSE)="YES",VLOOKUP($F562,'Aircraft list'!$A$4:$G$39,4,FALSE)="YES"),T562,""),"")</f>
        <v/>
      </c>
      <c r="AA562" s="115" t="str">
        <f>IFERROR(IF(AND(VLOOKUP($F562,'Aircraft list'!$A$4:$G$39,3,FALSE)="YES",VLOOKUP($F562,'Aircraft list'!$A$4:$G$39,4,FALSE)="YES"),V562,""),"")</f>
        <v/>
      </c>
      <c r="AB562" s="116" t="str">
        <f>IFERROR(IF(AND(VLOOKUP($F562,'Aircraft list'!$A$4:$G$39,2,FALSE)="YES",VLOOKUP($F562,'Aircraft list'!$A$4:$G$39,6,FALSE)="YES"),T562,""),"")</f>
        <v/>
      </c>
      <c r="AC562" s="115" t="str">
        <f>IFERROR(IF(AND(VLOOKUP($F562,'Aircraft list'!$A$4:$G$39,2,FALSE)="YES",VLOOKUP($F562,'Aircraft list'!$A$4:$G$39,6,FALSE)="YES"),V562,""),"")</f>
        <v/>
      </c>
      <c r="AD562" s="116" t="str">
        <f>IFERROR(IF(AND(VLOOKUP($F562,'Aircraft list'!$A$4:$G$39,3,FALSE)="YES",VLOOKUP($F562,'Aircraft list'!$A$4:$G$39,6,FALSE)="YES"),T562,""),"")</f>
        <v/>
      </c>
      <c r="AE562" s="117" t="str">
        <f>IFERROR(IF(AND(VLOOKUP($F562,'Aircraft list'!$A$4:$G$39,3,FALSE)="YES",VLOOKUP($F562,'Aircraft list'!$A$4:$G$39,6,FALSE)="YES"),U562,""),"")</f>
        <v/>
      </c>
      <c r="AF562" s="115" t="str">
        <f>IFERROR(IF(AND(VLOOKUP($F562,'Aircraft list'!$A$4:$G$39,3,FALSE)="YES",VLOOKUP($F562,'Aircraft list'!$A$4:$G$39,6,FALSE)="YES"),V562,""),"")</f>
        <v/>
      </c>
      <c r="AG562" s="116" t="str">
        <f>IFERROR(IF(VLOOKUP($F562,'Aircraft list'!$A$4:$G$39,5,FALSE)="YES",T562,""),"")</f>
        <v/>
      </c>
      <c r="AH562" s="117" t="str">
        <f>IFERROR(IF(VLOOKUP($F562,'Aircraft list'!$A$4:$G$39,5,FALSE)="YES",U562,""),"")</f>
        <v/>
      </c>
      <c r="AI562" s="115" t="str">
        <f>IFERROR(IF(VLOOKUP($F562,'Aircraft list'!$A$4:$G$39,5,FALSE)="YES",V562,""),"")</f>
        <v/>
      </c>
      <c r="AJ562" s="101"/>
      <c r="AK562" s="101"/>
      <c r="AL562" s="101"/>
      <c r="AM562" s="102" t="str">
        <f>IFERROR(IF(VLOOKUP($F562,'Aircraft list'!$A$4:$G$39,7,FALSE)="YES",N562,""),"")</f>
        <v/>
      </c>
      <c r="AN562" s="112"/>
      <c r="AO562" s="101"/>
      <c r="AP562" s="101"/>
      <c r="AQ562" s="101"/>
      <c r="AR562" s="111"/>
      <c r="AS562" s="102"/>
      <c r="AT562" s="102"/>
    </row>
    <row r="563" spans="1:46" s="50" customFormat="1">
      <c r="A563" s="84"/>
      <c r="B563" s="75"/>
      <c r="C563" s="76"/>
      <c r="D563" s="77"/>
      <c r="E563" s="73" t="str">
        <f t="shared" si="27"/>
        <v/>
      </c>
      <c r="F563" s="79"/>
      <c r="G563" s="80"/>
      <c r="H563" s="50" t="str">
        <f>IFERROR(IF(VLOOKUP(F563,'Aircraft list'!$A$4:$T$59, 3,FALSE)="YES", "ME", "SE" )," ")</f>
        <v xml:space="preserve"> </v>
      </c>
      <c r="I563" s="80"/>
      <c r="J563" s="81" t="str">
        <f ca="1">IFERROR(IF(AND(
MOD(C563-fctlontodouble(VLOOKUP(B563,#REF!,4,FALSE))/360,1)&gt;=MOD((((MID((MID((IF(ISERR(A563),"",fctsoleil(A563,fctlattodouble(VLOOKUP(B563,#REF!,3,FALSE)),fctlontodouble(VLOOKUP(B563,#REF!,4,FALSE)),FALSE))),1,4)),1,2))*60+MID((MID((IF(ISERR(A563),"",fctsoleil(A563,fctlattodouble(VLOOKUP(B563,#REF!,3,FALSE)),fctlontodouble(VLOOKUP(B563,#REF!,4,FALSE)),FALSE))),1,4)),3,4))/(60*24))-fctlontodouble(VLOOKUP(B563,#REF!,4,FALSE))/360,1),
MOD(C563-fctlontodouble(VLOOKUP(B563,#REF!,4,FALSE))/360,1)&lt;MOD((((MID((MID((IF(ISERR(A563),"",fctsoleil(A563,fctlattodouble(VLOOKUP(B563,#REF!,3,FALSE)),fctlontodouble(VLOOKUP(B563,#REF!,4,FALSE)),FALSE))),7,4)),1,2))*60+MID((MID((IF(ISERR(A563),"",fctsoleil(A563,fctlattodouble(VLOOKUP(B563,#REF!,3,FALSE)),fctlontodouble(VLOOKUP(B563,#REF!,4,FALSE)),FALSE))),7,4)),3,4))/(60*24))-fctlontodouble(VLOOKUP(B563,#REF!,4,FALSE))/360,1)
),1,""),"")</f>
        <v/>
      </c>
      <c r="K563" s="82" t="str">
        <f t="shared" si="28"/>
        <v/>
      </c>
      <c r="L563" s="79" t="str">
        <f ca="1">IFERROR(IF(AND(
MOD(E563-fctlontodouble(VLOOKUP(D563,#REF!,4,FALSE))/360,1)&gt;=MOD((((MID((MID((IF(ISERR(A563),"",fctsoleil(A563,fctlattodouble(VLOOKUP(D563,#REF!,3,FALSE)),fctlontodouble(VLOOKUP(D563,#REF!,4,FALSE)),FALSE))),1,4)),1,2))*60+MID((MID((IF(ISERR(A563),"",fctsoleil(A563,fctlattodouble(VLOOKUP(D563,#REF!,3,FALSE)),fctlontodouble(VLOOKUP(D563,#REF!,4,FALSE)),FALSE))),1,4)),3,4))/(60*24))-fctlontodouble(VLOOKUP(D563,#REF!,4,FALSE))/360,1),
MOD(E563-fctlontodouble(VLOOKUP(D563,#REF!,4,FALSE))/360,1)&lt;MOD((((MID((MID((IF(ISERR(A563),"",fctsoleil(A563,fctlattodouble(VLOOKUP(D563,#REF!,3,FALSE)),fctlontodouble(VLOOKUP(D563,#REF!,4,FALSE)),FALSE))),7,4)),1,2))*60+MID((MID((IF(ISERR(A563),"",fctsoleil(A563,fctlattodouble(VLOOKUP(D563,#REF!,3,FALSE)),fctlontodouble(VLOOKUP(D563,#REF!,4,FALSE)),FALSE))),7,4)),3,4))/(60*24))-fctlontodouble(VLOOKUP(D563,#REF!,4,FALSE))/360,1)
),1," "),"")</f>
        <v/>
      </c>
      <c r="M563" s="79" t="str">
        <f t="shared" si="29"/>
        <v/>
      </c>
      <c r="N563" s="94"/>
      <c r="O563" s="83"/>
      <c r="P563" s="95"/>
      <c r="Q563" s="96"/>
      <c r="R563" s="97" t="str">
        <f>IF(AND(A563&lt;&gt;0,B563&lt;&gt;0,D563&lt;&gt;0,C563&lt;&gt;0,N563&lt;&gt;0),(vol_de_nuit(B563,D563,A563,C563,N563/24)*24),"")</f>
        <v/>
      </c>
      <c r="S563" s="98"/>
      <c r="T563" s="95"/>
      <c r="U563" s="99"/>
      <c r="V563" s="100"/>
      <c r="W563" s="101"/>
      <c r="X563" s="116" t="str">
        <f>IFERROR(IF(AND(VLOOKUP($F563,'Aircraft list'!$A$4:$G$39,2,FALSE)="YES",VLOOKUP($F563,'Aircraft list'!$A$4:$G$39,4,FALSE)="YES"),T563,""),"")</f>
        <v/>
      </c>
      <c r="Y563" s="115" t="str">
        <f>IFERROR(IF(AND(VLOOKUP($F563,'Aircraft list'!$A$4:$G$39,2,FALSE)="YES",VLOOKUP($F563,'Aircraft list'!$A$4:$G$39,4,FALSE)="YES"),V563,""),"")</f>
        <v/>
      </c>
      <c r="Z563" s="116" t="str">
        <f>IFERROR(IF(AND(VLOOKUP($F563,'Aircraft list'!$A$4:$G$39,3,FALSE)="YES",VLOOKUP($F563,'Aircraft list'!$A$4:$G$39,4,FALSE)="YES"),T563,""),"")</f>
        <v/>
      </c>
      <c r="AA563" s="115" t="str">
        <f>IFERROR(IF(AND(VLOOKUP($F563,'Aircraft list'!$A$4:$G$39,3,FALSE)="YES",VLOOKUP($F563,'Aircraft list'!$A$4:$G$39,4,FALSE)="YES"),V563,""),"")</f>
        <v/>
      </c>
      <c r="AB563" s="116" t="str">
        <f>IFERROR(IF(AND(VLOOKUP($F563,'Aircraft list'!$A$4:$G$39,2,FALSE)="YES",VLOOKUP($F563,'Aircraft list'!$A$4:$G$39,6,FALSE)="YES"),T563,""),"")</f>
        <v/>
      </c>
      <c r="AC563" s="115" t="str">
        <f>IFERROR(IF(AND(VLOOKUP($F563,'Aircraft list'!$A$4:$G$39,2,FALSE)="YES",VLOOKUP($F563,'Aircraft list'!$A$4:$G$39,6,FALSE)="YES"),V563,""),"")</f>
        <v/>
      </c>
      <c r="AD563" s="116" t="str">
        <f>IFERROR(IF(AND(VLOOKUP($F563,'Aircraft list'!$A$4:$G$39,3,FALSE)="YES",VLOOKUP($F563,'Aircraft list'!$A$4:$G$39,6,FALSE)="YES"),T563,""),"")</f>
        <v/>
      </c>
      <c r="AE563" s="117" t="str">
        <f>IFERROR(IF(AND(VLOOKUP($F563,'Aircraft list'!$A$4:$G$39,3,FALSE)="YES",VLOOKUP($F563,'Aircraft list'!$A$4:$G$39,6,FALSE)="YES"),U563,""),"")</f>
        <v/>
      </c>
      <c r="AF563" s="115" t="str">
        <f>IFERROR(IF(AND(VLOOKUP($F563,'Aircraft list'!$A$4:$G$39,3,FALSE)="YES",VLOOKUP($F563,'Aircraft list'!$A$4:$G$39,6,FALSE)="YES"),V563,""),"")</f>
        <v/>
      </c>
      <c r="AG563" s="116" t="str">
        <f>IFERROR(IF(VLOOKUP($F563,'Aircraft list'!$A$4:$G$39,5,FALSE)="YES",T563,""),"")</f>
        <v/>
      </c>
      <c r="AH563" s="117" t="str">
        <f>IFERROR(IF(VLOOKUP($F563,'Aircraft list'!$A$4:$G$39,5,FALSE)="YES",U563,""),"")</f>
        <v/>
      </c>
      <c r="AI563" s="115" t="str">
        <f>IFERROR(IF(VLOOKUP($F563,'Aircraft list'!$A$4:$G$39,5,FALSE)="YES",V563,""),"")</f>
        <v/>
      </c>
      <c r="AJ563" s="101"/>
      <c r="AK563" s="101"/>
      <c r="AL563" s="101"/>
      <c r="AM563" s="102" t="str">
        <f>IFERROR(IF(VLOOKUP($F563,'Aircraft list'!$A$4:$G$39,7,FALSE)="YES",N563,""),"")</f>
        <v/>
      </c>
      <c r="AN563" s="112"/>
      <c r="AO563" s="101"/>
      <c r="AP563" s="101"/>
      <c r="AQ563" s="101"/>
      <c r="AR563" s="111"/>
      <c r="AS563" s="102"/>
      <c r="AT563" s="102"/>
    </row>
    <row r="564" spans="1:46" s="50" customFormat="1">
      <c r="A564" s="84"/>
      <c r="B564" s="75"/>
      <c r="C564" s="76"/>
      <c r="D564" s="77"/>
      <c r="E564" s="73" t="str">
        <f t="shared" si="27"/>
        <v/>
      </c>
      <c r="F564" s="79"/>
      <c r="G564" s="80"/>
      <c r="H564" s="50" t="str">
        <f>IFERROR(IF(VLOOKUP(F564,'Aircraft list'!$A$4:$T$59, 3,FALSE)="YES", "ME", "SE" )," ")</f>
        <v xml:space="preserve"> </v>
      </c>
      <c r="I564" s="80"/>
      <c r="J564" s="81" t="str">
        <f ca="1">IFERROR(IF(AND(
MOD(C564-fctlontodouble(VLOOKUP(B564,#REF!,4,FALSE))/360,1)&gt;=MOD((((MID((MID((IF(ISERR(A564),"",fctsoleil(A564,fctlattodouble(VLOOKUP(B564,#REF!,3,FALSE)),fctlontodouble(VLOOKUP(B564,#REF!,4,FALSE)),FALSE))),1,4)),1,2))*60+MID((MID((IF(ISERR(A564),"",fctsoleil(A564,fctlattodouble(VLOOKUP(B564,#REF!,3,FALSE)),fctlontodouble(VLOOKUP(B564,#REF!,4,FALSE)),FALSE))),1,4)),3,4))/(60*24))-fctlontodouble(VLOOKUP(B564,#REF!,4,FALSE))/360,1),
MOD(C564-fctlontodouble(VLOOKUP(B564,#REF!,4,FALSE))/360,1)&lt;MOD((((MID((MID((IF(ISERR(A564),"",fctsoleil(A564,fctlattodouble(VLOOKUP(B564,#REF!,3,FALSE)),fctlontodouble(VLOOKUP(B564,#REF!,4,FALSE)),FALSE))),7,4)),1,2))*60+MID((MID((IF(ISERR(A564),"",fctsoleil(A564,fctlattodouble(VLOOKUP(B564,#REF!,3,FALSE)),fctlontodouble(VLOOKUP(B564,#REF!,4,FALSE)),FALSE))),7,4)),3,4))/(60*24))-fctlontodouble(VLOOKUP(B564,#REF!,4,FALSE))/360,1)
),1,""),"")</f>
        <v/>
      </c>
      <c r="K564" s="82" t="str">
        <f t="shared" si="28"/>
        <v/>
      </c>
      <c r="L564" s="79" t="str">
        <f ca="1">IFERROR(IF(AND(
MOD(E564-fctlontodouble(VLOOKUP(D564,#REF!,4,FALSE))/360,1)&gt;=MOD((((MID((MID((IF(ISERR(A564),"",fctsoleil(A564,fctlattodouble(VLOOKUP(D564,#REF!,3,FALSE)),fctlontodouble(VLOOKUP(D564,#REF!,4,FALSE)),FALSE))),1,4)),1,2))*60+MID((MID((IF(ISERR(A564),"",fctsoleil(A564,fctlattodouble(VLOOKUP(D564,#REF!,3,FALSE)),fctlontodouble(VLOOKUP(D564,#REF!,4,FALSE)),FALSE))),1,4)),3,4))/(60*24))-fctlontodouble(VLOOKUP(D564,#REF!,4,FALSE))/360,1),
MOD(E564-fctlontodouble(VLOOKUP(D564,#REF!,4,FALSE))/360,1)&lt;MOD((((MID((MID((IF(ISERR(A564),"",fctsoleil(A564,fctlattodouble(VLOOKUP(D564,#REF!,3,FALSE)),fctlontodouble(VLOOKUP(D564,#REF!,4,FALSE)),FALSE))),7,4)),1,2))*60+MID((MID((IF(ISERR(A564),"",fctsoleil(A564,fctlattodouble(VLOOKUP(D564,#REF!,3,FALSE)),fctlontodouble(VLOOKUP(D564,#REF!,4,FALSE)),FALSE))),7,4)),3,4))/(60*24))-fctlontodouble(VLOOKUP(D564,#REF!,4,FALSE))/360,1)
),1," "),"")</f>
        <v/>
      </c>
      <c r="M564" s="79" t="str">
        <f t="shared" si="29"/>
        <v/>
      </c>
      <c r="N564" s="94"/>
      <c r="O564" s="83"/>
      <c r="P564" s="95"/>
      <c r="Q564" s="96"/>
      <c r="R564" s="97" t="str">
        <f>IF(AND(A564&lt;&gt;0,B564&lt;&gt;0,D564&lt;&gt;0,C564&lt;&gt;0,N564&lt;&gt;0),(vol_de_nuit(B564,D564,A564,C564,N564/24)*24),"")</f>
        <v/>
      </c>
      <c r="S564" s="98"/>
      <c r="T564" s="95"/>
      <c r="U564" s="99"/>
      <c r="V564" s="100"/>
      <c r="W564" s="101"/>
      <c r="X564" s="116" t="str">
        <f>IFERROR(IF(AND(VLOOKUP($F564,'Aircraft list'!$A$4:$G$39,2,FALSE)="YES",VLOOKUP($F564,'Aircraft list'!$A$4:$G$39,4,FALSE)="YES"),T564,""),"")</f>
        <v/>
      </c>
      <c r="Y564" s="115" t="str">
        <f>IFERROR(IF(AND(VLOOKUP($F564,'Aircraft list'!$A$4:$G$39,2,FALSE)="YES",VLOOKUP($F564,'Aircraft list'!$A$4:$G$39,4,FALSE)="YES"),V564,""),"")</f>
        <v/>
      </c>
      <c r="Z564" s="116" t="str">
        <f>IFERROR(IF(AND(VLOOKUP($F564,'Aircraft list'!$A$4:$G$39,3,FALSE)="YES",VLOOKUP($F564,'Aircraft list'!$A$4:$G$39,4,FALSE)="YES"),T564,""),"")</f>
        <v/>
      </c>
      <c r="AA564" s="115" t="str">
        <f>IFERROR(IF(AND(VLOOKUP($F564,'Aircraft list'!$A$4:$G$39,3,FALSE)="YES",VLOOKUP($F564,'Aircraft list'!$A$4:$G$39,4,FALSE)="YES"),V564,""),"")</f>
        <v/>
      </c>
      <c r="AB564" s="116" t="str">
        <f>IFERROR(IF(AND(VLOOKUP($F564,'Aircraft list'!$A$4:$G$39,2,FALSE)="YES",VLOOKUP($F564,'Aircraft list'!$A$4:$G$39,6,FALSE)="YES"),T564,""),"")</f>
        <v/>
      </c>
      <c r="AC564" s="115" t="str">
        <f>IFERROR(IF(AND(VLOOKUP($F564,'Aircraft list'!$A$4:$G$39,2,FALSE)="YES",VLOOKUP($F564,'Aircraft list'!$A$4:$G$39,6,FALSE)="YES"),V564,""),"")</f>
        <v/>
      </c>
      <c r="AD564" s="116" t="str">
        <f>IFERROR(IF(AND(VLOOKUP($F564,'Aircraft list'!$A$4:$G$39,3,FALSE)="YES",VLOOKUP($F564,'Aircraft list'!$A$4:$G$39,6,FALSE)="YES"),T564,""),"")</f>
        <v/>
      </c>
      <c r="AE564" s="117" t="str">
        <f>IFERROR(IF(AND(VLOOKUP($F564,'Aircraft list'!$A$4:$G$39,3,FALSE)="YES",VLOOKUP($F564,'Aircraft list'!$A$4:$G$39,6,FALSE)="YES"),U564,""),"")</f>
        <v/>
      </c>
      <c r="AF564" s="115" t="str">
        <f>IFERROR(IF(AND(VLOOKUP($F564,'Aircraft list'!$A$4:$G$39,3,FALSE)="YES",VLOOKUP($F564,'Aircraft list'!$A$4:$G$39,6,FALSE)="YES"),V564,""),"")</f>
        <v/>
      </c>
      <c r="AG564" s="116" t="str">
        <f>IFERROR(IF(VLOOKUP($F564,'Aircraft list'!$A$4:$G$39,5,FALSE)="YES",T564,""),"")</f>
        <v/>
      </c>
      <c r="AH564" s="117" t="str">
        <f>IFERROR(IF(VLOOKUP($F564,'Aircraft list'!$A$4:$G$39,5,FALSE)="YES",U564,""),"")</f>
        <v/>
      </c>
      <c r="AI564" s="115" t="str">
        <f>IFERROR(IF(VLOOKUP($F564,'Aircraft list'!$A$4:$G$39,5,FALSE)="YES",V564,""),"")</f>
        <v/>
      </c>
      <c r="AJ564" s="101"/>
      <c r="AK564" s="101"/>
      <c r="AL564" s="101"/>
      <c r="AM564" s="102" t="str">
        <f>IFERROR(IF(VLOOKUP($F564,'Aircraft list'!$A$4:$G$39,7,FALSE)="YES",N564,""),"")</f>
        <v/>
      </c>
      <c r="AN564" s="112"/>
      <c r="AO564" s="101"/>
      <c r="AP564" s="101"/>
      <c r="AQ564" s="101"/>
      <c r="AR564" s="111"/>
      <c r="AS564" s="102"/>
      <c r="AT564" s="102"/>
    </row>
    <row r="565" spans="1:46" s="50" customFormat="1">
      <c r="A565" s="84"/>
      <c r="B565" s="75"/>
      <c r="C565" s="76"/>
      <c r="D565" s="77"/>
      <c r="E565" s="73" t="str">
        <f t="shared" si="27"/>
        <v/>
      </c>
      <c r="F565" s="79"/>
      <c r="G565" s="80"/>
      <c r="H565" s="50" t="str">
        <f>IFERROR(IF(VLOOKUP(F565,'Aircraft list'!$A$4:$T$59, 3,FALSE)="YES", "ME", "SE" )," ")</f>
        <v xml:space="preserve"> </v>
      </c>
      <c r="I565" s="80"/>
      <c r="J565" s="81" t="str">
        <f ca="1">IFERROR(IF(AND(
MOD(C565-fctlontodouble(VLOOKUP(B565,#REF!,4,FALSE))/360,1)&gt;=MOD((((MID((MID((IF(ISERR(A565),"",fctsoleil(A565,fctlattodouble(VLOOKUP(B565,#REF!,3,FALSE)),fctlontodouble(VLOOKUP(B565,#REF!,4,FALSE)),FALSE))),1,4)),1,2))*60+MID((MID((IF(ISERR(A565),"",fctsoleil(A565,fctlattodouble(VLOOKUP(B565,#REF!,3,FALSE)),fctlontodouble(VLOOKUP(B565,#REF!,4,FALSE)),FALSE))),1,4)),3,4))/(60*24))-fctlontodouble(VLOOKUP(B565,#REF!,4,FALSE))/360,1),
MOD(C565-fctlontodouble(VLOOKUP(B565,#REF!,4,FALSE))/360,1)&lt;MOD((((MID((MID((IF(ISERR(A565),"",fctsoleil(A565,fctlattodouble(VLOOKUP(B565,#REF!,3,FALSE)),fctlontodouble(VLOOKUP(B565,#REF!,4,FALSE)),FALSE))),7,4)),1,2))*60+MID((MID((IF(ISERR(A565),"",fctsoleil(A565,fctlattodouble(VLOOKUP(B565,#REF!,3,FALSE)),fctlontodouble(VLOOKUP(B565,#REF!,4,FALSE)),FALSE))),7,4)),3,4))/(60*24))-fctlontodouble(VLOOKUP(B565,#REF!,4,FALSE))/360,1)
),1,""),"")</f>
        <v/>
      </c>
      <c r="K565" s="82" t="str">
        <f t="shared" si="28"/>
        <v/>
      </c>
      <c r="L565" s="79" t="str">
        <f ca="1">IFERROR(IF(AND(
MOD(E565-fctlontodouble(VLOOKUP(D565,#REF!,4,FALSE))/360,1)&gt;=MOD((((MID((MID((IF(ISERR(A565),"",fctsoleil(A565,fctlattodouble(VLOOKUP(D565,#REF!,3,FALSE)),fctlontodouble(VLOOKUP(D565,#REF!,4,FALSE)),FALSE))),1,4)),1,2))*60+MID((MID((IF(ISERR(A565),"",fctsoleil(A565,fctlattodouble(VLOOKUP(D565,#REF!,3,FALSE)),fctlontodouble(VLOOKUP(D565,#REF!,4,FALSE)),FALSE))),1,4)),3,4))/(60*24))-fctlontodouble(VLOOKUP(D565,#REF!,4,FALSE))/360,1),
MOD(E565-fctlontodouble(VLOOKUP(D565,#REF!,4,FALSE))/360,1)&lt;MOD((((MID((MID((IF(ISERR(A565),"",fctsoleil(A565,fctlattodouble(VLOOKUP(D565,#REF!,3,FALSE)),fctlontodouble(VLOOKUP(D565,#REF!,4,FALSE)),FALSE))),7,4)),1,2))*60+MID((MID((IF(ISERR(A565),"",fctsoleil(A565,fctlattodouble(VLOOKUP(D565,#REF!,3,FALSE)),fctlontodouble(VLOOKUP(D565,#REF!,4,FALSE)),FALSE))),7,4)),3,4))/(60*24))-fctlontodouble(VLOOKUP(D565,#REF!,4,FALSE))/360,1)
),1," "),"")</f>
        <v/>
      </c>
      <c r="M565" s="79" t="str">
        <f t="shared" si="29"/>
        <v/>
      </c>
      <c r="N565" s="94"/>
      <c r="O565" s="83"/>
      <c r="P565" s="95"/>
      <c r="Q565" s="96"/>
      <c r="R565" s="97" t="str">
        <f>IF(AND(A565&lt;&gt;0,B565&lt;&gt;0,D565&lt;&gt;0,C565&lt;&gt;0,N565&lt;&gt;0),(vol_de_nuit(B565,D565,A565,C565,N565/24)*24),"")</f>
        <v/>
      </c>
      <c r="S565" s="98"/>
      <c r="T565" s="95"/>
      <c r="U565" s="99"/>
      <c r="V565" s="100"/>
      <c r="W565" s="101"/>
      <c r="X565" s="116" t="str">
        <f>IFERROR(IF(AND(VLOOKUP($F565,'Aircraft list'!$A$4:$G$39,2,FALSE)="YES",VLOOKUP($F565,'Aircraft list'!$A$4:$G$39,4,FALSE)="YES"),T565,""),"")</f>
        <v/>
      </c>
      <c r="Y565" s="115" t="str">
        <f>IFERROR(IF(AND(VLOOKUP($F565,'Aircraft list'!$A$4:$G$39,2,FALSE)="YES",VLOOKUP($F565,'Aircraft list'!$A$4:$G$39,4,FALSE)="YES"),V565,""),"")</f>
        <v/>
      </c>
      <c r="Z565" s="116" t="str">
        <f>IFERROR(IF(AND(VLOOKUP($F565,'Aircraft list'!$A$4:$G$39,3,FALSE)="YES",VLOOKUP($F565,'Aircraft list'!$A$4:$G$39,4,FALSE)="YES"),T565,""),"")</f>
        <v/>
      </c>
      <c r="AA565" s="115" t="str">
        <f>IFERROR(IF(AND(VLOOKUP($F565,'Aircraft list'!$A$4:$G$39,3,FALSE)="YES",VLOOKUP($F565,'Aircraft list'!$A$4:$G$39,4,FALSE)="YES"),V565,""),"")</f>
        <v/>
      </c>
      <c r="AB565" s="116" t="str">
        <f>IFERROR(IF(AND(VLOOKUP($F565,'Aircraft list'!$A$4:$G$39,2,FALSE)="YES",VLOOKUP($F565,'Aircraft list'!$A$4:$G$39,6,FALSE)="YES"),T565,""),"")</f>
        <v/>
      </c>
      <c r="AC565" s="115" t="str">
        <f>IFERROR(IF(AND(VLOOKUP($F565,'Aircraft list'!$A$4:$G$39,2,FALSE)="YES",VLOOKUP($F565,'Aircraft list'!$A$4:$G$39,6,FALSE)="YES"),V565,""),"")</f>
        <v/>
      </c>
      <c r="AD565" s="116" t="str">
        <f>IFERROR(IF(AND(VLOOKUP($F565,'Aircraft list'!$A$4:$G$39,3,FALSE)="YES",VLOOKUP($F565,'Aircraft list'!$A$4:$G$39,6,FALSE)="YES"),T565,""),"")</f>
        <v/>
      </c>
      <c r="AE565" s="117" t="str">
        <f>IFERROR(IF(AND(VLOOKUP($F565,'Aircraft list'!$A$4:$G$39,3,FALSE)="YES",VLOOKUP($F565,'Aircraft list'!$A$4:$G$39,6,FALSE)="YES"),U565,""),"")</f>
        <v/>
      </c>
      <c r="AF565" s="115" t="str">
        <f>IFERROR(IF(AND(VLOOKUP($F565,'Aircraft list'!$A$4:$G$39,3,FALSE)="YES",VLOOKUP($F565,'Aircraft list'!$A$4:$G$39,6,FALSE)="YES"),V565,""),"")</f>
        <v/>
      </c>
      <c r="AG565" s="116" t="str">
        <f>IFERROR(IF(VLOOKUP($F565,'Aircraft list'!$A$4:$G$39,5,FALSE)="YES",T565,""),"")</f>
        <v/>
      </c>
      <c r="AH565" s="117" t="str">
        <f>IFERROR(IF(VLOOKUP($F565,'Aircraft list'!$A$4:$G$39,5,FALSE)="YES",U565,""),"")</f>
        <v/>
      </c>
      <c r="AI565" s="115" t="str">
        <f>IFERROR(IF(VLOOKUP($F565,'Aircraft list'!$A$4:$G$39,5,FALSE)="YES",V565,""),"")</f>
        <v/>
      </c>
      <c r="AJ565" s="101"/>
      <c r="AK565" s="101"/>
      <c r="AL565" s="101"/>
      <c r="AM565" s="102" t="str">
        <f>IFERROR(IF(VLOOKUP($F565,'Aircraft list'!$A$4:$G$39,7,FALSE)="YES",N565,""),"")</f>
        <v/>
      </c>
      <c r="AN565" s="112"/>
      <c r="AO565" s="101"/>
      <c r="AP565" s="101"/>
      <c r="AQ565" s="101"/>
      <c r="AR565" s="111"/>
      <c r="AS565" s="102"/>
      <c r="AT565" s="102"/>
    </row>
    <row r="566" spans="1:46" s="50" customFormat="1">
      <c r="A566" s="84"/>
      <c r="B566" s="75"/>
      <c r="C566" s="76"/>
      <c r="D566" s="77"/>
      <c r="E566" s="73" t="str">
        <f t="shared" si="27"/>
        <v/>
      </c>
      <c r="F566" s="79"/>
      <c r="G566" s="80"/>
      <c r="H566" s="50" t="str">
        <f>IFERROR(IF(VLOOKUP(F566,'Aircraft list'!$A$4:$T$59, 3,FALSE)="YES", "ME", "SE" )," ")</f>
        <v xml:space="preserve"> </v>
      </c>
      <c r="I566" s="80"/>
      <c r="J566" s="81" t="str">
        <f ca="1">IFERROR(IF(AND(
MOD(C566-fctlontodouble(VLOOKUP(B566,#REF!,4,FALSE))/360,1)&gt;=MOD((((MID((MID((IF(ISERR(A566),"",fctsoleil(A566,fctlattodouble(VLOOKUP(B566,#REF!,3,FALSE)),fctlontodouble(VLOOKUP(B566,#REF!,4,FALSE)),FALSE))),1,4)),1,2))*60+MID((MID((IF(ISERR(A566),"",fctsoleil(A566,fctlattodouble(VLOOKUP(B566,#REF!,3,FALSE)),fctlontodouble(VLOOKUP(B566,#REF!,4,FALSE)),FALSE))),1,4)),3,4))/(60*24))-fctlontodouble(VLOOKUP(B566,#REF!,4,FALSE))/360,1),
MOD(C566-fctlontodouble(VLOOKUP(B566,#REF!,4,FALSE))/360,1)&lt;MOD((((MID((MID((IF(ISERR(A566),"",fctsoleil(A566,fctlattodouble(VLOOKUP(B566,#REF!,3,FALSE)),fctlontodouble(VLOOKUP(B566,#REF!,4,FALSE)),FALSE))),7,4)),1,2))*60+MID((MID((IF(ISERR(A566),"",fctsoleil(A566,fctlattodouble(VLOOKUP(B566,#REF!,3,FALSE)),fctlontodouble(VLOOKUP(B566,#REF!,4,FALSE)),FALSE))),7,4)),3,4))/(60*24))-fctlontodouble(VLOOKUP(B566,#REF!,4,FALSE))/360,1)
),1,""),"")</f>
        <v/>
      </c>
      <c r="K566" s="82" t="str">
        <f t="shared" si="28"/>
        <v/>
      </c>
      <c r="L566" s="79" t="str">
        <f ca="1">IFERROR(IF(AND(
MOD(E566-fctlontodouble(VLOOKUP(D566,#REF!,4,FALSE))/360,1)&gt;=MOD((((MID((MID((IF(ISERR(A566),"",fctsoleil(A566,fctlattodouble(VLOOKUP(D566,#REF!,3,FALSE)),fctlontodouble(VLOOKUP(D566,#REF!,4,FALSE)),FALSE))),1,4)),1,2))*60+MID((MID((IF(ISERR(A566),"",fctsoleil(A566,fctlattodouble(VLOOKUP(D566,#REF!,3,FALSE)),fctlontodouble(VLOOKUP(D566,#REF!,4,FALSE)),FALSE))),1,4)),3,4))/(60*24))-fctlontodouble(VLOOKUP(D566,#REF!,4,FALSE))/360,1),
MOD(E566-fctlontodouble(VLOOKUP(D566,#REF!,4,FALSE))/360,1)&lt;MOD((((MID((MID((IF(ISERR(A566),"",fctsoleil(A566,fctlattodouble(VLOOKUP(D566,#REF!,3,FALSE)),fctlontodouble(VLOOKUP(D566,#REF!,4,FALSE)),FALSE))),7,4)),1,2))*60+MID((MID((IF(ISERR(A566),"",fctsoleil(A566,fctlattodouble(VLOOKUP(D566,#REF!,3,FALSE)),fctlontodouble(VLOOKUP(D566,#REF!,4,FALSE)),FALSE))),7,4)),3,4))/(60*24))-fctlontodouble(VLOOKUP(D566,#REF!,4,FALSE))/360,1)
),1," "),"")</f>
        <v/>
      </c>
      <c r="M566" s="79" t="str">
        <f t="shared" si="29"/>
        <v/>
      </c>
      <c r="N566" s="94"/>
      <c r="O566" s="83"/>
      <c r="P566" s="95"/>
      <c r="Q566" s="96"/>
      <c r="R566" s="97" t="str">
        <f>IF(AND(A566&lt;&gt;0,B566&lt;&gt;0,D566&lt;&gt;0,C566&lt;&gt;0,N566&lt;&gt;0),(vol_de_nuit(B566,D566,A566,C566,N566/24)*24),"")</f>
        <v/>
      </c>
      <c r="S566" s="98"/>
      <c r="T566" s="95"/>
      <c r="U566" s="99"/>
      <c r="V566" s="100"/>
      <c r="W566" s="101"/>
      <c r="X566" s="116" t="str">
        <f>IFERROR(IF(AND(VLOOKUP($F566,'Aircraft list'!$A$4:$G$39,2,FALSE)="YES",VLOOKUP($F566,'Aircraft list'!$A$4:$G$39,4,FALSE)="YES"),T566,""),"")</f>
        <v/>
      </c>
      <c r="Y566" s="115" t="str">
        <f>IFERROR(IF(AND(VLOOKUP($F566,'Aircraft list'!$A$4:$G$39,2,FALSE)="YES",VLOOKUP($F566,'Aircraft list'!$A$4:$G$39,4,FALSE)="YES"),V566,""),"")</f>
        <v/>
      </c>
      <c r="Z566" s="116" t="str">
        <f>IFERROR(IF(AND(VLOOKUP($F566,'Aircraft list'!$A$4:$G$39,3,FALSE)="YES",VLOOKUP($F566,'Aircraft list'!$A$4:$G$39,4,FALSE)="YES"),T566,""),"")</f>
        <v/>
      </c>
      <c r="AA566" s="115" t="str">
        <f>IFERROR(IF(AND(VLOOKUP($F566,'Aircraft list'!$A$4:$G$39,3,FALSE)="YES",VLOOKUP($F566,'Aircraft list'!$A$4:$G$39,4,FALSE)="YES"),V566,""),"")</f>
        <v/>
      </c>
      <c r="AB566" s="116" t="str">
        <f>IFERROR(IF(AND(VLOOKUP($F566,'Aircraft list'!$A$4:$G$39,2,FALSE)="YES",VLOOKUP($F566,'Aircraft list'!$A$4:$G$39,6,FALSE)="YES"),T566,""),"")</f>
        <v/>
      </c>
      <c r="AC566" s="115" t="str">
        <f>IFERROR(IF(AND(VLOOKUP($F566,'Aircraft list'!$A$4:$G$39,2,FALSE)="YES",VLOOKUP($F566,'Aircraft list'!$A$4:$G$39,6,FALSE)="YES"),V566,""),"")</f>
        <v/>
      </c>
      <c r="AD566" s="116" t="str">
        <f>IFERROR(IF(AND(VLOOKUP($F566,'Aircraft list'!$A$4:$G$39,3,FALSE)="YES",VLOOKUP($F566,'Aircraft list'!$A$4:$G$39,6,FALSE)="YES"),T566,""),"")</f>
        <v/>
      </c>
      <c r="AE566" s="117" t="str">
        <f>IFERROR(IF(AND(VLOOKUP($F566,'Aircraft list'!$A$4:$G$39,3,FALSE)="YES",VLOOKUP($F566,'Aircraft list'!$A$4:$G$39,6,FALSE)="YES"),U566,""),"")</f>
        <v/>
      </c>
      <c r="AF566" s="115" t="str">
        <f>IFERROR(IF(AND(VLOOKUP($F566,'Aircraft list'!$A$4:$G$39,3,FALSE)="YES",VLOOKUP($F566,'Aircraft list'!$A$4:$G$39,6,FALSE)="YES"),V566,""),"")</f>
        <v/>
      </c>
      <c r="AG566" s="116" t="str">
        <f>IFERROR(IF(VLOOKUP($F566,'Aircraft list'!$A$4:$G$39,5,FALSE)="YES",T566,""),"")</f>
        <v/>
      </c>
      <c r="AH566" s="117" t="str">
        <f>IFERROR(IF(VLOOKUP($F566,'Aircraft list'!$A$4:$G$39,5,FALSE)="YES",U566,""),"")</f>
        <v/>
      </c>
      <c r="AI566" s="115" t="str">
        <f>IFERROR(IF(VLOOKUP($F566,'Aircraft list'!$A$4:$G$39,5,FALSE)="YES",V566,""),"")</f>
        <v/>
      </c>
      <c r="AJ566" s="101"/>
      <c r="AK566" s="101"/>
      <c r="AL566" s="101"/>
      <c r="AM566" s="102" t="str">
        <f>IFERROR(IF(VLOOKUP($F566,'Aircraft list'!$A$4:$G$39,7,FALSE)="YES",N566,""),"")</f>
        <v/>
      </c>
      <c r="AN566" s="112"/>
      <c r="AO566" s="101"/>
      <c r="AP566" s="101"/>
      <c r="AQ566" s="101"/>
      <c r="AR566" s="111"/>
      <c r="AS566" s="102"/>
      <c r="AT566" s="102"/>
    </row>
    <row r="567" spans="1:46" s="50" customFormat="1">
      <c r="A567" s="84"/>
      <c r="B567" s="75"/>
      <c r="C567" s="76"/>
      <c r="D567" s="77"/>
      <c r="E567" s="73" t="str">
        <f t="shared" si="27"/>
        <v/>
      </c>
      <c r="F567" s="79"/>
      <c r="G567" s="80"/>
      <c r="H567" s="50" t="str">
        <f>IFERROR(IF(VLOOKUP(F567,'Aircraft list'!$A$4:$T$59, 3,FALSE)="YES", "ME", "SE" )," ")</f>
        <v xml:space="preserve"> </v>
      </c>
      <c r="I567" s="80"/>
      <c r="J567" s="81" t="str">
        <f ca="1">IFERROR(IF(AND(
MOD(C567-fctlontodouble(VLOOKUP(B567,#REF!,4,FALSE))/360,1)&gt;=MOD((((MID((MID((IF(ISERR(A567),"",fctsoleil(A567,fctlattodouble(VLOOKUP(B567,#REF!,3,FALSE)),fctlontodouble(VLOOKUP(B567,#REF!,4,FALSE)),FALSE))),1,4)),1,2))*60+MID((MID((IF(ISERR(A567),"",fctsoleil(A567,fctlattodouble(VLOOKUP(B567,#REF!,3,FALSE)),fctlontodouble(VLOOKUP(B567,#REF!,4,FALSE)),FALSE))),1,4)),3,4))/(60*24))-fctlontodouble(VLOOKUP(B567,#REF!,4,FALSE))/360,1),
MOD(C567-fctlontodouble(VLOOKUP(B567,#REF!,4,FALSE))/360,1)&lt;MOD((((MID((MID((IF(ISERR(A567),"",fctsoleil(A567,fctlattodouble(VLOOKUP(B567,#REF!,3,FALSE)),fctlontodouble(VLOOKUP(B567,#REF!,4,FALSE)),FALSE))),7,4)),1,2))*60+MID((MID((IF(ISERR(A567),"",fctsoleil(A567,fctlattodouble(VLOOKUP(B567,#REF!,3,FALSE)),fctlontodouble(VLOOKUP(B567,#REF!,4,FALSE)),FALSE))),7,4)),3,4))/(60*24))-fctlontodouble(VLOOKUP(B567,#REF!,4,FALSE))/360,1)
),1,""),"")</f>
        <v/>
      </c>
      <c r="K567" s="82" t="str">
        <f t="shared" si="28"/>
        <v/>
      </c>
      <c r="L567" s="79" t="str">
        <f ca="1">IFERROR(IF(AND(
MOD(E567-fctlontodouble(VLOOKUP(D567,#REF!,4,FALSE))/360,1)&gt;=MOD((((MID((MID((IF(ISERR(A567),"",fctsoleil(A567,fctlattodouble(VLOOKUP(D567,#REF!,3,FALSE)),fctlontodouble(VLOOKUP(D567,#REF!,4,FALSE)),FALSE))),1,4)),1,2))*60+MID((MID((IF(ISERR(A567),"",fctsoleil(A567,fctlattodouble(VLOOKUP(D567,#REF!,3,FALSE)),fctlontodouble(VLOOKUP(D567,#REF!,4,FALSE)),FALSE))),1,4)),3,4))/(60*24))-fctlontodouble(VLOOKUP(D567,#REF!,4,FALSE))/360,1),
MOD(E567-fctlontodouble(VLOOKUP(D567,#REF!,4,FALSE))/360,1)&lt;MOD((((MID((MID((IF(ISERR(A567),"",fctsoleil(A567,fctlattodouble(VLOOKUP(D567,#REF!,3,FALSE)),fctlontodouble(VLOOKUP(D567,#REF!,4,FALSE)),FALSE))),7,4)),1,2))*60+MID((MID((IF(ISERR(A567),"",fctsoleil(A567,fctlattodouble(VLOOKUP(D567,#REF!,3,FALSE)),fctlontodouble(VLOOKUP(D567,#REF!,4,FALSE)),FALSE))),7,4)),3,4))/(60*24))-fctlontodouble(VLOOKUP(D567,#REF!,4,FALSE))/360,1)
),1," "),"")</f>
        <v/>
      </c>
      <c r="M567" s="79" t="str">
        <f t="shared" si="29"/>
        <v/>
      </c>
      <c r="N567" s="94"/>
      <c r="O567" s="83"/>
      <c r="P567" s="95"/>
      <c r="Q567" s="96"/>
      <c r="R567" s="97" t="str">
        <f>IF(AND(A567&lt;&gt;0,B567&lt;&gt;0,D567&lt;&gt;0,C567&lt;&gt;0,N567&lt;&gt;0),(vol_de_nuit(B567,D567,A567,C567,N567/24)*24),"")</f>
        <v/>
      </c>
      <c r="S567" s="98"/>
      <c r="T567" s="95"/>
      <c r="U567" s="99"/>
      <c r="V567" s="100"/>
      <c r="W567" s="101"/>
      <c r="X567" s="116" t="str">
        <f>IFERROR(IF(AND(VLOOKUP($F567,'Aircraft list'!$A$4:$G$39,2,FALSE)="YES",VLOOKUP($F567,'Aircraft list'!$A$4:$G$39,4,FALSE)="YES"),T567,""),"")</f>
        <v/>
      </c>
      <c r="Y567" s="115" t="str">
        <f>IFERROR(IF(AND(VLOOKUP($F567,'Aircraft list'!$A$4:$G$39,2,FALSE)="YES",VLOOKUP($F567,'Aircraft list'!$A$4:$G$39,4,FALSE)="YES"),V567,""),"")</f>
        <v/>
      </c>
      <c r="Z567" s="116" t="str">
        <f>IFERROR(IF(AND(VLOOKUP($F567,'Aircraft list'!$A$4:$G$39,3,FALSE)="YES",VLOOKUP($F567,'Aircraft list'!$A$4:$G$39,4,FALSE)="YES"),T567,""),"")</f>
        <v/>
      </c>
      <c r="AA567" s="115" t="str">
        <f>IFERROR(IF(AND(VLOOKUP($F567,'Aircraft list'!$A$4:$G$39,3,FALSE)="YES",VLOOKUP($F567,'Aircraft list'!$A$4:$G$39,4,FALSE)="YES"),V567,""),"")</f>
        <v/>
      </c>
      <c r="AB567" s="116" t="str">
        <f>IFERROR(IF(AND(VLOOKUP($F567,'Aircraft list'!$A$4:$G$39,2,FALSE)="YES",VLOOKUP($F567,'Aircraft list'!$A$4:$G$39,6,FALSE)="YES"),T567,""),"")</f>
        <v/>
      </c>
      <c r="AC567" s="115" t="str">
        <f>IFERROR(IF(AND(VLOOKUP($F567,'Aircraft list'!$A$4:$G$39,2,FALSE)="YES",VLOOKUP($F567,'Aircraft list'!$A$4:$G$39,6,FALSE)="YES"),V567,""),"")</f>
        <v/>
      </c>
      <c r="AD567" s="116" t="str">
        <f>IFERROR(IF(AND(VLOOKUP($F567,'Aircraft list'!$A$4:$G$39,3,FALSE)="YES",VLOOKUP($F567,'Aircraft list'!$A$4:$G$39,6,FALSE)="YES"),T567,""),"")</f>
        <v/>
      </c>
      <c r="AE567" s="117" t="str">
        <f>IFERROR(IF(AND(VLOOKUP($F567,'Aircraft list'!$A$4:$G$39,3,FALSE)="YES",VLOOKUP($F567,'Aircraft list'!$A$4:$G$39,6,FALSE)="YES"),U567,""),"")</f>
        <v/>
      </c>
      <c r="AF567" s="115" t="str">
        <f>IFERROR(IF(AND(VLOOKUP($F567,'Aircraft list'!$A$4:$G$39,3,FALSE)="YES",VLOOKUP($F567,'Aircraft list'!$A$4:$G$39,6,FALSE)="YES"),V567,""),"")</f>
        <v/>
      </c>
      <c r="AG567" s="116" t="str">
        <f>IFERROR(IF(VLOOKUP($F567,'Aircraft list'!$A$4:$G$39,5,FALSE)="YES",T567,""),"")</f>
        <v/>
      </c>
      <c r="AH567" s="117" t="str">
        <f>IFERROR(IF(VLOOKUP($F567,'Aircraft list'!$A$4:$G$39,5,FALSE)="YES",U567,""),"")</f>
        <v/>
      </c>
      <c r="AI567" s="115" t="str">
        <f>IFERROR(IF(VLOOKUP($F567,'Aircraft list'!$A$4:$G$39,5,FALSE)="YES",V567,""),"")</f>
        <v/>
      </c>
      <c r="AJ567" s="101"/>
      <c r="AK567" s="101"/>
      <c r="AL567" s="101"/>
      <c r="AM567" s="102" t="str">
        <f>IFERROR(IF(VLOOKUP($F567,'Aircraft list'!$A$4:$G$39,7,FALSE)="YES",N567,""),"")</f>
        <v/>
      </c>
      <c r="AN567" s="112"/>
      <c r="AO567" s="101"/>
      <c r="AP567" s="101"/>
      <c r="AQ567" s="101"/>
      <c r="AR567" s="111"/>
      <c r="AS567" s="102"/>
      <c r="AT567" s="102"/>
    </row>
    <row r="568" spans="1:46" s="50" customFormat="1">
      <c r="A568" s="84"/>
      <c r="B568" s="75"/>
      <c r="C568" s="76"/>
      <c r="D568" s="77"/>
      <c r="E568" s="73" t="str">
        <f t="shared" si="27"/>
        <v/>
      </c>
      <c r="F568" s="79"/>
      <c r="G568" s="80"/>
      <c r="H568" s="50" t="str">
        <f>IFERROR(IF(VLOOKUP(F568,'Aircraft list'!$A$4:$T$59, 3,FALSE)="YES", "ME", "SE" )," ")</f>
        <v xml:space="preserve"> </v>
      </c>
      <c r="I568" s="80"/>
      <c r="J568" s="81" t="str">
        <f ca="1">IFERROR(IF(AND(
MOD(C568-fctlontodouble(VLOOKUP(B568,#REF!,4,FALSE))/360,1)&gt;=MOD((((MID((MID((IF(ISERR(A568),"",fctsoleil(A568,fctlattodouble(VLOOKUP(B568,#REF!,3,FALSE)),fctlontodouble(VLOOKUP(B568,#REF!,4,FALSE)),FALSE))),1,4)),1,2))*60+MID((MID((IF(ISERR(A568),"",fctsoleil(A568,fctlattodouble(VLOOKUP(B568,#REF!,3,FALSE)),fctlontodouble(VLOOKUP(B568,#REF!,4,FALSE)),FALSE))),1,4)),3,4))/(60*24))-fctlontodouble(VLOOKUP(B568,#REF!,4,FALSE))/360,1),
MOD(C568-fctlontodouble(VLOOKUP(B568,#REF!,4,FALSE))/360,1)&lt;MOD((((MID((MID((IF(ISERR(A568),"",fctsoleil(A568,fctlattodouble(VLOOKUP(B568,#REF!,3,FALSE)),fctlontodouble(VLOOKUP(B568,#REF!,4,FALSE)),FALSE))),7,4)),1,2))*60+MID((MID((IF(ISERR(A568),"",fctsoleil(A568,fctlattodouble(VLOOKUP(B568,#REF!,3,FALSE)),fctlontodouble(VLOOKUP(B568,#REF!,4,FALSE)),FALSE))),7,4)),3,4))/(60*24))-fctlontodouble(VLOOKUP(B568,#REF!,4,FALSE))/360,1)
),1,""),"")</f>
        <v/>
      </c>
      <c r="K568" s="82" t="str">
        <f t="shared" si="28"/>
        <v/>
      </c>
      <c r="L568" s="79" t="str">
        <f ca="1">IFERROR(IF(AND(
MOD(E568-fctlontodouble(VLOOKUP(D568,#REF!,4,FALSE))/360,1)&gt;=MOD((((MID((MID((IF(ISERR(A568),"",fctsoleil(A568,fctlattodouble(VLOOKUP(D568,#REF!,3,FALSE)),fctlontodouble(VLOOKUP(D568,#REF!,4,FALSE)),FALSE))),1,4)),1,2))*60+MID((MID((IF(ISERR(A568),"",fctsoleil(A568,fctlattodouble(VLOOKUP(D568,#REF!,3,FALSE)),fctlontodouble(VLOOKUP(D568,#REF!,4,FALSE)),FALSE))),1,4)),3,4))/(60*24))-fctlontodouble(VLOOKUP(D568,#REF!,4,FALSE))/360,1),
MOD(E568-fctlontodouble(VLOOKUP(D568,#REF!,4,FALSE))/360,1)&lt;MOD((((MID((MID((IF(ISERR(A568),"",fctsoleil(A568,fctlattodouble(VLOOKUP(D568,#REF!,3,FALSE)),fctlontodouble(VLOOKUP(D568,#REF!,4,FALSE)),FALSE))),7,4)),1,2))*60+MID((MID((IF(ISERR(A568),"",fctsoleil(A568,fctlattodouble(VLOOKUP(D568,#REF!,3,FALSE)),fctlontodouble(VLOOKUP(D568,#REF!,4,FALSE)),FALSE))),7,4)),3,4))/(60*24))-fctlontodouble(VLOOKUP(D568,#REF!,4,FALSE))/360,1)
),1," "),"")</f>
        <v/>
      </c>
      <c r="M568" s="79" t="str">
        <f t="shared" si="29"/>
        <v/>
      </c>
      <c r="N568" s="94"/>
      <c r="O568" s="83"/>
      <c r="P568" s="95"/>
      <c r="Q568" s="96"/>
      <c r="R568" s="97" t="str">
        <f>IF(AND(A568&lt;&gt;0,B568&lt;&gt;0,D568&lt;&gt;0,C568&lt;&gt;0,N568&lt;&gt;0),(vol_de_nuit(B568,D568,A568,C568,N568/24)*24),"")</f>
        <v/>
      </c>
      <c r="S568" s="98"/>
      <c r="T568" s="95"/>
      <c r="U568" s="99"/>
      <c r="V568" s="100"/>
      <c r="W568" s="101"/>
      <c r="X568" s="116" t="str">
        <f>IFERROR(IF(AND(VLOOKUP($F568,'Aircraft list'!$A$4:$G$39,2,FALSE)="YES",VLOOKUP($F568,'Aircraft list'!$A$4:$G$39,4,FALSE)="YES"),T568,""),"")</f>
        <v/>
      </c>
      <c r="Y568" s="115" t="str">
        <f>IFERROR(IF(AND(VLOOKUP($F568,'Aircraft list'!$A$4:$G$39,2,FALSE)="YES",VLOOKUP($F568,'Aircraft list'!$A$4:$G$39,4,FALSE)="YES"),V568,""),"")</f>
        <v/>
      </c>
      <c r="Z568" s="116" t="str">
        <f>IFERROR(IF(AND(VLOOKUP($F568,'Aircraft list'!$A$4:$G$39,3,FALSE)="YES",VLOOKUP($F568,'Aircraft list'!$A$4:$G$39,4,FALSE)="YES"),T568,""),"")</f>
        <v/>
      </c>
      <c r="AA568" s="115" t="str">
        <f>IFERROR(IF(AND(VLOOKUP($F568,'Aircraft list'!$A$4:$G$39,3,FALSE)="YES",VLOOKUP($F568,'Aircraft list'!$A$4:$G$39,4,FALSE)="YES"),V568,""),"")</f>
        <v/>
      </c>
      <c r="AB568" s="116" t="str">
        <f>IFERROR(IF(AND(VLOOKUP($F568,'Aircraft list'!$A$4:$G$39,2,FALSE)="YES",VLOOKUP($F568,'Aircraft list'!$A$4:$G$39,6,FALSE)="YES"),T568,""),"")</f>
        <v/>
      </c>
      <c r="AC568" s="115" t="str">
        <f>IFERROR(IF(AND(VLOOKUP($F568,'Aircraft list'!$A$4:$G$39,2,FALSE)="YES",VLOOKUP($F568,'Aircraft list'!$A$4:$G$39,6,FALSE)="YES"),V568,""),"")</f>
        <v/>
      </c>
      <c r="AD568" s="116" t="str">
        <f>IFERROR(IF(AND(VLOOKUP($F568,'Aircraft list'!$A$4:$G$39,3,FALSE)="YES",VLOOKUP($F568,'Aircraft list'!$A$4:$G$39,6,FALSE)="YES"),T568,""),"")</f>
        <v/>
      </c>
      <c r="AE568" s="117" t="str">
        <f>IFERROR(IF(AND(VLOOKUP($F568,'Aircraft list'!$A$4:$G$39,3,FALSE)="YES",VLOOKUP($F568,'Aircraft list'!$A$4:$G$39,6,FALSE)="YES"),U568,""),"")</f>
        <v/>
      </c>
      <c r="AF568" s="115" t="str">
        <f>IFERROR(IF(AND(VLOOKUP($F568,'Aircraft list'!$A$4:$G$39,3,FALSE)="YES",VLOOKUP($F568,'Aircraft list'!$A$4:$G$39,6,FALSE)="YES"),V568,""),"")</f>
        <v/>
      </c>
      <c r="AG568" s="116" t="str">
        <f>IFERROR(IF(VLOOKUP($F568,'Aircraft list'!$A$4:$G$39,5,FALSE)="YES",T568,""),"")</f>
        <v/>
      </c>
      <c r="AH568" s="117" t="str">
        <f>IFERROR(IF(VLOOKUP($F568,'Aircraft list'!$A$4:$G$39,5,FALSE)="YES",U568,""),"")</f>
        <v/>
      </c>
      <c r="AI568" s="115" t="str">
        <f>IFERROR(IF(VLOOKUP($F568,'Aircraft list'!$A$4:$G$39,5,FALSE)="YES",V568,""),"")</f>
        <v/>
      </c>
      <c r="AJ568" s="101"/>
      <c r="AK568" s="101"/>
      <c r="AL568" s="101"/>
      <c r="AM568" s="102" t="str">
        <f>IFERROR(IF(VLOOKUP($F568,'Aircraft list'!$A$4:$G$39,7,FALSE)="YES",N568,""),"")</f>
        <v/>
      </c>
      <c r="AN568" s="112"/>
      <c r="AO568" s="101"/>
      <c r="AP568" s="101"/>
      <c r="AQ568" s="101"/>
      <c r="AR568" s="111"/>
      <c r="AS568" s="102"/>
      <c r="AT568" s="102"/>
    </row>
    <row r="569" spans="1:46" s="50" customFormat="1">
      <c r="A569" s="84"/>
      <c r="B569" s="75"/>
      <c r="C569" s="76"/>
      <c r="D569" s="77"/>
      <c r="E569" s="73" t="str">
        <f t="shared" si="27"/>
        <v/>
      </c>
      <c r="F569" s="79"/>
      <c r="G569" s="80"/>
      <c r="H569" s="50" t="str">
        <f>IFERROR(IF(VLOOKUP(F569,'Aircraft list'!$A$4:$T$59, 3,FALSE)="YES", "ME", "SE" )," ")</f>
        <v xml:space="preserve"> </v>
      </c>
      <c r="I569" s="80"/>
      <c r="J569" s="81" t="str">
        <f ca="1">IFERROR(IF(AND(
MOD(C569-fctlontodouble(VLOOKUP(B569,#REF!,4,FALSE))/360,1)&gt;=MOD((((MID((MID((IF(ISERR(A569),"",fctsoleil(A569,fctlattodouble(VLOOKUP(B569,#REF!,3,FALSE)),fctlontodouble(VLOOKUP(B569,#REF!,4,FALSE)),FALSE))),1,4)),1,2))*60+MID((MID((IF(ISERR(A569),"",fctsoleil(A569,fctlattodouble(VLOOKUP(B569,#REF!,3,FALSE)),fctlontodouble(VLOOKUP(B569,#REF!,4,FALSE)),FALSE))),1,4)),3,4))/(60*24))-fctlontodouble(VLOOKUP(B569,#REF!,4,FALSE))/360,1),
MOD(C569-fctlontodouble(VLOOKUP(B569,#REF!,4,FALSE))/360,1)&lt;MOD((((MID((MID((IF(ISERR(A569),"",fctsoleil(A569,fctlattodouble(VLOOKUP(B569,#REF!,3,FALSE)),fctlontodouble(VLOOKUP(B569,#REF!,4,FALSE)),FALSE))),7,4)),1,2))*60+MID((MID((IF(ISERR(A569),"",fctsoleil(A569,fctlattodouble(VLOOKUP(B569,#REF!,3,FALSE)),fctlontodouble(VLOOKUP(B569,#REF!,4,FALSE)),FALSE))),7,4)),3,4))/(60*24))-fctlontodouble(VLOOKUP(B569,#REF!,4,FALSE))/360,1)
),1,""),"")</f>
        <v/>
      </c>
      <c r="K569" s="82" t="str">
        <f t="shared" si="28"/>
        <v/>
      </c>
      <c r="L569" s="79" t="str">
        <f ca="1">IFERROR(IF(AND(
MOD(E569-fctlontodouble(VLOOKUP(D569,#REF!,4,FALSE))/360,1)&gt;=MOD((((MID((MID((IF(ISERR(A569),"",fctsoleil(A569,fctlattodouble(VLOOKUP(D569,#REF!,3,FALSE)),fctlontodouble(VLOOKUP(D569,#REF!,4,FALSE)),FALSE))),1,4)),1,2))*60+MID((MID((IF(ISERR(A569),"",fctsoleil(A569,fctlattodouble(VLOOKUP(D569,#REF!,3,FALSE)),fctlontodouble(VLOOKUP(D569,#REF!,4,FALSE)),FALSE))),1,4)),3,4))/(60*24))-fctlontodouble(VLOOKUP(D569,#REF!,4,FALSE))/360,1),
MOD(E569-fctlontodouble(VLOOKUP(D569,#REF!,4,FALSE))/360,1)&lt;MOD((((MID((MID((IF(ISERR(A569),"",fctsoleil(A569,fctlattodouble(VLOOKUP(D569,#REF!,3,FALSE)),fctlontodouble(VLOOKUP(D569,#REF!,4,FALSE)),FALSE))),7,4)),1,2))*60+MID((MID((IF(ISERR(A569),"",fctsoleil(A569,fctlattodouble(VLOOKUP(D569,#REF!,3,FALSE)),fctlontodouble(VLOOKUP(D569,#REF!,4,FALSE)),FALSE))),7,4)),3,4))/(60*24))-fctlontodouble(VLOOKUP(D569,#REF!,4,FALSE))/360,1)
),1," "),"")</f>
        <v/>
      </c>
      <c r="M569" s="79" t="str">
        <f t="shared" si="29"/>
        <v/>
      </c>
      <c r="N569" s="94"/>
      <c r="O569" s="83"/>
      <c r="P569" s="95"/>
      <c r="Q569" s="96"/>
      <c r="R569" s="97" t="str">
        <f>IF(AND(A569&lt;&gt;0,B569&lt;&gt;0,D569&lt;&gt;0,C569&lt;&gt;0,N569&lt;&gt;0),(vol_de_nuit(B569,D569,A569,C569,N569/24)*24),"")</f>
        <v/>
      </c>
      <c r="S569" s="98"/>
      <c r="T569" s="95"/>
      <c r="U569" s="99"/>
      <c r="V569" s="100"/>
      <c r="W569" s="101"/>
      <c r="X569" s="116" t="str">
        <f>IFERROR(IF(AND(VLOOKUP($F569,'Aircraft list'!$A$4:$G$39,2,FALSE)="YES",VLOOKUP($F569,'Aircraft list'!$A$4:$G$39,4,FALSE)="YES"),T569,""),"")</f>
        <v/>
      </c>
      <c r="Y569" s="115" t="str">
        <f>IFERROR(IF(AND(VLOOKUP($F569,'Aircraft list'!$A$4:$G$39,2,FALSE)="YES",VLOOKUP($F569,'Aircraft list'!$A$4:$G$39,4,FALSE)="YES"),V569,""),"")</f>
        <v/>
      </c>
      <c r="Z569" s="116" t="str">
        <f>IFERROR(IF(AND(VLOOKUP($F569,'Aircraft list'!$A$4:$G$39,3,FALSE)="YES",VLOOKUP($F569,'Aircraft list'!$A$4:$G$39,4,FALSE)="YES"),T569,""),"")</f>
        <v/>
      </c>
      <c r="AA569" s="115" t="str">
        <f>IFERROR(IF(AND(VLOOKUP($F569,'Aircraft list'!$A$4:$G$39,3,FALSE)="YES",VLOOKUP($F569,'Aircraft list'!$A$4:$G$39,4,FALSE)="YES"),V569,""),"")</f>
        <v/>
      </c>
      <c r="AB569" s="116" t="str">
        <f>IFERROR(IF(AND(VLOOKUP($F569,'Aircraft list'!$A$4:$G$39,2,FALSE)="YES",VLOOKUP($F569,'Aircraft list'!$A$4:$G$39,6,FALSE)="YES"),T569,""),"")</f>
        <v/>
      </c>
      <c r="AC569" s="115" t="str">
        <f>IFERROR(IF(AND(VLOOKUP($F569,'Aircraft list'!$A$4:$G$39,2,FALSE)="YES",VLOOKUP($F569,'Aircraft list'!$A$4:$G$39,6,FALSE)="YES"),V569,""),"")</f>
        <v/>
      </c>
      <c r="AD569" s="116" t="str">
        <f>IFERROR(IF(AND(VLOOKUP($F569,'Aircraft list'!$A$4:$G$39,3,FALSE)="YES",VLOOKUP($F569,'Aircraft list'!$A$4:$G$39,6,FALSE)="YES"),T569,""),"")</f>
        <v/>
      </c>
      <c r="AE569" s="117" t="str">
        <f>IFERROR(IF(AND(VLOOKUP($F569,'Aircraft list'!$A$4:$G$39,3,FALSE)="YES",VLOOKUP($F569,'Aircraft list'!$A$4:$G$39,6,FALSE)="YES"),U569,""),"")</f>
        <v/>
      </c>
      <c r="AF569" s="115" t="str">
        <f>IFERROR(IF(AND(VLOOKUP($F569,'Aircraft list'!$A$4:$G$39,3,FALSE)="YES",VLOOKUP($F569,'Aircraft list'!$A$4:$G$39,6,FALSE)="YES"),V569,""),"")</f>
        <v/>
      </c>
      <c r="AG569" s="116" t="str">
        <f>IFERROR(IF(VLOOKUP($F569,'Aircraft list'!$A$4:$G$39,5,FALSE)="YES",T569,""),"")</f>
        <v/>
      </c>
      <c r="AH569" s="117" t="str">
        <f>IFERROR(IF(VLOOKUP($F569,'Aircraft list'!$A$4:$G$39,5,FALSE)="YES",U569,""),"")</f>
        <v/>
      </c>
      <c r="AI569" s="115" t="str">
        <f>IFERROR(IF(VLOOKUP($F569,'Aircraft list'!$A$4:$G$39,5,FALSE)="YES",V569,""),"")</f>
        <v/>
      </c>
      <c r="AJ569" s="101"/>
      <c r="AK569" s="101"/>
      <c r="AL569" s="101"/>
      <c r="AM569" s="102" t="str">
        <f>IFERROR(IF(VLOOKUP($F569,'Aircraft list'!$A$4:$G$39,7,FALSE)="YES",N569,""),"")</f>
        <v/>
      </c>
      <c r="AN569" s="112"/>
      <c r="AO569" s="101"/>
      <c r="AP569" s="101"/>
      <c r="AQ569" s="101"/>
      <c r="AR569" s="111"/>
      <c r="AS569" s="102"/>
      <c r="AT569" s="102"/>
    </row>
    <row r="570" spans="1:46" s="50" customFormat="1">
      <c r="A570" s="84"/>
      <c r="B570" s="75"/>
      <c r="C570" s="76"/>
      <c r="D570" s="77"/>
      <c r="E570" s="73" t="str">
        <f t="shared" si="27"/>
        <v/>
      </c>
      <c r="F570" s="79"/>
      <c r="G570" s="80"/>
      <c r="H570" s="50" t="str">
        <f>IFERROR(IF(VLOOKUP(F570,'Aircraft list'!$A$4:$T$59, 3,FALSE)="YES", "ME", "SE" )," ")</f>
        <v xml:space="preserve"> </v>
      </c>
      <c r="I570" s="80"/>
      <c r="J570" s="81" t="str">
        <f ca="1">IFERROR(IF(AND(
MOD(C570-fctlontodouble(VLOOKUP(B570,#REF!,4,FALSE))/360,1)&gt;=MOD((((MID((MID((IF(ISERR(A570),"",fctsoleil(A570,fctlattodouble(VLOOKUP(B570,#REF!,3,FALSE)),fctlontodouble(VLOOKUP(B570,#REF!,4,FALSE)),FALSE))),1,4)),1,2))*60+MID((MID((IF(ISERR(A570),"",fctsoleil(A570,fctlattodouble(VLOOKUP(B570,#REF!,3,FALSE)),fctlontodouble(VLOOKUP(B570,#REF!,4,FALSE)),FALSE))),1,4)),3,4))/(60*24))-fctlontodouble(VLOOKUP(B570,#REF!,4,FALSE))/360,1),
MOD(C570-fctlontodouble(VLOOKUP(B570,#REF!,4,FALSE))/360,1)&lt;MOD((((MID((MID((IF(ISERR(A570),"",fctsoleil(A570,fctlattodouble(VLOOKUP(B570,#REF!,3,FALSE)),fctlontodouble(VLOOKUP(B570,#REF!,4,FALSE)),FALSE))),7,4)),1,2))*60+MID((MID((IF(ISERR(A570),"",fctsoleil(A570,fctlattodouble(VLOOKUP(B570,#REF!,3,FALSE)),fctlontodouble(VLOOKUP(B570,#REF!,4,FALSE)),FALSE))),7,4)),3,4))/(60*24))-fctlontodouble(VLOOKUP(B570,#REF!,4,FALSE))/360,1)
),1,""),"")</f>
        <v/>
      </c>
      <c r="K570" s="82" t="str">
        <f t="shared" si="28"/>
        <v/>
      </c>
      <c r="L570" s="79" t="str">
        <f ca="1">IFERROR(IF(AND(
MOD(E570-fctlontodouble(VLOOKUP(D570,#REF!,4,FALSE))/360,1)&gt;=MOD((((MID((MID((IF(ISERR(A570),"",fctsoleil(A570,fctlattodouble(VLOOKUP(D570,#REF!,3,FALSE)),fctlontodouble(VLOOKUP(D570,#REF!,4,FALSE)),FALSE))),1,4)),1,2))*60+MID((MID((IF(ISERR(A570),"",fctsoleil(A570,fctlattodouble(VLOOKUP(D570,#REF!,3,FALSE)),fctlontodouble(VLOOKUP(D570,#REF!,4,FALSE)),FALSE))),1,4)),3,4))/(60*24))-fctlontodouble(VLOOKUP(D570,#REF!,4,FALSE))/360,1),
MOD(E570-fctlontodouble(VLOOKUP(D570,#REF!,4,FALSE))/360,1)&lt;MOD((((MID((MID((IF(ISERR(A570),"",fctsoleil(A570,fctlattodouble(VLOOKUP(D570,#REF!,3,FALSE)),fctlontodouble(VLOOKUP(D570,#REF!,4,FALSE)),FALSE))),7,4)),1,2))*60+MID((MID((IF(ISERR(A570),"",fctsoleil(A570,fctlattodouble(VLOOKUP(D570,#REF!,3,FALSE)),fctlontodouble(VLOOKUP(D570,#REF!,4,FALSE)),FALSE))),7,4)),3,4))/(60*24))-fctlontodouble(VLOOKUP(D570,#REF!,4,FALSE))/360,1)
),1," "),"")</f>
        <v/>
      </c>
      <c r="M570" s="79" t="str">
        <f t="shared" si="29"/>
        <v/>
      </c>
      <c r="N570" s="94"/>
      <c r="O570" s="83"/>
      <c r="P570" s="95"/>
      <c r="Q570" s="96"/>
      <c r="R570" s="97" t="str">
        <f>IF(AND(A570&lt;&gt;0,B570&lt;&gt;0,D570&lt;&gt;0,C570&lt;&gt;0,N570&lt;&gt;0),(vol_de_nuit(B570,D570,A570,C570,N570/24)*24),"")</f>
        <v/>
      </c>
      <c r="S570" s="98"/>
      <c r="T570" s="95"/>
      <c r="U570" s="99"/>
      <c r="V570" s="100"/>
      <c r="W570" s="101"/>
      <c r="X570" s="116" t="str">
        <f>IFERROR(IF(AND(VLOOKUP($F570,'Aircraft list'!$A$4:$G$39,2,FALSE)="YES",VLOOKUP($F570,'Aircraft list'!$A$4:$G$39,4,FALSE)="YES"),T570,""),"")</f>
        <v/>
      </c>
      <c r="Y570" s="115" t="str">
        <f>IFERROR(IF(AND(VLOOKUP($F570,'Aircraft list'!$A$4:$G$39,2,FALSE)="YES",VLOOKUP($F570,'Aircraft list'!$A$4:$G$39,4,FALSE)="YES"),V570,""),"")</f>
        <v/>
      </c>
      <c r="Z570" s="116" t="str">
        <f>IFERROR(IF(AND(VLOOKUP($F570,'Aircraft list'!$A$4:$G$39,3,FALSE)="YES",VLOOKUP($F570,'Aircraft list'!$A$4:$G$39,4,FALSE)="YES"),T570,""),"")</f>
        <v/>
      </c>
      <c r="AA570" s="115" t="str">
        <f>IFERROR(IF(AND(VLOOKUP($F570,'Aircraft list'!$A$4:$G$39,3,FALSE)="YES",VLOOKUP($F570,'Aircraft list'!$A$4:$G$39,4,FALSE)="YES"),V570,""),"")</f>
        <v/>
      </c>
      <c r="AB570" s="116" t="str">
        <f>IFERROR(IF(AND(VLOOKUP($F570,'Aircraft list'!$A$4:$G$39,2,FALSE)="YES",VLOOKUP($F570,'Aircraft list'!$A$4:$G$39,6,FALSE)="YES"),T570,""),"")</f>
        <v/>
      </c>
      <c r="AC570" s="115" t="str">
        <f>IFERROR(IF(AND(VLOOKUP($F570,'Aircraft list'!$A$4:$G$39,2,FALSE)="YES",VLOOKUP($F570,'Aircraft list'!$A$4:$G$39,6,FALSE)="YES"),V570,""),"")</f>
        <v/>
      </c>
      <c r="AD570" s="116" t="str">
        <f>IFERROR(IF(AND(VLOOKUP($F570,'Aircraft list'!$A$4:$G$39,3,FALSE)="YES",VLOOKUP($F570,'Aircraft list'!$A$4:$G$39,6,FALSE)="YES"),T570,""),"")</f>
        <v/>
      </c>
      <c r="AE570" s="117" t="str">
        <f>IFERROR(IF(AND(VLOOKUP($F570,'Aircraft list'!$A$4:$G$39,3,FALSE)="YES",VLOOKUP($F570,'Aircraft list'!$A$4:$G$39,6,FALSE)="YES"),U570,""),"")</f>
        <v/>
      </c>
      <c r="AF570" s="115" t="str">
        <f>IFERROR(IF(AND(VLOOKUP($F570,'Aircraft list'!$A$4:$G$39,3,FALSE)="YES",VLOOKUP($F570,'Aircraft list'!$A$4:$G$39,6,FALSE)="YES"),V570,""),"")</f>
        <v/>
      </c>
      <c r="AG570" s="116" t="str">
        <f>IFERROR(IF(VLOOKUP($F570,'Aircraft list'!$A$4:$G$39,5,FALSE)="YES",T570,""),"")</f>
        <v/>
      </c>
      <c r="AH570" s="117" t="str">
        <f>IFERROR(IF(VLOOKUP($F570,'Aircraft list'!$A$4:$G$39,5,FALSE)="YES",U570,""),"")</f>
        <v/>
      </c>
      <c r="AI570" s="115" t="str">
        <f>IFERROR(IF(VLOOKUP($F570,'Aircraft list'!$A$4:$G$39,5,FALSE)="YES",V570,""),"")</f>
        <v/>
      </c>
      <c r="AJ570" s="101"/>
      <c r="AK570" s="101"/>
      <c r="AL570" s="101"/>
      <c r="AM570" s="102" t="str">
        <f>IFERROR(IF(VLOOKUP($F570,'Aircraft list'!$A$4:$G$39,7,FALSE)="YES",N570,""),"")</f>
        <v/>
      </c>
      <c r="AN570" s="112"/>
      <c r="AO570" s="101"/>
      <c r="AP570" s="101"/>
      <c r="AQ570" s="101"/>
      <c r="AR570" s="111"/>
      <c r="AS570" s="102"/>
      <c r="AT570" s="102"/>
    </row>
    <row r="571" spans="1:46" s="50" customFormat="1">
      <c r="A571" s="84"/>
      <c r="B571" s="75"/>
      <c r="C571" s="76"/>
      <c r="D571" s="77"/>
      <c r="E571" s="73" t="str">
        <f t="shared" si="27"/>
        <v/>
      </c>
      <c r="F571" s="79"/>
      <c r="G571" s="80"/>
      <c r="H571" s="50" t="str">
        <f>IFERROR(IF(VLOOKUP(F571,'Aircraft list'!$A$4:$T$59, 3,FALSE)="YES", "ME", "SE" )," ")</f>
        <v xml:space="preserve"> </v>
      </c>
      <c r="I571" s="80"/>
      <c r="J571" s="81" t="str">
        <f ca="1">IFERROR(IF(AND(
MOD(C571-fctlontodouble(VLOOKUP(B571,#REF!,4,FALSE))/360,1)&gt;=MOD((((MID((MID((IF(ISERR(A571),"",fctsoleil(A571,fctlattodouble(VLOOKUP(B571,#REF!,3,FALSE)),fctlontodouble(VLOOKUP(B571,#REF!,4,FALSE)),FALSE))),1,4)),1,2))*60+MID((MID((IF(ISERR(A571),"",fctsoleil(A571,fctlattodouble(VLOOKUP(B571,#REF!,3,FALSE)),fctlontodouble(VLOOKUP(B571,#REF!,4,FALSE)),FALSE))),1,4)),3,4))/(60*24))-fctlontodouble(VLOOKUP(B571,#REF!,4,FALSE))/360,1),
MOD(C571-fctlontodouble(VLOOKUP(B571,#REF!,4,FALSE))/360,1)&lt;MOD((((MID((MID((IF(ISERR(A571),"",fctsoleil(A571,fctlattodouble(VLOOKUP(B571,#REF!,3,FALSE)),fctlontodouble(VLOOKUP(B571,#REF!,4,FALSE)),FALSE))),7,4)),1,2))*60+MID((MID((IF(ISERR(A571),"",fctsoleil(A571,fctlattodouble(VLOOKUP(B571,#REF!,3,FALSE)),fctlontodouble(VLOOKUP(B571,#REF!,4,FALSE)),FALSE))),7,4)),3,4))/(60*24))-fctlontodouble(VLOOKUP(B571,#REF!,4,FALSE))/360,1)
),1,""),"")</f>
        <v/>
      </c>
      <c r="K571" s="82" t="str">
        <f t="shared" si="28"/>
        <v/>
      </c>
      <c r="L571" s="79" t="str">
        <f ca="1">IFERROR(IF(AND(
MOD(E571-fctlontodouble(VLOOKUP(D571,#REF!,4,FALSE))/360,1)&gt;=MOD((((MID((MID((IF(ISERR(A571),"",fctsoleil(A571,fctlattodouble(VLOOKUP(D571,#REF!,3,FALSE)),fctlontodouble(VLOOKUP(D571,#REF!,4,FALSE)),FALSE))),1,4)),1,2))*60+MID((MID((IF(ISERR(A571),"",fctsoleil(A571,fctlattodouble(VLOOKUP(D571,#REF!,3,FALSE)),fctlontodouble(VLOOKUP(D571,#REF!,4,FALSE)),FALSE))),1,4)),3,4))/(60*24))-fctlontodouble(VLOOKUP(D571,#REF!,4,FALSE))/360,1),
MOD(E571-fctlontodouble(VLOOKUP(D571,#REF!,4,FALSE))/360,1)&lt;MOD((((MID((MID((IF(ISERR(A571),"",fctsoleil(A571,fctlattodouble(VLOOKUP(D571,#REF!,3,FALSE)),fctlontodouble(VLOOKUP(D571,#REF!,4,FALSE)),FALSE))),7,4)),1,2))*60+MID((MID((IF(ISERR(A571),"",fctsoleil(A571,fctlattodouble(VLOOKUP(D571,#REF!,3,FALSE)),fctlontodouble(VLOOKUP(D571,#REF!,4,FALSE)),FALSE))),7,4)),3,4))/(60*24))-fctlontodouble(VLOOKUP(D571,#REF!,4,FALSE))/360,1)
),1," "),"")</f>
        <v/>
      </c>
      <c r="M571" s="79" t="str">
        <f t="shared" si="29"/>
        <v/>
      </c>
      <c r="N571" s="94"/>
      <c r="O571" s="83"/>
      <c r="P571" s="95"/>
      <c r="Q571" s="96"/>
      <c r="R571" s="97" t="str">
        <f>IF(AND(A571&lt;&gt;0,B571&lt;&gt;0,D571&lt;&gt;0,C571&lt;&gt;0,N571&lt;&gt;0),(vol_de_nuit(B571,D571,A571,C571,N571/24)*24),"")</f>
        <v/>
      </c>
      <c r="S571" s="98"/>
      <c r="T571" s="95"/>
      <c r="U571" s="99"/>
      <c r="V571" s="100"/>
      <c r="W571" s="101"/>
      <c r="X571" s="116" t="str">
        <f>IFERROR(IF(AND(VLOOKUP($F571,'Aircraft list'!$A$4:$G$39,2,FALSE)="YES",VLOOKUP($F571,'Aircraft list'!$A$4:$G$39,4,FALSE)="YES"),T571,""),"")</f>
        <v/>
      </c>
      <c r="Y571" s="115" t="str">
        <f>IFERROR(IF(AND(VLOOKUP($F571,'Aircraft list'!$A$4:$G$39,2,FALSE)="YES",VLOOKUP($F571,'Aircraft list'!$A$4:$G$39,4,FALSE)="YES"),V571,""),"")</f>
        <v/>
      </c>
      <c r="Z571" s="116" t="str">
        <f>IFERROR(IF(AND(VLOOKUP($F571,'Aircraft list'!$A$4:$G$39,3,FALSE)="YES",VLOOKUP($F571,'Aircraft list'!$A$4:$G$39,4,FALSE)="YES"),T571,""),"")</f>
        <v/>
      </c>
      <c r="AA571" s="115" t="str">
        <f>IFERROR(IF(AND(VLOOKUP($F571,'Aircraft list'!$A$4:$G$39,3,FALSE)="YES",VLOOKUP($F571,'Aircraft list'!$A$4:$G$39,4,FALSE)="YES"),V571,""),"")</f>
        <v/>
      </c>
      <c r="AB571" s="116" t="str">
        <f>IFERROR(IF(AND(VLOOKUP($F571,'Aircraft list'!$A$4:$G$39,2,FALSE)="YES",VLOOKUP($F571,'Aircraft list'!$A$4:$G$39,6,FALSE)="YES"),T571,""),"")</f>
        <v/>
      </c>
      <c r="AC571" s="115" t="str">
        <f>IFERROR(IF(AND(VLOOKUP($F571,'Aircraft list'!$A$4:$G$39,2,FALSE)="YES",VLOOKUP($F571,'Aircraft list'!$A$4:$G$39,6,FALSE)="YES"),V571,""),"")</f>
        <v/>
      </c>
      <c r="AD571" s="116" t="str">
        <f>IFERROR(IF(AND(VLOOKUP($F571,'Aircraft list'!$A$4:$G$39,3,FALSE)="YES",VLOOKUP($F571,'Aircraft list'!$A$4:$G$39,6,FALSE)="YES"),T571,""),"")</f>
        <v/>
      </c>
      <c r="AE571" s="117" t="str">
        <f>IFERROR(IF(AND(VLOOKUP($F571,'Aircraft list'!$A$4:$G$39,3,FALSE)="YES",VLOOKUP($F571,'Aircraft list'!$A$4:$G$39,6,FALSE)="YES"),U571,""),"")</f>
        <v/>
      </c>
      <c r="AF571" s="115" t="str">
        <f>IFERROR(IF(AND(VLOOKUP($F571,'Aircraft list'!$A$4:$G$39,3,FALSE)="YES",VLOOKUP($F571,'Aircraft list'!$A$4:$G$39,6,FALSE)="YES"),V571,""),"")</f>
        <v/>
      </c>
      <c r="AG571" s="116" t="str">
        <f>IFERROR(IF(VLOOKUP($F571,'Aircraft list'!$A$4:$G$39,5,FALSE)="YES",T571,""),"")</f>
        <v/>
      </c>
      <c r="AH571" s="117" t="str">
        <f>IFERROR(IF(VLOOKUP($F571,'Aircraft list'!$A$4:$G$39,5,FALSE)="YES",U571,""),"")</f>
        <v/>
      </c>
      <c r="AI571" s="115" t="str">
        <f>IFERROR(IF(VLOOKUP($F571,'Aircraft list'!$A$4:$G$39,5,FALSE)="YES",V571,""),"")</f>
        <v/>
      </c>
      <c r="AJ571" s="101"/>
      <c r="AK571" s="101"/>
      <c r="AL571" s="101"/>
      <c r="AM571" s="102" t="str">
        <f>IFERROR(IF(VLOOKUP($F571,'Aircraft list'!$A$4:$G$39,7,FALSE)="YES",N571,""),"")</f>
        <v/>
      </c>
      <c r="AN571" s="112"/>
      <c r="AO571" s="101"/>
      <c r="AP571" s="101"/>
      <c r="AQ571" s="101"/>
      <c r="AR571" s="111"/>
      <c r="AS571" s="102"/>
      <c r="AT571" s="102"/>
    </row>
    <row r="572" spans="1:46" s="50" customFormat="1">
      <c r="A572" s="84"/>
      <c r="B572" s="75"/>
      <c r="C572" s="76"/>
      <c r="D572" s="77"/>
      <c r="E572" s="73" t="str">
        <f t="shared" si="27"/>
        <v/>
      </c>
      <c r="F572" s="79"/>
      <c r="G572" s="80"/>
      <c r="H572" s="50" t="str">
        <f>IFERROR(IF(VLOOKUP(F572,'Aircraft list'!$A$4:$T$59, 3,FALSE)="YES", "ME", "SE" )," ")</f>
        <v xml:space="preserve"> </v>
      </c>
      <c r="I572" s="80"/>
      <c r="J572" s="81" t="str">
        <f ca="1">IFERROR(IF(AND(
MOD(C572-fctlontodouble(VLOOKUP(B572,#REF!,4,FALSE))/360,1)&gt;=MOD((((MID((MID((IF(ISERR(A572),"",fctsoleil(A572,fctlattodouble(VLOOKUP(B572,#REF!,3,FALSE)),fctlontodouble(VLOOKUP(B572,#REF!,4,FALSE)),FALSE))),1,4)),1,2))*60+MID((MID((IF(ISERR(A572),"",fctsoleil(A572,fctlattodouble(VLOOKUP(B572,#REF!,3,FALSE)),fctlontodouble(VLOOKUP(B572,#REF!,4,FALSE)),FALSE))),1,4)),3,4))/(60*24))-fctlontodouble(VLOOKUP(B572,#REF!,4,FALSE))/360,1),
MOD(C572-fctlontodouble(VLOOKUP(B572,#REF!,4,FALSE))/360,1)&lt;MOD((((MID((MID((IF(ISERR(A572),"",fctsoleil(A572,fctlattodouble(VLOOKUP(B572,#REF!,3,FALSE)),fctlontodouble(VLOOKUP(B572,#REF!,4,FALSE)),FALSE))),7,4)),1,2))*60+MID((MID((IF(ISERR(A572),"",fctsoleil(A572,fctlattodouble(VLOOKUP(B572,#REF!,3,FALSE)),fctlontodouble(VLOOKUP(B572,#REF!,4,FALSE)),FALSE))),7,4)),3,4))/(60*24))-fctlontodouble(VLOOKUP(B572,#REF!,4,FALSE))/360,1)
),1,""),"")</f>
        <v/>
      </c>
      <c r="K572" s="82" t="str">
        <f t="shared" si="28"/>
        <v/>
      </c>
      <c r="L572" s="79" t="str">
        <f ca="1">IFERROR(IF(AND(
MOD(E572-fctlontodouble(VLOOKUP(D572,#REF!,4,FALSE))/360,1)&gt;=MOD((((MID((MID((IF(ISERR(A572),"",fctsoleil(A572,fctlattodouble(VLOOKUP(D572,#REF!,3,FALSE)),fctlontodouble(VLOOKUP(D572,#REF!,4,FALSE)),FALSE))),1,4)),1,2))*60+MID((MID((IF(ISERR(A572),"",fctsoleil(A572,fctlattodouble(VLOOKUP(D572,#REF!,3,FALSE)),fctlontodouble(VLOOKUP(D572,#REF!,4,FALSE)),FALSE))),1,4)),3,4))/(60*24))-fctlontodouble(VLOOKUP(D572,#REF!,4,FALSE))/360,1),
MOD(E572-fctlontodouble(VLOOKUP(D572,#REF!,4,FALSE))/360,1)&lt;MOD((((MID((MID((IF(ISERR(A572),"",fctsoleil(A572,fctlattodouble(VLOOKUP(D572,#REF!,3,FALSE)),fctlontodouble(VLOOKUP(D572,#REF!,4,FALSE)),FALSE))),7,4)),1,2))*60+MID((MID((IF(ISERR(A572),"",fctsoleil(A572,fctlattodouble(VLOOKUP(D572,#REF!,3,FALSE)),fctlontodouble(VLOOKUP(D572,#REF!,4,FALSE)),FALSE))),7,4)),3,4))/(60*24))-fctlontodouble(VLOOKUP(D572,#REF!,4,FALSE))/360,1)
),1," "),"")</f>
        <v/>
      </c>
      <c r="M572" s="79" t="str">
        <f t="shared" si="29"/>
        <v/>
      </c>
      <c r="N572" s="94"/>
      <c r="O572" s="83"/>
      <c r="P572" s="95"/>
      <c r="Q572" s="96"/>
      <c r="R572" s="97" t="str">
        <f>IF(AND(A572&lt;&gt;0,B572&lt;&gt;0,D572&lt;&gt;0,C572&lt;&gt;0,N572&lt;&gt;0),(vol_de_nuit(B572,D572,A572,C572,N572/24)*24),"")</f>
        <v/>
      </c>
      <c r="S572" s="98"/>
      <c r="T572" s="95"/>
      <c r="U572" s="99"/>
      <c r="V572" s="100"/>
      <c r="W572" s="101"/>
      <c r="X572" s="116" t="str">
        <f>IFERROR(IF(AND(VLOOKUP($F572,'Aircraft list'!$A$4:$G$39,2,FALSE)="YES",VLOOKUP($F572,'Aircraft list'!$A$4:$G$39,4,FALSE)="YES"),T572,""),"")</f>
        <v/>
      </c>
      <c r="Y572" s="115" t="str">
        <f>IFERROR(IF(AND(VLOOKUP($F572,'Aircraft list'!$A$4:$G$39,2,FALSE)="YES",VLOOKUP($F572,'Aircraft list'!$A$4:$G$39,4,FALSE)="YES"),V572,""),"")</f>
        <v/>
      </c>
      <c r="Z572" s="116" t="str">
        <f>IFERROR(IF(AND(VLOOKUP($F572,'Aircraft list'!$A$4:$G$39,3,FALSE)="YES",VLOOKUP($F572,'Aircraft list'!$A$4:$G$39,4,FALSE)="YES"),T572,""),"")</f>
        <v/>
      </c>
      <c r="AA572" s="115" t="str">
        <f>IFERROR(IF(AND(VLOOKUP($F572,'Aircraft list'!$A$4:$G$39,3,FALSE)="YES",VLOOKUP($F572,'Aircraft list'!$A$4:$G$39,4,FALSE)="YES"),V572,""),"")</f>
        <v/>
      </c>
      <c r="AB572" s="116" t="str">
        <f>IFERROR(IF(AND(VLOOKUP($F572,'Aircraft list'!$A$4:$G$39,2,FALSE)="YES",VLOOKUP($F572,'Aircraft list'!$A$4:$G$39,6,FALSE)="YES"),T572,""),"")</f>
        <v/>
      </c>
      <c r="AC572" s="115" t="str">
        <f>IFERROR(IF(AND(VLOOKUP($F572,'Aircraft list'!$A$4:$G$39,2,FALSE)="YES",VLOOKUP($F572,'Aircraft list'!$A$4:$G$39,6,FALSE)="YES"),V572,""),"")</f>
        <v/>
      </c>
      <c r="AD572" s="116" t="str">
        <f>IFERROR(IF(AND(VLOOKUP($F572,'Aircraft list'!$A$4:$G$39,3,FALSE)="YES",VLOOKUP($F572,'Aircraft list'!$A$4:$G$39,6,FALSE)="YES"),T572,""),"")</f>
        <v/>
      </c>
      <c r="AE572" s="117" t="str">
        <f>IFERROR(IF(AND(VLOOKUP($F572,'Aircraft list'!$A$4:$G$39,3,FALSE)="YES",VLOOKUP($F572,'Aircraft list'!$A$4:$G$39,6,FALSE)="YES"),U572,""),"")</f>
        <v/>
      </c>
      <c r="AF572" s="115" t="str">
        <f>IFERROR(IF(AND(VLOOKUP($F572,'Aircraft list'!$A$4:$G$39,3,FALSE)="YES",VLOOKUP($F572,'Aircraft list'!$A$4:$G$39,6,FALSE)="YES"),V572,""),"")</f>
        <v/>
      </c>
      <c r="AG572" s="116" t="str">
        <f>IFERROR(IF(VLOOKUP($F572,'Aircraft list'!$A$4:$G$39,5,FALSE)="YES",T572,""),"")</f>
        <v/>
      </c>
      <c r="AH572" s="117" t="str">
        <f>IFERROR(IF(VLOOKUP($F572,'Aircraft list'!$A$4:$G$39,5,FALSE)="YES",U572,""),"")</f>
        <v/>
      </c>
      <c r="AI572" s="115" t="str">
        <f>IFERROR(IF(VLOOKUP($F572,'Aircraft list'!$A$4:$G$39,5,FALSE)="YES",V572,""),"")</f>
        <v/>
      </c>
      <c r="AJ572" s="101"/>
      <c r="AK572" s="101"/>
      <c r="AL572" s="101"/>
      <c r="AM572" s="102" t="str">
        <f>IFERROR(IF(VLOOKUP($F572,'Aircraft list'!$A$4:$G$39,7,FALSE)="YES",N572,""),"")</f>
        <v/>
      </c>
      <c r="AN572" s="112"/>
      <c r="AO572" s="101"/>
      <c r="AP572" s="101"/>
      <c r="AQ572" s="101"/>
      <c r="AR572" s="111"/>
      <c r="AS572" s="102"/>
      <c r="AT572" s="102"/>
    </row>
    <row r="573" spans="1:46" s="50" customFormat="1">
      <c r="A573" s="84"/>
      <c r="B573" s="75"/>
      <c r="C573" s="76"/>
      <c r="D573" s="77"/>
      <c r="E573" s="73" t="str">
        <f t="shared" si="27"/>
        <v/>
      </c>
      <c r="F573" s="79"/>
      <c r="G573" s="80"/>
      <c r="H573" s="50" t="str">
        <f>IFERROR(IF(VLOOKUP(F573,'Aircraft list'!$A$4:$T$59, 3,FALSE)="YES", "ME", "SE" )," ")</f>
        <v xml:space="preserve"> </v>
      </c>
      <c r="I573" s="80"/>
      <c r="J573" s="81" t="str">
        <f ca="1">IFERROR(IF(AND(
MOD(C573-fctlontodouble(VLOOKUP(B573,#REF!,4,FALSE))/360,1)&gt;=MOD((((MID((MID((IF(ISERR(A573),"",fctsoleil(A573,fctlattodouble(VLOOKUP(B573,#REF!,3,FALSE)),fctlontodouble(VLOOKUP(B573,#REF!,4,FALSE)),FALSE))),1,4)),1,2))*60+MID((MID((IF(ISERR(A573),"",fctsoleil(A573,fctlattodouble(VLOOKUP(B573,#REF!,3,FALSE)),fctlontodouble(VLOOKUP(B573,#REF!,4,FALSE)),FALSE))),1,4)),3,4))/(60*24))-fctlontodouble(VLOOKUP(B573,#REF!,4,FALSE))/360,1),
MOD(C573-fctlontodouble(VLOOKUP(B573,#REF!,4,FALSE))/360,1)&lt;MOD((((MID((MID((IF(ISERR(A573),"",fctsoleil(A573,fctlattodouble(VLOOKUP(B573,#REF!,3,FALSE)),fctlontodouble(VLOOKUP(B573,#REF!,4,FALSE)),FALSE))),7,4)),1,2))*60+MID((MID((IF(ISERR(A573),"",fctsoleil(A573,fctlattodouble(VLOOKUP(B573,#REF!,3,FALSE)),fctlontodouble(VLOOKUP(B573,#REF!,4,FALSE)),FALSE))),7,4)),3,4))/(60*24))-fctlontodouble(VLOOKUP(B573,#REF!,4,FALSE))/360,1)
),1,""),"")</f>
        <v/>
      </c>
      <c r="K573" s="82" t="str">
        <f t="shared" si="28"/>
        <v/>
      </c>
      <c r="L573" s="79" t="str">
        <f ca="1">IFERROR(IF(AND(
MOD(E573-fctlontodouble(VLOOKUP(D573,#REF!,4,FALSE))/360,1)&gt;=MOD((((MID((MID((IF(ISERR(A573),"",fctsoleil(A573,fctlattodouble(VLOOKUP(D573,#REF!,3,FALSE)),fctlontodouble(VLOOKUP(D573,#REF!,4,FALSE)),FALSE))),1,4)),1,2))*60+MID((MID((IF(ISERR(A573),"",fctsoleil(A573,fctlattodouble(VLOOKUP(D573,#REF!,3,FALSE)),fctlontodouble(VLOOKUP(D573,#REF!,4,FALSE)),FALSE))),1,4)),3,4))/(60*24))-fctlontodouble(VLOOKUP(D573,#REF!,4,FALSE))/360,1),
MOD(E573-fctlontodouble(VLOOKUP(D573,#REF!,4,FALSE))/360,1)&lt;MOD((((MID((MID((IF(ISERR(A573),"",fctsoleil(A573,fctlattodouble(VLOOKUP(D573,#REF!,3,FALSE)),fctlontodouble(VLOOKUP(D573,#REF!,4,FALSE)),FALSE))),7,4)),1,2))*60+MID((MID((IF(ISERR(A573),"",fctsoleil(A573,fctlattodouble(VLOOKUP(D573,#REF!,3,FALSE)),fctlontodouble(VLOOKUP(D573,#REF!,4,FALSE)),FALSE))),7,4)),3,4))/(60*24))-fctlontodouble(VLOOKUP(D573,#REF!,4,FALSE))/360,1)
),1," "),"")</f>
        <v/>
      </c>
      <c r="M573" s="79" t="str">
        <f t="shared" si="29"/>
        <v/>
      </c>
      <c r="N573" s="94"/>
      <c r="O573" s="83"/>
      <c r="P573" s="95"/>
      <c r="Q573" s="96"/>
      <c r="R573" s="97" t="str">
        <f>IF(AND(A573&lt;&gt;0,B573&lt;&gt;0,D573&lt;&gt;0,C573&lt;&gt;0,N573&lt;&gt;0),(vol_de_nuit(B573,D573,A573,C573,N573/24)*24),"")</f>
        <v/>
      </c>
      <c r="S573" s="98"/>
      <c r="T573" s="95"/>
      <c r="U573" s="99"/>
      <c r="V573" s="100"/>
      <c r="W573" s="101"/>
      <c r="X573" s="116" t="str">
        <f>IFERROR(IF(AND(VLOOKUP($F573,'Aircraft list'!$A$4:$G$39,2,FALSE)="YES",VLOOKUP($F573,'Aircraft list'!$A$4:$G$39,4,FALSE)="YES"),T573,""),"")</f>
        <v/>
      </c>
      <c r="Y573" s="115" t="str">
        <f>IFERROR(IF(AND(VLOOKUP($F573,'Aircraft list'!$A$4:$G$39,2,FALSE)="YES",VLOOKUP($F573,'Aircraft list'!$A$4:$G$39,4,FALSE)="YES"),V573,""),"")</f>
        <v/>
      </c>
      <c r="Z573" s="116" t="str">
        <f>IFERROR(IF(AND(VLOOKUP($F573,'Aircraft list'!$A$4:$G$39,3,FALSE)="YES",VLOOKUP($F573,'Aircraft list'!$A$4:$G$39,4,FALSE)="YES"),T573,""),"")</f>
        <v/>
      </c>
      <c r="AA573" s="115" t="str">
        <f>IFERROR(IF(AND(VLOOKUP($F573,'Aircraft list'!$A$4:$G$39,3,FALSE)="YES",VLOOKUP($F573,'Aircraft list'!$A$4:$G$39,4,FALSE)="YES"),V573,""),"")</f>
        <v/>
      </c>
      <c r="AB573" s="116" t="str">
        <f>IFERROR(IF(AND(VLOOKUP($F573,'Aircraft list'!$A$4:$G$39,2,FALSE)="YES",VLOOKUP($F573,'Aircraft list'!$A$4:$G$39,6,FALSE)="YES"),T573,""),"")</f>
        <v/>
      </c>
      <c r="AC573" s="115" t="str">
        <f>IFERROR(IF(AND(VLOOKUP($F573,'Aircraft list'!$A$4:$G$39,2,FALSE)="YES",VLOOKUP($F573,'Aircraft list'!$A$4:$G$39,6,FALSE)="YES"),V573,""),"")</f>
        <v/>
      </c>
      <c r="AD573" s="116" t="str">
        <f>IFERROR(IF(AND(VLOOKUP($F573,'Aircraft list'!$A$4:$G$39,3,FALSE)="YES",VLOOKUP($F573,'Aircraft list'!$A$4:$G$39,6,FALSE)="YES"),T573,""),"")</f>
        <v/>
      </c>
      <c r="AE573" s="117" t="str">
        <f>IFERROR(IF(AND(VLOOKUP($F573,'Aircraft list'!$A$4:$G$39,3,FALSE)="YES",VLOOKUP($F573,'Aircraft list'!$A$4:$G$39,6,FALSE)="YES"),U573,""),"")</f>
        <v/>
      </c>
      <c r="AF573" s="115" t="str">
        <f>IFERROR(IF(AND(VLOOKUP($F573,'Aircraft list'!$A$4:$G$39,3,FALSE)="YES",VLOOKUP($F573,'Aircraft list'!$A$4:$G$39,6,FALSE)="YES"),V573,""),"")</f>
        <v/>
      </c>
      <c r="AG573" s="116" t="str">
        <f>IFERROR(IF(VLOOKUP($F573,'Aircraft list'!$A$4:$G$39,5,FALSE)="YES",T573,""),"")</f>
        <v/>
      </c>
      <c r="AH573" s="117" t="str">
        <f>IFERROR(IF(VLOOKUP($F573,'Aircraft list'!$A$4:$G$39,5,FALSE)="YES",U573,""),"")</f>
        <v/>
      </c>
      <c r="AI573" s="115" t="str">
        <f>IFERROR(IF(VLOOKUP($F573,'Aircraft list'!$A$4:$G$39,5,FALSE)="YES",V573,""),"")</f>
        <v/>
      </c>
      <c r="AJ573" s="101"/>
      <c r="AK573" s="101"/>
      <c r="AL573" s="101"/>
      <c r="AM573" s="102" t="str">
        <f>IFERROR(IF(VLOOKUP($F573,'Aircraft list'!$A$4:$G$39,7,FALSE)="YES",N573,""),"")</f>
        <v/>
      </c>
      <c r="AN573" s="112"/>
      <c r="AO573" s="101"/>
      <c r="AP573" s="101"/>
      <c r="AQ573" s="101"/>
      <c r="AR573" s="111"/>
      <c r="AS573" s="102"/>
      <c r="AT573" s="102"/>
    </row>
    <row r="574" spans="1:46" s="50" customFormat="1">
      <c r="A574" s="84"/>
      <c r="B574" s="75"/>
      <c r="C574" s="76"/>
      <c r="D574" s="77"/>
      <c r="E574" s="73" t="str">
        <f t="shared" si="27"/>
        <v/>
      </c>
      <c r="F574" s="79"/>
      <c r="G574" s="80"/>
      <c r="H574" s="50" t="str">
        <f>IFERROR(IF(VLOOKUP(F574,'Aircraft list'!$A$4:$T$59, 3,FALSE)="YES", "ME", "SE" )," ")</f>
        <v xml:space="preserve"> </v>
      </c>
      <c r="I574" s="80"/>
      <c r="J574" s="81" t="str">
        <f ca="1">IFERROR(IF(AND(
MOD(C574-fctlontodouble(VLOOKUP(B574,#REF!,4,FALSE))/360,1)&gt;=MOD((((MID((MID((IF(ISERR(A574),"",fctsoleil(A574,fctlattodouble(VLOOKUP(B574,#REF!,3,FALSE)),fctlontodouble(VLOOKUP(B574,#REF!,4,FALSE)),FALSE))),1,4)),1,2))*60+MID((MID((IF(ISERR(A574),"",fctsoleil(A574,fctlattodouble(VLOOKUP(B574,#REF!,3,FALSE)),fctlontodouble(VLOOKUP(B574,#REF!,4,FALSE)),FALSE))),1,4)),3,4))/(60*24))-fctlontodouble(VLOOKUP(B574,#REF!,4,FALSE))/360,1),
MOD(C574-fctlontodouble(VLOOKUP(B574,#REF!,4,FALSE))/360,1)&lt;MOD((((MID((MID((IF(ISERR(A574),"",fctsoleil(A574,fctlattodouble(VLOOKUP(B574,#REF!,3,FALSE)),fctlontodouble(VLOOKUP(B574,#REF!,4,FALSE)),FALSE))),7,4)),1,2))*60+MID((MID((IF(ISERR(A574),"",fctsoleil(A574,fctlattodouble(VLOOKUP(B574,#REF!,3,FALSE)),fctlontodouble(VLOOKUP(B574,#REF!,4,FALSE)),FALSE))),7,4)),3,4))/(60*24))-fctlontodouble(VLOOKUP(B574,#REF!,4,FALSE))/360,1)
),1,""),"")</f>
        <v/>
      </c>
      <c r="K574" s="82" t="str">
        <f t="shared" si="28"/>
        <v/>
      </c>
      <c r="L574" s="79" t="str">
        <f ca="1">IFERROR(IF(AND(
MOD(E574-fctlontodouble(VLOOKUP(D574,#REF!,4,FALSE))/360,1)&gt;=MOD((((MID((MID((IF(ISERR(A574),"",fctsoleil(A574,fctlattodouble(VLOOKUP(D574,#REF!,3,FALSE)),fctlontodouble(VLOOKUP(D574,#REF!,4,FALSE)),FALSE))),1,4)),1,2))*60+MID((MID((IF(ISERR(A574),"",fctsoleil(A574,fctlattodouble(VLOOKUP(D574,#REF!,3,FALSE)),fctlontodouble(VLOOKUP(D574,#REF!,4,FALSE)),FALSE))),1,4)),3,4))/(60*24))-fctlontodouble(VLOOKUP(D574,#REF!,4,FALSE))/360,1),
MOD(E574-fctlontodouble(VLOOKUP(D574,#REF!,4,FALSE))/360,1)&lt;MOD((((MID((MID((IF(ISERR(A574),"",fctsoleil(A574,fctlattodouble(VLOOKUP(D574,#REF!,3,FALSE)),fctlontodouble(VLOOKUP(D574,#REF!,4,FALSE)),FALSE))),7,4)),1,2))*60+MID((MID((IF(ISERR(A574),"",fctsoleil(A574,fctlattodouble(VLOOKUP(D574,#REF!,3,FALSE)),fctlontodouble(VLOOKUP(D574,#REF!,4,FALSE)),FALSE))),7,4)),3,4))/(60*24))-fctlontodouble(VLOOKUP(D574,#REF!,4,FALSE))/360,1)
),1," "),"")</f>
        <v/>
      </c>
      <c r="M574" s="79" t="str">
        <f t="shared" si="29"/>
        <v/>
      </c>
      <c r="N574" s="94"/>
      <c r="O574" s="83"/>
      <c r="P574" s="95"/>
      <c r="Q574" s="96"/>
      <c r="R574" s="97" t="str">
        <f>IF(AND(A574&lt;&gt;0,B574&lt;&gt;0,D574&lt;&gt;0,C574&lt;&gt;0,N574&lt;&gt;0),(vol_de_nuit(B574,D574,A574,C574,N574/24)*24),"")</f>
        <v/>
      </c>
      <c r="S574" s="98"/>
      <c r="T574" s="95"/>
      <c r="U574" s="99"/>
      <c r="V574" s="100"/>
      <c r="W574" s="101"/>
      <c r="X574" s="116" t="str">
        <f>IFERROR(IF(AND(VLOOKUP($F574,'Aircraft list'!$A$4:$G$39,2,FALSE)="YES",VLOOKUP($F574,'Aircraft list'!$A$4:$G$39,4,FALSE)="YES"),T574,""),"")</f>
        <v/>
      </c>
      <c r="Y574" s="115" t="str">
        <f>IFERROR(IF(AND(VLOOKUP($F574,'Aircraft list'!$A$4:$G$39,2,FALSE)="YES",VLOOKUP($F574,'Aircraft list'!$A$4:$G$39,4,FALSE)="YES"),V574,""),"")</f>
        <v/>
      </c>
      <c r="Z574" s="116" t="str">
        <f>IFERROR(IF(AND(VLOOKUP($F574,'Aircraft list'!$A$4:$G$39,3,FALSE)="YES",VLOOKUP($F574,'Aircraft list'!$A$4:$G$39,4,FALSE)="YES"),T574,""),"")</f>
        <v/>
      </c>
      <c r="AA574" s="115" t="str">
        <f>IFERROR(IF(AND(VLOOKUP($F574,'Aircraft list'!$A$4:$G$39,3,FALSE)="YES",VLOOKUP($F574,'Aircraft list'!$A$4:$G$39,4,FALSE)="YES"),V574,""),"")</f>
        <v/>
      </c>
      <c r="AB574" s="116" t="str">
        <f>IFERROR(IF(AND(VLOOKUP($F574,'Aircraft list'!$A$4:$G$39,2,FALSE)="YES",VLOOKUP($F574,'Aircraft list'!$A$4:$G$39,6,FALSE)="YES"),T574,""),"")</f>
        <v/>
      </c>
      <c r="AC574" s="115" t="str">
        <f>IFERROR(IF(AND(VLOOKUP($F574,'Aircraft list'!$A$4:$G$39,2,FALSE)="YES",VLOOKUP($F574,'Aircraft list'!$A$4:$G$39,6,FALSE)="YES"),V574,""),"")</f>
        <v/>
      </c>
      <c r="AD574" s="116" t="str">
        <f>IFERROR(IF(AND(VLOOKUP($F574,'Aircraft list'!$A$4:$G$39,3,FALSE)="YES",VLOOKUP($F574,'Aircraft list'!$A$4:$G$39,6,FALSE)="YES"),T574,""),"")</f>
        <v/>
      </c>
      <c r="AE574" s="117" t="str">
        <f>IFERROR(IF(AND(VLOOKUP($F574,'Aircraft list'!$A$4:$G$39,3,FALSE)="YES",VLOOKUP($F574,'Aircraft list'!$A$4:$G$39,6,FALSE)="YES"),U574,""),"")</f>
        <v/>
      </c>
      <c r="AF574" s="115" t="str">
        <f>IFERROR(IF(AND(VLOOKUP($F574,'Aircraft list'!$A$4:$G$39,3,FALSE)="YES",VLOOKUP($F574,'Aircraft list'!$A$4:$G$39,6,FALSE)="YES"),V574,""),"")</f>
        <v/>
      </c>
      <c r="AG574" s="116" t="str">
        <f>IFERROR(IF(VLOOKUP($F574,'Aircraft list'!$A$4:$G$39,5,FALSE)="YES",T574,""),"")</f>
        <v/>
      </c>
      <c r="AH574" s="117" t="str">
        <f>IFERROR(IF(VLOOKUP($F574,'Aircraft list'!$A$4:$G$39,5,FALSE)="YES",U574,""),"")</f>
        <v/>
      </c>
      <c r="AI574" s="115" t="str">
        <f>IFERROR(IF(VLOOKUP($F574,'Aircraft list'!$A$4:$G$39,5,FALSE)="YES",V574,""),"")</f>
        <v/>
      </c>
      <c r="AJ574" s="101"/>
      <c r="AK574" s="101"/>
      <c r="AL574" s="101"/>
      <c r="AM574" s="102" t="str">
        <f>IFERROR(IF(VLOOKUP($F574,'Aircraft list'!$A$4:$G$39,7,FALSE)="YES",N574,""),"")</f>
        <v/>
      </c>
      <c r="AN574" s="112"/>
      <c r="AO574" s="101"/>
      <c r="AP574" s="101"/>
      <c r="AQ574" s="101"/>
      <c r="AR574" s="111"/>
      <c r="AS574" s="102"/>
      <c r="AT574" s="102"/>
    </row>
    <row r="575" spans="1:46" s="50" customFormat="1">
      <c r="A575" s="84"/>
      <c r="B575" s="75"/>
      <c r="C575" s="76"/>
      <c r="D575" s="77"/>
      <c r="E575" s="73" t="str">
        <f t="shared" si="27"/>
        <v/>
      </c>
      <c r="F575" s="79"/>
      <c r="G575" s="80"/>
      <c r="H575" s="50" t="str">
        <f>IFERROR(IF(VLOOKUP(F575,'Aircraft list'!$A$4:$T$59, 3,FALSE)="YES", "ME", "SE" )," ")</f>
        <v xml:space="preserve"> </v>
      </c>
      <c r="I575" s="80"/>
      <c r="J575" s="81" t="str">
        <f ca="1">IFERROR(IF(AND(
MOD(C575-fctlontodouble(VLOOKUP(B575,#REF!,4,FALSE))/360,1)&gt;=MOD((((MID((MID((IF(ISERR(A575),"",fctsoleil(A575,fctlattodouble(VLOOKUP(B575,#REF!,3,FALSE)),fctlontodouble(VLOOKUP(B575,#REF!,4,FALSE)),FALSE))),1,4)),1,2))*60+MID((MID((IF(ISERR(A575),"",fctsoleil(A575,fctlattodouble(VLOOKUP(B575,#REF!,3,FALSE)),fctlontodouble(VLOOKUP(B575,#REF!,4,FALSE)),FALSE))),1,4)),3,4))/(60*24))-fctlontodouble(VLOOKUP(B575,#REF!,4,FALSE))/360,1),
MOD(C575-fctlontodouble(VLOOKUP(B575,#REF!,4,FALSE))/360,1)&lt;MOD((((MID((MID((IF(ISERR(A575),"",fctsoleil(A575,fctlattodouble(VLOOKUP(B575,#REF!,3,FALSE)),fctlontodouble(VLOOKUP(B575,#REF!,4,FALSE)),FALSE))),7,4)),1,2))*60+MID((MID((IF(ISERR(A575),"",fctsoleil(A575,fctlattodouble(VLOOKUP(B575,#REF!,3,FALSE)),fctlontodouble(VLOOKUP(B575,#REF!,4,FALSE)),FALSE))),7,4)),3,4))/(60*24))-fctlontodouble(VLOOKUP(B575,#REF!,4,FALSE))/360,1)
),1,""),"")</f>
        <v/>
      </c>
      <c r="K575" s="82" t="str">
        <f t="shared" si="28"/>
        <v/>
      </c>
      <c r="L575" s="79" t="str">
        <f ca="1">IFERROR(IF(AND(
MOD(E575-fctlontodouble(VLOOKUP(D575,#REF!,4,FALSE))/360,1)&gt;=MOD((((MID((MID((IF(ISERR(A575),"",fctsoleil(A575,fctlattodouble(VLOOKUP(D575,#REF!,3,FALSE)),fctlontodouble(VLOOKUP(D575,#REF!,4,FALSE)),FALSE))),1,4)),1,2))*60+MID((MID((IF(ISERR(A575),"",fctsoleil(A575,fctlattodouble(VLOOKUP(D575,#REF!,3,FALSE)),fctlontodouble(VLOOKUP(D575,#REF!,4,FALSE)),FALSE))),1,4)),3,4))/(60*24))-fctlontodouble(VLOOKUP(D575,#REF!,4,FALSE))/360,1),
MOD(E575-fctlontodouble(VLOOKUP(D575,#REF!,4,FALSE))/360,1)&lt;MOD((((MID((MID((IF(ISERR(A575),"",fctsoleil(A575,fctlattodouble(VLOOKUP(D575,#REF!,3,FALSE)),fctlontodouble(VLOOKUP(D575,#REF!,4,FALSE)),FALSE))),7,4)),1,2))*60+MID((MID((IF(ISERR(A575),"",fctsoleil(A575,fctlattodouble(VLOOKUP(D575,#REF!,3,FALSE)),fctlontodouble(VLOOKUP(D575,#REF!,4,FALSE)),FALSE))),7,4)),3,4))/(60*24))-fctlontodouble(VLOOKUP(D575,#REF!,4,FALSE))/360,1)
),1," "),"")</f>
        <v/>
      </c>
      <c r="M575" s="79" t="str">
        <f t="shared" si="29"/>
        <v/>
      </c>
      <c r="N575" s="94"/>
      <c r="O575" s="83"/>
      <c r="P575" s="95"/>
      <c r="Q575" s="96"/>
      <c r="R575" s="97" t="str">
        <f>IF(AND(A575&lt;&gt;0,B575&lt;&gt;0,D575&lt;&gt;0,C575&lt;&gt;0,N575&lt;&gt;0),(vol_de_nuit(B575,D575,A575,C575,N575/24)*24),"")</f>
        <v/>
      </c>
      <c r="S575" s="98"/>
      <c r="T575" s="95"/>
      <c r="U575" s="99"/>
      <c r="V575" s="100"/>
      <c r="W575" s="101"/>
      <c r="X575" s="116" t="str">
        <f>IFERROR(IF(AND(VLOOKUP($F575,'Aircraft list'!$A$4:$G$39,2,FALSE)="YES",VLOOKUP($F575,'Aircraft list'!$A$4:$G$39,4,FALSE)="YES"),T575,""),"")</f>
        <v/>
      </c>
      <c r="Y575" s="115" t="str">
        <f>IFERROR(IF(AND(VLOOKUP($F575,'Aircraft list'!$A$4:$G$39,2,FALSE)="YES",VLOOKUP($F575,'Aircraft list'!$A$4:$G$39,4,FALSE)="YES"),V575,""),"")</f>
        <v/>
      </c>
      <c r="Z575" s="116" t="str">
        <f>IFERROR(IF(AND(VLOOKUP($F575,'Aircraft list'!$A$4:$G$39,3,FALSE)="YES",VLOOKUP($F575,'Aircraft list'!$A$4:$G$39,4,FALSE)="YES"),T575,""),"")</f>
        <v/>
      </c>
      <c r="AA575" s="115" t="str">
        <f>IFERROR(IF(AND(VLOOKUP($F575,'Aircraft list'!$A$4:$G$39,3,FALSE)="YES",VLOOKUP($F575,'Aircraft list'!$A$4:$G$39,4,FALSE)="YES"),V575,""),"")</f>
        <v/>
      </c>
      <c r="AB575" s="116" t="str">
        <f>IFERROR(IF(AND(VLOOKUP($F575,'Aircraft list'!$A$4:$G$39,2,FALSE)="YES",VLOOKUP($F575,'Aircraft list'!$A$4:$G$39,6,FALSE)="YES"),T575,""),"")</f>
        <v/>
      </c>
      <c r="AC575" s="115" t="str">
        <f>IFERROR(IF(AND(VLOOKUP($F575,'Aircraft list'!$A$4:$G$39,2,FALSE)="YES",VLOOKUP($F575,'Aircraft list'!$A$4:$G$39,6,FALSE)="YES"),V575,""),"")</f>
        <v/>
      </c>
      <c r="AD575" s="116" t="str">
        <f>IFERROR(IF(AND(VLOOKUP($F575,'Aircraft list'!$A$4:$G$39,3,FALSE)="YES",VLOOKUP($F575,'Aircraft list'!$A$4:$G$39,6,FALSE)="YES"),T575,""),"")</f>
        <v/>
      </c>
      <c r="AE575" s="117" t="str">
        <f>IFERROR(IF(AND(VLOOKUP($F575,'Aircraft list'!$A$4:$G$39,3,FALSE)="YES",VLOOKUP($F575,'Aircraft list'!$A$4:$G$39,6,FALSE)="YES"),U575,""),"")</f>
        <v/>
      </c>
      <c r="AF575" s="115" t="str">
        <f>IFERROR(IF(AND(VLOOKUP($F575,'Aircraft list'!$A$4:$G$39,3,FALSE)="YES",VLOOKUP($F575,'Aircraft list'!$A$4:$G$39,6,FALSE)="YES"),V575,""),"")</f>
        <v/>
      </c>
      <c r="AG575" s="116" t="str">
        <f>IFERROR(IF(VLOOKUP($F575,'Aircraft list'!$A$4:$G$39,5,FALSE)="YES",T575,""),"")</f>
        <v/>
      </c>
      <c r="AH575" s="117" t="str">
        <f>IFERROR(IF(VLOOKUP($F575,'Aircraft list'!$A$4:$G$39,5,FALSE)="YES",U575,""),"")</f>
        <v/>
      </c>
      <c r="AI575" s="115" t="str">
        <f>IFERROR(IF(VLOOKUP($F575,'Aircraft list'!$A$4:$G$39,5,FALSE)="YES",V575,""),"")</f>
        <v/>
      </c>
      <c r="AJ575" s="101"/>
      <c r="AK575" s="101"/>
      <c r="AL575" s="101"/>
      <c r="AM575" s="102" t="str">
        <f>IFERROR(IF(VLOOKUP($F575,'Aircraft list'!$A$4:$G$39,7,FALSE)="YES",N575,""),"")</f>
        <v/>
      </c>
      <c r="AN575" s="112"/>
      <c r="AO575" s="101"/>
      <c r="AP575" s="101"/>
      <c r="AQ575" s="101"/>
      <c r="AR575" s="111"/>
      <c r="AS575" s="102"/>
      <c r="AT575" s="102"/>
    </row>
    <row r="576" spans="1:46" s="50" customFormat="1">
      <c r="A576" s="84"/>
      <c r="B576" s="75"/>
      <c r="C576" s="76"/>
      <c r="D576" s="77"/>
      <c r="E576" s="73" t="str">
        <f t="shared" si="27"/>
        <v/>
      </c>
      <c r="F576" s="79"/>
      <c r="G576" s="80"/>
      <c r="H576" s="50" t="str">
        <f>IFERROR(IF(VLOOKUP(F576,'Aircraft list'!$A$4:$T$59, 3,FALSE)="YES", "ME", "SE" )," ")</f>
        <v xml:space="preserve"> </v>
      </c>
      <c r="I576" s="80"/>
      <c r="J576" s="81" t="str">
        <f ca="1">IFERROR(IF(AND(
MOD(C576-fctlontodouble(VLOOKUP(B576,#REF!,4,FALSE))/360,1)&gt;=MOD((((MID((MID((IF(ISERR(A576),"",fctsoleil(A576,fctlattodouble(VLOOKUP(B576,#REF!,3,FALSE)),fctlontodouble(VLOOKUP(B576,#REF!,4,FALSE)),FALSE))),1,4)),1,2))*60+MID((MID((IF(ISERR(A576),"",fctsoleil(A576,fctlattodouble(VLOOKUP(B576,#REF!,3,FALSE)),fctlontodouble(VLOOKUP(B576,#REF!,4,FALSE)),FALSE))),1,4)),3,4))/(60*24))-fctlontodouble(VLOOKUP(B576,#REF!,4,FALSE))/360,1),
MOD(C576-fctlontodouble(VLOOKUP(B576,#REF!,4,FALSE))/360,1)&lt;MOD((((MID((MID((IF(ISERR(A576),"",fctsoleil(A576,fctlattodouble(VLOOKUP(B576,#REF!,3,FALSE)),fctlontodouble(VLOOKUP(B576,#REF!,4,FALSE)),FALSE))),7,4)),1,2))*60+MID((MID((IF(ISERR(A576),"",fctsoleil(A576,fctlattodouble(VLOOKUP(B576,#REF!,3,FALSE)),fctlontodouble(VLOOKUP(B576,#REF!,4,FALSE)),FALSE))),7,4)),3,4))/(60*24))-fctlontodouble(VLOOKUP(B576,#REF!,4,FALSE))/360,1)
),1,""),"")</f>
        <v/>
      </c>
      <c r="K576" s="82" t="str">
        <f t="shared" si="28"/>
        <v/>
      </c>
      <c r="L576" s="79" t="str">
        <f ca="1">IFERROR(IF(AND(
MOD(E576-fctlontodouble(VLOOKUP(D576,#REF!,4,FALSE))/360,1)&gt;=MOD((((MID((MID((IF(ISERR(A576),"",fctsoleil(A576,fctlattodouble(VLOOKUP(D576,#REF!,3,FALSE)),fctlontodouble(VLOOKUP(D576,#REF!,4,FALSE)),FALSE))),1,4)),1,2))*60+MID((MID((IF(ISERR(A576),"",fctsoleil(A576,fctlattodouble(VLOOKUP(D576,#REF!,3,FALSE)),fctlontodouble(VLOOKUP(D576,#REF!,4,FALSE)),FALSE))),1,4)),3,4))/(60*24))-fctlontodouble(VLOOKUP(D576,#REF!,4,FALSE))/360,1),
MOD(E576-fctlontodouble(VLOOKUP(D576,#REF!,4,FALSE))/360,1)&lt;MOD((((MID((MID((IF(ISERR(A576),"",fctsoleil(A576,fctlattodouble(VLOOKUP(D576,#REF!,3,FALSE)),fctlontodouble(VLOOKUP(D576,#REF!,4,FALSE)),FALSE))),7,4)),1,2))*60+MID((MID((IF(ISERR(A576),"",fctsoleil(A576,fctlattodouble(VLOOKUP(D576,#REF!,3,FALSE)),fctlontodouble(VLOOKUP(D576,#REF!,4,FALSE)),FALSE))),7,4)),3,4))/(60*24))-fctlontodouble(VLOOKUP(D576,#REF!,4,FALSE))/360,1)
),1," "),"")</f>
        <v/>
      </c>
      <c r="M576" s="79" t="str">
        <f t="shared" si="29"/>
        <v/>
      </c>
      <c r="N576" s="94"/>
      <c r="O576" s="83"/>
      <c r="P576" s="95"/>
      <c r="Q576" s="96"/>
      <c r="R576" s="97" t="str">
        <f>IF(AND(A576&lt;&gt;0,B576&lt;&gt;0,D576&lt;&gt;0,C576&lt;&gt;0,N576&lt;&gt;0),(vol_de_nuit(B576,D576,A576,C576,N576/24)*24),"")</f>
        <v/>
      </c>
      <c r="S576" s="98"/>
      <c r="T576" s="95"/>
      <c r="U576" s="99"/>
      <c r="V576" s="100"/>
      <c r="W576" s="101"/>
      <c r="X576" s="116" t="str">
        <f>IFERROR(IF(AND(VLOOKUP($F576,'Aircraft list'!$A$4:$G$39,2,FALSE)="YES",VLOOKUP($F576,'Aircraft list'!$A$4:$G$39,4,FALSE)="YES"),T576,""),"")</f>
        <v/>
      </c>
      <c r="Y576" s="115" t="str">
        <f>IFERROR(IF(AND(VLOOKUP($F576,'Aircraft list'!$A$4:$G$39,2,FALSE)="YES",VLOOKUP($F576,'Aircraft list'!$A$4:$G$39,4,FALSE)="YES"),V576,""),"")</f>
        <v/>
      </c>
      <c r="Z576" s="116" t="str">
        <f>IFERROR(IF(AND(VLOOKUP($F576,'Aircraft list'!$A$4:$G$39,3,FALSE)="YES",VLOOKUP($F576,'Aircraft list'!$A$4:$G$39,4,FALSE)="YES"),T576,""),"")</f>
        <v/>
      </c>
      <c r="AA576" s="115" t="str">
        <f>IFERROR(IF(AND(VLOOKUP($F576,'Aircraft list'!$A$4:$G$39,3,FALSE)="YES",VLOOKUP($F576,'Aircraft list'!$A$4:$G$39,4,FALSE)="YES"),V576,""),"")</f>
        <v/>
      </c>
      <c r="AB576" s="116" t="str">
        <f>IFERROR(IF(AND(VLOOKUP($F576,'Aircraft list'!$A$4:$G$39,2,FALSE)="YES",VLOOKUP($F576,'Aircraft list'!$A$4:$G$39,6,FALSE)="YES"),T576,""),"")</f>
        <v/>
      </c>
      <c r="AC576" s="115" t="str">
        <f>IFERROR(IF(AND(VLOOKUP($F576,'Aircraft list'!$A$4:$G$39,2,FALSE)="YES",VLOOKUP($F576,'Aircraft list'!$A$4:$G$39,6,FALSE)="YES"),V576,""),"")</f>
        <v/>
      </c>
      <c r="AD576" s="116" t="str">
        <f>IFERROR(IF(AND(VLOOKUP($F576,'Aircraft list'!$A$4:$G$39,3,FALSE)="YES",VLOOKUP($F576,'Aircraft list'!$A$4:$G$39,6,FALSE)="YES"),T576,""),"")</f>
        <v/>
      </c>
      <c r="AE576" s="117" t="str">
        <f>IFERROR(IF(AND(VLOOKUP($F576,'Aircraft list'!$A$4:$G$39,3,FALSE)="YES",VLOOKUP($F576,'Aircraft list'!$A$4:$G$39,6,FALSE)="YES"),U576,""),"")</f>
        <v/>
      </c>
      <c r="AF576" s="115" t="str">
        <f>IFERROR(IF(AND(VLOOKUP($F576,'Aircraft list'!$A$4:$G$39,3,FALSE)="YES",VLOOKUP($F576,'Aircraft list'!$A$4:$G$39,6,FALSE)="YES"),V576,""),"")</f>
        <v/>
      </c>
      <c r="AG576" s="116" t="str">
        <f>IFERROR(IF(VLOOKUP($F576,'Aircraft list'!$A$4:$G$39,5,FALSE)="YES",T576,""),"")</f>
        <v/>
      </c>
      <c r="AH576" s="117" t="str">
        <f>IFERROR(IF(VLOOKUP($F576,'Aircraft list'!$A$4:$G$39,5,FALSE)="YES",U576,""),"")</f>
        <v/>
      </c>
      <c r="AI576" s="115" t="str">
        <f>IFERROR(IF(VLOOKUP($F576,'Aircraft list'!$A$4:$G$39,5,FALSE)="YES",V576,""),"")</f>
        <v/>
      </c>
      <c r="AJ576" s="101"/>
      <c r="AK576" s="101"/>
      <c r="AL576" s="101"/>
      <c r="AM576" s="102" t="str">
        <f>IFERROR(IF(VLOOKUP($F576,'Aircraft list'!$A$4:$G$39,7,FALSE)="YES",N576,""),"")</f>
        <v/>
      </c>
      <c r="AN576" s="112"/>
      <c r="AO576" s="101"/>
      <c r="AP576" s="101"/>
      <c r="AQ576" s="101"/>
      <c r="AR576" s="111"/>
      <c r="AS576" s="102"/>
      <c r="AT576" s="102"/>
    </row>
    <row r="577" spans="1:46" s="50" customFormat="1">
      <c r="A577" s="84"/>
      <c r="B577" s="75"/>
      <c r="C577" s="76"/>
      <c r="D577" s="77"/>
      <c r="E577" s="73" t="str">
        <f t="shared" si="27"/>
        <v/>
      </c>
      <c r="F577" s="79"/>
      <c r="G577" s="80"/>
      <c r="H577" s="50" t="str">
        <f>IFERROR(IF(VLOOKUP(F577,'Aircraft list'!$A$4:$T$59, 3,FALSE)="YES", "ME", "SE" )," ")</f>
        <v xml:space="preserve"> </v>
      </c>
      <c r="I577" s="80"/>
      <c r="J577" s="81" t="str">
        <f ca="1">IFERROR(IF(AND(
MOD(C577-fctlontodouble(VLOOKUP(B577,#REF!,4,FALSE))/360,1)&gt;=MOD((((MID((MID((IF(ISERR(A577),"",fctsoleil(A577,fctlattodouble(VLOOKUP(B577,#REF!,3,FALSE)),fctlontodouble(VLOOKUP(B577,#REF!,4,FALSE)),FALSE))),1,4)),1,2))*60+MID((MID((IF(ISERR(A577),"",fctsoleil(A577,fctlattodouble(VLOOKUP(B577,#REF!,3,FALSE)),fctlontodouble(VLOOKUP(B577,#REF!,4,FALSE)),FALSE))),1,4)),3,4))/(60*24))-fctlontodouble(VLOOKUP(B577,#REF!,4,FALSE))/360,1),
MOD(C577-fctlontodouble(VLOOKUP(B577,#REF!,4,FALSE))/360,1)&lt;MOD((((MID((MID((IF(ISERR(A577),"",fctsoleil(A577,fctlattodouble(VLOOKUP(B577,#REF!,3,FALSE)),fctlontodouble(VLOOKUP(B577,#REF!,4,FALSE)),FALSE))),7,4)),1,2))*60+MID((MID((IF(ISERR(A577),"",fctsoleil(A577,fctlattodouble(VLOOKUP(B577,#REF!,3,FALSE)),fctlontodouble(VLOOKUP(B577,#REF!,4,FALSE)),FALSE))),7,4)),3,4))/(60*24))-fctlontodouble(VLOOKUP(B577,#REF!,4,FALSE))/360,1)
),1,""),"")</f>
        <v/>
      </c>
      <c r="K577" s="82" t="str">
        <f t="shared" si="28"/>
        <v/>
      </c>
      <c r="L577" s="79" t="str">
        <f ca="1">IFERROR(IF(AND(
MOD(E577-fctlontodouble(VLOOKUP(D577,#REF!,4,FALSE))/360,1)&gt;=MOD((((MID((MID((IF(ISERR(A577),"",fctsoleil(A577,fctlattodouble(VLOOKUP(D577,#REF!,3,FALSE)),fctlontodouble(VLOOKUP(D577,#REF!,4,FALSE)),FALSE))),1,4)),1,2))*60+MID((MID((IF(ISERR(A577),"",fctsoleil(A577,fctlattodouble(VLOOKUP(D577,#REF!,3,FALSE)),fctlontodouble(VLOOKUP(D577,#REF!,4,FALSE)),FALSE))),1,4)),3,4))/(60*24))-fctlontodouble(VLOOKUP(D577,#REF!,4,FALSE))/360,1),
MOD(E577-fctlontodouble(VLOOKUP(D577,#REF!,4,FALSE))/360,1)&lt;MOD((((MID((MID((IF(ISERR(A577),"",fctsoleil(A577,fctlattodouble(VLOOKUP(D577,#REF!,3,FALSE)),fctlontodouble(VLOOKUP(D577,#REF!,4,FALSE)),FALSE))),7,4)),1,2))*60+MID((MID((IF(ISERR(A577),"",fctsoleil(A577,fctlattodouble(VLOOKUP(D577,#REF!,3,FALSE)),fctlontodouble(VLOOKUP(D577,#REF!,4,FALSE)),FALSE))),7,4)),3,4))/(60*24))-fctlontodouble(VLOOKUP(D577,#REF!,4,FALSE))/360,1)
),1," "),"")</f>
        <v/>
      </c>
      <c r="M577" s="79" t="str">
        <f t="shared" si="29"/>
        <v/>
      </c>
      <c r="N577" s="94"/>
      <c r="O577" s="83"/>
      <c r="P577" s="95"/>
      <c r="Q577" s="96"/>
      <c r="R577" s="97" t="str">
        <f>IF(AND(A577&lt;&gt;0,B577&lt;&gt;0,D577&lt;&gt;0,C577&lt;&gt;0,N577&lt;&gt;0),(vol_de_nuit(B577,D577,A577,C577,N577/24)*24),"")</f>
        <v/>
      </c>
      <c r="S577" s="98"/>
      <c r="T577" s="95"/>
      <c r="U577" s="99"/>
      <c r="V577" s="100"/>
      <c r="W577" s="101"/>
      <c r="X577" s="116" t="str">
        <f>IFERROR(IF(AND(VLOOKUP($F577,'Aircraft list'!$A$4:$G$39,2,FALSE)="YES",VLOOKUP($F577,'Aircraft list'!$A$4:$G$39,4,FALSE)="YES"),T577,""),"")</f>
        <v/>
      </c>
      <c r="Y577" s="115" t="str">
        <f>IFERROR(IF(AND(VLOOKUP($F577,'Aircraft list'!$A$4:$G$39,2,FALSE)="YES",VLOOKUP($F577,'Aircraft list'!$A$4:$G$39,4,FALSE)="YES"),V577,""),"")</f>
        <v/>
      </c>
      <c r="Z577" s="116" t="str">
        <f>IFERROR(IF(AND(VLOOKUP($F577,'Aircraft list'!$A$4:$G$39,3,FALSE)="YES",VLOOKUP($F577,'Aircraft list'!$A$4:$G$39,4,FALSE)="YES"),T577,""),"")</f>
        <v/>
      </c>
      <c r="AA577" s="115" t="str">
        <f>IFERROR(IF(AND(VLOOKUP($F577,'Aircraft list'!$A$4:$G$39,3,FALSE)="YES",VLOOKUP($F577,'Aircraft list'!$A$4:$G$39,4,FALSE)="YES"),V577,""),"")</f>
        <v/>
      </c>
      <c r="AB577" s="116" t="str">
        <f>IFERROR(IF(AND(VLOOKUP($F577,'Aircraft list'!$A$4:$G$39,2,FALSE)="YES",VLOOKUP($F577,'Aircraft list'!$A$4:$G$39,6,FALSE)="YES"),T577,""),"")</f>
        <v/>
      </c>
      <c r="AC577" s="115" t="str">
        <f>IFERROR(IF(AND(VLOOKUP($F577,'Aircraft list'!$A$4:$G$39,2,FALSE)="YES",VLOOKUP($F577,'Aircraft list'!$A$4:$G$39,6,FALSE)="YES"),V577,""),"")</f>
        <v/>
      </c>
      <c r="AD577" s="116" t="str">
        <f>IFERROR(IF(AND(VLOOKUP($F577,'Aircraft list'!$A$4:$G$39,3,FALSE)="YES",VLOOKUP($F577,'Aircraft list'!$A$4:$G$39,6,FALSE)="YES"),T577,""),"")</f>
        <v/>
      </c>
      <c r="AE577" s="117" t="str">
        <f>IFERROR(IF(AND(VLOOKUP($F577,'Aircraft list'!$A$4:$G$39,3,FALSE)="YES",VLOOKUP($F577,'Aircraft list'!$A$4:$G$39,6,FALSE)="YES"),U577,""),"")</f>
        <v/>
      </c>
      <c r="AF577" s="115" t="str">
        <f>IFERROR(IF(AND(VLOOKUP($F577,'Aircraft list'!$A$4:$G$39,3,FALSE)="YES",VLOOKUP($F577,'Aircraft list'!$A$4:$G$39,6,FALSE)="YES"),V577,""),"")</f>
        <v/>
      </c>
      <c r="AG577" s="116" t="str">
        <f>IFERROR(IF(VLOOKUP($F577,'Aircraft list'!$A$4:$G$39,5,FALSE)="YES",T577,""),"")</f>
        <v/>
      </c>
      <c r="AH577" s="117" t="str">
        <f>IFERROR(IF(VLOOKUP($F577,'Aircraft list'!$A$4:$G$39,5,FALSE)="YES",U577,""),"")</f>
        <v/>
      </c>
      <c r="AI577" s="115" t="str">
        <f>IFERROR(IF(VLOOKUP($F577,'Aircraft list'!$A$4:$G$39,5,FALSE)="YES",V577,""),"")</f>
        <v/>
      </c>
      <c r="AJ577" s="101"/>
      <c r="AK577" s="101"/>
      <c r="AL577" s="101"/>
      <c r="AM577" s="102" t="str">
        <f>IFERROR(IF(VLOOKUP($F577,'Aircraft list'!$A$4:$G$39,7,FALSE)="YES",N577,""),"")</f>
        <v/>
      </c>
      <c r="AN577" s="112"/>
      <c r="AO577" s="101"/>
      <c r="AP577" s="101"/>
      <c r="AQ577" s="101"/>
      <c r="AR577" s="111"/>
      <c r="AS577" s="102"/>
      <c r="AT577" s="102"/>
    </row>
    <row r="578" spans="1:46" s="50" customFormat="1">
      <c r="A578" s="84"/>
      <c r="B578" s="75"/>
      <c r="C578" s="76"/>
      <c r="D578" s="77"/>
      <c r="E578" s="73" t="str">
        <f t="shared" si="27"/>
        <v/>
      </c>
      <c r="F578" s="79"/>
      <c r="G578" s="80"/>
      <c r="H578" s="50" t="str">
        <f>IFERROR(IF(VLOOKUP(F578,'Aircraft list'!$A$4:$T$59, 3,FALSE)="YES", "ME", "SE" )," ")</f>
        <v xml:space="preserve"> </v>
      </c>
      <c r="I578" s="80"/>
      <c r="J578" s="81" t="str">
        <f ca="1">IFERROR(IF(AND(
MOD(C578-fctlontodouble(VLOOKUP(B578,#REF!,4,FALSE))/360,1)&gt;=MOD((((MID((MID((IF(ISERR(A578),"",fctsoleil(A578,fctlattodouble(VLOOKUP(B578,#REF!,3,FALSE)),fctlontodouble(VLOOKUP(B578,#REF!,4,FALSE)),FALSE))),1,4)),1,2))*60+MID((MID((IF(ISERR(A578),"",fctsoleil(A578,fctlattodouble(VLOOKUP(B578,#REF!,3,FALSE)),fctlontodouble(VLOOKUP(B578,#REF!,4,FALSE)),FALSE))),1,4)),3,4))/(60*24))-fctlontodouble(VLOOKUP(B578,#REF!,4,FALSE))/360,1),
MOD(C578-fctlontodouble(VLOOKUP(B578,#REF!,4,FALSE))/360,1)&lt;MOD((((MID((MID((IF(ISERR(A578),"",fctsoleil(A578,fctlattodouble(VLOOKUP(B578,#REF!,3,FALSE)),fctlontodouble(VLOOKUP(B578,#REF!,4,FALSE)),FALSE))),7,4)),1,2))*60+MID((MID((IF(ISERR(A578),"",fctsoleil(A578,fctlattodouble(VLOOKUP(B578,#REF!,3,FALSE)),fctlontodouble(VLOOKUP(B578,#REF!,4,FALSE)),FALSE))),7,4)),3,4))/(60*24))-fctlontodouble(VLOOKUP(B578,#REF!,4,FALSE))/360,1)
),1,""),"")</f>
        <v/>
      </c>
      <c r="K578" s="82" t="str">
        <f t="shared" si="28"/>
        <v/>
      </c>
      <c r="L578" s="79" t="str">
        <f ca="1">IFERROR(IF(AND(
MOD(E578-fctlontodouble(VLOOKUP(D578,#REF!,4,FALSE))/360,1)&gt;=MOD((((MID((MID((IF(ISERR(A578),"",fctsoleil(A578,fctlattodouble(VLOOKUP(D578,#REF!,3,FALSE)),fctlontodouble(VLOOKUP(D578,#REF!,4,FALSE)),FALSE))),1,4)),1,2))*60+MID((MID((IF(ISERR(A578),"",fctsoleil(A578,fctlattodouble(VLOOKUP(D578,#REF!,3,FALSE)),fctlontodouble(VLOOKUP(D578,#REF!,4,FALSE)),FALSE))),1,4)),3,4))/(60*24))-fctlontodouble(VLOOKUP(D578,#REF!,4,FALSE))/360,1),
MOD(E578-fctlontodouble(VLOOKUP(D578,#REF!,4,FALSE))/360,1)&lt;MOD((((MID((MID((IF(ISERR(A578),"",fctsoleil(A578,fctlattodouble(VLOOKUP(D578,#REF!,3,FALSE)),fctlontodouble(VLOOKUP(D578,#REF!,4,FALSE)),FALSE))),7,4)),1,2))*60+MID((MID((IF(ISERR(A578),"",fctsoleil(A578,fctlattodouble(VLOOKUP(D578,#REF!,3,FALSE)),fctlontodouble(VLOOKUP(D578,#REF!,4,FALSE)),FALSE))),7,4)),3,4))/(60*24))-fctlontodouble(VLOOKUP(D578,#REF!,4,FALSE))/360,1)
),1," "),"")</f>
        <v/>
      </c>
      <c r="M578" s="79" t="str">
        <f t="shared" si="29"/>
        <v/>
      </c>
      <c r="N578" s="94"/>
      <c r="O578" s="83"/>
      <c r="P578" s="95"/>
      <c r="Q578" s="96"/>
      <c r="R578" s="97" t="str">
        <f>IF(AND(A578&lt;&gt;0,B578&lt;&gt;0,D578&lt;&gt;0,C578&lt;&gt;0,N578&lt;&gt;0),(vol_de_nuit(B578,D578,A578,C578,N578/24)*24),"")</f>
        <v/>
      </c>
      <c r="S578" s="98"/>
      <c r="T578" s="95"/>
      <c r="U578" s="99"/>
      <c r="V578" s="100"/>
      <c r="W578" s="101"/>
      <c r="X578" s="116" t="str">
        <f>IFERROR(IF(AND(VLOOKUP($F578,'Aircraft list'!$A$4:$G$39,2,FALSE)="YES",VLOOKUP($F578,'Aircraft list'!$A$4:$G$39,4,FALSE)="YES"),T578,""),"")</f>
        <v/>
      </c>
      <c r="Y578" s="115" t="str">
        <f>IFERROR(IF(AND(VLOOKUP($F578,'Aircraft list'!$A$4:$G$39,2,FALSE)="YES",VLOOKUP($F578,'Aircraft list'!$A$4:$G$39,4,FALSE)="YES"),V578,""),"")</f>
        <v/>
      </c>
      <c r="Z578" s="116" t="str">
        <f>IFERROR(IF(AND(VLOOKUP($F578,'Aircraft list'!$A$4:$G$39,3,FALSE)="YES",VLOOKUP($F578,'Aircraft list'!$A$4:$G$39,4,FALSE)="YES"),T578,""),"")</f>
        <v/>
      </c>
      <c r="AA578" s="115" t="str">
        <f>IFERROR(IF(AND(VLOOKUP($F578,'Aircraft list'!$A$4:$G$39,3,FALSE)="YES",VLOOKUP($F578,'Aircraft list'!$A$4:$G$39,4,FALSE)="YES"),V578,""),"")</f>
        <v/>
      </c>
      <c r="AB578" s="116" t="str">
        <f>IFERROR(IF(AND(VLOOKUP($F578,'Aircraft list'!$A$4:$G$39,2,FALSE)="YES",VLOOKUP($F578,'Aircraft list'!$A$4:$G$39,6,FALSE)="YES"),T578,""),"")</f>
        <v/>
      </c>
      <c r="AC578" s="115" t="str">
        <f>IFERROR(IF(AND(VLOOKUP($F578,'Aircraft list'!$A$4:$G$39,2,FALSE)="YES",VLOOKUP($F578,'Aircraft list'!$A$4:$G$39,6,FALSE)="YES"),V578,""),"")</f>
        <v/>
      </c>
      <c r="AD578" s="116" t="str">
        <f>IFERROR(IF(AND(VLOOKUP($F578,'Aircraft list'!$A$4:$G$39,3,FALSE)="YES",VLOOKUP($F578,'Aircraft list'!$A$4:$G$39,6,FALSE)="YES"),T578,""),"")</f>
        <v/>
      </c>
      <c r="AE578" s="117" t="str">
        <f>IFERROR(IF(AND(VLOOKUP($F578,'Aircraft list'!$A$4:$G$39,3,FALSE)="YES",VLOOKUP($F578,'Aircraft list'!$A$4:$G$39,6,FALSE)="YES"),U578,""),"")</f>
        <v/>
      </c>
      <c r="AF578" s="115" t="str">
        <f>IFERROR(IF(AND(VLOOKUP($F578,'Aircraft list'!$A$4:$G$39,3,FALSE)="YES",VLOOKUP($F578,'Aircraft list'!$A$4:$G$39,6,FALSE)="YES"),V578,""),"")</f>
        <v/>
      </c>
      <c r="AG578" s="116" t="str">
        <f>IFERROR(IF(VLOOKUP($F578,'Aircraft list'!$A$4:$G$39,5,FALSE)="YES",T578,""),"")</f>
        <v/>
      </c>
      <c r="AH578" s="117" t="str">
        <f>IFERROR(IF(VLOOKUP($F578,'Aircraft list'!$A$4:$G$39,5,FALSE)="YES",U578,""),"")</f>
        <v/>
      </c>
      <c r="AI578" s="115" t="str">
        <f>IFERROR(IF(VLOOKUP($F578,'Aircraft list'!$A$4:$G$39,5,FALSE)="YES",V578,""),"")</f>
        <v/>
      </c>
      <c r="AJ578" s="101"/>
      <c r="AK578" s="101"/>
      <c r="AL578" s="101"/>
      <c r="AM578" s="102" t="str">
        <f>IFERROR(IF(VLOOKUP($F578,'Aircraft list'!$A$4:$G$39,7,FALSE)="YES",N578,""),"")</f>
        <v/>
      </c>
      <c r="AN578" s="112"/>
      <c r="AO578" s="101"/>
      <c r="AP578" s="101"/>
      <c r="AQ578" s="101"/>
      <c r="AR578" s="111"/>
      <c r="AS578" s="102"/>
      <c r="AT578" s="102"/>
    </row>
    <row r="579" spans="1:46" s="50" customFormat="1">
      <c r="A579" s="84"/>
      <c r="B579" s="75"/>
      <c r="C579" s="76"/>
      <c r="D579" s="77"/>
      <c r="E579" s="73" t="str">
        <f t="shared" si="27"/>
        <v/>
      </c>
      <c r="F579" s="79"/>
      <c r="G579" s="80"/>
      <c r="H579" s="50" t="str">
        <f>IFERROR(IF(VLOOKUP(F579,'Aircraft list'!$A$4:$T$59, 3,FALSE)="YES", "ME", "SE" )," ")</f>
        <v xml:space="preserve"> </v>
      </c>
      <c r="I579" s="80"/>
      <c r="J579" s="81" t="str">
        <f ca="1">IFERROR(IF(AND(
MOD(C579-fctlontodouble(VLOOKUP(B579,#REF!,4,FALSE))/360,1)&gt;=MOD((((MID((MID((IF(ISERR(A579),"",fctsoleil(A579,fctlattodouble(VLOOKUP(B579,#REF!,3,FALSE)),fctlontodouble(VLOOKUP(B579,#REF!,4,FALSE)),FALSE))),1,4)),1,2))*60+MID((MID((IF(ISERR(A579),"",fctsoleil(A579,fctlattodouble(VLOOKUP(B579,#REF!,3,FALSE)),fctlontodouble(VLOOKUP(B579,#REF!,4,FALSE)),FALSE))),1,4)),3,4))/(60*24))-fctlontodouble(VLOOKUP(B579,#REF!,4,FALSE))/360,1),
MOD(C579-fctlontodouble(VLOOKUP(B579,#REF!,4,FALSE))/360,1)&lt;MOD((((MID((MID((IF(ISERR(A579),"",fctsoleil(A579,fctlattodouble(VLOOKUP(B579,#REF!,3,FALSE)),fctlontodouble(VLOOKUP(B579,#REF!,4,FALSE)),FALSE))),7,4)),1,2))*60+MID((MID((IF(ISERR(A579),"",fctsoleil(A579,fctlattodouble(VLOOKUP(B579,#REF!,3,FALSE)),fctlontodouble(VLOOKUP(B579,#REF!,4,FALSE)),FALSE))),7,4)),3,4))/(60*24))-fctlontodouble(VLOOKUP(B579,#REF!,4,FALSE))/360,1)
),1,""),"")</f>
        <v/>
      </c>
      <c r="K579" s="82" t="str">
        <f t="shared" si="28"/>
        <v/>
      </c>
      <c r="L579" s="79" t="str">
        <f ca="1">IFERROR(IF(AND(
MOD(E579-fctlontodouble(VLOOKUP(D579,#REF!,4,FALSE))/360,1)&gt;=MOD((((MID((MID((IF(ISERR(A579),"",fctsoleil(A579,fctlattodouble(VLOOKUP(D579,#REF!,3,FALSE)),fctlontodouble(VLOOKUP(D579,#REF!,4,FALSE)),FALSE))),1,4)),1,2))*60+MID((MID((IF(ISERR(A579),"",fctsoleil(A579,fctlattodouble(VLOOKUP(D579,#REF!,3,FALSE)),fctlontodouble(VLOOKUP(D579,#REF!,4,FALSE)),FALSE))),1,4)),3,4))/(60*24))-fctlontodouble(VLOOKUP(D579,#REF!,4,FALSE))/360,1),
MOD(E579-fctlontodouble(VLOOKUP(D579,#REF!,4,FALSE))/360,1)&lt;MOD((((MID((MID((IF(ISERR(A579),"",fctsoleil(A579,fctlattodouble(VLOOKUP(D579,#REF!,3,FALSE)),fctlontodouble(VLOOKUP(D579,#REF!,4,FALSE)),FALSE))),7,4)),1,2))*60+MID((MID((IF(ISERR(A579),"",fctsoleil(A579,fctlattodouble(VLOOKUP(D579,#REF!,3,FALSE)),fctlontodouble(VLOOKUP(D579,#REF!,4,FALSE)),FALSE))),7,4)),3,4))/(60*24))-fctlontodouble(VLOOKUP(D579,#REF!,4,FALSE))/360,1)
),1," "),"")</f>
        <v/>
      </c>
      <c r="M579" s="79" t="str">
        <f t="shared" si="29"/>
        <v/>
      </c>
      <c r="N579" s="94"/>
      <c r="O579" s="83"/>
      <c r="P579" s="95"/>
      <c r="Q579" s="96"/>
      <c r="R579" s="97" t="str">
        <f>IF(AND(A579&lt;&gt;0,B579&lt;&gt;0,D579&lt;&gt;0,C579&lt;&gt;0,N579&lt;&gt;0),(vol_de_nuit(B579,D579,A579,C579,N579/24)*24),"")</f>
        <v/>
      </c>
      <c r="S579" s="98"/>
      <c r="T579" s="95"/>
      <c r="U579" s="99"/>
      <c r="V579" s="100"/>
      <c r="W579" s="101"/>
      <c r="X579" s="116" t="str">
        <f>IFERROR(IF(AND(VLOOKUP($F579,'Aircraft list'!$A$4:$G$39,2,FALSE)="YES",VLOOKUP($F579,'Aircraft list'!$A$4:$G$39,4,FALSE)="YES"),T579,""),"")</f>
        <v/>
      </c>
      <c r="Y579" s="115" t="str">
        <f>IFERROR(IF(AND(VLOOKUP($F579,'Aircraft list'!$A$4:$G$39,2,FALSE)="YES",VLOOKUP($F579,'Aircraft list'!$A$4:$G$39,4,FALSE)="YES"),V579,""),"")</f>
        <v/>
      </c>
      <c r="Z579" s="116" t="str">
        <f>IFERROR(IF(AND(VLOOKUP($F579,'Aircraft list'!$A$4:$G$39,3,FALSE)="YES",VLOOKUP($F579,'Aircraft list'!$A$4:$G$39,4,FALSE)="YES"),T579,""),"")</f>
        <v/>
      </c>
      <c r="AA579" s="115" t="str">
        <f>IFERROR(IF(AND(VLOOKUP($F579,'Aircraft list'!$A$4:$G$39,3,FALSE)="YES",VLOOKUP($F579,'Aircraft list'!$A$4:$G$39,4,FALSE)="YES"),V579,""),"")</f>
        <v/>
      </c>
      <c r="AB579" s="116" t="str">
        <f>IFERROR(IF(AND(VLOOKUP($F579,'Aircraft list'!$A$4:$G$39,2,FALSE)="YES",VLOOKUP($F579,'Aircraft list'!$A$4:$G$39,6,FALSE)="YES"),T579,""),"")</f>
        <v/>
      </c>
      <c r="AC579" s="115" t="str">
        <f>IFERROR(IF(AND(VLOOKUP($F579,'Aircraft list'!$A$4:$G$39,2,FALSE)="YES",VLOOKUP($F579,'Aircraft list'!$A$4:$G$39,6,FALSE)="YES"),V579,""),"")</f>
        <v/>
      </c>
      <c r="AD579" s="116" t="str">
        <f>IFERROR(IF(AND(VLOOKUP($F579,'Aircraft list'!$A$4:$G$39,3,FALSE)="YES",VLOOKUP($F579,'Aircraft list'!$A$4:$G$39,6,FALSE)="YES"),T579,""),"")</f>
        <v/>
      </c>
      <c r="AE579" s="117" t="str">
        <f>IFERROR(IF(AND(VLOOKUP($F579,'Aircraft list'!$A$4:$G$39,3,FALSE)="YES",VLOOKUP($F579,'Aircraft list'!$A$4:$G$39,6,FALSE)="YES"),U579,""),"")</f>
        <v/>
      </c>
      <c r="AF579" s="115" t="str">
        <f>IFERROR(IF(AND(VLOOKUP($F579,'Aircraft list'!$A$4:$G$39,3,FALSE)="YES",VLOOKUP($F579,'Aircraft list'!$A$4:$G$39,6,FALSE)="YES"),V579,""),"")</f>
        <v/>
      </c>
      <c r="AG579" s="116" t="str">
        <f>IFERROR(IF(VLOOKUP($F579,'Aircraft list'!$A$4:$G$39,5,FALSE)="YES",T579,""),"")</f>
        <v/>
      </c>
      <c r="AH579" s="117" t="str">
        <f>IFERROR(IF(VLOOKUP($F579,'Aircraft list'!$A$4:$G$39,5,FALSE)="YES",U579,""),"")</f>
        <v/>
      </c>
      <c r="AI579" s="115" t="str">
        <f>IFERROR(IF(VLOOKUP($F579,'Aircraft list'!$A$4:$G$39,5,FALSE)="YES",V579,""),"")</f>
        <v/>
      </c>
      <c r="AJ579" s="101"/>
      <c r="AK579" s="101"/>
      <c r="AL579" s="101"/>
      <c r="AM579" s="102" t="str">
        <f>IFERROR(IF(VLOOKUP($F579,'Aircraft list'!$A$4:$G$39,7,FALSE)="YES",N579,""),"")</f>
        <v/>
      </c>
      <c r="AN579" s="112"/>
      <c r="AO579" s="101"/>
      <c r="AP579" s="101"/>
      <c r="AQ579" s="101"/>
      <c r="AR579" s="111"/>
      <c r="AS579" s="102"/>
      <c r="AT579" s="102"/>
    </row>
    <row r="580" spans="1:46" s="50" customFormat="1">
      <c r="A580" s="84"/>
      <c r="B580" s="75"/>
      <c r="C580" s="76"/>
      <c r="D580" s="77"/>
      <c r="E580" s="73" t="str">
        <f t="shared" si="27"/>
        <v/>
      </c>
      <c r="F580" s="79"/>
      <c r="G580" s="80"/>
      <c r="H580" s="50" t="str">
        <f>IFERROR(IF(VLOOKUP(F580,'Aircraft list'!$A$4:$T$59, 3,FALSE)="YES", "ME", "SE" )," ")</f>
        <v xml:space="preserve"> </v>
      </c>
      <c r="I580" s="80"/>
      <c r="J580" s="81" t="str">
        <f ca="1">IFERROR(IF(AND(
MOD(C580-fctlontodouble(VLOOKUP(B580,#REF!,4,FALSE))/360,1)&gt;=MOD((((MID((MID((IF(ISERR(A580),"",fctsoleil(A580,fctlattodouble(VLOOKUP(B580,#REF!,3,FALSE)),fctlontodouble(VLOOKUP(B580,#REF!,4,FALSE)),FALSE))),1,4)),1,2))*60+MID((MID((IF(ISERR(A580),"",fctsoleil(A580,fctlattodouble(VLOOKUP(B580,#REF!,3,FALSE)),fctlontodouble(VLOOKUP(B580,#REF!,4,FALSE)),FALSE))),1,4)),3,4))/(60*24))-fctlontodouble(VLOOKUP(B580,#REF!,4,FALSE))/360,1),
MOD(C580-fctlontodouble(VLOOKUP(B580,#REF!,4,FALSE))/360,1)&lt;MOD((((MID((MID((IF(ISERR(A580),"",fctsoleil(A580,fctlattodouble(VLOOKUP(B580,#REF!,3,FALSE)),fctlontodouble(VLOOKUP(B580,#REF!,4,FALSE)),FALSE))),7,4)),1,2))*60+MID((MID((IF(ISERR(A580),"",fctsoleil(A580,fctlattodouble(VLOOKUP(B580,#REF!,3,FALSE)),fctlontodouble(VLOOKUP(B580,#REF!,4,FALSE)),FALSE))),7,4)),3,4))/(60*24))-fctlontodouble(VLOOKUP(B580,#REF!,4,FALSE))/360,1)
),1,""),"")</f>
        <v/>
      </c>
      <c r="K580" s="82" t="str">
        <f t="shared" si="28"/>
        <v/>
      </c>
      <c r="L580" s="79" t="str">
        <f ca="1">IFERROR(IF(AND(
MOD(E580-fctlontodouble(VLOOKUP(D580,#REF!,4,FALSE))/360,1)&gt;=MOD((((MID((MID((IF(ISERR(A580),"",fctsoleil(A580,fctlattodouble(VLOOKUP(D580,#REF!,3,FALSE)),fctlontodouble(VLOOKUP(D580,#REF!,4,FALSE)),FALSE))),1,4)),1,2))*60+MID((MID((IF(ISERR(A580),"",fctsoleil(A580,fctlattodouble(VLOOKUP(D580,#REF!,3,FALSE)),fctlontodouble(VLOOKUP(D580,#REF!,4,FALSE)),FALSE))),1,4)),3,4))/(60*24))-fctlontodouble(VLOOKUP(D580,#REF!,4,FALSE))/360,1),
MOD(E580-fctlontodouble(VLOOKUP(D580,#REF!,4,FALSE))/360,1)&lt;MOD((((MID((MID((IF(ISERR(A580),"",fctsoleil(A580,fctlattodouble(VLOOKUP(D580,#REF!,3,FALSE)),fctlontodouble(VLOOKUP(D580,#REF!,4,FALSE)),FALSE))),7,4)),1,2))*60+MID((MID((IF(ISERR(A580),"",fctsoleil(A580,fctlattodouble(VLOOKUP(D580,#REF!,3,FALSE)),fctlontodouble(VLOOKUP(D580,#REF!,4,FALSE)),FALSE))),7,4)),3,4))/(60*24))-fctlontodouble(VLOOKUP(D580,#REF!,4,FALSE))/360,1)
),1," "),"")</f>
        <v/>
      </c>
      <c r="M580" s="79" t="str">
        <f t="shared" si="29"/>
        <v/>
      </c>
      <c r="N580" s="94"/>
      <c r="O580" s="83"/>
      <c r="P580" s="95"/>
      <c r="Q580" s="96"/>
      <c r="R580" s="97" t="str">
        <f>IF(AND(A580&lt;&gt;0,B580&lt;&gt;0,D580&lt;&gt;0,C580&lt;&gt;0,N580&lt;&gt;0),(vol_de_nuit(B580,D580,A580,C580,N580/24)*24),"")</f>
        <v/>
      </c>
      <c r="S580" s="98"/>
      <c r="T580" s="95"/>
      <c r="U580" s="99"/>
      <c r="V580" s="100"/>
      <c r="W580" s="101"/>
      <c r="X580" s="116" t="str">
        <f>IFERROR(IF(AND(VLOOKUP($F580,'Aircraft list'!$A$4:$G$39,2,FALSE)="YES",VLOOKUP($F580,'Aircraft list'!$A$4:$G$39,4,FALSE)="YES"),T580,""),"")</f>
        <v/>
      </c>
      <c r="Y580" s="115" t="str">
        <f>IFERROR(IF(AND(VLOOKUP($F580,'Aircraft list'!$A$4:$G$39,2,FALSE)="YES",VLOOKUP($F580,'Aircraft list'!$A$4:$G$39,4,FALSE)="YES"),V580,""),"")</f>
        <v/>
      </c>
      <c r="Z580" s="116" t="str">
        <f>IFERROR(IF(AND(VLOOKUP($F580,'Aircraft list'!$A$4:$G$39,3,FALSE)="YES",VLOOKUP($F580,'Aircraft list'!$A$4:$G$39,4,FALSE)="YES"),T580,""),"")</f>
        <v/>
      </c>
      <c r="AA580" s="115" t="str">
        <f>IFERROR(IF(AND(VLOOKUP($F580,'Aircraft list'!$A$4:$G$39,3,FALSE)="YES",VLOOKUP($F580,'Aircraft list'!$A$4:$G$39,4,FALSE)="YES"),V580,""),"")</f>
        <v/>
      </c>
      <c r="AB580" s="116" t="str">
        <f>IFERROR(IF(AND(VLOOKUP($F580,'Aircraft list'!$A$4:$G$39,2,FALSE)="YES",VLOOKUP($F580,'Aircraft list'!$A$4:$G$39,6,FALSE)="YES"),T580,""),"")</f>
        <v/>
      </c>
      <c r="AC580" s="115" t="str">
        <f>IFERROR(IF(AND(VLOOKUP($F580,'Aircraft list'!$A$4:$G$39,2,FALSE)="YES",VLOOKUP($F580,'Aircraft list'!$A$4:$G$39,6,FALSE)="YES"),V580,""),"")</f>
        <v/>
      </c>
      <c r="AD580" s="116" t="str">
        <f>IFERROR(IF(AND(VLOOKUP($F580,'Aircraft list'!$A$4:$G$39,3,FALSE)="YES",VLOOKUP($F580,'Aircraft list'!$A$4:$G$39,6,FALSE)="YES"),T580,""),"")</f>
        <v/>
      </c>
      <c r="AE580" s="117" t="str">
        <f>IFERROR(IF(AND(VLOOKUP($F580,'Aircraft list'!$A$4:$G$39,3,FALSE)="YES",VLOOKUP($F580,'Aircraft list'!$A$4:$G$39,6,FALSE)="YES"),U580,""),"")</f>
        <v/>
      </c>
      <c r="AF580" s="115" t="str">
        <f>IFERROR(IF(AND(VLOOKUP($F580,'Aircraft list'!$A$4:$G$39,3,FALSE)="YES",VLOOKUP($F580,'Aircraft list'!$A$4:$G$39,6,FALSE)="YES"),V580,""),"")</f>
        <v/>
      </c>
      <c r="AG580" s="116" t="str">
        <f>IFERROR(IF(VLOOKUP($F580,'Aircraft list'!$A$4:$G$39,5,FALSE)="YES",T580,""),"")</f>
        <v/>
      </c>
      <c r="AH580" s="117" t="str">
        <f>IFERROR(IF(VLOOKUP($F580,'Aircraft list'!$A$4:$G$39,5,FALSE)="YES",U580,""),"")</f>
        <v/>
      </c>
      <c r="AI580" s="115" t="str">
        <f>IFERROR(IF(VLOOKUP($F580,'Aircraft list'!$A$4:$G$39,5,FALSE)="YES",V580,""),"")</f>
        <v/>
      </c>
      <c r="AJ580" s="101"/>
      <c r="AK580" s="101"/>
      <c r="AL580" s="101"/>
      <c r="AM580" s="102" t="str">
        <f>IFERROR(IF(VLOOKUP($F580,'Aircraft list'!$A$4:$G$39,7,FALSE)="YES",N580,""),"")</f>
        <v/>
      </c>
      <c r="AN580" s="112"/>
      <c r="AO580" s="101"/>
      <c r="AP580" s="101"/>
      <c r="AQ580" s="101"/>
      <c r="AR580" s="111"/>
      <c r="AS580" s="102"/>
      <c r="AT580" s="102"/>
    </row>
    <row r="581" spans="1:46" s="50" customFormat="1">
      <c r="A581" s="84"/>
      <c r="B581" s="75"/>
      <c r="C581" s="76"/>
      <c r="D581" s="77"/>
      <c r="E581" s="73" t="str">
        <f t="shared" si="27"/>
        <v/>
      </c>
      <c r="F581" s="79"/>
      <c r="G581" s="80"/>
      <c r="H581" s="50" t="str">
        <f>IFERROR(IF(VLOOKUP(F581,'Aircraft list'!$A$4:$T$59, 3,FALSE)="YES", "ME", "SE" )," ")</f>
        <v xml:space="preserve"> </v>
      </c>
      <c r="I581" s="80"/>
      <c r="J581" s="81" t="str">
        <f ca="1">IFERROR(IF(AND(
MOD(C581-fctlontodouble(VLOOKUP(B581,#REF!,4,FALSE))/360,1)&gt;=MOD((((MID((MID((IF(ISERR(A581),"",fctsoleil(A581,fctlattodouble(VLOOKUP(B581,#REF!,3,FALSE)),fctlontodouble(VLOOKUP(B581,#REF!,4,FALSE)),FALSE))),1,4)),1,2))*60+MID((MID((IF(ISERR(A581),"",fctsoleil(A581,fctlattodouble(VLOOKUP(B581,#REF!,3,FALSE)),fctlontodouble(VLOOKUP(B581,#REF!,4,FALSE)),FALSE))),1,4)),3,4))/(60*24))-fctlontodouble(VLOOKUP(B581,#REF!,4,FALSE))/360,1),
MOD(C581-fctlontodouble(VLOOKUP(B581,#REF!,4,FALSE))/360,1)&lt;MOD((((MID((MID((IF(ISERR(A581),"",fctsoleil(A581,fctlattodouble(VLOOKUP(B581,#REF!,3,FALSE)),fctlontodouble(VLOOKUP(B581,#REF!,4,FALSE)),FALSE))),7,4)),1,2))*60+MID((MID((IF(ISERR(A581),"",fctsoleil(A581,fctlattodouble(VLOOKUP(B581,#REF!,3,FALSE)),fctlontodouble(VLOOKUP(B581,#REF!,4,FALSE)),FALSE))),7,4)),3,4))/(60*24))-fctlontodouble(VLOOKUP(B581,#REF!,4,FALSE))/360,1)
),1,""),"")</f>
        <v/>
      </c>
      <c r="K581" s="82" t="str">
        <f t="shared" si="28"/>
        <v/>
      </c>
      <c r="L581" s="79" t="str">
        <f ca="1">IFERROR(IF(AND(
MOD(E581-fctlontodouble(VLOOKUP(D581,#REF!,4,FALSE))/360,1)&gt;=MOD((((MID((MID((IF(ISERR(A581),"",fctsoleil(A581,fctlattodouble(VLOOKUP(D581,#REF!,3,FALSE)),fctlontodouble(VLOOKUP(D581,#REF!,4,FALSE)),FALSE))),1,4)),1,2))*60+MID((MID((IF(ISERR(A581),"",fctsoleil(A581,fctlattodouble(VLOOKUP(D581,#REF!,3,FALSE)),fctlontodouble(VLOOKUP(D581,#REF!,4,FALSE)),FALSE))),1,4)),3,4))/(60*24))-fctlontodouble(VLOOKUP(D581,#REF!,4,FALSE))/360,1),
MOD(E581-fctlontodouble(VLOOKUP(D581,#REF!,4,FALSE))/360,1)&lt;MOD((((MID((MID((IF(ISERR(A581),"",fctsoleil(A581,fctlattodouble(VLOOKUP(D581,#REF!,3,FALSE)),fctlontodouble(VLOOKUP(D581,#REF!,4,FALSE)),FALSE))),7,4)),1,2))*60+MID((MID((IF(ISERR(A581),"",fctsoleil(A581,fctlattodouble(VLOOKUP(D581,#REF!,3,FALSE)),fctlontodouble(VLOOKUP(D581,#REF!,4,FALSE)),FALSE))),7,4)),3,4))/(60*24))-fctlontodouble(VLOOKUP(D581,#REF!,4,FALSE))/360,1)
),1," "),"")</f>
        <v/>
      </c>
      <c r="M581" s="79" t="str">
        <f t="shared" si="29"/>
        <v/>
      </c>
      <c r="N581" s="94"/>
      <c r="O581" s="83"/>
      <c r="P581" s="95"/>
      <c r="Q581" s="96"/>
      <c r="R581" s="97" t="str">
        <f>IF(AND(A581&lt;&gt;0,B581&lt;&gt;0,D581&lt;&gt;0,C581&lt;&gt;0,N581&lt;&gt;0),(vol_de_nuit(B581,D581,A581,C581,N581/24)*24),"")</f>
        <v/>
      </c>
      <c r="S581" s="98"/>
      <c r="T581" s="95"/>
      <c r="U581" s="99"/>
      <c r="V581" s="100"/>
      <c r="W581" s="101"/>
      <c r="X581" s="116" t="str">
        <f>IFERROR(IF(AND(VLOOKUP($F581,'Aircraft list'!$A$4:$G$39,2,FALSE)="YES",VLOOKUP($F581,'Aircraft list'!$A$4:$G$39,4,FALSE)="YES"),T581,""),"")</f>
        <v/>
      </c>
      <c r="Y581" s="115" t="str">
        <f>IFERROR(IF(AND(VLOOKUP($F581,'Aircraft list'!$A$4:$G$39,2,FALSE)="YES",VLOOKUP($F581,'Aircraft list'!$A$4:$G$39,4,FALSE)="YES"),V581,""),"")</f>
        <v/>
      </c>
      <c r="Z581" s="116" t="str">
        <f>IFERROR(IF(AND(VLOOKUP($F581,'Aircraft list'!$A$4:$G$39,3,FALSE)="YES",VLOOKUP($F581,'Aircraft list'!$A$4:$G$39,4,FALSE)="YES"),T581,""),"")</f>
        <v/>
      </c>
      <c r="AA581" s="115" t="str">
        <f>IFERROR(IF(AND(VLOOKUP($F581,'Aircraft list'!$A$4:$G$39,3,FALSE)="YES",VLOOKUP($F581,'Aircraft list'!$A$4:$G$39,4,FALSE)="YES"),V581,""),"")</f>
        <v/>
      </c>
      <c r="AB581" s="116" t="str">
        <f>IFERROR(IF(AND(VLOOKUP($F581,'Aircraft list'!$A$4:$G$39,2,FALSE)="YES",VLOOKUP($F581,'Aircraft list'!$A$4:$G$39,6,FALSE)="YES"),T581,""),"")</f>
        <v/>
      </c>
      <c r="AC581" s="115" t="str">
        <f>IFERROR(IF(AND(VLOOKUP($F581,'Aircraft list'!$A$4:$G$39,2,FALSE)="YES",VLOOKUP($F581,'Aircraft list'!$A$4:$G$39,6,FALSE)="YES"),V581,""),"")</f>
        <v/>
      </c>
      <c r="AD581" s="116" t="str">
        <f>IFERROR(IF(AND(VLOOKUP($F581,'Aircraft list'!$A$4:$G$39,3,FALSE)="YES",VLOOKUP($F581,'Aircraft list'!$A$4:$G$39,6,FALSE)="YES"),T581,""),"")</f>
        <v/>
      </c>
      <c r="AE581" s="117" t="str">
        <f>IFERROR(IF(AND(VLOOKUP($F581,'Aircraft list'!$A$4:$G$39,3,FALSE)="YES",VLOOKUP($F581,'Aircraft list'!$A$4:$G$39,6,FALSE)="YES"),U581,""),"")</f>
        <v/>
      </c>
      <c r="AF581" s="115" t="str">
        <f>IFERROR(IF(AND(VLOOKUP($F581,'Aircraft list'!$A$4:$G$39,3,FALSE)="YES",VLOOKUP($F581,'Aircraft list'!$A$4:$G$39,6,FALSE)="YES"),V581,""),"")</f>
        <v/>
      </c>
      <c r="AG581" s="116" t="str">
        <f>IFERROR(IF(VLOOKUP($F581,'Aircraft list'!$A$4:$G$39,5,FALSE)="YES",T581,""),"")</f>
        <v/>
      </c>
      <c r="AH581" s="117" t="str">
        <f>IFERROR(IF(VLOOKUP($F581,'Aircraft list'!$A$4:$G$39,5,FALSE)="YES",U581,""),"")</f>
        <v/>
      </c>
      <c r="AI581" s="115" t="str">
        <f>IFERROR(IF(VLOOKUP($F581,'Aircraft list'!$A$4:$G$39,5,FALSE)="YES",V581,""),"")</f>
        <v/>
      </c>
      <c r="AJ581" s="101"/>
      <c r="AK581" s="101"/>
      <c r="AL581" s="101"/>
      <c r="AM581" s="102" t="str">
        <f>IFERROR(IF(VLOOKUP($F581,'Aircraft list'!$A$4:$G$39,7,FALSE)="YES",N581,""),"")</f>
        <v/>
      </c>
      <c r="AN581" s="112"/>
      <c r="AO581" s="101"/>
      <c r="AP581" s="101"/>
      <c r="AQ581" s="101"/>
      <c r="AR581" s="111"/>
      <c r="AS581" s="102"/>
      <c r="AT581" s="102"/>
    </row>
    <row r="582" spans="1:46" s="50" customFormat="1">
      <c r="A582" s="84"/>
      <c r="B582" s="75"/>
      <c r="C582" s="76"/>
      <c r="D582" s="77"/>
      <c r="E582" s="73" t="str">
        <f t="shared" si="27"/>
        <v/>
      </c>
      <c r="F582" s="79"/>
      <c r="G582" s="80"/>
      <c r="H582" s="50" t="str">
        <f>IFERROR(IF(VLOOKUP(F582,'Aircraft list'!$A$4:$T$59, 3,FALSE)="YES", "ME", "SE" )," ")</f>
        <v xml:space="preserve"> </v>
      </c>
      <c r="I582" s="80"/>
      <c r="J582" s="81" t="str">
        <f ca="1">IFERROR(IF(AND(
MOD(C582-fctlontodouble(VLOOKUP(B582,#REF!,4,FALSE))/360,1)&gt;=MOD((((MID((MID((IF(ISERR(A582),"",fctsoleil(A582,fctlattodouble(VLOOKUP(B582,#REF!,3,FALSE)),fctlontodouble(VLOOKUP(B582,#REF!,4,FALSE)),FALSE))),1,4)),1,2))*60+MID((MID((IF(ISERR(A582),"",fctsoleil(A582,fctlattodouble(VLOOKUP(B582,#REF!,3,FALSE)),fctlontodouble(VLOOKUP(B582,#REF!,4,FALSE)),FALSE))),1,4)),3,4))/(60*24))-fctlontodouble(VLOOKUP(B582,#REF!,4,FALSE))/360,1),
MOD(C582-fctlontodouble(VLOOKUP(B582,#REF!,4,FALSE))/360,1)&lt;MOD((((MID((MID((IF(ISERR(A582),"",fctsoleil(A582,fctlattodouble(VLOOKUP(B582,#REF!,3,FALSE)),fctlontodouble(VLOOKUP(B582,#REF!,4,FALSE)),FALSE))),7,4)),1,2))*60+MID((MID((IF(ISERR(A582),"",fctsoleil(A582,fctlattodouble(VLOOKUP(B582,#REF!,3,FALSE)),fctlontodouble(VLOOKUP(B582,#REF!,4,FALSE)),FALSE))),7,4)),3,4))/(60*24))-fctlontodouble(VLOOKUP(B582,#REF!,4,FALSE))/360,1)
),1,""),"")</f>
        <v/>
      </c>
      <c r="K582" s="82" t="str">
        <f t="shared" si="28"/>
        <v/>
      </c>
      <c r="L582" s="79" t="str">
        <f ca="1">IFERROR(IF(AND(
MOD(E582-fctlontodouble(VLOOKUP(D582,#REF!,4,FALSE))/360,1)&gt;=MOD((((MID((MID((IF(ISERR(A582),"",fctsoleil(A582,fctlattodouble(VLOOKUP(D582,#REF!,3,FALSE)),fctlontodouble(VLOOKUP(D582,#REF!,4,FALSE)),FALSE))),1,4)),1,2))*60+MID((MID((IF(ISERR(A582),"",fctsoleil(A582,fctlattodouble(VLOOKUP(D582,#REF!,3,FALSE)),fctlontodouble(VLOOKUP(D582,#REF!,4,FALSE)),FALSE))),1,4)),3,4))/(60*24))-fctlontodouble(VLOOKUP(D582,#REF!,4,FALSE))/360,1),
MOD(E582-fctlontodouble(VLOOKUP(D582,#REF!,4,FALSE))/360,1)&lt;MOD((((MID((MID((IF(ISERR(A582),"",fctsoleil(A582,fctlattodouble(VLOOKUP(D582,#REF!,3,FALSE)),fctlontodouble(VLOOKUP(D582,#REF!,4,FALSE)),FALSE))),7,4)),1,2))*60+MID((MID((IF(ISERR(A582),"",fctsoleil(A582,fctlattodouble(VLOOKUP(D582,#REF!,3,FALSE)),fctlontodouble(VLOOKUP(D582,#REF!,4,FALSE)),FALSE))),7,4)),3,4))/(60*24))-fctlontodouble(VLOOKUP(D582,#REF!,4,FALSE))/360,1)
),1," "),"")</f>
        <v/>
      </c>
      <c r="M582" s="79" t="str">
        <f t="shared" si="29"/>
        <v/>
      </c>
      <c r="N582" s="94"/>
      <c r="O582" s="83"/>
      <c r="P582" s="95"/>
      <c r="Q582" s="96"/>
      <c r="R582" s="97" t="str">
        <f>IF(AND(A582&lt;&gt;0,B582&lt;&gt;0,D582&lt;&gt;0,C582&lt;&gt;0,N582&lt;&gt;0),(vol_de_nuit(B582,D582,A582,C582,N582/24)*24),"")</f>
        <v/>
      </c>
      <c r="S582" s="98"/>
      <c r="T582" s="95"/>
      <c r="U582" s="99"/>
      <c r="V582" s="100"/>
      <c r="W582" s="101"/>
      <c r="X582" s="116" t="str">
        <f>IFERROR(IF(AND(VLOOKUP($F582,'Aircraft list'!$A$4:$G$39,2,FALSE)="YES",VLOOKUP($F582,'Aircraft list'!$A$4:$G$39,4,FALSE)="YES"),T582,""),"")</f>
        <v/>
      </c>
      <c r="Y582" s="115" t="str">
        <f>IFERROR(IF(AND(VLOOKUP($F582,'Aircraft list'!$A$4:$G$39,2,FALSE)="YES",VLOOKUP($F582,'Aircraft list'!$A$4:$G$39,4,FALSE)="YES"),V582,""),"")</f>
        <v/>
      </c>
      <c r="Z582" s="116" t="str">
        <f>IFERROR(IF(AND(VLOOKUP($F582,'Aircraft list'!$A$4:$G$39,3,FALSE)="YES",VLOOKUP($F582,'Aircraft list'!$A$4:$G$39,4,FALSE)="YES"),T582,""),"")</f>
        <v/>
      </c>
      <c r="AA582" s="115" t="str">
        <f>IFERROR(IF(AND(VLOOKUP($F582,'Aircraft list'!$A$4:$G$39,3,FALSE)="YES",VLOOKUP($F582,'Aircraft list'!$A$4:$G$39,4,FALSE)="YES"),V582,""),"")</f>
        <v/>
      </c>
      <c r="AB582" s="116" t="str">
        <f>IFERROR(IF(AND(VLOOKUP($F582,'Aircraft list'!$A$4:$G$39,2,FALSE)="YES",VLOOKUP($F582,'Aircraft list'!$A$4:$G$39,6,FALSE)="YES"),T582,""),"")</f>
        <v/>
      </c>
      <c r="AC582" s="115" t="str">
        <f>IFERROR(IF(AND(VLOOKUP($F582,'Aircraft list'!$A$4:$G$39,2,FALSE)="YES",VLOOKUP($F582,'Aircraft list'!$A$4:$G$39,6,FALSE)="YES"),V582,""),"")</f>
        <v/>
      </c>
      <c r="AD582" s="116" t="str">
        <f>IFERROR(IF(AND(VLOOKUP($F582,'Aircraft list'!$A$4:$G$39,3,FALSE)="YES",VLOOKUP($F582,'Aircraft list'!$A$4:$G$39,6,FALSE)="YES"),T582,""),"")</f>
        <v/>
      </c>
      <c r="AE582" s="117" t="str">
        <f>IFERROR(IF(AND(VLOOKUP($F582,'Aircraft list'!$A$4:$G$39,3,FALSE)="YES",VLOOKUP($F582,'Aircraft list'!$A$4:$G$39,6,FALSE)="YES"),U582,""),"")</f>
        <v/>
      </c>
      <c r="AF582" s="115" t="str">
        <f>IFERROR(IF(AND(VLOOKUP($F582,'Aircraft list'!$A$4:$G$39,3,FALSE)="YES",VLOOKUP($F582,'Aircraft list'!$A$4:$G$39,6,FALSE)="YES"),V582,""),"")</f>
        <v/>
      </c>
      <c r="AG582" s="116" t="str">
        <f>IFERROR(IF(VLOOKUP($F582,'Aircraft list'!$A$4:$G$39,5,FALSE)="YES",T582,""),"")</f>
        <v/>
      </c>
      <c r="AH582" s="117" t="str">
        <f>IFERROR(IF(VLOOKUP($F582,'Aircraft list'!$A$4:$G$39,5,FALSE)="YES",U582,""),"")</f>
        <v/>
      </c>
      <c r="AI582" s="115" t="str">
        <f>IFERROR(IF(VLOOKUP($F582,'Aircraft list'!$A$4:$G$39,5,FALSE)="YES",V582,""),"")</f>
        <v/>
      </c>
      <c r="AJ582" s="101"/>
      <c r="AK582" s="101"/>
      <c r="AL582" s="101"/>
      <c r="AM582" s="102" t="str">
        <f>IFERROR(IF(VLOOKUP($F582,'Aircraft list'!$A$4:$G$39,7,FALSE)="YES",N582,""),"")</f>
        <v/>
      </c>
      <c r="AN582" s="112"/>
      <c r="AO582" s="101"/>
      <c r="AP582" s="101"/>
      <c r="AQ582" s="101"/>
      <c r="AR582" s="111"/>
      <c r="AS582" s="102"/>
      <c r="AT582" s="102"/>
    </row>
    <row r="583" spans="1:46" s="50" customFormat="1">
      <c r="A583" s="84"/>
      <c r="B583" s="75"/>
      <c r="C583" s="76"/>
      <c r="D583" s="77"/>
      <c r="E583" s="73" t="str">
        <f t="shared" ref="E583:E646" si="30">IFERROR(IF(N583="","",C583+TEXT(N583/24,"h:mm")),"")</f>
        <v/>
      </c>
      <c r="F583" s="79"/>
      <c r="G583" s="80"/>
      <c r="H583" s="50" t="str">
        <f>IFERROR(IF(VLOOKUP(F583,'Aircraft list'!$A$4:$T$59, 3,FALSE)="YES", "ME", "SE" )," ")</f>
        <v xml:space="preserve"> </v>
      </c>
      <c r="I583" s="80"/>
      <c r="J583" s="81" t="str">
        <f ca="1">IFERROR(IF(AND(
MOD(C583-fctlontodouble(VLOOKUP(B583,#REF!,4,FALSE))/360,1)&gt;=MOD((((MID((MID((IF(ISERR(A583),"",fctsoleil(A583,fctlattodouble(VLOOKUP(B583,#REF!,3,FALSE)),fctlontodouble(VLOOKUP(B583,#REF!,4,FALSE)),FALSE))),1,4)),1,2))*60+MID((MID((IF(ISERR(A583),"",fctsoleil(A583,fctlattodouble(VLOOKUP(B583,#REF!,3,FALSE)),fctlontodouble(VLOOKUP(B583,#REF!,4,FALSE)),FALSE))),1,4)),3,4))/(60*24))-fctlontodouble(VLOOKUP(B583,#REF!,4,FALSE))/360,1),
MOD(C583-fctlontodouble(VLOOKUP(B583,#REF!,4,FALSE))/360,1)&lt;MOD((((MID((MID((IF(ISERR(A583),"",fctsoleil(A583,fctlattodouble(VLOOKUP(B583,#REF!,3,FALSE)),fctlontodouble(VLOOKUP(B583,#REF!,4,FALSE)),FALSE))),7,4)),1,2))*60+MID((MID((IF(ISERR(A583),"",fctsoleil(A583,fctlattodouble(VLOOKUP(B583,#REF!,3,FALSE)),fctlontodouble(VLOOKUP(B583,#REF!,4,FALSE)),FALSE))),7,4)),3,4))/(60*24))-fctlontodouble(VLOOKUP(B583,#REF!,4,FALSE))/360,1)
),1,""),"")</f>
        <v/>
      </c>
      <c r="K583" s="82" t="str">
        <f t="shared" ref="K583:K646" si="31">IF(C583&lt;&gt;"",IF(J583=1,"",1),"")</f>
        <v/>
      </c>
      <c r="L583" s="79" t="str">
        <f ca="1">IFERROR(IF(AND(
MOD(E583-fctlontodouble(VLOOKUP(D583,#REF!,4,FALSE))/360,1)&gt;=MOD((((MID((MID((IF(ISERR(A583),"",fctsoleil(A583,fctlattodouble(VLOOKUP(D583,#REF!,3,FALSE)),fctlontodouble(VLOOKUP(D583,#REF!,4,FALSE)),FALSE))),1,4)),1,2))*60+MID((MID((IF(ISERR(A583),"",fctsoleil(A583,fctlattodouble(VLOOKUP(D583,#REF!,3,FALSE)),fctlontodouble(VLOOKUP(D583,#REF!,4,FALSE)),FALSE))),1,4)),3,4))/(60*24))-fctlontodouble(VLOOKUP(D583,#REF!,4,FALSE))/360,1),
MOD(E583-fctlontodouble(VLOOKUP(D583,#REF!,4,FALSE))/360,1)&lt;MOD((((MID((MID((IF(ISERR(A583),"",fctsoleil(A583,fctlattodouble(VLOOKUP(D583,#REF!,3,FALSE)),fctlontodouble(VLOOKUP(D583,#REF!,4,FALSE)),FALSE))),7,4)),1,2))*60+MID((MID((IF(ISERR(A583),"",fctsoleil(A583,fctlattodouble(VLOOKUP(D583,#REF!,3,FALSE)),fctlontodouble(VLOOKUP(D583,#REF!,4,FALSE)),FALSE))),7,4)),3,4))/(60*24))-fctlontodouble(VLOOKUP(D583,#REF!,4,FALSE))/360,1)
),1," "),"")</f>
        <v/>
      </c>
      <c r="M583" s="79" t="str">
        <f t="shared" ref="M583:M646" si="32">IF(C583&lt;&gt;"",IF(L583=1,"",1),"")</f>
        <v/>
      </c>
      <c r="N583" s="94"/>
      <c r="O583" s="83"/>
      <c r="P583" s="95"/>
      <c r="Q583" s="96"/>
      <c r="R583" s="97" t="str">
        <f>IF(AND(A583&lt;&gt;0,B583&lt;&gt;0,D583&lt;&gt;0,C583&lt;&gt;0,N583&lt;&gt;0),(vol_de_nuit(B583,D583,A583,C583,N583/24)*24),"")</f>
        <v/>
      </c>
      <c r="S583" s="98"/>
      <c r="T583" s="95"/>
      <c r="U583" s="99"/>
      <c r="V583" s="100"/>
      <c r="W583" s="101"/>
      <c r="X583" s="116" t="str">
        <f>IFERROR(IF(AND(VLOOKUP($F583,'Aircraft list'!$A$4:$G$39,2,FALSE)="YES",VLOOKUP($F583,'Aircraft list'!$A$4:$G$39,4,FALSE)="YES"),T583,""),"")</f>
        <v/>
      </c>
      <c r="Y583" s="115" t="str">
        <f>IFERROR(IF(AND(VLOOKUP($F583,'Aircraft list'!$A$4:$G$39,2,FALSE)="YES",VLOOKUP($F583,'Aircraft list'!$A$4:$G$39,4,FALSE)="YES"),V583,""),"")</f>
        <v/>
      </c>
      <c r="Z583" s="116" t="str">
        <f>IFERROR(IF(AND(VLOOKUP($F583,'Aircraft list'!$A$4:$G$39,3,FALSE)="YES",VLOOKUP($F583,'Aircraft list'!$A$4:$G$39,4,FALSE)="YES"),T583,""),"")</f>
        <v/>
      </c>
      <c r="AA583" s="115" t="str">
        <f>IFERROR(IF(AND(VLOOKUP($F583,'Aircraft list'!$A$4:$G$39,3,FALSE)="YES",VLOOKUP($F583,'Aircraft list'!$A$4:$G$39,4,FALSE)="YES"),V583,""),"")</f>
        <v/>
      </c>
      <c r="AB583" s="116" t="str">
        <f>IFERROR(IF(AND(VLOOKUP($F583,'Aircraft list'!$A$4:$G$39,2,FALSE)="YES",VLOOKUP($F583,'Aircraft list'!$A$4:$G$39,6,FALSE)="YES"),T583,""),"")</f>
        <v/>
      </c>
      <c r="AC583" s="115" t="str">
        <f>IFERROR(IF(AND(VLOOKUP($F583,'Aircraft list'!$A$4:$G$39,2,FALSE)="YES",VLOOKUP($F583,'Aircraft list'!$A$4:$G$39,6,FALSE)="YES"),V583,""),"")</f>
        <v/>
      </c>
      <c r="AD583" s="116" t="str">
        <f>IFERROR(IF(AND(VLOOKUP($F583,'Aircraft list'!$A$4:$G$39,3,FALSE)="YES",VLOOKUP($F583,'Aircraft list'!$A$4:$G$39,6,FALSE)="YES"),T583,""),"")</f>
        <v/>
      </c>
      <c r="AE583" s="117" t="str">
        <f>IFERROR(IF(AND(VLOOKUP($F583,'Aircraft list'!$A$4:$G$39,3,FALSE)="YES",VLOOKUP($F583,'Aircraft list'!$A$4:$G$39,6,FALSE)="YES"),U583,""),"")</f>
        <v/>
      </c>
      <c r="AF583" s="115" t="str">
        <f>IFERROR(IF(AND(VLOOKUP($F583,'Aircraft list'!$A$4:$G$39,3,FALSE)="YES",VLOOKUP($F583,'Aircraft list'!$A$4:$G$39,6,FALSE)="YES"),V583,""),"")</f>
        <v/>
      </c>
      <c r="AG583" s="116" t="str">
        <f>IFERROR(IF(VLOOKUP($F583,'Aircraft list'!$A$4:$G$39,5,FALSE)="YES",T583,""),"")</f>
        <v/>
      </c>
      <c r="AH583" s="117" t="str">
        <f>IFERROR(IF(VLOOKUP($F583,'Aircraft list'!$A$4:$G$39,5,FALSE)="YES",U583,""),"")</f>
        <v/>
      </c>
      <c r="AI583" s="115" t="str">
        <f>IFERROR(IF(VLOOKUP($F583,'Aircraft list'!$A$4:$G$39,5,FALSE)="YES",V583,""),"")</f>
        <v/>
      </c>
      <c r="AJ583" s="101"/>
      <c r="AK583" s="101"/>
      <c r="AL583" s="101"/>
      <c r="AM583" s="102" t="str">
        <f>IFERROR(IF(VLOOKUP($F583,'Aircraft list'!$A$4:$G$39,7,FALSE)="YES",N583,""),"")</f>
        <v/>
      </c>
      <c r="AN583" s="112"/>
      <c r="AO583" s="101"/>
      <c r="AP583" s="101"/>
      <c r="AQ583" s="101"/>
      <c r="AR583" s="111"/>
      <c r="AS583" s="102"/>
      <c r="AT583" s="102"/>
    </row>
    <row r="584" spans="1:46" s="50" customFormat="1">
      <c r="A584" s="84"/>
      <c r="B584" s="75"/>
      <c r="C584" s="76"/>
      <c r="D584" s="77"/>
      <c r="E584" s="73" t="str">
        <f t="shared" si="30"/>
        <v/>
      </c>
      <c r="F584" s="79"/>
      <c r="G584" s="80"/>
      <c r="H584" s="50" t="str">
        <f>IFERROR(IF(VLOOKUP(F584,'Aircraft list'!$A$4:$T$59, 3,FALSE)="YES", "ME", "SE" )," ")</f>
        <v xml:space="preserve"> </v>
      </c>
      <c r="I584" s="80"/>
      <c r="J584" s="81" t="str">
        <f ca="1">IFERROR(IF(AND(
MOD(C584-fctlontodouble(VLOOKUP(B584,#REF!,4,FALSE))/360,1)&gt;=MOD((((MID((MID((IF(ISERR(A584),"",fctsoleil(A584,fctlattodouble(VLOOKUP(B584,#REF!,3,FALSE)),fctlontodouble(VLOOKUP(B584,#REF!,4,FALSE)),FALSE))),1,4)),1,2))*60+MID((MID((IF(ISERR(A584),"",fctsoleil(A584,fctlattodouble(VLOOKUP(B584,#REF!,3,FALSE)),fctlontodouble(VLOOKUP(B584,#REF!,4,FALSE)),FALSE))),1,4)),3,4))/(60*24))-fctlontodouble(VLOOKUP(B584,#REF!,4,FALSE))/360,1),
MOD(C584-fctlontodouble(VLOOKUP(B584,#REF!,4,FALSE))/360,1)&lt;MOD((((MID((MID((IF(ISERR(A584),"",fctsoleil(A584,fctlattodouble(VLOOKUP(B584,#REF!,3,FALSE)),fctlontodouble(VLOOKUP(B584,#REF!,4,FALSE)),FALSE))),7,4)),1,2))*60+MID((MID((IF(ISERR(A584),"",fctsoleil(A584,fctlattodouble(VLOOKUP(B584,#REF!,3,FALSE)),fctlontodouble(VLOOKUP(B584,#REF!,4,FALSE)),FALSE))),7,4)),3,4))/(60*24))-fctlontodouble(VLOOKUP(B584,#REF!,4,FALSE))/360,1)
),1,""),"")</f>
        <v/>
      </c>
      <c r="K584" s="82" t="str">
        <f t="shared" si="31"/>
        <v/>
      </c>
      <c r="L584" s="79" t="str">
        <f ca="1">IFERROR(IF(AND(
MOD(E584-fctlontodouble(VLOOKUP(D584,#REF!,4,FALSE))/360,1)&gt;=MOD((((MID((MID((IF(ISERR(A584),"",fctsoleil(A584,fctlattodouble(VLOOKUP(D584,#REF!,3,FALSE)),fctlontodouble(VLOOKUP(D584,#REF!,4,FALSE)),FALSE))),1,4)),1,2))*60+MID((MID((IF(ISERR(A584),"",fctsoleil(A584,fctlattodouble(VLOOKUP(D584,#REF!,3,FALSE)),fctlontodouble(VLOOKUP(D584,#REF!,4,FALSE)),FALSE))),1,4)),3,4))/(60*24))-fctlontodouble(VLOOKUP(D584,#REF!,4,FALSE))/360,1),
MOD(E584-fctlontodouble(VLOOKUP(D584,#REF!,4,FALSE))/360,1)&lt;MOD((((MID((MID((IF(ISERR(A584),"",fctsoleil(A584,fctlattodouble(VLOOKUP(D584,#REF!,3,FALSE)),fctlontodouble(VLOOKUP(D584,#REF!,4,FALSE)),FALSE))),7,4)),1,2))*60+MID((MID((IF(ISERR(A584),"",fctsoleil(A584,fctlattodouble(VLOOKUP(D584,#REF!,3,FALSE)),fctlontodouble(VLOOKUP(D584,#REF!,4,FALSE)),FALSE))),7,4)),3,4))/(60*24))-fctlontodouble(VLOOKUP(D584,#REF!,4,FALSE))/360,1)
),1," "),"")</f>
        <v/>
      </c>
      <c r="M584" s="79" t="str">
        <f t="shared" si="32"/>
        <v/>
      </c>
      <c r="N584" s="94"/>
      <c r="O584" s="83"/>
      <c r="P584" s="95"/>
      <c r="Q584" s="96"/>
      <c r="R584" s="97" t="str">
        <f>IF(AND(A584&lt;&gt;0,B584&lt;&gt;0,D584&lt;&gt;0,C584&lt;&gt;0,N584&lt;&gt;0),(vol_de_nuit(B584,D584,A584,C584,N584/24)*24),"")</f>
        <v/>
      </c>
      <c r="S584" s="98"/>
      <c r="T584" s="95"/>
      <c r="U584" s="99"/>
      <c r="V584" s="100"/>
      <c r="W584" s="101"/>
      <c r="X584" s="116" t="str">
        <f>IFERROR(IF(AND(VLOOKUP($F584,'Aircraft list'!$A$4:$G$39,2,FALSE)="YES",VLOOKUP($F584,'Aircraft list'!$A$4:$G$39,4,FALSE)="YES"),T584,""),"")</f>
        <v/>
      </c>
      <c r="Y584" s="115" t="str">
        <f>IFERROR(IF(AND(VLOOKUP($F584,'Aircraft list'!$A$4:$G$39,2,FALSE)="YES",VLOOKUP($F584,'Aircraft list'!$A$4:$G$39,4,FALSE)="YES"),V584,""),"")</f>
        <v/>
      </c>
      <c r="Z584" s="116" t="str">
        <f>IFERROR(IF(AND(VLOOKUP($F584,'Aircraft list'!$A$4:$G$39,3,FALSE)="YES",VLOOKUP($F584,'Aircraft list'!$A$4:$G$39,4,FALSE)="YES"),T584,""),"")</f>
        <v/>
      </c>
      <c r="AA584" s="115" t="str">
        <f>IFERROR(IF(AND(VLOOKUP($F584,'Aircraft list'!$A$4:$G$39,3,FALSE)="YES",VLOOKUP($F584,'Aircraft list'!$A$4:$G$39,4,FALSE)="YES"),V584,""),"")</f>
        <v/>
      </c>
      <c r="AB584" s="116" t="str">
        <f>IFERROR(IF(AND(VLOOKUP($F584,'Aircraft list'!$A$4:$G$39,2,FALSE)="YES",VLOOKUP($F584,'Aircraft list'!$A$4:$G$39,6,FALSE)="YES"),T584,""),"")</f>
        <v/>
      </c>
      <c r="AC584" s="115" t="str">
        <f>IFERROR(IF(AND(VLOOKUP($F584,'Aircraft list'!$A$4:$G$39,2,FALSE)="YES",VLOOKUP($F584,'Aircraft list'!$A$4:$G$39,6,FALSE)="YES"),V584,""),"")</f>
        <v/>
      </c>
      <c r="AD584" s="116" t="str">
        <f>IFERROR(IF(AND(VLOOKUP($F584,'Aircraft list'!$A$4:$G$39,3,FALSE)="YES",VLOOKUP($F584,'Aircraft list'!$A$4:$G$39,6,FALSE)="YES"),T584,""),"")</f>
        <v/>
      </c>
      <c r="AE584" s="117" t="str">
        <f>IFERROR(IF(AND(VLOOKUP($F584,'Aircraft list'!$A$4:$G$39,3,FALSE)="YES",VLOOKUP($F584,'Aircraft list'!$A$4:$G$39,6,FALSE)="YES"),U584,""),"")</f>
        <v/>
      </c>
      <c r="AF584" s="115" t="str">
        <f>IFERROR(IF(AND(VLOOKUP($F584,'Aircraft list'!$A$4:$G$39,3,FALSE)="YES",VLOOKUP($F584,'Aircraft list'!$A$4:$G$39,6,FALSE)="YES"),V584,""),"")</f>
        <v/>
      </c>
      <c r="AG584" s="116" t="str">
        <f>IFERROR(IF(VLOOKUP($F584,'Aircraft list'!$A$4:$G$39,5,FALSE)="YES",T584,""),"")</f>
        <v/>
      </c>
      <c r="AH584" s="117" t="str">
        <f>IFERROR(IF(VLOOKUP($F584,'Aircraft list'!$A$4:$G$39,5,FALSE)="YES",U584,""),"")</f>
        <v/>
      </c>
      <c r="AI584" s="115" t="str">
        <f>IFERROR(IF(VLOOKUP($F584,'Aircraft list'!$A$4:$G$39,5,FALSE)="YES",V584,""),"")</f>
        <v/>
      </c>
      <c r="AJ584" s="101"/>
      <c r="AK584" s="101"/>
      <c r="AL584" s="101"/>
      <c r="AM584" s="102" t="str">
        <f>IFERROR(IF(VLOOKUP($F584,'Aircraft list'!$A$4:$G$39,7,FALSE)="YES",N584,""),"")</f>
        <v/>
      </c>
      <c r="AN584" s="112"/>
      <c r="AO584" s="101"/>
      <c r="AP584" s="101"/>
      <c r="AQ584" s="101"/>
      <c r="AR584" s="111"/>
      <c r="AS584" s="102"/>
      <c r="AT584" s="102"/>
    </row>
    <row r="585" spans="1:46" s="50" customFormat="1">
      <c r="A585" s="84"/>
      <c r="B585" s="75"/>
      <c r="C585" s="76"/>
      <c r="D585" s="77"/>
      <c r="E585" s="73" t="str">
        <f t="shared" si="30"/>
        <v/>
      </c>
      <c r="F585" s="79"/>
      <c r="G585" s="80"/>
      <c r="H585" s="50" t="str">
        <f>IFERROR(IF(VLOOKUP(F585,'Aircraft list'!$A$4:$T$59, 3,FALSE)="YES", "ME", "SE" )," ")</f>
        <v xml:space="preserve"> </v>
      </c>
      <c r="I585" s="80"/>
      <c r="J585" s="81" t="str">
        <f ca="1">IFERROR(IF(AND(
MOD(C585-fctlontodouble(VLOOKUP(B585,#REF!,4,FALSE))/360,1)&gt;=MOD((((MID((MID((IF(ISERR(A585),"",fctsoleil(A585,fctlattodouble(VLOOKUP(B585,#REF!,3,FALSE)),fctlontodouble(VLOOKUP(B585,#REF!,4,FALSE)),FALSE))),1,4)),1,2))*60+MID((MID((IF(ISERR(A585),"",fctsoleil(A585,fctlattodouble(VLOOKUP(B585,#REF!,3,FALSE)),fctlontodouble(VLOOKUP(B585,#REF!,4,FALSE)),FALSE))),1,4)),3,4))/(60*24))-fctlontodouble(VLOOKUP(B585,#REF!,4,FALSE))/360,1),
MOD(C585-fctlontodouble(VLOOKUP(B585,#REF!,4,FALSE))/360,1)&lt;MOD((((MID((MID((IF(ISERR(A585),"",fctsoleil(A585,fctlattodouble(VLOOKUP(B585,#REF!,3,FALSE)),fctlontodouble(VLOOKUP(B585,#REF!,4,FALSE)),FALSE))),7,4)),1,2))*60+MID((MID((IF(ISERR(A585),"",fctsoleil(A585,fctlattodouble(VLOOKUP(B585,#REF!,3,FALSE)),fctlontodouble(VLOOKUP(B585,#REF!,4,FALSE)),FALSE))),7,4)),3,4))/(60*24))-fctlontodouble(VLOOKUP(B585,#REF!,4,FALSE))/360,1)
),1,""),"")</f>
        <v/>
      </c>
      <c r="K585" s="82" t="str">
        <f t="shared" si="31"/>
        <v/>
      </c>
      <c r="L585" s="79" t="str">
        <f ca="1">IFERROR(IF(AND(
MOD(E585-fctlontodouble(VLOOKUP(D585,#REF!,4,FALSE))/360,1)&gt;=MOD((((MID((MID((IF(ISERR(A585),"",fctsoleil(A585,fctlattodouble(VLOOKUP(D585,#REF!,3,FALSE)),fctlontodouble(VLOOKUP(D585,#REF!,4,FALSE)),FALSE))),1,4)),1,2))*60+MID((MID((IF(ISERR(A585),"",fctsoleil(A585,fctlattodouble(VLOOKUP(D585,#REF!,3,FALSE)),fctlontodouble(VLOOKUP(D585,#REF!,4,FALSE)),FALSE))),1,4)),3,4))/(60*24))-fctlontodouble(VLOOKUP(D585,#REF!,4,FALSE))/360,1),
MOD(E585-fctlontodouble(VLOOKUP(D585,#REF!,4,FALSE))/360,1)&lt;MOD((((MID((MID((IF(ISERR(A585),"",fctsoleil(A585,fctlattodouble(VLOOKUP(D585,#REF!,3,FALSE)),fctlontodouble(VLOOKUP(D585,#REF!,4,FALSE)),FALSE))),7,4)),1,2))*60+MID((MID((IF(ISERR(A585),"",fctsoleil(A585,fctlattodouble(VLOOKUP(D585,#REF!,3,FALSE)),fctlontodouble(VLOOKUP(D585,#REF!,4,FALSE)),FALSE))),7,4)),3,4))/(60*24))-fctlontodouble(VLOOKUP(D585,#REF!,4,FALSE))/360,1)
),1," "),"")</f>
        <v/>
      </c>
      <c r="M585" s="79" t="str">
        <f t="shared" si="32"/>
        <v/>
      </c>
      <c r="N585" s="94"/>
      <c r="O585" s="83"/>
      <c r="P585" s="95"/>
      <c r="Q585" s="96"/>
      <c r="R585" s="97" t="str">
        <f>IF(AND(A585&lt;&gt;0,B585&lt;&gt;0,D585&lt;&gt;0,C585&lt;&gt;0,N585&lt;&gt;0),(vol_de_nuit(B585,D585,A585,C585,N585/24)*24),"")</f>
        <v/>
      </c>
      <c r="S585" s="98"/>
      <c r="T585" s="95"/>
      <c r="U585" s="99"/>
      <c r="V585" s="100"/>
      <c r="W585" s="101"/>
      <c r="X585" s="116" t="str">
        <f>IFERROR(IF(AND(VLOOKUP($F585,'Aircraft list'!$A$4:$G$39,2,FALSE)="YES",VLOOKUP($F585,'Aircraft list'!$A$4:$G$39,4,FALSE)="YES"),T585,""),"")</f>
        <v/>
      </c>
      <c r="Y585" s="115" t="str">
        <f>IFERROR(IF(AND(VLOOKUP($F585,'Aircraft list'!$A$4:$G$39,2,FALSE)="YES",VLOOKUP($F585,'Aircraft list'!$A$4:$G$39,4,FALSE)="YES"),V585,""),"")</f>
        <v/>
      </c>
      <c r="Z585" s="116" t="str">
        <f>IFERROR(IF(AND(VLOOKUP($F585,'Aircraft list'!$A$4:$G$39,3,FALSE)="YES",VLOOKUP($F585,'Aircraft list'!$A$4:$G$39,4,FALSE)="YES"),T585,""),"")</f>
        <v/>
      </c>
      <c r="AA585" s="115" t="str">
        <f>IFERROR(IF(AND(VLOOKUP($F585,'Aircraft list'!$A$4:$G$39,3,FALSE)="YES",VLOOKUP($F585,'Aircraft list'!$A$4:$G$39,4,FALSE)="YES"),V585,""),"")</f>
        <v/>
      </c>
      <c r="AB585" s="116" t="str">
        <f>IFERROR(IF(AND(VLOOKUP($F585,'Aircraft list'!$A$4:$G$39,2,FALSE)="YES",VLOOKUP($F585,'Aircraft list'!$A$4:$G$39,6,FALSE)="YES"),T585,""),"")</f>
        <v/>
      </c>
      <c r="AC585" s="115" t="str">
        <f>IFERROR(IF(AND(VLOOKUP($F585,'Aircraft list'!$A$4:$G$39,2,FALSE)="YES",VLOOKUP($F585,'Aircraft list'!$A$4:$G$39,6,FALSE)="YES"),V585,""),"")</f>
        <v/>
      </c>
      <c r="AD585" s="116" t="str">
        <f>IFERROR(IF(AND(VLOOKUP($F585,'Aircraft list'!$A$4:$G$39,3,FALSE)="YES",VLOOKUP($F585,'Aircraft list'!$A$4:$G$39,6,FALSE)="YES"),T585,""),"")</f>
        <v/>
      </c>
      <c r="AE585" s="117" t="str">
        <f>IFERROR(IF(AND(VLOOKUP($F585,'Aircraft list'!$A$4:$G$39,3,FALSE)="YES",VLOOKUP($F585,'Aircraft list'!$A$4:$G$39,6,FALSE)="YES"),U585,""),"")</f>
        <v/>
      </c>
      <c r="AF585" s="115" t="str">
        <f>IFERROR(IF(AND(VLOOKUP($F585,'Aircraft list'!$A$4:$G$39,3,FALSE)="YES",VLOOKUP($F585,'Aircraft list'!$A$4:$G$39,6,FALSE)="YES"),V585,""),"")</f>
        <v/>
      </c>
      <c r="AG585" s="116" t="str">
        <f>IFERROR(IF(VLOOKUP($F585,'Aircraft list'!$A$4:$G$39,5,FALSE)="YES",T585,""),"")</f>
        <v/>
      </c>
      <c r="AH585" s="117" t="str">
        <f>IFERROR(IF(VLOOKUP($F585,'Aircraft list'!$A$4:$G$39,5,FALSE)="YES",U585,""),"")</f>
        <v/>
      </c>
      <c r="AI585" s="115" t="str">
        <f>IFERROR(IF(VLOOKUP($F585,'Aircraft list'!$A$4:$G$39,5,FALSE)="YES",V585,""),"")</f>
        <v/>
      </c>
      <c r="AJ585" s="101"/>
      <c r="AK585" s="101"/>
      <c r="AL585" s="101"/>
      <c r="AM585" s="102" t="str">
        <f>IFERROR(IF(VLOOKUP($F585,'Aircraft list'!$A$4:$G$39,7,FALSE)="YES",N585,""),"")</f>
        <v/>
      </c>
      <c r="AN585" s="112"/>
      <c r="AO585" s="101"/>
      <c r="AP585" s="101"/>
      <c r="AQ585" s="101"/>
      <c r="AR585" s="111"/>
      <c r="AS585" s="102"/>
      <c r="AT585" s="102"/>
    </row>
    <row r="586" spans="1:46" s="50" customFormat="1">
      <c r="A586" s="84"/>
      <c r="B586" s="75"/>
      <c r="C586" s="76"/>
      <c r="D586" s="77"/>
      <c r="E586" s="73" t="str">
        <f t="shared" si="30"/>
        <v/>
      </c>
      <c r="F586" s="79"/>
      <c r="G586" s="80"/>
      <c r="H586" s="50" t="str">
        <f>IFERROR(IF(VLOOKUP(F586,'Aircraft list'!$A$4:$T$59, 3,FALSE)="YES", "ME", "SE" )," ")</f>
        <v xml:space="preserve"> </v>
      </c>
      <c r="I586" s="80"/>
      <c r="J586" s="81" t="str">
        <f ca="1">IFERROR(IF(AND(
MOD(C586-fctlontodouble(VLOOKUP(B586,#REF!,4,FALSE))/360,1)&gt;=MOD((((MID((MID((IF(ISERR(A586),"",fctsoleil(A586,fctlattodouble(VLOOKUP(B586,#REF!,3,FALSE)),fctlontodouble(VLOOKUP(B586,#REF!,4,FALSE)),FALSE))),1,4)),1,2))*60+MID((MID((IF(ISERR(A586),"",fctsoleil(A586,fctlattodouble(VLOOKUP(B586,#REF!,3,FALSE)),fctlontodouble(VLOOKUP(B586,#REF!,4,FALSE)),FALSE))),1,4)),3,4))/(60*24))-fctlontodouble(VLOOKUP(B586,#REF!,4,FALSE))/360,1),
MOD(C586-fctlontodouble(VLOOKUP(B586,#REF!,4,FALSE))/360,1)&lt;MOD((((MID((MID((IF(ISERR(A586),"",fctsoleil(A586,fctlattodouble(VLOOKUP(B586,#REF!,3,FALSE)),fctlontodouble(VLOOKUP(B586,#REF!,4,FALSE)),FALSE))),7,4)),1,2))*60+MID((MID((IF(ISERR(A586),"",fctsoleil(A586,fctlattodouble(VLOOKUP(B586,#REF!,3,FALSE)),fctlontodouble(VLOOKUP(B586,#REF!,4,FALSE)),FALSE))),7,4)),3,4))/(60*24))-fctlontodouble(VLOOKUP(B586,#REF!,4,FALSE))/360,1)
),1,""),"")</f>
        <v/>
      </c>
      <c r="K586" s="82" t="str">
        <f t="shared" si="31"/>
        <v/>
      </c>
      <c r="L586" s="79" t="str">
        <f ca="1">IFERROR(IF(AND(
MOD(E586-fctlontodouble(VLOOKUP(D586,#REF!,4,FALSE))/360,1)&gt;=MOD((((MID((MID((IF(ISERR(A586),"",fctsoleil(A586,fctlattodouble(VLOOKUP(D586,#REF!,3,FALSE)),fctlontodouble(VLOOKUP(D586,#REF!,4,FALSE)),FALSE))),1,4)),1,2))*60+MID((MID((IF(ISERR(A586),"",fctsoleil(A586,fctlattodouble(VLOOKUP(D586,#REF!,3,FALSE)),fctlontodouble(VLOOKUP(D586,#REF!,4,FALSE)),FALSE))),1,4)),3,4))/(60*24))-fctlontodouble(VLOOKUP(D586,#REF!,4,FALSE))/360,1),
MOD(E586-fctlontodouble(VLOOKUP(D586,#REF!,4,FALSE))/360,1)&lt;MOD((((MID((MID((IF(ISERR(A586),"",fctsoleil(A586,fctlattodouble(VLOOKUP(D586,#REF!,3,FALSE)),fctlontodouble(VLOOKUP(D586,#REF!,4,FALSE)),FALSE))),7,4)),1,2))*60+MID((MID((IF(ISERR(A586),"",fctsoleil(A586,fctlattodouble(VLOOKUP(D586,#REF!,3,FALSE)),fctlontodouble(VLOOKUP(D586,#REF!,4,FALSE)),FALSE))),7,4)),3,4))/(60*24))-fctlontodouble(VLOOKUP(D586,#REF!,4,FALSE))/360,1)
),1," "),"")</f>
        <v/>
      </c>
      <c r="M586" s="79" t="str">
        <f t="shared" si="32"/>
        <v/>
      </c>
      <c r="N586" s="94"/>
      <c r="O586" s="83"/>
      <c r="P586" s="95"/>
      <c r="Q586" s="96"/>
      <c r="R586" s="97" t="str">
        <f>IF(AND(A586&lt;&gt;0,B586&lt;&gt;0,D586&lt;&gt;0,C586&lt;&gt;0,N586&lt;&gt;0),(vol_de_nuit(B586,D586,A586,C586,N586/24)*24),"")</f>
        <v/>
      </c>
      <c r="S586" s="98"/>
      <c r="T586" s="95"/>
      <c r="U586" s="99"/>
      <c r="V586" s="100"/>
      <c r="W586" s="101"/>
      <c r="X586" s="116" t="str">
        <f>IFERROR(IF(AND(VLOOKUP($F586,'Aircraft list'!$A$4:$G$39,2,FALSE)="YES",VLOOKUP($F586,'Aircraft list'!$A$4:$G$39,4,FALSE)="YES"),T586,""),"")</f>
        <v/>
      </c>
      <c r="Y586" s="115" t="str">
        <f>IFERROR(IF(AND(VLOOKUP($F586,'Aircraft list'!$A$4:$G$39,2,FALSE)="YES",VLOOKUP($F586,'Aircraft list'!$A$4:$G$39,4,FALSE)="YES"),V586,""),"")</f>
        <v/>
      </c>
      <c r="Z586" s="116" t="str">
        <f>IFERROR(IF(AND(VLOOKUP($F586,'Aircraft list'!$A$4:$G$39,3,FALSE)="YES",VLOOKUP($F586,'Aircraft list'!$A$4:$G$39,4,FALSE)="YES"),T586,""),"")</f>
        <v/>
      </c>
      <c r="AA586" s="115" t="str">
        <f>IFERROR(IF(AND(VLOOKUP($F586,'Aircraft list'!$A$4:$G$39,3,FALSE)="YES",VLOOKUP($F586,'Aircraft list'!$A$4:$G$39,4,FALSE)="YES"),V586,""),"")</f>
        <v/>
      </c>
      <c r="AB586" s="116" t="str">
        <f>IFERROR(IF(AND(VLOOKUP($F586,'Aircraft list'!$A$4:$G$39,2,FALSE)="YES",VLOOKUP($F586,'Aircraft list'!$A$4:$G$39,6,FALSE)="YES"),T586,""),"")</f>
        <v/>
      </c>
      <c r="AC586" s="115" t="str">
        <f>IFERROR(IF(AND(VLOOKUP($F586,'Aircraft list'!$A$4:$G$39,2,FALSE)="YES",VLOOKUP($F586,'Aircraft list'!$A$4:$G$39,6,FALSE)="YES"),V586,""),"")</f>
        <v/>
      </c>
      <c r="AD586" s="116" t="str">
        <f>IFERROR(IF(AND(VLOOKUP($F586,'Aircraft list'!$A$4:$G$39,3,FALSE)="YES",VLOOKUP($F586,'Aircraft list'!$A$4:$G$39,6,FALSE)="YES"),T586,""),"")</f>
        <v/>
      </c>
      <c r="AE586" s="117" t="str">
        <f>IFERROR(IF(AND(VLOOKUP($F586,'Aircraft list'!$A$4:$G$39,3,FALSE)="YES",VLOOKUP($F586,'Aircraft list'!$A$4:$G$39,6,FALSE)="YES"),U586,""),"")</f>
        <v/>
      </c>
      <c r="AF586" s="115" t="str">
        <f>IFERROR(IF(AND(VLOOKUP($F586,'Aircraft list'!$A$4:$G$39,3,FALSE)="YES",VLOOKUP($F586,'Aircraft list'!$A$4:$G$39,6,FALSE)="YES"),V586,""),"")</f>
        <v/>
      </c>
      <c r="AG586" s="116" t="str">
        <f>IFERROR(IF(VLOOKUP($F586,'Aircraft list'!$A$4:$G$39,5,FALSE)="YES",T586,""),"")</f>
        <v/>
      </c>
      <c r="AH586" s="117" t="str">
        <f>IFERROR(IF(VLOOKUP($F586,'Aircraft list'!$A$4:$G$39,5,FALSE)="YES",U586,""),"")</f>
        <v/>
      </c>
      <c r="AI586" s="115" t="str">
        <f>IFERROR(IF(VLOOKUP($F586,'Aircraft list'!$A$4:$G$39,5,FALSE)="YES",V586,""),"")</f>
        <v/>
      </c>
      <c r="AJ586" s="101"/>
      <c r="AK586" s="101"/>
      <c r="AL586" s="101"/>
      <c r="AM586" s="102" t="str">
        <f>IFERROR(IF(VLOOKUP($F586,'Aircraft list'!$A$4:$G$39,7,FALSE)="YES",N586,""),"")</f>
        <v/>
      </c>
      <c r="AN586" s="112"/>
      <c r="AO586" s="101"/>
      <c r="AP586" s="101"/>
      <c r="AQ586" s="101"/>
      <c r="AR586" s="111"/>
      <c r="AS586" s="102"/>
      <c r="AT586" s="102"/>
    </row>
    <row r="587" spans="1:46" s="50" customFormat="1">
      <c r="A587" s="84"/>
      <c r="B587" s="75"/>
      <c r="C587" s="76"/>
      <c r="D587" s="77"/>
      <c r="E587" s="73" t="str">
        <f t="shared" si="30"/>
        <v/>
      </c>
      <c r="F587" s="79"/>
      <c r="G587" s="80"/>
      <c r="H587" s="50" t="str">
        <f>IFERROR(IF(VLOOKUP(F587,'Aircraft list'!$A$4:$T$59, 3,FALSE)="YES", "ME", "SE" )," ")</f>
        <v xml:space="preserve"> </v>
      </c>
      <c r="I587" s="80"/>
      <c r="J587" s="81" t="str">
        <f ca="1">IFERROR(IF(AND(
MOD(C587-fctlontodouble(VLOOKUP(B587,#REF!,4,FALSE))/360,1)&gt;=MOD((((MID((MID((IF(ISERR(A587),"",fctsoleil(A587,fctlattodouble(VLOOKUP(B587,#REF!,3,FALSE)),fctlontodouble(VLOOKUP(B587,#REF!,4,FALSE)),FALSE))),1,4)),1,2))*60+MID((MID((IF(ISERR(A587),"",fctsoleil(A587,fctlattodouble(VLOOKUP(B587,#REF!,3,FALSE)),fctlontodouble(VLOOKUP(B587,#REF!,4,FALSE)),FALSE))),1,4)),3,4))/(60*24))-fctlontodouble(VLOOKUP(B587,#REF!,4,FALSE))/360,1),
MOD(C587-fctlontodouble(VLOOKUP(B587,#REF!,4,FALSE))/360,1)&lt;MOD((((MID((MID((IF(ISERR(A587),"",fctsoleil(A587,fctlattodouble(VLOOKUP(B587,#REF!,3,FALSE)),fctlontodouble(VLOOKUP(B587,#REF!,4,FALSE)),FALSE))),7,4)),1,2))*60+MID((MID((IF(ISERR(A587),"",fctsoleil(A587,fctlattodouble(VLOOKUP(B587,#REF!,3,FALSE)),fctlontodouble(VLOOKUP(B587,#REF!,4,FALSE)),FALSE))),7,4)),3,4))/(60*24))-fctlontodouble(VLOOKUP(B587,#REF!,4,FALSE))/360,1)
),1,""),"")</f>
        <v/>
      </c>
      <c r="K587" s="82" t="str">
        <f t="shared" si="31"/>
        <v/>
      </c>
      <c r="L587" s="79" t="str">
        <f ca="1">IFERROR(IF(AND(
MOD(E587-fctlontodouble(VLOOKUP(D587,#REF!,4,FALSE))/360,1)&gt;=MOD((((MID((MID((IF(ISERR(A587),"",fctsoleil(A587,fctlattodouble(VLOOKUP(D587,#REF!,3,FALSE)),fctlontodouble(VLOOKUP(D587,#REF!,4,FALSE)),FALSE))),1,4)),1,2))*60+MID((MID((IF(ISERR(A587),"",fctsoleil(A587,fctlattodouble(VLOOKUP(D587,#REF!,3,FALSE)),fctlontodouble(VLOOKUP(D587,#REF!,4,FALSE)),FALSE))),1,4)),3,4))/(60*24))-fctlontodouble(VLOOKUP(D587,#REF!,4,FALSE))/360,1),
MOD(E587-fctlontodouble(VLOOKUP(D587,#REF!,4,FALSE))/360,1)&lt;MOD((((MID((MID((IF(ISERR(A587),"",fctsoleil(A587,fctlattodouble(VLOOKUP(D587,#REF!,3,FALSE)),fctlontodouble(VLOOKUP(D587,#REF!,4,FALSE)),FALSE))),7,4)),1,2))*60+MID((MID((IF(ISERR(A587),"",fctsoleil(A587,fctlattodouble(VLOOKUP(D587,#REF!,3,FALSE)),fctlontodouble(VLOOKUP(D587,#REF!,4,FALSE)),FALSE))),7,4)),3,4))/(60*24))-fctlontodouble(VLOOKUP(D587,#REF!,4,FALSE))/360,1)
),1," "),"")</f>
        <v/>
      </c>
      <c r="M587" s="79" t="str">
        <f t="shared" si="32"/>
        <v/>
      </c>
      <c r="N587" s="94"/>
      <c r="O587" s="83"/>
      <c r="P587" s="95"/>
      <c r="Q587" s="96"/>
      <c r="R587" s="97" t="str">
        <f>IF(AND(A587&lt;&gt;0,B587&lt;&gt;0,D587&lt;&gt;0,C587&lt;&gt;0,N587&lt;&gt;0),(vol_de_nuit(B587,D587,A587,C587,N587/24)*24),"")</f>
        <v/>
      </c>
      <c r="S587" s="98"/>
      <c r="T587" s="95"/>
      <c r="U587" s="99"/>
      <c r="V587" s="100"/>
      <c r="W587" s="101"/>
      <c r="X587" s="116" t="str">
        <f>IFERROR(IF(AND(VLOOKUP($F587,'Aircraft list'!$A$4:$G$39,2,FALSE)="YES",VLOOKUP($F587,'Aircraft list'!$A$4:$G$39,4,FALSE)="YES"),T587,""),"")</f>
        <v/>
      </c>
      <c r="Y587" s="115" t="str">
        <f>IFERROR(IF(AND(VLOOKUP($F587,'Aircraft list'!$A$4:$G$39,2,FALSE)="YES",VLOOKUP($F587,'Aircraft list'!$A$4:$G$39,4,FALSE)="YES"),V587,""),"")</f>
        <v/>
      </c>
      <c r="Z587" s="116" t="str">
        <f>IFERROR(IF(AND(VLOOKUP($F587,'Aircraft list'!$A$4:$G$39,3,FALSE)="YES",VLOOKUP($F587,'Aircraft list'!$A$4:$G$39,4,FALSE)="YES"),T587,""),"")</f>
        <v/>
      </c>
      <c r="AA587" s="115" t="str">
        <f>IFERROR(IF(AND(VLOOKUP($F587,'Aircraft list'!$A$4:$G$39,3,FALSE)="YES",VLOOKUP($F587,'Aircraft list'!$A$4:$G$39,4,FALSE)="YES"),V587,""),"")</f>
        <v/>
      </c>
      <c r="AB587" s="116" t="str">
        <f>IFERROR(IF(AND(VLOOKUP($F587,'Aircraft list'!$A$4:$G$39,2,FALSE)="YES",VLOOKUP($F587,'Aircraft list'!$A$4:$G$39,6,FALSE)="YES"),T587,""),"")</f>
        <v/>
      </c>
      <c r="AC587" s="115" t="str">
        <f>IFERROR(IF(AND(VLOOKUP($F587,'Aircraft list'!$A$4:$G$39,2,FALSE)="YES",VLOOKUP($F587,'Aircraft list'!$A$4:$G$39,6,FALSE)="YES"),V587,""),"")</f>
        <v/>
      </c>
      <c r="AD587" s="116" t="str">
        <f>IFERROR(IF(AND(VLOOKUP($F587,'Aircraft list'!$A$4:$G$39,3,FALSE)="YES",VLOOKUP($F587,'Aircraft list'!$A$4:$G$39,6,FALSE)="YES"),T587,""),"")</f>
        <v/>
      </c>
      <c r="AE587" s="117" t="str">
        <f>IFERROR(IF(AND(VLOOKUP($F587,'Aircraft list'!$A$4:$G$39,3,FALSE)="YES",VLOOKUP($F587,'Aircraft list'!$A$4:$G$39,6,FALSE)="YES"),U587,""),"")</f>
        <v/>
      </c>
      <c r="AF587" s="115" t="str">
        <f>IFERROR(IF(AND(VLOOKUP($F587,'Aircraft list'!$A$4:$G$39,3,FALSE)="YES",VLOOKUP($F587,'Aircraft list'!$A$4:$G$39,6,FALSE)="YES"),V587,""),"")</f>
        <v/>
      </c>
      <c r="AG587" s="116" t="str">
        <f>IFERROR(IF(VLOOKUP($F587,'Aircraft list'!$A$4:$G$39,5,FALSE)="YES",T587,""),"")</f>
        <v/>
      </c>
      <c r="AH587" s="117" t="str">
        <f>IFERROR(IF(VLOOKUP($F587,'Aircraft list'!$A$4:$G$39,5,FALSE)="YES",U587,""),"")</f>
        <v/>
      </c>
      <c r="AI587" s="115" t="str">
        <f>IFERROR(IF(VLOOKUP($F587,'Aircraft list'!$A$4:$G$39,5,FALSE)="YES",V587,""),"")</f>
        <v/>
      </c>
      <c r="AJ587" s="101"/>
      <c r="AK587" s="101"/>
      <c r="AL587" s="101"/>
      <c r="AM587" s="102" t="str">
        <f>IFERROR(IF(VLOOKUP($F587,'Aircraft list'!$A$4:$G$39,7,FALSE)="YES",N587,""),"")</f>
        <v/>
      </c>
      <c r="AN587" s="112"/>
      <c r="AO587" s="101"/>
      <c r="AP587" s="101"/>
      <c r="AQ587" s="101"/>
      <c r="AR587" s="111"/>
      <c r="AS587" s="102"/>
      <c r="AT587" s="102"/>
    </row>
    <row r="588" spans="1:46" s="50" customFormat="1">
      <c r="A588" s="84"/>
      <c r="B588" s="75"/>
      <c r="C588" s="76"/>
      <c r="D588" s="77"/>
      <c r="E588" s="73" t="str">
        <f t="shared" si="30"/>
        <v/>
      </c>
      <c r="F588" s="79"/>
      <c r="G588" s="80"/>
      <c r="H588" s="50" t="str">
        <f>IFERROR(IF(VLOOKUP(F588,'Aircraft list'!$A$4:$T$59, 3,FALSE)="YES", "ME", "SE" )," ")</f>
        <v xml:space="preserve"> </v>
      </c>
      <c r="I588" s="80"/>
      <c r="J588" s="81" t="str">
        <f ca="1">IFERROR(IF(AND(
MOD(C588-fctlontodouble(VLOOKUP(B588,#REF!,4,FALSE))/360,1)&gt;=MOD((((MID((MID((IF(ISERR(A588),"",fctsoleil(A588,fctlattodouble(VLOOKUP(B588,#REF!,3,FALSE)),fctlontodouble(VLOOKUP(B588,#REF!,4,FALSE)),FALSE))),1,4)),1,2))*60+MID((MID((IF(ISERR(A588),"",fctsoleil(A588,fctlattodouble(VLOOKUP(B588,#REF!,3,FALSE)),fctlontodouble(VLOOKUP(B588,#REF!,4,FALSE)),FALSE))),1,4)),3,4))/(60*24))-fctlontodouble(VLOOKUP(B588,#REF!,4,FALSE))/360,1),
MOD(C588-fctlontodouble(VLOOKUP(B588,#REF!,4,FALSE))/360,1)&lt;MOD((((MID((MID((IF(ISERR(A588),"",fctsoleil(A588,fctlattodouble(VLOOKUP(B588,#REF!,3,FALSE)),fctlontodouble(VLOOKUP(B588,#REF!,4,FALSE)),FALSE))),7,4)),1,2))*60+MID((MID((IF(ISERR(A588),"",fctsoleil(A588,fctlattodouble(VLOOKUP(B588,#REF!,3,FALSE)),fctlontodouble(VLOOKUP(B588,#REF!,4,FALSE)),FALSE))),7,4)),3,4))/(60*24))-fctlontodouble(VLOOKUP(B588,#REF!,4,FALSE))/360,1)
),1,""),"")</f>
        <v/>
      </c>
      <c r="K588" s="82" t="str">
        <f t="shared" si="31"/>
        <v/>
      </c>
      <c r="L588" s="79" t="str">
        <f ca="1">IFERROR(IF(AND(
MOD(E588-fctlontodouble(VLOOKUP(D588,#REF!,4,FALSE))/360,1)&gt;=MOD((((MID((MID((IF(ISERR(A588),"",fctsoleil(A588,fctlattodouble(VLOOKUP(D588,#REF!,3,FALSE)),fctlontodouble(VLOOKUP(D588,#REF!,4,FALSE)),FALSE))),1,4)),1,2))*60+MID((MID((IF(ISERR(A588),"",fctsoleil(A588,fctlattodouble(VLOOKUP(D588,#REF!,3,FALSE)),fctlontodouble(VLOOKUP(D588,#REF!,4,FALSE)),FALSE))),1,4)),3,4))/(60*24))-fctlontodouble(VLOOKUP(D588,#REF!,4,FALSE))/360,1),
MOD(E588-fctlontodouble(VLOOKUP(D588,#REF!,4,FALSE))/360,1)&lt;MOD((((MID((MID((IF(ISERR(A588),"",fctsoleil(A588,fctlattodouble(VLOOKUP(D588,#REF!,3,FALSE)),fctlontodouble(VLOOKUP(D588,#REF!,4,FALSE)),FALSE))),7,4)),1,2))*60+MID((MID((IF(ISERR(A588),"",fctsoleil(A588,fctlattodouble(VLOOKUP(D588,#REF!,3,FALSE)),fctlontodouble(VLOOKUP(D588,#REF!,4,FALSE)),FALSE))),7,4)),3,4))/(60*24))-fctlontodouble(VLOOKUP(D588,#REF!,4,FALSE))/360,1)
),1," "),"")</f>
        <v/>
      </c>
      <c r="M588" s="79" t="str">
        <f t="shared" si="32"/>
        <v/>
      </c>
      <c r="N588" s="94"/>
      <c r="O588" s="83"/>
      <c r="P588" s="95"/>
      <c r="Q588" s="96"/>
      <c r="R588" s="97" t="str">
        <f>IF(AND(A588&lt;&gt;0,B588&lt;&gt;0,D588&lt;&gt;0,C588&lt;&gt;0,N588&lt;&gt;0),(vol_de_nuit(B588,D588,A588,C588,N588/24)*24),"")</f>
        <v/>
      </c>
      <c r="S588" s="98"/>
      <c r="T588" s="95"/>
      <c r="U588" s="99"/>
      <c r="V588" s="100"/>
      <c r="W588" s="101"/>
      <c r="X588" s="116" t="str">
        <f>IFERROR(IF(AND(VLOOKUP($F588,'Aircraft list'!$A$4:$G$39,2,FALSE)="YES",VLOOKUP($F588,'Aircraft list'!$A$4:$G$39,4,FALSE)="YES"),T588,""),"")</f>
        <v/>
      </c>
      <c r="Y588" s="115" t="str">
        <f>IFERROR(IF(AND(VLOOKUP($F588,'Aircraft list'!$A$4:$G$39,2,FALSE)="YES",VLOOKUP($F588,'Aircraft list'!$A$4:$G$39,4,FALSE)="YES"),V588,""),"")</f>
        <v/>
      </c>
      <c r="Z588" s="116" t="str">
        <f>IFERROR(IF(AND(VLOOKUP($F588,'Aircraft list'!$A$4:$G$39,3,FALSE)="YES",VLOOKUP($F588,'Aircraft list'!$A$4:$G$39,4,FALSE)="YES"),T588,""),"")</f>
        <v/>
      </c>
      <c r="AA588" s="115" t="str">
        <f>IFERROR(IF(AND(VLOOKUP($F588,'Aircraft list'!$A$4:$G$39,3,FALSE)="YES",VLOOKUP($F588,'Aircraft list'!$A$4:$G$39,4,FALSE)="YES"),V588,""),"")</f>
        <v/>
      </c>
      <c r="AB588" s="116" t="str">
        <f>IFERROR(IF(AND(VLOOKUP($F588,'Aircraft list'!$A$4:$G$39,2,FALSE)="YES",VLOOKUP($F588,'Aircraft list'!$A$4:$G$39,6,FALSE)="YES"),T588,""),"")</f>
        <v/>
      </c>
      <c r="AC588" s="115" t="str">
        <f>IFERROR(IF(AND(VLOOKUP($F588,'Aircraft list'!$A$4:$G$39,2,FALSE)="YES",VLOOKUP($F588,'Aircraft list'!$A$4:$G$39,6,FALSE)="YES"),V588,""),"")</f>
        <v/>
      </c>
      <c r="AD588" s="116" t="str">
        <f>IFERROR(IF(AND(VLOOKUP($F588,'Aircraft list'!$A$4:$G$39,3,FALSE)="YES",VLOOKUP($F588,'Aircraft list'!$A$4:$G$39,6,FALSE)="YES"),T588,""),"")</f>
        <v/>
      </c>
      <c r="AE588" s="117" t="str">
        <f>IFERROR(IF(AND(VLOOKUP($F588,'Aircraft list'!$A$4:$G$39,3,FALSE)="YES",VLOOKUP($F588,'Aircraft list'!$A$4:$G$39,6,FALSE)="YES"),U588,""),"")</f>
        <v/>
      </c>
      <c r="AF588" s="115" t="str">
        <f>IFERROR(IF(AND(VLOOKUP($F588,'Aircraft list'!$A$4:$G$39,3,FALSE)="YES",VLOOKUP($F588,'Aircraft list'!$A$4:$G$39,6,FALSE)="YES"),V588,""),"")</f>
        <v/>
      </c>
      <c r="AG588" s="116" t="str">
        <f>IFERROR(IF(VLOOKUP($F588,'Aircraft list'!$A$4:$G$39,5,FALSE)="YES",T588,""),"")</f>
        <v/>
      </c>
      <c r="AH588" s="117" t="str">
        <f>IFERROR(IF(VLOOKUP($F588,'Aircraft list'!$A$4:$G$39,5,FALSE)="YES",U588,""),"")</f>
        <v/>
      </c>
      <c r="AI588" s="115" t="str">
        <f>IFERROR(IF(VLOOKUP($F588,'Aircraft list'!$A$4:$G$39,5,FALSE)="YES",V588,""),"")</f>
        <v/>
      </c>
      <c r="AJ588" s="101"/>
      <c r="AK588" s="101"/>
      <c r="AL588" s="101"/>
      <c r="AM588" s="102" t="str">
        <f>IFERROR(IF(VLOOKUP($F588,'Aircraft list'!$A$4:$G$39,7,FALSE)="YES",N588,""),"")</f>
        <v/>
      </c>
      <c r="AN588" s="112"/>
      <c r="AO588" s="101"/>
      <c r="AP588" s="101"/>
      <c r="AQ588" s="101"/>
      <c r="AR588" s="111"/>
      <c r="AS588" s="102"/>
      <c r="AT588" s="102"/>
    </row>
    <row r="589" spans="1:46" s="50" customFormat="1">
      <c r="A589" s="84"/>
      <c r="B589" s="75"/>
      <c r="C589" s="76"/>
      <c r="D589" s="77"/>
      <c r="E589" s="73" t="str">
        <f t="shared" si="30"/>
        <v/>
      </c>
      <c r="F589" s="79"/>
      <c r="G589" s="80"/>
      <c r="H589" s="50" t="str">
        <f>IFERROR(IF(VLOOKUP(F589,'Aircraft list'!$A$4:$T$59, 3,FALSE)="YES", "ME", "SE" )," ")</f>
        <v xml:space="preserve"> </v>
      </c>
      <c r="I589" s="80"/>
      <c r="J589" s="81" t="str">
        <f ca="1">IFERROR(IF(AND(
MOD(C589-fctlontodouble(VLOOKUP(B589,#REF!,4,FALSE))/360,1)&gt;=MOD((((MID((MID((IF(ISERR(A589),"",fctsoleil(A589,fctlattodouble(VLOOKUP(B589,#REF!,3,FALSE)),fctlontodouble(VLOOKUP(B589,#REF!,4,FALSE)),FALSE))),1,4)),1,2))*60+MID((MID((IF(ISERR(A589),"",fctsoleil(A589,fctlattodouble(VLOOKUP(B589,#REF!,3,FALSE)),fctlontodouble(VLOOKUP(B589,#REF!,4,FALSE)),FALSE))),1,4)),3,4))/(60*24))-fctlontodouble(VLOOKUP(B589,#REF!,4,FALSE))/360,1),
MOD(C589-fctlontodouble(VLOOKUP(B589,#REF!,4,FALSE))/360,1)&lt;MOD((((MID((MID((IF(ISERR(A589),"",fctsoleil(A589,fctlattodouble(VLOOKUP(B589,#REF!,3,FALSE)),fctlontodouble(VLOOKUP(B589,#REF!,4,FALSE)),FALSE))),7,4)),1,2))*60+MID((MID((IF(ISERR(A589),"",fctsoleil(A589,fctlattodouble(VLOOKUP(B589,#REF!,3,FALSE)),fctlontodouble(VLOOKUP(B589,#REF!,4,FALSE)),FALSE))),7,4)),3,4))/(60*24))-fctlontodouble(VLOOKUP(B589,#REF!,4,FALSE))/360,1)
),1,""),"")</f>
        <v/>
      </c>
      <c r="K589" s="82" t="str">
        <f t="shared" si="31"/>
        <v/>
      </c>
      <c r="L589" s="79" t="str">
        <f ca="1">IFERROR(IF(AND(
MOD(E589-fctlontodouble(VLOOKUP(D589,#REF!,4,FALSE))/360,1)&gt;=MOD((((MID((MID((IF(ISERR(A589),"",fctsoleil(A589,fctlattodouble(VLOOKUP(D589,#REF!,3,FALSE)),fctlontodouble(VLOOKUP(D589,#REF!,4,FALSE)),FALSE))),1,4)),1,2))*60+MID((MID((IF(ISERR(A589),"",fctsoleil(A589,fctlattodouble(VLOOKUP(D589,#REF!,3,FALSE)),fctlontodouble(VLOOKUP(D589,#REF!,4,FALSE)),FALSE))),1,4)),3,4))/(60*24))-fctlontodouble(VLOOKUP(D589,#REF!,4,FALSE))/360,1),
MOD(E589-fctlontodouble(VLOOKUP(D589,#REF!,4,FALSE))/360,1)&lt;MOD((((MID((MID((IF(ISERR(A589),"",fctsoleil(A589,fctlattodouble(VLOOKUP(D589,#REF!,3,FALSE)),fctlontodouble(VLOOKUP(D589,#REF!,4,FALSE)),FALSE))),7,4)),1,2))*60+MID((MID((IF(ISERR(A589),"",fctsoleil(A589,fctlattodouble(VLOOKUP(D589,#REF!,3,FALSE)),fctlontodouble(VLOOKUP(D589,#REF!,4,FALSE)),FALSE))),7,4)),3,4))/(60*24))-fctlontodouble(VLOOKUP(D589,#REF!,4,FALSE))/360,1)
),1," "),"")</f>
        <v/>
      </c>
      <c r="M589" s="79" t="str">
        <f t="shared" si="32"/>
        <v/>
      </c>
      <c r="N589" s="94"/>
      <c r="O589" s="83"/>
      <c r="P589" s="95"/>
      <c r="Q589" s="96"/>
      <c r="R589" s="97" t="str">
        <f>IF(AND(A589&lt;&gt;0,B589&lt;&gt;0,D589&lt;&gt;0,C589&lt;&gt;0,N589&lt;&gt;0),(vol_de_nuit(B589,D589,A589,C589,N589/24)*24),"")</f>
        <v/>
      </c>
      <c r="S589" s="98"/>
      <c r="T589" s="95"/>
      <c r="U589" s="99"/>
      <c r="V589" s="100"/>
      <c r="W589" s="101"/>
      <c r="X589" s="116" t="str">
        <f>IFERROR(IF(AND(VLOOKUP($F589,'Aircraft list'!$A$4:$G$39,2,FALSE)="YES",VLOOKUP($F589,'Aircraft list'!$A$4:$G$39,4,FALSE)="YES"),T589,""),"")</f>
        <v/>
      </c>
      <c r="Y589" s="115" t="str">
        <f>IFERROR(IF(AND(VLOOKUP($F589,'Aircraft list'!$A$4:$G$39,2,FALSE)="YES",VLOOKUP($F589,'Aircraft list'!$A$4:$G$39,4,FALSE)="YES"),V589,""),"")</f>
        <v/>
      </c>
      <c r="Z589" s="116" t="str">
        <f>IFERROR(IF(AND(VLOOKUP($F589,'Aircraft list'!$A$4:$G$39,3,FALSE)="YES",VLOOKUP($F589,'Aircraft list'!$A$4:$G$39,4,FALSE)="YES"),T589,""),"")</f>
        <v/>
      </c>
      <c r="AA589" s="115" t="str">
        <f>IFERROR(IF(AND(VLOOKUP($F589,'Aircraft list'!$A$4:$G$39,3,FALSE)="YES",VLOOKUP($F589,'Aircraft list'!$A$4:$G$39,4,FALSE)="YES"),V589,""),"")</f>
        <v/>
      </c>
      <c r="AB589" s="116" t="str">
        <f>IFERROR(IF(AND(VLOOKUP($F589,'Aircraft list'!$A$4:$G$39,2,FALSE)="YES",VLOOKUP($F589,'Aircraft list'!$A$4:$G$39,6,FALSE)="YES"),T589,""),"")</f>
        <v/>
      </c>
      <c r="AC589" s="115" t="str">
        <f>IFERROR(IF(AND(VLOOKUP($F589,'Aircraft list'!$A$4:$G$39,2,FALSE)="YES",VLOOKUP($F589,'Aircraft list'!$A$4:$G$39,6,FALSE)="YES"),V589,""),"")</f>
        <v/>
      </c>
      <c r="AD589" s="116" t="str">
        <f>IFERROR(IF(AND(VLOOKUP($F589,'Aircraft list'!$A$4:$G$39,3,FALSE)="YES",VLOOKUP($F589,'Aircraft list'!$A$4:$G$39,6,FALSE)="YES"),T589,""),"")</f>
        <v/>
      </c>
      <c r="AE589" s="117" t="str">
        <f>IFERROR(IF(AND(VLOOKUP($F589,'Aircraft list'!$A$4:$G$39,3,FALSE)="YES",VLOOKUP($F589,'Aircraft list'!$A$4:$G$39,6,FALSE)="YES"),U589,""),"")</f>
        <v/>
      </c>
      <c r="AF589" s="115" t="str">
        <f>IFERROR(IF(AND(VLOOKUP($F589,'Aircraft list'!$A$4:$G$39,3,FALSE)="YES",VLOOKUP($F589,'Aircraft list'!$A$4:$G$39,6,FALSE)="YES"),V589,""),"")</f>
        <v/>
      </c>
      <c r="AG589" s="116" t="str">
        <f>IFERROR(IF(VLOOKUP($F589,'Aircraft list'!$A$4:$G$39,5,FALSE)="YES",T589,""),"")</f>
        <v/>
      </c>
      <c r="AH589" s="117" t="str">
        <f>IFERROR(IF(VLOOKUP($F589,'Aircraft list'!$A$4:$G$39,5,FALSE)="YES",U589,""),"")</f>
        <v/>
      </c>
      <c r="AI589" s="115" t="str">
        <f>IFERROR(IF(VLOOKUP($F589,'Aircraft list'!$A$4:$G$39,5,FALSE)="YES",V589,""),"")</f>
        <v/>
      </c>
      <c r="AJ589" s="101"/>
      <c r="AK589" s="101"/>
      <c r="AL589" s="101"/>
      <c r="AM589" s="102" t="str">
        <f>IFERROR(IF(VLOOKUP($F589,'Aircraft list'!$A$4:$G$39,7,FALSE)="YES",N589,""),"")</f>
        <v/>
      </c>
      <c r="AN589" s="112"/>
      <c r="AO589" s="101"/>
      <c r="AP589" s="101"/>
      <c r="AQ589" s="101"/>
      <c r="AR589" s="111"/>
      <c r="AS589" s="102"/>
      <c r="AT589" s="102"/>
    </row>
    <row r="590" spans="1:46" s="50" customFormat="1">
      <c r="A590" s="84"/>
      <c r="B590" s="75"/>
      <c r="C590" s="76"/>
      <c r="D590" s="77"/>
      <c r="E590" s="73" t="str">
        <f t="shared" si="30"/>
        <v/>
      </c>
      <c r="F590" s="79"/>
      <c r="G590" s="80"/>
      <c r="H590" s="50" t="str">
        <f>IFERROR(IF(VLOOKUP(F590,'Aircraft list'!$A$4:$T$59, 3,FALSE)="YES", "ME", "SE" )," ")</f>
        <v xml:space="preserve"> </v>
      </c>
      <c r="I590" s="80"/>
      <c r="J590" s="81" t="str">
        <f ca="1">IFERROR(IF(AND(
MOD(C590-fctlontodouble(VLOOKUP(B590,#REF!,4,FALSE))/360,1)&gt;=MOD((((MID((MID((IF(ISERR(A590),"",fctsoleil(A590,fctlattodouble(VLOOKUP(B590,#REF!,3,FALSE)),fctlontodouble(VLOOKUP(B590,#REF!,4,FALSE)),FALSE))),1,4)),1,2))*60+MID((MID((IF(ISERR(A590),"",fctsoleil(A590,fctlattodouble(VLOOKUP(B590,#REF!,3,FALSE)),fctlontodouble(VLOOKUP(B590,#REF!,4,FALSE)),FALSE))),1,4)),3,4))/(60*24))-fctlontodouble(VLOOKUP(B590,#REF!,4,FALSE))/360,1),
MOD(C590-fctlontodouble(VLOOKUP(B590,#REF!,4,FALSE))/360,1)&lt;MOD((((MID((MID((IF(ISERR(A590),"",fctsoleil(A590,fctlattodouble(VLOOKUP(B590,#REF!,3,FALSE)),fctlontodouble(VLOOKUP(B590,#REF!,4,FALSE)),FALSE))),7,4)),1,2))*60+MID((MID((IF(ISERR(A590),"",fctsoleil(A590,fctlattodouble(VLOOKUP(B590,#REF!,3,FALSE)),fctlontodouble(VLOOKUP(B590,#REF!,4,FALSE)),FALSE))),7,4)),3,4))/(60*24))-fctlontodouble(VLOOKUP(B590,#REF!,4,FALSE))/360,1)
),1,""),"")</f>
        <v/>
      </c>
      <c r="K590" s="82" t="str">
        <f t="shared" si="31"/>
        <v/>
      </c>
      <c r="L590" s="79" t="str">
        <f ca="1">IFERROR(IF(AND(
MOD(E590-fctlontodouble(VLOOKUP(D590,#REF!,4,FALSE))/360,1)&gt;=MOD((((MID((MID((IF(ISERR(A590),"",fctsoleil(A590,fctlattodouble(VLOOKUP(D590,#REF!,3,FALSE)),fctlontodouble(VLOOKUP(D590,#REF!,4,FALSE)),FALSE))),1,4)),1,2))*60+MID((MID((IF(ISERR(A590),"",fctsoleil(A590,fctlattodouble(VLOOKUP(D590,#REF!,3,FALSE)),fctlontodouble(VLOOKUP(D590,#REF!,4,FALSE)),FALSE))),1,4)),3,4))/(60*24))-fctlontodouble(VLOOKUP(D590,#REF!,4,FALSE))/360,1),
MOD(E590-fctlontodouble(VLOOKUP(D590,#REF!,4,FALSE))/360,1)&lt;MOD((((MID((MID((IF(ISERR(A590),"",fctsoleil(A590,fctlattodouble(VLOOKUP(D590,#REF!,3,FALSE)),fctlontodouble(VLOOKUP(D590,#REF!,4,FALSE)),FALSE))),7,4)),1,2))*60+MID((MID((IF(ISERR(A590),"",fctsoleil(A590,fctlattodouble(VLOOKUP(D590,#REF!,3,FALSE)),fctlontodouble(VLOOKUP(D590,#REF!,4,FALSE)),FALSE))),7,4)),3,4))/(60*24))-fctlontodouble(VLOOKUP(D590,#REF!,4,FALSE))/360,1)
),1," "),"")</f>
        <v/>
      </c>
      <c r="M590" s="79" t="str">
        <f t="shared" si="32"/>
        <v/>
      </c>
      <c r="N590" s="94"/>
      <c r="O590" s="83"/>
      <c r="P590" s="95"/>
      <c r="Q590" s="96"/>
      <c r="R590" s="97" t="str">
        <f>IF(AND(A590&lt;&gt;0,B590&lt;&gt;0,D590&lt;&gt;0,C590&lt;&gt;0,N590&lt;&gt;0),(vol_de_nuit(B590,D590,A590,C590,N590/24)*24),"")</f>
        <v/>
      </c>
      <c r="S590" s="98"/>
      <c r="T590" s="95"/>
      <c r="U590" s="99"/>
      <c r="V590" s="100"/>
      <c r="W590" s="101"/>
      <c r="X590" s="116" t="str">
        <f>IFERROR(IF(AND(VLOOKUP($F590,'Aircraft list'!$A$4:$G$39,2,FALSE)="YES",VLOOKUP($F590,'Aircraft list'!$A$4:$G$39,4,FALSE)="YES"),T590,""),"")</f>
        <v/>
      </c>
      <c r="Y590" s="115" t="str">
        <f>IFERROR(IF(AND(VLOOKUP($F590,'Aircraft list'!$A$4:$G$39,2,FALSE)="YES",VLOOKUP($F590,'Aircraft list'!$A$4:$G$39,4,FALSE)="YES"),V590,""),"")</f>
        <v/>
      </c>
      <c r="Z590" s="116" t="str">
        <f>IFERROR(IF(AND(VLOOKUP($F590,'Aircraft list'!$A$4:$G$39,3,FALSE)="YES",VLOOKUP($F590,'Aircraft list'!$A$4:$G$39,4,FALSE)="YES"),T590,""),"")</f>
        <v/>
      </c>
      <c r="AA590" s="115" t="str">
        <f>IFERROR(IF(AND(VLOOKUP($F590,'Aircraft list'!$A$4:$G$39,3,FALSE)="YES",VLOOKUP($F590,'Aircraft list'!$A$4:$G$39,4,FALSE)="YES"),V590,""),"")</f>
        <v/>
      </c>
      <c r="AB590" s="116" t="str">
        <f>IFERROR(IF(AND(VLOOKUP($F590,'Aircraft list'!$A$4:$G$39,2,FALSE)="YES",VLOOKUP($F590,'Aircraft list'!$A$4:$G$39,6,FALSE)="YES"),T590,""),"")</f>
        <v/>
      </c>
      <c r="AC590" s="115" t="str">
        <f>IFERROR(IF(AND(VLOOKUP($F590,'Aircraft list'!$A$4:$G$39,2,FALSE)="YES",VLOOKUP($F590,'Aircraft list'!$A$4:$G$39,6,FALSE)="YES"),V590,""),"")</f>
        <v/>
      </c>
      <c r="AD590" s="116" t="str">
        <f>IFERROR(IF(AND(VLOOKUP($F590,'Aircraft list'!$A$4:$G$39,3,FALSE)="YES",VLOOKUP($F590,'Aircraft list'!$A$4:$G$39,6,FALSE)="YES"),T590,""),"")</f>
        <v/>
      </c>
      <c r="AE590" s="117" t="str">
        <f>IFERROR(IF(AND(VLOOKUP($F590,'Aircraft list'!$A$4:$G$39,3,FALSE)="YES",VLOOKUP($F590,'Aircraft list'!$A$4:$G$39,6,FALSE)="YES"),U590,""),"")</f>
        <v/>
      </c>
      <c r="AF590" s="115" t="str">
        <f>IFERROR(IF(AND(VLOOKUP($F590,'Aircraft list'!$A$4:$G$39,3,FALSE)="YES",VLOOKUP($F590,'Aircraft list'!$A$4:$G$39,6,FALSE)="YES"),V590,""),"")</f>
        <v/>
      </c>
      <c r="AG590" s="116" t="str">
        <f>IFERROR(IF(VLOOKUP($F590,'Aircraft list'!$A$4:$G$39,5,FALSE)="YES",T590,""),"")</f>
        <v/>
      </c>
      <c r="AH590" s="117" t="str">
        <f>IFERROR(IF(VLOOKUP($F590,'Aircraft list'!$A$4:$G$39,5,FALSE)="YES",U590,""),"")</f>
        <v/>
      </c>
      <c r="AI590" s="115" t="str">
        <f>IFERROR(IF(VLOOKUP($F590,'Aircraft list'!$A$4:$G$39,5,FALSE)="YES",V590,""),"")</f>
        <v/>
      </c>
      <c r="AJ590" s="101"/>
      <c r="AK590" s="101"/>
      <c r="AL590" s="101"/>
      <c r="AM590" s="102" t="str">
        <f>IFERROR(IF(VLOOKUP($F590,'Aircraft list'!$A$4:$G$39,7,FALSE)="YES",N590,""),"")</f>
        <v/>
      </c>
      <c r="AN590" s="112"/>
      <c r="AO590" s="101"/>
      <c r="AP590" s="101"/>
      <c r="AQ590" s="101"/>
      <c r="AR590" s="111"/>
      <c r="AS590" s="102"/>
      <c r="AT590" s="102"/>
    </row>
    <row r="591" spans="1:46" s="50" customFormat="1">
      <c r="A591" s="84"/>
      <c r="B591" s="75"/>
      <c r="C591" s="76"/>
      <c r="D591" s="77"/>
      <c r="E591" s="73" t="str">
        <f t="shared" si="30"/>
        <v/>
      </c>
      <c r="F591" s="79"/>
      <c r="G591" s="80"/>
      <c r="H591" s="50" t="str">
        <f>IFERROR(IF(VLOOKUP(F591,'Aircraft list'!$A$4:$T$59, 3,FALSE)="YES", "ME", "SE" )," ")</f>
        <v xml:space="preserve"> </v>
      </c>
      <c r="I591" s="80"/>
      <c r="J591" s="81" t="str">
        <f ca="1">IFERROR(IF(AND(
MOD(C591-fctlontodouble(VLOOKUP(B591,#REF!,4,FALSE))/360,1)&gt;=MOD((((MID((MID((IF(ISERR(A591),"",fctsoleil(A591,fctlattodouble(VLOOKUP(B591,#REF!,3,FALSE)),fctlontodouble(VLOOKUP(B591,#REF!,4,FALSE)),FALSE))),1,4)),1,2))*60+MID((MID((IF(ISERR(A591),"",fctsoleil(A591,fctlattodouble(VLOOKUP(B591,#REF!,3,FALSE)),fctlontodouble(VLOOKUP(B591,#REF!,4,FALSE)),FALSE))),1,4)),3,4))/(60*24))-fctlontodouble(VLOOKUP(B591,#REF!,4,FALSE))/360,1),
MOD(C591-fctlontodouble(VLOOKUP(B591,#REF!,4,FALSE))/360,1)&lt;MOD((((MID((MID((IF(ISERR(A591),"",fctsoleil(A591,fctlattodouble(VLOOKUP(B591,#REF!,3,FALSE)),fctlontodouble(VLOOKUP(B591,#REF!,4,FALSE)),FALSE))),7,4)),1,2))*60+MID((MID((IF(ISERR(A591),"",fctsoleil(A591,fctlattodouble(VLOOKUP(B591,#REF!,3,FALSE)),fctlontodouble(VLOOKUP(B591,#REF!,4,FALSE)),FALSE))),7,4)),3,4))/(60*24))-fctlontodouble(VLOOKUP(B591,#REF!,4,FALSE))/360,1)
),1,""),"")</f>
        <v/>
      </c>
      <c r="K591" s="82" t="str">
        <f t="shared" si="31"/>
        <v/>
      </c>
      <c r="L591" s="79" t="str">
        <f ca="1">IFERROR(IF(AND(
MOD(E591-fctlontodouble(VLOOKUP(D591,#REF!,4,FALSE))/360,1)&gt;=MOD((((MID((MID((IF(ISERR(A591),"",fctsoleil(A591,fctlattodouble(VLOOKUP(D591,#REF!,3,FALSE)),fctlontodouble(VLOOKUP(D591,#REF!,4,FALSE)),FALSE))),1,4)),1,2))*60+MID((MID((IF(ISERR(A591),"",fctsoleil(A591,fctlattodouble(VLOOKUP(D591,#REF!,3,FALSE)),fctlontodouble(VLOOKUP(D591,#REF!,4,FALSE)),FALSE))),1,4)),3,4))/(60*24))-fctlontodouble(VLOOKUP(D591,#REF!,4,FALSE))/360,1),
MOD(E591-fctlontodouble(VLOOKUP(D591,#REF!,4,FALSE))/360,1)&lt;MOD((((MID((MID((IF(ISERR(A591),"",fctsoleil(A591,fctlattodouble(VLOOKUP(D591,#REF!,3,FALSE)),fctlontodouble(VLOOKUP(D591,#REF!,4,FALSE)),FALSE))),7,4)),1,2))*60+MID((MID((IF(ISERR(A591),"",fctsoleil(A591,fctlattodouble(VLOOKUP(D591,#REF!,3,FALSE)),fctlontodouble(VLOOKUP(D591,#REF!,4,FALSE)),FALSE))),7,4)),3,4))/(60*24))-fctlontodouble(VLOOKUP(D591,#REF!,4,FALSE))/360,1)
),1," "),"")</f>
        <v/>
      </c>
      <c r="M591" s="79" t="str">
        <f t="shared" si="32"/>
        <v/>
      </c>
      <c r="N591" s="94"/>
      <c r="O591" s="83"/>
      <c r="P591" s="95"/>
      <c r="Q591" s="96"/>
      <c r="R591" s="97" t="str">
        <f>IF(AND(A591&lt;&gt;0,B591&lt;&gt;0,D591&lt;&gt;0,C591&lt;&gt;0,N591&lt;&gt;0),(vol_de_nuit(B591,D591,A591,C591,N591/24)*24),"")</f>
        <v/>
      </c>
      <c r="S591" s="98"/>
      <c r="T591" s="95"/>
      <c r="U591" s="99"/>
      <c r="V591" s="100"/>
      <c r="W591" s="101"/>
      <c r="X591" s="116" t="str">
        <f>IFERROR(IF(AND(VLOOKUP($F591,'Aircraft list'!$A$4:$G$39,2,FALSE)="YES",VLOOKUP($F591,'Aircraft list'!$A$4:$G$39,4,FALSE)="YES"),T591,""),"")</f>
        <v/>
      </c>
      <c r="Y591" s="115" t="str">
        <f>IFERROR(IF(AND(VLOOKUP($F591,'Aircraft list'!$A$4:$G$39,2,FALSE)="YES",VLOOKUP($F591,'Aircraft list'!$A$4:$G$39,4,FALSE)="YES"),V591,""),"")</f>
        <v/>
      </c>
      <c r="Z591" s="116" t="str">
        <f>IFERROR(IF(AND(VLOOKUP($F591,'Aircraft list'!$A$4:$G$39,3,FALSE)="YES",VLOOKUP($F591,'Aircraft list'!$A$4:$G$39,4,FALSE)="YES"),T591,""),"")</f>
        <v/>
      </c>
      <c r="AA591" s="115" t="str">
        <f>IFERROR(IF(AND(VLOOKUP($F591,'Aircraft list'!$A$4:$G$39,3,FALSE)="YES",VLOOKUP($F591,'Aircraft list'!$A$4:$G$39,4,FALSE)="YES"),V591,""),"")</f>
        <v/>
      </c>
      <c r="AB591" s="116" t="str">
        <f>IFERROR(IF(AND(VLOOKUP($F591,'Aircraft list'!$A$4:$G$39,2,FALSE)="YES",VLOOKUP($F591,'Aircraft list'!$A$4:$G$39,6,FALSE)="YES"),T591,""),"")</f>
        <v/>
      </c>
      <c r="AC591" s="115" t="str">
        <f>IFERROR(IF(AND(VLOOKUP($F591,'Aircraft list'!$A$4:$G$39,2,FALSE)="YES",VLOOKUP($F591,'Aircraft list'!$A$4:$G$39,6,FALSE)="YES"),V591,""),"")</f>
        <v/>
      </c>
      <c r="AD591" s="116" t="str">
        <f>IFERROR(IF(AND(VLOOKUP($F591,'Aircraft list'!$A$4:$G$39,3,FALSE)="YES",VLOOKUP($F591,'Aircraft list'!$A$4:$G$39,6,FALSE)="YES"),T591,""),"")</f>
        <v/>
      </c>
      <c r="AE591" s="117" t="str">
        <f>IFERROR(IF(AND(VLOOKUP($F591,'Aircraft list'!$A$4:$G$39,3,FALSE)="YES",VLOOKUP($F591,'Aircraft list'!$A$4:$G$39,6,FALSE)="YES"),U591,""),"")</f>
        <v/>
      </c>
      <c r="AF591" s="115" t="str">
        <f>IFERROR(IF(AND(VLOOKUP($F591,'Aircraft list'!$A$4:$G$39,3,FALSE)="YES",VLOOKUP($F591,'Aircraft list'!$A$4:$G$39,6,FALSE)="YES"),V591,""),"")</f>
        <v/>
      </c>
      <c r="AG591" s="116" t="str">
        <f>IFERROR(IF(VLOOKUP($F591,'Aircraft list'!$A$4:$G$39,5,FALSE)="YES",T591,""),"")</f>
        <v/>
      </c>
      <c r="AH591" s="117" t="str">
        <f>IFERROR(IF(VLOOKUP($F591,'Aircraft list'!$A$4:$G$39,5,FALSE)="YES",U591,""),"")</f>
        <v/>
      </c>
      <c r="AI591" s="115" t="str">
        <f>IFERROR(IF(VLOOKUP($F591,'Aircraft list'!$A$4:$G$39,5,FALSE)="YES",V591,""),"")</f>
        <v/>
      </c>
      <c r="AJ591" s="101"/>
      <c r="AK591" s="101"/>
      <c r="AL591" s="101"/>
      <c r="AM591" s="102" t="str">
        <f>IFERROR(IF(VLOOKUP($F591,'Aircraft list'!$A$4:$G$39,7,FALSE)="YES",N591,""),"")</f>
        <v/>
      </c>
      <c r="AN591" s="112"/>
      <c r="AO591" s="101"/>
      <c r="AP591" s="101"/>
      <c r="AQ591" s="101"/>
      <c r="AR591" s="111"/>
      <c r="AS591" s="102"/>
      <c r="AT591" s="102"/>
    </row>
    <row r="592" spans="1:46" s="50" customFormat="1">
      <c r="A592" s="84"/>
      <c r="B592" s="75"/>
      <c r="C592" s="76"/>
      <c r="D592" s="77"/>
      <c r="E592" s="73" t="str">
        <f t="shared" si="30"/>
        <v/>
      </c>
      <c r="F592" s="79"/>
      <c r="G592" s="80"/>
      <c r="H592" s="50" t="str">
        <f>IFERROR(IF(VLOOKUP(F592,'Aircraft list'!$A$4:$T$59, 3,FALSE)="YES", "ME", "SE" )," ")</f>
        <v xml:space="preserve"> </v>
      </c>
      <c r="I592" s="80"/>
      <c r="J592" s="81" t="str">
        <f ca="1">IFERROR(IF(AND(
MOD(C592-fctlontodouble(VLOOKUP(B592,#REF!,4,FALSE))/360,1)&gt;=MOD((((MID((MID((IF(ISERR(A592),"",fctsoleil(A592,fctlattodouble(VLOOKUP(B592,#REF!,3,FALSE)),fctlontodouble(VLOOKUP(B592,#REF!,4,FALSE)),FALSE))),1,4)),1,2))*60+MID((MID((IF(ISERR(A592),"",fctsoleil(A592,fctlattodouble(VLOOKUP(B592,#REF!,3,FALSE)),fctlontodouble(VLOOKUP(B592,#REF!,4,FALSE)),FALSE))),1,4)),3,4))/(60*24))-fctlontodouble(VLOOKUP(B592,#REF!,4,FALSE))/360,1),
MOD(C592-fctlontodouble(VLOOKUP(B592,#REF!,4,FALSE))/360,1)&lt;MOD((((MID((MID((IF(ISERR(A592),"",fctsoleil(A592,fctlattodouble(VLOOKUP(B592,#REF!,3,FALSE)),fctlontodouble(VLOOKUP(B592,#REF!,4,FALSE)),FALSE))),7,4)),1,2))*60+MID((MID((IF(ISERR(A592),"",fctsoleil(A592,fctlattodouble(VLOOKUP(B592,#REF!,3,FALSE)),fctlontodouble(VLOOKUP(B592,#REF!,4,FALSE)),FALSE))),7,4)),3,4))/(60*24))-fctlontodouble(VLOOKUP(B592,#REF!,4,FALSE))/360,1)
),1,""),"")</f>
        <v/>
      </c>
      <c r="K592" s="82" t="str">
        <f t="shared" si="31"/>
        <v/>
      </c>
      <c r="L592" s="79" t="str">
        <f ca="1">IFERROR(IF(AND(
MOD(E592-fctlontodouble(VLOOKUP(D592,#REF!,4,FALSE))/360,1)&gt;=MOD((((MID((MID((IF(ISERR(A592),"",fctsoleil(A592,fctlattodouble(VLOOKUP(D592,#REF!,3,FALSE)),fctlontodouble(VLOOKUP(D592,#REF!,4,FALSE)),FALSE))),1,4)),1,2))*60+MID((MID((IF(ISERR(A592),"",fctsoleil(A592,fctlattodouble(VLOOKUP(D592,#REF!,3,FALSE)),fctlontodouble(VLOOKUP(D592,#REF!,4,FALSE)),FALSE))),1,4)),3,4))/(60*24))-fctlontodouble(VLOOKUP(D592,#REF!,4,FALSE))/360,1),
MOD(E592-fctlontodouble(VLOOKUP(D592,#REF!,4,FALSE))/360,1)&lt;MOD((((MID((MID((IF(ISERR(A592),"",fctsoleil(A592,fctlattodouble(VLOOKUP(D592,#REF!,3,FALSE)),fctlontodouble(VLOOKUP(D592,#REF!,4,FALSE)),FALSE))),7,4)),1,2))*60+MID((MID((IF(ISERR(A592),"",fctsoleil(A592,fctlattodouble(VLOOKUP(D592,#REF!,3,FALSE)),fctlontodouble(VLOOKUP(D592,#REF!,4,FALSE)),FALSE))),7,4)),3,4))/(60*24))-fctlontodouble(VLOOKUP(D592,#REF!,4,FALSE))/360,1)
),1," "),"")</f>
        <v/>
      </c>
      <c r="M592" s="79" t="str">
        <f t="shared" si="32"/>
        <v/>
      </c>
      <c r="N592" s="94"/>
      <c r="O592" s="83"/>
      <c r="P592" s="95"/>
      <c r="Q592" s="96"/>
      <c r="R592" s="97" t="str">
        <f>IF(AND(A592&lt;&gt;0,B592&lt;&gt;0,D592&lt;&gt;0,C592&lt;&gt;0,N592&lt;&gt;0),(vol_de_nuit(B592,D592,A592,C592,N592/24)*24),"")</f>
        <v/>
      </c>
      <c r="S592" s="98"/>
      <c r="T592" s="95"/>
      <c r="U592" s="99"/>
      <c r="V592" s="100"/>
      <c r="W592" s="101"/>
      <c r="X592" s="116" t="str">
        <f>IFERROR(IF(AND(VLOOKUP($F592,'Aircraft list'!$A$4:$G$39,2,FALSE)="YES",VLOOKUP($F592,'Aircraft list'!$A$4:$G$39,4,FALSE)="YES"),T592,""),"")</f>
        <v/>
      </c>
      <c r="Y592" s="115" t="str">
        <f>IFERROR(IF(AND(VLOOKUP($F592,'Aircraft list'!$A$4:$G$39,2,FALSE)="YES",VLOOKUP($F592,'Aircraft list'!$A$4:$G$39,4,FALSE)="YES"),V592,""),"")</f>
        <v/>
      </c>
      <c r="Z592" s="116" t="str">
        <f>IFERROR(IF(AND(VLOOKUP($F592,'Aircraft list'!$A$4:$G$39,3,FALSE)="YES",VLOOKUP($F592,'Aircraft list'!$A$4:$G$39,4,FALSE)="YES"),T592,""),"")</f>
        <v/>
      </c>
      <c r="AA592" s="115" t="str">
        <f>IFERROR(IF(AND(VLOOKUP($F592,'Aircraft list'!$A$4:$G$39,3,FALSE)="YES",VLOOKUP($F592,'Aircraft list'!$A$4:$G$39,4,FALSE)="YES"),V592,""),"")</f>
        <v/>
      </c>
      <c r="AB592" s="116" t="str">
        <f>IFERROR(IF(AND(VLOOKUP($F592,'Aircraft list'!$A$4:$G$39,2,FALSE)="YES",VLOOKUP($F592,'Aircraft list'!$A$4:$G$39,6,FALSE)="YES"),T592,""),"")</f>
        <v/>
      </c>
      <c r="AC592" s="115" t="str">
        <f>IFERROR(IF(AND(VLOOKUP($F592,'Aircraft list'!$A$4:$G$39,2,FALSE)="YES",VLOOKUP($F592,'Aircraft list'!$A$4:$G$39,6,FALSE)="YES"),V592,""),"")</f>
        <v/>
      </c>
      <c r="AD592" s="116" t="str">
        <f>IFERROR(IF(AND(VLOOKUP($F592,'Aircraft list'!$A$4:$G$39,3,FALSE)="YES",VLOOKUP($F592,'Aircraft list'!$A$4:$G$39,6,FALSE)="YES"),T592,""),"")</f>
        <v/>
      </c>
      <c r="AE592" s="117" t="str">
        <f>IFERROR(IF(AND(VLOOKUP($F592,'Aircraft list'!$A$4:$G$39,3,FALSE)="YES",VLOOKUP($F592,'Aircraft list'!$A$4:$G$39,6,FALSE)="YES"),U592,""),"")</f>
        <v/>
      </c>
      <c r="AF592" s="115" t="str">
        <f>IFERROR(IF(AND(VLOOKUP($F592,'Aircraft list'!$A$4:$G$39,3,FALSE)="YES",VLOOKUP($F592,'Aircraft list'!$A$4:$G$39,6,FALSE)="YES"),V592,""),"")</f>
        <v/>
      </c>
      <c r="AG592" s="116" t="str">
        <f>IFERROR(IF(VLOOKUP($F592,'Aircraft list'!$A$4:$G$39,5,FALSE)="YES",T592,""),"")</f>
        <v/>
      </c>
      <c r="AH592" s="117" t="str">
        <f>IFERROR(IF(VLOOKUP($F592,'Aircraft list'!$A$4:$G$39,5,FALSE)="YES",U592,""),"")</f>
        <v/>
      </c>
      <c r="AI592" s="115" t="str">
        <f>IFERROR(IF(VLOOKUP($F592,'Aircraft list'!$A$4:$G$39,5,FALSE)="YES",V592,""),"")</f>
        <v/>
      </c>
      <c r="AJ592" s="101"/>
      <c r="AK592" s="101"/>
      <c r="AL592" s="101"/>
      <c r="AM592" s="102" t="str">
        <f>IFERROR(IF(VLOOKUP($F592,'Aircraft list'!$A$4:$G$39,7,FALSE)="YES",N592,""),"")</f>
        <v/>
      </c>
      <c r="AN592" s="112"/>
      <c r="AO592" s="101"/>
      <c r="AP592" s="101"/>
      <c r="AQ592" s="101"/>
      <c r="AR592" s="111"/>
      <c r="AS592" s="102"/>
      <c r="AT592" s="102"/>
    </row>
    <row r="593" spans="1:46" s="50" customFormat="1">
      <c r="A593" s="84"/>
      <c r="B593" s="75"/>
      <c r="C593" s="76"/>
      <c r="D593" s="77"/>
      <c r="E593" s="73" t="str">
        <f t="shared" si="30"/>
        <v/>
      </c>
      <c r="F593" s="79"/>
      <c r="G593" s="80"/>
      <c r="H593" s="50" t="str">
        <f>IFERROR(IF(VLOOKUP(F593,'Aircraft list'!$A$4:$T$59, 3,FALSE)="YES", "ME", "SE" )," ")</f>
        <v xml:space="preserve"> </v>
      </c>
      <c r="I593" s="80"/>
      <c r="J593" s="81" t="str">
        <f ca="1">IFERROR(IF(AND(
MOD(C593-fctlontodouble(VLOOKUP(B593,#REF!,4,FALSE))/360,1)&gt;=MOD((((MID((MID((IF(ISERR(A593),"",fctsoleil(A593,fctlattodouble(VLOOKUP(B593,#REF!,3,FALSE)),fctlontodouble(VLOOKUP(B593,#REF!,4,FALSE)),FALSE))),1,4)),1,2))*60+MID((MID((IF(ISERR(A593),"",fctsoleil(A593,fctlattodouble(VLOOKUP(B593,#REF!,3,FALSE)),fctlontodouble(VLOOKUP(B593,#REF!,4,FALSE)),FALSE))),1,4)),3,4))/(60*24))-fctlontodouble(VLOOKUP(B593,#REF!,4,FALSE))/360,1),
MOD(C593-fctlontodouble(VLOOKUP(B593,#REF!,4,FALSE))/360,1)&lt;MOD((((MID((MID((IF(ISERR(A593),"",fctsoleil(A593,fctlattodouble(VLOOKUP(B593,#REF!,3,FALSE)),fctlontodouble(VLOOKUP(B593,#REF!,4,FALSE)),FALSE))),7,4)),1,2))*60+MID((MID((IF(ISERR(A593),"",fctsoleil(A593,fctlattodouble(VLOOKUP(B593,#REF!,3,FALSE)),fctlontodouble(VLOOKUP(B593,#REF!,4,FALSE)),FALSE))),7,4)),3,4))/(60*24))-fctlontodouble(VLOOKUP(B593,#REF!,4,FALSE))/360,1)
),1,""),"")</f>
        <v/>
      </c>
      <c r="K593" s="82" t="str">
        <f t="shared" si="31"/>
        <v/>
      </c>
      <c r="L593" s="79" t="str">
        <f ca="1">IFERROR(IF(AND(
MOD(E593-fctlontodouble(VLOOKUP(D593,#REF!,4,FALSE))/360,1)&gt;=MOD((((MID((MID((IF(ISERR(A593),"",fctsoleil(A593,fctlattodouble(VLOOKUP(D593,#REF!,3,FALSE)),fctlontodouble(VLOOKUP(D593,#REF!,4,FALSE)),FALSE))),1,4)),1,2))*60+MID((MID((IF(ISERR(A593),"",fctsoleil(A593,fctlattodouble(VLOOKUP(D593,#REF!,3,FALSE)),fctlontodouble(VLOOKUP(D593,#REF!,4,FALSE)),FALSE))),1,4)),3,4))/(60*24))-fctlontodouble(VLOOKUP(D593,#REF!,4,FALSE))/360,1),
MOD(E593-fctlontodouble(VLOOKUP(D593,#REF!,4,FALSE))/360,1)&lt;MOD((((MID((MID((IF(ISERR(A593),"",fctsoleil(A593,fctlattodouble(VLOOKUP(D593,#REF!,3,FALSE)),fctlontodouble(VLOOKUP(D593,#REF!,4,FALSE)),FALSE))),7,4)),1,2))*60+MID((MID((IF(ISERR(A593),"",fctsoleil(A593,fctlattodouble(VLOOKUP(D593,#REF!,3,FALSE)),fctlontodouble(VLOOKUP(D593,#REF!,4,FALSE)),FALSE))),7,4)),3,4))/(60*24))-fctlontodouble(VLOOKUP(D593,#REF!,4,FALSE))/360,1)
),1," "),"")</f>
        <v/>
      </c>
      <c r="M593" s="79" t="str">
        <f t="shared" si="32"/>
        <v/>
      </c>
      <c r="N593" s="94"/>
      <c r="O593" s="83"/>
      <c r="P593" s="95"/>
      <c r="Q593" s="96"/>
      <c r="R593" s="97" t="str">
        <f>IF(AND(A593&lt;&gt;0,B593&lt;&gt;0,D593&lt;&gt;0,C593&lt;&gt;0,N593&lt;&gt;0),(vol_de_nuit(B593,D593,A593,C593,N593/24)*24),"")</f>
        <v/>
      </c>
      <c r="S593" s="98"/>
      <c r="T593" s="95"/>
      <c r="U593" s="99"/>
      <c r="V593" s="100"/>
      <c r="W593" s="101"/>
      <c r="X593" s="116" t="str">
        <f>IFERROR(IF(AND(VLOOKUP($F593,'Aircraft list'!$A$4:$G$39,2,FALSE)="YES",VLOOKUP($F593,'Aircraft list'!$A$4:$G$39,4,FALSE)="YES"),T593,""),"")</f>
        <v/>
      </c>
      <c r="Y593" s="115" t="str">
        <f>IFERROR(IF(AND(VLOOKUP($F593,'Aircraft list'!$A$4:$G$39,2,FALSE)="YES",VLOOKUP($F593,'Aircraft list'!$A$4:$G$39,4,FALSE)="YES"),V593,""),"")</f>
        <v/>
      </c>
      <c r="Z593" s="116" t="str">
        <f>IFERROR(IF(AND(VLOOKUP($F593,'Aircraft list'!$A$4:$G$39,3,FALSE)="YES",VLOOKUP($F593,'Aircraft list'!$A$4:$G$39,4,FALSE)="YES"),T593,""),"")</f>
        <v/>
      </c>
      <c r="AA593" s="115" t="str">
        <f>IFERROR(IF(AND(VLOOKUP($F593,'Aircraft list'!$A$4:$G$39,3,FALSE)="YES",VLOOKUP($F593,'Aircraft list'!$A$4:$G$39,4,FALSE)="YES"),V593,""),"")</f>
        <v/>
      </c>
      <c r="AB593" s="116" t="str">
        <f>IFERROR(IF(AND(VLOOKUP($F593,'Aircraft list'!$A$4:$G$39,2,FALSE)="YES",VLOOKUP($F593,'Aircraft list'!$A$4:$G$39,6,FALSE)="YES"),T593,""),"")</f>
        <v/>
      </c>
      <c r="AC593" s="115" t="str">
        <f>IFERROR(IF(AND(VLOOKUP($F593,'Aircraft list'!$A$4:$G$39,2,FALSE)="YES",VLOOKUP($F593,'Aircraft list'!$A$4:$G$39,6,FALSE)="YES"),V593,""),"")</f>
        <v/>
      </c>
      <c r="AD593" s="116" t="str">
        <f>IFERROR(IF(AND(VLOOKUP($F593,'Aircraft list'!$A$4:$G$39,3,FALSE)="YES",VLOOKUP($F593,'Aircraft list'!$A$4:$G$39,6,FALSE)="YES"),T593,""),"")</f>
        <v/>
      </c>
      <c r="AE593" s="117" t="str">
        <f>IFERROR(IF(AND(VLOOKUP($F593,'Aircraft list'!$A$4:$G$39,3,FALSE)="YES",VLOOKUP($F593,'Aircraft list'!$A$4:$G$39,6,FALSE)="YES"),U593,""),"")</f>
        <v/>
      </c>
      <c r="AF593" s="115" t="str">
        <f>IFERROR(IF(AND(VLOOKUP($F593,'Aircraft list'!$A$4:$G$39,3,FALSE)="YES",VLOOKUP($F593,'Aircraft list'!$A$4:$G$39,6,FALSE)="YES"),V593,""),"")</f>
        <v/>
      </c>
      <c r="AG593" s="116" t="str">
        <f>IFERROR(IF(VLOOKUP($F593,'Aircraft list'!$A$4:$G$39,5,FALSE)="YES",T593,""),"")</f>
        <v/>
      </c>
      <c r="AH593" s="117" t="str">
        <f>IFERROR(IF(VLOOKUP($F593,'Aircraft list'!$A$4:$G$39,5,FALSE)="YES",U593,""),"")</f>
        <v/>
      </c>
      <c r="AI593" s="115" t="str">
        <f>IFERROR(IF(VLOOKUP($F593,'Aircraft list'!$A$4:$G$39,5,FALSE)="YES",V593,""),"")</f>
        <v/>
      </c>
      <c r="AJ593" s="101"/>
      <c r="AK593" s="101"/>
      <c r="AL593" s="101"/>
      <c r="AM593" s="102" t="str">
        <f>IFERROR(IF(VLOOKUP($F593,'Aircraft list'!$A$4:$G$39,7,FALSE)="YES",N593,""),"")</f>
        <v/>
      </c>
      <c r="AN593" s="112"/>
      <c r="AO593" s="101"/>
      <c r="AP593" s="101"/>
      <c r="AQ593" s="101"/>
      <c r="AR593" s="111"/>
      <c r="AS593" s="102"/>
      <c r="AT593" s="102"/>
    </row>
    <row r="594" spans="1:46" s="50" customFormat="1">
      <c r="A594" s="84"/>
      <c r="B594" s="75"/>
      <c r="C594" s="76"/>
      <c r="D594" s="77"/>
      <c r="E594" s="73" t="str">
        <f t="shared" si="30"/>
        <v/>
      </c>
      <c r="F594" s="79"/>
      <c r="G594" s="80"/>
      <c r="H594" s="50" t="str">
        <f>IFERROR(IF(VLOOKUP(F594,'Aircraft list'!$A$4:$T$59, 3,FALSE)="YES", "ME", "SE" )," ")</f>
        <v xml:space="preserve"> </v>
      </c>
      <c r="I594" s="80"/>
      <c r="J594" s="81" t="str">
        <f ca="1">IFERROR(IF(AND(
MOD(C594-fctlontodouble(VLOOKUP(B594,#REF!,4,FALSE))/360,1)&gt;=MOD((((MID((MID((IF(ISERR(A594),"",fctsoleil(A594,fctlattodouble(VLOOKUP(B594,#REF!,3,FALSE)),fctlontodouble(VLOOKUP(B594,#REF!,4,FALSE)),FALSE))),1,4)),1,2))*60+MID((MID((IF(ISERR(A594),"",fctsoleil(A594,fctlattodouble(VLOOKUP(B594,#REF!,3,FALSE)),fctlontodouble(VLOOKUP(B594,#REF!,4,FALSE)),FALSE))),1,4)),3,4))/(60*24))-fctlontodouble(VLOOKUP(B594,#REF!,4,FALSE))/360,1),
MOD(C594-fctlontodouble(VLOOKUP(B594,#REF!,4,FALSE))/360,1)&lt;MOD((((MID((MID((IF(ISERR(A594),"",fctsoleil(A594,fctlattodouble(VLOOKUP(B594,#REF!,3,FALSE)),fctlontodouble(VLOOKUP(B594,#REF!,4,FALSE)),FALSE))),7,4)),1,2))*60+MID((MID((IF(ISERR(A594),"",fctsoleil(A594,fctlattodouble(VLOOKUP(B594,#REF!,3,FALSE)),fctlontodouble(VLOOKUP(B594,#REF!,4,FALSE)),FALSE))),7,4)),3,4))/(60*24))-fctlontodouble(VLOOKUP(B594,#REF!,4,FALSE))/360,1)
),1,""),"")</f>
        <v/>
      </c>
      <c r="K594" s="82" t="str">
        <f t="shared" si="31"/>
        <v/>
      </c>
      <c r="L594" s="79" t="str">
        <f ca="1">IFERROR(IF(AND(
MOD(E594-fctlontodouble(VLOOKUP(D594,#REF!,4,FALSE))/360,1)&gt;=MOD((((MID((MID((IF(ISERR(A594),"",fctsoleil(A594,fctlattodouble(VLOOKUP(D594,#REF!,3,FALSE)),fctlontodouble(VLOOKUP(D594,#REF!,4,FALSE)),FALSE))),1,4)),1,2))*60+MID((MID((IF(ISERR(A594),"",fctsoleil(A594,fctlattodouble(VLOOKUP(D594,#REF!,3,FALSE)),fctlontodouble(VLOOKUP(D594,#REF!,4,FALSE)),FALSE))),1,4)),3,4))/(60*24))-fctlontodouble(VLOOKUP(D594,#REF!,4,FALSE))/360,1),
MOD(E594-fctlontodouble(VLOOKUP(D594,#REF!,4,FALSE))/360,1)&lt;MOD((((MID((MID((IF(ISERR(A594),"",fctsoleil(A594,fctlattodouble(VLOOKUP(D594,#REF!,3,FALSE)),fctlontodouble(VLOOKUP(D594,#REF!,4,FALSE)),FALSE))),7,4)),1,2))*60+MID((MID((IF(ISERR(A594),"",fctsoleil(A594,fctlattodouble(VLOOKUP(D594,#REF!,3,FALSE)),fctlontodouble(VLOOKUP(D594,#REF!,4,FALSE)),FALSE))),7,4)),3,4))/(60*24))-fctlontodouble(VLOOKUP(D594,#REF!,4,FALSE))/360,1)
),1," "),"")</f>
        <v/>
      </c>
      <c r="M594" s="79" t="str">
        <f t="shared" si="32"/>
        <v/>
      </c>
      <c r="N594" s="94"/>
      <c r="O594" s="83"/>
      <c r="P594" s="95"/>
      <c r="Q594" s="96"/>
      <c r="R594" s="97" t="str">
        <f>IF(AND(A594&lt;&gt;0,B594&lt;&gt;0,D594&lt;&gt;0,C594&lt;&gt;0,N594&lt;&gt;0),(vol_de_nuit(B594,D594,A594,C594,N594/24)*24),"")</f>
        <v/>
      </c>
      <c r="S594" s="98"/>
      <c r="T594" s="95"/>
      <c r="U594" s="99"/>
      <c r="V594" s="100"/>
      <c r="W594" s="101"/>
      <c r="X594" s="116" t="str">
        <f>IFERROR(IF(AND(VLOOKUP($F594,'Aircraft list'!$A$4:$G$39,2,FALSE)="YES",VLOOKUP($F594,'Aircraft list'!$A$4:$G$39,4,FALSE)="YES"),T594,""),"")</f>
        <v/>
      </c>
      <c r="Y594" s="115" t="str">
        <f>IFERROR(IF(AND(VLOOKUP($F594,'Aircraft list'!$A$4:$G$39,2,FALSE)="YES",VLOOKUP($F594,'Aircraft list'!$A$4:$G$39,4,FALSE)="YES"),V594,""),"")</f>
        <v/>
      </c>
      <c r="Z594" s="116" t="str">
        <f>IFERROR(IF(AND(VLOOKUP($F594,'Aircraft list'!$A$4:$G$39,3,FALSE)="YES",VLOOKUP($F594,'Aircraft list'!$A$4:$G$39,4,FALSE)="YES"),T594,""),"")</f>
        <v/>
      </c>
      <c r="AA594" s="115" t="str">
        <f>IFERROR(IF(AND(VLOOKUP($F594,'Aircraft list'!$A$4:$G$39,3,FALSE)="YES",VLOOKUP($F594,'Aircraft list'!$A$4:$G$39,4,FALSE)="YES"),V594,""),"")</f>
        <v/>
      </c>
      <c r="AB594" s="116" t="str">
        <f>IFERROR(IF(AND(VLOOKUP($F594,'Aircraft list'!$A$4:$G$39,2,FALSE)="YES",VLOOKUP($F594,'Aircraft list'!$A$4:$G$39,6,FALSE)="YES"),T594,""),"")</f>
        <v/>
      </c>
      <c r="AC594" s="115" t="str">
        <f>IFERROR(IF(AND(VLOOKUP($F594,'Aircraft list'!$A$4:$G$39,2,FALSE)="YES",VLOOKUP($F594,'Aircraft list'!$A$4:$G$39,6,FALSE)="YES"),V594,""),"")</f>
        <v/>
      </c>
      <c r="AD594" s="116" t="str">
        <f>IFERROR(IF(AND(VLOOKUP($F594,'Aircraft list'!$A$4:$G$39,3,FALSE)="YES",VLOOKUP($F594,'Aircraft list'!$A$4:$G$39,6,FALSE)="YES"),T594,""),"")</f>
        <v/>
      </c>
      <c r="AE594" s="117" t="str">
        <f>IFERROR(IF(AND(VLOOKUP($F594,'Aircraft list'!$A$4:$G$39,3,FALSE)="YES",VLOOKUP($F594,'Aircraft list'!$A$4:$G$39,6,FALSE)="YES"),U594,""),"")</f>
        <v/>
      </c>
      <c r="AF594" s="115" t="str">
        <f>IFERROR(IF(AND(VLOOKUP($F594,'Aircraft list'!$A$4:$G$39,3,FALSE)="YES",VLOOKUP($F594,'Aircraft list'!$A$4:$G$39,6,FALSE)="YES"),V594,""),"")</f>
        <v/>
      </c>
      <c r="AG594" s="116" t="str">
        <f>IFERROR(IF(VLOOKUP($F594,'Aircraft list'!$A$4:$G$39,5,FALSE)="YES",T594,""),"")</f>
        <v/>
      </c>
      <c r="AH594" s="117" t="str">
        <f>IFERROR(IF(VLOOKUP($F594,'Aircraft list'!$A$4:$G$39,5,FALSE)="YES",U594,""),"")</f>
        <v/>
      </c>
      <c r="AI594" s="115" t="str">
        <f>IFERROR(IF(VLOOKUP($F594,'Aircraft list'!$A$4:$G$39,5,FALSE)="YES",V594,""),"")</f>
        <v/>
      </c>
      <c r="AJ594" s="101"/>
      <c r="AK594" s="101"/>
      <c r="AL594" s="101"/>
      <c r="AM594" s="102" t="str">
        <f>IFERROR(IF(VLOOKUP($F594,'Aircraft list'!$A$4:$G$39,7,FALSE)="YES",N594,""),"")</f>
        <v/>
      </c>
      <c r="AN594" s="112"/>
      <c r="AO594" s="101"/>
      <c r="AP594" s="101"/>
      <c r="AQ594" s="101"/>
      <c r="AR594" s="111"/>
      <c r="AS594" s="102"/>
      <c r="AT594" s="102"/>
    </row>
    <row r="595" spans="1:46" s="50" customFormat="1">
      <c r="A595" s="84"/>
      <c r="B595" s="75"/>
      <c r="C595" s="76"/>
      <c r="D595" s="77"/>
      <c r="E595" s="73" t="str">
        <f t="shared" si="30"/>
        <v/>
      </c>
      <c r="F595" s="79"/>
      <c r="G595" s="80"/>
      <c r="H595" s="50" t="str">
        <f>IFERROR(IF(VLOOKUP(F595,'Aircraft list'!$A$4:$T$59, 3,FALSE)="YES", "ME", "SE" )," ")</f>
        <v xml:space="preserve"> </v>
      </c>
      <c r="I595" s="80"/>
      <c r="J595" s="81" t="str">
        <f ca="1">IFERROR(IF(AND(
MOD(C595-fctlontodouble(VLOOKUP(B595,#REF!,4,FALSE))/360,1)&gt;=MOD((((MID((MID((IF(ISERR(A595),"",fctsoleil(A595,fctlattodouble(VLOOKUP(B595,#REF!,3,FALSE)),fctlontodouble(VLOOKUP(B595,#REF!,4,FALSE)),FALSE))),1,4)),1,2))*60+MID((MID((IF(ISERR(A595),"",fctsoleil(A595,fctlattodouble(VLOOKUP(B595,#REF!,3,FALSE)),fctlontodouble(VLOOKUP(B595,#REF!,4,FALSE)),FALSE))),1,4)),3,4))/(60*24))-fctlontodouble(VLOOKUP(B595,#REF!,4,FALSE))/360,1),
MOD(C595-fctlontodouble(VLOOKUP(B595,#REF!,4,FALSE))/360,1)&lt;MOD((((MID((MID((IF(ISERR(A595),"",fctsoleil(A595,fctlattodouble(VLOOKUP(B595,#REF!,3,FALSE)),fctlontodouble(VLOOKUP(B595,#REF!,4,FALSE)),FALSE))),7,4)),1,2))*60+MID((MID((IF(ISERR(A595),"",fctsoleil(A595,fctlattodouble(VLOOKUP(B595,#REF!,3,FALSE)),fctlontodouble(VLOOKUP(B595,#REF!,4,FALSE)),FALSE))),7,4)),3,4))/(60*24))-fctlontodouble(VLOOKUP(B595,#REF!,4,FALSE))/360,1)
),1,""),"")</f>
        <v/>
      </c>
      <c r="K595" s="82" t="str">
        <f t="shared" si="31"/>
        <v/>
      </c>
      <c r="L595" s="79" t="str">
        <f ca="1">IFERROR(IF(AND(
MOD(E595-fctlontodouble(VLOOKUP(D595,#REF!,4,FALSE))/360,1)&gt;=MOD((((MID((MID((IF(ISERR(A595),"",fctsoleil(A595,fctlattodouble(VLOOKUP(D595,#REF!,3,FALSE)),fctlontodouble(VLOOKUP(D595,#REF!,4,FALSE)),FALSE))),1,4)),1,2))*60+MID((MID((IF(ISERR(A595),"",fctsoleil(A595,fctlattodouble(VLOOKUP(D595,#REF!,3,FALSE)),fctlontodouble(VLOOKUP(D595,#REF!,4,FALSE)),FALSE))),1,4)),3,4))/(60*24))-fctlontodouble(VLOOKUP(D595,#REF!,4,FALSE))/360,1),
MOD(E595-fctlontodouble(VLOOKUP(D595,#REF!,4,FALSE))/360,1)&lt;MOD((((MID((MID((IF(ISERR(A595),"",fctsoleil(A595,fctlattodouble(VLOOKUP(D595,#REF!,3,FALSE)),fctlontodouble(VLOOKUP(D595,#REF!,4,FALSE)),FALSE))),7,4)),1,2))*60+MID((MID((IF(ISERR(A595),"",fctsoleil(A595,fctlattodouble(VLOOKUP(D595,#REF!,3,FALSE)),fctlontodouble(VLOOKUP(D595,#REF!,4,FALSE)),FALSE))),7,4)),3,4))/(60*24))-fctlontodouble(VLOOKUP(D595,#REF!,4,FALSE))/360,1)
),1," "),"")</f>
        <v/>
      </c>
      <c r="M595" s="79" t="str">
        <f t="shared" si="32"/>
        <v/>
      </c>
      <c r="N595" s="94"/>
      <c r="O595" s="83"/>
      <c r="P595" s="95"/>
      <c r="Q595" s="96"/>
      <c r="R595" s="97" t="str">
        <f>IF(AND(A595&lt;&gt;0,B595&lt;&gt;0,D595&lt;&gt;0,C595&lt;&gt;0,N595&lt;&gt;0),(vol_de_nuit(B595,D595,A595,C595,N595/24)*24),"")</f>
        <v/>
      </c>
      <c r="S595" s="98"/>
      <c r="T595" s="95"/>
      <c r="U595" s="99"/>
      <c r="V595" s="100"/>
      <c r="W595" s="101"/>
      <c r="X595" s="116" t="str">
        <f>IFERROR(IF(AND(VLOOKUP($F595,'Aircraft list'!$A$4:$G$39,2,FALSE)="YES",VLOOKUP($F595,'Aircraft list'!$A$4:$G$39,4,FALSE)="YES"),T595,""),"")</f>
        <v/>
      </c>
      <c r="Y595" s="115" t="str">
        <f>IFERROR(IF(AND(VLOOKUP($F595,'Aircraft list'!$A$4:$G$39,2,FALSE)="YES",VLOOKUP($F595,'Aircraft list'!$A$4:$G$39,4,FALSE)="YES"),V595,""),"")</f>
        <v/>
      </c>
      <c r="Z595" s="116" t="str">
        <f>IFERROR(IF(AND(VLOOKUP($F595,'Aircraft list'!$A$4:$G$39,3,FALSE)="YES",VLOOKUP($F595,'Aircraft list'!$A$4:$G$39,4,FALSE)="YES"),T595,""),"")</f>
        <v/>
      </c>
      <c r="AA595" s="115" t="str">
        <f>IFERROR(IF(AND(VLOOKUP($F595,'Aircraft list'!$A$4:$G$39,3,FALSE)="YES",VLOOKUP($F595,'Aircraft list'!$A$4:$G$39,4,FALSE)="YES"),V595,""),"")</f>
        <v/>
      </c>
      <c r="AB595" s="116" t="str">
        <f>IFERROR(IF(AND(VLOOKUP($F595,'Aircraft list'!$A$4:$G$39,2,FALSE)="YES",VLOOKUP($F595,'Aircraft list'!$A$4:$G$39,6,FALSE)="YES"),T595,""),"")</f>
        <v/>
      </c>
      <c r="AC595" s="115" t="str">
        <f>IFERROR(IF(AND(VLOOKUP($F595,'Aircraft list'!$A$4:$G$39,2,FALSE)="YES",VLOOKUP($F595,'Aircraft list'!$A$4:$G$39,6,FALSE)="YES"),V595,""),"")</f>
        <v/>
      </c>
      <c r="AD595" s="116" t="str">
        <f>IFERROR(IF(AND(VLOOKUP($F595,'Aircraft list'!$A$4:$G$39,3,FALSE)="YES",VLOOKUP($F595,'Aircraft list'!$A$4:$G$39,6,FALSE)="YES"),T595,""),"")</f>
        <v/>
      </c>
      <c r="AE595" s="117" t="str">
        <f>IFERROR(IF(AND(VLOOKUP($F595,'Aircraft list'!$A$4:$G$39,3,FALSE)="YES",VLOOKUP($F595,'Aircraft list'!$A$4:$G$39,6,FALSE)="YES"),U595,""),"")</f>
        <v/>
      </c>
      <c r="AF595" s="115" t="str">
        <f>IFERROR(IF(AND(VLOOKUP($F595,'Aircraft list'!$A$4:$G$39,3,FALSE)="YES",VLOOKUP($F595,'Aircraft list'!$A$4:$G$39,6,FALSE)="YES"),V595,""),"")</f>
        <v/>
      </c>
      <c r="AG595" s="116" t="str">
        <f>IFERROR(IF(VLOOKUP($F595,'Aircraft list'!$A$4:$G$39,5,FALSE)="YES",T595,""),"")</f>
        <v/>
      </c>
      <c r="AH595" s="117" t="str">
        <f>IFERROR(IF(VLOOKUP($F595,'Aircraft list'!$A$4:$G$39,5,FALSE)="YES",U595,""),"")</f>
        <v/>
      </c>
      <c r="AI595" s="115" t="str">
        <f>IFERROR(IF(VLOOKUP($F595,'Aircraft list'!$A$4:$G$39,5,FALSE)="YES",V595,""),"")</f>
        <v/>
      </c>
      <c r="AJ595" s="101"/>
      <c r="AK595" s="101"/>
      <c r="AL595" s="101"/>
      <c r="AM595" s="102" t="str">
        <f>IFERROR(IF(VLOOKUP($F595,'Aircraft list'!$A$4:$G$39,7,FALSE)="YES",N595,""),"")</f>
        <v/>
      </c>
      <c r="AN595" s="112"/>
      <c r="AO595" s="101"/>
      <c r="AP595" s="101"/>
      <c r="AQ595" s="101"/>
      <c r="AR595" s="111"/>
      <c r="AS595" s="102"/>
      <c r="AT595" s="102"/>
    </row>
    <row r="596" spans="1:46" s="50" customFormat="1">
      <c r="A596" s="84"/>
      <c r="B596" s="75"/>
      <c r="C596" s="76"/>
      <c r="D596" s="77"/>
      <c r="E596" s="73" t="str">
        <f t="shared" si="30"/>
        <v/>
      </c>
      <c r="F596" s="79"/>
      <c r="G596" s="80"/>
      <c r="H596" s="50" t="str">
        <f>IFERROR(IF(VLOOKUP(F596,'Aircraft list'!$A$4:$T$59, 3,FALSE)="YES", "ME", "SE" )," ")</f>
        <v xml:space="preserve"> </v>
      </c>
      <c r="I596" s="80"/>
      <c r="J596" s="81" t="str">
        <f ca="1">IFERROR(IF(AND(
MOD(C596-fctlontodouble(VLOOKUP(B596,#REF!,4,FALSE))/360,1)&gt;=MOD((((MID((MID((IF(ISERR(A596),"",fctsoleil(A596,fctlattodouble(VLOOKUP(B596,#REF!,3,FALSE)),fctlontodouble(VLOOKUP(B596,#REF!,4,FALSE)),FALSE))),1,4)),1,2))*60+MID((MID((IF(ISERR(A596),"",fctsoleil(A596,fctlattodouble(VLOOKUP(B596,#REF!,3,FALSE)),fctlontodouble(VLOOKUP(B596,#REF!,4,FALSE)),FALSE))),1,4)),3,4))/(60*24))-fctlontodouble(VLOOKUP(B596,#REF!,4,FALSE))/360,1),
MOD(C596-fctlontodouble(VLOOKUP(B596,#REF!,4,FALSE))/360,1)&lt;MOD((((MID((MID((IF(ISERR(A596),"",fctsoleil(A596,fctlattodouble(VLOOKUP(B596,#REF!,3,FALSE)),fctlontodouble(VLOOKUP(B596,#REF!,4,FALSE)),FALSE))),7,4)),1,2))*60+MID((MID((IF(ISERR(A596),"",fctsoleil(A596,fctlattodouble(VLOOKUP(B596,#REF!,3,FALSE)),fctlontodouble(VLOOKUP(B596,#REF!,4,FALSE)),FALSE))),7,4)),3,4))/(60*24))-fctlontodouble(VLOOKUP(B596,#REF!,4,FALSE))/360,1)
),1,""),"")</f>
        <v/>
      </c>
      <c r="K596" s="82" t="str">
        <f t="shared" si="31"/>
        <v/>
      </c>
      <c r="L596" s="79" t="str">
        <f ca="1">IFERROR(IF(AND(
MOD(E596-fctlontodouble(VLOOKUP(D596,#REF!,4,FALSE))/360,1)&gt;=MOD((((MID((MID((IF(ISERR(A596),"",fctsoleil(A596,fctlattodouble(VLOOKUP(D596,#REF!,3,FALSE)),fctlontodouble(VLOOKUP(D596,#REF!,4,FALSE)),FALSE))),1,4)),1,2))*60+MID((MID((IF(ISERR(A596),"",fctsoleil(A596,fctlattodouble(VLOOKUP(D596,#REF!,3,FALSE)),fctlontodouble(VLOOKUP(D596,#REF!,4,FALSE)),FALSE))),1,4)),3,4))/(60*24))-fctlontodouble(VLOOKUP(D596,#REF!,4,FALSE))/360,1),
MOD(E596-fctlontodouble(VLOOKUP(D596,#REF!,4,FALSE))/360,1)&lt;MOD((((MID((MID((IF(ISERR(A596),"",fctsoleil(A596,fctlattodouble(VLOOKUP(D596,#REF!,3,FALSE)),fctlontodouble(VLOOKUP(D596,#REF!,4,FALSE)),FALSE))),7,4)),1,2))*60+MID((MID((IF(ISERR(A596),"",fctsoleil(A596,fctlattodouble(VLOOKUP(D596,#REF!,3,FALSE)),fctlontodouble(VLOOKUP(D596,#REF!,4,FALSE)),FALSE))),7,4)),3,4))/(60*24))-fctlontodouble(VLOOKUP(D596,#REF!,4,FALSE))/360,1)
),1," "),"")</f>
        <v/>
      </c>
      <c r="M596" s="79" t="str">
        <f t="shared" si="32"/>
        <v/>
      </c>
      <c r="N596" s="94"/>
      <c r="O596" s="83"/>
      <c r="P596" s="95"/>
      <c r="Q596" s="96"/>
      <c r="R596" s="97" t="str">
        <f>IF(AND(A596&lt;&gt;0,B596&lt;&gt;0,D596&lt;&gt;0,C596&lt;&gt;0,N596&lt;&gt;0),(vol_de_nuit(B596,D596,A596,C596,N596/24)*24),"")</f>
        <v/>
      </c>
      <c r="S596" s="98"/>
      <c r="T596" s="95"/>
      <c r="U596" s="99"/>
      <c r="V596" s="100"/>
      <c r="W596" s="101"/>
      <c r="X596" s="116" t="str">
        <f>IFERROR(IF(AND(VLOOKUP($F596,'Aircraft list'!$A$4:$G$39,2,FALSE)="YES",VLOOKUP($F596,'Aircraft list'!$A$4:$G$39,4,FALSE)="YES"),T596,""),"")</f>
        <v/>
      </c>
      <c r="Y596" s="115" t="str">
        <f>IFERROR(IF(AND(VLOOKUP($F596,'Aircraft list'!$A$4:$G$39,2,FALSE)="YES",VLOOKUP($F596,'Aircraft list'!$A$4:$G$39,4,FALSE)="YES"),V596,""),"")</f>
        <v/>
      </c>
      <c r="Z596" s="116" t="str">
        <f>IFERROR(IF(AND(VLOOKUP($F596,'Aircraft list'!$A$4:$G$39,3,FALSE)="YES",VLOOKUP($F596,'Aircraft list'!$A$4:$G$39,4,FALSE)="YES"),T596,""),"")</f>
        <v/>
      </c>
      <c r="AA596" s="115" t="str">
        <f>IFERROR(IF(AND(VLOOKUP($F596,'Aircraft list'!$A$4:$G$39,3,FALSE)="YES",VLOOKUP($F596,'Aircraft list'!$A$4:$G$39,4,FALSE)="YES"),V596,""),"")</f>
        <v/>
      </c>
      <c r="AB596" s="116" t="str">
        <f>IFERROR(IF(AND(VLOOKUP($F596,'Aircraft list'!$A$4:$G$39,2,FALSE)="YES",VLOOKUP($F596,'Aircraft list'!$A$4:$G$39,6,FALSE)="YES"),T596,""),"")</f>
        <v/>
      </c>
      <c r="AC596" s="115" t="str">
        <f>IFERROR(IF(AND(VLOOKUP($F596,'Aircraft list'!$A$4:$G$39,2,FALSE)="YES",VLOOKUP($F596,'Aircraft list'!$A$4:$G$39,6,FALSE)="YES"),V596,""),"")</f>
        <v/>
      </c>
      <c r="AD596" s="116" t="str">
        <f>IFERROR(IF(AND(VLOOKUP($F596,'Aircraft list'!$A$4:$G$39,3,FALSE)="YES",VLOOKUP($F596,'Aircraft list'!$A$4:$G$39,6,FALSE)="YES"),T596,""),"")</f>
        <v/>
      </c>
      <c r="AE596" s="117" t="str">
        <f>IFERROR(IF(AND(VLOOKUP($F596,'Aircraft list'!$A$4:$G$39,3,FALSE)="YES",VLOOKUP($F596,'Aircraft list'!$A$4:$G$39,6,FALSE)="YES"),U596,""),"")</f>
        <v/>
      </c>
      <c r="AF596" s="115" t="str">
        <f>IFERROR(IF(AND(VLOOKUP($F596,'Aircraft list'!$A$4:$G$39,3,FALSE)="YES",VLOOKUP($F596,'Aircraft list'!$A$4:$G$39,6,FALSE)="YES"),V596,""),"")</f>
        <v/>
      </c>
      <c r="AG596" s="116" t="str">
        <f>IFERROR(IF(VLOOKUP($F596,'Aircraft list'!$A$4:$G$39,5,FALSE)="YES",T596,""),"")</f>
        <v/>
      </c>
      <c r="AH596" s="117" t="str">
        <f>IFERROR(IF(VLOOKUP($F596,'Aircraft list'!$A$4:$G$39,5,FALSE)="YES",U596,""),"")</f>
        <v/>
      </c>
      <c r="AI596" s="115" t="str">
        <f>IFERROR(IF(VLOOKUP($F596,'Aircraft list'!$A$4:$G$39,5,FALSE)="YES",V596,""),"")</f>
        <v/>
      </c>
      <c r="AJ596" s="101"/>
      <c r="AK596" s="101"/>
      <c r="AL596" s="101"/>
      <c r="AM596" s="102" t="str">
        <f>IFERROR(IF(VLOOKUP($F596,'Aircraft list'!$A$4:$G$39,7,FALSE)="YES",N596,""),"")</f>
        <v/>
      </c>
      <c r="AN596" s="112"/>
      <c r="AO596" s="101"/>
      <c r="AP596" s="101"/>
      <c r="AQ596" s="101"/>
      <c r="AR596" s="111"/>
      <c r="AS596" s="102"/>
      <c r="AT596" s="102"/>
    </row>
    <row r="597" spans="1:46" s="50" customFormat="1">
      <c r="A597" s="84"/>
      <c r="B597" s="75"/>
      <c r="C597" s="76"/>
      <c r="D597" s="77"/>
      <c r="E597" s="73" t="str">
        <f t="shared" si="30"/>
        <v/>
      </c>
      <c r="F597" s="79"/>
      <c r="G597" s="80"/>
      <c r="H597" s="50" t="str">
        <f>IFERROR(IF(VLOOKUP(F597,'Aircraft list'!$A$4:$T$59, 3,FALSE)="YES", "ME", "SE" )," ")</f>
        <v xml:space="preserve"> </v>
      </c>
      <c r="I597" s="80"/>
      <c r="J597" s="81" t="str">
        <f ca="1">IFERROR(IF(AND(
MOD(C597-fctlontodouble(VLOOKUP(B597,#REF!,4,FALSE))/360,1)&gt;=MOD((((MID((MID((IF(ISERR(A597),"",fctsoleil(A597,fctlattodouble(VLOOKUP(B597,#REF!,3,FALSE)),fctlontodouble(VLOOKUP(B597,#REF!,4,FALSE)),FALSE))),1,4)),1,2))*60+MID((MID((IF(ISERR(A597),"",fctsoleil(A597,fctlattodouble(VLOOKUP(B597,#REF!,3,FALSE)),fctlontodouble(VLOOKUP(B597,#REF!,4,FALSE)),FALSE))),1,4)),3,4))/(60*24))-fctlontodouble(VLOOKUP(B597,#REF!,4,FALSE))/360,1),
MOD(C597-fctlontodouble(VLOOKUP(B597,#REF!,4,FALSE))/360,1)&lt;MOD((((MID((MID((IF(ISERR(A597),"",fctsoleil(A597,fctlattodouble(VLOOKUP(B597,#REF!,3,FALSE)),fctlontodouble(VLOOKUP(B597,#REF!,4,FALSE)),FALSE))),7,4)),1,2))*60+MID((MID((IF(ISERR(A597),"",fctsoleil(A597,fctlattodouble(VLOOKUP(B597,#REF!,3,FALSE)),fctlontodouble(VLOOKUP(B597,#REF!,4,FALSE)),FALSE))),7,4)),3,4))/(60*24))-fctlontodouble(VLOOKUP(B597,#REF!,4,FALSE))/360,1)
),1,""),"")</f>
        <v/>
      </c>
      <c r="K597" s="82" t="str">
        <f t="shared" si="31"/>
        <v/>
      </c>
      <c r="L597" s="79" t="str">
        <f ca="1">IFERROR(IF(AND(
MOD(E597-fctlontodouble(VLOOKUP(D597,#REF!,4,FALSE))/360,1)&gt;=MOD((((MID((MID((IF(ISERR(A597),"",fctsoleil(A597,fctlattodouble(VLOOKUP(D597,#REF!,3,FALSE)),fctlontodouble(VLOOKUP(D597,#REF!,4,FALSE)),FALSE))),1,4)),1,2))*60+MID((MID((IF(ISERR(A597),"",fctsoleil(A597,fctlattodouble(VLOOKUP(D597,#REF!,3,FALSE)),fctlontodouble(VLOOKUP(D597,#REF!,4,FALSE)),FALSE))),1,4)),3,4))/(60*24))-fctlontodouble(VLOOKUP(D597,#REF!,4,FALSE))/360,1),
MOD(E597-fctlontodouble(VLOOKUP(D597,#REF!,4,FALSE))/360,1)&lt;MOD((((MID((MID((IF(ISERR(A597),"",fctsoleil(A597,fctlattodouble(VLOOKUP(D597,#REF!,3,FALSE)),fctlontodouble(VLOOKUP(D597,#REF!,4,FALSE)),FALSE))),7,4)),1,2))*60+MID((MID((IF(ISERR(A597),"",fctsoleil(A597,fctlattodouble(VLOOKUP(D597,#REF!,3,FALSE)),fctlontodouble(VLOOKUP(D597,#REF!,4,FALSE)),FALSE))),7,4)),3,4))/(60*24))-fctlontodouble(VLOOKUP(D597,#REF!,4,FALSE))/360,1)
),1," "),"")</f>
        <v/>
      </c>
      <c r="M597" s="79" t="str">
        <f t="shared" si="32"/>
        <v/>
      </c>
      <c r="N597" s="94"/>
      <c r="O597" s="83"/>
      <c r="P597" s="95"/>
      <c r="Q597" s="96"/>
      <c r="R597" s="97" t="str">
        <f>IF(AND(A597&lt;&gt;0,B597&lt;&gt;0,D597&lt;&gt;0,C597&lt;&gt;0,N597&lt;&gt;0),(vol_de_nuit(B597,D597,A597,C597,N597/24)*24),"")</f>
        <v/>
      </c>
      <c r="S597" s="98"/>
      <c r="T597" s="95"/>
      <c r="U597" s="99"/>
      <c r="V597" s="100"/>
      <c r="W597" s="101"/>
      <c r="X597" s="116" t="str">
        <f>IFERROR(IF(AND(VLOOKUP($F597,'Aircraft list'!$A$4:$G$39,2,FALSE)="YES",VLOOKUP($F597,'Aircraft list'!$A$4:$G$39,4,FALSE)="YES"),T597,""),"")</f>
        <v/>
      </c>
      <c r="Y597" s="115" t="str">
        <f>IFERROR(IF(AND(VLOOKUP($F597,'Aircraft list'!$A$4:$G$39,2,FALSE)="YES",VLOOKUP($F597,'Aircraft list'!$A$4:$G$39,4,FALSE)="YES"),V597,""),"")</f>
        <v/>
      </c>
      <c r="Z597" s="116" t="str">
        <f>IFERROR(IF(AND(VLOOKUP($F597,'Aircraft list'!$A$4:$G$39,3,FALSE)="YES",VLOOKUP($F597,'Aircraft list'!$A$4:$G$39,4,FALSE)="YES"),T597,""),"")</f>
        <v/>
      </c>
      <c r="AA597" s="115" t="str">
        <f>IFERROR(IF(AND(VLOOKUP($F597,'Aircraft list'!$A$4:$G$39,3,FALSE)="YES",VLOOKUP($F597,'Aircraft list'!$A$4:$G$39,4,FALSE)="YES"),V597,""),"")</f>
        <v/>
      </c>
      <c r="AB597" s="116" t="str">
        <f>IFERROR(IF(AND(VLOOKUP($F597,'Aircraft list'!$A$4:$G$39,2,FALSE)="YES",VLOOKUP($F597,'Aircraft list'!$A$4:$G$39,6,FALSE)="YES"),T597,""),"")</f>
        <v/>
      </c>
      <c r="AC597" s="115" t="str">
        <f>IFERROR(IF(AND(VLOOKUP($F597,'Aircraft list'!$A$4:$G$39,2,FALSE)="YES",VLOOKUP($F597,'Aircraft list'!$A$4:$G$39,6,FALSE)="YES"),V597,""),"")</f>
        <v/>
      </c>
      <c r="AD597" s="116" t="str">
        <f>IFERROR(IF(AND(VLOOKUP($F597,'Aircraft list'!$A$4:$G$39,3,FALSE)="YES",VLOOKUP($F597,'Aircraft list'!$A$4:$G$39,6,FALSE)="YES"),T597,""),"")</f>
        <v/>
      </c>
      <c r="AE597" s="117" t="str">
        <f>IFERROR(IF(AND(VLOOKUP($F597,'Aircraft list'!$A$4:$G$39,3,FALSE)="YES",VLOOKUP($F597,'Aircraft list'!$A$4:$G$39,6,FALSE)="YES"),U597,""),"")</f>
        <v/>
      </c>
      <c r="AF597" s="115" t="str">
        <f>IFERROR(IF(AND(VLOOKUP($F597,'Aircraft list'!$A$4:$G$39,3,FALSE)="YES",VLOOKUP($F597,'Aircraft list'!$A$4:$G$39,6,FALSE)="YES"),V597,""),"")</f>
        <v/>
      </c>
      <c r="AG597" s="116" t="str">
        <f>IFERROR(IF(VLOOKUP($F597,'Aircraft list'!$A$4:$G$39,5,FALSE)="YES",T597,""),"")</f>
        <v/>
      </c>
      <c r="AH597" s="117" t="str">
        <f>IFERROR(IF(VLOOKUP($F597,'Aircraft list'!$A$4:$G$39,5,FALSE)="YES",U597,""),"")</f>
        <v/>
      </c>
      <c r="AI597" s="115" t="str">
        <f>IFERROR(IF(VLOOKUP($F597,'Aircraft list'!$A$4:$G$39,5,FALSE)="YES",V597,""),"")</f>
        <v/>
      </c>
      <c r="AJ597" s="101"/>
      <c r="AK597" s="101"/>
      <c r="AL597" s="101"/>
      <c r="AM597" s="102" t="str">
        <f>IFERROR(IF(VLOOKUP($F597,'Aircraft list'!$A$4:$G$39,7,FALSE)="YES",N597,""),"")</f>
        <v/>
      </c>
      <c r="AN597" s="112"/>
      <c r="AO597" s="101"/>
      <c r="AP597" s="101"/>
      <c r="AQ597" s="101"/>
      <c r="AR597" s="111"/>
      <c r="AS597" s="102"/>
      <c r="AT597" s="102"/>
    </row>
    <row r="598" spans="1:46" s="50" customFormat="1">
      <c r="A598" s="84"/>
      <c r="B598" s="75"/>
      <c r="C598" s="76"/>
      <c r="D598" s="77"/>
      <c r="E598" s="73" t="str">
        <f t="shared" si="30"/>
        <v/>
      </c>
      <c r="F598" s="79"/>
      <c r="G598" s="80"/>
      <c r="H598" s="50" t="str">
        <f>IFERROR(IF(VLOOKUP(F598,'Aircraft list'!$A$4:$T$59, 3,FALSE)="YES", "ME", "SE" )," ")</f>
        <v xml:space="preserve"> </v>
      </c>
      <c r="I598" s="80"/>
      <c r="J598" s="81" t="str">
        <f ca="1">IFERROR(IF(AND(
MOD(C598-fctlontodouble(VLOOKUP(B598,#REF!,4,FALSE))/360,1)&gt;=MOD((((MID((MID((IF(ISERR(A598),"",fctsoleil(A598,fctlattodouble(VLOOKUP(B598,#REF!,3,FALSE)),fctlontodouble(VLOOKUP(B598,#REF!,4,FALSE)),FALSE))),1,4)),1,2))*60+MID((MID((IF(ISERR(A598),"",fctsoleil(A598,fctlattodouble(VLOOKUP(B598,#REF!,3,FALSE)),fctlontodouble(VLOOKUP(B598,#REF!,4,FALSE)),FALSE))),1,4)),3,4))/(60*24))-fctlontodouble(VLOOKUP(B598,#REF!,4,FALSE))/360,1),
MOD(C598-fctlontodouble(VLOOKUP(B598,#REF!,4,FALSE))/360,1)&lt;MOD((((MID((MID((IF(ISERR(A598),"",fctsoleil(A598,fctlattodouble(VLOOKUP(B598,#REF!,3,FALSE)),fctlontodouble(VLOOKUP(B598,#REF!,4,FALSE)),FALSE))),7,4)),1,2))*60+MID((MID((IF(ISERR(A598),"",fctsoleil(A598,fctlattodouble(VLOOKUP(B598,#REF!,3,FALSE)),fctlontodouble(VLOOKUP(B598,#REF!,4,FALSE)),FALSE))),7,4)),3,4))/(60*24))-fctlontodouble(VLOOKUP(B598,#REF!,4,FALSE))/360,1)
),1,""),"")</f>
        <v/>
      </c>
      <c r="K598" s="82" t="str">
        <f t="shared" si="31"/>
        <v/>
      </c>
      <c r="L598" s="79" t="str">
        <f ca="1">IFERROR(IF(AND(
MOD(E598-fctlontodouble(VLOOKUP(D598,#REF!,4,FALSE))/360,1)&gt;=MOD((((MID((MID((IF(ISERR(A598),"",fctsoleil(A598,fctlattodouble(VLOOKUP(D598,#REF!,3,FALSE)),fctlontodouble(VLOOKUP(D598,#REF!,4,FALSE)),FALSE))),1,4)),1,2))*60+MID((MID((IF(ISERR(A598),"",fctsoleil(A598,fctlattodouble(VLOOKUP(D598,#REF!,3,FALSE)),fctlontodouble(VLOOKUP(D598,#REF!,4,FALSE)),FALSE))),1,4)),3,4))/(60*24))-fctlontodouble(VLOOKUP(D598,#REF!,4,FALSE))/360,1),
MOD(E598-fctlontodouble(VLOOKUP(D598,#REF!,4,FALSE))/360,1)&lt;MOD((((MID((MID((IF(ISERR(A598),"",fctsoleil(A598,fctlattodouble(VLOOKUP(D598,#REF!,3,FALSE)),fctlontodouble(VLOOKUP(D598,#REF!,4,FALSE)),FALSE))),7,4)),1,2))*60+MID((MID((IF(ISERR(A598),"",fctsoleil(A598,fctlattodouble(VLOOKUP(D598,#REF!,3,FALSE)),fctlontodouble(VLOOKUP(D598,#REF!,4,FALSE)),FALSE))),7,4)),3,4))/(60*24))-fctlontodouble(VLOOKUP(D598,#REF!,4,FALSE))/360,1)
),1," "),"")</f>
        <v/>
      </c>
      <c r="M598" s="79" t="str">
        <f t="shared" si="32"/>
        <v/>
      </c>
      <c r="N598" s="94"/>
      <c r="O598" s="83"/>
      <c r="P598" s="95"/>
      <c r="Q598" s="96"/>
      <c r="R598" s="97" t="str">
        <f>IF(AND(A598&lt;&gt;0,B598&lt;&gt;0,D598&lt;&gt;0,C598&lt;&gt;0,N598&lt;&gt;0),(vol_de_nuit(B598,D598,A598,C598,N598/24)*24),"")</f>
        <v/>
      </c>
      <c r="S598" s="98"/>
      <c r="T598" s="95"/>
      <c r="U598" s="99"/>
      <c r="V598" s="100"/>
      <c r="W598" s="101"/>
      <c r="X598" s="116" t="str">
        <f>IFERROR(IF(AND(VLOOKUP($F598,'Aircraft list'!$A$4:$G$39,2,FALSE)="YES",VLOOKUP($F598,'Aircraft list'!$A$4:$G$39,4,FALSE)="YES"),T598,""),"")</f>
        <v/>
      </c>
      <c r="Y598" s="115" t="str">
        <f>IFERROR(IF(AND(VLOOKUP($F598,'Aircraft list'!$A$4:$G$39,2,FALSE)="YES",VLOOKUP($F598,'Aircraft list'!$A$4:$G$39,4,FALSE)="YES"),V598,""),"")</f>
        <v/>
      </c>
      <c r="Z598" s="116" t="str">
        <f>IFERROR(IF(AND(VLOOKUP($F598,'Aircraft list'!$A$4:$G$39,3,FALSE)="YES",VLOOKUP($F598,'Aircraft list'!$A$4:$G$39,4,FALSE)="YES"),T598,""),"")</f>
        <v/>
      </c>
      <c r="AA598" s="115" t="str">
        <f>IFERROR(IF(AND(VLOOKUP($F598,'Aircraft list'!$A$4:$G$39,3,FALSE)="YES",VLOOKUP($F598,'Aircraft list'!$A$4:$G$39,4,FALSE)="YES"),V598,""),"")</f>
        <v/>
      </c>
      <c r="AB598" s="116" t="str">
        <f>IFERROR(IF(AND(VLOOKUP($F598,'Aircraft list'!$A$4:$G$39,2,FALSE)="YES",VLOOKUP($F598,'Aircraft list'!$A$4:$G$39,6,FALSE)="YES"),T598,""),"")</f>
        <v/>
      </c>
      <c r="AC598" s="115" t="str">
        <f>IFERROR(IF(AND(VLOOKUP($F598,'Aircraft list'!$A$4:$G$39,2,FALSE)="YES",VLOOKUP($F598,'Aircraft list'!$A$4:$G$39,6,FALSE)="YES"),V598,""),"")</f>
        <v/>
      </c>
      <c r="AD598" s="116" t="str">
        <f>IFERROR(IF(AND(VLOOKUP($F598,'Aircraft list'!$A$4:$G$39,3,FALSE)="YES",VLOOKUP($F598,'Aircraft list'!$A$4:$G$39,6,FALSE)="YES"),T598,""),"")</f>
        <v/>
      </c>
      <c r="AE598" s="117" t="str">
        <f>IFERROR(IF(AND(VLOOKUP($F598,'Aircraft list'!$A$4:$G$39,3,FALSE)="YES",VLOOKUP($F598,'Aircraft list'!$A$4:$G$39,6,FALSE)="YES"),U598,""),"")</f>
        <v/>
      </c>
      <c r="AF598" s="115" t="str">
        <f>IFERROR(IF(AND(VLOOKUP($F598,'Aircraft list'!$A$4:$G$39,3,FALSE)="YES",VLOOKUP($F598,'Aircraft list'!$A$4:$G$39,6,FALSE)="YES"),V598,""),"")</f>
        <v/>
      </c>
      <c r="AG598" s="116" t="str">
        <f>IFERROR(IF(VLOOKUP($F598,'Aircraft list'!$A$4:$G$39,5,FALSE)="YES",T598,""),"")</f>
        <v/>
      </c>
      <c r="AH598" s="117" t="str">
        <f>IFERROR(IF(VLOOKUP($F598,'Aircraft list'!$A$4:$G$39,5,FALSE)="YES",U598,""),"")</f>
        <v/>
      </c>
      <c r="AI598" s="115" t="str">
        <f>IFERROR(IF(VLOOKUP($F598,'Aircraft list'!$A$4:$G$39,5,FALSE)="YES",V598,""),"")</f>
        <v/>
      </c>
      <c r="AJ598" s="101"/>
      <c r="AK598" s="101"/>
      <c r="AL598" s="101"/>
      <c r="AM598" s="102" t="str">
        <f>IFERROR(IF(VLOOKUP($F598,'Aircraft list'!$A$4:$G$39,7,FALSE)="YES",N598,""),"")</f>
        <v/>
      </c>
      <c r="AN598" s="112"/>
      <c r="AO598" s="101"/>
      <c r="AP598" s="101"/>
      <c r="AQ598" s="101"/>
      <c r="AR598" s="111"/>
      <c r="AS598" s="102"/>
      <c r="AT598" s="102"/>
    </row>
    <row r="599" spans="1:46" s="50" customFormat="1">
      <c r="A599" s="84"/>
      <c r="B599" s="75"/>
      <c r="C599" s="76"/>
      <c r="D599" s="77"/>
      <c r="E599" s="73" t="str">
        <f t="shared" si="30"/>
        <v/>
      </c>
      <c r="F599" s="79"/>
      <c r="G599" s="80"/>
      <c r="H599" s="50" t="str">
        <f>IFERROR(IF(VLOOKUP(F599,'Aircraft list'!$A$4:$T$59, 3,FALSE)="YES", "ME", "SE" )," ")</f>
        <v xml:space="preserve"> </v>
      </c>
      <c r="I599" s="80"/>
      <c r="J599" s="81" t="str">
        <f ca="1">IFERROR(IF(AND(
MOD(C599-fctlontodouble(VLOOKUP(B599,#REF!,4,FALSE))/360,1)&gt;=MOD((((MID((MID((IF(ISERR(A599),"",fctsoleil(A599,fctlattodouble(VLOOKUP(B599,#REF!,3,FALSE)),fctlontodouble(VLOOKUP(B599,#REF!,4,FALSE)),FALSE))),1,4)),1,2))*60+MID((MID((IF(ISERR(A599),"",fctsoleil(A599,fctlattodouble(VLOOKUP(B599,#REF!,3,FALSE)),fctlontodouble(VLOOKUP(B599,#REF!,4,FALSE)),FALSE))),1,4)),3,4))/(60*24))-fctlontodouble(VLOOKUP(B599,#REF!,4,FALSE))/360,1),
MOD(C599-fctlontodouble(VLOOKUP(B599,#REF!,4,FALSE))/360,1)&lt;MOD((((MID((MID((IF(ISERR(A599),"",fctsoleil(A599,fctlattodouble(VLOOKUP(B599,#REF!,3,FALSE)),fctlontodouble(VLOOKUP(B599,#REF!,4,FALSE)),FALSE))),7,4)),1,2))*60+MID((MID((IF(ISERR(A599),"",fctsoleil(A599,fctlattodouble(VLOOKUP(B599,#REF!,3,FALSE)),fctlontodouble(VLOOKUP(B599,#REF!,4,FALSE)),FALSE))),7,4)),3,4))/(60*24))-fctlontodouble(VLOOKUP(B599,#REF!,4,FALSE))/360,1)
),1,""),"")</f>
        <v/>
      </c>
      <c r="K599" s="82" t="str">
        <f t="shared" si="31"/>
        <v/>
      </c>
      <c r="L599" s="79" t="str">
        <f ca="1">IFERROR(IF(AND(
MOD(E599-fctlontodouble(VLOOKUP(D599,#REF!,4,FALSE))/360,1)&gt;=MOD((((MID((MID((IF(ISERR(A599),"",fctsoleil(A599,fctlattodouble(VLOOKUP(D599,#REF!,3,FALSE)),fctlontodouble(VLOOKUP(D599,#REF!,4,FALSE)),FALSE))),1,4)),1,2))*60+MID((MID((IF(ISERR(A599),"",fctsoleil(A599,fctlattodouble(VLOOKUP(D599,#REF!,3,FALSE)),fctlontodouble(VLOOKUP(D599,#REF!,4,FALSE)),FALSE))),1,4)),3,4))/(60*24))-fctlontodouble(VLOOKUP(D599,#REF!,4,FALSE))/360,1),
MOD(E599-fctlontodouble(VLOOKUP(D599,#REF!,4,FALSE))/360,1)&lt;MOD((((MID((MID((IF(ISERR(A599),"",fctsoleil(A599,fctlattodouble(VLOOKUP(D599,#REF!,3,FALSE)),fctlontodouble(VLOOKUP(D599,#REF!,4,FALSE)),FALSE))),7,4)),1,2))*60+MID((MID((IF(ISERR(A599),"",fctsoleil(A599,fctlattodouble(VLOOKUP(D599,#REF!,3,FALSE)),fctlontodouble(VLOOKUP(D599,#REF!,4,FALSE)),FALSE))),7,4)),3,4))/(60*24))-fctlontodouble(VLOOKUP(D599,#REF!,4,FALSE))/360,1)
),1," "),"")</f>
        <v/>
      </c>
      <c r="M599" s="79" t="str">
        <f t="shared" si="32"/>
        <v/>
      </c>
      <c r="N599" s="94"/>
      <c r="O599" s="83"/>
      <c r="P599" s="95"/>
      <c r="Q599" s="96"/>
      <c r="R599" s="97" t="str">
        <f>IF(AND(A599&lt;&gt;0,B599&lt;&gt;0,D599&lt;&gt;0,C599&lt;&gt;0,N599&lt;&gt;0),(vol_de_nuit(B599,D599,A599,C599,N599/24)*24),"")</f>
        <v/>
      </c>
      <c r="S599" s="98"/>
      <c r="T599" s="95"/>
      <c r="U599" s="99"/>
      <c r="V599" s="100"/>
      <c r="W599" s="101"/>
      <c r="X599" s="116" t="str">
        <f>IFERROR(IF(AND(VLOOKUP($F599,'Aircraft list'!$A$4:$G$39,2,FALSE)="YES",VLOOKUP($F599,'Aircraft list'!$A$4:$G$39,4,FALSE)="YES"),T599,""),"")</f>
        <v/>
      </c>
      <c r="Y599" s="115" t="str">
        <f>IFERROR(IF(AND(VLOOKUP($F599,'Aircraft list'!$A$4:$G$39,2,FALSE)="YES",VLOOKUP($F599,'Aircraft list'!$A$4:$G$39,4,FALSE)="YES"),V599,""),"")</f>
        <v/>
      </c>
      <c r="Z599" s="116" t="str">
        <f>IFERROR(IF(AND(VLOOKUP($F599,'Aircraft list'!$A$4:$G$39,3,FALSE)="YES",VLOOKUP($F599,'Aircraft list'!$A$4:$G$39,4,FALSE)="YES"),T599,""),"")</f>
        <v/>
      </c>
      <c r="AA599" s="115" t="str">
        <f>IFERROR(IF(AND(VLOOKUP($F599,'Aircraft list'!$A$4:$G$39,3,FALSE)="YES",VLOOKUP($F599,'Aircraft list'!$A$4:$G$39,4,FALSE)="YES"),V599,""),"")</f>
        <v/>
      </c>
      <c r="AB599" s="116" t="str">
        <f>IFERROR(IF(AND(VLOOKUP($F599,'Aircraft list'!$A$4:$G$39,2,FALSE)="YES",VLOOKUP($F599,'Aircraft list'!$A$4:$G$39,6,FALSE)="YES"),T599,""),"")</f>
        <v/>
      </c>
      <c r="AC599" s="115" t="str">
        <f>IFERROR(IF(AND(VLOOKUP($F599,'Aircraft list'!$A$4:$G$39,2,FALSE)="YES",VLOOKUP($F599,'Aircraft list'!$A$4:$G$39,6,FALSE)="YES"),V599,""),"")</f>
        <v/>
      </c>
      <c r="AD599" s="116" t="str">
        <f>IFERROR(IF(AND(VLOOKUP($F599,'Aircraft list'!$A$4:$G$39,3,FALSE)="YES",VLOOKUP($F599,'Aircraft list'!$A$4:$G$39,6,FALSE)="YES"),T599,""),"")</f>
        <v/>
      </c>
      <c r="AE599" s="117" t="str">
        <f>IFERROR(IF(AND(VLOOKUP($F599,'Aircraft list'!$A$4:$G$39,3,FALSE)="YES",VLOOKUP($F599,'Aircraft list'!$A$4:$G$39,6,FALSE)="YES"),U599,""),"")</f>
        <v/>
      </c>
      <c r="AF599" s="115" t="str">
        <f>IFERROR(IF(AND(VLOOKUP($F599,'Aircraft list'!$A$4:$G$39,3,FALSE)="YES",VLOOKUP($F599,'Aircraft list'!$A$4:$G$39,6,FALSE)="YES"),V599,""),"")</f>
        <v/>
      </c>
      <c r="AG599" s="116" t="str">
        <f>IFERROR(IF(VLOOKUP($F599,'Aircraft list'!$A$4:$G$39,5,FALSE)="YES",T599,""),"")</f>
        <v/>
      </c>
      <c r="AH599" s="117" t="str">
        <f>IFERROR(IF(VLOOKUP($F599,'Aircraft list'!$A$4:$G$39,5,FALSE)="YES",U599,""),"")</f>
        <v/>
      </c>
      <c r="AI599" s="115" t="str">
        <f>IFERROR(IF(VLOOKUP($F599,'Aircraft list'!$A$4:$G$39,5,FALSE)="YES",V599,""),"")</f>
        <v/>
      </c>
      <c r="AJ599" s="101"/>
      <c r="AK599" s="101"/>
      <c r="AL599" s="101"/>
      <c r="AM599" s="102" t="str">
        <f>IFERROR(IF(VLOOKUP($F599,'Aircraft list'!$A$4:$G$39,7,FALSE)="YES",N599,""),"")</f>
        <v/>
      </c>
      <c r="AN599" s="112"/>
      <c r="AO599" s="101"/>
      <c r="AP599" s="101"/>
      <c r="AQ599" s="101"/>
      <c r="AR599" s="111"/>
      <c r="AS599" s="102"/>
      <c r="AT599" s="102"/>
    </row>
    <row r="600" spans="1:46" s="50" customFormat="1">
      <c r="A600" s="84"/>
      <c r="B600" s="75"/>
      <c r="C600" s="76"/>
      <c r="D600" s="77"/>
      <c r="E600" s="73" t="str">
        <f t="shared" si="30"/>
        <v/>
      </c>
      <c r="F600" s="79"/>
      <c r="G600" s="80"/>
      <c r="H600" s="50" t="str">
        <f>IFERROR(IF(VLOOKUP(F600,'Aircraft list'!$A$4:$T$59, 3,FALSE)="YES", "ME", "SE" )," ")</f>
        <v xml:space="preserve"> </v>
      </c>
      <c r="I600" s="80"/>
      <c r="J600" s="81" t="str">
        <f ca="1">IFERROR(IF(AND(
MOD(C600-fctlontodouble(VLOOKUP(B600,#REF!,4,FALSE))/360,1)&gt;=MOD((((MID((MID((IF(ISERR(A600),"",fctsoleil(A600,fctlattodouble(VLOOKUP(B600,#REF!,3,FALSE)),fctlontodouble(VLOOKUP(B600,#REF!,4,FALSE)),FALSE))),1,4)),1,2))*60+MID((MID((IF(ISERR(A600),"",fctsoleil(A600,fctlattodouble(VLOOKUP(B600,#REF!,3,FALSE)),fctlontodouble(VLOOKUP(B600,#REF!,4,FALSE)),FALSE))),1,4)),3,4))/(60*24))-fctlontodouble(VLOOKUP(B600,#REF!,4,FALSE))/360,1),
MOD(C600-fctlontodouble(VLOOKUP(B600,#REF!,4,FALSE))/360,1)&lt;MOD((((MID((MID((IF(ISERR(A600),"",fctsoleil(A600,fctlattodouble(VLOOKUP(B600,#REF!,3,FALSE)),fctlontodouble(VLOOKUP(B600,#REF!,4,FALSE)),FALSE))),7,4)),1,2))*60+MID((MID((IF(ISERR(A600),"",fctsoleil(A600,fctlattodouble(VLOOKUP(B600,#REF!,3,FALSE)),fctlontodouble(VLOOKUP(B600,#REF!,4,FALSE)),FALSE))),7,4)),3,4))/(60*24))-fctlontodouble(VLOOKUP(B600,#REF!,4,FALSE))/360,1)
),1,""),"")</f>
        <v/>
      </c>
      <c r="K600" s="82" t="str">
        <f t="shared" si="31"/>
        <v/>
      </c>
      <c r="L600" s="79" t="str">
        <f ca="1">IFERROR(IF(AND(
MOD(E600-fctlontodouble(VLOOKUP(D600,#REF!,4,FALSE))/360,1)&gt;=MOD((((MID((MID((IF(ISERR(A600),"",fctsoleil(A600,fctlattodouble(VLOOKUP(D600,#REF!,3,FALSE)),fctlontodouble(VLOOKUP(D600,#REF!,4,FALSE)),FALSE))),1,4)),1,2))*60+MID((MID((IF(ISERR(A600),"",fctsoleil(A600,fctlattodouble(VLOOKUP(D600,#REF!,3,FALSE)),fctlontodouble(VLOOKUP(D600,#REF!,4,FALSE)),FALSE))),1,4)),3,4))/(60*24))-fctlontodouble(VLOOKUP(D600,#REF!,4,FALSE))/360,1),
MOD(E600-fctlontodouble(VLOOKUP(D600,#REF!,4,FALSE))/360,1)&lt;MOD((((MID((MID((IF(ISERR(A600),"",fctsoleil(A600,fctlattodouble(VLOOKUP(D600,#REF!,3,FALSE)),fctlontodouble(VLOOKUP(D600,#REF!,4,FALSE)),FALSE))),7,4)),1,2))*60+MID((MID((IF(ISERR(A600),"",fctsoleil(A600,fctlattodouble(VLOOKUP(D600,#REF!,3,FALSE)),fctlontodouble(VLOOKUP(D600,#REF!,4,FALSE)),FALSE))),7,4)),3,4))/(60*24))-fctlontodouble(VLOOKUP(D600,#REF!,4,FALSE))/360,1)
),1," "),"")</f>
        <v/>
      </c>
      <c r="M600" s="79" t="str">
        <f t="shared" si="32"/>
        <v/>
      </c>
      <c r="N600" s="94"/>
      <c r="O600" s="83"/>
      <c r="P600" s="95"/>
      <c r="Q600" s="96"/>
      <c r="R600" s="97" t="str">
        <f>IF(AND(A600&lt;&gt;0,B600&lt;&gt;0,D600&lt;&gt;0,C600&lt;&gt;0,N600&lt;&gt;0),(vol_de_nuit(B600,D600,A600,C600,N600/24)*24),"")</f>
        <v/>
      </c>
      <c r="S600" s="98"/>
      <c r="T600" s="95"/>
      <c r="U600" s="99"/>
      <c r="V600" s="100"/>
      <c r="W600" s="101"/>
      <c r="X600" s="116" t="str">
        <f>IFERROR(IF(AND(VLOOKUP($F600,'Aircraft list'!$A$4:$G$39,2,FALSE)="YES",VLOOKUP($F600,'Aircraft list'!$A$4:$G$39,4,FALSE)="YES"),T600,""),"")</f>
        <v/>
      </c>
      <c r="Y600" s="115" t="str">
        <f>IFERROR(IF(AND(VLOOKUP($F600,'Aircraft list'!$A$4:$G$39,2,FALSE)="YES",VLOOKUP($F600,'Aircraft list'!$A$4:$G$39,4,FALSE)="YES"),V600,""),"")</f>
        <v/>
      </c>
      <c r="Z600" s="116" t="str">
        <f>IFERROR(IF(AND(VLOOKUP($F600,'Aircraft list'!$A$4:$G$39,3,FALSE)="YES",VLOOKUP($F600,'Aircraft list'!$A$4:$G$39,4,FALSE)="YES"),T600,""),"")</f>
        <v/>
      </c>
      <c r="AA600" s="115" t="str">
        <f>IFERROR(IF(AND(VLOOKUP($F600,'Aircraft list'!$A$4:$G$39,3,FALSE)="YES",VLOOKUP($F600,'Aircraft list'!$A$4:$G$39,4,FALSE)="YES"),V600,""),"")</f>
        <v/>
      </c>
      <c r="AB600" s="116" t="str">
        <f>IFERROR(IF(AND(VLOOKUP($F600,'Aircraft list'!$A$4:$G$39,2,FALSE)="YES",VLOOKUP($F600,'Aircraft list'!$A$4:$G$39,6,FALSE)="YES"),T600,""),"")</f>
        <v/>
      </c>
      <c r="AC600" s="115" t="str">
        <f>IFERROR(IF(AND(VLOOKUP($F600,'Aircraft list'!$A$4:$G$39,2,FALSE)="YES",VLOOKUP($F600,'Aircraft list'!$A$4:$G$39,6,FALSE)="YES"),V600,""),"")</f>
        <v/>
      </c>
      <c r="AD600" s="116" t="str">
        <f>IFERROR(IF(AND(VLOOKUP($F600,'Aircraft list'!$A$4:$G$39,3,FALSE)="YES",VLOOKUP($F600,'Aircraft list'!$A$4:$G$39,6,FALSE)="YES"),T600,""),"")</f>
        <v/>
      </c>
      <c r="AE600" s="117" t="str">
        <f>IFERROR(IF(AND(VLOOKUP($F600,'Aircraft list'!$A$4:$G$39,3,FALSE)="YES",VLOOKUP($F600,'Aircraft list'!$A$4:$G$39,6,FALSE)="YES"),U600,""),"")</f>
        <v/>
      </c>
      <c r="AF600" s="115" t="str">
        <f>IFERROR(IF(AND(VLOOKUP($F600,'Aircraft list'!$A$4:$G$39,3,FALSE)="YES",VLOOKUP($F600,'Aircraft list'!$A$4:$G$39,6,FALSE)="YES"),V600,""),"")</f>
        <v/>
      </c>
      <c r="AG600" s="116" t="str">
        <f>IFERROR(IF(VLOOKUP($F600,'Aircraft list'!$A$4:$G$39,5,FALSE)="YES",T600,""),"")</f>
        <v/>
      </c>
      <c r="AH600" s="117" t="str">
        <f>IFERROR(IF(VLOOKUP($F600,'Aircraft list'!$A$4:$G$39,5,FALSE)="YES",U600,""),"")</f>
        <v/>
      </c>
      <c r="AI600" s="115" t="str">
        <f>IFERROR(IF(VLOOKUP($F600,'Aircraft list'!$A$4:$G$39,5,FALSE)="YES",V600,""),"")</f>
        <v/>
      </c>
      <c r="AJ600" s="101"/>
      <c r="AK600" s="101"/>
      <c r="AL600" s="101"/>
      <c r="AM600" s="102" t="str">
        <f>IFERROR(IF(VLOOKUP($F600,'Aircraft list'!$A$4:$G$39,7,FALSE)="YES",N600,""),"")</f>
        <v/>
      </c>
      <c r="AN600" s="112"/>
      <c r="AO600" s="101"/>
      <c r="AP600" s="101"/>
      <c r="AQ600" s="101"/>
      <c r="AR600" s="111"/>
      <c r="AS600" s="102"/>
      <c r="AT600" s="102"/>
    </row>
    <row r="601" spans="1:46" s="50" customFormat="1">
      <c r="A601" s="84"/>
      <c r="B601" s="75"/>
      <c r="C601" s="76"/>
      <c r="D601" s="77"/>
      <c r="E601" s="73" t="str">
        <f t="shared" si="30"/>
        <v/>
      </c>
      <c r="F601" s="79"/>
      <c r="G601" s="80"/>
      <c r="H601" s="50" t="str">
        <f>IFERROR(IF(VLOOKUP(F601,'Aircraft list'!$A$4:$T$59, 3,FALSE)="YES", "ME", "SE" )," ")</f>
        <v xml:space="preserve"> </v>
      </c>
      <c r="I601" s="80"/>
      <c r="J601" s="81" t="str">
        <f ca="1">IFERROR(IF(AND(
MOD(C601-fctlontodouble(VLOOKUP(B601,#REF!,4,FALSE))/360,1)&gt;=MOD((((MID((MID((IF(ISERR(A601),"",fctsoleil(A601,fctlattodouble(VLOOKUP(B601,#REF!,3,FALSE)),fctlontodouble(VLOOKUP(B601,#REF!,4,FALSE)),FALSE))),1,4)),1,2))*60+MID((MID((IF(ISERR(A601),"",fctsoleil(A601,fctlattodouble(VLOOKUP(B601,#REF!,3,FALSE)),fctlontodouble(VLOOKUP(B601,#REF!,4,FALSE)),FALSE))),1,4)),3,4))/(60*24))-fctlontodouble(VLOOKUP(B601,#REF!,4,FALSE))/360,1),
MOD(C601-fctlontodouble(VLOOKUP(B601,#REF!,4,FALSE))/360,1)&lt;MOD((((MID((MID((IF(ISERR(A601),"",fctsoleil(A601,fctlattodouble(VLOOKUP(B601,#REF!,3,FALSE)),fctlontodouble(VLOOKUP(B601,#REF!,4,FALSE)),FALSE))),7,4)),1,2))*60+MID((MID((IF(ISERR(A601),"",fctsoleil(A601,fctlattodouble(VLOOKUP(B601,#REF!,3,FALSE)),fctlontodouble(VLOOKUP(B601,#REF!,4,FALSE)),FALSE))),7,4)),3,4))/(60*24))-fctlontodouble(VLOOKUP(B601,#REF!,4,FALSE))/360,1)
),1,""),"")</f>
        <v/>
      </c>
      <c r="K601" s="82" t="str">
        <f t="shared" si="31"/>
        <v/>
      </c>
      <c r="L601" s="79" t="str">
        <f ca="1">IFERROR(IF(AND(
MOD(E601-fctlontodouble(VLOOKUP(D601,#REF!,4,FALSE))/360,1)&gt;=MOD((((MID((MID((IF(ISERR(A601),"",fctsoleil(A601,fctlattodouble(VLOOKUP(D601,#REF!,3,FALSE)),fctlontodouble(VLOOKUP(D601,#REF!,4,FALSE)),FALSE))),1,4)),1,2))*60+MID((MID((IF(ISERR(A601),"",fctsoleil(A601,fctlattodouble(VLOOKUP(D601,#REF!,3,FALSE)),fctlontodouble(VLOOKUP(D601,#REF!,4,FALSE)),FALSE))),1,4)),3,4))/(60*24))-fctlontodouble(VLOOKUP(D601,#REF!,4,FALSE))/360,1),
MOD(E601-fctlontodouble(VLOOKUP(D601,#REF!,4,FALSE))/360,1)&lt;MOD((((MID((MID((IF(ISERR(A601),"",fctsoleil(A601,fctlattodouble(VLOOKUP(D601,#REF!,3,FALSE)),fctlontodouble(VLOOKUP(D601,#REF!,4,FALSE)),FALSE))),7,4)),1,2))*60+MID((MID((IF(ISERR(A601),"",fctsoleil(A601,fctlattodouble(VLOOKUP(D601,#REF!,3,FALSE)),fctlontodouble(VLOOKUP(D601,#REF!,4,FALSE)),FALSE))),7,4)),3,4))/(60*24))-fctlontodouble(VLOOKUP(D601,#REF!,4,FALSE))/360,1)
),1," "),"")</f>
        <v/>
      </c>
      <c r="M601" s="79" t="str">
        <f t="shared" si="32"/>
        <v/>
      </c>
      <c r="N601" s="94"/>
      <c r="O601" s="83"/>
      <c r="P601" s="95"/>
      <c r="Q601" s="96"/>
      <c r="R601" s="97" t="str">
        <f>IF(AND(A601&lt;&gt;0,B601&lt;&gt;0,D601&lt;&gt;0,C601&lt;&gt;0,N601&lt;&gt;0),(vol_de_nuit(B601,D601,A601,C601,N601/24)*24),"")</f>
        <v/>
      </c>
      <c r="S601" s="98"/>
      <c r="T601" s="95"/>
      <c r="U601" s="99"/>
      <c r="V601" s="100"/>
      <c r="W601" s="101"/>
      <c r="X601" s="116" t="str">
        <f>IFERROR(IF(AND(VLOOKUP($F601,'Aircraft list'!$A$4:$G$39,2,FALSE)="YES",VLOOKUP($F601,'Aircraft list'!$A$4:$G$39,4,FALSE)="YES"),T601,""),"")</f>
        <v/>
      </c>
      <c r="Y601" s="115" t="str">
        <f>IFERROR(IF(AND(VLOOKUP($F601,'Aircraft list'!$A$4:$G$39,2,FALSE)="YES",VLOOKUP($F601,'Aircraft list'!$A$4:$G$39,4,FALSE)="YES"),V601,""),"")</f>
        <v/>
      </c>
      <c r="Z601" s="116" t="str">
        <f>IFERROR(IF(AND(VLOOKUP($F601,'Aircraft list'!$A$4:$G$39,3,FALSE)="YES",VLOOKUP($F601,'Aircraft list'!$A$4:$G$39,4,FALSE)="YES"),T601,""),"")</f>
        <v/>
      </c>
      <c r="AA601" s="115" t="str">
        <f>IFERROR(IF(AND(VLOOKUP($F601,'Aircraft list'!$A$4:$G$39,3,FALSE)="YES",VLOOKUP($F601,'Aircraft list'!$A$4:$G$39,4,FALSE)="YES"),V601,""),"")</f>
        <v/>
      </c>
      <c r="AB601" s="116" t="str">
        <f>IFERROR(IF(AND(VLOOKUP($F601,'Aircraft list'!$A$4:$G$39,2,FALSE)="YES",VLOOKUP($F601,'Aircraft list'!$A$4:$G$39,6,FALSE)="YES"),T601,""),"")</f>
        <v/>
      </c>
      <c r="AC601" s="115" t="str">
        <f>IFERROR(IF(AND(VLOOKUP($F601,'Aircraft list'!$A$4:$G$39,2,FALSE)="YES",VLOOKUP($F601,'Aircraft list'!$A$4:$G$39,6,FALSE)="YES"),V601,""),"")</f>
        <v/>
      </c>
      <c r="AD601" s="116" t="str">
        <f>IFERROR(IF(AND(VLOOKUP($F601,'Aircraft list'!$A$4:$G$39,3,FALSE)="YES",VLOOKUP($F601,'Aircraft list'!$A$4:$G$39,6,FALSE)="YES"),T601,""),"")</f>
        <v/>
      </c>
      <c r="AE601" s="117" t="str">
        <f>IFERROR(IF(AND(VLOOKUP($F601,'Aircraft list'!$A$4:$G$39,3,FALSE)="YES",VLOOKUP($F601,'Aircraft list'!$A$4:$G$39,6,FALSE)="YES"),U601,""),"")</f>
        <v/>
      </c>
      <c r="AF601" s="115" t="str">
        <f>IFERROR(IF(AND(VLOOKUP($F601,'Aircraft list'!$A$4:$G$39,3,FALSE)="YES",VLOOKUP($F601,'Aircraft list'!$A$4:$G$39,6,FALSE)="YES"),V601,""),"")</f>
        <v/>
      </c>
      <c r="AG601" s="116" t="str">
        <f>IFERROR(IF(VLOOKUP($F601,'Aircraft list'!$A$4:$G$39,5,FALSE)="YES",T601,""),"")</f>
        <v/>
      </c>
      <c r="AH601" s="117" t="str">
        <f>IFERROR(IF(VLOOKUP($F601,'Aircraft list'!$A$4:$G$39,5,FALSE)="YES",U601,""),"")</f>
        <v/>
      </c>
      <c r="AI601" s="115" t="str">
        <f>IFERROR(IF(VLOOKUP($F601,'Aircraft list'!$A$4:$G$39,5,FALSE)="YES",V601,""),"")</f>
        <v/>
      </c>
      <c r="AJ601" s="101"/>
      <c r="AK601" s="101"/>
      <c r="AL601" s="101"/>
      <c r="AM601" s="102" t="str">
        <f>IFERROR(IF(VLOOKUP($F601,'Aircraft list'!$A$4:$G$39,7,FALSE)="YES",N601,""),"")</f>
        <v/>
      </c>
      <c r="AN601" s="112"/>
      <c r="AO601" s="101"/>
      <c r="AP601" s="101"/>
      <c r="AQ601" s="101"/>
      <c r="AR601" s="111"/>
      <c r="AS601" s="102"/>
      <c r="AT601" s="102"/>
    </row>
    <row r="602" spans="1:46" s="50" customFormat="1">
      <c r="A602" s="84"/>
      <c r="B602" s="75"/>
      <c r="C602" s="76"/>
      <c r="D602" s="77"/>
      <c r="E602" s="73" t="str">
        <f t="shared" si="30"/>
        <v/>
      </c>
      <c r="F602" s="79"/>
      <c r="G602" s="80"/>
      <c r="H602" s="50" t="str">
        <f>IFERROR(IF(VLOOKUP(F602,'Aircraft list'!$A$4:$T$59, 3,FALSE)="YES", "ME", "SE" )," ")</f>
        <v xml:space="preserve"> </v>
      </c>
      <c r="I602" s="80"/>
      <c r="J602" s="81" t="str">
        <f ca="1">IFERROR(IF(AND(
MOD(C602-fctlontodouble(VLOOKUP(B602,#REF!,4,FALSE))/360,1)&gt;=MOD((((MID((MID((IF(ISERR(A602),"",fctsoleil(A602,fctlattodouble(VLOOKUP(B602,#REF!,3,FALSE)),fctlontodouble(VLOOKUP(B602,#REF!,4,FALSE)),FALSE))),1,4)),1,2))*60+MID((MID((IF(ISERR(A602),"",fctsoleil(A602,fctlattodouble(VLOOKUP(B602,#REF!,3,FALSE)),fctlontodouble(VLOOKUP(B602,#REF!,4,FALSE)),FALSE))),1,4)),3,4))/(60*24))-fctlontodouble(VLOOKUP(B602,#REF!,4,FALSE))/360,1),
MOD(C602-fctlontodouble(VLOOKUP(B602,#REF!,4,FALSE))/360,1)&lt;MOD((((MID((MID((IF(ISERR(A602),"",fctsoleil(A602,fctlattodouble(VLOOKUP(B602,#REF!,3,FALSE)),fctlontodouble(VLOOKUP(B602,#REF!,4,FALSE)),FALSE))),7,4)),1,2))*60+MID((MID((IF(ISERR(A602),"",fctsoleil(A602,fctlattodouble(VLOOKUP(B602,#REF!,3,FALSE)),fctlontodouble(VLOOKUP(B602,#REF!,4,FALSE)),FALSE))),7,4)),3,4))/(60*24))-fctlontodouble(VLOOKUP(B602,#REF!,4,FALSE))/360,1)
),1,""),"")</f>
        <v/>
      </c>
      <c r="K602" s="82" t="str">
        <f t="shared" si="31"/>
        <v/>
      </c>
      <c r="L602" s="79" t="str">
        <f ca="1">IFERROR(IF(AND(
MOD(E602-fctlontodouble(VLOOKUP(D602,#REF!,4,FALSE))/360,1)&gt;=MOD((((MID((MID((IF(ISERR(A602),"",fctsoleil(A602,fctlattodouble(VLOOKUP(D602,#REF!,3,FALSE)),fctlontodouble(VLOOKUP(D602,#REF!,4,FALSE)),FALSE))),1,4)),1,2))*60+MID((MID((IF(ISERR(A602),"",fctsoleil(A602,fctlattodouble(VLOOKUP(D602,#REF!,3,FALSE)),fctlontodouble(VLOOKUP(D602,#REF!,4,FALSE)),FALSE))),1,4)),3,4))/(60*24))-fctlontodouble(VLOOKUP(D602,#REF!,4,FALSE))/360,1),
MOD(E602-fctlontodouble(VLOOKUP(D602,#REF!,4,FALSE))/360,1)&lt;MOD((((MID((MID((IF(ISERR(A602),"",fctsoleil(A602,fctlattodouble(VLOOKUP(D602,#REF!,3,FALSE)),fctlontodouble(VLOOKUP(D602,#REF!,4,FALSE)),FALSE))),7,4)),1,2))*60+MID((MID((IF(ISERR(A602),"",fctsoleil(A602,fctlattodouble(VLOOKUP(D602,#REF!,3,FALSE)),fctlontodouble(VLOOKUP(D602,#REF!,4,FALSE)),FALSE))),7,4)),3,4))/(60*24))-fctlontodouble(VLOOKUP(D602,#REF!,4,FALSE))/360,1)
),1," "),"")</f>
        <v/>
      </c>
      <c r="M602" s="79" t="str">
        <f t="shared" si="32"/>
        <v/>
      </c>
      <c r="N602" s="94"/>
      <c r="O602" s="83"/>
      <c r="P602" s="95"/>
      <c r="Q602" s="96"/>
      <c r="R602" s="97" t="str">
        <f>IF(AND(A602&lt;&gt;0,B602&lt;&gt;0,D602&lt;&gt;0,C602&lt;&gt;0,N602&lt;&gt;0),(vol_de_nuit(B602,D602,A602,C602,N602/24)*24),"")</f>
        <v/>
      </c>
      <c r="S602" s="98"/>
      <c r="T602" s="95"/>
      <c r="U602" s="99"/>
      <c r="V602" s="100"/>
      <c r="W602" s="101"/>
      <c r="X602" s="116" t="str">
        <f>IFERROR(IF(AND(VLOOKUP($F602,'Aircraft list'!$A$4:$G$39,2,FALSE)="YES",VLOOKUP($F602,'Aircraft list'!$A$4:$G$39,4,FALSE)="YES"),T602,""),"")</f>
        <v/>
      </c>
      <c r="Y602" s="115" t="str">
        <f>IFERROR(IF(AND(VLOOKUP($F602,'Aircraft list'!$A$4:$G$39,2,FALSE)="YES",VLOOKUP($F602,'Aircraft list'!$A$4:$G$39,4,FALSE)="YES"),V602,""),"")</f>
        <v/>
      </c>
      <c r="Z602" s="116" t="str">
        <f>IFERROR(IF(AND(VLOOKUP($F602,'Aircraft list'!$A$4:$G$39,3,FALSE)="YES",VLOOKUP($F602,'Aircraft list'!$A$4:$G$39,4,FALSE)="YES"),T602,""),"")</f>
        <v/>
      </c>
      <c r="AA602" s="115" t="str">
        <f>IFERROR(IF(AND(VLOOKUP($F602,'Aircraft list'!$A$4:$G$39,3,FALSE)="YES",VLOOKUP($F602,'Aircraft list'!$A$4:$G$39,4,FALSE)="YES"),V602,""),"")</f>
        <v/>
      </c>
      <c r="AB602" s="116" t="str">
        <f>IFERROR(IF(AND(VLOOKUP($F602,'Aircraft list'!$A$4:$G$39,2,FALSE)="YES",VLOOKUP($F602,'Aircraft list'!$A$4:$G$39,6,FALSE)="YES"),T602,""),"")</f>
        <v/>
      </c>
      <c r="AC602" s="115" t="str">
        <f>IFERROR(IF(AND(VLOOKUP($F602,'Aircraft list'!$A$4:$G$39,2,FALSE)="YES",VLOOKUP($F602,'Aircraft list'!$A$4:$G$39,6,FALSE)="YES"),V602,""),"")</f>
        <v/>
      </c>
      <c r="AD602" s="116" t="str">
        <f>IFERROR(IF(AND(VLOOKUP($F602,'Aircraft list'!$A$4:$G$39,3,FALSE)="YES",VLOOKUP($F602,'Aircraft list'!$A$4:$G$39,6,FALSE)="YES"),T602,""),"")</f>
        <v/>
      </c>
      <c r="AE602" s="117" t="str">
        <f>IFERROR(IF(AND(VLOOKUP($F602,'Aircraft list'!$A$4:$G$39,3,FALSE)="YES",VLOOKUP($F602,'Aircraft list'!$A$4:$G$39,6,FALSE)="YES"),U602,""),"")</f>
        <v/>
      </c>
      <c r="AF602" s="115" t="str">
        <f>IFERROR(IF(AND(VLOOKUP($F602,'Aircraft list'!$A$4:$G$39,3,FALSE)="YES",VLOOKUP($F602,'Aircraft list'!$A$4:$G$39,6,FALSE)="YES"),V602,""),"")</f>
        <v/>
      </c>
      <c r="AG602" s="116" t="str">
        <f>IFERROR(IF(VLOOKUP($F602,'Aircraft list'!$A$4:$G$39,5,FALSE)="YES",T602,""),"")</f>
        <v/>
      </c>
      <c r="AH602" s="117" t="str">
        <f>IFERROR(IF(VLOOKUP($F602,'Aircraft list'!$A$4:$G$39,5,FALSE)="YES",U602,""),"")</f>
        <v/>
      </c>
      <c r="AI602" s="115" t="str">
        <f>IFERROR(IF(VLOOKUP($F602,'Aircraft list'!$A$4:$G$39,5,FALSE)="YES",V602,""),"")</f>
        <v/>
      </c>
      <c r="AJ602" s="101"/>
      <c r="AK602" s="101"/>
      <c r="AL602" s="101"/>
      <c r="AM602" s="102" t="str">
        <f>IFERROR(IF(VLOOKUP($F602,'Aircraft list'!$A$4:$G$39,7,FALSE)="YES",N602,""),"")</f>
        <v/>
      </c>
      <c r="AN602" s="112"/>
      <c r="AO602" s="101"/>
      <c r="AP602" s="101"/>
      <c r="AQ602" s="101"/>
      <c r="AR602" s="111"/>
      <c r="AS602" s="102"/>
      <c r="AT602" s="102"/>
    </row>
    <row r="603" spans="1:46" s="50" customFormat="1">
      <c r="A603" s="84"/>
      <c r="B603" s="75"/>
      <c r="C603" s="76"/>
      <c r="D603" s="77"/>
      <c r="E603" s="73" t="str">
        <f t="shared" si="30"/>
        <v/>
      </c>
      <c r="F603" s="79"/>
      <c r="G603" s="80"/>
      <c r="H603" s="50" t="str">
        <f>IFERROR(IF(VLOOKUP(F603,'Aircraft list'!$A$4:$T$59, 3,FALSE)="YES", "ME", "SE" )," ")</f>
        <v xml:space="preserve"> </v>
      </c>
      <c r="I603" s="80"/>
      <c r="J603" s="81" t="str">
        <f ca="1">IFERROR(IF(AND(
MOD(C603-fctlontodouble(VLOOKUP(B603,#REF!,4,FALSE))/360,1)&gt;=MOD((((MID((MID((IF(ISERR(A603),"",fctsoleil(A603,fctlattodouble(VLOOKUP(B603,#REF!,3,FALSE)),fctlontodouble(VLOOKUP(B603,#REF!,4,FALSE)),FALSE))),1,4)),1,2))*60+MID((MID((IF(ISERR(A603),"",fctsoleil(A603,fctlattodouble(VLOOKUP(B603,#REF!,3,FALSE)),fctlontodouble(VLOOKUP(B603,#REF!,4,FALSE)),FALSE))),1,4)),3,4))/(60*24))-fctlontodouble(VLOOKUP(B603,#REF!,4,FALSE))/360,1),
MOD(C603-fctlontodouble(VLOOKUP(B603,#REF!,4,FALSE))/360,1)&lt;MOD((((MID((MID((IF(ISERR(A603),"",fctsoleil(A603,fctlattodouble(VLOOKUP(B603,#REF!,3,FALSE)),fctlontodouble(VLOOKUP(B603,#REF!,4,FALSE)),FALSE))),7,4)),1,2))*60+MID((MID((IF(ISERR(A603),"",fctsoleil(A603,fctlattodouble(VLOOKUP(B603,#REF!,3,FALSE)),fctlontodouble(VLOOKUP(B603,#REF!,4,FALSE)),FALSE))),7,4)),3,4))/(60*24))-fctlontodouble(VLOOKUP(B603,#REF!,4,FALSE))/360,1)
),1,""),"")</f>
        <v/>
      </c>
      <c r="K603" s="82" t="str">
        <f t="shared" si="31"/>
        <v/>
      </c>
      <c r="L603" s="79" t="str">
        <f ca="1">IFERROR(IF(AND(
MOD(E603-fctlontodouble(VLOOKUP(D603,#REF!,4,FALSE))/360,1)&gt;=MOD((((MID((MID((IF(ISERR(A603),"",fctsoleil(A603,fctlattodouble(VLOOKUP(D603,#REF!,3,FALSE)),fctlontodouble(VLOOKUP(D603,#REF!,4,FALSE)),FALSE))),1,4)),1,2))*60+MID((MID((IF(ISERR(A603),"",fctsoleil(A603,fctlattodouble(VLOOKUP(D603,#REF!,3,FALSE)),fctlontodouble(VLOOKUP(D603,#REF!,4,FALSE)),FALSE))),1,4)),3,4))/(60*24))-fctlontodouble(VLOOKUP(D603,#REF!,4,FALSE))/360,1),
MOD(E603-fctlontodouble(VLOOKUP(D603,#REF!,4,FALSE))/360,1)&lt;MOD((((MID((MID((IF(ISERR(A603),"",fctsoleil(A603,fctlattodouble(VLOOKUP(D603,#REF!,3,FALSE)),fctlontodouble(VLOOKUP(D603,#REF!,4,FALSE)),FALSE))),7,4)),1,2))*60+MID((MID((IF(ISERR(A603),"",fctsoleil(A603,fctlattodouble(VLOOKUP(D603,#REF!,3,FALSE)),fctlontodouble(VLOOKUP(D603,#REF!,4,FALSE)),FALSE))),7,4)),3,4))/(60*24))-fctlontodouble(VLOOKUP(D603,#REF!,4,FALSE))/360,1)
),1," "),"")</f>
        <v/>
      </c>
      <c r="M603" s="79" t="str">
        <f t="shared" si="32"/>
        <v/>
      </c>
      <c r="N603" s="94"/>
      <c r="O603" s="83"/>
      <c r="P603" s="95"/>
      <c r="Q603" s="96"/>
      <c r="R603" s="97" t="str">
        <f>IF(AND(A603&lt;&gt;0,B603&lt;&gt;0,D603&lt;&gt;0,C603&lt;&gt;0,N603&lt;&gt;0),(vol_de_nuit(B603,D603,A603,C603,N603/24)*24),"")</f>
        <v/>
      </c>
      <c r="S603" s="98"/>
      <c r="T603" s="95"/>
      <c r="U603" s="99"/>
      <c r="V603" s="100"/>
      <c r="W603" s="101"/>
      <c r="X603" s="116" t="str">
        <f>IFERROR(IF(AND(VLOOKUP($F603,'Aircraft list'!$A$4:$G$39,2,FALSE)="YES",VLOOKUP($F603,'Aircraft list'!$A$4:$G$39,4,FALSE)="YES"),T603,""),"")</f>
        <v/>
      </c>
      <c r="Y603" s="115" t="str">
        <f>IFERROR(IF(AND(VLOOKUP($F603,'Aircraft list'!$A$4:$G$39,2,FALSE)="YES",VLOOKUP($F603,'Aircraft list'!$A$4:$G$39,4,FALSE)="YES"),V603,""),"")</f>
        <v/>
      </c>
      <c r="Z603" s="116" t="str">
        <f>IFERROR(IF(AND(VLOOKUP($F603,'Aircraft list'!$A$4:$G$39,3,FALSE)="YES",VLOOKUP($F603,'Aircraft list'!$A$4:$G$39,4,FALSE)="YES"),T603,""),"")</f>
        <v/>
      </c>
      <c r="AA603" s="115" t="str">
        <f>IFERROR(IF(AND(VLOOKUP($F603,'Aircraft list'!$A$4:$G$39,3,FALSE)="YES",VLOOKUP($F603,'Aircraft list'!$A$4:$G$39,4,FALSE)="YES"),V603,""),"")</f>
        <v/>
      </c>
      <c r="AB603" s="116" t="str">
        <f>IFERROR(IF(AND(VLOOKUP($F603,'Aircraft list'!$A$4:$G$39,2,FALSE)="YES",VLOOKUP($F603,'Aircraft list'!$A$4:$G$39,6,FALSE)="YES"),T603,""),"")</f>
        <v/>
      </c>
      <c r="AC603" s="115" t="str">
        <f>IFERROR(IF(AND(VLOOKUP($F603,'Aircraft list'!$A$4:$G$39,2,FALSE)="YES",VLOOKUP($F603,'Aircraft list'!$A$4:$G$39,6,FALSE)="YES"),V603,""),"")</f>
        <v/>
      </c>
      <c r="AD603" s="116" t="str">
        <f>IFERROR(IF(AND(VLOOKUP($F603,'Aircraft list'!$A$4:$G$39,3,FALSE)="YES",VLOOKUP($F603,'Aircraft list'!$A$4:$G$39,6,FALSE)="YES"),T603,""),"")</f>
        <v/>
      </c>
      <c r="AE603" s="117" t="str">
        <f>IFERROR(IF(AND(VLOOKUP($F603,'Aircraft list'!$A$4:$G$39,3,FALSE)="YES",VLOOKUP($F603,'Aircraft list'!$A$4:$G$39,6,FALSE)="YES"),U603,""),"")</f>
        <v/>
      </c>
      <c r="AF603" s="115" t="str">
        <f>IFERROR(IF(AND(VLOOKUP($F603,'Aircraft list'!$A$4:$G$39,3,FALSE)="YES",VLOOKUP($F603,'Aircraft list'!$A$4:$G$39,6,FALSE)="YES"),V603,""),"")</f>
        <v/>
      </c>
      <c r="AG603" s="116" t="str">
        <f>IFERROR(IF(VLOOKUP($F603,'Aircraft list'!$A$4:$G$39,5,FALSE)="YES",T603,""),"")</f>
        <v/>
      </c>
      <c r="AH603" s="117" t="str">
        <f>IFERROR(IF(VLOOKUP($F603,'Aircraft list'!$A$4:$G$39,5,FALSE)="YES",U603,""),"")</f>
        <v/>
      </c>
      <c r="AI603" s="115" t="str">
        <f>IFERROR(IF(VLOOKUP($F603,'Aircraft list'!$A$4:$G$39,5,FALSE)="YES",V603,""),"")</f>
        <v/>
      </c>
      <c r="AJ603" s="101"/>
      <c r="AK603" s="101"/>
      <c r="AL603" s="101"/>
      <c r="AM603" s="102" t="str">
        <f>IFERROR(IF(VLOOKUP($F603,'Aircraft list'!$A$4:$G$39,7,FALSE)="YES",N603,""),"")</f>
        <v/>
      </c>
      <c r="AN603" s="112"/>
      <c r="AO603" s="101"/>
      <c r="AP603" s="101"/>
      <c r="AQ603" s="101"/>
      <c r="AR603" s="111"/>
      <c r="AS603" s="102"/>
      <c r="AT603" s="102"/>
    </row>
    <row r="604" spans="1:46" s="50" customFormat="1">
      <c r="A604" s="84"/>
      <c r="B604" s="75"/>
      <c r="C604" s="76"/>
      <c r="D604" s="77"/>
      <c r="E604" s="73" t="str">
        <f t="shared" si="30"/>
        <v/>
      </c>
      <c r="F604" s="79"/>
      <c r="G604" s="80"/>
      <c r="H604" s="50" t="str">
        <f>IFERROR(IF(VLOOKUP(F604,'Aircraft list'!$A$4:$T$59, 3,FALSE)="YES", "ME", "SE" )," ")</f>
        <v xml:space="preserve"> </v>
      </c>
      <c r="I604" s="80"/>
      <c r="J604" s="81" t="str">
        <f ca="1">IFERROR(IF(AND(
MOD(C604-fctlontodouble(VLOOKUP(B604,#REF!,4,FALSE))/360,1)&gt;=MOD((((MID((MID((IF(ISERR(A604),"",fctsoleil(A604,fctlattodouble(VLOOKUP(B604,#REF!,3,FALSE)),fctlontodouble(VLOOKUP(B604,#REF!,4,FALSE)),FALSE))),1,4)),1,2))*60+MID((MID((IF(ISERR(A604),"",fctsoleil(A604,fctlattodouble(VLOOKUP(B604,#REF!,3,FALSE)),fctlontodouble(VLOOKUP(B604,#REF!,4,FALSE)),FALSE))),1,4)),3,4))/(60*24))-fctlontodouble(VLOOKUP(B604,#REF!,4,FALSE))/360,1),
MOD(C604-fctlontodouble(VLOOKUP(B604,#REF!,4,FALSE))/360,1)&lt;MOD((((MID((MID((IF(ISERR(A604),"",fctsoleil(A604,fctlattodouble(VLOOKUP(B604,#REF!,3,FALSE)),fctlontodouble(VLOOKUP(B604,#REF!,4,FALSE)),FALSE))),7,4)),1,2))*60+MID((MID((IF(ISERR(A604),"",fctsoleil(A604,fctlattodouble(VLOOKUP(B604,#REF!,3,FALSE)),fctlontodouble(VLOOKUP(B604,#REF!,4,FALSE)),FALSE))),7,4)),3,4))/(60*24))-fctlontodouble(VLOOKUP(B604,#REF!,4,FALSE))/360,1)
),1,""),"")</f>
        <v/>
      </c>
      <c r="K604" s="82" t="str">
        <f t="shared" si="31"/>
        <v/>
      </c>
      <c r="L604" s="79" t="str">
        <f ca="1">IFERROR(IF(AND(
MOD(E604-fctlontodouble(VLOOKUP(D604,#REF!,4,FALSE))/360,1)&gt;=MOD((((MID((MID((IF(ISERR(A604),"",fctsoleil(A604,fctlattodouble(VLOOKUP(D604,#REF!,3,FALSE)),fctlontodouble(VLOOKUP(D604,#REF!,4,FALSE)),FALSE))),1,4)),1,2))*60+MID((MID((IF(ISERR(A604),"",fctsoleil(A604,fctlattodouble(VLOOKUP(D604,#REF!,3,FALSE)),fctlontodouble(VLOOKUP(D604,#REF!,4,FALSE)),FALSE))),1,4)),3,4))/(60*24))-fctlontodouble(VLOOKUP(D604,#REF!,4,FALSE))/360,1),
MOD(E604-fctlontodouble(VLOOKUP(D604,#REF!,4,FALSE))/360,1)&lt;MOD((((MID((MID((IF(ISERR(A604),"",fctsoleil(A604,fctlattodouble(VLOOKUP(D604,#REF!,3,FALSE)),fctlontodouble(VLOOKUP(D604,#REF!,4,FALSE)),FALSE))),7,4)),1,2))*60+MID((MID((IF(ISERR(A604),"",fctsoleil(A604,fctlattodouble(VLOOKUP(D604,#REF!,3,FALSE)),fctlontodouble(VLOOKUP(D604,#REF!,4,FALSE)),FALSE))),7,4)),3,4))/(60*24))-fctlontodouble(VLOOKUP(D604,#REF!,4,FALSE))/360,1)
),1," "),"")</f>
        <v/>
      </c>
      <c r="M604" s="79" t="str">
        <f t="shared" si="32"/>
        <v/>
      </c>
      <c r="N604" s="94"/>
      <c r="O604" s="83"/>
      <c r="P604" s="95"/>
      <c r="Q604" s="96"/>
      <c r="R604" s="97" t="str">
        <f>IF(AND(A604&lt;&gt;0,B604&lt;&gt;0,D604&lt;&gt;0,C604&lt;&gt;0,N604&lt;&gt;0),(vol_de_nuit(B604,D604,A604,C604,N604/24)*24),"")</f>
        <v/>
      </c>
      <c r="S604" s="98"/>
      <c r="T604" s="95"/>
      <c r="U604" s="99"/>
      <c r="V604" s="100"/>
      <c r="W604" s="101"/>
      <c r="X604" s="116" t="str">
        <f>IFERROR(IF(AND(VLOOKUP($F604,'Aircraft list'!$A$4:$G$39,2,FALSE)="YES",VLOOKUP($F604,'Aircraft list'!$A$4:$G$39,4,FALSE)="YES"),T604,""),"")</f>
        <v/>
      </c>
      <c r="Y604" s="115" t="str">
        <f>IFERROR(IF(AND(VLOOKUP($F604,'Aircraft list'!$A$4:$G$39,2,FALSE)="YES",VLOOKUP($F604,'Aircraft list'!$A$4:$G$39,4,FALSE)="YES"),V604,""),"")</f>
        <v/>
      </c>
      <c r="Z604" s="116" t="str">
        <f>IFERROR(IF(AND(VLOOKUP($F604,'Aircraft list'!$A$4:$G$39,3,FALSE)="YES",VLOOKUP($F604,'Aircraft list'!$A$4:$G$39,4,FALSE)="YES"),T604,""),"")</f>
        <v/>
      </c>
      <c r="AA604" s="115" t="str">
        <f>IFERROR(IF(AND(VLOOKUP($F604,'Aircraft list'!$A$4:$G$39,3,FALSE)="YES",VLOOKUP($F604,'Aircraft list'!$A$4:$G$39,4,FALSE)="YES"),V604,""),"")</f>
        <v/>
      </c>
      <c r="AB604" s="116" t="str">
        <f>IFERROR(IF(AND(VLOOKUP($F604,'Aircraft list'!$A$4:$G$39,2,FALSE)="YES",VLOOKUP($F604,'Aircraft list'!$A$4:$G$39,6,FALSE)="YES"),T604,""),"")</f>
        <v/>
      </c>
      <c r="AC604" s="115" t="str">
        <f>IFERROR(IF(AND(VLOOKUP($F604,'Aircraft list'!$A$4:$G$39,2,FALSE)="YES",VLOOKUP($F604,'Aircraft list'!$A$4:$G$39,6,FALSE)="YES"),V604,""),"")</f>
        <v/>
      </c>
      <c r="AD604" s="116" t="str">
        <f>IFERROR(IF(AND(VLOOKUP($F604,'Aircraft list'!$A$4:$G$39,3,FALSE)="YES",VLOOKUP($F604,'Aircraft list'!$A$4:$G$39,6,FALSE)="YES"),T604,""),"")</f>
        <v/>
      </c>
      <c r="AE604" s="117" t="str">
        <f>IFERROR(IF(AND(VLOOKUP($F604,'Aircraft list'!$A$4:$G$39,3,FALSE)="YES",VLOOKUP($F604,'Aircraft list'!$A$4:$G$39,6,FALSE)="YES"),U604,""),"")</f>
        <v/>
      </c>
      <c r="AF604" s="115" t="str">
        <f>IFERROR(IF(AND(VLOOKUP($F604,'Aircraft list'!$A$4:$G$39,3,FALSE)="YES",VLOOKUP($F604,'Aircraft list'!$A$4:$G$39,6,FALSE)="YES"),V604,""),"")</f>
        <v/>
      </c>
      <c r="AG604" s="116" t="str">
        <f>IFERROR(IF(VLOOKUP($F604,'Aircraft list'!$A$4:$G$39,5,FALSE)="YES",T604,""),"")</f>
        <v/>
      </c>
      <c r="AH604" s="117" t="str">
        <f>IFERROR(IF(VLOOKUP($F604,'Aircraft list'!$A$4:$G$39,5,FALSE)="YES",U604,""),"")</f>
        <v/>
      </c>
      <c r="AI604" s="115" t="str">
        <f>IFERROR(IF(VLOOKUP($F604,'Aircraft list'!$A$4:$G$39,5,FALSE)="YES",V604,""),"")</f>
        <v/>
      </c>
      <c r="AJ604" s="101"/>
      <c r="AK604" s="101"/>
      <c r="AL604" s="101"/>
      <c r="AM604" s="102" t="str">
        <f>IFERROR(IF(VLOOKUP($F604,'Aircraft list'!$A$4:$G$39,7,FALSE)="YES",N604,""),"")</f>
        <v/>
      </c>
      <c r="AN604" s="112"/>
      <c r="AO604" s="101"/>
      <c r="AP604" s="101"/>
      <c r="AQ604" s="101"/>
      <c r="AR604" s="111"/>
      <c r="AS604" s="102"/>
      <c r="AT604" s="102"/>
    </row>
    <row r="605" spans="1:46" s="50" customFormat="1">
      <c r="A605" s="84"/>
      <c r="B605" s="75"/>
      <c r="C605" s="76"/>
      <c r="D605" s="77"/>
      <c r="E605" s="73" t="str">
        <f t="shared" si="30"/>
        <v/>
      </c>
      <c r="F605" s="79"/>
      <c r="G605" s="80"/>
      <c r="H605" s="50" t="str">
        <f>IFERROR(IF(VLOOKUP(F605,'Aircraft list'!$A$4:$T$59, 3,FALSE)="YES", "ME", "SE" )," ")</f>
        <v xml:space="preserve"> </v>
      </c>
      <c r="I605" s="80"/>
      <c r="J605" s="81" t="str">
        <f ca="1">IFERROR(IF(AND(
MOD(C605-fctlontodouble(VLOOKUP(B605,#REF!,4,FALSE))/360,1)&gt;=MOD((((MID((MID((IF(ISERR(A605),"",fctsoleil(A605,fctlattodouble(VLOOKUP(B605,#REF!,3,FALSE)),fctlontodouble(VLOOKUP(B605,#REF!,4,FALSE)),FALSE))),1,4)),1,2))*60+MID((MID((IF(ISERR(A605),"",fctsoleil(A605,fctlattodouble(VLOOKUP(B605,#REF!,3,FALSE)),fctlontodouble(VLOOKUP(B605,#REF!,4,FALSE)),FALSE))),1,4)),3,4))/(60*24))-fctlontodouble(VLOOKUP(B605,#REF!,4,FALSE))/360,1),
MOD(C605-fctlontodouble(VLOOKUP(B605,#REF!,4,FALSE))/360,1)&lt;MOD((((MID((MID((IF(ISERR(A605),"",fctsoleil(A605,fctlattodouble(VLOOKUP(B605,#REF!,3,FALSE)),fctlontodouble(VLOOKUP(B605,#REF!,4,FALSE)),FALSE))),7,4)),1,2))*60+MID((MID((IF(ISERR(A605),"",fctsoleil(A605,fctlattodouble(VLOOKUP(B605,#REF!,3,FALSE)),fctlontodouble(VLOOKUP(B605,#REF!,4,FALSE)),FALSE))),7,4)),3,4))/(60*24))-fctlontodouble(VLOOKUP(B605,#REF!,4,FALSE))/360,1)
),1,""),"")</f>
        <v/>
      </c>
      <c r="K605" s="82" t="str">
        <f t="shared" si="31"/>
        <v/>
      </c>
      <c r="L605" s="79" t="str">
        <f ca="1">IFERROR(IF(AND(
MOD(E605-fctlontodouble(VLOOKUP(D605,#REF!,4,FALSE))/360,1)&gt;=MOD((((MID((MID((IF(ISERR(A605),"",fctsoleil(A605,fctlattodouble(VLOOKUP(D605,#REF!,3,FALSE)),fctlontodouble(VLOOKUP(D605,#REF!,4,FALSE)),FALSE))),1,4)),1,2))*60+MID((MID((IF(ISERR(A605),"",fctsoleil(A605,fctlattodouble(VLOOKUP(D605,#REF!,3,FALSE)),fctlontodouble(VLOOKUP(D605,#REF!,4,FALSE)),FALSE))),1,4)),3,4))/(60*24))-fctlontodouble(VLOOKUP(D605,#REF!,4,FALSE))/360,1),
MOD(E605-fctlontodouble(VLOOKUP(D605,#REF!,4,FALSE))/360,1)&lt;MOD((((MID((MID((IF(ISERR(A605),"",fctsoleil(A605,fctlattodouble(VLOOKUP(D605,#REF!,3,FALSE)),fctlontodouble(VLOOKUP(D605,#REF!,4,FALSE)),FALSE))),7,4)),1,2))*60+MID((MID((IF(ISERR(A605),"",fctsoleil(A605,fctlattodouble(VLOOKUP(D605,#REF!,3,FALSE)),fctlontodouble(VLOOKUP(D605,#REF!,4,FALSE)),FALSE))),7,4)),3,4))/(60*24))-fctlontodouble(VLOOKUP(D605,#REF!,4,FALSE))/360,1)
),1," "),"")</f>
        <v/>
      </c>
      <c r="M605" s="79" t="str">
        <f t="shared" si="32"/>
        <v/>
      </c>
      <c r="N605" s="94"/>
      <c r="O605" s="83"/>
      <c r="P605" s="95"/>
      <c r="Q605" s="96"/>
      <c r="R605" s="97" t="str">
        <f>IF(AND(A605&lt;&gt;0,B605&lt;&gt;0,D605&lt;&gt;0,C605&lt;&gt;0,N605&lt;&gt;0),(vol_de_nuit(B605,D605,A605,C605,N605/24)*24),"")</f>
        <v/>
      </c>
      <c r="S605" s="98"/>
      <c r="T605" s="95"/>
      <c r="U605" s="99"/>
      <c r="V605" s="100"/>
      <c r="W605" s="101"/>
      <c r="X605" s="116" t="str">
        <f>IFERROR(IF(AND(VLOOKUP($F605,'Aircraft list'!$A$4:$G$39,2,FALSE)="YES",VLOOKUP($F605,'Aircraft list'!$A$4:$G$39,4,FALSE)="YES"),T605,""),"")</f>
        <v/>
      </c>
      <c r="Y605" s="115" t="str">
        <f>IFERROR(IF(AND(VLOOKUP($F605,'Aircraft list'!$A$4:$G$39,2,FALSE)="YES",VLOOKUP($F605,'Aircraft list'!$A$4:$G$39,4,FALSE)="YES"),V605,""),"")</f>
        <v/>
      </c>
      <c r="Z605" s="116" t="str">
        <f>IFERROR(IF(AND(VLOOKUP($F605,'Aircraft list'!$A$4:$G$39,3,FALSE)="YES",VLOOKUP($F605,'Aircraft list'!$A$4:$G$39,4,FALSE)="YES"),T605,""),"")</f>
        <v/>
      </c>
      <c r="AA605" s="115" t="str">
        <f>IFERROR(IF(AND(VLOOKUP($F605,'Aircraft list'!$A$4:$G$39,3,FALSE)="YES",VLOOKUP($F605,'Aircraft list'!$A$4:$G$39,4,FALSE)="YES"),V605,""),"")</f>
        <v/>
      </c>
      <c r="AB605" s="116" t="str">
        <f>IFERROR(IF(AND(VLOOKUP($F605,'Aircraft list'!$A$4:$G$39,2,FALSE)="YES",VLOOKUP($F605,'Aircraft list'!$A$4:$G$39,6,FALSE)="YES"),T605,""),"")</f>
        <v/>
      </c>
      <c r="AC605" s="115" t="str">
        <f>IFERROR(IF(AND(VLOOKUP($F605,'Aircraft list'!$A$4:$G$39,2,FALSE)="YES",VLOOKUP($F605,'Aircraft list'!$A$4:$G$39,6,FALSE)="YES"),V605,""),"")</f>
        <v/>
      </c>
      <c r="AD605" s="116" t="str">
        <f>IFERROR(IF(AND(VLOOKUP($F605,'Aircraft list'!$A$4:$G$39,3,FALSE)="YES",VLOOKUP($F605,'Aircraft list'!$A$4:$G$39,6,FALSE)="YES"),T605,""),"")</f>
        <v/>
      </c>
      <c r="AE605" s="117" t="str">
        <f>IFERROR(IF(AND(VLOOKUP($F605,'Aircraft list'!$A$4:$G$39,3,FALSE)="YES",VLOOKUP($F605,'Aircraft list'!$A$4:$G$39,6,FALSE)="YES"),U605,""),"")</f>
        <v/>
      </c>
      <c r="AF605" s="115" t="str">
        <f>IFERROR(IF(AND(VLOOKUP($F605,'Aircraft list'!$A$4:$G$39,3,FALSE)="YES",VLOOKUP($F605,'Aircraft list'!$A$4:$G$39,6,FALSE)="YES"),V605,""),"")</f>
        <v/>
      </c>
      <c r="AG605" s="116" t="str">
        <f>IFERROR(IF(VLOOKUP($F605,'Aircraft list'!$A$4:$G$39,5,FALSE)="YES",T605,""),"")</f>
        <v/>
      </c>
      <c r="AH605" s="117" t="str">
        <f>IFERROR(IF(VLOOKUP($F605,'Aircraft list'!$A$4:$G$39,5,FALSE)="YES",U605,""),"")</f>
        <v/>
      </c>
      <c r="AI605" s="115" t="str">
        <f>IFERROR(IF(VLOOKUP($F605,'Aircraft list'!$A$4:$G$39,5,FALSE)="YES",V605,""),"")</f>
        <v/>
      </c>
      <c r="AJ605" s="101"/>
      <c r="AK605" s="101"/>
      <c r="AL605" s="101"/>
      <c r="AM605" s="102" t="str">
        <f>IFERROR(IF(VLOOKUP($F605,'Aircraft list'!$A$4:$G$39,7,FALSE)="YES",N605,""),"")</f>
        <v/>
      </c>
      <c r="AN605" s="112"/>
      <c r="AO605" s="101"/>
      <c r="AP605" s="101"/>
      <c r="AQ605" s="101"/>
      <c r="AR605" s="111"/>
      <c r="AS605" s="102"/>
      <c r="AT605" s="102"/>
    </row>
    <row r="606" spans="1:46" s="50" customFormat="1">
      <c r="A606" s="84"/>
      <c r="B606" s="75"/>
      <c r="C606" s="76"/>
      <c r="D606" s="77"/>
      <c r="E606" s="73" t="str">
        <f t="shared" si="30"/>
        <v/>
      </c>
      <c r="F606" s="79"/>
      <c r="G606" s="80"/>
      <c r="H606" s="50" t="str">
        <f>IFERROR(IF(VLOOKUP(F606,'Aircraft list'!$A$4:$T$59, 3,FALSE)="YES", "ME", "SE" )," ")</f>
        <v xml:space="preserve"> </v>
      </c>
      <c r="I606" s="80"/>
      <c r="J606" s="81" t="str">
        <f ca="1">IFERROR(IF(AND(
MOD(C606-fctlontodouble(VLOOKUP(B606,#REF!,4,FALSE))/360,1)&gt;=MOD((((MID((MID((IF(ISERR(A606),"",fctsoleil(A606,fctlattodouble(VLOOKUP(B606,#REF!,3,FALSE)),fctlontodouble(VLOOKUP(B606,#REF!,4,FALSE)),FALSE))),1,4)),1,2))*60+MID((MID((IF(ISERR(A606),"",fctsoleil(A606,fctlattodouble(VLOOKUP(B606,#REF!,3,FALSE)),fctlontodouble(VLOOKUP(B606,#REF!,4,FALSE)),FALSE))),1,4)),3,4))/(60*24))-fctlontodouble(VLOOKUP(B606,#REF!,4,FALSE))/360,1),
MOD(C606-fctlontodouble(VLOOKUP(B606,#REF!,4,FALSE))/360,1)&lt;MOD((((MID((MID((IF(ISERR(A606),"",fctsoleil(A606,fctlattodouble(VLOOKUP(B606,#REF!,3,FALSE)),fctlontodouble(VLOOKUP(B606,#REF!,4,FALSE)),FALSE))),7,4)),1,2))*60+MID((MID((IF(ISERR(A606),"",fctsoleil(A606,fctlattodouble(VLOOKUP(B606,#REF!,3,FALSE)),fctlontodouble(VLOOKUP(B606,#REF!,4,FALSE)),FALSE))),7,4)),3,4))/(60*24))-fctlontodouble(VLOOKUP(B606,#REF!,4,FALSE))/360,1)
),1,""),"")</f>
        <v/>
      </c>
      <c r="K606" s="82" t="str">
        <f t="shared" si="31"/>
        <v/>
      </c>
      <c r="L606" s="79" t="str">
        <f ca="1">IFERROR(IF(AND(
MOD(E606-fctlontodouble(VLOOKUP(D606,#REF!,4,FALSE))/360,1)&gt;=MOD((((MID((MID((IF(ISERR(A606),"",fctsoleil(A606,fctlattodouble(VLOOKUP(D606,#REF!,3,FALSE)),fctlontodouble(VLOOKUP(D606,#REF!,4,FALSE)),FALSE))),1,4)),1,2))*60+MID((MID((IF(ISERR(A606),"",fctsoleil(A606,fctlattodouble(VLOOKUP(D606,#REF!,3,FALSE)),fctlontodouble(VLOOKUP(D606,#REF!,4,FALSE)),FALSE))),1,4)),3,4))/(60*24))-fctlontodouble(VLOOKUP(D606,#REF!,4,FALSE))/360,1),
MOD(E606-fctlontodouble(VLOOKUP(D606,#REF!,4,FALSE))/360,1)&lt;MOD((((MID((MID((IF(ISERR(A606),"",fctsoleil(A606,fctlattodouble(VLOOKUP(D606,#REF!,3,FALSE)),fctlontodouble(VLOOKUP(D606,#REF!,4,FALSE)),FALSE))),7,4)),1,2))*60+MID((MID((IF(ISERR(A606),"",fctsoleil(A606,fctlattodouble(VLOOKUP(D606,#REF!,3,FALSE)),fctlontodouble(VLOOKUP(D606,#REF!,4,FALSE)),FALSE))),7,4)),3,4))/(60*24))-fctlontodouble(VLOOKUP(D606,#REF!,4,FALSE))/360,1)
),1," "),"")</f>
        <v/>
      </c>
      <c r="M606" s="79" t="str">
        <f t="shared" si="32"/>
        <v/>
      </c>
      <c r="N606" s="94"/>
      <c r="O606" s="83"/>
      <c r="P606" s="95"/>
      <c r="Q606" s="96"/>
      <c r="R606" s="97" t="str">
        <f>IF(AND(A606&lt;&gt;0,B606&lt;&gt;0,D606&lt;&gt;0,C606&lt;&gt;0,N606&lt;&gt;0),(vol_de_nuit(B606,D606,A606,C606,N606/24)*24),"")</f>
        <v/>
      </c>
      <c r="S606" s="98"/>
      <c r="T606" s="95"/>
      <c r="U606" s="99"/>
      <c r="V606" s="100"/>
      <c r="W606" s="101"/>
      <c r="X606" s="116" t="str">
        <f>IFERROR(IF(AND(VLOOKUP($F606,'Aircraft list'!$A$4:$G$39,2,FALSE)="YES",VLOOKUP($F606,'Aircraft list'!$A$4:$G$39,4,FALSE)="YES"),T606,""),"")</f>
        <v/>
      </c>
      <c r="Y606" s="115" t="str">
        <f>IFERROR(IF(AND(VLOOKUP($F606,'Aircraft list'!$A$4:$G$39,2,FALSE)="YES",VLOOKUP($F606,'Aircraft list'!$A$4:$G$39,4,FALSE)="YES"),V606,""),"")</f>
        <v/>
      </c>
      <c r="Z606" s="116" t="str">
        <f>IFERROR(IF(AND(VLOOKUP($F606,'Aircraft list'!$A$4:$G$39,3,FALSE)="YES",VLOOKUP($F606,'Aircraft list'!$A$4:$G$39,4,FALSE)="YES"),T606,""),"")</f>
        <v/>
      </c>
      <c r="AA606" s="115" t="str">
        <f>IFERROR(IF(AND(VLOOKUP($F606,'Aircraft list'!$A$4:$G$39,3,FALSE)="YES",VLOOKUP($F606,'Aircraft list'!$A$4:$G$39,4,FALSE)="YES"),V606,""),"")</f>
        <v/>
      </c>
      <c r="AB606" s="116" t="str">
        <f>IFERROR(IF(AND(VLOOKUP($F606,'Aircraft list'!$A$4:$G$39,2,FALSE)="YES",VLOOKUP($F606,'Aircraft list'!$A$4:$G$39,6,FALSE)="YES"),T606,""),"")</f>
        <v/>
      </c>
      <c r="AC606" s="115" t="str">
        <f>IFERROR(IF(AND(VLOOKUP($F606,'Aircraft list'!$A$4:$G$39,2,FALSE)="YES",VLOOKUP($F606,'Aircraft list'!$A$4:$G$39,6,FALSE)="YES"),V606,""),"")</f>
        <v/>
      </c>
      <c r="AD606" s="116" t="str">
        <f>IFERROR(IF(AND(VLOOKUP($F606,'Aircraft list'!$A$4:$G$39,3,FALSE)="YES",VLOOKUP($F606,'Aircraft list'!$A$4:$G$39,6,FALSE)="YES"),T606,""),"")</f>
        <v/>
      </c>
      <c r="AE606" s="117" t="str">
        <f>IFERROR(IF(AND(VLOOKUP($F606,'Aircraft list'!$A$4:$G$39,3,FALSE)="YES",VLOOKUP($F606,'Aircraft list'!$A$4:$G$39,6,FALSE)="YES"),U606,""),"")</f>
        <v/>
      </c>
      <c r="AF606" s="115" t="str">
        <f>IFERROR(IF(AND(VLOOKUP($F606,'Aircraft list'!$A$4:$G$39,3,FALSE)="YES",VLOOKUP($F606,'Aircraft list'!$A$4:$G$39,6,FALSE)="YES"),V606,""),"")</f>
        <v/>
      </c>
      <c r="AG606" s="116" t="str">
        <f>IFERROR(IF(VLOOKUP($F606,'Aircraft list'!$A$4:$G$39,5,FALSE)="YES",T606,""),"")</f>
        <v/>
      </c>
      <c r="AH606" s="117" t="str">
        <f>IFERROR(IF(VLOOKUP($F606,'Aircraft list'!$A$4:$G$39,5,FALSE)="YES",U606,""),"")</f>
        <v/>
      </c>
      <c r="AI606" s="115" t="str">
        <f>IFERROR(IF(VLOOKUP($F606,'Aircraft list'!$A$4:$G$39,5,FALSE)="YES",V606,""),"")</f>
        <v/>
      </c>
      <c r="AJ606" s="101"/>
      <c r="AK606" s="101"/>
      <c r="AL606" s="101"/>
      <c r="AM606" s="102" t="str">
        <f>IFERROR(IF(VLOOKUP($F606,'Aircraft list'!$A$4:$G$39,7,FALSE)="YES",N606,""),"")</f>
        <v/>
      </c>
      <c r="AN606" s="112"/>
      <c r="AO606" s="101"/>
      <c r="AP606" s="101"/>
      <c r="AQ606" s="101"/>
      <c r="AR606" s="111"/>
      <c r="AS606" s="102"/>
      <c r="AT606" s="102"/>
    </row>
    <row r="607" spans="1:46" s="50" customFormat="1">
      <c r="A607" s="84"/>
      <c r="B607" s="75"/>
      <c r="C607" s="76"/>
      <c r="D607" s="77"/>
      <c r="E607" s="73" t="str">
        <f t="shared" si="30"/>
        <v/>
      </c>
      <c r="F607" s="79"/>
      <c r="G607" s="80"/>
      <c r="H607" s="50" t="str">
        <f>IFERROR(IF(VLOOKUP(F607,'Aircraft list'!$A$4:$T$59, 3,FALSE)="YES", "ME", "SE" )," ")</f>
        <v xml:space="preserve"> </v>
      </c>
      <c r="I607" s="80"/>
      <c r="J607" s="81" t="str">
        <f ca="1">IFERROR(IF(AND(
MOD(C607-fctlontodouble(VLOOKUP(B607,#REF!,4,FALSE))/360,1)&gt;=MOD((((MID((MID((IF(ISERR(A607),"",fctsoleil(A607,fctlattodouble(VLOOKUP(B607,#REF!,3,FALSE)),fctlontodouble(VLOOKUP(B607,#REF!,4,FALSE)),FALSE))),1,4)),1,2))*60+MID((MID((IF(ISERR(A607),"",fctsoleil(A607,fctlattodouble(VLOOKUP(B607,#REF!,3,FALSE)),fctlontodouble(VLOOKUP(B607,#REF!,4,FALSE)),FALSE))),1,4)),3,4))/(60*24))-fctlontodouble(VLOOKUP(B607,#REF!,4,FALSE))/360,1),
MOD(C607-fctlontodouble(VLOOKUP(B607,#REF!,4,FALSE))/360,1)&lt;MOD((((MID((MID((IF(ISERR(A607),"",fctsoleil(A607,fctlattodouble(VLOOKUP(B607,#REF!,3,FALSE)),fctlontodouble(VLOOKUP(B607,#REF!,4,FALSE)),FALSE))),7,4)),1,2))*60+MID((MID((IF(ISERR(A607),"",fctsoleil(A607,fctlattodouble(VLOOKUP(B607,#REF!,3,FALSE)),fctlontodouble(VLOOKUP(B607,#REF!,4,FALSE)),FALSE))),7,4)),3,4))/(60*24))-fctlontodouble(VLOOKUP(B607,#REF!,4,FALSE))/360,1)
),1,""),"")</f>
        <v/>
      </c>
      <c r="K607" s="82" t="str">
        <f t="shared" si="31"/>
        <v/>
      </c>
      <c r="L607" s="79" t="str">
        <f ca="1">IFERROR(IF(AND(
MOD(E607-fctlontodouble(VLOOKUP(D607,#REF!,4,FALSE))/360,1)&gt;=MOD((((MID((MID((IF(ISERR(A607),"",fctsoleil(A607,fctlattodouble(VLOOKUP(D607,#REF!,3,FALSE)),fctlontodouble(VLOOKUP(D607,#REF!,4,FALSE)),FALSE))),1,4)),1,2))*60+MID((MID((IF(ISERR(A607),"",fctsoleil(A607,fctlattodouble(VLOOKUP(D607,#REF!,3,FALSE)),fctlontodouble(VLOOKUP(D607,#REF!,4,FALSE)),FALSE))),1,4)),3,4))/(60*24))-fctlontodouble(VLOOKUP(D607,#REF!,4,FALSE))/360,1),
MOD(E607-fctlontodouble(VLOOKUP(D607,#REF!,4,FALSE))/360,1)&lt;MOD((((MID((MID((IF(ISERR(A607),"",fctsoleil(A607,fctlattodouble(VLOOKUP(D607,#REF!,3,FALSE)),fctlontodouble(VLOOKUP(D607,#REF!,4,FALSE)),FALSE))),7,4)),1,2))*60+MID((MID((IF(ISERR(A607),"",fctsoleil(A607,fctlattodouble(VLOOKUP(D607,#REF!,3,FALSE)),fctlontodouble(VLOOKUP(D607,#REF!,4,FALSE)),FALSE))),7,4)),3,4))/(60*24))-fctlontodouble(VLOOKUP(D607,#REF!,4,FALSE))/360,1)
),1," "),"")</f>
        <v/>
      </c>
      <c r="M607" s="79" t="str">
        <f t="shared" si="32"/>
        <v/>
      </c>
      <c r="N607" s="94"/>
      <c r="O607" s="83"/>
      <c r="P607" s="95"/>
      <c r="Q607" s="96"/>
      <c r="R607" s="97" t="str">
        <f>IF(AND(A607&lt;&gt;0,B607&lt;&gt;0,D607&lt;&gt;0,C607&lt;&gt;0,N607&lt;&gt;0),(vol_de_nuit(B607,D607,A607,C607,N607/24)*24),"")</f>
        <v/>
      </c>
      <c r="S607" s="98"/>
      <c r="T607" s="95"/>
      <c r="U607" s="99"/>
      <c r="V607" s="100"/>
      <c r="W607" s="101"/>
      <c r="X607" s="116" t="str">
        <f>IFERROR(IF(AND(VLOOKUP($F607,'Aircraft list'!$A$4:$G$39,2,FALSE)="YES",VLOOKUP($F607,'Aircraft list'!$A$4:$G$39,4,FALSE)="YES"),T607,""),"")</f>
        <v/>
      </c>
      <c r="Y607" s="115" t="str">
        <f>IFERROR(IF(AND(VLOOKUP($F607,'Aircraft list'!$A$4:$G$39,2,FALSE)="YES",VLOOKUP($F607,'Aircraft list'!$A$4:$G$39,4,FALSE)="YES"),V607,""),"")</f>
        <v/>
      </c>
      <c r="Z607" s="116" t="str">
        <f>IFERROR(IF(AND(VLOOKUP($F607,'Aircraft list'!$A$4:$G$39,3,FALSE)="YES",VLOOKUP($F607,'Aircraft list'!$A$4:$G$39,4,FALSE)="YES"),T607,""),"")</f>
        <v/>
      </c>
      <c r="AA607" s="115" t="str">
        <f>IFERROR(IF(AND(VLOOKUP($F607,'Aircraft list'!$A$4:$G$39,3,FALSE)="YES",VLOOKUP($F607,'Aircraft list'!$A$4:$G$39,4,FALSE)="YES"),V607,""),"")</f>
        <v/>
      </c>
      <c r="AB607" s="116" t="str">
        <f>IFERROR(IF(AND(VLOOKUP($F607,'Aircraft list'!$A$4:$G$39,2,FALSE)="YES",VLOOKUP($F607,'Aircraft list'!$A$4:$G$39,6,FALSE)="YES"),T607,""),"")</f>
        <v/>
      </c>
      <c r="AC607" s="115" t="str">
        <f>IFERROR(IF(AND(VLOOKUP($F607,'Aircraft list'!$A$4:$G$39,2,FALSE)="YES",VLOOKUP($F607,'Aircraft list'!$A$4:$G$39,6,FALSE)="YES"),V607,""),"")</f>
        <v/>
      </c>
      <c r="AD607" s="116" t="str">
        <f>IFERROR(IF(AND(VLOOKUP($F607,'Aircraft list'!$A$4:$G$39,3,FALSE)="YES",VLOOKUP($F607,'Aircraft list'!$A$4:$G$39,6,FALSE)="YES"),T607,""),"")</f>
        <v/>
      </c>
      <c r="AE607" s="117" t="str">
        <f>IFERROR(IF(AND(VLOOKUP($F607,'Aircraft list'!$A$4:$G$39,3,FALSE)="YES",VLOOKUP($F607,'Aircraft list'!$A$4:$G$39,6,FALSE)="YES"),U607,""),"")</f>
        <v/>
      </c>
      <c r="AF607" s="115" t="str">
        <f>IFERROR(IF(AND(VLOOKUP($F607,'Aircraft list'!$A$4:$G$39,3,FALSE)="YES",VLOOKUP($F607,'Aircraft list'!$A$4:$G$39,6,FALSE)="YES"),V607,""),"")</f>
        <v/>
      </c>
      <c r="AG607" s="116" t="str">
        <f>IFERROR(IF(VLOOKUP($F607,'Aircraft list'!$A$4:$G$39,5,FALSE)="YES",T607,""),"")</f>
        <v/>
      </c>
      <c r="AH607" s="117" t="str">
        <f>IFERROR(IF(VLOOKUP($F607,'Aircraft list'!$A$4:$G$39,5,FALSE)="YES",U607,""),"")</f>
        <v/>
      </c>
      <c r="AI607" s="115" t="str">
        <f>IFERROR(IF(VLOOKUP($F607,'Aircraft list'!$A$4:$G$39,5,FALSE)="YES",V607,""),"")</f>
        <v/>
      </c>
      <c r="AJ607" s="101"/>
      <c r="AK607" s="101"/>
      <c r="AL607" s="101"/>
      <c r="AM607" s="102" t="str">
        <f>IFERROR(IF(VLOOKUP($F607,'Aircraft list'!$A$4:$G$39,7,FALSE)="YES",N607,""),"")</f>
        <v/>
      </c>
      <c r="AN607" s="112"/>
      <c r="AO607" s="101"/>
      <c r="AP607" s="101"/>
      <c r="AQ607" s="101"/>
      <c r="AR607" s="111"/>
      <c r="AS607" s="102"/>
      <c r="AT607" s="102"/>
    </row>
    <row r="608" spans="1:46" s="50" customFormat="1">
      <c r="A608" s="84"/>
      <c r="B608" s="75"/>
      <c r="C608" s="76"/>
      <c r="D608" s="77"/>
      <c r="E608" s="73" t="str">
        <f t="shared" si="30"/>
        <v/>
      </c>
      <c r="F608" s="79"/>
      <c r="G608" s="80"/>
      <c r="H608" s="50" t="str">
        <f>IFERROR(IF(VLOOKUP(F608,'Aircraft list'!$A$4:$T$59, 3,FALSE)="YES", "ME", "SE" )," ")</f>
        <v xml:space="preserve"> </v>
      </c>
      <c r="I608" s="80"/>
      <c r="J608" s="81" t="str">
        <f ca="1">IFERROR(IF(AND(
MOD(C608-fctlontodouble(VLOOKUP(B608,#REF!,4,FALSE))/360,1)&gt;=MOD((((MID((MID((IF(ISERR(A608),"",fctsoleil(A608,fctlattodouble(VLOOKUP(B608,#REF!,3,FALSE)),fctlontodouble(VLOOKUP(B608,#REF!,4,FALSE)),FALSE))),1,4)),1,2))*60+MID((MID((IF(ISERR(A608),"",fctsoleil(A608,fctlattodouble(VLOOKUP(B608,#REF!,3,FALSE)),fctlontodouble(VLOOKUP(B608,#REF!,4,FALSE)),FALSE))),1,4)),3,4))/(60*24))-fctlontodouble(VLOOKUP(B608,#REF!,4,FALSE))/360,1),
MOD(C608-fctlontodouble(VLOOKUP(B608,#REF!,4,FALSE))/360,1)&lt;MOD((((MID((MID((IF(ISERR(A608),"",fctsoleil(A608,fctlattodouble(VLOOKUP(B608,#REF!,3,FALSE)),fctlontodouble(VLOOKUP(B608,#REF!,4,FALSE)),FALSE))),7,4)),1,2))*60+MID((MID((IF(ISERR(A608),"",fctsoleil(A608,fctlattodouble(VLOOKUP(B608,#REF!,3,FALSE)),fctlontodouble(VLOOKUP(B608,#REF!,4,FALSE)),FALSE))),7,4)),3,4))/(60*24))-fctlontodouble(VLOOKUP(B608,#REF!,4,FALSE))/360,1)
),1,""),"")</f>
        <v/>
      </c>
      <c r="K608" s="82" t="str">
        <f t="shared" si="31"/>
        <v/>
      </c>
      <c r="L608" s="79" t="str">
        <f ca="1">IFERROR(IF(AND(
MOD(E608-fctlontodouble(VLOOKUP(D608,#REF!,4,FALSE))/360,1)&gt;=MOD((((MID((MID((IF(ISERR(A608),"",fctsoleil(A608,fctlattodouble(VLOOKUP(D608,#REF!,3,FALSE)),fctlontodouble(VLOOKUP(D608,#REF!,4,FALSE)),FALSE))),1,4)),1,2))*60+MID((MID((IF(ISERR(A608),"",fctsoleil(A608,fctlattodouble(VLOOKUP(D608,#REF!,3,FALSE)),fctlontodouble(VLOOKUP(D608,#REF!,4,FALSE)),FALSE))),1,4)),3,4))/(60*24))-fctlontodouble(VLOOKUP(D608,#REF!,4,FALSE))/360,1),
MOD(E608-fctlontodouble(VLOOKUP(D608,#REF!,4,FALSE))/360,1)&lt;MOD((((MID((MID((IF(ISERR(A608),"",fctsoleil(A608,fctlattodouble(VLOOKUP(D608,#REF!,3,FALSE)),fctlontodouble(VLOOKUP(D608,#REF!,4,FALSE)),FALSE))),7,4)),1,2))*60+MID((MID((IF(ISERR(A608),"",fctsoleil(A608,fctlattodouble(VLOOKUP(D608,#REF!,3,FALSE)),fctlontodouble(VLOOKUP(D608,#REF!,4,FALSE)),FALSE))),7,4)),3,4))/(60*24))-fctlontodouble(VLOOKUP(D608,#REF!,4,FALSE))/360,1)
),1," "),"")</f>
        <v/>
      </c>
      <c r="M608" s="79" t="str">
        <f t="shared" si="32"/>
        <v/>
      </c>
      <c r="N608" s="94"/>
      <c r="O608" s="83"/>
      <c r="P608" s="95"/>
      <c r="Q608" s="96"/>
      <c r="R608" s="97" t="str">
        <f>IF(AND(A608&lt;&gt;0,B608&lt;&gt;0,D608&lt;&gt;0,C608&lt;&gt;0,N608&lt;&gt;0),(vol_de_nuit(B608,D608,A608,C608,N608/24)*24),"")</f>
        <v/>
      </c>
      <c r="S608" s="98"/>
      <c r="T608" s="95"/>
      <c r="U608" s="99"/>
      <c r="V608" s="100"/>
      <c r="W608" s="101"/>
      <c r="X608" s="116" t="str">
        <f>IFERROR(IF(AND(VLOOKUP($F608,'Aircraft list'!$A$4:$G$39,2,FALSE)="YES",VLOOKUP($F608,'Aircraft list'!$A$4:$G$39,4,FALSE)="YES"),T608,""),"")</f>
        <v/>
      </c>
      <c r="Y608" s="115" t="str">
        <f>IFERROR(IF(AND(VLOOKUP($F608,'Aircraft list'!$A$4:$G$39,2,FALSE)="YES",VLOOKUP($F608,'Aircraft list'!$A$4:$G$39,4,FALSE)="YES"),V608,""),"")</f>
        <v/>
      </c>
      <c r="Z608" s="116" t="str">
        <f>IFERROR(IF(AND(VLOOKUP($F608,'Aircraft list'!$A$4:$G$39,3,FALSE)="YES",VLOOKUP($F608,'Aircraft list'!$A$4:$G$39,4,FALSE)="YES"),T608,""),"")</f>
        <v/>
      </c>
      <c r="AA608" s="115" t="str">
        <f>IFERROR(IF(AND(VLOOKUP($F608,'Aircraft list'!$A$4:$G$39,3,FALSE)="YES",VLOOKUP($F608,'Aircraft list'!$A$4:$G$39,4,FALSE)="YES"),V608,""),"")</f>
        <v/>
      </c>
      <c r="AB608" s="116" t="str">
        <f>IFERROR(IF(AND(VLOOKUP($F608,'Aircraft list'!$A$4:$G$39,2,FALSE)="YES",VLOOKUP($F608,'Aircraft list'!$A$4:$G$39,6,FALSE)="YES"),T608,""),"")</f>
        <v/>
      </c>
      <c r="AC608" s="115" t="str">
        <f>IFERROR(IF(AND(VLOOKUP($F608,'Aircraft list'!$A$4:$G$39,2,FALSE)="YES",VLOOKUP($F608,'Aircraft list'!$A$4:$G$39,6,FALSE)="YES"),V608,""),"")</f>
        <v/>
      </c>
      <c r="AD608" s="116" t="str">
        <f>IFERROR(IF(AND(VLOOKUP($F608,'Aircraft list'!$A$4:$G$39,3,FALSE)="YES",VLOOKUP($F608,'Aircraft list'!$A$4:$G$39,6,FALSE)="YES"),T608,""),"")</f>
        <v/>
      </c>
      <c r="AE608" s="117" t="str">
        <f>IFERROR(IF(AND(VLOOKUP($F608,'Aircraft list'!$A$4:$G$39,3,FALSE)="YES",VLOOKUP($F608,'Aircraft list'!$A$4:$G$39,6,FALSE)="YES"),U608,""),"")</f>
        <v/>
      </c>
      <c r="AF608" s="115" t="str">
        <f>IFERROR(IF(AND(VLOOKUP($F608,'Aircraft list'!$A$4:$G$39,3,FALSE)="YES",VLOOKUP($F608,'Aircraft list'!$A$4:$G$39,6,FALSE)="YES"),V608,""),"")</f>
        <v/>
      </c>
      <c r="AG608" s="116" t="str">
        <f>IFERROR(IF(VLOOKUP($F608,'Aircraft list'!$A$4:$G$39,5,FALSE)="YES",T608,""),"")</f>
        <v/>
      </c>
      <c r="AH608" s="117" t="str">
        <f>IFERROR(IF(VLOOKUP($F608,'Aircraft list'!$A$4:$G$39,5,FALSE)="YES",U608,""),"")</f>
        <v/>
      </c>
      <c r="AI608" s="115" t="str">
        <f>IFERROR(IF(VLOOKUP($F608,'Aircraft list'!$A$4:$G$39,5,FALSE)="YES",V608,""),"")</f>
        <v/>
      </c>
      <c r="AJ608" s="101"/>
      <c r="AK608" s="101"/>
      <c r="AL608" s="101"/>
      <c r="AM608" s="102" t="str">
        <f>IFERROR(IF(VLOOKUP($F608,'Aircraft list'!$A$4:$G$39,7,FALSE)="YES",N608,""),"")</f>
        <v/>
      </c>
      <c r="AN608" s="112"/>
      <c r="AO608" s="101"/>
      <c r="AP608" s="101"/>
      <c r="AQ608" s="101"/>
      <c r="AR608" s="111"/>
      <c r="AS608" s="102"/>
      <c r="AT608" s="102"/>
    </row>
    <row r="609" spans="1:46" s="50" customFormat="1">
      <c r="A609" s="84"/>
      <c r="B609" s="75"/>
      <c r="C609" s="76"/>
      <c r="D609" s="77"/>
      <c r="E609" s="73" t="str">
        <f t="shared" si="30"/>
        <v/>
      </c>
      <c r="F609" s="79"/>
      <c r="G609" s="80"/>
      <c r="H609" s="50" t="str">
        <f>IFERROR(IF(VLOOKUP(F609,'Aircraft list'!$A$4:$T$59, 3,FALSE)="YES", "ME", "SE" )," ")</f>
        <v xml:space="preserve"> </v>
      </c>
      <c r="I609" s="80"/>
      <c r="J609" s="81" t="str">
        <f ca="1">IFERROR(IF(AND(
MOD(C609-fctlontodouble(VLOOKUP(B609,#REF!,4,FALSE))/360,1)&gt;=MOD((((MID((MID((IF(ISERR(A609),"",fctsoleil(A609,fctlattodouble(VLOOKUP(B609,#REF!,3,FALSE)),fctlontodouble(VLOOKUP(B609,#REF!,4,FALSE)),FALSE))),1,4)),1,2))*60+MID((MID((IF(ISERR(A609),"",fctsoleil(A609,fctlattodouble(VLOOKUP(B609,#REF!,3,FALSE)),fctlontodouble(VLOOKUP(B609,#REF!,4,FALSE)),FALSE))),1,4)),3,4))/(60*24))-fctlontodouble(VLOOKUP(B609,#REF!,4,FALSE))/360,1),
MOD(C609-fctlontodouble(VLOOKUP(B609,#REF!,4,FALSE))/360,1)&lt;MOD((((MID((MID((IF(ISERR(A609),"",fctsoleil(A609,fctlattodouble(VLOOKUP(B609,#REF!,3,FALSE)),fctlontodouble(VLOOKUP(B609,#REF!,4,FALSE)),FALSE))),7,4)),1,2))*60+MID((MID((IF(ISERR(A609),"",fctsoleil(A609,fctlattodouble(VLOOKUP(B609,#REF!,3,FALSE)),fctlontodouble(VLOOKUP(B609,#REF!,4,FALSE)),FALSE))),7,4)),3,4))/(60*24))-fctlontodouble(VLOOKUP(B609,#REF!,4,FALSE))/360,1)
),1,""),"")</f>
        <v/>
      </c>
      <c r="K609" s="82" t="str">
        <f t="shared" si="31"/>
        <v/>
      </c>
      <c r="L609" s="79" t="str">
        <f ca="1">IFERROR(IF(AND(
MOD(E609-fctlontodouble(VLOOKUP(D609,#REF!,4,FALSE))/360,1)&gt;=MOD((((MID((MID((IF(ISERR(A609),"",fctsoleil(A609,fctlattodouble(VLOOKUP(D609,#REF!,3,FALSE)),fctlontodouble(VLOOKUP(D609,#REF!,4,FALSE)),FALSE))),1,4)),1,2))*60+MID((MID((IF(ISERR(A609),"",fctsoleil(A609,fctlattodouble(VLOOKUP(D609,#REF!,3,FALSE)),fctlontodouble(VLOOKUP(D609,#REF!,4,FALSE)),FALSE))),1,4)),3,4))/(60*24))-fctlontodouble(VLOOKUP(D609,#REF!,4,FALSE))/360,1),
MOD(E609-fctlontodouble(VLOOKUP(D609,#REF!,4,FALSE))/360,1)&lt;MOD((((MID((MID((IF(ISERR(A609),"",fctsoleil(A609,fctlattodouble(VLOOKUP(D609,#REF!,3,FALSE)),fctlontodouble(VLOOKUP(D609,#REF!,4,FALSE)),FALSE))),7,4)),1,2))*60+MID((MID((IF(ISERR(A609),"",fctsoleil(A609,fctlattodouble(VLOOKUP(D609,#REF!,3,FALSE)),fctlontodouble(VLOOKUP(D609,#REF!,4,FALSE)),FALSE))),7,4)),3,4))/(60*24))-fctlontodouble(VLOOKUP(D609,#REF!,4,FALSE))/360,1)
),1," "),"")</f>
        <v/>
      </c>
      <c r="M609" s="79" t="str">
        <f t="shared" si="32"/>
        <v/>
      </c>
      <c r="N609" s="94"/>
      <c r="O609" s="83"/>
      <c r="P609" s="95"/>
      <c r="Q609" s="96"/>
      <c r="R609" s="97" t="str">
        <f>IF(AND(A609&lt;&gt;0,B609&lt;&gt;0,D609&lt;&gt;0,C609&lt;&gt;0,N609&lt;&gt;0),(vol_de_nuit(B609,D609,A609,C609,N609/24)*24),"")</f>
        <v/>
      </c>
      <c r="S609" s="98"/>
      <c r="T609" s="95"/>
      <c r="U609" s="99"/>
      <c r="V609" s="100"/>
      <c r="W609" s="101"/>
      <c r="X609" s="116" t="str">
        <f>IFERROR(IF(AND(VLOOKUP($F609,'Aircraft list'!$A$4:$G$39,2,FALSE)="YES",VLOOKUP($F609,'Aircraft list'!$A$4:$G$39,4,FALSE)="YES"),T609,""),"")</f>
        <v/>
      </c>
      <c r="Y609" s="115" t="str">
        <f>IFERROR(IF(AND(VLOOKUP($F609,'Aircraft list'!$A$4:$G$39,2,FALSE)="YES",VLOOKUP($F609,'Aircraft list'!$A$4:$G$39,4,FALSE)="YES"),V609,""),"")</f>
        <v/>
      </c>
      <c r="Z609" s="116" t="str">
        <f>IFERROR(IF(AND(VLOOKUP($F609,'Aircraft list'!$A$4:$G$39,3,FALSE)="YES",VLOOKUP($F609,'Aircraft list'!$A$4:$G$39,4,FALSE)="YES"),T609,""),"")</f>
        <v/>
      </c>
      <c r="AA609" s="115" t="str">
        <f>IFERROR(IF(AND(VLOOKUP($F609,'Aircraft list'!$A$4:$G$39,3,FALSE)="YES",VLOOKUP($F609,'Aircraft list'!$A$4:$G$39,4,FALSE)="YES"),V609,""),"")</f>
        <v/>
      </c>
      <c r="AB609" s="116" t="str">
        <f>IFERROR(IF(AND(VLOOKUP($F609,'Aircraft list'!$A$4:$G$39,2,FALSE)="YES",VLOOKUP($F609,'Aircraft list'!$A$4:$G$39,6,FALSE)="YES"),T609,""),"")</f>
        <v/>
      </c>
      <c r="AC609" s="115" t="str">
        <f>IFERROR(IF(AND(VLOOKUP($F609,'Aircraft list'!$A$4:$G$39,2,FALSE)="YES",VLOOKUP($F609,'Aircraft list'!$A$4:$G$39,6,FALSE)="YES"),V609,""),"")</f>
        <v/>
      </c>
      <c r="AD609" s="116" t="str">
        <f>IFERROR(IF(AND(VLOOKUP($F609,'Aircraft list'!$A$4:$G$39,3,FALSE)="YES",VLOOKUP($F609,'Aircraft list'!$A$4:$G$39,6,FALSE)="YES"),T609,""),"")</f>
        <v/>
      </c>
      <c r="AE609" s="117" t="str">
        <f>IFERROR(IF(AND(VLOOKUP($F609,'Aircraft list'!$A$4:$G$39,3,FALSE)="YES",VLOOKUP($F609,'Aircraft list'!$A$4:$G$39,6,FALSE)="YES"),U609,""),"")</f>
        <v/>
      </c>
      <c r="AF609" s="115" t="str">
        <f>IFERROR(IF(AND(VLOOKUP($F609,'Aircraft list'!$A$4:$G$39,3,FALSE)="YES",VLOOKUP($F609,'Aircraft list'!$A$4:$G$39,6,FALSE)="YES"),V609,""),"")</f>
        <v/>
      </c>
      <c r="AG609" s="116" t="str">
        <f>IFERROR(IF(VLOOKUP($F609,'Aircraft list'!$A$4:$G$39,5,FALSE)="YES",T609,""),"")</f>
        <v/>
      </c>
      <c r="AH609" s="117" t="str">
        <f>IFERROR(IF(VLOOKUP($F609,'Aircraft list'!$A$4:$G$39,5,FALSE)="YES",U609,""),"")</f>
        <v/>
      </c>
      <c r="AI609" s="115" t="str">
        <f>IFERROR(IF(VLOOKUP($F609,'Aircraft list'!$A$4:$G$39,5,FALSE)="YES",V609,""),"")</f>
        <v/>
      </c>
      <c r="AJ609" s="101"/>
      <c r="AK609" s="101"/>
      <c r="AL609" s="101"/>
      <c r="AM609" s="102" t="str">
        <f>IFERROR(IF(VLOOKUP($F609,'Aircraft list'!$A$4:$G$39,7,FALSE)="YES",N609,""),"")</f>
        <v/>
      </c>
      <c r="AN609" s="112"/>
      <c r="AO609" s="101"/>
      <c r="AP609" s="101"/>
      <c r="AQ609" s="101"/>
      <c r="AR609" s="111"/>
      <c r="AS609" s="102"/>
      <c r="AT609" s="102"/>
    </row>
    <row r="610" spans="1:46" s="50" customFormat="1">
      <c r="A610" s="84"/>
      <c r="B610" s="75"/>
      <c r="C610" s="76"/>
      <c r="D610" s="77"/>
      <c r="E610" s="73" t="str">
        <f t="shared" si="30"/>
        <v/>
      </c>
      <c r="F610" s="79"/>
      <c r="G610" s="80"/>
      <c r="H610" s="50" t="str">
        <f>IFERROR(IF(VLOOKUP(F610,'Aircraft list'!$A$4:$T$59, 3,FALSE)="YES", "ME", "SE" )," ")</f>
        <v xml:space="preserve"> </v>
      </c>
      <c r="I610" s="80"/>
      <c r="J610" s="81" t="str">
        <f ca="1">IFERROR(IF(AND(
MOD(C610-fctlontodouble(VLOOKUP(B610,#REF!,4,FALSE))/360,1)&gt;=MOD((((MID((MID((IF(ISERR(A610),"",fctsoleil(A610,fctlattodouble(VLOOKUP(B610,#REF!,3,FALSE)),fctlontodouble(VLOOKUP(B610,#REF!,4,FALSE)),FALSE))),1,4)),1,2))*60+MID((MID((IF(ISERR(A610),"",fctsoleil(A610,fctlattodouble(VLOOKUP(B610,#REF!,3,FALSE)),fctlontodouble(VLOOKUP(B610,#REF!,4,FALSE)),FALSE))),1,4)),3,4))/(60*24))-fctlontodouble(VLOOKUP(B610,#REF!,4,FALSE))/360,1),
MOD(C610-fctlontodouble(VLOOKUP(B610,#REF!,4,FALSE))/360,1)&lt;MOD((((MID((MID((IF(ISERR(A610),"",fctsoleil(A610,fctlattodouble(VLOOKUP(B610,#REF!,3,FALSE)),fctlontodouble(VLOOKUP(B610,#REF!,4,FALSE)),FALSE))),7,4)),1,2))*60+MID((MID((IF(ISERR(A610),"",fctsoleil(A610,fctlattodouble(VLOOKUP(B610,#REF!,3,FALSE)),fctlontodouble(VLOOKUP(B610,#REF!,4,FALSE)),FALSE))),7,4)),3,4))/(60*24))-fctlontodouble(VLOOKUP(B610,#REF!,4,FALSE))/360,1)
),1,""),"")</f>
        <v/>
      </c>
      <c r="K610" s="82" t="str">
        <f t="shared" si="31"/>
        <v/>
      </c>
      <c r="L610" s="79" t="str">
        <f ca="1">IFERROR(IF(AND(
MOD(E610-fctlontodouble(VLOOKUP(D610,#REF!,4,FALSE))/360,1)&gt;=MOD((((MID((MID((IF(ISERR(A610),"",fctsoleil(A610,fctlattodouble(VLOOKUP(D610,#REF!,3,FALSE)),fctlontodouble(VLOOKUP(D610,#REF!,4,FALSE)),FALSE))),1,4)),1,2))*60+MID((MID((IF(ISERR(A610),"",fctsoleil(A610,fctlattodouble(VLOOKUP(D610,#REF!,3,FALSE)),fctlontodouble(VLOOKUP(D610,#REF!,4,FALSE)),FALSE))),1,4)),3,4))/(60*24))-fctlontodouble(VLOOKUP(D610,#REF!,4,FALSE))/360,1),
MOD(E610-fctlontodouble(VLOOKUP(D610,#REF!,4,FALSE))/360,1)&lt;MOD((((MID((MID((IF(ISERR(A610),"",fctsoleil(A610,fctlattodouble(VLOOKUP(D610,#REF!,3,FALSE)),fctlontodouble(VLOOKUP(D610,#REF!,4,FALSE)),FALSE))),7,4)),1,2))*60+MID((MID((IF(ISERR(A610),"",fctsoleil(A610,fctlattodouble(VLOOKUP(D610,#REF!,3,FALSE)),fctlontodouble(VLOOKUP(D610,#REF!,4,FALSE)),FALSE))),7,4)),3,4))/(60*24))-fctlontodouble(VLOOKUP(D610,#REF!,4,FALSE))/360,1)
),1," "),"")</f>
        <v/>
      </c>
      <c r="M610" s="79" t="str">
        <f t="shared" si="32"/>
        <v/>
      </c>
      <c r="N610" s="94"/>
      <c r="O610" s="83"/>
      <c r="P610" s="95"/>
      <c r="Q610" s="96"/>
      <c r="R610" s="97" t="str">
        <f>IF(AND(A610&lt;&gt;0,B610&lt;&gt;0,D610&lt;&gt;0,C610&lt;&gt;0,N610&lt;&gt;0),(vol_de_nuit(B610,D610,A610,C610,N610/24)*24),"")</f>
        <v/>
      </c>
      <c r="S610" s="98"/>
      <c r="T610" s="95"/>
      <c r="U610" s="99"/>
      <c r="V610" s="100"/>
      <c r="W610" s="101"/>
      <c r="X610" s="116" t="str">
        <f>IFERROR(IF(AND(VLOOKUP($F610,'Aircraft list'!$A$4:$G$39,2,FALSE)="YES",VLOOKUP($F610,'Aircraft list'!$A$4:$G$39,4,FALSE)="YES"),T610,""),"")</f>
        <v/>
      </c>
      <c r="Y610" s="115" t="str">
        <f>IFERROR(IF(AND(VLOOKUP($F610,'Aircraft list'!$A$4:$G$39,2,FALSE)="YES",VLOOKUP($F610,'Aircraft list'!$A$4:$G$39,4,FALSE)="YES"),V610,""),"")</f>
        <v/>
      </c>
      <c r="Z610" s="116" t="str">
        <f>IFERROR(IF(AND(VLOOKUP($F610,'Aircraft list'!$A$4:$G$39,3,FALSE)="YES",VLOOKUP($F610,'Aircraft list'!$A$4:$G$39,4,FALSE)="YES"),T610,""),"")</f>
        <v/>
      </c>
      <c r="AA610" s="115" t="str">
        <f>IFERROR(IF(AND(VLOOKUP($F610,'Aircraft list'!$A$4:$G$39,3,FALSE)="YES",VLOOKUP($F610,'Aircraft list'!$A$4:$G$39,4,FALSE)="YES"),V610,""),"")</f>
        <v/>
      </c>
      <c r="AB610" s="116" t="str">
        <f>IFERROR(IF(AND(VLOOKUP($F610,'Aircraft list'!$A$4:$G$39,2,FALSE)="YES",VLOOKUP($F610,'Aircraft list'!$A$4:$G$39,6,FALSE)="YES"),T610,""),"")</f>
        <v/>
      </c>
      <c r="AC610" s="115" t="str">
        <f>IFERROR(IF(AND(VLOOKUP($F610,'Aircraft list'!$A$4:$G$39,2,FALSE)="YES",VLOOKUP($F610,'Aircraft list'!$A$4:$G$39,6,FALSE)="YES"),V610,""),"")</f>
        <v/>
      </c>
      <c r="AD610" s="116" t="str">
        <f>IFERROR(IF(AND(VLOOKUP($F610,'Aircraft list'!$A$4:$G$39,3,FALSE)="YES",VLOOKUP($F610,'Aircraft list'!$A$4:$G$39,6,FALSE)="YES"),T610,""),"")</f>
        <v/>
      </c>
      <c r="AE610" s="117" t="str">
        <f>IFERROR(IF(AND(VLOOKUP($F610,'Aircraft list'!$A$4:$G$39,3,FALSE)="YES",VLOOKUP($F610,'Aircraft list'!$A$4:$G$39,6,FALSE)="YES"),U610,""),"")</f>
        <v/>
      </c>
      <c r="AF610" s="115" t="str">
        <f>IFERROR(IF(AND(VLOOKUP($F610,'Aircraft list'!$A$4:$G$39,3,FALSE)="YES",VLOOKUP($F610,'Aircraft list'!$A$4:$G$39,6,FALSE)="YES"),V610,""),"")</f>
        <v/>
      </c>
      <c r="AG610" s="116" t="str">
        <f>IFERROR(IF(VLOOKUP($F610,'Aircraft list'!$A$4:$G$39,5,FALSE)="YES",T610,""),"")</f>
        <v/>
      </c>
      <c r="AH610" s="117" t="str">
        <f>IFERROR(IF(VLOOKUP($F610,'Aircraft list'!$A$4:$G$39,5,FALSE)="YES",U610,""),"")</f>
        <v/>
      </c>
      <c r="AI610" s="115" t="str">
        <f>IFERROR(IF(VLOOKUP($F610,'Aircraft list'!$A$4:$G$39,5,FALSE)="YES",V610,""),"")</f>
        <v/>
      </c>
      <c r="AJ610" s="101"/>
      <c r="AK610" s="101"/>
      <c r="AL610" s="101"/>
      <c r="AM610" s="102" t="str">
        <f>IFERROR(IF(VLOOKUP($F610,'Aircraft list'!$A$4:$G$39,7,FALSE)="YES",N610,""),"")</f>
        <v/>
      </c>
      <c r="AN610" s="112"/>
      <c r="AO610" s="101"/>
      <c r="AP610" s="101"/>
      <c r="AQ610" s="101"/>
      <c r="AR610" s="111"/>
      <c r="AS610" s="102"/>
      <c r="AT610" s="102"/>
    </row>
    <row r="611" spans="1:46" s="50" customFormat="1">
      <c r="A611" s="84"/>
      <c r="B611" s="75"/>
      <c r="C611" s="76"/>
      <c r="D611" s="77"/>
      <c r="E611" s="73" t="str">
        <f t="shared" si="30"/>
        <v/>
      </c>
      <c r="F611" s="79"/>
      <c r="G611" s="80"/>
      <c r="H611" s="50" t="str">
        <f>IFERROR(IF(VLOOKUP(F611,'Aircraft list'!$A$4:$T$59, 3,FALSE)="YES", "ME", "SE" )," ")</f>
        <v xml:space="preserve"> </v>
      </c>
      <c r="I611" s="80"/>
      <c r="J611" s="81" t="str">
        <f ca="1">IFERROR(IF(AND(
MOD(C611-fctlontodouble(VLOOKUP(B611,#REF!,4,FALSE))/360,1)&gt;=MOD((((MID((MID((IF(ISERR(A611),"",fctsoleil(A611,fctlattodouble(VLOOKUP(B611,#REF!,3,FALSE)),fctlontodouble(VLOOKUP(B611,#REF!,4,FALSE)),FALSE))),1,4)),1,2))*60+MID((MID((IF(ISERR(A611),"",fctsoleil(A611,fctlattodouble(VLOOKUP(B611,#REF!,3,FALSE)),fctlontodouble(VLOOKUP(B611,#REF!,4,FALSE)),FALSE))),1,4)),3,4))/(60*24))-fctlontodouble(VLOOKUP(B611,#REF!,4,FALSE))/360,1),
MOD(C611-fctlontodouble(VLOOKUP(B611,#REF!,4,FALSE))/360,1)&lt;MOD((((MID((MID((IF(ISERR(A611),"",fctsoleil(A611,fctlattodouble(VLOOKUP(B611,#REF!,3,FALSE)),fctlontodouble(VLOOKUP(B611,#REF!,4,FALSE)),FALSE))),7,4)),1,2))*60+MID((MID((IF(ISERR(A611),"",fctsoleil(A611,fctlattodouble(VLOOKUP(B611,#REF!,3,FALSE)),fctlontodouble(VLOOKUP(B611,#REF!,4,FALSE)),FALSE))),7,4)),3,4))/(60*24))-fctlontodouble(VLOOKUP(B611,#REF!,4,FALSE))/360,1)
),1,""),"")</f>
        <v/>
      </c>
      <c r="K611" s="82" t="str">
        <f t="shared" si="31"/>
        <v/>
      </c>
      <c r="L611" s="79" t="str">
        <f ca="1">IFERROR(IF(AND(
MOD(E611-fctlontodouble(VLOOKUP(D611,#REF!,4,FALSE))/360,1)&gt;=MOD((((MID((MID((IF(ISERR(A611),"",fctsoleil(A611,fctlattodouble(VLOOKUP(D611,#REF!,3,FALSE)),fctlontodouble(VLOOKUP(D611,#REF!,4,FALSE)),FALSE))),1,4)),1,2))*60+MID((MID((IF(ISERR(A611),"",fctsoleil(A611,fctlattodouble(VLOOKUP(D611,#REF!,3,FALSE)),fctlontodouble(VLOOKUP(D611,#REF!,4,FALSE)),FALSE))),1,4)),3,4))/(60*24))-fctlontodouble(VLOOKUP(D611,#REF!,4,FALSE))/360,1),
MOD(E611-fctlontodouble(VLOOKUP(D611,#REF!,4,FALSE))/360,1)&lt;MOD((((MID((MID((IF(ISERR(A611),"",fctsoleil(A611,fctlattodouble(VLOOKUP(D611,#REF!,3,FALSE)),fctlontodouble(VLOOKUP(D611,#REF!,4,FALSE)),FALSE))),7,4)),1,2))*60+MID((MID((IF(ISERR(A611),"",fctsoleil(A611,fctlattodouble(VLOOKUP(D611,#REF!,3,FALSE)),fctlontodouble(VLOOKUP(D611,#REF!,4,FALSE)),FALSE))),7,4)),3,4))/(60*24))-fctlontodouble(VLOOKUP(D611,#REF!,4,FALSE))/360,1)
),1," "),"")</f>
        <v/>
      </c>
      <c r="M611" s="79" t="str">
        <f t="shared" si="32"/>
        <v/>
      </c>
      <c r="N611" s="94"/>
      <c r="O611" s="83"/>
      <c r="P611" s="95"/>
      <c r="Q611" s="96"/>
      <c r="R611" s="97" t="str">
        <f>IF(AND(A611&lt;&gt;0,B611&lt;&gt;0,D611&lt;&gt;0,C611&lt;&gt;0,N611&lt;&gt;0),(vol_de_nuit(B611,D611,A611,C611,N611/24)*24),"")</f>
        <v/>
      </c>
      <c r="S611" s="98"/>
      <c r="T611" s="95"/>
      <c r="U611" s="99"/>
      <c r="V611" s="100"/>
      <c r="W611" s="101"/>
      <c r="X611" s="116" t="str">
        <f>IFERROR(IF(AND(VLOOKUP($F611,'Aircraft list'!$A$4:$G$39,2,FALSE)="YES",VLOOKUP($F611,'Aircraft list'!$A$4:$G$39,4,FALSE)="YES"),T611,""),"")</f>
        <v/>
      </c>
      <c r="Y611" s="115" t="str">
        <f>IFERROR(IF(AND(VLOOKUP($F611,'Aircraft list'!$A$4:$G$39,2,FALSE)="YES",VLOOKUP($F611,'Aircraft list'!$A$4:$G$39,4,FALSE)="YES"),V611,""),"")</f>
        <v/>
      </c>
      <c r="Z611" s="116" t="str">
        <f>IFERROR(IF(AND(VLOOKUP($F611,'Aircraft list'!$A$4:$G$39,3,FALSE)="YES",VLOOKUP($F611,'Aircraft list'!$A$4:$G$39,4,FALSE)="YES"),T611,""),"")</f>
        <v/>
      </c>
      <c r="AA611" s="115" t="str">
        <f>IFERROR(IF(AND(VLOOKUP($F611,'Aircraft list'!$A$4:$G$39,3,FALSE)="YES",VLOOKUP($F611,'Aircraft list'!$A$4:$G$39,4,FALSE)="YES"),V611,""),"")</f>
        <v/>
      </c>
      <c r="AB611" s="116" t="str">
        <f>IFERROR(IF(AND(VLOOKUP($F611,'Aircraft list'!$A$4:$G$39,2,FALSE)="YES",VLOOKUP($F611,'Aircraft list'!$A$4:$G$39,6,FALSE)="YES"),T611,""),"")</f>
        <v/>
      </c>
      <c r="AC611" s="115" t="str">
        <f>IFERROR(IF(AND(VLOOKUP($F611,'Aircraft list'!$A$4:$G$39,2,FALSE)="YES",VLOOKUP($F611,'Aircraft list'!$A$4:$G$39,6,FALSE)="YES"),V611,""),"")</f>
        <v/>
      </c>
      <c r="AD611" s="116" t="str">
        <f>IFERROR(IF(AND(VLOOKUP($F611,'Aircraft list'!$A$4:$G$39,3,FALSE)="YES",VLOOKUP($F611,'Aircraft list'!$A$4:$G$39,6,FALSE)="YES"),T611,""),"")</f>
        <v/>
      </c>
      <c r="AE611" s="117" t="str">
        <f>IFERROR(IF(AND(VLOOKUP($F611,'Aircraft list'!$A$4:$G$39,3,FALSE)="YES",VLOOKUP($F611,'Aircraft list'!$A$4:$G$39,6,FALSE)="YES"),U611,""),"")</f>
        <v/>
      </c>
      <c r="AF611" s="115" t="str">
        <f>IFERROR(IF(AND(VLOOKUP($F611,'Aircraft list'!$A$4:$G$39,3,FALSE)="YES",VLOOKUP($F611,'Aircraft list'!$A$4:$G$39,6,FALSE)="YES"),V611,""),"")</f>
        <v/>
      </c>
      <c r="AG611" s="116" t="str">
        <f>IFERROR(IF(VLOOKUP($F611,'Aircraft list'!$A$4:$G$39,5,FALSE)="YES",T611,""),"")</f>
        <v/>
      </c>
      <c r="AH611" s="117" t="str">
        <f>IFERROR(IF(VLOOKUP($F611,'Aircraft list'!$A$4:$G$39,5,FALSE)="YES",U611,""),"")</f>
        <v/>
      </c>
      <c r="AI611" s="115" t="str">
        <f>IFERROR(IF(VLOOKUP($F611,'Aircraft list'!$A$4:$G$39,5,FALSE)="YES",V611,""),"")</f>
        <v/>
      </c>
      <c r="AJ611" s="101"/>
      <c r="AK611" s="101"/>
      <c r="AL611" s="101"/>
      <c r="AM611" s="102" t="str">
        <f>IFERROR(IF(VLOOKUP($F611,'Aircraft list'!$A$4:$G$39,7,FALSE)="YES",N611,""),"")</f>
        <v/>
      </c>
      <c r="AN611" s="112"/>
      <c r="AO611" s="101"/>
      <c r="AP611" s="101"/>
      <c r="AQ611" s="101"/>
      <c r="AR611" s="111"/>
      <c r="AS611" s="102"/>
      <c r="AT611" s="102"/>
    </row>
    <row r="612" spans="1:46" s="50" customFormat="1">
      <c r="A612" s="84"/>
      <c r="B612" s="75"/>
      <c r="C612" s="76"/>
      <c r="D612" s="77"/>
      <c r="E612" s="73" t="str">
        <f t="shared" si="30"/>
        <v/>
      </c>
      <c r="F612" s="79"/>
      <c r="G612" s="80"/>
      <c r="H612" s="50" t="str">
        <f>IFERROR(IF(VLOOKUP(F612,'Aircraft list'!$A$4:$T$59, 3,FALSE)="YES", "ME", "SE" )," ")</f>
        <v xml:space="preserve"> </v>
      </c>
      <c r="I612" s="80"/>
      <c r="J612" s="81" t="str">
        <f ca="1">IFERROR(IF(AND(
MOD(C612-fctlontodouble(VLOOKUP(B612,#REF!,4,FALSE))/360,1)&gt;=MOD((((MID((MID((IF(ISERR(A612),"",fctsoleil(A612,fctlattodouble(VLOOKUP(B612,#REF!,3,FALSE)),fctlontodouble(VLOOKUP(B612,#REF!,4,FALSE)),FALSE))),1,4)),1,2))*60+MID((MID((IF(ISERR(A612),"",fctsoleil(A612,fctlattodouble(VLOOKUP(B612,#REF!,3,FALSE)),fctlontodouble(VLOOKUP(B612,#REF!,4,FALSE)),FALSE))),1,4)),3,4))/(60*24))-fctlontodouble(VLOOKUP(B612,#REF!,4,FALSE))/360,1),
MOD(C612-fctlontodouble(VLOOKUP(B612,#REF!,4,FALSE))/360,1)&lt;MOD((((MID((MID((IF(ISERR(A612),"",fctsoleil(A612,fctlattodouble(VLOOKUP(B612,#REF!,3,FALSE)),fctlontodouble(VLOOKUP(B612,#REF!,4,FALSE)),FALSE))),7,4)),1,2))*60+MID((MID((IF(ISERR(A612),"",fctsoleil(A612,fctlattodouble(VLOOKUP(B612,#REF!,3,FALSE)),fctlontodouble(VLOOKUP(B612,#REF!,4,FALSE)),FALSE))),7,4)),3,4))/(60*24))-fctlontodouble(VLOOKUP(B612,#REF!,4,FALSE))/360,1)
),1,""),"")</f>
        <v/>
      </c>
      <c r="K612" s="82" t="str">
        <f t="shared" si="31"/>
        <v/>
      </c>
      <c r="L612" s="79" t="str">
        <f ca="1">IFERROR(IF(AND(
MOD(E612-fctlontodouble(VLOOKUP(D612,#REF!,4,FALSE))/360,1)&gt;=MOD((((MID((MID((IF(ISERR(A612),"",fctsoleil(A612,fctlattodouble(VLOOKUP(D612,#REF!,3,FALSE)),fctlontodouble(VLOOKUP(D612,#REF!,4,FALSE)),FALSE))),1,4)),1,2))*60+MID((MID((IF(ISERR(A612),"",fctsoleil(A612,fctlattodouble(VLOOKUP(D612,#REF!,3,FALSE)),fctlontodouble(VLOOKUP(D612,#REF!,4,FALSE)),FALSE))),1,4)),3,4))/(60*24))-fctlontodouble(VLOOKUP(D612,#REF!,4,FALSE))/360,1),
MOD(E612-fctlontodouble(VLOOKUP(D612,#REF!,4,FALSE))/360,1)&lt;MOD((((MID((MID((IF(ISERR(A612),"",fctsoleil(A612,fctlattodouble(VLOOKUP(D612,#REF!,3,FALSE)),fctlontodouble(VLOOKUP(D612,#REF!,4,FALSE)),FALSE))),7,4)),1,2))*60+MID((MID((IF(ISERR(A612),"",fctsoleil(A612,fctlattodouble(VLOOKUP(D612,#REF!,3,FALSE)),fctlontodouble(VLOOKUP(D612,#REF!,4,FALSE)),FALSE))),7,4)),3,4))/(60*24))-fctlontodouble(VLOOKUP(D612,#REF!,4,FALSE))/360,1)
),1," "),"")</f>
        <v/>
      </c>
      <c r="M612" s="79" t="str">
        <f t="shared" si="32"/>
        <v/>
      </c>
      <c r="N612" s="94"/>
      <c r="O612" s="83"/>
      <c r="P612" s="95"/>
      <c r="Q612" s="96"/>
      <c r="R612" s="97" t="str">
        <f>IF(AND(A612&lt;&gt;0,B612&lt;&gt;0,D612&lt;&gt;0,C612&lt;&gt;0,N612&lt;&gt;0),(vol_de_nuit(B612,D612,A612,C612,N612/24)*24),"")</f>
        <v/>
      </c>
      <c r="S612" s="98"/>
      <c r="T612" s="95"/>
      <c r="U612" s="99"/>
      <c r="V612" s="100"/>
      <c r="W612" s="101"/>
      <c r="X612" s="116" t="str">
        <f>IFERROR(IF(AND(VLOOKUP($F612,'Aircraft list'!$A$4:$G$39,2,FALSE)="YES",VLOOKUP($F612,'Aircraft list'!$A$4:$G$39,4,FALSE)="YES"),T612,""),"")</f>
        <v/>
      </c>
      <c r="Y612" s="115" t="str">
        <f>IFERROR(IF(AND(VLOOKUP($F612,'Aircraft list'!$A$4:$G$39,2,FALSE)="YES",VLOOKUP($F612,'Aircraft list'!$A$4:$G$39,4,FALSE)="YES"),V612,""),"")</f>
        <v/>
      </c>
      <c r="Z612" s="116" t="str">
        <f>IFERROR(IF(AND(VLOOKUP($F612,'Aircraft list'!$A$4:$G$39,3,FALSE)="YES",VLOOKUP($F612,'Aircraft list'!$A$4:$G$39,4,FALSE)="YES"),T612,""),"")</f>
        <v/>
      </c>
      <c r="AA612" s="115" t="str">
        <f>IFERROR(IF(AND(VLOOKUP($F612,'Aircraft list'!$A$4:$G$39,3,FALSE)="YES",VLOOKUP($F612,'Aircraft list'!$A$4:$G$39,4,FALSE)="YES"),V612,""),"")</f>
        <v/>
      </c>
      <c r="AB612" s="116" t="str">
        <f>IFERROR(IF(AND(VLOOKUP($F612,'Aircraft list'!$A$4:$G$39,2,FALSE)="YES",VLOOKUP($F612,'Aircraft list'!$A$4:$G$39,6,FALSE)="YES"),T612,""),"")</f>
        <v/>
      </c>
      <c r="AC612" s="115" t="str">
        <f>IFERROR(IF(AND(VLOOKUP($F612,'Aircraft list'!$A$4:$G$39,2,FALSE)="YES",VLOOKUP($F612,'Aircraft list'!$A$4:$G$39,6,FALSE)="YES"),V612,""),"")</f>
        <v/>
      </c>
      <c r="AD612" s="116" t="str">
        <f>IFERROR(IF(AND(VLOOKUP($F612,'Aircraft list'!$A$4:$G$39,3,FALSE)="YES",VLOOKUP($F612,'Aircraft list'!$A$4:$G$39,6,FALSE)="YES"),T612,""),"")</f>
        <v/>
      </c>
      <c r="AE612" s="117" t="str">
        <f>IFERROR(IF(AND(VLOOKUP($F612,'Aircraft list'!$A$4:$G$39,3,FALSE)="YES",VLOOKUP($F612,'Aircraft list'!$A$4:$G$39,6,FALSE)="YES"),U612,""),"")</f>
        <v/>
      </c>
      <c r="AF612" s="115" t="str">
        <f>IFERROR(IF(AND(VLOOKUP($F612,'Aircraft list'!$A$4:$G$39,3,FALSE)="YES",VLOOKUP($F612,'Aircraft list'!$A$4:$G$39,6,FALSE)="YES"),V612,""),"")</f>
        <v/>
      </c>
      <c r="AG612" s="116" t="str">
        <f>IFERROR(IF(VLOOKUP($F612,'Aircraft list'!$A$4:$G$39,5,FALSE)="YES",T612,""),"")</f>
        <v/>
      </c>
      <c r="AH612" s="117" t="str">
        <f>IFERROR(IF(VLOOKUP($F612,'Aircraft list'!$A$4:$G$39,5,FALSE)="YES",U612,""),"")</f>
        <v/>
      </c>
      <c r="AI612" s="115" t="str">
        <f>IFERROR(IF(VLOOKUP($F612,'Aircraft list'!$A$4:$G$39,5,FALSE)="YES",V612,""),"")</f>
        <v/>
      </c>
      <c r="AJ612" s="101"/>
      <c r="AK612" s="101"/>
      <c r="AL612" s="101"/>
      <c r="AM612" s="102" t="str">
        <f>IFERROR(IF(VLOOKUP($F612,'Aircraft list'!$A$4:$G$39,7,FALSE)="YES",N612,""),"")</f>
        <v/>
      </c>
      <c r="AN612" s="112"/>
      <c r="AO612" s="101"/>
      <c r="AP612" s="101"/>
      <c r="AQ612" s="101"/>
      <c r="AR612" s="111"/>
      <c r="AS612" s="102"/>
      <c r="AT612" s="102"/>
    </row>
    <row r="613" spans="1:46" s="50" customFormat="1">
      <c r="A613" s="84"/>
      <c r="B613" s="75"/>
      <c r="C613" s="76"/>
      <c r="D613" s="77"/>
      <c r="E613" s="73" t="str">
        <f t="shared" si="30"/>
        <v/>
      </c>
      <c r="F613" s="79"/>
      <c r="G613" s="80"/>
      <c r="H613" s="50" t="str">
        <f>IFERROR(IF(VLOOKUP(F613,'Aircraft list'!$A$4:$T$59, 3,FALSE)="YES", "ME", "SE" )," ")</f>
        <v xml:space="preserve"> </v>
      </c>
      <c r="I613" s="80"/>
      <c r="J613" s="81" t="str">
        <f ca="1">IFERROR(IF(AND(
MOD(C613-fctlontodouble(VLOOKUP(B613,#REF!,4,FALSE))/360,1)&gt;=MOD((((MID((MID((IF(ISERR(A613),"",fctsoleil(A613,fctlattodouble(VLOOKUP(B613,#REF!,3,FALSE)),fctlontodouble(VLOOKUP(B613,#REF!,4,FALSE)),FALSE))),1,4)),1,2))*60+MID((MID((IF(ISERR(A613),"",fctsoleil(A613,fctlattodouble(VLOOKUP(B613,#REF!,3,FALSE)),fctlontodouble(VLOOKUP(B613,#REF!,4,FALSE)),FALSE))),1,4)),3,4))/(60*24))-fctlontodouble(VLOOKUP(B613,#REF!,4,FALSE))/360,1),
MOD(C613-fctlontodouble(VLOOKUP(B613,#REF!,4,FALSE))/360,1)&lt;MOD((((MID((MID((IF(ISERR(A613),"",fctsoleil(A613,fctlattodouble(VLOOKUP(B613,#REF!,3,FALSE)),fctlontodouble(VLOOKUP(B613,#REF!,4,FALSE)),FALSE))),7,4)),1,2))*60+MID((MID((IF(ISERR(A613),"",fctsoleil(A613,fctlattodouble(VLOOKUP(B613,#REF!,3,FALSE)),fctlontodouble(VLOOKUP(B613,#REF!,4,FALSE)),FALSE))),7,4)),3,4))/(60*24))-fctlontodouble(VLOOKUP(B613,#REF!,4,FALSE))/360,1)
),1,""),"")</f>
        <v/>
      </c>
      <c r="K613" s="82" t="str">
        <f t="shared" si="31"/>
        <v/>
      </c>
      <c r="L613" s="79" t="str">
        <f ca="1">IFERROR(IF(AND(
MOD(E613-fctlontodouble(VLOOKUP(D613,#REF!,4,FALSE))/360,1)&gt;=MOD((((MID((MID((IF(ISERR(A613),"",fctsoleil(A613,fctlattodouble(VLOOKUP(D613,#REF!,3,FALSE)),fctlontodouble(VLOOKUP(D613,#REF!,4,FALSE)),FALSE))),1,4)),1,2))*60+MID((MID((IF(ISERR(A613),"",fctsoleil(A613,fctlattodouble(VLOOKUP(D613,#REF!,3,FALSE)),fctlontodouble(VLOOKUP(D613,#REF!,4,FALSE)),FALSE))),1,4)),3,4))/(60*24))-fctlontodouble(VLOOKUP(D613,#REF!,4,FALSE))/360,1),
MOD(E613-fctlontodouble(VLOOKUP(D613,#REF!,4,FALSE))/360,1)&lt;MOD((((MID((MID((IF(ISERR(A613),"",fctsoleil(A613,fctlattodouble(VLOOKUP(D613,#REF!,3,FALSE)),fctlontodouble(VLOOKUP(D613,#REF!,4,FALSE)),FALSE))),7,4)),1,2))*60+MID((MID((IF(ISERR(A613),"",fctsoleil(A613,fctlattodouble(VLOOKUP(D613,#REF!,3,FALSE)),fctlontodouble(VLOOKUP(D613,#REF!,4,FALSE)),FALSE))),7,4)),3,4))/(60*24))-fctlontodouble(VLOOKUP(D613,#REF!,4,FALSE))/360,1)
),1," "),"")</f>
        <v/>
      </c>
      <c r="M613" s="79" t="str">
        <f t="shared" si="32"/>
        <v/>
      </c>
      <c r="N613" s="94"/>
      <c r="O613" s="83"/>
      <c r="P613" s="95"/>
      <c r="Q613" s="96"/>
      <c r="R613" s="97" t="str">
        <f>IF(AND(A613&lt;&gt;0,B613&lt;&gt;0,D613&lt;&gt;0,C613&lt;&gt;0,N613&lt;&gt;0),(vol_de_nuit(B613,D613,A613,C613,N613/24)*24),"")</f>
        <v/>
      </c>
      <c r="S613" s="98"/>
      <c r="T613" s="95"/>
      <c r="U613" s="99"/>
      <c r="V613" s="100"/>
      <c r="W613" s="101"/>
      <c r="X613" s="116" t="str">
        <f>IFERROR(IF(AND(VLOOKUP($F613,'Aircraft list'!$A$4:$G$39,2,FALSE)="YES",VLOOKUP($F613,'Aircraft list'!$A$4:$G$39,4,FALSE)="YES"),T613,""),"")</f>
        <v/>
      </c>
      <c r="Y613" s="115" t="str">
        <f>IFERROR(IF(AND(VLOOKUP($F613,'Aircraft list'!$A$4:$G$39,2,FALSE)="YES",VLOOKUP($F613,'Aircraft list'!$A$4:$G$39,4,FALSE)="YES"),V613,""),"")</f>
        <v/>
      </c>
      <c r="Z613" s="116" t="str">
        <f>IFERROR(IF(AND(VLOOKUP($F613,'Aircraft list'!$A$4:$G$39,3,FALSE)="YES",VLOOKUP($F613,'Aircraft list'!$A$4:$G$39,4,FALSE)="YES"),T613,""),"")</f>
        <v/>
      </c>
      <c r="AA613" s="115" t="str">
        <f>IFERROR(IF(AND(VLOOKUP($F613,'Aircraft list'!$A$4:$G$39,3,FALSE)="YES",VLOOKUP($F613,'Aircraft list'!$A$4:$G$39,4,FALSE)="YES"),V613,""),"")</f>
        <v/>
      </c>
      <c r="AB613" s="116" t="str">
        <f>IFERROR(IF(AND(VLOOKUP($F613,'Aircraft list'!$A$4:$G$39,2,FALSE)="YES",VLOOKUP($F613,'Aircraft list'!$A$4:$G$39,6,FALSE)="YES"),T613,""),"")</f>
        <v/>
      </c>
      <c r="AC613" s="115" t="str">
        <f>IFERROR(IF(AND(VLOOKUP($F613,'Aircraft list'!$A$4:$G$39,2,FALSE)="YES",VLOOKUP($F613,'Aircraft list'!$A$4:$G$39,6,FALSE)="YES"),V613,""),"")</f>
        <v/>
      </c>
      <c r="AD613" s="116" t="str">
        <f>IFERROR(IF(AND(VLOOKUP($F613,'Aircraft list'!$A$4:$G$39,3,FALSE)="YES",VLOOKUP($F613,'Aircraft list'!$A$4:$G$39,6,FALSE)="YES"),T613,""),"")</f>
        <v/>
      </c>
      <c r="AE613" s="117" t="str">
        <f>IFERROR(IF(AND(VLOOKUP($F613,'Aircraft list'!$A$4:$G$39,3,FALSE)="YES",VLOOKUP($F613,'Aircraft list'!$A$4:$G$39,6,FALSE)="YES"),U613,""),"")</f>
        <v/>
      </c>
      <c r="AF613" s="115" t="str">
        <f>IFERROR(IF(AND(VLOOKUP($F613,'Aircraft list'!$A$4:$G$39,3,FALSE)="YES",VLOOKUP($F613,'Aircraft list'!$A$4:$G$39,6,FALSE)="YES"),V613,""),"")</f>
        <v/>
      </c>
      <c r="AG613" s="116" t="str">
        <f>IFERROR(IF(VLOOKUP($F613,'Aircraft list'!$A$4:$G$39,5,FALSE)="YES",T613,""),"")</f>
        <v/>
      </c>
      <c r="AH613" s="117" t="str">
        <f>IFERROR(IF(VLOOKUP($F613,'Aircraft list'!$A$4:$G$39,5,FALSE)="YES",U613,""),"")</f>
        <v/>
      </c>
      <c r="AI613" s="115" t="str">
        <f>IFERROR(IF(VLOOKUP($F613,'Aircraft list'!$A$4:$G$39,5,FALSE)="YES",V613,""),"")</f>
        <v/>
      </c>
      <c r="AJ613" s="101"/>
      <c r="AK613" s="101"/>
      <c r="AL613" s="101"/>
      <c r="AM613" s="102" t="str">
        <f>IFERROR(IF(VLOOKUP($F613,'Aircraft list'!$A$4:$G$39,7,FALSE)="YES",N613,""),"")</f>
        <v/>
      </c>
      <c r="AN613" s="112"/>
      <c r="AO613" s="101"/>
      <c r="AP613" s="101"/>
      <c r="AQ613" s="101"/>
      <c r="AR613" s="111"/>
      <c r="AS613" s="102"/>
      <c r="AT613" s="102"/>
    </row>
    <row r="614" spans="1:46" s="50" customFormat="1">
      <c r="A614" s="84"/>
      <c r="B614" s="75"/>
      <c r="C614" s="76"/>
      <c r="D614" s="77"/>
      <c r="E614" s="73" t="str">
        <f t="shared" si="30"/>
        <v/>
      </c>
      <c r="F614" s="79"/>
      <c r="G614" s="80"/>
      <c r="H614" s="50" t="str">
        <f>IFERROR(IF(VLOOKUP(F614,'Aircraft list'!$A$4:$T$59, 3,FALSE)="YES", "ME", "SE" )," ")</f>
        <v xml:space="preserve"> </v>
      </c>
      <c r="I614" s="80"/>
      <c r="J614" s="81" t="str">
        <f ca="1">IFERROR(IF(AND(
MOD(C614-fctlontodouble(VLOOKUP(B614,#REF!,4,FALSE))/360,1)&gt;=MOD((((MID((MID((IF(ISERR(A614),"",fctsoleil(A614,fctlattodouble(VLOOKUP(B614,#REF!,3,FALSE)),fctlontodouble(VLOOKUP(B614,#REF!,4,FALSE)),FALSE))),1,4)),1,2))*60+MID((MID((IF(ISERR(A614),"",fctsoleil(A614,fctlattodouble(VLOOKUP(B614,#REF!,3,FALSE)),fctlontodouble(VLOOKUP(B614,#REF!,4,FALSE)),FALSE))),1,4)),3,4))/(60*24))-fctlontodouble(VLOOKUP(B614,#REF!,4,FALSE))/360,1),
MOD(C614-fctlontodouble(VLOOKUP(B614,#REF!,4,FALSE))/360,1)&lt;MOD((((MID((MID((IF(ISERR(A614),"",fctsoleil(A614,fctlattodouble(VLOOKUP(B614,#REF!,3,FALSE)),fctlontodouble(VLOOKUP(B614,#REF!,4,FALSE)),FALSE))),7,4)),1,2))*60+MID((MID((IF(ISERR(A614),"",fctsoleil(A614,fctlattodouble(VLOOKUP(B614,#REF!,3,FALSE)),fctlontodouble(VLOOKUP(B614,#REF!,4,FALSE)),FALSE))),7,4)),3,4))/(60*24))-fctlontodouble(VLOOKUP(B614,#REF!,4,FALSE))/360,1)
),1,""),"")</f>
        <v/>
      </c>
      <c r="K614" s="82" t="str">
        <f t="shared" si="31"/>
        <v/>
      </c>
      <c r="L614" s="79" t="str">
        <f ca="1">IFERROR(IF(AND(
MOD(E614-fctlontodouble(VLOOKUP(D614,#REF!,4,FALSE))/360,1)&gt;=MOD((((MID((MID((IF(ISERR(A614),"",fctsoleil(A614,fctlattodouble(VLOOKUP(D614,#REF!,3,FALSE)),fctlontodouble(VLOOKUP(D614,#REF!,4,FALSE)),FALSE))),1,4)),1,2))*60+MID((MID((IF(ISERR(A614),"",fctsoleil(A614,fctlattodouble(VLOOKUP(D614,#REF!,3,FALSE)),fctlontodouble(VLOOKUP(D614,#REF!,4,FALSE)),FALSE))),1,4)),3,4))/(60*24))-fctlontodouble(VLOOKUP(D614,#REF!,4,FALSE))/360,1),
MOD(E614-fctlontodouble(VLOOKUP(D614,#REF!,4,FALSE))/360,1)&lt;MOD((((MID((MID((IF(ISERR(A614),"",fctsoleil(A614,fctlattodouble(VLOOKUP(D614,#REF!,3,FALSE)),fctlontodouble(VLOOKUP(D614,#REF!,4,FALSE)),FALSE))),7,4)),1,2))*60+MID((MID((IF(ISERR(A614),"",fctsoleil(A614,fctlattodouble(VLOOKUP(D614,#REF!,3,FALSE)),fctlontodouble(VLOOKUP(D614,#REF!,4,FALSE)),FALSE))),7,4)),3,4))/(60*24))-fctlontodouble(VLOOKUP(D614,#REF!,4,FALSE))/360,1)
),1," "),"")</f>
        <v/>
      </c>
      <c r="M614" s="79" t="str">
        <f t="shared" si="32"/>
        <v/>
      </c>
      <c r="N614" s="94"/>
      <c r="O614" s="83"/>
      <c r="P614" s="95"/>
      <c r="Q614" s="96"/>
      <c r="R614" s="97" t="str">
        <f>IF(AND(A614&lt;&gt;0,B614&lt;&gt;0,D614&lt;&gt;0,C614&lt;&gt;0,N614&lt;&gt;0),(vol_de_nuit(B614,D614,A614,C614,N614/24)*24),"")</f>
        <v/>
      </c>
      <c r="S614" s="98"/>
      <c r="T614" s="95"/>
      <c r="U614" s="99"/>
      <c r="V614" s="100"/>
      <c r="W614" s="101"/>
      <c r="X614" s="116" t="str">
        <f>IFERROR(IF(AND(VLOOKUP($F614,'Aircraft list'!$A$4:$G$39,2,FALSE)="YES",VLOOKUP($F614,'Aircraft list'!$A$4:$G$39,4,FALSE)="YES"),T614,""),"")</f>
        <v/>
      </c>
      <c r="Y614" s="115" t="str">
        <f>IFERROR(IF(AND(VLOOKUP($F614,'Aircraft list'!$A$4:$G$39,2,FALSE)="YES",VLOOKUP($F614,'Aircraft list'!$A$4:$G$39,4,FALSE)="YES"),V614,""),"")</f>
        <v/>
      </c>
      <c r="Z614" s="116" t="str">
        <f>IFERROR(IF(AND(VLOOKUP($F614,'Aircraft list'!$A$4:$G$39,3,FALSE)="YES",VLOOKUP($F614,'Aircraft list'!$A$4:$G$39,4,FALSE)="YES"),T614,""),"")</f>
        <v/>
      </c>
      <c r="AA614" s="115" t="str">
        <f>IFERROR(IF(AND(VLOOKUP($F614,'Aircraft list'!$A$4:$G$39,3,FALSE)="YES",VLOOKUP($F614,'Aircraft list'!$A$4:$G$39,4,FALSE)="YES"),V614,""),"")</f>
        <v/>
      </c>
      <c r="AB614" s="116" t="str">
        <f>IFERROR(IF(AND(VLOOKUP($F614,'Aircraft list'!$A$4:$G$39,2,FALSE)="YES",VLOOKUP($F614,'Aircraft list'!$A$4:$G$39,6,FALSE)="YES"),T614,""),"")</f>
        <v/>
      </c>
      <c r="AC614" s="115" t="str">
        <f>IFERROR(IF(AND(VLOOKUP($F614,'Aircraft list'!$A$4:$G$39,2,FALSE)="YES",VLOOKUP($F614,'Aircraft list'!$A$4:$G$39,6,FALSE)="YES"),V614,""),"")</f>
        <v/>
      </c>
      <c r="AD614" s="116" t="str">
        <f>IFERROR(IF(AND(VLOOKUP($F614,'Aircraft list'!$A$4:$G$39,3,FALSE)="YES",VLOOKUP($F614,'Aircraft list'!$A$4:$G$39,6,FALSE)="YES"),T614,""),"")</f>
        <v/>
      </c>
      <c r="AE614" s="117" t="str">
        <f>IFERROR(IF(AND(VLOOKUP($F614,'Aircraft list'!$A$4:$G$39,3,FALSE)="YES",VLOOKUP($F614,'Aircraft list'!$A$4:$G$39,6,FALSE)="YES"),U614,""),"")</f>
        <v/>
      </c>
      <c r="AF614" s="115" t="str">
        <f>IFERROR(IF(AND(VLOOKUP($F614,'Aircraft list'!$A$4:$G$39,3,FALSE)="YES",VLOOKUP($F614,'Aircraft list'!$A$4:$G$39,6,FALSE)="YES"),V614,""),"")</f>
        <v/>
      </c>
      <c r="AG614" s="116" t="str">
        <f>IFERROR(IF(VLOOKUP($F614,'Aircraft list'!$A$4:$G$39,5,FALSE)="YES",T614,""),"")</f>
        <v/>
      </c>
      <c r="AH614" s="117" t="str">
        <f>IFERROR(IF(VLOOKUP($F614,'Aircraft list'!$A$4:$G$39,5,FALSE)="YES",U614,""),"")</f>
        <v/>
      </c>
      <c r="AI614" s="115" t="str">
        <f>IFERROR(IF(VLOOKUP($F614,'Aircraft list'!$A$4:$G$39,5,FALSE)="YES",V614,""),"")</f>
        <v/>
      </c>
      <c r="AJ614" s="101"/>
      <c r="AK614" s="101"/>
      <c r="AL614" s="101"/>
      <c r="AM614" s="102" t="str">
        <f>IFERROR(IF(VLOOKUP($F614,'Aircraft list'!$A$4:$G$39,7,FALSE)="YES",N614,""),"")</f>
        <v/>
      </c>
      <c r="AN614" s="112"/>
      <c r="AO614" s="101"/>
      <c r="AP614" s="101"/>
      <c r="AQ614" s="101"/>
      <c r="AR614" s="111"/>
      <c r="AS614" s="102"/>
      <c r="AT614" s="102"/>
    </row>
    <row r="615" spans="1:46" s="50" customFormat="1">
      <c r="A615" s="84"/>
      <c r="B615" s="75"/>
      <c r="C615" s="76"/>
      <c r="D615" s="77"/>
      <c r="E615" s="73" t="str">
        <f t="shared" si="30"/>
        <v/>
      </c>
      <c r="F615" s="79"/>
      <c r="G615" s="80"/>
      <c r="H615" s="50" t="str">
        <f>IFERROR(IF(VLOOKUP(F615,'Aircraft list'!$A$4:$T$59, 3,FALSE)="YES", "ME", "SE" )," ")</f>
        <v xml:space="preserve"> </v>
      </c>
      <c r="I615" s="80"/>
      <c r="J615" s="81" t="str">
        <f ca="1">IFERROR(IF(AND(
MOD(C615-fctlontodouble(VLOOKUP(B615,#REF!,4,FALSE))/360,1)&gt;=MOD((((MID((MID((IF(ISERR(A615),"",fctsoleil(A615,fctlattodouble(VLOOKUP(B615,#REF!,3,FALSE)),fctlontodouble(VLOOKUP(B615,#REF!,4,FALSE)),FALSE))),1,4)),1,2))*60+MID((MID((IF(ISERR(A615),"",fctsoleil(A615,fctlattodouble(VLOOKUP(B615,#REF!,3,FALSE)),fctlontodouble(VLOOKUP(B615,#REF!,4,FALSE)),FALSE))),1,4)),3,4))/(60*24))-fctlontodouble(VLOOKUP(B615,#REF!,4,FALSE))/360,1),
MOD(C615-fctlontodouble(VLOOKUP(B615,#REF!,4,FALSE))/360,1)&lt;MOD((((MID((MID((IF(ISERR(A615),"",fctsoleil(A615,fctlattodouble(VLOOKUP(B615,#REF!,3,FALSE)),fctlontodouble(VLOOKUP(B615,#REF!,4,FALSE)),FALSE))),7,4)),1,2))*60+MID((MID((IF(ISERR(A615),"",fctsoleil(A615,fctlattodouble(VLOOKUP(B615,#REF!,3,FALSE)),fctlontodouble(VLOOKUP(B615,#REF!,4,FALSE)),FALSE))),7,4)),3,4))/(60*24))-fctlontodouble(VLOOKUP(B615,#REF!,4,FALSE))/360,1)
),1,""),"")</f>
        <v/>
      </c>
      <c r="K615" s="82" t="str">
        <f t="shared" si="31"/>
        <v/>
      </c>
      <c r="L615" s="79" t="str">
        <f ca="1">IFERROR(IF(AND(
MOD(E615-fctlontodouble(VLOOKUP(D615,#REF!,4,FALSE))/360,1)&gt;=MOD((((MID((MID((IF(ISERR(A615),"",fctsoleil(A615,fctlattodouble(VLOOKUP(D615,#REF!,3,FALSE)),fctlontodouble(VLOOKUP(D615,#REF!,4,FALSE)),FALSE))),1,4)),1,2))*60+MID((MID((IF(ISERR(A615),"",fctsoleil(A615,fctlattodouble(VLOOKUP(D615,#REF!,3,FALSE)),fctlontodouble(VLOOKUP(D615,#REF!,4,FALSE)),FALSE))),1,4)),3,4))/(60*24))-fctlontodouble(VLOOKUP(D615,#REF!,4,FALSE))/360,1),
MOD(E615-fctlontodouble(VLOOKUP(D615,#REF!,4,FALSE))/360,1)&lt;MOD((((MID((MID((IF(ISERR(A615),"",fctsoleil(A615,fctlattodouble(VLOOKUP(D615,#REF!,3,FALSE)),fctlontodouble(VLOOKUP(D615,#REF!,4,FALSE)),FALSE))),7,4)),1,2))*60+MID((MID((IF(ISERR(A615),"",fctsoleil(A615,fctlattodouble(VLOOKUP(D615,#REF!,3,FALSE)),fctlontodouble(VLOOKUP(D615,#REF!,4,FALSE)),FALSE))),7,4)),3,4))/(60*24))-fctlontodouble(VLOOKUP(D615,#REF!,4,FALSE))/360,1)
),1," "),"")</f>
        <v/>
      </c>
      <c r="M615" s="79" t="str">
        <f t="shared" si="32"/>
        <v/>
      </c>
      <c r="N615" s="94"/>
      <c r="O615" s="83"/>
      <c r="P615" s="95"/>
      <c r="Q615" s="96"/>
      <c r="R615" s="97" t="str">
        <f>IF(AND(A615&lt;&gt;0,B615&lt;&gt;0,D615&lt;&gt;0,C615&lt;&gt;0,N615&lt;&gt;0),(vol_de_nuit(B615,D615,A615,C615,N615/24)*24),"")</f>
        <v/>
      </c>
      <c r="S615" s="98"/>
      <c r="T615" s="95"/>
      <c r="U615" s="99"/>
      <c r="V615" s="100"/>
      <c r="W615" s="101"/>
      <c r="X615" s="116" t="str">
        <f>IFERROR(IF(AND(VLOOKUP($F615,'Aircraft list'!$A$4:$G$39,2,FALSE)="YES",VLOOKUP($F615,'Aircraft list'!$A$4:$G$39,4,FALSE)="YES"),T615,""),"")</f>
        <v/>
      </c>
      <c r="Y615" s="115" t="str">
        <f>IFERROR(IF(AND(VLOOKUP($F615,'Aircraft list'!$A$4:$G$39,2,FALSE)="YES",VLOOKUP($F615,'Aircraft list'!$A$4:$G$39,4,FALSE)="YES"),V615,""),"")</f>
        <v/>
      </c>
      <c r="Z615" s="116" t="str">
        <f>IFERROR(IF(AND(VLOOKUP($F615,'Aircraft list'!$A$4:$G$39,3,FALSE)="YES",VLOOKUP($F615,'Aircraft list'!$A$4:$G$39,4,FALSE)="YES"),T615,""),"")</f>
        <v/>
      </c>
      <c r="AA615" s="115" t="str">
        <f>IFERROR(IF(AND(VLOOKUP($F615,'Aircraft list'!$A$4:$G$39,3,FALSE)="YES",VLOOKUP($F615,'Aircraft list'!$A$4:$G$39,4,FALSE)="YES"),V615,""),"")</f>
        <v/>
      </c>
      <c r="AB615" s="116" t="str">
        <f>IFERROR(IF(AND(VLOOKUP($F615,'Aircraft list'!$A$4:$G$39,2,FALSE)="YES",VLOOKUP($F615,'Aircraft list'!$A$4:$G$39,6,FALSE)="YES"),T615,""),"")</f>
        <v/>
      </c>
      <c r="AC615" s="115" t="str">
        <f>IFERROR(IF(AND(VLOOKUP($F615,'Aircraft list'!$A$4:$G$39,2,FALSE)="YES",VLOOKUP($F615,'Aircraft list'!$A$4:$G$39,6,FALSE)="YES"),V615,""),"")</f>
        <v/>
      </c>
      <c r="AD615" s="116" t="str">
        <f>IFERROR(IF(AND(VLOOKUP($F615,'Aircraft list'!$A$4:$G$39,3,FALSE)="YES",VLOOKUP($F615,'Aircraft list'!$A$4:$G$39,6,FALSE)="YES"),T615,""),"")</f>
        <v/>
      </c>
      <c r="AE615" s="117" t="str">
        <f>IFERROR(IF(AND(VLOOKUP($F615,'Aircraft list'!$A$4:$G$39,3,FALSE)="YES",VLOOKUP($F615,'Aircraft list'!$A$4:$G$39,6,FALSE)="YES"),U615,""),"")</f>
        <v/>
      </c>
      <c r="AF615" s="115" t="str">
        <f>IFERROR(IF(AND(VLOOKUP($F615,'Aircraft list'!$A$4:$G$39,3,FALSE)="YES",VLOOKUP($F615,'Aircraft list'!$A$4:$G$39,6,FALSE)="YES"),V615,""),"")</f>
        <v/>
      </c>
      <c r="AG615" s="116" t="str">
        <f>IFERROR(IF(VLOOKUP($F615,'Aircraft list'!$A$4:$G$39,5,FALSE)="YES",T615,""),"")</f>
        <v/>
      </c>
      <c r="AH615" s="117" t="str">
        <f>IFERROR(IF(VLOOKUP($F615,'Aircraft list'!$A$4:$G$39,5,FALSE)="YES",U615,""),"")</f>
        <v/>
      </c>
      <c r="AI615" s="115" t="str">
        <f>IFERROR(IF(VLOOKUP($F615,'Aircraft list'!$A$4:$G$39,5,FALSE)="YES",V615,""),"")</f>
        <v/>
      </c>
      <c r="AJ615" s="101"/>
      <c r="AK615" s="101"/>
      <c r="AL615" s="101"/>
      <c r="AM615" s="102" t="str">
        <f>IFERROR(IF(VLOOKUP($F615,'Aircraft list'!$A$4:$G$39,7,FALSE)="YES",N615,""),"")</f>
        <v/>
      </c>
      <c r="AN615" s="112"/>
      <c r="AO615" s="101"/>
      <c r="AP615" s="101"/>
      <c r="AQ615" s="101"/>
      <c r="AR615" s="111"/>
      <c r="AS615" s="102"/>
      <c r="AT615" s="102"/>
    </row>
    <row r="616" spans="1:46" s="50" customFormat="1">
      <c r="A616" s="84"/>
      <c r="B616" s="75"/>
      <c r="C616" s="76"/>
      <c r="D616" s="77"/>
      <c r="E616" s="73" t="str">
        <f t="shared" si="30"/>
        <v/>
      </c>
      <c r="F616" s="79"/>
      <c r="G616" s="80"/>
      <c r="H616" s="50" t="str">
        <f>IFERROR(IF(VLOOKUP(F616,'Aircraft list'!$A$4:$T$59, 3,FALSE)="YES", "ME", "SE" )," ")</f>
        <v xml:space="preserve"> </v>
      </c>
      <c r="I616" s="80"/>
      <c r="J616" s="81" t="str">
        <f ca="1">IFERROR(IF(AND(
MOD(C616-fctlontodouble(VLOOKUP(B616,#REF!,4,FALSE))/360,1)&gt;=MOD((((MID((MID((IF(ISERR(A616),"",fctsoleil(A616,fctlattodouble(VLOOKUP(B616,#REF!,3,FALSE)),fctlontodouble(VLOOKUP(B616,#REF!,4,FALSE)),FALSE))),1,4)),1,2))*60+MID((MID((IF(ISERR(A616),"",fctsoleil(A616,fctlattodouble(VLOOKUP(B616,#REF!,3,FALSE)),fctlontodouble(VLOOKUP(B616,#REF!,4,FALSE)),FALSE))),1,4)),3,4))/(60*24))-fctlontodouble(VLOOKUP(B616,#REF!,4,FALSE))/360,1),
MOD(C616-fctlontodouble(VLOOKUP(B616,#REF!,4,FALSE))/360,1)&lt;MOD((((MID((MID((IF(ISERR(A616),"",fctsoleil(A616,fctlattodouble(VLOOKUP(B616,#REF!,3,FALSE)),fctlontodouble(VLOOKUP(B616,#REF!,4,FALSE)),FALSE))),7,4)),1,2))*60+MID((MID((IF(ISERR(A616),"",fctsoleil(A616,fctlattodouble(VLOOKUP(B616,#REF!,3,FALSE)),fctlontodouble(VLOOKUP(B616,#REF!,4,FALSE)),FALSE))),7,4)),3,4))/(60*24))-fctlontodouble(VLOOKUP(B616,#REF!,4,FALSE))/360,1)
),1,""),"")</f>
        <v/>
      </c>
      <c r="K616" s="82" t="str">
        <f t="shared" si="31"/>
        <v/>
      </c>
      <c r="L616" s="79" t="str">
        <f ca="1">IFERROR(IF(AND(
MOD(E616-fctlontodouble(VLOOKUP(D616,#REF!,4,FALSE))/360,1)&gt;=MOD((((MID((MID((IF(ISERR(A616),"",fctsoleil(A616,fctlattodouble(VLOOKUP(D616,#REF!,3,FALSE)),fctlontodouble(VLOOKUP(D616,#REF!,4,FALSE)),FALSE))),1,4)),1,2))*60+MID((MID((IF(ISERR(A616),"",fctsoleil(A616,fctlattodouble(VLOOKUP(D616,#REF!,3,FALSE)),fctlontodouble(VLOOKUP(D616,#REF!,4,FALSE)),FALSE))),1,4)),3,4))/(60*24))-fctlontodouble(VLOOKUP(D616,#REF!,4,FALSE))/360,1),
MOD(E616-fctlontodouble(VLOOKUP(D616,#REF!,4,FALSE))/360,1)&lt;MOD((((MID((MID((IF(ISERR(A616),"",fctsoleil(A616,fctlattodouble(VLOOKUP(D616,#REF!,3,FALSE)),fctlontodouble(VLOOKUP(D616,#REF!,4,FALSE)),FALSE))),7,4)),1,2))*60+MID((MID((IF(ISERR(A616),"",fctsoleil(A616,fctlattodouble(VLOOKUP(D616,#REF!,3,FALSE)),fctlontodouble(VLOOKUP(D616,#REF!,4,FALSE)),FALSE))),7,4)),3,4))/(60*24))-fctlontodouble(VLOOKUP(D616,#REF!,4,FALSE))/360,1)
),1," "),"")</f>
        <v/>
      </c>
      <c r="M616" s="79" t="str">
        <f t="shared" si="32"/>
        <v/>
      </c>
      <c r="N616" s="94"/>
      <c r="O616" s="83"/>
      <c r="P616" s="95"/>
      <c r="Q616" s="96"/>
      <c r="R616" s="97" t="str">
        <f>IF(AND(A616&lt;&gt;0,B616&lt;&gt;0,D616&lt;&gt;0,C616&lt;&gt;0,N616&lt;&gt;0),(vol_de_nuit(B616,D616,A616,C616,N616/24)*24),"")</f>
        <v/>
      </c>
      <c r="S616" s="98"/>
      <c r="T616" s="95"/>
      <c r="U616" s="99"/>
      <c r="V616" s="100"/>
      <c r="W616" s="101"/>
      <c r="X616" s="116" t="str">
        <f>IFERROR(IF(AND(VLOOKUP($F616,'Aircraft list'!$A$4:$G$39,2,FALSE)="YES",VLOOKUP($F616,'Aircraft list'!$A$4:$G$39,4,FALSE)="YES"),T616,""),"")</f>
        <v/>
      </c>
      <c r="Y616" s="115" t="str">
        <f>IFERROR(IF(AND(VLOOKUP($F616,'Aircraft list'!$A$4:$G$39,2,FALSE)="YES",VLOOKUP($F616,'Aircraft list'!$A$4:$G$39,4,FALSE)="YES"),V616,""),"")</f>
        <v/>
      </c>
      <c r="Z616" s="116" t="str">
        <f>IFERROR(IF(AND(VLOOKUP($F616,'Aircraft list'!$A$4:$G$39,3,FALSE)="YES",VLOOKUP($F616,'Aircraft list'!$A$4:$G$39,4,FALSE)="YES"),T616,""),"")</f>
        <v/>
      </c>
      <c r="AA616" s="115" t="str">
        <f>IFERROR(IF(AND(VLOOKUP($F616,'Aircraft list'!$A$4:$G$39,3,FALSE)="YES",VLOOKUP($F616,'Aircraft list'!$A$4:$G$39,4,FALSE)="YES"),V616,""),"")</f>
        <v/>
      </c>
      <c r="AB616" s="116" t="str">
        <f>IFERROR(IF(AND(VLOOKUP($F616,'Aircraft list'!$A$4:$G$39,2,FALSE)="YES",VLOOKUP($F616,'Aircraft list'!$A$4:$G$39,6,FALSE)="YES"),T616,""),"")</f>
        <v/>
      </c>
      <c r="AC616" s="115" t="str">
        <f>IFERROR(IF(AND(VLOOKUP($F616,'Aircraft list'!$A$4:$G$39,2,FALSE)="YES",VLOOKUP($F616,'Aircraft list'!$A$4:$G$39,6,FALSE)="YES"),V616,""),"")</f>
        <v/>
      </c>
      <c r="AD616" s="116" t="str">
        <f>IFERROR(IF(AND(VLOOKUP($F616,'Aircraft list'!$A$4:$G$39,3,FALSE)="YES",VLOOKUP($F616,'Aircraft list'!$A$4:$G$39,6,FALSE)="YES"),T616,""),"")</f>
        <v/>
      </c>
      <c r="AE616" s="117" t="str">
        <f>IFERROR(IF(AND(VLOOKUP($F616,'Aircraft list'!$A$4:$G$39,3,FALSE)="YES",VLOOKUP($F616,'Aircraft list'!$A$4:$G$39,6,FALSE)="YES"),U616,""),"")</f>
        <v/>
      </c>
      <c r="AF616" s="115" t="str">
        <f>IFERROR(IF(AND(VLOOKUP($F616,'Aircraft list'!$A$4:$G$39,3,FALSE)="YES",VLOOKUP($F616,'Aircraft list'!$A$4:$G$39,6,FALSE)="YES"),V616,""),"")</f>
        <v/>
      </c>
      <c r="AG616" s="116" t="str">
        <f>IFERROR(IF(VLOOKUP($F616,'Aircraft list'!$A$4:$G$39,5,FALSE)="YES",T616,""),"")</f>
        <v/>
      </c>
      <c r="AH616" s="117" t="str">
        <f>IFERROR(IF(VLOOKUP($F616,'Aircraft list'!$A$4:$G$39,5,FALSE)="YES",U616,""),"")</f>
        <v/>
      </c>
      <c r="AI616" s="115" t="str">
        <f>IFERROR(IF(VLOOKUP($F616,'Aircraft list'!$A$4:$G$39,5,FALSE)="YES",V616,""),"")</f>
        <v/>
      </c>
      <c r="AJ616" s="101"/>
      <c r="AK616" s="101"/>
      <c r="AL616" s="101"/>
      <c r="AM616" s="102" t="str">
        <f>IFERROR(IF(VLOOKUP($F616,'Aircraft list'!$A$4:$G$39,7,FALSE)="YES",N616,""),"")</f>
        <v/>
      </c>
      <c r="AN616" s="112"/>
      <c r="AO616" s="101"/>
      <c r="AP616" s="101"/>
      <c r="AQ616" s="101"/>
      <c r="AR616" s="111"/>
      <c r="AS616" s="102"/>
      <c r="AT616" s="102"/>
    </row>
    <row r="617" spans="1:46" s="50" customFormat="1">
      <c r="A617" s="84"/>
      <c r="B617" s="75"/>
      <c r="C617" s="76"/>
      <c r="D617" s="77"/>
      <c r="E617" s="73" t="str">
        <f t="shared" si="30"/>
        <v/>
      </c>
      <c r="F617" s="79"/>
      <c r="G617" s="80"/>
      <c r="H617" s="50" t="str">
        <f>IFERROR(IF(VLOOKUP(F617,'Aircraft list'!$A$4:$T$59, 3,FALSE)="YES", "ME", "SE" )," ")</f>
        <v xml:space="preserve"> </v>
      </c>
      <c r="I617" s="80"/>
      <c r="J617" s="81" t="str">
        <f ca="1">IFERROR(IF(AND(
MOD(C617-fctlontodouble(VLOOKUP(B617,#REF!,4,FALSE))/360,1)&gt;=MOD((((MID((MID((IF(ISERR(A617),"",fctsoleil(A617,fctlattodouble(VLOOKUP(B617,#REF!,3,FALSE)),fctlontodouble(VLOOKUP(B617,#REF!,4,FALSE)),FALSE))),1,4)),1,2))*60+MID((MID((IF(ISERR(A617),"",fctsoleil(A617,fctlattodouble(VLOOKUP(B617,#REF!,3,FALSE)),fctlontodouble(VLOOKUP(B617,#REF!,4,FALSE)),FALSE))),1,4)),3,4))/(60*24))-fctlontodouble(VLOOKUP(B617,#REF!,4,FALSE))/360,1),
MOD(C617-fctlontodouble(VLOOKUP(B617,#REF!,4,FALSE))/360,1)&lt;MOD((((MID((MID((IF(ISERR(A617),"",fctsoleil(A617,fctlattodouble(VLOOKUP(B617,#REF!,3,FALSE)),fctlontodouble(VLOOKUP(B617,#REF!,4,FALSE)),FALSE))),7,4)),1,2))*60+MID((MID((IF(ISERR(A617),"",fctsoleil(A617,fctlattodouble(VLOOKUP(B617,#REF!,3,FALSE)),fctlontodouble(VLOOKUP(B617,#REF!,4,FALSE)),FALSE))),7,4)),3,4))/(60*24))-fctlontodouble(VLOOKUP(B617,#REF!,4,FALSE))/360,1)
),1,""),"")</f>
        <v/>
      </c>
      <c r="K617" s="82" t="str">
        <f t="shared" si="31"/>
        <v/>
      </c>
      <c r="L617" s="79" t="str">
        <f ca="1">IFERROR(IF(AND(
MOD(E617-fctlontodouble(VLOOKUP(D617,#REF!,4,FALSE))/360,1)&gt;=MOD((((MID((MID((IF(ISERR(A617),"",fctsoleil(A617,fctlattodouble(VLOOKUP(D617,#REF!,3,FALSE)),fctlontodouble(VLOOKUP(D617,#REF!,4,FALSE)),FALSE))),1,4)),1,2))*60+MID((MID((IF(ISERR(A617),"",fctsoleil(A617,fctlattodouble(VLOOKUP(D617,#REF!,3,FALSE)),fctlontodouble(VLOOKUP(D617,#REF!,4,FALSE)),FALSE))),1,4)),3,4))/(60*24))-fctlontodouble(VLOOKUP(D617,#REF!,4,FALSE))/360,1),
MOD(E617-fctlontodouble(VLOOKUP(D617,#REF!,4,FALSE))/360,1)&lt;MOD((((MID((MID((IF(ISERR(A617),"",fctsoleil(A617,fctlattodouble(VLOOKUP(D617,#REF!,3,FALSE)),fctlontodouble(VLOOKUP(D617,#REF!,4,FALSE)),FALSE))),7,4)),1,2))*60+MID((MID((IF(ISERR(A617),"",fctsoleil(A617,fctlattodouble(VLOOKUP(D617,#REF!,3,FALSE)),fctlontodouble(VLOOKUP(D617,#REF!,4,FALSE)),FALSE))),7,4)),3,4))/(60*24))-fctlontodouble(VLOOKUP(D617,#REF!,4,FALSE))/360,1)
),1," "),"")</f>
        <v/>
      </c>
      <c r="M617" s="79" t="str">
        <f t="shared" si="32"/>
        <v/>
      </c>
      <c r="N617" s="94"/>
      <c r="O617" s="83"/>
      <c r="P617" s="95"/>
      <c r="Q617" s="96"/>
      <c r="R617" s="97" t="str">
        <f>IF(AND(A617&lt;&gt;0,B617&lt;&gt;0,D617&lt;&gt;0,C617&lt;&gt;0,N617&lt;&gt;0),(vol_de_nuit(B617,D617,A617,C617,N617/24)*24),"")</f>
        <v/>
      </c>
      <c r="S617" s="98"/>
      <c r="T617" s="95"/>
      <c r="U617" s="99"/>
      <c r="V617" s="100"/>
      <c r="W617" s="101"/>
      <c r="X617" s="116" t="str">
        <f>IFERROR(IF(AND(VLOOKUP($F617,'Aircraft list'!$A$4:$G$39,2,FALSE)="YES",VLOOKUP($F617,'Aircraft list'!$A$4:$G$39,4,FALSE)="YES"),T617,""),"")</f>
        <v/>
      </c>
      <c r="Y617" s="115" t="str">
        <f>IFERROR(IF(AND(VLOOKUP($F617,'Aircraft list'!$A$4:$G$39,2,FALSE)="YES",VLOOKUP($F617,'Aircraft list'!$A$4:$G$39,4,FALSE)="YES"),V617,""),"")</f>
        <v/>
      </c>
      <c r="Z617" s="116" t="str">
        <f>IFERROR(IF(AND(VLOOKUP($F617,'Aircraft list'!$A$4:$G$39,3,FALSE)="YES",VLOOKUP($F617,'Aircraft list'!$A$4:$G$39,4,FALSE)="YES"),T617,""),"")</f>
        <v/>
      </c>
      <c r="AA617" s="115" t="str">
        <f>IFERROR(IF(AND(VLOOKUP($F617,'Aircraft list'!$A$4:$G$39,3,FALSE)="YES",VLOOKUP($F617,'Aircraft list'!$A$4:$G$39,4,FALSE)="YES"),V617,""),"")</f>
        <v/>
      </c>
      <c r="AB617" s="116" t="str">
        <f>IFERROR(IF(AND(VLOOKUP($F617,'Aircraft list'!$A$4:$G$39,2,FALSE)="YES",VLOOKUP($F617,'Aircraft list'!$A$4:$G$39,6,FALSE)="YES"),T617,""),"")</f>
        <v/>
      </c>
      <c r="AC617" s="115" t="str">
        <f>IFERROR(IF(AND(VLOOKUP($F617,'Aircraft list'!$A$4:$G$39,2,FALSE)="YES",VLOOKUP($F617,'Aircraft list'!$A$4:$G$39,6,FALSE)="YES"),V617,""),"")</f>
        <v/>
      </c>
      <c r="AD617" s="116" t="str">
        <f>IFERROR(IF(AND(VLOOKUP($F617,'Aircraft list'!$A$4:$G$39,3,FALSE)="YES",VLOOKUP($F617,'Aircraft list'!$A$4:$G$39,6,FALSE)="YES"),T617,""),"")</f>
        <v/>
      </c>
      <c r="AE617" s="117" t="str">
        <f>IFERROR(IF(AND(VLOOKUP($F617,'Aircraft list'!$A$4:$G$39,3,FALSE)="YES",VLOOKUP($F617,'Aircraft list'!$A$4:$G$39,6,FALSE)="YES"),U617,""),"")</f>
        <v/>
      </c>
      <c r="AF617" s="115" t="str">
        <f>IFERROR(IF(AND(VLOOKUP($F617,'Aircraft list'!$A$4:$G$39,3,FALSE)="YES",VLOOKUP($F617,'Aircraft list'!$A$4:$G$39,6,FALSE)="YES"),V617,""),"")</f>
        <v/>
      </c>
      <c r="AG617" s="116" t="str">
        <f>IFERROR(IF(VLOOKUP($F617,'Aircraft list'!$A$4:$G$39,5,FALSE)="YES",T617,""),"")</f>
        <v/>
      </c>
      <c r="AH617" s="117" t="str">
        <f>IFERROR(IF(VLOOKUP($F617,'Aircraft list'!$A$4:$G$39,5,FALSE)="YES",U617,""),"")</f>
        <v/>
      </c>
      <c r="AI617" s="115" t="str">
        <f>IFERROR(IF(VLOOKUP($F617,'Aircraft list'!$A$4:$G$39,5,FALSE)="YES",V617,""),"")</f>
        <v/>
      </c>
      <c r="AJ617" s="101"/>
      <c r="AK617" s="101"/>
      <c r="AL617" s="101"/>
      <c r="AM617" s="102" t="str">
        <f>IFERROR(IF(VLOOKUP($F617,'Aircraft list'!$A$4:$G$39,7,FALSE)="YES",N617,""),"")</f>
        <v/>
      </c>
      <c r="AN617" s="112"/>
      <c r="AO617" s="101"/>
      <c r="AP617" s="101"/>
      <c r="AQ617" s="101"/>
      <c r="AR617" s="111"/>
      <c r="AS617" s="102"/>
      <c r="AT617" s="102"/>
    </row>
    <row r="618" spans="1:46" s="50" customFormat="1">
      <c r="A618" s="84"/>
      <c r="B618" s="75"/>
      <c r="C618" s="76"/>
      <c r="D618" s="77"/>
      <c r="E618" s="73" t="str">
        <f t="shared" si="30"/>
        <v/>
      </c>
      <c r="F618" s="79"/>
      <c r="G618" s="80"/>
      <c r="H618" s="50" t="str">
        <f>IFERROR(IF(VLOOKUP(F618,'Aircraft list'!$A$4:$T$59, 3,FALSE)="YES", "ME", "SE" )," ")</f>
        <v xml:space="preserve"> </v>
      </c>
      <c r="I618" s="80"/>
      <c r="J618" s="81" t="str">
        <f ca="1">IFERROR(IF(AND(
MOD(C618-fctlontodouble(VLOOKUP(B618,#REF!,4,FALSE))/360,1)&gt;=MOD((((MID((MID((IF(ISERR(A618),"",fctsoleil(A618,fctlattodouble(VLOOKUP(B618,#REF!,3,FALSE)),fctlontodouble(VLOOKUP(B618,#REF!,4,FALSE)),FALSE))),1,4)),1,2))*60+MID((MID((IF(ISERR(A618),"",fctsoleil(A618,fctlattodouble(VLOOKUP(B618,#REF!,3,FALSE)),fctlontodouble(VLOOKUP(B618,#REF!,4,FALSE)),FALSE))),1,4)),3,4))/(60*24))-fctlontodouble(VLOOKUP(B618,#REF!,4,FALSE))/360,1),
MOD(C618-fctlontodouble(VLOOKUP(B618,#REF!,4,FALSE))/360,1)&lt;MOD((((MID((MID((IF(ISERR(A618),"",fctsoleil(A618,fctlattodouble(VLOOKUP(B618,#REF!,3,FALSE)),fctlontodouble(VLOOKUP(B618,#REF!,4,FALSE)),FALSE))),7,4)),1,2))*60+MID((MID((IF(ISERR(A618),"",fctsoleil(A618,fctlattodouble(VLOOKUP(B618,#REF!,3,FALSE)),fctlontodouble(VLOOKUP(B618,#REF!,4,FALSE)),FALSE))),7,4)),3,4))/(60*24))-fctlontodouble(VLOOKUP(B618,#REF!,4,FALSE))/360,1)
),1,""),"")</f>
        <v/>
      </c>
      <c r="K618" s="82" t="str">
        <f t="shared" si="31"/>
        <v/>
      </c>
      <c r="L618" s="79" t="str">
        <f ca="1">IFERROR(IF(AND(
MOD(E618-fctlontodouble(VLOOKUP(D618,#REF!,4,FALSE))/360,1)&gt;=MOD((((MID((MID((IF(ISERR(A618),"",fctsoleil(A618,fctlattodouble(VLOOKUP(D618,#REF!,3,FALSE)),fctlontodouble(VLOOKUP(D618,#REF!,4,FALSE)),FALSE))),1,4)),1,2))*60+MID((MID((IF(ISERR(A618),"",fctsoleil(A618,fctlattodouble(VLOOKUP(D618,#REF!,3,FALSE)),fctlontodouble(VLOOKUP(D618,#REF!,4,FALSE)),FALSE))),1,4)),3,4))/(60*24))-fctlontodouble(VLOOKUP(D618,#REF!,4,FALSE))/360,1),
MOD(E618-fctlontodouble(VLOOKUP(D618,#REF!,4,FALSE))/360,1)&lt;MOD((((MID((MID((IF(ISERR(A618),"",fctsoleil(A618,fctlattodouble(VLOOKUP(D618,#REF!,3,FALSE)),fctlontodouble(VLOOKUP(D618,#REF!,4,FALSE)),FALSE))),7,4)),1,2))*60+MID((MID((IF(ISERR(A618),"",fctsoleil(A618,fctlattodouble(VLOOKUP(D618,#REF!,3,FALSE)),fctlontodouble(VLOOKUP(D618,#REF!,4,FALSE)),FALSE))),7,4)),3,4))/(60*24))-fctlontodouble(VLOOKUP(D618,#REF!,4,FALSE))/360,1)
),1," "),"")</f>
        <v/>
      </c>
      <c r="M618" s="79" t="str">
        <f t="shared" si="32"/>
        <v/>
      </c>
      <c r="N618" s="94"/>
      <c r="O618" s="83"/>
      <c r="P618" s="95"/>
      <c r="Q618" s="96"/>
      <c r="R618" s="97" t="str">
        <f>IF(AND(A618&lt;&gt;0,B618&lt;&gt;0,D618&lt;&gt;0,C618&lt;&gt;0,N618&lt;&gt;0),(vol_de_nuit(B618,D618,A618,C618,N618/24)*24),"")</f>
        <v/>
      </c>
      <c r="S618" s="98"/>
      <c r="T618" s="95"/>
      <c r="U618" s="99"/>
      <c r="V618" s="100"/>
      <c r="W618" s="101"/>
      <c r="X618" s="116" t="str">
        <f>IFERROR(IF(AND(VLOOKUP($F618,'Aircraft list'!$A$4:$G$39,2,FALSE)="YES",VLOOKUP($F618,'Aircraft list'!$A$4:$G$39,4,FALSE)="YES"),T618,""),"")</f>
        <v/>
      </c>
      <c r="Y618" s="115" t="str">
        <f>IFERROR(IF(AND(VLOOKUP($F618,'Aircraft list'!$A$4:$G$39,2,FALSE)="YES",VLOOKUP($F618,'Aircraft list'!$A$4:$G$39,4,FALSE)="YES"),V618,""),"")</f>
        <v/>
      </c>
      <c r="Z618" s="116" t="str">
        <f>IFERROR(IF(AND(VLOOKUP($F618,'Aircraft list'!$A$4:$G$39,3,FALSE)="YES",VLOOKUP($F618,'Aircraft list'!$A$4:$G$39,4,FALSE)="YES"),T618,""),"")</f>
        <v/>
      </c>
      <c r="AA618" s="115" t="str">
        <f>IFERROR(IF(AND(VLOOKUP($F618,'Aircraft list'!$A$4:$G$39,3,FALSE)="YES",VLOOKUP($F618,'Aircraft list'!$A$4:$G$39,4,FALSE)="YES"),V618,""),"")</f>
        <v/>
      </c>
      <c r="AB618" s="116" t="str">
        <f>IFERROR(IF(AND(VLOOKUP($F618,'Aircraft list'!$A$4:$G$39,2,FALSE)="YES",VLOOKUP($F618,'Aircraft list'!$A$4:$G$39,6,FALSE)="YES"),T618,""),"")</f>
        <v/>
      </c>
      <c r="AC618" s="115" t="str">
        <f>IFERROR(IF(AND(VLOOKUP($F618,'Aircraft list'!$A$4:$G$39,2,FALSE)="YES",VLOOKUP($F618,'Aircraft list'!$A$4:$G$39,6,FALSE)="YES"),V618,""),"")</f>
        <v/>
      </c>
      <c r="AD618" s="116" t="str">
        <f>IFERROR(IF(AND(VLOOKUP($F618,'Aircraft list'!$A$4:$G$39,3,FALSE)="YES",VLOOKUP($F618,'Aircraft list'!$A$4:$G$39,6,FALSE)="YES"),T618,""),"")</f>
        <v/>
      </c>
      <c r="AE618" s="117" t="str">
        <f>IFERROR(IF(AND(VLOOKUP($F618,'Aircraft list'!$A$4:$G$39,3,FALSE)="YES",VLOOKUP($F618,'Aircraft list'!$A$4:$G$39,6,FALSE)="YES"),U618,""),"")</f>
        <v/>
      </c>
      <c r="AF618" s="115" t="str">
        <f>IFERROR(IF(AND(VLOOKUP($F618,'Aircraft list'!$A$4:$G$39,3,FALSE)="YES",VLOOKUP($F618,'Aircraft list'!$A$4:$G$39,6,FALSE)="YES"),V618,""),"")</f>
        <v/>
      </c>
      <c r="AG618" s="116" t="str">
        <f>IFERROR(IF(VLOOKUP($F618,'Aircraft list'!$A$4:$G$39,5,FALSE)="YES",T618,""),"")</f>
        <v/>
      </c>
      <c r="AH618" s="117" t="str">
        <f>IFERROR(IF(VLOOKUP($F618,'Aircraft list'!$A$4:$G$39,5,FALSE)="YES",U618,""),"")</f>
        <v/>
      </c>
      <c r="AI618" s="115" t="str">
        <f>IFERROR(IF(VLOOKUP($F618,'Aircraft list'!$A$4:$G$39,5,FALSE)="YES",V618,""),"")</f>
        <v/>
      </c>
      <c r="AJ618" s="101"/>
      <c r="AK618" s="101"/>
      <c r="AL618" s="101"/>
      <c r="AM618" s="102" t="str">
        <f>IFERROR(IF(VLOOKUP($F618,'Aircraft list'!$A$4:$G$39,7,FALSE)="YES",N618,""),"")</f>
        <v/>
      </c>
      <c r="AN618" s="112"/>
      <c r="AO618" s="101"/>
      <c r="AP618" s="101"/>
      <c r="AQ618" s="101"/>
      <c r="AR618" s="111"/>
      <c r="AS618" s="102"/>
      <c r="AT618" s="102"/>
    </row>
    <row r="619" spans="1:46" s="50" customFormat="1">
      <c r="A619" s="84"/>
      <c r="B619" s="75"/>
      <c r="C619" s="76"/>
      <c r="D619" s="77"/>
      <c r="E619" s="73" t="str">
        <f t="shared" si="30"/>
        <v/>
      </c>
      <c r="F619" s="79"/>
      <c r="G619" s="80"/>
      <c r="H619" s="50" t="str">
        <f>IFERROR(IF(VLOOKUP(F619,'Aircraft list'!$A$4:$T$59, 3,FALSE)="YES", "ME", "SE" )," ")</f>
        <v xml:space="preserve"> </v>
      </c>
      <c r="I619" s="80"/>
      <c r="J619" s="81" t="str">
        <f ca="1">IFERROR(IF(AND(
MOD(C619-fctlontodouble(VLOOKUP(B619,#REF!,4,FALSE))/360,1)&gt;=MOD((((MID((MID((IF(ISERR(A619),"",fctsoleil(A619,fctlattodouble(VLOOKUP(B619,#REF!,3,FALSE)),fctlontodouble(VLOOKUP(B619,#REF!,4,FALSE)),FALSE))),1,4)),1,2))*60+MID((MID((IF(ISERR(A619),"",fctsoleil(A619,fctlattodouble(VLOOKUP(B619,#REF!,3,FALSE)),fctlontodouble(VLOOKUP(B619,#REF!,4,FALSE)),FALSE))),1,4)),3,4))/(60*24))-fctlontodouble(VLOOKUP(B619,#REF!,4,FALSE))/360,1),
MOD(C619-fctlontodouble(VLOOKUP(B619,#REF!,4,FALSE))/360,1)&lt;MOD((((MID((MID((IF(ISERR(A619),"",fctsoleil(A619,fctlattodouble(VLOOKUP(B619,#REF!,3,FALSE)),fctlontodouble(VLOOKUP(B619,#REF!,4,FALSE)),FALSE))),7,4)),1,2))*60+MID((MID((IF(ISERR(A619),"",fctsoleil(A619,fctlattodouble(VLOOKUP(B619,#REF!,3,FALSE)),fctlontodouble(VLOOKUP(B619,#REF!,4,FALSE)),FALSE))),7,4)),3,4))/(60*24))-fctlontodouble(VLOOKUP(B619,#REF!,4,FALSE))/360,1)
),1,""),"")</f>
        <v/>
      </c>
      <c r="K619" s="82" t="str">
        <f t="shared" si="31"/>
        <v/>
      </c>
      <c r="L619" s="79" t="str">
        <f ca="1">IFERROR(IF(AND(
MOD(E619-fctlontodouble(VLOOKUP(D619,#REF!,4,FALSE))/360,1)&gt;=MOD((((MID((MID((IF(ISERR(A619),"",fctsoleil(A619,fctlattodouble(VLOOKUP(D619,#REF!,3,FALSE)),fctlontodouble(VLOOKUP(D619,#REF!,4,FALSE)),FALSE))),1,4)),1,2))*60+MID((MID((IF(ISERR(A619),"",fctsoleil(A619,fctlattodouble(VLOOKUP(D619,#REF!,3,FALSE)),fctlontodouble(VLOOKUP(D619,#REF!,4,FALSE)),FALSE))),1,4)),3,4))/(60*24))-fctlontodouble(VLOOKUP(D619,#REF!,4,FALSE))/360,1),
MOD(E619-fctlontodouble(VLOOKUP(D619,#REF!,4,FALSE))/360,1)&lt;MOD((((MID((MID((IF(ISERR(A619),"",fctsoleil(A619,fctlattodouble(VLOOKUP(D619,#REF!,3,FALSE)),fctlontodouble(VLOOKUP(D619,#REF!,4,FALSE)),FALSE))),7,4)),1,2))*60+MID((MID((IF(ISERR(A619),"",fctsoleil(A619,fctlattodouble(VLOOKUP(D619,#REF!,3,FALSE)),fctlontodouble(VLOOKUP(D619,#REF!,4,FALSE)),FALSE))),7,4)),3,4))/(60*24))-fctlontodouble(VLOOKUP(D619,#REF!,4,FALSE))/360,1)
),1," "),"")</f>
        <v/>
      </c>
      <c r="M619" s="79" t="str">
        <f t="shared" si="32"/>
        <v/>
      </c>
      <c r="N619" s="94"/>
      <c r="O619" s="83"/>
      <c r="P619" s="95"/>
      <c r="Q619" s="96"/>
      <c r="R619" s="97" t="str">
        <f>IF(AND(A619&lt;&gt;0,B619&lt;&gt;0,D619&lt;&gt;0,C619&lt;&gt;0,N619&lt;&gt;0),(vol_de_nuit(B619,D619,A619,C619,N619/24)*24),"")</f>
        <v/>
      </c>
      <c r="S619" s="98"/>
      <c r="T619" s="95"/>
      <c r="U619" s="99"/>
      <c r="V619" s="100"/>
      <c r="W619" s="101"/>
      <c r="X619" s="116" t="str">
        <f>IFERROR(IF(AND(VLOOKUP($F619,'Aircraft list'!$A$4:$G$39,2,FALSE)="YES",VLOOKUP($F619,'Aircraft list'!$A$4:$G$39,4,FALSE)="YES"),T619,""),"")</f>
        <v/>
      </c>
      <c r="Y619" s="115" t="str">
        <f>IFERROR(IF(AND(VLOOKUP($F619,'Aircraft list'!$A$4:$G$39,2,FALSE)="YES",VLOOKUP($F619,'Aircraft list'!$A$4:$G$39,4,FALSE)="YES"),V619,""),"")</f>
        <v/>
      </c>
      <c r="Z619" s="116" t="str">
        <f>IFERROR(IF(AND(VLOOKUP($F619,'Aircraft list'!$A$4:$G$39,3,FALSE)="YES",VLOOKUP($F619,'Aircraft list'!$A$4:$G$39,4,FALSE)="YES"),T619,""),"")</f>
        <v/>
      </c>
      <c r="AA619" s="115" t="str">
        <f>IFERROR(IF(AND(VLOOKUP($F619,'Aircraft list'!$A$4:$G$39,3,FALSE)="YES",VLOOKUP($F619,'Aircraft list'!$A$4:$G$39,4,FALSE)="YES"),V619,""),"")</f>
        <v/>
      </c>
      <c r="AB619" s="116" t="str">
        <f>IFERROR(IF(AND(VLOOKUP($F619,'Aircraft list'!$A$4:$G$39,2,FALSE)="YES",VLOOKUP($F619,'Aircraft list'!$A$4:$G$39,6,FALSE)="YES"),T619,""),"")</f>
        <v/>
      </c>
      <c r="AC619" s="115" t="str">
        <f>IFERROR(IF(AND(VLOOKUP($F619,'Aircraft list'!$A$4:$G$39,2,FALSE)="YES",VLOOKUP($F619,'Aircraft list'!$A$4:$G$39,6,FALSE)="YES"),V619,""),"")</f>
        <v/>
      </c>
      <c r="AD619" s="116" t="str">
        <f>IFERROR(IF(AND(VLOOKUP($F619,'Aircraft list'!$A$4:$G$39,3,FALSE)="YES",VLOOKUP($F619,'Aircraft list'!$A$4:$G$39,6,FALSE)="YES"),T619,""),"")</f>
        <v/>
      </c>
      <c r="AE619" s="117" t="str">
        <f>IFERROR(IF(AND(VLOOKUP($F619,'Aircraft list'!$A$4:$G$39,3,FALSE)="YES",VLOOKUP($F619,'Aircraft list'!$A$4:$G$39,6,FALSE)="YES"),U619,""),"")</f>
        <v/>
      </c>
      <c r="AF619" s="115" t="str">
        <f>IFERROR(IF(AND(VLOOKUP($F619,'Aircraft list'!$A$4:$G$39,3,FALSE)="YES",VLOOKUP($F619,'Aircraft list'!$A$4:$G$39,6,FALSE)="YES"),V619,""),"")</f>
        <v/>
      </c>
      <c r="AG619" s="116" t="str">
        <f>IFERROR(IF(VLOOKUP($F619,'Aircraft list'!$A$4:$G$39,5,FALSE)="YES",T619,""),"")</f>
        <v/>
      </c>
      <c r="AH619" s="117" t="str">
        <f>IFERROR(IF(VLOOKUP($F619,'Aircraft list'!$A$4:$G$39,5,FALSE)="YES",U619,""),"")</f>
        <v/>
      </c>
      <c r="AI619" s="115" t="str">
        <f>IFERROR(IF(VLOOKUP($F619,'Aircraft list'!$A$4:$G$39,5,FALSE)="YES",V619,""),"")</f>
        <v/>
      </c>
      <c r="AJ619" s="101"/>
      <c r="AK619" s="101"/>
      <c r="AL619" s="101"/>
      <c r="AM619" s="102" t="str">
        <f>IFERROR(IF(VLOOKUP($F619,'Aircraft list'!$A$4:$G$39,7,FALSE)="YES",N619,""),"")</f>
        <v/>
      </c>
      <c r="AN619" s="112"/>
      <c r="AO619" s="101"/>
      <c r="AP619" s="101"/>
      <c r="AQ619" s="101"/>
      <c r="AR619" s="111"/>
      <c r="AS619" s="102"/>
      <c r="AT619" s="102"/>
    </row>
    <row r="620" spans="1:46" s="50" customFormat="1">
      <c r="A620" s="84"/>
      <c r="B620" s="75"/>
      <c r="C620" s="76"/>
      <c r="D620" s="77"/>
      <c r="E620" s="73" t="str">
        <f t="shared" si="30"/>
        <v/>
      </c>
      <c r="F620" s="79"/>
      <c r="G620" s="80"/>
      <c r="H620" s="50" t="str">
        <f>IFERROR(IF(VLOOKUP(F620,'Aircraft list'!$A$4:$T$59, 3,FALSE)="YES", "ME", "SE" )," ")</f>
        <v xml:space="preserve"> </v>
      </c>
      <c r="I620" s="80"/>
      <c r="J620" s="81" t="str">
        <f ca="1">IFERROR(IF(AND(
MOD(C620-fctlontodouble(VLOOKUP(B620,#REF!,4,FALSE))/360,1)&gt;=MOD((((MID((MID((IF(ISERR(A620),"",fctsoleil(A620,fctlattodouble(VLOOKUP(B620,#REF!,3,FALSE)),fctlontodouble(VLOOKUP(B620,#REF!,4,FALSE)),FALSE))),1,4)),1,2))*60+MID((MID((IF(ISERR(A620),"",fctsoleil(A620,fctlattodouble(VLOOKUP(B620,#REF!,3,FALSE)),fctlontodouble(VLOOKUP(B620,#REF!,4,FALSE)),FALSE))),1,4)),3,4))/(60*24))-fctlontodouble(VLOOKUP(B620,#REF!,4,FALSE))/360,1),
MOD(C620-fctlontodouble(VLOOKUP(B620,#REF!,4,FALSE))/360,1)&lt;MOD((((MID((MID((IF(ISERR(A620),"",fctsoleil(A620,fctlattodouble(VLOOKUP(B620,#REF!,3,FALSE)),fctlontodouble(VLOOKUP(B620,#REF!,4,FALSE)),FALSE))),7,4)),1,2))*60+MID((MID((IF(ISERR(A620),"",fctsoleil(A620,fctlattodouble(VLOOKUP(B620,#REF!,3,FALSE)),fctlontodouble(VLOOKUP(B620,#REF!,4,FALSE)),FALSE))),7,4)),3,4))/(60*24))-fctlontodouble(VLOOKUP(B620,#REF!,4,FALSE))/360,1)
),1,""),"")</f>
        <v/>
      </c>
      <c r="K620" s="82" t="str">
        <f t="shared" si="31"/>
        <v/>
      </c>
      <c r="L620" s="79" t="str">
        <f ca="1">IFERROR(IF(AND(
MOD(E620-fctlontodouble(VLOOKUP(D620,#REF!,4,FALSE))/360,1)&gt;=MOD((((MID((MID((IF(ISERR(A620),"",fctsoleil(A620,fctlattodouble(VLOOKUP(D620,#REF!,3,FALSE)),fctlontodouble(VLOOKUP(D620,#REF!,4,FALSE)),FALSE))),1,4)),1,2))*60+MID((MID((IF(ISERR(A620),"",fctsoleil(A620,fctlattodouble(VLOOKUP(D620,#REF!,3,FALSE)),fctlontodouble(VLOOKUP(D620,#REF!,4,FALSE)),FALSE))),1,4)),3,4))/(60*24))-fctlontodouble(VLOOKUP(D620,#REF!,4,FALSE))/360,1),
MOD(E620-fctlontodouble(VLOOKUP(D620,#REF!,4,FALSE))/360,1)&lt;MOD((((MID((MID((IF(ISERR(A620),"",fctsoleil(A620,fctlattodouble(VLOOKUP(D620,#REF!,3,FALSE)),fctlontodouble(VLOOKUP(D620,#REF!,4,FALSE)),FALSE))),7,4)),1,2))*60+MID((MID((IF(ISERR(A620),"",fctsoleil(A620,fctlattodouble(VLOOKUP(D620,#REF!,3,FALSE)),fctlontodouble(VLOOKUP(D620,#REF!,4,FALSE)),FALSE))),7,4)),3,4))/(60*24))-fctlontodouble(VLOOKUP(D620,#REF!,4,FALSE))/360,1)
),1," "),"")</f>
        <v/>
      </c>
      <c r="M620" s="79" t="str">
        <f t="shared" si="32"/>
        <v/>
      </c>
      <c r="N620" s="94"/>
      <c r="O620" s="83"/>
      <c r="P620" s="95"/>
      <c r="Q620" s="96"/>
      <c r="R620" s="97" t="str">
        <f>IF(AND(A620&lt;&gt;0,B620&lt;&gt;0,D620&lt;&gt;0,C620&lt;&gt;0,N620&lt;&gt;0),(vol_de_nuit(B620,D620,A620,C620,N620/24)*24),"")</f>
        <v/>
      </c>
      <c r="S620" s="98"/>
      <c r="T620" s="95"/>
      <c r="U620" s="99"/>
      <c r="V620" s="100"/>
      <c r="W620" s="101"/>
      <c r="X620" s="116" t="str">
        <f>IFERROR(IF(AND(VLOOKUP($F620,'Aircraft list'!$A$4:$G$39,2,FALSE)="YES",VLOOKUP($F620,'Aircraft list'!$A$4:$G$39,4,FALSE)="YES"),T620,""),"")</f>
        <v/>
      </c>
      <c r="Y620" s="115" t="str">
        <f>IFERROR(IF(AND(VLOOKUP($F620,'Aircraft list'!$A$4:$G$39,2,FALSE)="YES",VLOOKUP($F620,'Aircraft list'!$A$4:$G$39,4,FALSE)="YES"),V620,""),"")</f>
        <v/>
      </c>
      <c r="Z620" s="116" t="str">
        <f>IFERROR(IF(AND(VLOOKUP($F620,'Aircraft list'!$A$4:$G$39,3,FALSE)="YES",VLOOKUP($F620,'Aircraft list'!$A$4:$G$39,4,FALSE)="YES"),T620,""),"")</f>
        <v/>
      </c>
      <c r="AA620" s="115" t="str">
        <f>IFERROR(IF(AND(VLOOKUP($F620,'Aircraft list'!$A$4:$G$39,3,FALSE)="YES",VLOOKUP($F620,'Aircraft list'!$A$4:$G$39,4,FALSE)="YES"),V620,""),"")</f>
        <v/>
      </c>
      <c r="AB620" s="116" t="str">
        <f>IFERROR(IF(AND(VLOOKUP($F620,'Aircraft list'!$A$4:$G$39,2,FALSE)="YES",VLOOKUP($F620,'Aircraft list'!$A$4:$G$39,6,FALSE)="YES"),T620,""),"")</f>
        <v/>
      </c>
      <c r="AC620" s="115" t="str">
        <f>IFERROR(IF(AND(VLOOKUP($F620,'Aircraft list'!$A$4:$G$39,2,FALSE)="YES",VLOOKUP($F620,'Aircraft list'!$A$4:$G$39,6,FALSE)="YES"),V620,""),"")</f>
        <v/>
      </c>
      <c r="AD620" s="116" t="str">
        <f>IFERROR(IF(AND(VLOOKUP($F620,'Aircraft list'!$A$4:$G$39,3,FALSE)="YES",VLOOKUP($F620,'Aircraft list'!$A$4:$G$39,6,FALSE)="YES"),T620,""),"")</f>
        <v/>
      </c>
      <c r="AE620" s="117" t="str">
        <f>IFERROR(IF(AND(VLOOKUP($F620,'Aircraft list'!$A$4:$G$39,3,FALSE)="YES",VLOOKUP($F620,'Aircraft list'!$A$4:$G$39,6,FALSE)="YES"),U620,""),"")</f>
        <v/>
      </c>
      <c r="AF620" s="115" t="str">
        <f>IFERROR(IF(AND(VLOOKUP($F620,'Aircraft list'!$A$4:$G$39,3,FALSE)="YES",VLOOKUP($F620,'Aircraft list'!$A$4:$G$39,6,FALSE)="YES"),V620,""),"")</f>
        <v/>
      </c>
      <c r="AG620" s="116" t="str">
        <f>IFERROR(IF(VLOOKUP($F620,'Aircraft list'!$A$4:$G$39,5,FALSE)="YES",T620,""),"")</f>
        <v/>
      </c>
      <c r="AH620" s="117" t="str">
        <f>IFERROR(IF(VLOOKUP($F620,'Aircraft list'!$A$4:$G$39,5,FALSE)="YES",U620,""),"")</f>
        <v/>
      </c>
      <c r="AI620" s="115" t="str">
        <f>IFERROR(IF(VLOOKUP($F620,'Aircraft list'!$A$4:$G$39,5,FALSE)="YES",V620,""),"")</f>
        <v/>
      </c>
      <c r="AJ620" s="101"/>
      <c r="AK620" s="101"/>
      <c r="AL620" s="101"/>
      <c r="AM620" s="102" t="str">
        <f>IFERROR(IF(VLOOKUP($F620,'Aircraft list'!$A$4:$G$39,7,FALSE)="YES",N620,""),"")</f>
        <v/>
      </c>
      <c r="AN620" s="112"/>
      <c r="AO620" s="101"/>
      <c r="AP620" s="101"/>
      <c r="AQ620" s="101"/>
      <c r="AR620" s="111"/>
      <c r="AS620" s="102"/>
      <c r="AT620" s="102"/>
    </row>
    <row r="621" spans="1:46" s="50" customFormat="1">
      <c r="A621" s="84"/>
      <c r="B621" s="75"/>
      <c r="C621" s="76"/>
      <c r="D621" s="77"/>
      <c r="E621" s="73" t="str">
        <f t="shared" si="30"/>
        <v/>
      </c>
      <c r="F621" s="79"/>
      <c r="G621" s="80"/>
      <c r="H621" s="50" t="str">
        <f>IFERROR(IF(VLOOKUP(F621,'Aircraft list'!$A$4:$T$59, 3,FALSE)="YES", "ME", "SE" )," ")</f>
        <v xml:space="preserve"> </v>
      </c>
      <c r="I621" s="80"/>
      <c r="J621" s="81" t="str">
        <f ca="1">IFERROR(IF(AND(
MOD(C621-fctlontodouble(VLOOKUP(B621,#REF!,4,FALSE))/360,1)&gt;=MOD((((MID((MID((IF(ISERR(A621),"",fctsoleil(A621,fctlattodouble(VLOOKUP(B621,#REF!,3,FALSE)),fctlontodouble(VLOOKUP(B621,#REF!,4,FALSE)),FALSE))),1,4)),1,2))*60+MID((MID((IF(ISERR(A621),"",fctsoleil(A621,fctlattodouble(VLOOKUP(B621,#REF!,3,FALSE)),fctlontodouble(VLOOKUP(B621,#REF!,4,FALSE)),FALSE))),1,4)),3,4))/(60*24))-fctlontodouble(VLOOKUP(B621,#REF!,4,FALSE))/360,1),
MOD(C621-fctlontodouble(VLOOKUP(B621,#REF!,4,FALSE))/360,1)&lt;MOD((((MID((MID((IF(ISERR(A621),"",fctsoleil(A621,fctlattodouble(VLOOKUP(B621,#REF!,3,FALSE)),fctlontodouble(VLOOKUP(B621,#REF!,4,FALSE)),FALSE))),7,4)),1,2))*60+MID((MID((IF(ISERR(A621),"",fctsoleil(A621,fctlattodouble(VLOOKUP(B621,#REF!,3,FALSE)),fctlontodouble(VLOOKUP(B621,#REF!,4,FALSE)),FALSE))),7,4)),3,4))/(60*24))-fctlontodouble(VLOOKUP(B621,#REF!,4,FALSE))/360,1)
),1,""),"")</f>
        <v/>
      </c>
      <c r="K621" s="82" t="str">
        <f t="shared" si="31"/>
        <v/>
      </c>
      <c r="L621" s="79" t="str">
        <f ca="1">IFERROR(IF(AND(
MOD(E621-fctlontodouble(VLOOKUP(D621,#REF!,4,FALSE))/360,1)&gt;=MOD((((MID((MID((IF(ISERR(A621),"",fctsoleil(A621,fctlattodouble(VLOOKUP(D621,#REF!,3,FALSE)),fctlontodouble(VLOOKUP(D621,#REF!,4,FALSE)),FALSE))),1,4)),1,2))*60+MID((MID((IF(ISERR(A621),"",fctsoleil(A621,fctlattodouble(VLOOKUP(D621,#REF!,3,FALSE)),fctlontodouble(VLOOKUP(D621,#REF!,4,FALSE)),FALSE))),1,4)),3,4))/(60*24))-fctlontodouble(VLOOKUP(D621,#REF!,4,FALSE))/360,1),
MOD(E621-fctlontodouble(VLOOKUP(D621,#REF!,4,FALSE))/360,1)&lt;MOD((((MID((MID((IF(ISERR(A621),"",fctsoleil(A621,fctlattodouble(VLOOKUP(D621,#REF!,3,FALSE)),fctlontodouble(VLOOKUP(D621,#REF!,4,FALSE)),FALSE))),7,4)),1,2))*60+MID((MID((IF(ISERR(A621),"",fctsoleil(A621,fctlattodouble(VLOOKUP(D621,#REF!,3,FALSE)),fctlontodouble(VLOOKUP(D621,#REF!,4,FALSE)),FALSE))),7,4)),3,4))/(60*24))-fctlontodouble(VLOOKUP(D621,#REF!,4,FALSE))/360,1)
),1," "),"")</f>
        <v/>
      </c>
      <c r="M621" s="79" t="str">
        <f t="shared" si="32"/>
        <v/>
      </c>
      <c r="N621" s="94"/>
      <c r="O621" s="83"/>
      <c r="P621" s="95"/>
      <c r="Q621" s="96"/>
      <c r="R621" s="97" t="str">
        <f>IF(AND(A621&lt;&gt;0,B621&lt;&gt;0,D621&lt;&gt;0,C621&lt;&gt;0,N621&lt;&gt;0),(vol_de_nuit(B621,D621,A621,C621,N621/24)*24),"")</f>
        <v/>
      </c>
      <c r="S621" s="98"/>
      <c r="T621" s="95"/>
      <c r="U621" s="99"/>
      <c r="V621" s="100"/>
      <c r="W621" s="101"/>
      <c r="X621" s="116" t="str">
        <f>IFERROR(IF(AND(VLOOKUP($F621,'Aircraft list'!$A$4:$G$39,2,FALSE)="YES",VLOOKUP($F621,'Aircraft list'!$A$4:$G$39,4,FALSE)="YES"),T621,""),"")</f>
        <v/>
      </c>
      <c r="Y621" s="115" t="str">
        <f>IFERROR(IF(AND(VLOOKUP($F621,'Aircraft list'!$A$4:$G$39,2,FALSE)="YES",VLOOKUP($F621,'Aircraft list'!$A$4:$G$39,4,FALSE)="YES"),V621,""),"")</f>
        <v/>
      </c>
      <c r="Z621" s="116" t="str">
        <f>IFERROR(IF(AND(VLOOKUP($F621,'Aircraft list'!$A$4:$G$39,3,FALSE)="YES",VLOOKUP($F621,'Aircraft list'!$A$4:$G$39,4,FALSE)="YES"),T621,""),"")</f>
        <v/>
      </c>
      <c r="AA621" s="115" t="str">
        <f>IFERROR(IF(AND(VLOOKUP($F621,'Aircraft list'!$A$4:$G$39,3,FALSE)="YES",VLOOKUP($F621,'Aircraft list'!$A$4:$G$39,4,FALSE)="YES"),V621,""),"")</f>
        <v/>
      </c>
      <c r="AB621" s="116" t="str">
        <f>IFERROR(IF(AND(VLOOKUP($F621,'Aircraft list'!$A$4:$G$39,2,FALSE)="YES",VLOOKUP($F621,'Aircraft list'!$A$4:$G$39,6,FALSE)="YES"),T621,""),"")</f>
        <v/>
      </c>
      <c r="AC621" s="115" t="str">
        <f>IFERROR(IF(AND(VLOOKUP($F621,'Aircraft list'!$A$4:$G$39,2,FALSE)="YES",VLOOKUP($F621,'Aircraft list'!$A$4:$G$39,6,FALSE)="YES"),V621,""),"")</f>
        <v/>
      </c>
      <c r="AD621" s="116" t="str">
        <f>IFERROR(IF(AND(VLOOKUP($F621,'Aircraft list'!$A$4:$G$39,3,FALSE)="YES",VLOOKUP($F621,'Aircraft list'!$A$4:$G$39,6,FALSE)="YES"),T621,""),"")</f>
        <v/>
      </c>
      <c r="AE621" s="117" t="str">
        <f>IFERROR(IF(AND(VLOOKUP($F621,'Aircraft list'!$A$4:$G$39,3,FALSE)="YES",VLOOKUP($F621,'Aircraft list'!$A$4:$G$39,6,FALSE)="YES"),U621,""),"")</f>
        <v/>
      </c>
      <c r="AF621" s="115" t="str">
        <f>IFERROR(IF(AND(VLOOKUP($F621,'Aircraft list'!$A$4:$G$39,3,FALSE)="YES",VLOOKUP($F621,'Aircraft list'!$A$4:$G$39,6,FALSE)="YES"),V621,""),"")</f>
        <v/>
      </c>
      <c r="AG621" s="116" t="str">
        <f>IFERROR(IF(VLOOKUP($F621,'Aircraft list'!$A$4:$G$39,5,FALSE)="YES",T621,""),"")</f>
        <v/>
      </c>
      <c r="AH621" s="117" t="str">
        <f>IFERROR(IF(VLOOKUP($F621,'Aircraft list'!$A$4:$G$39,5,FALSE)="YES",U621,""),"")</f>
        <v/>
      </c>
      <c r="AI621" s="115" t="str">
        <f>IFERROR(IF(VLOOKUP($F621,'Aircraft list'!$A$4:$G$39,5,FALSE)="YES",V621,""),"")</f>
        <v/>
      </c>
      <c r="AJ621" s="101"/>
      <c r="AK621" s="101"/>
      <c r="AL621" s="101"/>
      <c r="AM621" s="102" t="str">
        <f>IFERROR(IF(VLOOKUP($F621,'Aircraft list'!$A$4:$G$39,7,FALSE)="YES",N621,""),"")</f>
        <v/>
      </c>
      <c r="AN621" s="112"/>
      <c r="AO621" s="101"/>
      <c r="AP621" s="101"/>
      <c r="AQ621" s="101"/>
      <c r="AR621" s="111"/>
      <c r="AS621" s="102"/>
      <c r="AT621" s="102"/>
    </row>
    <row r="622" spans="1:46" s="50" customFormat="1">
      <c r="A622" s="84"/>
      <c r="B622" s="75"/>
      <c r="C622" s="76"/>
      <c r="D622" s="77"/>
      <c r="E622" s="73" t="str">
        <f t="shared" si="30"/>
        <v/>
      </c>
      <c r="F622" s="79"/>
      <c r="G622" s="80"/>
      <c r="H622" s="50" t="str">
        <f>IFERROR(IF(VLOOKUP(F622,'Aircraft list'!$A$4:$T$59, 3,FALSE)="YES", "ME", "SE" )," ")</f>
        <v xml:space="preserve"> </v>
      </c>
      <c r="I622" s="80"/>
      <c r="J622" s="81" t="str">
        <f ca="1">IFERROR(IF(AND(
MOD(C622-fctlontodouble(VLOOKUP(B622,#REF!,4,FALSE))/360,1)&gt;=MOD((((MID((MID((IF(ISERR(A622),"",fctsoleil(A622,fctlattodouble(VLOOKUP(B622,#REF!,3,FALSE)),fctlontodouble(VLOOKUP(B622,#REF!,4,FALSE)),FALSE))),1,4)),1,2))*60+MID((MID((IF(ISERR(A622),"",fctsoleil(A622,fctlattodouble(VLOOKUP(B622,#REF!,3,FALSE)),fctlontodouble(VLOOKUP(B622,#REF!,4,FALSE)),FALSE))),1,4)),3,4))/(60*24))-fctlontodouble(VLOOKUP(B622,#REF!,4,FALSE))/360,1),
MOD(C622-fctlontodouble(VLOOKUP(B622,#REF!,4,FALSE))/360,1)&lt;MOD((((MID((MID((IF(ISERR(A622),"",fctsoleil(A622,fctlattodouble(VLOOKUP(B622,#REF!,3,FALSE)),fctlontodouble(VLOOKUP(B622,#REF!,4,FALSE)),FALSE))),7,4)),1,2))*60+MID((MID((IF(ISERR(A622),"",fctsoleil(A622,fctlattodouble(VLOOKUP(B622,#REF!,3,FALSE)),fctlontodouble(VLOOKUP(B622,#REF!,4,FALSE)),FALSE))),7,4)),3,4))/(60*24))-fctlontodouble(VLOOKUP(B622,#REF!,4,FALSE))/360,1)
),1,""),"")</f>
        <v/>
      </c>
      <c r="K622" s="82" t="str">
        <f t="shared" si="31"/>
        <v/>
      </c>
      <c r="L622" s="79" t="str">
        <f ca="1">IFERROR(IF(AND(
MOD(E622-fctlontodouble(VLOOKUP(D622,#REF!,4,FALSE))/360,1)&gt;=MOD((((MID((MID((IF(ISERR(A622),"",fctsoleil(A622,fctlattodouble(VLOOKUP(D622,#REF!,3,FALSE)),fctlontodouble(VLOOKUP(D622,#REF!,4,FALSE)),FALSE))),1,4)),1,2))*60+MID((MID((IF(ISERR(A622),"",fctsoleil(A622,fctlattodouble(VLOOKUP(D622,#REF!,3,FALSE)),fctlontodouble(VLOOKUP(D622,#REF!,4,FALSE)),FALSE))),1,4)),3,4))/(60*24))-fctlontodouble(VLOOKUP(D622,#REF!,4,FALSE))/360,1),
MOD(E622-fctlontodouble(VLOOKUP(D622,#REF!,4,FALSE))/360,1)&lt;MOD((((MID((MID((IF(ISERR(A622),"",fctsoleil(A622,fctlattodouble(VLOOKUP(D622,#REF!,3,FALSE)),fctlontodouble(VLOOKUP(D622,#REF!,4,FALSE)),FALSE))),7,4)),1,2))*60+MID((MID((IF(ISERR(A622),"",fctsoleil(A622,fctlattodouble(VLOOKUP(D622,#REF!,3,FALSE)),fctlontodouble(VLOOKUP(D622,#REF!,4,FALSE)),FALSE))),7,4)),3,4))/(60*24))-fctlontodouble(VLOOKUP(D622,#REF!,4,FALSE))/360,1)
),1," "),"")</f>
        <v/>
      </c>
      <c r="M622" s="79" t="str">
        <f t="shared" si="32"/>
        <v/>
      </c>
      <c r="N622" s="94"/>
      <c r="O622" s="83"/>
      <c r="P622" s="95"/>
      <c r="Q622" s="96"/>
      <c r="R622" s="97" t="str">
        <f>IF(AND(A622&lt;&gt;0,B622&lt;&gt;0,D622&lt;&gt;0,C622&lt;&gt;0,N622&lt;&gt;0),(vol_de_nuit(B622,D622,A622,C622,N622/24)*24),"")</f>
        <v/>
      </c>
      <c r="S622" s="98"/>
      <c r="T622" s="95"/>
      <c r="U622" s="99"/>
      <c r="V622" s="100"/>
      <c r="W622" s="101"/>
      <c r="X622" s="116" t="str">
        <f>IFERROR(IF(AND(VLOOKUP($F622,'Aircraft list'!$A$4:$G$39,2,FALSE)="YES",VLOOKUP($F622,'Aircraft list'!$A$4:$G$39,4,FALSE)="YES"),T622,""),"")</f>
        <v/>
      </c>
      <c r="Y622" s="115" t="str">
        <f>IFERROR(IF(AND(VLOOKUP($F622,'Aircraft list'!$A$4:$G$39,2,FALSE)="YES",VLOOKUP($F622,'Aircraft list'!$A$4:$G$39,4,FALSE)="YES"),V622,""),"")</f>
        <v/>
      </c>
      <c r="Z622" s="116" t="str">
        <f>IFERROR(IF(AND(VLOOKUP($F622,'Aircraft list'!$A$4:$G$39,3,FALSE)="YES",VLOOKUP($F622,'Aircraft list'!$A$4:$G$39,4,FALSE)="YES"),T622,""),"")</f>
        <v/>
      </c>
      <c r="AA622" s="115" t="str">
        <f>IFERROR(IF(AND(VLOOKUP($F622,'Aircraft list'!$A$4:$G$39,3,FALSE)="YES",VLOOKUP($F622,'Aircraft list'!$A$4:$G$39,4,FALSE)="YES"),V622,""),"")</f>
        <v/>
      </c>
      <c r="AB622" s="116" t="str">
        <f>IFERROR(IF(AND(VLOOKUP($F622,'Aircraft list'!$A$4:$G$39,2,FALSE)="YES",VLOOKUP($F622,'Aircraft list'!$A$4:$G$39,6,FALSE)="YES"),T622,""),"")</f>
        <v/>
      </c>
      <c r="AC622" s="115" t="str">
        <f>IFERROR(IF(AND(VLOOKUP($F622,'Aircraft list'!$A$4:$G$39,2,FALSE)="YES",VLOOKUP($F622,'Aircraft list'!$A$4:$G$39,6,FALSE)="YES"),V622,""),"")</f>
        <v/>
      </c>
      <c r="AD622" s="116" t="str">
        <f>IFERROR(IF(AND(VLOOKUP($F622,'Aircraft list'!$A$4:$G$39,3,FALSE)="YES",VLOOKUP($F622,'Aircraft list'!$A$4:$G$39,6,FALSE)="YES"),T622,""),"")</f>
        <v/>
      </c>
      <c r="AE622" s="117" t="str">
        <f>IFERROR(IF(AND(VLOOKUP($F622,'Aircraft list'!$A$4:$G$39,3,FALSE)="YES",VLOOKUP($F622,'Aircraft list'!$A$4:$G$39,6,FALSE)="YES"),U622,""),"")</f>
        <v/>
      </c>
      <c r="AF622" s="115" t="str">
        <f>IFERROR(IF(AND(VLOOKUP($F622,'Aircraft list'!$A$4:$G$39,3,FALSE)="YES",VLOOKUP($F622,'Aircraft list'!$A$4:$G$39,6,FALSE)="YES"),V622,""),"")</f>
        <v/>
      </c>
      <c r="AG622" s="116" t="str">
        <f>IFERROR(IF(VLOOKUP($F622,'Aircraft list'!$A$4:$G$39,5,FALSE)="YES",T622,""),"")</f>
        <v/>
      </c>
      <c r="AH622" s="117" t="str">
        <f>IFERROR(IF(VLOOKUP($F622,'Aircraft list'!$A$4:$G$39,5,FALSE)="YES",U622,""),"")</f>
        <v/>
      </c>
      <c r="AI622" s="115" t="str">
        <f>IFERROR(IF(VLOOKUP($F622,'Aircraft list'!$A$4:$G$39,5,FALSE)="YES",V622,""),"")</f>
        <v/>
      </c>
      <c r="AJ622" s="101"/>
      <c r="AK622" s="101"/>
      <c r="AL622" s="101"/>
      <c r="AM622" s="102" t="str">
        <f>IFERROR(IF(VLOOKUP($F622,'Aircraft list'!$A$4:$G$39,7,FALSE)="YES",N622,""),"")</f>
        <v/>
      </c>
      <c r="AN622" s="112"/>
      <c r="AO622" s="101"/>
      <c r="AP622" s="101"/>
      <c r="AQ622" s="101"/>
      <c r="AR622" s="111"/>
      <c r="AS622" s="102"/>
      <c r="AT622" s="102"/>
    </row>
    <row r="623" spans="1:46" s="50" customFormat="1">
      <c r="A623" s="84"/>
      <c r="B623" s="75"/>
      <c r="C623" s="76"/>
      <c r="D623" s="77"/>
      <c r="E623" s="73" t="str">
        <f t="shared" si="30"/>
        <v/>
      </c>
      <c r="F623" s="79"/>
      <c r="G623" s="80"/>
      <c r="H623" s="50" t="str">
        <f>IFERROR(IF(VLOOKUP(F623,'Aircraft list'!$A$4:$T$59, 3,FALSE)="YES", "ME", "SE" )," ")</f>
        <v xml:space="preserve"> </v>
      </c>
      <c r="I623" s="80"/>
      <c r="J623" s="81" t="str">
        <f ca="1">IFERROR(IF(AND(
MOD(C623-fctlontodouble(VLOOKUP(B623,#REF!,4,FALSE))/360,1)&gt;=MOD((((MID((MID((IF(ISERR(A623),"",fctsoleil(A623,fctlattodouble(VLOOKUP(B623,#REF!,3,FALSE)),fctlontodouble(VLOOKUP(B623,#REF!,4,FALSE)),FALSE))),1,4)),1,2))*60+MID((MID((IF(ISERR(A623),"",fctsoleil(A623,fctlattodouble(VLOOKUP(B623,#REF!,3,FALSE)),fctlontodouble(VLOOKUP(B623,#REF!,4,FALSE)),FALSE))),1,4)),3,4))/(60*24))-fctlontodouble(VLOOKUP(B623,#REF!,4,FALSE))/360,1),
MOD(C623-fctlontodouble(VLOOKUP(B623,#REF!,4,FALSE))/360,1)&lt;MOD((((MID((MID((IF(ISERR(A623),"",fctsoleil(A623,fctlattodouble(VLOOKUP(B623,#REF!,3,FALSE)),fctlontodouble(VLOOKUP(B623,#REF!,4,FALSE)),FALSE))),7,4)),1,2))*60+MID((MID((IF(ISERR(A623),"",fctsoleil(A623,fctlattodouble(VLOOKUP(B623,#REF!,3,FALSE)),fctlontodouble(VLOOKUP(B623,#REF!,4,FALSE)),FALSE))),7,4)),3,4))/(60*24))-fctlontodouble(VLOOKUP(B623,#REF!,4,FALSE))/360,1)
),1,""),"")</f>
        <v/>
      </c>
      <c r="K623" s="82" t="str">
        <f t="shared" si="31"/>
        <v/>
      </c>
      <c r="L623" s="79" t="str">
        <f ca="1">IFERROR(IF(AND(
MOD(E623-fctlontodouble(VLOOKUP(D623,#REF!,4,FALSE))/360,1)&gt;=MOD((((MID((MID((IF(ISERR(A623),"",fctsoleil(A623,fctlattodouble(VLOOKUP(D623,#REF!,3,FALSE)),fctlontodouble(VLOOKUP(D623,#REF!,4,FALSE)),FALSE))),1,4)),1,2))*60+MID((MID((IF(ISERR(A623),"",fctsoleil(A623,fctlattodouble(VLOOKUP(D623,#REF!,3,FALSE)),fctlontodouble(VLOOKUP(D623,#REF!,4,FALSE)),FALSE))),1,4)),3,4))/(60*24))-fctlontodouble(VLOOKUP(D623,#REF!,4,FALSE))/360,1),
MOD(E623-fctlontodouble(VLOOKUP(D623,#REF!,4,FALSE))/360,1)&lt;MOD((((MID((MID((IF(ISERR(A623),"",fctsoleil(A623,fctlattodouble(VLOOKUP(D623,#REF!,3,FALSE)),fctlontodouble(VLOOKUP(D623,#REF!,4,FALSE)),FALSE))),7,4)),1,2))*60+MID((MID((IF(ISERR(A623),"",fctsoleil(A623,fctlattodouble(VLOOKUP(D623,#REF!,3,FALSE)),fctlontodouble(VLOOKUP(D623,#REF!,4,FALSE)),FALSE))),7,4)),3,4))/(60*24))-fctlontodouble(VLOOKUP(D623,#REF!,4,FALSE))/360,1)
),1," "),"")</f>
        <v/>
      </c>
      <c r="M623" s="79" t="str">
        <f t="shared" si="32"/>
        <v/>
      </c>
      <c r="N623" s="94"/>
      <c r="O623" s="83"/>
      <c r="P623" s="95"/>
      <c r="Q623" s="96"/>
      <c r="R623" s="97" t="str">
        <f>IF(AND(A623&lt;&gt;0,B623&lt;&gt;0,D623&lt;&gt;0,C623&lt;&gt;0,N623&lt;&gt;0),(vol_de_nuit(B623,D623,A623,C623,N623/24)*24),"")</f>
        <v/>
      </c>
      <c r="S623" s="98"/>
      <c r="T623" s="95"/>
      <c r="U623" s="99"/>
      <c r="V623" s="100"/>
      <c r="W623" s="101"/>
      <c r="X623" s="116" t="str">
        <f>IFERROR(IF(AND(VLOOKUP($F623,'Aircraft list'!$A$4:$G$39,2,FALSE)="YES",VLOOKUP($F623,'Aircraft list'!$A$4:$G$39,4,FALSE)="YES"),T623,""),"")</f>
        <v/>
      </c>
      <c r="Y623" s="115" t="str">
        <f>IFERROR(IF(AND(VLOOKUP($F623,'Aircraft list'!$A$4:$G$39,2,FALSE)="YES",VLOOKUP($F623,'Aircraft list'!$A$4:$G$39,4,FALSE)="YES"),V623,""),"")</f>
        <v/>
      </c>
      <c r="Z623" s="116" t="str">
        <f>IFERROR(IF(AND(VLOOKUP($F623,'Aircraft list'!$A$4:$G$39,3,FALSE)="YES",VLOOKUP($F623,'Aircraft list'!$A$4:$G$39,4,FALSE)="YES"),T623,""),"")</f>
        <v/>
      </c>
      <c r="AA623" s="115" t="str">
        <f>IFERROR(IF(AND(VLOOKUP($F623,'Aircraft list'!$A$4:$G$39,3,FALSE)="YES",VLOOKUP($F623,'Aircraft list'!$A$4:$G$39,4,FALSE)="YES"),V623,""),"")</f>
        <v/>
      </c>
      <c r="AB623" s="116" t="str">
        <f>IFERROR(IF(AND(VLOOKUP($F623,'Aircraft list'!$A$4:$G$39,2,FALSE)="YES",VLOOKUP($F623,'Aircraft list'!$A$4:$G$39,6,FALSE)="YES"),T623,""),"")</f>
        <v/>
      </c>
      <c r="AC623" s="115" t="str">
        <f>IFERROR(IF(AND(VLOOKUP($F623,'Aircraft list'!$A$4:$G$39,2,FALSE)="YES",VLOOKUP($F623,'Aircraft list'!$A$4:$G$39,6,FALSE)="YES"),V623,""),"")</f>
        <v/>
      </c>
      <c r="AD623" s="116" t="str">
        <f>IFERROR(IF(AND(VLOOKUP($F623,'Aircraft list'!$A$4:$G$39,3,FALSE)="YES",VLOOKUP($F623,'Aircraft list'!$A$4:$G$39,6,FALSE)="YES"),T623,""),"")</f>
        <v/>
      </c>
      <c r="AE623" s="117" t="str">
        <f>IFERROR(IF(AND(VLOOKUP($F623,'Aircraft list'!$A$4:$G$39,3,FALSE)="YES",VLOOKUP($F623,'Aircraft list'!$A$4:$G$39,6,FALSE)="YES"),U623,""),"")</f>
        <v/>
      </c>
      <c r="AF623" s="115" t="str">
        <f>IFERROR(IF(AND(VLOOKUP($F623,'Aircraft list'!$A$4:$G$39,3,FALSE)="YES",VLOOKUP($F623,'Aircraft list'!$A$4:$G$39,6,FALSE)="YES"),V623,""),"")</f>
        <v/>
      </c>
      <c r="AG623" s="116" t="str">
        <f>IFERROR(IF(VLOOKUP($F623,'Aircraft list'!$A$4:$G$39,5,FALSE)="YES",T623,""),"")</f>
        <v/>
      </c>
      <c r="AH623" s="117" t="str">
        <f>IFERROR(IF(VLOOKUP($F623,'Aircraft list'!$A$4:$G$39,5,FALSE)="YES",U623,""),"")</f>
        <v/>
      </c>
      <c r="AI623" s="115" t="str">
        <f>IFERROR(IF(VLOOKUP($F623,'Aircraft list'!$A$4:$G$39,5,FALSE)="YES",V623,""),"")</f>
        <v/>
      </c>
      <c r="AJ623" s="101"/>
      <c r="AK623" s="101"/>
      <c r="AL623" s="101"/>
      <c r="AM623" s="102" t="str">
        <f>IFERROR(IF(VLOOKUP($F623,'Aircraft list'!$A$4:$G$39,7,FALSE)="YES",N623,""),"")</f>
        <v/>
      </c>
      <c r="AN623" s="112"/>
      <c r="AO623" s="101"/>
      <c r="AP623" s="101"/>
      <c r="AQ623" s="101"/>
      <c r="AR623" s="111"/>
      <c r="AS623" s="102"/>
      <c r="AT623" s="102"/>
    </row>
    <row r="624" spans="1:46" s="50" customFormat="1">
      <c r="A624" s="84"/>
      <c r="B624" s="75"/>
      <c r="C624" s="76"/>
      <c r="D624" s="77"/>
      <c r="E624" s="73" t="str">
        <f t="shared" si="30"/>
        <v/>
      </c>
      <c r="F624" s="79"/>
      <c r="G624" s="80"/>
      <c r="H624" s="50" t="str">
        <f>IFERROR(IF(VLOOKUP(F624,'Aircraft list'!$A$4:$T$59, 3,FALSE)="YES", "ME", "SE" )," ")</f>
        <v xml:space="preserve"> </v>
      </c>
      <c r="I624" s="80"/>
      <c r="J624" s="81" t="str">
        <f ca="1">IFERROR(IF(AND(
MOD(C624-fctlontodouble(VLOOKUP(B624,#REF!,4,FALSE))/360,1)&gt;=MOD((((MID((MID((IF(ISERR(A624),"",fctsoleil(A624,fctlattodouble(VLOOKUP(B624,#REF!,3,FALSE)),fctlontodouble(VLOOKUP(B624,#REF!,4,FALSE)),FALSE))),1,4)),1,2))*60+MID((MID((IF(ISERR(A624),"",fctsoleil(A624,fctlattodouble(VLOOKUP(B624,#REF!,3,FALSE)),fctlontodouble(VLOOKUP(B624,#REF!,4,FALSE)),FALSE))),1,4)),3,4))/(60*24))-fctlontodouble(VLOOKUP(B624,#REF!,4,FALSE))/360,1),
MOD(C624-fctlontodouble(VLOOKUP(B624,#REF!,4,FALSE))/360,1)&lt;MOD((((MID((MID((IF(ISERR(A624),"",fctsoleil(A624,fctlattodouble(VLOOKUP(B624,#REF!,3,FALSE)),fctlontodouble(VLOOKUP(B624,#REF!,4,FALSE)),FALSE))),7,4)),1,2))*60+MID((MID((IF(ISERR(A624),"",fctsoleil(A624,fctlattodouble(VLOOKUP(B624,#REF!,3,FALSE)),fctlontodouble(VLOOKUP(B624,#REF!,4,FALSE)),FALSE))),7,4)),3,4))/(60*24))-fctlontodouble(VLOOKUP(B624,#REF!,4,FALSE))/360,1)
),1,""),"")</f>
        <v/>
      </c>
      <c r="K624" s="82" t="str">
        <f t="shared" si="31"/>
        <v/>
      </c>
      <c r="L624" s="79" t="str">
        <f ca="1">IFERROR(IF(AND(
MOD(E624-fctlontodouble(VLOOKUP(D624,#REF!,4,FALSE))/360,1)&gt;=MOD((((MID((MID((IF(ISERR(A624),"",fctsoleil(A624,fctlattodouble(VLOOKUP(D624,#REF!,3,FALSE)),fctlontodouble(VLOOKUP(D624,#REF!,4,FALSE)),FALSE))),1,4)),1,2))*60+MID((MID((IF(ISERR(A624),"",fctsoleil(A624,fctlattodouble(VLOOKUP(D624,#REF!,3,FALSE)),fctlontodouble(VLOOKUP(D624,#REF!,4,FALSE)),FALSE))),1,4)),3,4))/(60*24))-fctlontodouble(VLOOKUP(D624,#REF!,4,FALSE))/360,1),
MOD(E624-fctlontodouble(VLOOKUP(D624,#REF!,4,FALSE))/360,1)&lt;MOD((((MID((MID((IF(ISERR(A624),"",fctsoleil(A624,fctlattodouble(VLOOKUP(D624,#REF!,3,FALSE)),fctlontodouble(VLOOKUP(D624,#REF!,4,FALSE)),FALSE))),7,4)),1,2))*60+MID((MID((IF(ISERR(A624),"",fctsoleil(A624,fctlattodouble(VLOOKUP(D624,#REF!,3,FALSE)),fctlontodouble(VLOOKUP(D624,#REF!,4,FALSE)),FALSE))),7,4)),3,4))/(60*24))-fctlontodouble(VLOOKUP(D624,#REF!,4,FALSE))/360,1)
),1," "),"")</f>
        <v/>
      </c>
      <c r="M624" s="79" t="str">
        <f t="shared" si="32"/>
        <v/>
      </c>
      <c r="N624" s="94"/>
      <c r="O624" s="83"/>
      <c r="P624" s="95"/>
      <c r="Q624" s="96"/>
      <c r="R624" s="97" t="str">
        <f>IF(AND(A624&lt;&gt;0,B624&lt;&gt;0,D624&lt;&gt;0,C624&lt;&gt;0,N624&lt;&gt;0),(vol_de_nuit(B624,D624,A624,C624,N624/24)*24),"")</f>
        <v/>
      </c>
      <c r="S624" s="98"/>
      <c r="T624" s="95"/>
      <c r="U624" s="99"/>
      <c r="V624" s="100"/>
      <c r="W624" s="101"/>
      <c r="X624" s="116" t="str">
        <f>IFERROR(IF(AND(VLOOKUP($F624,'Aircraft list'!$A$4:$G$39,2,FALSE)="YES",VLOOKUP($F624,'Aircraft list'!$A$4:$G$39,4,FALSE)="YES"),T624,""),"")</f>
        <v/>
      </c>
      <c r="Y624" s="115" t="str">
        <f>IFERROR(IF(AND(VLOOKUP($F624,'Aircraft list'!$A$4:$G$39,2,FALSE)="YES",VLOOKUP($F624,'Aircraft list'!$A$4:$G$39,4,FALSE)="YES"),V624,""),"")</f>
        <v/>
      </c>
      <c r="Z624" s="116" t="str">
        <f>IFERROR(IF(AND(VLOOKUP($F624,'Aircraft list'!$A$4:$G$39,3,FALSE)="YES",VLOOKUP($F624,'Aircraft list'!$A$4:$G$39,4,FALSE)="YES"),T624,""),"")</f>
        <v/>
      </c>
      <c r="AA624" s="115" t="str">
        <f>IFERROR(IF(AND(VLOOKUP($F624,'Aircraft list'!$A$4:$G$39,3,FALSE)="YES",VLOOKUP($F624,'Aircraft list'!$A$4:$G$39,4,FALSE)="YES"),V624,""),"")</f>
        <v/>
      </c>
      <c r="AB624" s="116" t="str">
        <f>IFERROR(IF(AND(VLOOKUP($F624,'Aircraft list'!$A$4:$G$39,2,FALSE)="YES",VLOOKUP($F624,'Aircraft list'!$A$4:$G$39,6,FALSE)="YES"),T624,""),"")</f>
        <v/>
      </c>
      <c r="AC624" s="115" t="str">
        <f>IFERROR(IF(AND(VLOOKUP($F624,'Aircraft list'!$A$4:$G$39,2,FALSE)="YES",VLOOKUP($F624,'Aircraft list'!$A$4:$G$39,6,FALSE)="YES"),V624,""),"")</f>
        <v/>
      </c>
      <c r="AD624" s="116" t="str">
        <f>IFERROR(IF(AND(VLOOKUP($F624,'Aircraft list'!$A$4:$G$39,3,FALSE)="YES",VLOOKUP($F624,'Aircraft list'!$A$4:$G$39,6,FALSE)="YES"),T624,""),"")</f>
        <v/>
      </c>
      <c r="AE624" s="117" t="str">
        <f>IFERROR(IF(AND(VLOOKUP($F624,'Aircraft list'!$A$4:$G$39,3,FALSE)="YES",VLOOKUP($F624,'Aircraft list'!$A$4:$G$39,6,FALSE)="YES"),U624,""),"")</f>
        <v/>
      </c>
      <c r="AF624" s="115" t="str">
        <f>IFERROR(IF(AND(VLOOKUP($F624,'Aircraft list'!$A$4:$G$39,3,FALSE)="YES",VLOOKUP($F624,'Aircraft list'!$A$4:$G$39,6,FALSE)="YES"),V624,""),"")</f>
        <v/>
      </c>
      <c r="AG624" s="116" t="str">
        <f>IFERROR(IF(VLOOKUP($F624,'Aircraft list'!$A$4:$G$39,5,FALSE)="YES",T624,""),"")</f>
        <v/>
      </c>
      <c r="AH624" s="117" t="str">
        <f>IFERROR(IF(VLOOKUP($F624,'Aircraft list'!$A$4:$G$39,5,FALSE)="YES",U624,""),"")</f>
        <v/>
      </c>
      <c r="AI624" s="115" t="str">
        <f>IFERROR(IF(VLOOKUP($F624,'Aircraft list'!$A$4:$G$39,5,FALSE)="YES",V624,""),"")</f>
        <v/>
      </c>
      <c r="AJ624" s="101"/>
      <c r="AK624" s="101"/>
      <c r="AL624" s="101"/>
      <c r="AM624" s="102" t="str">
        <f>IFERROR(IF(VLOOKUP($F624,'Aircraft list'!$A$4:$G$39,7,FALSE)="YES",N624,""),"")</f>
        <v/>
      </c>
      <c r="AN624" s="112"/>
      <c r="AO624" s="101"/>
      <c r="AP624" s="101"/>
      <c r="AQ624" s="101"/>
      <c r="AR624" s="111"/>
      <c r="AS624" s="102"/>
      <c r="AT624" s="102"/>
    </row>
    <row r="625" spans="1:46" s="50" customFormat="1">
      <c r="A625" s="84"/>
      <c r="B625" s="75"/>
      <c r="C625" s="76"/>
      <c r="D625" s="77"/>
      <c r="E625" s="73" t="str">
        <f t="shared" si="30"/>
        <v/>
      </c>
      <c r="F625" s="79"/>
      <c r="G625" s="80"/>
      <c r="H625" s="50" t="str">
        <f>IFERROR(IF(VLOOKUP(F625,'Aircraft list'!$A$4:$T$59, 3,FALSE)="YES", "ME", "SE" )," ")</f>
        <v xml:space="preserve"> </v>
      </c>
      <c r="I625" s="80"/>
      <c r="J625" s="81" t="str">
        <f ca="1">IFERROR(IF(AND(
MOD(C625-fctlontodouble(VLOOKUP(B625,#REF!,4,FALSE))/360,1)&gt;=MOD((((MID((MID((IF(ISERR(A625),"",fctsoleil(A625,fctlattodouble(VLOOKUP(B625,#REF!,3,FALSE)),fctlontodouble(VLOOKUP(B625,#REF!,4,FALSE)),FALSE))),1,4)),1,2))*60+MID((MID((IF(ISERR(A625),"",fctsoleil(A625,fctlattodouble(VLOOKUP(B625,#REF!,3,FALSE)),fctlontodouble(VLOOKUP(B625,#REF!,4,FALSE)),FALSE))),1,4)),3,4))/(60*24))-fctlontodouble(VLOOKUP(B625,#REF!,4,FALSE))/360,1),
MOD(C625-fctlontodouble(VLOOKUP(B625,#REF!,4,FALSE))/360,1)&lt;MOD((((MID((MID((IF(ISERR(A625),"",fctsoleil(A625,fctlattodouble(VLOOKUP(B625,#REF!,3,FALSE)),fctlontodouble(VLOOKUP(B625,#REF!,4,FALSE)),FALSE))),7,4)),1,2))*60+MID((MID((IF(ISERR(A625),"",fctsoleil(A625,fctlattodouble(VLOOKUP(B625,#REF!,3,FALSE)),fctlontodouble(VLOOKUP(B625,#REF!,4,FALSE)),FALSE))),7,4)),3,4))/(60*24))-fctlontodouble(VLOOKUP(B625,#REF!,4,FALSE))/360,1)
),1,""),"")</f>
        <v/>
      </c>
      <c r="K625" s="82" t="str">
        <f t="shared" si="31"/>
        <v/>
      </c>
      <c r="L625" s="79" t="str">
        <f ca="1">IFERROR(IF(AND(
MOD(E625-fctlontodouble(VLOOKUP(D625,#REF!,4,FALSE))/360,1)&gt;=MOD((((MID((MID((IF(ISERR(A625),"",fctsoleil(A625,fctlattodouble(VLOOKUP(D625,#REF!,3,FALSE)),fctlontodouble(VLOOKUP(D625,#REF!,4,FALSE)),FALSE))),1,4)),1,2))*60+MID((MID((IF(ISERR(A625),"",fctsoleil(A625,fctlattodouble(VLOOKUP(D625,#REF!,3,FALSE)),fctlontodouble(VLOOKUP(D625,#REF!,4,FALSE)),FALSE))),1,4)),3,4))/(60*24))-fctlontodouble(VLOOKUP(D625,#REF!,4,FALSE))/360,1),
MOD(E625-fctlontodouble(VLOOKUP(D625,#REF!,4,FALSE))/360,1)&lt;MOD((((MID((MID((IF(ISERR(A625),"",fctsoleil(A625,fctlattodouble(VLOOKUP(D625,#REF!,3,FALSE)),fctlontodouble(VLOOKUP(D625,#REF!,4,FALSE)),FALSE))),7,4)),1,2))*60+MID((MID((IF(ISERR(A625),"",fctsoleil(A625,fctlattodouble(VLOOKUP(D625,#REF!,3,FALSE)),fctlontodouble(VLOOKUP(D625,#REF!,4,FALSE)),FALSE))),7,4)),3,4))/(60*24))-fctlontodouble(VLOOKUP(D625,#REF!,4,FALSE))/360,1)
),1," "),"")</f>
        <v/>
      </c>
      <c r="M625" s="79" t="str">
        <f t="shared" si="32"/>
        <v/>
      </c>
      <c r="N625" s="94"/>
      <c r="O625" s="83"/>
      <c r="P625" s="95"/>
      <c r="Q625" s="96"/>
      <c r="R625" s="97" t="str">
        <f>IF(AND(A625&lt;&gt;0,B625&lt;&gt;0,D625&lt;&gt;0,C625&lt;&gt;0,N625&lt;&gt;0),(vol_de_nuit(B625,D625,A625,C625,N625/24)*24),"")</f>
        <v/>
      </c>
      <c r="S625" s="98"/>
      <c r="T625" s="95"/>
      <c r="U625" s="99"/>
      <c r="V625" s="100"/>
      <c r="W625" s="101"/>
      <c r="X625" s="116" t="str">
        <f>IFERROR(IF(AND(VLOOKUP($F625,'Aircraft list'!$A$4:$G$39,2,FALSE)="YES",VLOOKUP($F625,'Aircraft list'!$A$4:$G$39,4,FALSE)="YES"),T625,""),"")</f>
        <v/>
      </c>
      <c r="Y625" s="115" t="str">
        <f>IFERROR(IF(AND(VLOOKUP($F625,'Aircraft list'!$A$4:$G$39,2,FALSE)="YES",VLOOKUP($F625,'Aircraft list'!$A$4:$G$39,4,FALSE)="YES"),V625,""),"")</f>
        <v/>
      </c>
      <c r="Z625" s="116" t="str">
        <f>IFERROR(IF(AND(VLOOKUP($F625,'Aircraft list'!$A$4:$G$39,3,FALSE)="YES",VLOOKUP($F625,'Aircraft list'!$A$4:$G$39,4,FALSE)="YES"),T625,""),"")</f>
        <v/>
      </c>
      <c r="AA625" s="115" t="str">
        <f>IFERROR(IF(AND(VLOOKUP($F625,'Aircraft list'!$A$4:$G$39,3,FALSE)="YES",VLOOKUP($F625,'Aircraft list'!$A$4:$G$39,4,FALSE)="YES"),V625,""),"")</f>
        <v/>
      </c>
      <c r="AB625" s="116" t="str">
        <f>IFERROR(IF(AND(VLOOKUP($F625,'Aircraft list'!$A$4:$G$39,2,FALSE)="YES",VLOOKUP($F625,'Aircraft list'!$A$4:$G$39,6,FALSE)="YES"),T625,""),"")</f>
        <v/>
      </c>
      <c r="AC625" s="115" t="str">
        <f>IFERROR(IF(AND(VLOOKUP($F625,'Aircraft list'!$A$4:$G$39,2,FALSE)="YES",VLOOKUP($F625,'Aircraft list'!$A$4:$G$39,6,FALSE)="YES"),V625,""),"")</f>
        <v/>
      </c>
      <c r="AD625" s="116" t="str">
        <f>IFERROR(IF(AND(VLOOKUP($F625,'Aircraft list'!$A$4:$G$39,3,FALSE)="YES",VLOOKUP($F625,'Aircraft list'!$A$4:$G$39,6,FALSE)="YES"),T625,""),"")</f>
        <v/>
      </c>
      <c r="AE625" s="117" t="str">
        <f>IFERROR(IF(AND(VLOOKUP($F625,'Aircraft list'!$A$4:$G$39,3,FALSE)="YES",VLOOKUP($F625,'Aircraft list'!$A$4:$G$39,6,FALSE)="YES"),U625,""),"")</f>
        <v/>
      </c>
      <c r="AF625" s="115" t="str">
        <f>IFERROR(IF(AND(VLOOKUP($F625,'Aircraft list'!$A$4:$G$39,3,FALSE)="YES",VLOOKUP($F625,'Aircraft list'!$A$4:$G$39,6,FALSE)="YES"),V625,""),"")</f>
        <v/>
      </c>
      <c r="AG625" s="116" t="str">
        <f>IFERROR(IF(VLOOKUP($F625,'Aircraft list'!$A$4:$G$39,5,FALSE)="YES",T625,""),"")</f>
        <v/>
      </c>
      <c r="AH625" s="117" t="str">
        <f>IFERROR(IF(VLOOKUP($F625,'Aircraft list'!$A$4:$G$39,5,FALSE)="YES",U625,""),"")</f>
        <v/>
      </c>
      <c r="AI625" s="115" t="str">
        <f>IFERROR(IF(VLOOKUP($F625,'Aircraft list'!$A$4:$G$39,5,FALSE)="YES",V625,""),"")</f>
        <v/>
      </c>
      <c r="AJ625" s="101"/>
      <c r="AK625" s="101"/>
      <c r="AL625" s="101"/>
      <c r="AM625" s="102" t="str">
        <f>IFERROR(IF(VLOOKUP($F625,'Aircraft list'!$A$4:$G$39,7,FALSE)="YES",N625,""),"")</f>
        <v/>
      </c>
      <c r="AN625" s="112"/>
      <c r="AO625" s="101"/>
      <c r="AP625" s="101"/>
      <c r="AQ625" s="101"/>
      <c r="AR625" s="111"/>
      <c r="AS625" s="102"/>
      <c r="AT625" s="102"/>
    </row>
    <row r="626" spans="1:46" s="50" customFormat="1">
      <c r="A626" s="84"/>
      <c r="B626" s="75"/>
      <c r="C626" s="76"/>
      <c r="D626" s="77"/>
      <c r="E626" s="73" t="str">
        <f t="shared" si="30"/>
        <v/>
      </c>
      <c r="F626" s="79"/>
      <c r="G626" s="80"/>
      <c r="H626" s="50" t="str">
        <f>IFERROR(IF(VLOOKUP(F626,'Aircraft list'!$A$4:$T$59, 3,FALSE)="YES", "ME", "SE" )," ")</f>
        <v xml:space="preserve"> </v>
      </c>
      <c r="I626" s="80"/>
      <c r="J626" s="81" t="str">
        <f ca="1">IFERROR(IF(AND(
MOD(C626-fctlontodouble(VLOOKUP(B626,#REF!,4,FALSE))/360,1)&gt;=MOD((((MID((MID((IF(ISERR(A626),"",fctsoleil(A626,fctlattodouble(VLOOKUP(B626,#REF!,3,FALSE)),fctlontodouble(VLOOKUP(B626,#REF!,4,FALSE)),FALSE))),1,4)),1,2))*60+MID((MID((IF(ISERR(A626),"",fctsoleil(A626,fctlattodouble(VLOOKUP(B626,#REF!,3,FALSE)),fctlontodouble(VLOOKUP(B626,#REF!,4,FALSE)),FALSE))),1,4)),3,4))/(60*24))-fctlontodouble(VLOOKUP(B626,#REF!,4,FALSE))/360,1),
MOD(C626-fctlontodouble(VLOOKUP(B626,#REF!,4,FALSE))/360,1)&lt;MOD((((MID((MID((IF(ISERR(A626),"",fctsoleil(A626,fctlattodouble(VLOOKUP(B626,#REF!,3,FALSE)),fctlontodouble(VLOOKUP(B626,#REF!,4,FALSE)),FALSE))),7,4)),1,2))*60+MID((MID((IF(ISERR(A626),"",fctsoleil(A626,fctlattodouble(VLOOKUP(B626,#REF!,3,FALSE)),fctlontodouble(VLOOKUP(B626,#REF!,4,FALSE)),FALSE))),7,4)),3,4))/(60*24))-fctlontodouble(VLOOKUP(B626,#REF!,4,FALSE))/360,1)
),1,""),"")</f>
        <v/>
      </c>
      <c r="K626" s="82" t="str">
        <f t="shared" si="31"/>
        <v/>
      </c>
      <c r="L626" s="79" t="str">
        <f ca="1">IFERROR(IF(AND(
MOD(E626-fctlontodouble(VLOOKUP(D626,#REF!,4,FALSE))/360,1)&gt;=MOD((((MID((MID((IF(ISERR(A626),"",fctsoleil(A626,fctlattodouble(VLOOKUP(D626,#REF!,3,FALSE)),fctlontodouble(VLOOKUP(D626,#REF!,4,FALSE)),FALSE))),1,4)),1,2))*60+MID((MID((IF(ISERR(A626),"",fctsoleil(A626,fctlattodouble(VLOOKUP(D626,#REF!,3,FALSE)),fctlontodouble(VLOOKUP(D626,#REF!,4,FALSE)),FALSE))),1,4)),3,4))/(60*24))-fctlontodouble(VLOOKUP(D626,#REF!,4,FALSE))/360,1),
MOD(E626-fctlontodouble(VLOOKUP(D626,#REF!,4,FALSE))/360,1)&lt;MOD((((MID((MID((IF(ISERR(A626),"",fctsoleil(A626,fctlattodouble(VLOOKUP(D626,#REF!,3,FALSE)),fctlontodouble(VLOOKUP(D626,#REF!,4,FALSE)),FALSE))),7,4)),1,2))*60+MID((MID((IF(ISERR(A626),"",fctsoleil(A626,fctlattodouble(VLOOKUP(D626,#REF!,3,FALSE)),fctlontodouble(VLOOKUP(D626,#REF!,4,FALSE)),FALSE))),7,4)),3,4))/(60*24))-fctlontodouble(VLOOKUP(D626,#REF!,4,FALSE))/360,1)
),1," "),"")</f>
        <v/>
      </c>
      <c r="M626" s="79" t="str">
        <f t="shared" si="32"/>
        <v/>
      </c>
      <c r="N626" s="94"/>
      <c r="O626" s="83"/>
      <c r="P626" s="95"/>
      <c r="Q626" s="96"/>
      <c r="R626" s="97" t="str">
        <f>IF(AND(A626&lt;&gt;0,B626&lt;&gt;0,D626&lt;&gt;0,C626&lt;&gt;0,N626&lt;&gt;0),(vol_de_nuit(B626,D626,A626,C626,N626/24)*24),"")</f>
        <v/>
      </c>
      <c r="S626" s="98"/>
      <c r="T626" s="95"/>
      <c r="U626" s="99"/>
      <c r="V626" s="100"/>
      <c r="W626" s="101"/>
      <c r="X626" s="116" t="str">
        <f>IFERROR(IF(AND(VLOOKUP($F626,'Aircraft list'!$A$4:$G$39,2,FALSE)="YES",VLOOKUP($F626,'Aircraft list'!$A$4:$G$39,4,FALSE)="YES"),T626,""),"")</f>
        <v/>
      </c>
      <c r="Y626" s="115" t="str">
        <f>IFERROR(IF(AND(VLOOKUP($F626,'Aircraft list'!$A$4:$G$39,2,FALSE)="YES",VLOOKUP($F626,'Aircraft list'!$A$4:$G$39,4,FALSE)="YES"),V626,""),"")</f>
        <v/>
      </c>
      <c r="Z626" s="116" t="str">
        <f>IFERROR(IF(AND(VLOOKUP($F626,'Aircraft list'!$A$4:$G$39,3,FALSE)="YES",VLOOKUP($F626,'Aircraft list'!$A$4:$G$39,4,FALSE)="YES"),T626,""),"")</f>
        <v/>
      </c>
      <c r="AA626" s="115" t="str">
        <f>IFERROR(IF(AND(VLOOKUP($F626,'Aircraft list'!$A$4:$G$39,3,FALSE)="YES",VLOOKUP($F626,'Aircraft list'!$A$4:$G$39,4,FALSE)="YES"),V626,""),"")</f>
        <v/>
      </c>
      <c r="AB626" s="116" t="str">
        <f>IFERROR(IF(AND(VLOOKUP($F626,'Aircraft list'!$A$4:$G$39,2,FALSE)="YES",VLOOKUP($F626,'Aircraft list'!$A$4:$G$39,6,FALSE)="YES"),T626,""),"")</f>
        <v/>
      </c>
      <c r="AC626" s="115" t="str">
        <f>IFERROR(IF(AND(VLOOKUP($F626,'Aircraft list'!$A$4:$G$39,2,FALSE)="YES",VLOOKUP($F626,'Aircraft list'!$A$4:$G$39,6,FALSE)="YES"),V626,""),"")</f>
        <v/>
      </c>
      <c r="AD626" s="116" t="str">
        <f>IFERROR(IF(AND(VLOOKUP($F626,'Aircraft list'!$A$4:$G$39,3,FALSE)="YES",VLOOKUP($F626,'Aircraft list'!$A$4:$G$39,6,FALSE)="YES"),T626,""),"")</f>
        <v/>
      </c>
      <c r="AE626" s="117" t="str">
        <f>IFERROR(IF(AND(VLOOKUP($F626,'Aircraft list'!$A$4:$G$39,3,FALSE)="YES",VLOOKUP($F626,'Aircraft list'!$A$4:$G$39,6,FALSE)="YES"),U626,""),"")</f>
        <v/>
      </c>
      <c r="AF626" s="115" t="str">
        <f>IFERROR(IF(AND(VLOOKUP($F626,'Aircraft list'!$A$4:$G$39,3,FALSE)="YES",VLOOKUP($F626,'Aircraft list'!$A$4:$G$39,6,FALSE)="YES"),V626,""),"")</f>
        <v/>
      </c>
      <c r="AG626" s="116" t="str">
        <f>IFERROR(IF(VLOOKUP($F626,'Aircraft list'!$A$4:$G$39,5,FALSE)="YES",T626,""),"")</f>
        <v/>
      </c>
      <c r="AH626" s="117" t="str">
        <f>IFERROR(IF(VLOOKUP($F626,'Aircraft list'!$A$4:$G$39,5,FALSE)="YES",U626,""),"")</f>
        <v/>
      </c>
      <c r="AI626" s="115" t="str">
        <f>IFERROR(IF(VLOOKUP($F626,'Aircraft list'!$A$4:$G$39,5,FALSE)="YES",V626,""),"")</f>
        <v/>
      </c>
      <c r="AJ626" s="101"/>
      <c r="AK626" s="101"/>
      <c r="AL626" s="101"/>
      <c r="AM626" s="102" t="str">
        <f>IFERROR(IF(VLOOKUP($F626,'Aircraft list'!$A$4:$G$39,7,FALSE)="YES",N626,""),"")</f>
        <v/>
      </c>
      <c r="AN626" s="112"/>
      <c r="AO626" s="101"/>
      <c r="AP626" s="101"/>
      <c r="AQ626" s="101"/>
      <c r="AR626" s="111"/>
      <c r="AS626" s="102"/>
      <c r="AT626" s="102"/>
    </row>
    <row r="627" spans="1:46" s="50" customFormat="1">
      <c r="A627" s="84"/>
      <c r="B627" s="75"/>
      <c r="C627" s="76"/>
      <c r="D627" s="77"/>
      <c r="E627" s="73" t="str">
        <f t="shared" si="30"/>
        <v/>
      </c>
      <c r="F627" s="79"/>
      <c r="G627" s="80"/>
      <c r="H627" s="50" t="str">
        <f>IFERROR(IF(VLOOKUP(F627,'Aircraft list'!$A$4:$T$59, 3,FALSE)="YES", "ME", "SE" )," ")</f>
        <v xml:space="preserve"> </v>
      </c>
      <c r="I627" s="80"/>
      <c r="J627" s="81" t="str">
        <f ca="1">IFERROR(IF(AND(
MOD(C627-fctlontodouble(VLOOKUP(B627,#REF!,4,FALSE))/360,1)&gt;=MOD((((MID((MID((IF(ISERR(A627),"",fctsoleil(A627,fctlattodouble(VLOOKUP(B627,#REF!,3,FALSE)),fctlontodouble(VLOOKUP(B627,#REF!,4,FALSE)),FALSE))),1,4)),1,2))*60+MID((MID((IF(ISERR(A627),"",fctsoleil(A627,fctlattodouble(VLOOKUP(B627,#REF!,3,FALSE)),fctlontodouble(VLOOKUP(B627,#REF!,4,FALSE)),FALSE))),1,4)),3,4))/(60*24))-fctlontodouble(VLOOKUP(B627,#REF!,4,FALSE))/360,1),
MOD(C627-fctlontodouble(VLOOKUP(B627,#REF!,4,FALSE))/360,1)&lt;MOD((((MID((MID((IF(ISERR(A627),"",fctsoleil(A627,fctlattodouble(VLOOKUP(B627,#REF!,3,FALSE)),fctlontodouble(VLOOKUP(B627,#REF!,4,FALSE)),FALSE))),7,4)),1,2))*60+MID((MID((IF(ISERR(A627),"",fctsoleil(A627,fctlattodouble(VLOOKUP(B627,#REF!,3,FALSE)),fctlontodouble(VLOOKUP(B627,#REF!,4,FALSE)),FALSE))),7,4)),3,4))/(60*24))-fctlontodouble(VLOOKUP(B627,#REF!,4,FALSE))/360,1)
),1,""),"")</f>
        <v/>
      </c>
      <c r="K627" s="82" t="str">
        <f t="shared" si="31"/>
        <v/>
      </c>
      <c r="L627" s="79" t="str">
        <f ca="1">IFERROR(IF(AND(
MOD(E627-fctlontodouble(VLOOKUP(D627,#REF!,4,FALSE))/360,1)&gt;=MOD((((MID((MID((IF(ISERR(A627),"",fctsoleil(A627,fctlattodouble(VLOOKUP(D627,#REF!,3,FALSE)),fctlontodouble(VLOOKUP(D627,#REF!,4,FALSE)),FALSE))),1,4)),1,2))*60+MID((MID((IF(ISERR(A627),"",fctsoleil(A627,fctlattodouble(VLOOKUP(D627,#REF!,3,FALSE)),fctlontodouble(VLOOKUP(D627,#REF!,4,FALSE)),FALSE))),1,4)),3,4))/(60*24))-fctlontodouble(VLOOKUP(D627,#REF!,4,FALSE))/360,1),
MOD(E627-fctlontodouble(VLOOKUP(D627,#REF!,4,FALSE))/360,1)&lt;MOD((((MID((MID((IF(ISERR(A627),"",fctsoleil(A627,fctlattodouble(VLOOKUP(D627,#REF!,3,FALSE)),fctlontodouble(VLOOKUP(D627,#REF!,4,FALSE)),FALSE))),7,4)),1,2))*60+MID((MID((IF(ISERR(A627),"",fctsoleil(A627,fctlattodouble(VLOOKUP(D627,#REF!,3,FALSE)),fctlontodouble(VLOOKUP(D627,#REF!,4,FALSE)),FALSE))),7,4)),3,4))/(60*24))-fctlontodouble(VLOOKUP(D627,#REF!,4,FALSE))/360,1)
),1," "),"")</f>
        <v/>
      </c>
      <c r="M627" s="79" t="str">
        <f t="shared" si="32"/>
        <v/>
      </c>
      <c r="N627" s="94"/>
      <c r="O627" s="83"/>
      <c r="P627" s="95"/>
      <c r="Q627" s="96"/>
      <c r="R627" s="97" t="str">
        <f>IF(AND(A627&lt;&gt;0,B627&lt;&gt;0,D627&lt;&gt;0,C627&lt;&gt;0,N627&lt;&gt;0),(vol_de_nuit(B627,D627,A627,C627,N627/24)*24),"")</f>
        <v/>
      </c>
      <c r="S627" s="98"/>
      <c r="T627" s="95"/>
      <c r="U627" s="99"/>
      <c r="V627" s="100"/>
      <c r="W627" s="101"/>
      <c r="X627" s="116" t="str">
        <f>IFERROR(IF(AND(VLOOKUP($F627,'Aircraft list'!$A$4:$G$39,2,FALSE)="YES",VLOOKUP($F627,'Aircraft list'!$A$4:$G$39,4,FALSE)="YES"),T627,""),"")</f>
        <v/>
      </c>
      <c r="Y627" s="115" t="str">
        <f>IFERROR(IF(AND(VLOOKUP($F627,'Aircraft list'!$A$4:$G$39,2,FALSE)="YES",VLOOKUP($F627,'Aircraft list'!$A$4:$G$39,4,FALSE)="YES"),V627,""),"")</f>
        <v/>
      </c>
      <c r="Z627" s="116" t="str">
        <f>IFERROR(IF(AND(VLOOKUP($F627,'Aircraft list'!$A$4:$G$39,3,FALSE)="YES",VLOOKUP($F627,'Aircraft list'!$A$4:$G$39,4,FALSE)="YES"),T627,""),"")</f>
        <v/>
      </c>
      <c r="AA627" s="115" t="str">
        <f>IFERROR(IF(AND(VLOOKUP($F627,'Aircraft list'!$A$4:$G$39,3,FALSE)="YES",VLOOKUP($F627,'Aircraft list'!$A$4:$G$39,4,FALSE)="YES"),V627,""),"")</f>
        <v/>
      </c>
      <c r="AB627" s="116" t="str">
        <f>IFERROR(IF(AND(VLOOKUP($F627,'Aircraft list'!$A$4:$G$39,2,FALSE)="YES",VLOOKUP($F627,'Aircraft list'!$A$4:$G$39,6,FALSE)="YES"),T627,""),"")</f>
        <v/>
      </c>
      <c r="AC627" s="115" t="str">
        <f>IFERROR(IF(AND(VLOOKUP($F627,'Aircraft list'!$A$4:$G$39,2,FALSE)="YES",VLOOKUP($F627,'Aircraft list'!$A$4:$G$39,6,FALSE)="YES"),V627,""),"")</f>
        <v/>
      </c>
      <c r="AD627" s="116" t="str">
        <f>IFERROR(IF(AND(VLOOKUP($F627,'Aircraft list'!$A$4:$G$39,3,FALSE)="YES",VLOOKUP($F627,'Aircraft list'!$A$4:$G$39,6,FALSE)="YES"),T627,""),"")</f>
        <v/>
      </c>
      <c r="AE627" s="117" t="str">
        <f>IFERROR(IF(AND(VLOOKUP($F627,'Aircraft list'!$A$4:$G$39,3,FALSE)="YES",VLOOKUP($F627,'Aircraft list'!$A$4:$G$39,6,FALSE)="YES"),U627,""),"")</f>
        <v/>
      </c>
      <c r="AF627" s="115" t="str">
        <f>IFERROR(IF(AND(VLOOKUP($F627,'Aircraft list'!$A$4:$G$39,3,FALSE)="YES",VLOOKUP($F627,'Aircraft list'!$A$4:$G$39,6,FALSE)="YES"),V627,""),"")</f>
        <v/>
      </c>
      <c r="AG627" s="116" t="str">
        <f>IFERROR(IF(VLOOKUP($F627,'Aircraft list'!$A$4:$G$39,5,FALSE)="YES",T627,""),"")</f>
        <v/>
      </c>
      <c r="AH627" s="117" t="str">
        <f>IFERROR(IF(VLOOKUP($F627,'Aircraft list'!$A$4:$G$39,5,FALSE)="YES",U627,""),"")</f>
        <v/>
      </c>
      <c r="AI627" s="115" t="str">
        <f>IFERROR(IF(VLOOKUP($F627,'Aircraft list'!$A$4:$G$39,5,FALSE)="YES",V627,""),"")</f>
        <v/>
      </c>
      <c r="AJ627" s="101"/>
      <c r="AK627" s="101"/>
      <c r="AL627" s="101"/>
      <c r="AM627" s="102" t="str">
        <f>IFERROR(IF(VLOOKUP($F627,'Aircraft list'!$A$4:$G$39,7,FALSE)="YES",N627,""),"")</f>
        <v/>
      </c>
      <c r="AN627" s="112"/>
      <c r="AO627" s="101"/>
      <c r="AP627" s="101"/>
      <c r="AQ627" s="101"/>
      <c r="AR627" s="111"/>
      <c r="AS627" s="102"/>
      <c r="AT627" s="102"/>
    </row>
    <row r="628" spans="1:46" s="50" customFormat="1">
      <c r="A628" s="84"/>
      <c r="B628" s="75"/>
      <c r="C628" s="76"/>
      <c r="D628" s="77"/>
      <c r="E628" s="73" t="str">
        <f t="shared" si="30"/>
        <v/>
      </c>
      <c r="F628" s="79"/>
      <c r="G628" s="80"/>
      <c r="H628" s="50" t="str">
        <f>IFERROR(IF(VLOOKUP(F628,'Aircraft list'!$A$4:$T$59, 3,FALSE)="YES", "ME", "SE" )," ")</f>
        <v xml:space="preserve"> </v>
      </c>
      <c r="I628" s="80"/>
      <c r="J628" s="81" t="str">
        <f ca="1">IFERROR(IF(AND(
MOD(C628-fctlontodouble(VLOOKUP(B628,#REF!,4,FALSE))/360,1)&gt;=MOD((((MID((MID((IF(ISERR(A628),"",fctsoleil(A628,fctlattodouble(VLOOKUP(B628,#REF!,3,FALSE)),fctlontodouble(VLOOKUP(B628,#REF!,4,FALSE)),FALSE))),1,4)),1,2))*60+MID((MID((IF(ISERR(A628),"",fctsoleil(A628,fctlattodouble(VLOOKUP(B628,#REF!,3,FALSE)),fctlontodouble(VLOOKUP(B628,#REF!,4,FALSE)),FALSE))),1,4)),3,4))/(60*24))-fctlontodouble(VLOOKUP(B628,#REF!,4,FALSE))/360,1),
MOD(C628-fctlontodouble(VLOOKUP(B628,#REF!,4,FALSE))/360,1)&lt;MOD((((MID((MID((IF(ISERR(A628),"",fctsoleil(A628,fctlattodouble(VLOOKUP(B628,#REF!,3,FALSE)),fctlontodouble(VLOOKUP(B628,#REF!,4,FALSE)),FALSE))),7,4)),1,2))*60+MID((MID((IF(ISERR(A628),"",fctsoleil(A628,fctlattodouble(VLOOKUP(B628,#REF!,3,FALSE)),fctlontodouble(VLOOKUP(B628,#REF!,4,FALSE)),FALSE))),7,4)),3,4))/(60*24))-fctlontodouble(VLOOKUP(B628,#REF!,4,FALSE))/360,1)
),1,""),"")</f>
        <v/>
      </c>
      <c r="K628" s="82" t="str">
        <f t="shared" si="31"/>
        <v/>
      </c>
      <c r="L628" s="79" t="str">
        <f ca="1">IFERROR(IF(AND(
MOD(E628-fctlontodouble(VLOOKUP(D628,#REF!,4,FALSE))/360,1)&gt;=MOD((((MID((MID((IF(ISERR(A628),"",fctsoleil(A628,fctlattodouble(VLOOKUP(D628,#REF!,3,FALSE)),fctlontodouble(VLOOKUP(D628,#REF!,4,FALSE)),FALSE))),1,4)),1,2))*60+MID((MID((IF(ISERR(A628),"",fctsoleil(A628,fctlattodouble(VLOOKUP(D628,#REF!,3,FALSE)),fctlontodouble(VLOOKUP(D628,#REF!,4,FALSE)),FALSE))),1,4)),3,4))/(60*24))-fctlontodouble(VLOOKUP(D628,#REF!,4,FALSE))/360,1),
MOD(E628-fctlontodouble(VLOOKUP(D628,#REF!,4,FALSE))/360,1)&lt;MOD((((MID((MID((IF(ISERR(A628),"",fctsoleil(A628,fctlattodouble(VLOOKUP(D628,#REF!,3,FALSE)),fctlontodouble(VLOOKUP(D628,#REF!,4,FALSE)),FALSE))),7,4)),1,2))*60+MID((MID((IF(ISERR(A628),"",fctsoleil(A628,fctlattodouble(VLOOKUP(D628,#REF!,3,FALSE)),fctlontodouble(VLOOKUP(D628,#REF!,4,FALSE)),FALSE))),7,4)),3,4))/(60*24))-fctlontodouble(VLOOKUP(D628,#REF!,4,FALSE))/360,1)
),1," "),"")</f>
        <v/>
      </c>
      <c r="M628" s="79" t="str">
        <f t="shared" si="32"/>
        <v/>
      </c>
      <c r="N628" s="94"/>
      <c r="O628" s="83"/>
      <c r="P628" s="95"/>
      <c r="Q628" s="96"/>
      <c r="R628" s="97" t="str">
        <f>IF(AND(A628&lt;&gt;0,B628&lt;&gt;0,D628&lt;&gt;0,C628&lt;&gt;0,N628&lt;&gt;0),(vol_de_nuit(B628,D628,A628,C628,N628/24)*24),"")</f>
        <v/>
      </c>
      <c r="S628" s="98"/>
      <c r="T628" s="95"/>
      <c r="U628" s="99"/>
      <c r="V628" s="100"/>
      <c r="W628" s="101"/>
      <c r="X628" s="116" t="str">
        <f>IFERROR(IF(AND(VLOOKUP($F628,'Aircraft list'!$A$4:$G$39,2,FALSE)="YES",VLOOKUP($F628,'Aircraft list'!$A$4:$G$39,4,FALSE)="YES"),T628,""),"")</f>
        <v/>
      </c>
      <c r="Y628" s="115" t="str">
        <f>IFERROR(IF(AND(VLOOKUP($F628,'Aircraft list'!$A$4:$G$39,2,FALSE)="YES",VLOOKUP($F628,'Aircraft list'!$A$4:$G$39,4,FALSE)="YES"),V628,""),"")</f>
        <v/>
      </c>
      <c r="Z628" s="116" t="str">
        <f>IFERROR(IF(AND(VLOOKUP($F628,'Aircraft list'!$A$4:$G$39,3,FALSE)="YES",VLOOKUP($F628,'Aircraft list'!$A$4:$G$39,4,FALSE)="YES"),T628,""),"")</f>
        <v/>
      </c>
      <c r="AA628" s="115" t="str">
        <f>IFERROR(IF(AND(VLOOKUP($F628,'Aircraft list'!$A$4:$G$39,3,FALSE)="YES",VLOOKUP($F628,'Aircraft list'!$A$4:$G$39,4,FALSE)="YES"),V628,""),"")</f>
        <v/>
      </c>
      <c r="AB628" s="116" t="str">
        <f>IFERROR(IF(AND(VLOOKUP($F628,'Aircraft list'!$A$4:$G$39,2,FALSE)="YES",VLOOKUP($F628,'Aircraft list'!$A$4:$G$39,6,FALSE)="YES"),T628,""),"")</f>
        <v/>
      </c>
      <c r="AC628" s="115" t="str">
        <f>IFERROR(IF(AND(VLOOKUP($F628,'Aircraft list'!$A$4:$G$39,2,FALSE)="YES",VLOOKUP($F628,'Aircraft list'!$A$4:$G$39,6,FALSE)="YES"),V628,""),"")</f>
        <v/>
      </c>
      <c r="AD628" s="116" t="str">
        <f>IFERROR(IF(AND(VLOOKUP($F628,'Aircraft list'!$A$4:$G$39,3,FALSE)="YES",VLOOKUP($F628,'Aircraft list'!$A$4:$G$39,6,FALSE)="YES"),T628,""),"")</f>
        <v/>
      </c>
      <c r="AE628" s="117" t="str">
        <f>IFERROR(IF(AND(VLOOKUP($F628,'Aircraft list'!$A$4:$G$39,3,FALSE)="YES",VLOOKUP($F628,'Aircraft list'!$A$4:$G$39,6,FALSE)="YES"),U628,""),"")</f>
        <v/>
      </c>
      <c r="AF628" s="115" t="str">
        <f>IFERROR(IF(AND(VLOOKUP($F628,'Aircraft list'!$A$4:$G$39,3,FALSE)="YES",VLOOKUP($F628,'Aircraft list'!$A$4:$G$39,6,FALSE)="YES"),V628,""),"")</f>
        <v/>
      </c>
      <c r="AG628" s="116" t="str">
        <f>IFERROR(IF(VLOOKUP($F628,'Aircraft list'!$A$4:$G$39,5,FALSE)="YES",T628,""),"")</f>
        <v/>
      </c>
      <c r="AH628" s="117" t="str">
        <f>IFERROR(IF(VLOOKUP($F628,'Aircraft list'!$A$4:$G$39,5,FALSE)="YES",U628,""),"")</f>
        <v/>
      </c>
      <c r="AI628" s="115" t="str">
        <f>IFERROR(IF(VLOOKUP($F628,'Aircraft list'!$A$4:$G$39,5,FALSE)="YES",V628,""),"")</f>
        <v/>
      </c>
      <c r="AJ628" s="101"/>
      <c r="AK628" s="101"/>
      <c r="AL628" s="101"/>
      <c r="AM628" s="102" t="str">
        <f>IFERROR(IF(VLOOKUP($F628,'Aircraft list'!$A$4:$G$39,7,FALSE)="YES",N628,""),"")</f>
        <v/>
      </c>
      <c r="AN628" s="112"/>
      <c r="AO628" s="101"/>
      <c r="AP628" s="101"/>
      <c r="AQ628" s="101"/>
      <c r="AR628" s="111"/>
      <c r="AS628" s="102"/>
      <c r="AT628" s="102"/>
    </row>
    <row r="629" spans="1:46" s="50" customFormat="1">
      <c r="A629" s="84"/>
      <c r="B629" s="75"/>
      <c r="C629" s="76"/>
      <c r="D629" s="77"/>
      <c r="E629" s="73" t="str">
        <f t="shared" si="30"/>
        <v/>
      </c>
      <c r="F629" s="79"/>
      <c r="G629" s="80"/>
      <c r="H629" s="50" t="str">
        <f>IFERROR(IF(VLOOKUP(F629,'Aircraft list'!$A$4:$T$59, 3,FALSE)="YES", "ME", "SE" )," ")</f>
        <v xml:space="preserve"> </v>
      </c>
      <c r="I629" s="80"/>
      <c r="J629" s="81" t="str">
        <f ca="1">IFERROR(IF(AND(
MOD(C629-fctlontodouble(VLOOKUP(B629,#REF!,4,FALSE))/360,1)&gt;=MOD((((MID((MID((IF(ISERR(A629),"",fctsoleil(A629,fctlattodouble(VLOOKUP(B629,#REF!,3,FALSE)),fctlontodouble(VLOOKUP(B629,#REF!,4,FALSE)),FALSE))),1,4)),1,2))*60+MID((MID((IF(ISERR(A629),"",fctsoleil(A629,fctlattodouble(VLOOKUP(B629,#REF!,3,FALSE)),fctlontodouble(VLOOKUP(B629,#REF!,4,FALSE)),FALSE))),1,4)),3,4))/(60*24))-fctlontodouble(VLOOKUP(B629,#REF!,4,FALSE))/360,1),
MOD(C629-fctlontodouble(VLOOKUP(B629,#REF!,4,FALSE))/360,1)&lt;MOD((((MID((MID((IF(ISERR(A629),"",fctsoleil(A629,fctlattodouble(VLOOKUP(B629,#REF!,3,FALSE)),fctlontodouble(VLOOKUP(B629,#REF!,4,FALSE)),FALSE))),7,4)),1,2))*60+MID((MID((IF(ISERR(A629),"",fctsoleil(A629,fctlattodouble(VLOOKUP(B629,#REF!,3,FALSE)),fctlontodouble(VLOOKUP(B629,#REF!,4,FALSE)),FALSE))),7,4)),3,4))/(60*24))-fctlontodouble(VLOOKUP(B629,#REF!,4,FALSE))/360,1)
),1,""),"")</f>
        <v/>
      </c>
      <c r="K629" s="82" t="str">
        <f t="shared" si="31"/>
        <v/>
      </c>
      <c r="L629" s="79" t="str">
        <f ca="1">IFERROR(IF(AND(
MOD(E629-fctlontodouble(VLOOKUP(D629,#REF!,4,FALSE))/360,1)&gt;=MOD((((MID((MID((IF(ISERR(A629),"",fctsoleil(A629,fctlattodouble(VLOOKUP(D629,#REF!,3,FALSE)),fctlontodouble(VLOOKUP(D629,#REF!,4,FALSE)),FALSE))),1,4)),1,2))*60+MID((MID((IF(ISERR(A629),"",fctsoleil(A629,fctlattodouble(VLOOKUP(D629,#REF!,3,FALSE)),fctlontodouble(VLOOKUP(D629,#REF!,4,FALSE)),FALSE))),1,4)),3,4))/(60*24))-fctlontodouble(VLOOKUP(D629,#REF!,4,FALSE))/360,1),
MOD(E629-fctlontodouble(VLOOKUP(D629,#REF!,4,FALSE))/360,1)&lt;MOD((((MID((MID((IF(ISERR(A629),"",fctsoleil(A629,fctlattodouble(VLOOKUP(D629,#REF!,3,FALSE)),fctlontodouble(VLOOKUP(D629,#REF!,4,FALSE)),FALSE))),7,4)),1,2))*60+MID((MID((IF(ISERR(A629),"",fctsoleil(A629,fctlattodouble(VLOOKUP(D629,#REF!,3,FALSE)),fctlontodouble(VLOOKUP(D629,#REF!,4,FALSE)),FALSE))),7,4)),3,4))/(60*24))-fctlontodouble(VLOOKUP(D629,#REF!,4,FALSE))/360,1)
),1," "),"")</f>
        <v/>
      </c>
      <c r="M629" s="79" t="str">
        <f t="shared" si="32"/>
        <v/>
      </c>
      <c r="N629" s="94"/>
      <c r="O629" s="83"/>
      <c r="P629" s="95"/>
      <c r="Q629" s="96"/>
      <c r="R629" s="97" t="str">
        <f>IF(AND(A629&lt;&gt;0,B629&lt;&gt;0,D629&lt;&gt;0,C629&lt;&gt;0,N629&lt;&gt;0),(vol_de_nuit(B629,D629,A629,C629,N629/24)*24),"")</f>
        <v/>
      </c>
      <c r="S629" s="98"/>
      <c r="T629" s="95"/>
      <c r="U629" s="99"/>
      <c r="V629" s="100"/>
      <c r="W629" s="101"/>
      <c r="X629" s="116" t="str">
        <f>IFERROR(IF(AND(VLOOKUP($F629,'Aircraft list'!$A$4:$G$39,2,FALSE)="YES",VLOOKUP($F629,'Aircraft list'!$A$4:$G$39,4,FALSE)="YES"),T629,""),"")</f>
        <v/>
      </c>
      <c r="Y629" s="115" t="str">
        <f>IFERROR(IF(AND(VLOOKUP($F629,'Aircraft list'!$A$4:$G$39,2,FALSE)="YES",VLOOKUP($F629,'Aircraft list'!$A$4:$G$39,4,FALSE)="YES"),V629,""),"")</f>
        <v/>
      </c>
      <c r="Z629" s="116" t="str">
        <f>IFERROR(IF(AND(VLOOKUP($F629,'Aircraft list'!$A$4:$G$39,3,FALSE)="YES",VLOOKUP($F629,'Aircraft list'!$A$4:$G$39,4,FALSE)="YES"),T629,""),"")</f>
        <v/>
      </c>
      <c r="AA629" s="115" t="str">
        <f>IFERROR(IF(AND(VLOOKUP($F629,'Aircraft list'!$A$4:$G$39,3,FALSE)="YES",VLOOKUP($F629,'Aircraft list'!$A$4:$G$39,4,FALSE)="YES"),V629,""),"")</f>
        <v/>
      </c>
      <c r="AB629" s="116" t="str">
        <f>IFERROR(IF(AND(VLOOKUP($F629,'Aircraft list'!$A$4:$G$39,2,FALSE)="YES",VLOOKUP($F629,'Aircraft list'!$A$4:$G$39,6,FALSE)="YES"),T629,""),"")</f>
        <v/>
      </c>
      <c r="AC629" s="115" t="str">
        <f>IFERROR(IF(AND(VLOOKUP($F629,'Aircraft list'!$A$4:$G$39,2,FALSE)="YES",VLOOKUP($F629,'Aircraft list'!$A$4:$G$39,6,FALSE)="YES"),V629,""),"")</f>
        <v/>
      </c>
      <c r="AD629" s="116" t="str">
        <f>IFERROR(IF(AND(VLOOKUP($F629,'Aircraft list'!$A$4:$G$39,3,FALSE)="YES",VLOOKUP($F629,'Aircraft list'!$A$4:$G$39,6,FALSE)="YES"),T629,""),"")</f>
        <v/>
      </c>
      <c r="AE629" s="117" t="str">
        <f>IFERROR(IF(AND(VLOOKUP($F629,'Aircraft list'!$A$4:$G$39,3,FALSE)="YES",VLOOKUP($F629,'Aircraft list'!$A$4:$G$39,6,FALSE)="YES"),U629,""),"")</f>
        <v/>
      </c>
      <c r="AF629" s="115" t="str">
        <f>IFERROR(IF(AND(VLOOKUP($F629,'Aircraft list'!$A$4:$G$39,3,FALSE)="YES",VLOOKUP($F629,'Aircraft list'!$A$4:$G$39,6,FALSE)="YES"),V629,""),"")</f>
        <v/>
      </c>
      <c r="AG629" s="116" t="str">
        <f>IFERROR(IF(VLOOKUP($F629,'Aircraft list'!$A$4:$G$39,5,FALSE)="YES",T629,""),"")</f>
        <v/>
      </c>
      <c r="AH629" s="117" t="str">
        <f>IFERROR(IF(VLOOKUP($F629,'Aircraft list'!$A$4:$G$39,5,FALSE)="YES",U629,""),"")</f>
        <v/>
      </c>
      <c r="AI629" s="115" t="str">
        <f>IFERROR(IF(VLOOKUP($F629,'Aircraft list'!$A$4:$G$39,5,FALSE)="YES",V629,""),"")</f>
        <v/>
      </c>
      <c r="AJ629" s="101"/>
      <c r="AK629" s="101"/>
      <c r="AL629" s="101"/>
      <c r="AM629" s="102" t="str">
        <f>IFERROR(IF(VLOOKUP($F629,'Aircraft list'!$A$4:$G$39,7,FALSE)="YES",N629,""),"")</f>
        <v/>
      </c>
      <c r="AN629" s="112"/>
      <c r="AO629" s="101"/>
      <c r="AP629" s="101"/>
      <c r="AQ629" s="101"/>
      <c r="AR629" s="111"/>
      <c r="AS629" s="102"/>
      <c r="AT629" s="102"/>
    </row>
    <row r="630" spans="1:46" s="50" customFormat="1">
      <c r="A630" s="84"/>
      <c r="B630" s="75"/>
      <c r="C630" s="76"/>
      <c r="D630" s="77"/>
      <c r="E630" s="73" t="str">
        <f t="shared" si="30"/>
        <v/>
      </c>
      <c r="F630" s="79"/>
      <c r="G630" s="80"/>
      <c r="H630" s="50" t="str">
        <f>IFERROR(IF(VLOOKUP(F630,'Aircraft list'!$A$4:$T$59, 3,FALSE)="YES", "ME", "SE" )," ")</f>
        <v xml:space="preserve"> </v>
      </c>
      <c r="I630" s="80"/>
      <c r="J630" s="81" t="str">
        <f ca="1">IFERROR(IF(AND(
MOD(C630-fctlontodouble(VLOOKUP(B630,#REF!,4,FALSE))/360,1)&gt;=MOD((((MID((MID((IF(ISERR(A630),"",fctsoleil(A630,fctlattodouble(VLOOKUP(B630,#REF!,3,FALSE)),fctlontodouble(VLOOKUP(B630,#REF!,4,FALSE)),FALSE))),1,4)),1,2))*60+MID((MID((IF(ISERR(A630),"",fctsoleil(A630,fctlattodouble(VLOOKUP(B630,#REF!,3,FALSE)),fctlontodouble(VLOOKUP(B630,#REF!,4,FALSE)),FALSE))),1,4)),3,4))/(60*24))-fctlontodouble(VLOOKUP(B630,#REF!,4,FALSE))/360,1),
MOD(C630-fctlontodouble(VLOOKUP(B630,#REF!,4,FALSE))/360,1)&lt;MOD((((MID((MID((IF(ISERR(A630),"",fctsoleil(A630,fctlattodouble(VLOOKUP(B630,#REF!,3,FALSE)),fctlontodouble(VLOOKUP(B630,#REF!,4,FALSE)),FALSE))),7,4)),1,2))*60+MID((MID((IF(ISERR(A630),"",fctsoleil(A630,fctlattodouble(VLOOKUP(B630,#REF!,3,FALSE)),fctlontodouble(VLOOKUP(B630,#REF!,4,FALSE)),FALSE))),7,4)),3,4))/(60*24))-fctlontodouble(VLOOKUP(B630,#REF!,4,FALSE))/360,1)
),1,""),"")</f>
        <v/>
      </c>
      <c r="K630" s="82" t="str">
        <f t="shared" si="31"/>
        <v/>
      </c>
      <c r="L630" s="79" t="str">
        <f ca="1">IFERROR(IF(AND(
MOD(E630-fctlontodouble(VLOOKUP(D630,#REF!,4,FALSE))/360,1)&gt;=MOD((((MID((MID((IF(ISERR(A630),"",fctsoleil(A630,fctlattodouble(VLOOKUP(D630,#REF!,3,FALSE)),fctlontodouble(VLOOKUP(D630,#REF!,4,FALSE)),FALSE))),1,4)),1,2))*60+MID((MID((IF(ISERR(A630),"",fctsoleil(A630,fctlattodouble(VLOOKUP(D630,#REF!,3,FALSE)),fctlontodouble(VLOOKUP(D630,#REF!,4,FALSE)),FALSE))),1,4)),3,4))/(60*24))-fctlontodouble(VLOOKUP(D630,#REF!,4,FALSE))/360,1),
MOD(E630-fctlontodouble(VLOOKUP(D630,#REF!,4,FALSE))/360,1)&lt;MOD((((MID((MID((IF(ISERR(A630),"",fctsoleil(A630,fctlattodouble(VLOOKUP(D630,#REF!,3,FALSE)),fctlontodouble(VLOOKUP(D630,#REF!,4,FALSE)),FALSE))),7,4)),1,2))*60+MID((MID((IF(ISERR(A630),"",fctsoleil(A630,fctlattodouble(VLOOKUP(D630,#REF!,3,FALSE)),fctlontodouble(VLOOKUP(D630,#REF!,4,FALSE)),FALSE))),7,4)),3,4))/(60*24))-fctlontodouble(VLOOKUP(D630,#REF!,4,FALSE))/360,1)
),1," "),"")</f>
        <v/>
      </c>
      <c r="M630" s="79" t="str">
        <f t="shared" si="32"/>
        <v/>
      </c>
      <c r="N630" s="94"/>
      <c r="O630" s="83"/>
      <c r="P630" s="95"/>
      <c r="Q630" s="96"/>
      <c r="R630" s="97" t="str">
        <f>IF(AND(A630&lt;&gt;0,B630&lt;&gt;0,D630&lt;&gt;0,C630&lt;&gt;0,N630&lt;&gt;0),(vol_de_nuit(B630,D630,A630,C630,N630/24)*24),"")</f>
        <v/>
      </c>
      <c r="S630" s="98"/>
      <c r="T630" s="95"/>
      <c r="U630" s="99"/>
      <c r="V630" s="100"/>
      <c r="W630" s="101"/>
      <c r="X630" s="116" t="str">
        <f>IFERROR(IF(AND(VLOOKUP($F630,'Aircraft list'!$A$4:$G$39,2,FALSE)="YES",VLOOKUP($F630,'Aircraft list'!$A$4:$G$39,4,FALSE)="YES"),T630,""),"")</f>
        <v/>
      </c>
      <c r="Y630" s="115" t="str">
        <f>IFERROR(IF(AND(VLOOKUP($F630,'Aircraft list'!$A$4:$G$39,2,FALSE)="YES",VLOOKUP($F630,'Aircraft list'!$A$4:$G$39,4,FALSE)="YES"),V630,""),"")</f>
        <v/>
      </c>
      <c r="Z630" s="116" t="str">
        <f>IFERROR(IF(AND(VLOOKUP($F630,'Aircraft list'!$A$4:$G$39,3,FALSE)="YES",VLOOKUP($F630,'Aircraft list'!$A$4:$G$39,4,FALSE)="YES"),T630,""),"")</f>
        <v/>
      </c>
      <c r="AA630" s="115" t="str">
        <f>IFERROR(IF(AND(VLOOKUP($F630,'Aircraft list'!$A$4:$G$39,3,FALSE)="YES",VLOOKUP($F630,'Aircraft list'!$A$4:$G$39,4,FALSE)="YES"),V630,""),"")</f>
        <v/>
      </c>
      <c r="AB630" s="116" t="str">
        <f>IFERROR(IF(AND(VLOOKUP($F630,'Aircraft list'!$A$4:$G$39,2,FALSE)="YES",VLOOKUP($F630,'Aircraft list'!$A$4:$G$39,6,FALSE)="YES"),T630,""),"")</f>
        <v/>
      </c>
      <c r="AC630" s="115" t="str">
        <f>IFERROR(IF(AND(VLOOKUP($F630,'Aircraft list'!$A$4:$G$39,2,FALSE)="YES",VLOOKUP($F630,'Aircraft list'!$A$4:$G$39,6,FALSE)="YES"),V630,""),"")</f>
        <v/>
      </c>
      <c r="AD630" s="116" t="str">
        <f>IFERROR(IF(AND(VLOOKUP($F630,'Aircraft list'!$A$4:$G$39,3,FALSE)="YES",VLOOKUP($F630,'Aircraft list'!$A$4:$G$39,6,FALSE)="YES"),T630,""),"")</f>
        <v/>
      </c>
      <c r="AE630" s="117" t="str">
        <f>IFERROR(IF(AND(VLOOKUP($F630,'Aircraft list'!$A$4:$G$39,3,FALSE)="YES",VLOOKUP($F630,'Aircraft list'!$A$4:$G$39,6,FALSE)="YES"),U630,""),"")</f>
        <v/>
      </c>
      <c r="AF630" s="115" t="str">
        <f>IFERROR(IF(AND(VLOOKUP($F630,'Aircraft list'!$A$4:$G$39,3,FALSE)="YES",VLOOKUP($F630,'Aircraft list'!$A$4:$G$39,6,FALSE)="YES"),V630,""),"")</f>
        <v/>
      </c>
      <c r="AG630" s="116" t="str">
        <f>IFERROR(IF(VLOOKUP($F630,'Aircraft list'!$A$4:$G$39,5,FALSE)="YES",T630,""),"")</f>
        <v/>
      </c>
      <c r="AH630" s="117" t="str">
        <f>IFERROR(IF(VLOOKUP($F630,'Aircraft list'!$A$4:$G$39,5,FALSE)="YES",U630,""),"")</f>
        <v/>
      </c>
      <c r="AI630" s="115" t="str">
        <f>IFERROR(IF(VLOOKUP($F630,'Aircraft list'!$A$4:$G$39,5,FALSE)="YES",V630,""),"")</f>
        <v/>
      </c>
      <c r="AJ630" s="101"/>
      <c r="AK630" s="101"/>
      <c r="AL630" s="101"/>
      <c r="AM630" s="102" t="str">
        <f>IFERROR(IF(VLOOKUP($F630,'Aircraft list'!$A$4:$G$39,7,FALSE)="YES",N630,""),"")</f>
        <v/>
      </c>
      <c r="AN630" s="112"/>
      <c r="AO630" s="101"/>
      <c r="AP630" s="101"/>
      <c r="AQ630" s="101"/>
      <c r="AR630" s="111"/>
      <c r="AS630" s="102"/>
      <c r="AT630" s="102"/>
    </row>
    <row r="631" spans="1:46" s="50" customFormat="1">
      <c r="A631" s="84"/>
      <c r="B631" s="75"/>
      <c r="C631" s="76"/>
      <c r="D631" s="77"/>
      <c r="E631" s="73" t="str">
        <f t="shared" si="30"/>
        <v/>
      </c>
      <c r="F631" s="79"/>
      <c r="G631" s="80"/>
      <c r="H631" s="50" t="str">
        <f>IFERROR(IF(VLOOKUP(F631,'Aircraft list'!$A$4:$T$59, 3,FALSE)="YES", "ME", "SE" )," ")</f>
        <v xml:space="preserve"> </v>
      </c>
      <c r="I631" s="80"/>
      <c r="J631" s="81" t="str">
        <f ca="1">IFERROR(IF(AND(
MOD(C631-fctlontodouble(VLOOKUP(B631,#REF!,4,FALSE))/360,1)&gt;=MOD((((MID((MID((IF(ISERR(A631),"",fctsoleil(A631,fctlattodouble(VLOOKUP(B631,#REF!,3,FALSE)),fctlontodouble(VLOOKUP(B631,#REF!,4,FALSE)),FALSE))),1,4)),1,2))*60+MID((MID((IF(ISERR(A631),"",fctsoleil(A631,fctlattodouble(VLOOKUP(B631,#REF!,3,FALSE)),fctlontodouble(VLOOKUP(B631,#REF!,4,FALSE)),FALSE))),1,4)),3,4))/(60*24))-fctlontodouble(VLOOKUP(B631,#REF!,4,FALSE))/360,1),
MOD(C631-fctlontodouble(VLOOKUP(B631,#REF!,4,FALSE))/360,1)&lt;MOD((((MID((MID((IF(ISERR(A631),"",fctsoleil(A631,fctlattodouble(VLOOKUP(B631,#REF!,3,FALSE)),fctlontodouble(VLOOKUP(B631,#REF!,4,FALSE)),FALSE))),7,4)),1,2))*60+MID((MID((IF(ISERR(A631),"",fctsoleil(A631,fctlattodouble(VLOOKUP(B631,#REF!,3,FALSE)),fctlontodouble(VLOOKUP(B631,#REF!,4,FALSE)),FALSE))),7,4)),3,4))/(60*24))-fctlontodouble(VLOOKUP(B631,#REF!,4,FALSE))/360,1)
),1,""),"")</f>
        <v/>
      </c>
      <c r="K631" s="82" t="str">
        <f t="shared" si="31"/>
        <v/>
      </c>
      <c r="L631" s="79" t="str">
        <f ca="1">IFERROR(IF(AND(
MOD(E631-fctlontodouble(VLOOKUP(D631,#REF!,4,FALSE))/360,1)&gt;=MOD((((MID((MID((IF(ISERR(A631),"",fctsoleil(A631,fctlattodouble(VLOOKUP(D631,#REF!,3,FALSE)),fctlontodouble(VLOOKUP(D631,#REF!,4,FALSE)),FALSE))),1,4)),1,2))*60+MID((MID((IF(ISERR(A631),"",fctsoleil(A631,fctlattodouble(VLOOKUP(D631,#REF!,3,FALSE)),fctlontodouble(VLOOKUP(D631,#REF!,4,FALSE)),FALSE))),1,4)),3,4))/(60*24))-fctlontodouble(VLOOKUP(D631,#REF!,4,FALSE))/360,1),
MOD(E631-fctlontodouble(VLOOKUP(D631,#REF!,4,FALSE))/360,1)&lt;MOD((((MID((MID((IF(ISERR(A631),"",fctsoleil(A631,fctlattodouble(VLOOKUP(D631,#REF!,3,FALSE)),fctlontodouble(VLOOKUP(D631,#REF!,4,FALSE)),FALSE))),7,4)),1,2))*60+MID((MID((IF(ISERR(A631),"",fctsoleil(A631,fctlattodouble(VLOOKUP(D631,#REF!,3,FALSE)),fctlontodouble(VLOOKUP(D631,#REF!,4,FALSE)),FALSE))),7,4)),3,4))/(60*24))-fctlontodouble(VLOOKUP(D631,#REF!,4,FALSE))/360,1)
),1," "),"")</f>
        <v/>
      </c>
      <c r="M631" s="79" t="str">
        <f t="shared" si="32"/>
        <v/>
      </c>
      <c r="N631" s="94"/>
      <c r="O631" s="83"/>
      <c r="P631" s="95"/>
      <c r="Q631" s="96"/>
      <c r="R631" s="97" t="str">
        <f>IF(AND(A631&lt;&gt;0,B631&lt;&gt;0,D631&lt;&gt;0,C631&lt;&gt;0,N631&lt;&gt;0),(vol_de_nuit(B631,D631,A631,C631,N631/24)*24),"")</f>
        <v/>
      </c>
      <c r="S631" s="98"/>
      <c r="T631" s="95"/>
      <c r="U631" s="99"/>
      <c r="V631" s="100"/>
      <c r="W631" s="101"/>
      <c r="X631" s="116" t="str">
        <f>IFERROR(IF(AND(VLOOKUP($F631,'Aircraft list'!$A$4:$G$39,2,FALSE)="YES",VLOOKUP($F631,'Aircraft list'!$A$4:$G$39,4,FALSE)="YES"),T631,""),"")</f>
        <v/>
      </c>
      <c r="Y631" s="115" t="str">
        <f>IFERROR(IF(AND(VLOOKUP($F631,'Aircraft list'!$A$4:$G$39,2,FALSE)="YES",VLOOKUP($F631,'Aircraft list'!$A$4:$G$39,4,FALSE)="YES"),V631,""),"")</f>
        <v/>
      </c>
      <c r="Z631" s="116" t="str">
        <f>IFERROR(IF(AND(VLOOKUP($F631,'Aircraft list'!$A$4:$G$39,3,FALSE)="YES",VLOOKUP($F631,'Aircraft list'!$A$4:$G$39,4,FALSE)="YES"),T631,""),"")</f>
        <v/>
      </c>
      <c r="AA631" s="115" t="str">
        <f>IFERROR(IF(AND(VLOOKUP($F631,'Aircraft list'!$A$4:$G$39,3,FALSE)="YES",VLOOKUP($F631,'Aircraft list'!$A$4:$G$39,4,FALSE)="YES"),V631,""),"")</f>
        <v/>
      </c>
      <c r="AB631" s="116" t="str">
        <f>IFERROR(IF(AND(VLOOKUP($F631,'Aircraft list'!$A$4:$G$39,2,FALSE)="YES",VLOOKUP($F631,'Aircraft list'!$A$4:$G$39,6,FALSE)="YES"),T631,""),"")</f>
        <v/>
      </c>
      <c r="AC631" s="115" t="str">
        <f>IFERROR(IF(AND(VLOOKUP($F631,'Aircraft list'!$A$4:$G$39,2,FALSE)="YES",VLOOKUP($F631,'Aircraft list'!$A$4:$G$39,6,FALSE)="YES"),V631,""),"")</f>
        <v/>
      </c>
      <c r="AD631" s="116" t="str">
        <f>IFERROR(IF(AND(VLOOKUP($F631,'Aircraft list'!$A$4:$G$39,3,FALSE)="YES",VLOOKUP($F631,'Aircraft list'!$A$4:$G$39,6,FALSE)="YES"),T631,""),"")</f>
        <v/>
      </c>
      <c r="AE631" s="117" t="str">
        <f>IFERROR(IF(AND(VLOOKUP($F631,'Aircraft list'!$A$4:$G$39,3,FALSE)="YES",VLOOKUP($F631,'Aircraft list'!$A$4:$G$39,6,FALSE)="YES"),U631,""),"")</f>
        <v/>
      </c>
      <c r="AF631" s="115" t="str">
        <f>IFERROR(IF(AND(VLOOKUP($F631,'Aircraft list'!$A$4:$G$39,3,FALSE)="YES",VLOOKUP($F631,'Aircraft list'!$A$4:$G$39,6,FALSE)="YES"),V631,""),"")</f>
        <v/>
      </c>
      <c r="AG631" s="116" t="str">
        <f>IFERROR(IF(VLOOKUP($F631,'Aircraft list'!$A$4:$G$39,5,FALSE)="YES",T631,""),"")</f>
        <v/>
      </c>
      <c r="AH631" s="117" t="str">
        <f>IFERROR(IF(VLOOKUP($F631,'Aircraft list'!$A$4:$G$39,5,FALSE)="YES",U631,""),"")</f>
        <v/>
      </c>
      <c r="AI631" s="115" t="str">
        <f>IFERROR(IF(VLOOKUP($F631,'Aircraft list'!$A$4:$G$39,5,FALSE)="YES",V631,""),"")</f>
        <v/>
      </c>
      <c r="AJ631" s="101"/>
      <c r="AK631" s="101"/>
      <c r="AL631" s="101"/>
      <c r="AM631" s="102" t="str">
        <f>IFERROR(IF(VLOOKUP($F631,'Aircraft list'!$A$4:$G$39,7,FALSE)="YES",N631,""),"")</f>
        <v/>
      </c>
      <c r="AN631" s="112"/>
      <c r="AO631" s="101"/>
      <c r="AP631" s="101"/>
      <c r="AQ631" s="101"/>
      <c r="AR631" s="111"/>
      <c r="AS631" s="102"/>
      <c r="AT631" s="102"/>
    </row>
    <row r="632" spans="1:46" s="50" customFormat="1">
      <c r="A632" s="84"/>
      <c r="B632" s="75"/>
      <c r="C632" s="76"/>
      <c r="D632" s="77"/>
      <c r="E632" s="73" t="str">
        <f t="shared" si="30"/>
        <v/>
      </c>
      <c r="F632" s="79"/>
      <c r="G632" s="80"/>
      <c r="H632" s="50" t="str">
        <f>IFERROR(IF(VLOOKUP(F632,'Aircraft list'!$A$4:$T$59, 3,FALSE)="YES", "ME", "SE" )," ")</f>
        <v xml:space="preserve"> </v>
      </c>
      <c r="I632" s="80"/>
      <c r="J632" s="81" t="str">
        <f ca="1">IFERROR(IF(AND(
MOD(C632-fctlontodouble(VLOOKUP(B632,#REF!,4,FALSE))/360,1)&gt;=MOD((((MID((MID((IF(ISERR(A632),"",fctsoleil(A632,fctlattodouble(VLOOKUP(B632,#REF!,3,FALSE)),fctlontodouble(VLOOKUP(B632,#REF!,4,FALSE)),FALSE))),1,4)),1,2))*60+MID((MID((IF(ISERR(A632),"",fctsoleil(A632,fctlattodouble(VLOOKUP(B632,#REF!,3,FALSE)),fctlontodouble(VLOOKUP(B632,#REF!,4,FALSE)),FALSE))),1,4)),3,4))/(60*24))-fctlontodouble(VLOOKUP(B632,#REF!,4,FALSE))/360,1),
MOD(C632-fctlontodouble(VLOOKUP(B632,#REF!,4,FALSE))/360,1)&lt;MOD((((MID((MID((IF(ISERR(A632),"",fctsoleil(A632,fctlattodouble(VLOOKUP(B632,#REF!,3,FALSE)),fctlontodouble(VLOOKUP(B632,#REF!,4,FALSE)),FALSE))),7,4)),1,2))*60+MID((MID((IF(ISERR(A632),"",fctsoleil(A632,fctlattodouble(VLOOKUP(B632,#REF!,3,FALSE)),fctlontodouble(VLOOKUP(B632,#REF!,4,FALSE)),FALSE))),7,4)),3,4))/(60*24))-fctlontodouble(VLOOKUP(B632,#REF!,4,FALSE))/360,1)
),1,""),"")</f>
        <v/>
      </c>
      <c r="K632" s="82" t="str">
        <f t="shared" si="31"/>
        <v/>
      </c>
      <c r="L632" s="79" t="str">
        <f ca="1">IFERROR(IF(AND(
MOD(E632-fctlontodouble(VLOOKUP(D632,#REF!,4,FALSE))/360,1)&gt;=MOD((((MID((MID((IF(ISERR(A632),"",fctsoleil(A632,fctlattodouble(VLOOKUP(D632,#REF!,3,FALSE)),fctlontodouble(VLOOKUP(D632,#REF!,4,FALSE)),FALSE))),1,4)),1,2))*60+MID((MID((IF(ISERR(A632),"",fctsoleil(A632,fctlattodouble(VLOOKUP(D632,#REF!,3,FALSE)),fctlontodouble(VLOOKUP(D632,#REF!,4,FALSE)),FALSE))),1,4)),3,4))/(60*24))-fctlontodouble(VLOOKUP(D632,#REF!,4,FALSE))/360,1),
MOD(E632-fctlontodouble(VLOOKUP(D632,#REF!,4,FALSE))/360,1)&lt;MOD((((MID((MID((IF(ISERR(A632),"",fctsoleil(A632,fctlattodouble(VLOOKUP(D632,#REF!,3,FALSE)),fctlontodouble(VLOOKUP(D632,#REF!,4,FALSE)),FALSE))),7,4)),1,2))*60+MID((MID((IF(ISERR(A632),"",fctsoleil(A632,fctlattodouble(VLOOKUP(D632,#REF!,3,FALSE)),fctlontodouble(VLOOKUP(D632,#REF!,4,FALSE)),FALSE))),7,4)),3,4))/(60*24))-fctlontodouble(VLOOKUP(D632,#REF!,4,FALSE))/360,1)
),1," "),"")</f>
        <v/>
      </c>
      <c r="M632" s="79" t="str">
        <f t="shared" si="32"/>
        <v/>
      </c>
      <c r="N632" s="94"/>
      <c r="O632" s="83"/>
      <c r="P632" s="95"/>
      <c r="Q632" s="96"/>
      <c r="R632" s="97" t="str">
        <f>IF(AND(A632&lt;&gt;0,B632&lt;&gt;0,D632&lt;&gt;0,C632&lt;&gt;0,N632&lt;&gt;0),(vol_de_nuit(B632,D632,A632,C632,N632/24)*24),"")</f>
        <v/>
      </c>
      <c r="S632" s="98"/>
      <c r="T632" s="95"/>
      <c r="U632" s="99"/>
      <c r="V632" s="100"/>
      <c r="W632" s="101"/>
      <c r="X632" s="116" t="str">
        <f>IFERROR(IF(AND(VLOOKUP($F632,'Aircraft list'!$A$4:$G$39,2,FALSE)="YES",VLOOKUP($F632,'Aircraft list'!$A$4:$G$39,4,FALSE)="YES"),T632,""),"")</f>
        <v/>
      </c>
      <c r="Y632" s="115" t="str">
        <f>IFERROR(IF(AND(VLOOKUP($F632,'Aircraft list'!$A$4:$G$39,2,FALSE)="YES",VLOOKUP($F632,'Aircraft list'!$A$4:$G$39,4,FALSE)="YES"),V632,""),"")</f>
        <v/>
      </c>
      <c r="Z632" s="116" t="str">
        <f>IFERROR(IF(AND(VLOOKUP($F632,'Aircraft list'!$A$4:$G$39,3,FALSE)="YES",VLOOKUP($F632,'Aircraft list'!$A$4:$G$39,4,FALSE)="YES"),T632,""),"")</f>
        <v/>
      </c>
      <c r="AA632" s="115" t="str">
        <f>IFERROR(IF(AND(VLOOKUP($F632,'Aircraft list'!$A$4:$G$39,3,FALSE)="YES",VLOOKUP($F632,'Aircraft list'!$A$4:$G$39,4,FALSE)="YES"),V632,""),"")</f>
        <v/>
      </c>
      <c r="AB632" s="116" t="str">
        <f>IFERROR(IF(AND(VLOOKUP($F632,'Aircraft list'!$A$4:$G$39,2,FALSE)="YES",VLOOKUP($F632,'Aircraft list'!$A$4:$G$39,6,FALSE)="YES"),T632,""),"")</f>
        <v/>
      </c>
      <c r="AC632" s="115" t="str">
        <f>IFERROR(IF(AND(VLOOKUP($F632,'Aircraft list'!$A$4:$G$39,2,FALSE)="YES",VLOOKUP($F632,'Aircraft list'!$A$4:$G$39,6,FALSE)="YES"),V632,""),"")</f>
        <v/>
      </c>
      <c r="AD632" s="116" t="str">
        <f>IFERROR(IF(AND(VLOOKUP($F632,'Aircraft list'!$A$4:$G$39,3,FALSE)="YES",VLOOKUP($F632,'Aircraft list'!$A$4:$G$39,6,FALSE)="YES"),T632,""),"")</f>
        <v/>
      </c>
      <c r="AE632" s="117" t="str">
        <f>IFERROR(IF(AND(VLOOKUP($F632,'Aircraft list'!$A$4:$G$39,3,FALSE)="YES",VLOOKUP($F632,'Aircraft list'!$A$4:$G$39,6,FALSE)="YES"),U632,""),"")</f>
        <v/>
      </c>
      <c r="AF632" s="115" t="str">
        <f>IFERROR(IF(AND(VLOOKUP($F632,'Aircraft list'!$A$4:$G$39,3,FALSE)="YES",VLOOKUP($F632,'Aircraft list'!$A$4:$G$39,6,FALSE)="YES"),V632,""),"")</f>
        <v/>
      </c>
      <c r="AG632" s="116" t="str">
        <f>IFERROR(IF(VLOOKUP($F632,'Aircraft list'!$A$4:$G$39,5,FALSE)="YES",T632,""),"")</f>
        <v/>
      </c>
      <c r="AH632" s="117" t="str">
        <f>IFERROR(IF(VLOOKUP($F632,'Aircraft list'!$A$4:$G$39,5,FALSE)="YES",U632,""),"")</f>
        <v/>
      </c>
      <c r="AI632" s="115" t="str">
        <f>IFERROR(IF(VLOOKUP($F632,'Aircraft list'!$A$4:$G$39,5,FALSE)="YES",V632,""),"")</f>
        <v/>
      </c>
      <c r="AJ632" s="101"/>
      <c r="AK632" s="101"/>
      <c r="AL632" s="101"/>
      <c r="AM632" s="102" t="str">
        <f>IFERROR(IF(VLOOKUP($F632,'Aircraft list'!$A$4:$G$39,7,FALSE)="YES",N632,""),"")</f>
        <v/>
      </c>
      <c r="AN632" s="112"/>
      <c r="AO632" s="101"/>
      <c r="AP632" s="101"/>
      <c r="AQ632" s="101"/>
      <c r="AR632" s="111"/>
      <c r="AS632" s="102"/>
      <c r="AT632" s="102"/>
    </row>
    <row r="633" spans="1:46" s="50" customFormat="1">
      <c r="A633" s="84"/>
      <c r="B633" s="75"/>
      <c r="C633" s="76"/>
      <c r="D633" s="77"/>
      <c r="E633" s="73" t="str">
        <f t="shared" si="30"/>
        <v/>
      </c>
      <c r="F633" s="79"/>
      <c r="G633" s="80"/>
      <c r="H633" s="50" t="str">
        <f>IFERROR(IF(VLOOKUP(F633,'Aircraft list'!$A$4:$T$59, 3,FALSE)="YES", "ME", "SE" )," ")</f>
        <v xml:space="preserve"> </v>
      </c>
      <c r="I633" s="80"/>
      <c r="J633" s="81" t="str">
        <f ca="1">IFERROR(IF(AND(
MOD(C633-fctlontodouble(VLOOKUP(B633,#REF!,4,FALSE))/360,1)&gt;=MOD((((MID((MID((IF(ISERR(A633),"",fctsoleil(A633,fctlattodouble(VLOOKUP(B633,#REF!,3,FALSE)),fctlontodouble(VLOOKUP(B633,#REF!,4,FALSE)),FALSE))),1,4)),1,2))*60+MID((MID((IF(ISERR(A633),"",fctsoleil(A633,fctlattodouble(VLOOKUP(B633,#REF!,3,FALSE)),fctlontodouble(VLOOKUP(B633,#REF!,4,FALSE)),FALSE))),1,4)),3,4))/(60*24))-fctlontodouble(VLOOKUP(B633,#REF!,4,FALSE))/360,1),
MOD(C633-fctlontodouble(VLOOKUP(B633,#REF!,4,FALSE))/360,1)&lt;MOD((((MID((MID((IF(ISERR(A633),"",fctsoleil(A633,fctlattodouble(VLOOKUP(B633,#REF!,3,FALSE)),fctlontodouble(VLOOKUP(B633,#REF!,4,FALSE)),FALSE))),7,4)),1,2))*60+MID((MID((IF(ISERR(A633),"",fctsoleil(A633,fctlattodouble(VLOOKUP(B633,#REF!,3,FALSE)),fctlontodouble(VLOOKUP(B633,#REF!,4,FALSE)),FALSE))),7,4)),3,4))/(60*24))-fctlontodouble(VLOOKUP(B633,#REF!,4,FALSE))/360,1)
),1,""),"")</f>
        <v/>
      </c>
      <c r="K633" s="82" t="str">
        <f t="shared" si="31"/>
        <v/>
      </c>
      <c r="L633" s="79" t="str">
        <f ca="1">IFERROR(IF(AND(
MOD(E633-fctlontodouble(VLOOKUP(D633,#REF!,4,FALSE))/360,1)&gt;=MOD((((MID((MID((IF(ISERR(A633),"",fctsoleil(A633,fctlattodouble(VLOOKUP(D633,#REF!,3,FALSE)),fctlontodouble(VLOOKUP(D633,#REF!,4,FALSE)),FALSE))),1,4)),1,2))*60+MID((MID((IF(ISERR(A633),"",fctsoleil(A633,fctlattodouble(VLOOKUP(D633,#REF!,3,FALSE)),fctlontodouble(VLOOKUP(D633,#REF!,4,FALSE)),FALSE))),1,4)),3,4))/(60*24))-fctlontodouble(VLOOKUP(D633,#REF!,4,FALSE))/360,1),
MOD(E633-fctlontodouble(VLOOKUP(D633,#REF!,4,FALSE))/360,1)&lt;MOD((((MID((MID((IF(ISERR(A633),"",fctsoleil(A633,fctlattodouble(VLOOKUP(D633,#REF!,3,FALSE)),fctlontodouble(VLOOKUP(D633,#REF!,4,FALSE)),FALSE))),7,4)),1,2))*60+MID((MID((IF(ISERR(A633),"",fctsoleil(A633,fctlattodouble(VLOOKUP(D633,#REF!,3,FALSE)),fctlontodouble(VLOOKUP(D633,#REF!,4,FALSE)),FALSE))),7,4)),3,4))/(60*24))-fctlontodouble(VLOOKUP(D633,#REF!,4,FALSE))/360,1)
),1," "),"")</f>
        <v/>
      </c>
      <c r="M633" s="79" t="str">
        <f t="shared" si="32"/>
        <v/>
      </c>
      <c r="N633" s="94"/>
      <c r="O633" s="83"/>
      <c r="P633" s="95"/>
      <c r="Q633" s="96"/>
      <c r="R633" s="97" t="str">
        <f>IF(AND(A633&lt;&gt;0,B633&lt;&gt;0,D633&lt;&gt;0,C633&lt;&gt;0,N633&lt;&gt;0),(vol_de_nuit(B633,D633,A633,C633,N633/24)*24),"")</f>
        <v/>
      </c>
      <c r="S633" s="98"/>
      <c r="T633" s="95"/>
      <c r="U633" s="99"/>
      <c r="V633" s="100"/>
      <c r="W633" s="101"/>
      <c r="X633" s="116" t="str">
        <f>IFERROR(IF(AND(VLOOKUP($F633,'Aircraft list'!$A$4:$G$39,2,FALSE)="YES",VLOOKUP($F633,'Aircraft list'!$A$4:$G$39,4,FALSE)="YES"),T633,""),"")</f>
        <v/>
      </c>
      <c r="Y633" s="115" t="str">
        <f>IFERROR(IF(AND(VLOOKUP($F633,'Aircraft list'!$A$4:$G$39,2,FALSE)="YES",VLOOKUP($F633,'Aircraft list'!$A$4:$G$39,4,FALSE)="YES"),V633,""),"")</f>
        <v/>
      </c>
      <c r="Z633" s="116" t="str">
        <f>IFERROR(IF(AND(VLOOKUP($F633,'Aircraft list'!$A$4:$G$39,3,FALSE)="YES",VLOOKUP($F633,'Aircraft list'!$A$4:$G$39,4,FALSE)="YES"),T633,""),"")</f>
        <v/>
      </c>
      <c r="AA633" s="115" t="str">
        <f>IFERROR(IF(AND(VLOOKUP($F633,'Aircraft list'!$A$4:$G$39,3,FALSE)="YES",VLOOKUP($F633,'Aircraft list'!$A$4:$G$39,4,FALSE)="YES"),V633,""),"")</f>
        <v/>
      </c>
      <c r="AB633" s="116" t="str">
        <f>IFERROR(IF(AND(VLOOKUP($F633,'Aircraft list'!$A$4:$G$39,2,FALSE)="YES",VLOOKUP($F633,'Aircraft list'!$A$4:$G$39,6,FALSE)="YES"),T633,""),"")</f>
        <v/>
      </c>
      <c r="AC633" s="115" t="str">
        <f>IFERROR(IF(AND(VLOOKUP($F633,'Aircraft list'!$A$4:$G$39,2,FALSE)="YES",VLOOKUP($F633,'Aircraft list'!$A$4:$G$39,6,FALSE)="YES"),V633,""),"")</f>
        <v/>
      </c>
      <c r="AD633" s="116" t="str">
        <f>IFERROR(IF(AND(VLOOKUP($F633,'Aircraft list'!$A$4:$G$39,3,FALSE)="YES",VLOOKUP($F633,'Aircraft list'!$A$4:$G$39,6,FALSE)="YES"),T633,""),"")</f>
        <v/>
      </c>
      <c r="AE633" s="117" t="str">
        <f>IFERROR(IF(AND(VLOOKUP($F633,'Aircraft list'!$A$4:$G$39,3,FALSE)="YES",VLOOKUP($F633,'Aircraft list'!$A$4:$G$39,6,FALSE)="YES"),U633,""),"")</f>
        <v/>
      </c>
      <c r="AF633" s="115" t="str">
        <f>IFERROR(IF(AND(VLOOKUP($F633,'Aircraft list'!$A$4:$G$39,3,FALSE)="YES",VLOOKUP($F633,'Aircraft list'!$A$4:$G$39,6,FALSE)="YES"),V633,""),"")</f>
        <v/>
      </c>
      <c r="AG633" s="116" t="str">
        <f>IFERROR(IF(VLOOKUP($F633,'Aircraft list'!$A$4:$G$39,5,FALSE)="YES",T633,""),"")</f>
        <v/>
      </c>
      <c r="AH633" s="117" t="str">
        <f>IFERROR(IF(VLOOKUP($F633,'Aircraft list'!$A$4:$G$39,5,FALSE)="YES",U633,""),"")</f>
        <v/>
      </c>
      <c r="AI633" s="115" t="str">
        <f>IFERROR(IF(VLOOKUP($F633,'Aircraft list'!$A$4:$G$39,5,FALSE)="YES",V633,""),"")</f>
        <v/>
      </c>
      <c r="AJ633" s="101"/>
      <c r="AK633" s="101"/>
      <c r="AL633" s="101"/>
      <c r="AM633" s="102" t="str">
        <f>IFERROR(IF(VLOOKUP($F633,'Aircraft list'!$A$4:$G$39,7,FALSE)="YES",N633,""),"")</f>
        <v/>
      </c>
      <c r="AN633" s="112"/>
      <c r="AO633" s="101"/>
      <c r="AP633" s="101"/>
      <c r="AQ633" s="101"/>
      <c r="AR633" s="111"/>
      <c r="AS633" s="102"/>
      <c r="AT633" s="102"/>
    </row>
    <row r="634" spans="1:46" s="50" customFormat="1">
      <c r="A634" s="84"/>
      <c r="B634" s="75"/>
      <c r="C634" s="76"/>
      <c r="D634" s="77"/>
      <c r="E634" s="73" t="str">
        <f t="shared" si="30"/>
        <v/>
      </c>
      <c r="F634" s="79"/>
      <c r="G634" s="80"/>
      <c r="H634" s="50" t="str">
        <f>IFERROR(IF(VLOOKUP(F634,'Aircraft list'!$A$4:$T$59, 3,FALSE)="YES", "ME", "SE" )," ")</f>
        <v xml:space="preserve"> </v>
      </c>
      <c r="I634" s="80"/>
      <c r="J634" s="81" t="str">
        <f ca="1">IFERROR(IF(AND(
MOD(C634-fctlontodouble(VLOOKUP(B634,#REF!,4,FALSE))/360,1)&gt;=MOD((((MID((MID((IF(ISERR(A634),"",fctsoleil(A634,fctlattodouble(VLOOKUP(B634,#REF!,3,FALSE)),fctlontodouble(VLOOKUP(B634,#REF!,4,FALSE)),FALSE))),1,4)),1,2))*60+MID((MID((IF(ISERR(A634),"",fctsoleil(A634,fctlattodouble(VLOOKUP(B634,#REF!,3,FALSE)),fctlontodouble(VLOOKUP(B634,#REF!,4,FALSE)),FALSE))),1,4)),3,4))/(60*24))-fctlontodouble(VLOOKUP(B634,#REF!,4,FALSE))/360,1),
MOD(C634-fctlontodouble(VLOOKUP(B634,#REF!,4,FALSE))/360,1)&lt;MOD((((MID((MID((IF(ISERR(A634),"",fctsoleil(A634,fctlattodouble(VLOOKUP(B634,#REF!,3,FALSE)),fctlontodouble(VLOOKUP(B634,#REF!,4,FALSE)),FALSE))),7,4)),1,2))*60+MID((MID((IF(ISERR(A634),"",fctsoleil(A634,fctlattodouble(VLOOKUP(B634,#REF!,3,FALSE)),fctlontodouble(VLOOKUP(B634,#REF!,4,FALSE)),FALSE))),7,4)),3,4))/(60*24))-fctlontodouble(VLOOKUP(B634,#REF!,4,FALSE))/360,1)
),1,""),"")</f>
        <v/>
      </c>
      <c r="K634" s="82" t="str">
        <f t="shared" si="31"/>
        <v/>
      </c>
      <c r="L634" s="79" t="str">
        <f ca="1">IFERROR(IF(AND(
MOD(E634-fctlontodouble(VLOOKUP(D634,#REF!,4,FALSE))/360,1)&gt;=MOD((((MID((MID((IF(ISERR(A634),"",fctsoleil(A634,fctlattodouble(VLOOKUP(D634,#REF!,3,FALSE)),fctlontodouble(VLOOKUP(D634,#REF!,4,FALSE)),FALSE))),1,4)),1,2))*60+MID((MID((IF(ISERR(A634),"",fctsoleil(A634,fctlattodouble(VLOOKUP(D634,#REF!,3,FALSE)),fctlontodouble(VLOOKUP(D634,#REF!,4,FALSE)),FALSE))),1,4)),3,4))/(60*24))-fctlontodouble(VLOOKUP(D634,#REF!,4,FALSE))/360,1),
MOD(E634-fctlontodouble(VLOOKUP(D634,#REF!,4,FALSE))/360,1)&lt;MOD((((MID((MID((IF(ISERR(A634),"",fctsoleil(A634,fctlattodouble(VLOOKUP(D634,#REF!,3,FALSE)),fctlontodouble(VLOOKUP(D634,#REF!,4,FALSE)),FALSE))),7,4)),1,2))*60+MID((MID((IF(ISERR(A634),"",fctsoleil(A634,fctlattodouble(VLOOKUP(D634,#REF!,3,FALSE)),fctlontodouble(VLOOKUP(D634,#REF!,4,FALSE)),FALSE))),7,4)),3,4))/(60*24))-fctlontodouble(VLOOKUP(D634,#REF!,4,FALSE))/360,1)
),1," "),"")</f>
        <v/>
      </c>
      <c r="M634" s="79" t="str">
        <f t="shared" si="32"/>
        <v/>
      </c>
      <c r="N634" s="94"/>
      <c r="O634" s="83"/>
      <c r="P634" s="95"/>
      <c r="Q634" s="96"/>
      <c r="R634" s="97" t="str">
        <f>IF(AND(A634&lt;&gt;0,B634&lt;&gt;0,D634&lt;&gt;0,C634&lt;&gt;0,N634&lt;&gt;0),(vol_de_nuit(B634,D634,A634,C634,N634/24)*24),"")</f>
        <v/>
      </c>
      <c r="S634" s="98"/>
      <c r="T634" s="95"/>
      <c r="U634" s="99"/>
      <c r="V634" s="100"/>
      <c r="W634" s="101"/>
      <c r="X634" s="116" t="str">
        <f>IFERROR(IF(AND(VLOOKUP($F634,'Aircraft list'!$A$4:$G$39,2,FALSE)="YES",VLOOKUP($F634,'Aircraft list'!$A$4:$G$39,4,FALSE)="YES"),T634,""),"")</f>
        <v/>
      </c>
      <c r="Y634" s="115" t="str">
        <f>IFERROR(IF(AND(VLOOKUP($F634,'Aircraft list'!$A$4:$G$39,2,FALSE)="YES",VLOOKUP($F634,'Aircraft list'!$A$4:$G$39,4,FALSE)="YES"),V634,""),"")</f>
        <v/>
      </c>
      <c r="Z634" s="116" t="str">
        <f>IFERROR(IF(AND(VLOOKUP($F634,'Aircraft list'!$A$4:$G$39,3,FALSE)="YES",VLOOKUP($F634,'Aircraft list'!$A$4:$G$39,4,FALSE)="YES"),T634,""),"")</f>
        <v/>
      </c>
      <c r="AA634" s="115" t="str">
        <f>IFERROR(IF(AND(VLOOKUP($F634,'Aircraft list'!$A$4:$G$39,3,FALSE)="YES",VLOOKUP($F634,'Aircraft list'!$A$4:$G$39,4,FALSE)="YES"),V634,""),"")</f>
        <v/>
      </c>
      <c r="AB634" s="116" t="str">
        <f>IFERROR(IF(AND(VLOOKUP($F634,'Aircraft list'!$A$4:$G$39,2,FALSE)="YES",VLOOKUP($F634,'Aircraft list'!$A$4:$G$39,6,FALSE)="YES"),T634,""),"")</f>
        <v/>
      </c>
      <c r="AC634" s="115" t="str">
        <f>IFERROR(IF(AND(VLOOKUP($F634,'Aircraft list'!$A$4:$G$39,2,FALSE)="YES",VLOOKUP($F634,'Aircraft list'!$A$4:$G$39,6,FALSE)="YES"),V634,""),"")</f>
        <v/>
      </c>
      <c r="AD634" s="116" t="str">
        <f>IFERROR(IF(AND(VLOOKUP($F634,'Aircraft list'!$A$4:$G$39,3,FALSE)="YES",VLOOKUP($F634,'Aircraft list'!$A$4:$G$39,6,FALSE)="YES"),T634,""),"")</f>
        <v/>
      </c>
      <c r="AE634" s="117" t="str">
        <f>IFERROR(IF(AND(VLOOKUP($F634,'Aircraft list'!$A$4:$G$39,3,FALSE)="YES",VLOOKUP($F634,'Aircraft list'!$A$4:$G$39,6,FALSE)="YES"),U634,""),"")</f>
        <v/>
      </c>
      <c r="AF634" s="115" t="str">
        <f>IFERROR(IF(AND(VLOOKUP($F634,'Aircraft list'!$A$4:$G$39,3,FALSE)="YES",VLOOKUP($F634,'Aircraft list'!$A$4:$G$39,6,FALSE)="YES"),V634,""),"")</f>
        <v/>
      </c>
      <c r="AG634" s="116" t="str">
        <f>IFERROR(IF(VLOOKUP($F634,'Aircraft list'!$A$4:$G$39,5,FALSE)="YES",T634,""),"")</f>
        <v/>
      </c>
      <c r="AH634" s="117" t="str">
        <f>IFERROR(IF(VLOOKUP($F634,'Aircraft list'!$A$4:$G$39,5,FALSE)="YES",U634,""),"")</f>
        <v/>
      </c>
      <c r="AI634" s="115" t="str">
        <f>IFERROR(IF(VLOOKUP($F634,'Aircraft list'!$A$4:$G$39,5,FALSE)="YES",V634,""),"")</f>
        <v/>
      </c>
      <c r="AJ634" s="101"/>
      <c r="AK634" s="101"/>
      <c r="AL634" s="101"/>
      <c r="AM634" s="102" t="str">
        <f>IFERROR(IF(VLOOKUP($F634,'Aircraft list'!$A$4:$G$39,7,FALSE)="YES",N634,""),"")</f>
        <v/>
      </c>
      <c r="AN634" s="112"/>
      <c r="AO634" s="101"/>
      <c r="AP634" s="101"/>
      <c r="AQ634" s="101"/>
      <c r="AR634" s="111"/>
      <c r="AS634" s="102"/>
      <c r="AT634" s="102"/>
    </row>
    <row r="635" spans="1:46" s="50" customFormat="1">
      <c r="A635" s="84"/>
      <c r="B635" s="75"/>
      <c r="C635" s="76"/>
      <c r="D635" s="77"/>
      <c r="E635" s="73" t="str">
        <f t="shared" si="30"/>
        <v/>
      </c>
      <c r="F635" s="79"/>
      <c r="G635" s="80"/>
      <c r="H635" s="50" t="str">
        <f>IFERROR(IF(VLOOKUP(F635,'Aircraft list'!$A$4:$T$59, 3,FALSE)="YES", "ME", "SE" )," ")</f>
        <v xml:space="preserve"> </v>
      </c>
      <c r="I635" s="80"/>
      <c r="J635" s="81" t="str">
        <f ca="1">IFERROR(IF(AND(
MOD(C635-fctlontodouble(VLOOKUP(B635,#REF!,4,FALSE))/360,1)&gt;=MOD((((MID((MID((IF(ISERR(A635),"",fctsoleil(A635,fctlattodouble(VLOOKUP(B635,#REF!,3,FALSE)),fctlontodouble(VLOOKUP(B635,#REF!,4,FALSE)),FALSE))),1,4)),1,2))*60+MID((MID((IF(ISERR(A635),"",fctsoleil(A635,fctlattodouble(VLOOKUP(B635,#REF!,3,FALSE)),fctlontodouble(VLOOKUP(B635,#REF!,4,FALSE)),FALSE))),1,4)),3,4))/(60*24))-fctlontodouble(VLOOKUP(B635,#REF!,4,FALSE))/360,1),
MOD(C635-fctlontodouble(VLOOKUP(B635,#REF!,4,FALSE))/360,1)&lt;MOD((((MID((MID((IF(ISERR(A635),"",fctsoleil(A635,fctlattodouble(VLOOKUP(B635,#REF!,3,FALSE)),fctlontodouble(VLOOKUP(B635,#REF!,4,FALSE)),FALSE))),7,4)),1,2))*60+MID((MID((IF(ISERR(A635),"",fctsoleil(A635,fctlattodouble(VLOOKUP(B635,#REF!,3,FALSE)),fctlontodouble(VLOOKUP(B635,#REF!,4,FALSE)),FALSE))),7,4)),3,4))/(60*24))-fctlontodouble(VLOOKUP(B635,#REF!,4,FALSE))/360,1)
),1,""),"")</f>
        <v/>
      </c>
      <c r="K635" s="82" t="str">
        <f t="shared" si="31"/>
        <v/>
      </c>
      <c r="L635" s="79" t="str">
        <f ca="1">IFERROR(IF(AND(
MOD(E635-fctlontodouble(VLOOKUP(D635,#REF!,4,FALSE))/360,1)&gt;=MOD((((MID((MID((IF(ISERR(A635),"",fctsoleil(A635,fctlattodouble(VLOOKUP(D635,#REF!,3,FALSE)),fctlontodouble(VLOOKUP(D635,#REF!,4,FALSE)),FALSE))),1,4)),1,2))*60+MID((MID((IF(ISERR(A635),"",fctsoleil(A635,fctlattodouble(VLOOKUP(D635,#REF!,3,FALSE)),fctlontodouble(VLOOKUP(D635,#REF!,4,FALSE)),FALSE))),1,4)),3,4))/(60*24))-fctlontodouble(VLOOKUP(D635,#REF!,4,FALSE))/360,1),
MOD(E635-fctlontodouble(VLOOKUP(D635,#REF!,4,FALSE))/360,1)&lt;MOD((((MID((MID((IF(ISERR(A635),"",fctsoleil(A635,fctlattodouble(VLOOKUP(D635,#REF!,3,FALSE)),fctlontodouble(VLOOKUP(D635,#REF!,4,FALSE)),FALSE))),7,4)),1,2))*60+MID((MID((IF(ISERR(A635),"",fctsoleil(A635,fctlattodouble(VLOOKUP(D635,#REF!,3,FALSE)),fctlontodouble(VLOOKUP(D635,#REF!,4,FALSE)),FALSE))),7,4)),3,4))/(60*24))-fctlontodouble(VLOOKUP(D635,#REF!,4,FALSE))/360,1)
),1," "),"")</f>
        <v/>
      </c>
      <c r="M635" s="79" t="str">
        <f t="shared" si="32"/>
        <v/>
      </c>
      <c r="N635" s="94"/>
      <c r="O635" s="83"/>
      <c r="P635" s="95"/>
      <c r="Q635" s="96"/>
      <c r="R635" s="97" t="str">
        <f>IF(AND(A635&lt;&gt;0,B635&lt;&gt;0,D635&lt;&gt;0,C635&lt;&gt;0,N635&lt;&gt;0),(vol_de_nuit(B635,D635,A635,C635,N635/24)*24),"")</f>
        <v/>
      </c>
      <c r="S635" s="98"/>
      <c r="T635" s="95"/>
      <c r="U635" s="99"/>
      <c r="V635" s="100"/>
      <c r="W635" s="101"/>
      <c r="X635" s="116" t="str">
        <f>IFERROR(IF(AND(VLOOKUP($F635,'Aircraft list'!$A$4:$G$39,2,FALSE)="YES",VLOOKUP($F635,'Aircraft list'!$A$4:$G$39,4,FALSE)="YES"),T635,""),"")</f>
        <v/>
      </c>
      <c r="Y635" s="115" t="str">
        <f>IFERROR(IF(AND(VLOOKUP($F635,'Aircraft list'!$A$4:$G$39,2,FALSE)="YES",VLOOKUP($F635,'Aircraft list'!$A$4:$G$39,4,FALSE)="YES"),V635,""),"")</f>
        <v/>
      </c>
      <c r="Z635" s="116" t="str">
        <f>IFERROR(IF(AND(VLOOKUP($F635,'Aircraft list'!$A$4:$G$39,3,FALSE)="YES",VLOOKUP($F635,'Aircraft list'!$A$4:$G$39,4,FALSE)="YES"),T635,""),"")</f>
        <v/>
      </c>
      <c r="AA635" s="115" t="str">
        <f>IFERROR(IF(AND(VLOOKUP($F635,'Aircraft list'!$A$4:$G$39,3,FALSE)="YES",VLOOKUP($F635,'Aircraft list'!$A$4:$G$39,4,FALSE)="YES"),V635,""),"")</f>
        <v/>
      </c>
      <c r="AB635" s="116" t="str">
        <f>IFERROR(IF(AND(VLOOKUP($F635,'Aircraft list'!$A$4:$G$39,2,FALSE)="YES",VLOOKUP($F635,'Aircraft list'!$A$4:$G$39,6,FALSE)="YES"),T635,""),"")</f>
        <v/>
      </c>
      <c r="AC635" s="115" t="str">
        <f>IFERROR(IF(AND(VLOOKUP($F635,'Aircraft list'!$A$4:$G$39,2,FALSE)="YES",VLOOKUP($F635,'Aircraft list'!$A$4:$G$39,6,FALSE)="YES"),V635,""),"")</f>
        <v/>
      </c>
      <c r="AD635" s="116" t="str">
        <f>IFERROR(IF(AND(VLOOKUP($F635,'Aircraft list'!$A$4:$G$39,3,FALSE)="YES",VLOOKUP($F635,'Aircraft list'!$A$4:$G$39,6,FALSE)="YES"),T635,""),"")</f>
        <v/>
      </c>
      <c r="AE635" s="117" t="str">
        <f>IFERROR(IF(AND(VLOOKUP($F635,'Aircraft list'!$A$4:$G$39,3,FALSE)="YES",VLOOKUP($F635,'Aircraft list'!$A$4:$G$39,6,FALSE)="YES"),U635,""),"")</f>
        <v/>
      </c>
      <c r="AF635" s="115" t="str">
        <f>IFERROR(IF(AND(VLOOKUP($F635,'Aircraft list'!$A$4:$G$39,3,FALSE)="YES",VLOOKUP($F635,'Aircraft list'!$A$4:$G$39,6,FALSE)="YES"),V635,""),"")</f>
        <v/>
      </c>
      <c r="AG635" s="116" t="str">
        <f>IFERROR(IF(VLOOKUP($F635,'Aircraft list'!$A$4:$G$39,5,FALSE)="YES",T635,""),"")</f>
        <v/>
      </c>
      <c r="AH635" s="117" t="str">
        <f>IFERROR(IF(VLOOKUP($F635,'Aircraft list'!$A$4:$G$39,5,FALSE)="YES",U635,""),"")</f>
        <v/>
      </c>
      <c r="AI635" s="115" t="str">
        <f>IFERROR(IF(VLOOKUP($F635,'Aircraft list'!$A$4:$G$39,5,FALSE)="YES",V635,""),"")</f>
        <v/>
      </c>
      <c r="AJ635" s="101"/>
      <c r="AK635" s="101"/>
      <c r="AL635" s="101"/>
      <c r="AM635" s="102" t="str">
        <f>IFERROR(IF(VLOOKUP($F635,'Aircraft list'!$A$4:$G$39,7,FALSE)="YES",N635,""),"")</f>
        <v/>
      </c>
      <c r="AN635" s="112"/>
      <c r="AO635" s="101"/>
      <c r="AP635" s="101"/>
      <c r="AQ635" s="101"/>
      <c r="AR635" s="111"/>
      <c r="AS635" s="102"/>
      <c r="AT635" s="102"/>
    </row>
    <row r="636" spans="1:46" s="50" customFormat="1">
      <c r="A636" s="84"/>
      <c r="B636" s="75"/>
      <c r="C636" s="76"/>
      <c r="D636" s="77"/>
      <c r="E636" s="73" t="str">
        <f t="shared" si="30"/>
        <v/>
      </c>
      <c r="F636" s="79"/>
      <c r="G636" s="80"/>
      <c r="H636" s="50" t="str">
        <f>IFERROR(IF(VLOOKUP(F636,'Aircraft list'!$A$4:$T$59, 3,FALSE)="YES", "ME", "SE" )," ")</f>
        <v xml:space="preserve"> </v>
      </c>
      <c r="I636" s="80"/>
      <c r="J636" s="81" t="str">
        <f ca="1">IFERROR(IF(AND(
MOD(C636-fctlontodouble(VLOOKUP(B636,#REF!,4,FALSE))/360,1)&gt;=MOD((((MID((MID((IF(ISERR(A636),"",fctsoleil(A636,fctlattodouble(VLOOKUP(B636,#REF!,3,FALSE)),fctlontodouble(VLOOKUP(B636,#REF!,4,FALSE)),FALSE))),1,4)),1,2))*60+MID((MID((IF(ISERR(A636),"",fctsoleil(A636,fctlattodouble(VLOOKUP(B636,#REF!,3,FALSE)),fctlontodouble(VLOOKUP(B636,#REF!,4,FALSE)),FALSE))),1,4)),3,4))/(60*24))-fctlontodouble(VLOOKUP(B636,#REF!,4,FALSE))/360,1),
MOD(C636-fctlontodouble(VLOOKUP(B636,#REF!,4,FALSE))/360,1)&lt;MOD((((MID((MID((IF(ISERR(A636),"",fctsoleil(A636,fctlattodouble(VLOOKUP(B636,#REF!,3,FALSE)),fctlontodouble(VLOOKUP(B636,#REF!,4,FALSE)),FALSE))),7,4)),1,2))*60+MID((MID((IF(ISERR(A636),"",fctsoleil(A636,fctlattodouble(VLOOKUP(B636,#REF!,3,FALSE)),fctlontodouble(VLOOKUP(B636,#REF!,4,FALSE)),FALSE))),7,4)),3,4))/(60*24))-fctlontodouble(VLOOKUP(B636,#REF!,4,FALSE))/360,1)
),1,""),"")</f>
        <v/>
      </c>
      <c r="K636" s="82" t="str">
        <f t="shared" si="31"/>
        <v/>
      </c>
      <c r="L636" s="79" t="str">
        <f ca="1">IFERROR(IF(AND(
MOD(E636-fctlontodouble(VLOOKUP(D636,#REF!,4,FALSE))/360,1)&gt;=MOD((((MID((MID((IF(ISERR(A636),"",fctsoleil(A636,fctlattodouble(VLOOKUP(D636,#REF!,3,FALSE)),fctlontodouble(VLOOKUP(D636,#REF!,4,FALSE)),FALSE))),1,4)),1,2))*60+MID((MID((IF(ISERR(A636),"",fctsoleil(A636,fctlattodouble(VLOOKUP(D636,#REF!,3,FALSE)),fctlontodouble(VLOOKUP(D636,#REF!,4,FALSE)),FALSE))),1,4)),3,4))/(60*24))-fctlontodouble(VLOOKUP(D636,#REF!,4,FALSE))/360,1),
MOD(E636-fctlontodouble(VLOOKUP(D636,#REF!,4,FALSE))/360,1)&lt;MOD((((MID((MID((IF(ISERR(A636),"",fctsoleil(A636,fctlattodouble(VLOOKUP(D636,#REF!,3,FALSE)),fctlontodouble(VLOOKUP(D636,#REF!,4,FALSE)),FALSE))),7,4)),1,2))*60+MID((MID((IF(ISERR(A636),"",fctsoleil(A636,fctlattodouble(VLOOKUP(D636,#REF!,3,FALSE)),fctlontodouble(VLOOKUP(D636,#REF!,4,FALSE)),FALSE))),7,4)),3,4))/(60*24))-fctlontodouble(VLOOKUP(D636,#REF!,4,FALSE))/360,1)
),1," "),"")</f>
        <v/>
      </c>
      <c r="M636" s="79" t="str">
        <f t="shared" si="32"/>
        <v/>
      </c>
      <c r="N636" s="94"/>
      <c r="O636" s="83"/>
      <c r="P636" s="95"/>
      <c r="Q636" s="96"/>
      <c r="R636" s="97" t="str">
        <f>IF(AND(A636&lt;&gt;0,B636&lt;&gt;0,D636&lt;&gt;0,C636&lt;&gt;0,N636&lt;&gt;0),(vol_de_nuit(B636,D636,A636,C636,N636/24)*24),"")</f>
        <v/>
      </c>
      <c r="S636" s="98"/>
      <c r="T636" s="95"/>
      <c r="U636" s="99"/>
      <c r="V636" s="100"/>
      <c r="W636" s="101"/>
      <c r="X636" s="116" t="str">
        <f>IFERROR(IF(AND(VLOOKUP($F636,'Aircraft list'!$A$4:$G$39,2,FALSE)="YES",VLOOKUP($F636,'Aircraft list'!$A$4:$G$39,4,FALSE)="YES"),T636,""),"")</f>
        <v/>
      </c>
      <c r="Y636" s="115" t="str">
        <f>IFERROR(IF(AND(VLOOKUP($F636,'Aircraft list'!$A$4:$G$39,2,FALSE)="YES",VLOOKUP($F636,'Aircraft list'!$A$4:$G$39,4,FALSE)="YES"),V636,""),"")</f>
        <v/>
      </c>
      <c r="Z636" s="116" t="str">
        <f>IFERROR(IF(AND(VLOOKUP($F636,'Aircraft list'!$A$4:$G$39,3,FALSE)="YES",VLOOKUP($F636,'Aircraft list'!$A$4:$G$39,4,FALSE)="YES"),T636,""),"")</f>
        <v/>
      </c>
      <c r="AA636" s="115" t="str">
        <f>IFERROR(IF(AND(VLOOKUP($F636,'Aircraft list'!$A$4:$G$39,3,FALSE)="YES",VLOOKUP($F636,'Aircraft list'!$A$4:$G$39,4,FALSE)="YES"),V636,""),"")</f>
        <v/>
      </c>
      <c r="AB636" s="116" t="str">
        <f>IFERROR(IF(AND(VLOOKUP($F636,'Aircraft list'!$A$4:$G$39,2,FALSE)="YES",VLOOKUP($F636,'Aircraft list'!$A$4:$G$39,6,FALSE)="YES"),T636,""),"")</f>
        <v/>
      </c>
      <c r="AC636" s="115" t="str">
        <f>IFERROR(IF(AND(VLOOKUP($F636,'Aircraft list'!$A$4:$G$39,2,FALSE)="YES",VLOOKUP($F636,'Aircraft list'!$A$4:$G$39,6,FALSE)="YES"),V636,""),"")</f>
        <v/>
      </c>
      <c r="AD636" s="116" t="str">
        <f>IFERROR(IF(AND(VLOOKUP($F636,'Aircraft list'!$A$4:$G$39,3,FALSE)="YES",VLOOKUP($F636,'Aircraft list'!$A$4:$G$39,6,FALSE)="YES"),T636,""),"")</f>
        <v/>
      </c>
      <c r="AE636" s="117" t="str">
        <f>IFERROR(IF(AND(VLOOKUP($F636,'Aircraft list'!$A$4:$G$39,3,FALSE)="YES",VLOOKUP($F636,'Aircraft list'!$A$4:$G$39,6,FALSE)="YES"),U636,""),"")</f>
        <v/>
      </c>
      <c r="AF636" s="115" t="str">
        <f>IFERROR(IF(AND(VLOOKUP($F636,'Aircraft list'!$A$4:$G$39,3,FALSE)="YES",VLOOKUP($F636,'Aircraft list'!$A$4:$G$39,6,FALSE)="YES"),V636,""),"")</f>
        <v/>
      </c>
      <c r="AG636" s="116" t="str">
        <f>IFERROR(IF(VLOOKUP($F636,'Aircraft list'!$A$4:$G$39,5,FALSE)="YES",T636,""),"")</f>
        <v/>
      </c>
      <c r="AH636" s="117" t="str">
        <f>IFERROR(IF(VLOOKUP($F636,'Aircraft list'!$A$4:$G$39,5,FALSE)="YES",U636,""),"")</f>
        <v/>
      </c>
      <c r="AI636" s="115" t="str">
        <f>IFERROR(IF(VLOOKUP($F636,'Aircraft list'!$A$4:$G$39,5,FALSE)="YES",V636,""),"")</f>
        <v/>
      </c>
      <c r="AJ636" s="101"/>
      <c r="AK636" s="101"/>
      <c r="AL636" s="101"/>
      <c r="AM636" s="102" t="str">
        <f>IFERROR(IF(VLOOKUP($F636,'Aircraft list'!$A$4:$G$39,7,FALSE)="YES",N636,""),"")</f>
        <v/>
      </c>
      <c r="AN636" s="112"/>
      <c r="AO636" s="101"/>
      <c r="AP636" s="101"/>
      <c r="AQ636" s="101"/>
      <c r="AR636" s="111"/>
      <c r="AS636" s="102"/>
      <c r="AT636" s="102"/>
    </row>
    <row r="637" spans="1:46" s="50" customFormat="1">
      <c r="A637" s="84"/>
      <c r="B637" s="75"/>
      <c r="C637" s="76"/>
      <c r="D637" s="77"/>
      <c r="E637" s="73" t="str">
        <f t="shared" si="30"/>
        <v/>
      </c>
      <c r="F637" s="79"/>
      <c r="G637" s="80"/>
      <c r="H637" s="50" t="str">
        <f>IFERROR(IF(VLOOKUP(F637,'Aircraft list'!$A$4:$T$59, 3,FALSE)="YES", "ME", "SE" )," ")</f>
        <v xml:space="preserve"> </v>
      </c>
      <c r="I637" s="80"/>
      <c r="J637" s="81" t="str">
        <f ca="1">IFERROR(IF(AND(
MOD(C637-fctlontodouble(VLOOKUP(B637,#REF!,4,FALSE))/360,1)&gt;=MOD((((MID((MID((IF(ISERR(A637),"",fctsoleil(A637,fctlattodouble(VLOOKUP(B637,#REF!,3,FALSE)),fctlontodouble(VLOOKUP(B637,#REF!,4,FALSE)),FALSE))),1,4)),1,2))*60+MID((MID((IF(ISERR(A637),"",fctsoleil(A637,fctlattodouble(VLOOKUP(B637,#REF!,3,FALSE)),fctlontodouble(VLOOKUP(B637,#REF!,4,FALSE)),FALSE))),1,4)),3,4))/(60*24))-fctlontodouble(VLOOKUP(B637,#REF!,4,FALSE))/360,1),
MOD(C637-fctlontodouble(VLOOKUP(B637,#REF!,4,FALSE))/360,1)&lt;MOD((((MID((MID((IF(ISERR(A637),"",fctsoleil(A637,fctlattodouble(VLOOKUP(B637,#REF!,3,FALSE)),fctlontodouble(VLOOKUP(B637,#REF!,4,FALSE)),FALSE))),7,4)),1,2))*60+MID((MID((IF(ISERR(A637),"",fctsoleil(A637,fctlattodouble(VLOOKUP(B637,#REF!,3,FALSE)),fctlontodouble(VLOOKUP(B637,#REF!,4,FALSE)),FALSE))),7,4)),3,4))/(60*24))-fctlontodouble(VLOOKUP(B637,#REF!,4,FALSE))/360,1)
),1,""),"")</f>
        <v/>
      </c>
      <c r="K637" s="82" t="str">
        <f t="shared" si="31"/>
        <v/>
      </c>
      <c r="L637" s="79" t="str">
        <f ca="1">IFERROR(IF(AND(
MOD(E637-fctlontodouble(VLOOKUP(D637,#REF!,4,FALSE))/360,1)&gt;=MOD((((MID((MID((IF(ISERR(A637),"",fctsoleil(A637,fctlattodouble(VLOOKUP(D637,#REF!,3,FALSE)),fctlontodouble(VLOOKUP(D637,#REF!,4,FALSE)),FALSE))),1,4)),1,2))*60+MID((MID((IF(ISERR(A637),"",fctsoleil(A637,fctlattodouble(VLOOKUP(D637,#REF!,3,FALSE)),fctlontodouble(VLOOKUP(D637,#REF!,4,FALSE)),FALSE))),1,4)),3,4))/(60*24))-fctlontodouble(VLOOKUP(D637,#REF!,4,FALSE))/360,1),
MOD(E637-fctlontodouble(VLOOKUP(D637,#REF!,4,FALSE))/360,1)&lt;MOD((((MID((MID((IF(ISERR(A637),"",fctsoleil(A637,fctlattodouble(VLOOKUP(D637,#REF!,3,FALSE)),fctlontodouble(VLOOKUP(D637,#REF!,4,FALSE)),FALSE))),7,4)),1,2))*60+MID((MID((IF(ISERR(A637),"",fctsoleil(A637,fctlattodouble(VLOOKUP(D637,#REF!,3,FALSE)),fctlontodouble(VLOOKUP(D637,#REF!,4,FALSE)),FALSE))),7,4)),3,4))/(60*24))-fctlontodouble(VLOOKUP(D637,#REF!,4,FALSE))/360,1)
),1," "),"")</f>
        <v/>
      </c>
      <c r="M637" s="79" t="str">
        <f t="shared" si="32"/>
        <v/>
      </c>
      <c r="N637" s="94"/>
      <c r="O637" s="83"/>
      <c r="P637" s="95"/>
      <c r="Q637" s="96"/>
      <c r="R637" s="97" t="str">
        <f>IF(AND(A637&lt;&gt;0,B637&lt;&gt;0,D637&lt;&gt;0,C637&lt;&gt;0,N637&lt;&gt;0),(vol_de_nuit(B637,D637,A637,C637,N637/24)*24),"")</f>
        <v/>
      </c>
      <c r="S637" s="98"/>
      <c r="T637" s="95"/>
      <c r="U637" s="99"/>
      <c r="V637" s="100"/>
      <c r="W637" s="101"/>
      <c r="X637" s="116" t="str">
        <f>IFERROR(IF(AND(VLOOKUP($F637,'Aircraft list'!$A$4:$G$39,2,FALSE)="YES",VLOOKUP($F637,'Aircraft list'!$A$4:$G$39,4,FALSE)="YES"),T637,""),"")</f>
        <v/>
      </c>
      <c r="Y637" s="115" t="str">
        <f>IFERROR(IF(AND(VLOOKUP($F637,'Aircraft list'!$A$4:$G$39,2,FALSE)="YES",VLOOKUP($F637,'Aircraft list'!$A$4:$G$39,4,FALSE)="YES"),V637,""),"")</f>
        <v/>
      </c>
      <c r="Z637" s="116" t="str">
        <f>IFERROR(IF(AND(VLOOKUP($F637,'Aircraft list'!$A$4:$G$39,3,FALSE)="YES",VLOOKUP($F637,'Aircraft list'!$A$4:$G$39,4,FALSE)="YES"),T637,""),"")</f>
        <v/>
      </c>
      <c r="AA637" s="115" t="str">
        <f>IFERROR(IF(AND(VLOOKUP($F637,'Aircraft list'!$A$4:$G$39,3,FALSE)="YES",VLOOKUP($F637,'Aircraft list'!$A$4:$G$39,4,FALSE)="YES"),V637,""),"")</f>
        <v/>
      </c>
      <c r="AB637" s="116" t="str">
        <f>IFERROR(IF(AND(VLOOKUP($F637,'Aircraft list'!$A$4:$G$39,2,FALSE)="YES",VLOOKUP($F637,'Aircraft list'!$A$4:$G$39,6,FALSE)="YES"),T637,""),"")</f>
        <v/>
      </c>
      <c r="AC637" s="115" t="str">
        <f>IFERROR(IF(AND(VLOOKUP($F637,'Aircraft list'!$A$4:$G$39,2,FALSE)="YES",VLOOKUP($F637,'Aircraft list'!$A$4:$G$39,6,FALSE)="YES"),V637,""),"")</f>
        <v/>
      </c>
      <c r="AD637" s="116" t="str">
        <f>IFERROR(IF(AND(VLOOKUP($F637,'Aircraft list'!$A$4:$G$39,3,FALSE)="YES",VLOOKUP($F637,'Aircraft list'!$A$4:$G$39,6,FALSE)="YES"),T637,""),"")</f>
        <v/>
      </c>
      <c r="AE637" s="117" t="str">
        <f>IFERROR(IF(AND(VLOOKUP($F637,'Aircraft list'!$A$4:$G$39,3,FALSE)="YES",VLOOKUP($F637,'Aircraft list'!$A$4:$G$39,6,FALSE)="YES"),U637,""),"")</f>
        <v/>
      </c>
      <c r="AF637" s="115" t="str">
        <f>IFERROR(IF(AND(VLOOKUP($F637,'Aircraft list'!$A$4:$G$39,3,FALSE)="YES",VLOOKUP($F637,'Aircraft list'!$A$4:$G$39,6,FALSE)="YES"),V637,""),"")</f>
        <v/>
      </c>
      <c r="AG637" s="116" t="str">
        <f>IFERROR(IF(VLOOKUP($F637,'Aircraft list'!$A$4:$G$39,5,FALSE)="YES",T637,""),"")</f>
        <v/>
      </c>
      <c r="AH637" s="117" t="str">
        <f>IFERROR(IF(VLOOKUP($F637,'Aircraft list'!$A$4:$G$39,5,FALSE)="YES",U637,""),"")</f>
        <v/>
      </c>
      <c r="AI637" s="115" t="str">
        <f>IFERROR(IF(VLOOKUP($F637,'Aircraft list'!$A$4:$G$39,5,FALSE)="YES",V637,""),"")</f>
        <v/>
      </c>
      <c r="AJ637" s="101"/>
      <c r="AK637" s="101"/>
      <c r="AL637" s="101"/>
      <c r="AM637" s="102" t="str">
        <f>IFERROR(IF(VLOOKUP($F637,'Aircraft list'!$A$4:$G$39,7,FALSE)="YES",N637,""),"")</f>
        <v/>
      </c>
      <c r="AN637" s="112"/>
      <c r="AO637" s="101"/>
      <c r="AP637" s="101"/>
      <c r="AQ637" s="101"/>
      <c r="AR637" s="111"/>
      <c r="AS637" s="102"/>
      <c r="AT637" s="102"/>
    </row>
    <row r="638" spans="1:46" s="50" customFormat="1">
      <c r="A638" s="84"/>
      <c r="B638" s="75"/>
      <c r="C638" s="76"/>
      <c r="D638" s="77"/>
      <c r="E638" s="73" t="str">
        <f t="shared" si="30"/>
        <v/>
      </c>
      <c r="F638" s="79"/>
      <c r="G638" s="80"/>
      <c r="H638" s="50" t="str">
        <f>IFERROR(IF(VLOOKUP(F638,'Aircraft list'!$A$4:$T$59, 3,FALSE)="YES", "ME", "SE" )," ")</f>
        <v xml:space="preserve"> </v>
      </c>
      <c r="I638" s="80"/>
      <c r="J638" s="81" t="str">
        <f ca="1">IFERROR(IF(AND(
MOD(C638-fctlontodouble(VLOOKUP(B638,#REF!,4,FALSE))/360,1)&gt;=MOD((((MID((MID((IF(ISERR(A638),"",fctsoleil(A638,fctlattodouble(VLOOKUP(B638,#REF!,3,FALSE)),fctlontodouble(VLOOKUP(B638,#REF!,4,FALSE)),FALSE))),1,4)),1,2))*60+MID((MID((IF(ISERR(A638),"",fctsoleil(A638,fctlattodouble(VLOOKUP(B638,#REF!,3,FALSE)),fctlontodouble(VLOOKUP(B638,#REF!,4,FALSE)),FALSE))),1,4)),3,4))/(60*24))-fctlontodouble(VLOOKUP(B638,#REF!,4,FALSE))/360,1),
MOD(C638-fctlontodouble(VLOOKUP(B638,#REF!,4,FALSE))/360,1)&lt;MOD((((MID((MID((IF(ISERR(A638),"",fctsoleil(A638,fctlattodouble(VLOOKUP(B638,#REF!,3,FALSE)),fctlontodouble(VLOOKUP(B638,#REF!,4,FALSE)),FALSE))),7,4)),1,2))*60+MID((MID((IF(ISERR(A638),"",fctsoleil(A638,fctlattodouble(VLOOKUP(B638,#REF!,3,FALSE)),fctlontodouble(VLOOKUP(B638,#REF!,4,FALSE)),FALSE))),7,4)),3,4))/(60*24))-fctlontodouble(VLOOKUP(B638,#REF!,4,FALSE))/360,1)
),1,""),"")</f>
        <v/>
      </c>
      <c r="K638" s="82" t="str">
        <f t="shared" si="31"/>
        <v/>
      </c>
      <c r="L638" s="79" t="str">
        <f ca="1">IFERROR(IF(AND(
MOD(E638-fctlontodouble(VLOOKUP(D638,#REF!,4,FALSE))/360,1)&gt;=MOD((((MID((MID((IF(ISERR(A638),"",fctsoleil(A638,fctlattodouble(VLOOKUP(D638,#REF!,3,FALSE)),fctlontodouble(VLOOKUP(D638,#REF!,4,FALSE)),FALSE))),1,4)),1,2))*60+MID((MID((IF(ISERR(A638),"",fctsoleil(A638,fctlattodouble(VLOOKUP(D638,#REF!,3,FALSE)),fctlontodouble(VLOOKUP(D638,#REF!,4,FALSE)),FALSE))),1,4)),3,4))/(60*24))-fctlontodouble(VLOOKUP(D638,#REF!,4,FALSE))/360,1),
MOD(E638-fctlontodouble(VLOOKUP(D638,#REF!,4,FALSE))/360,1)&lt;MOD((((MID((MID((IF(ISERR(A638),"",fctsoleil(A638,fctlattodouble(VLOOKUP(D638,#REF!,3,FALSE)),fctlontodouble(VLOOKUP(D638,#REF!,4,FALSE)),FALSE))),7,4)),1,2))*60+MID((MID((IF(ISERR(A638),"",fctsoleil(A638,fctlattodouble(VLOOKUP(D638,#REF!,3,FALSE)),fctlontodouble(VLOOKUP(D638,#REF!,4,FALSE)),FALSE))),7,4)),3,4))/(60*24))-fctlontodouble(VLOOKUP(D638,#REF!,4,FALSE))/360,1)
),1," "),"")</f>
        <v/>
      </c>
      <c r="M638" s="79" t="str">
        <f t="shared" si="32"/>
        <v/>
      </c>
      <c r="N638" s="94"/>
      <c r="O638" s="83"/>
      <c r="P638" s="95"/>
      <c r="Q638" s="96"/>
      <c r="R638" s="97" t="str">
        <f>IF(AND(A638&lt;&gt;0,B638&lt;&gt;0,D638&lt;&gt;0,C638&lt;&gt;0,N638&lt;&gt;0),(vol_de_nuit(B638,D638,A638,C638,N638/24)*24),"")</f>
        <v/>
      </c>
      <c r="S638" s="98"/>
      <c r="T638" s="95"/>
      <c r="U638" s="99"/>
      <c r="V638" s="100"/>
      <c r="W638" s="101"/>
      <c r="X638" s="116" t="str">
        <f>IFERROR(IF(AND(VLOOKUP($F638,'Aircraft list'!$A$4:$G$39,2,FALSE)="YES",VLOOKUP($F638,'Aircraft list'!$A$4:$G$39,4,FALSE)="YES"),T638,""),"")</f>
        <v/>
      </c>
      <c r="Y638" s="115" t="str">
        <f>IFERROR(IF(AND(VLOOKUP($F638,'Aircraft list'!$A$4:$G$39,2,FALSE)="YES",VLOOKUP($F638,'Aircraft list'!$A$4:$G$39,4,FALSE)="YES"),V638,""),"")</f>
        <v/>
      </c>
      <c r="Z638" s="116" t="str">
        <f>IFERROR(IF(AND(VLOOKUP($F638,'Aircraft list'!$A$4:$G$39,3,FALSE)="YES",VLOOKUP($F638,'Aircraft list'!$A$4:$G$39,4,FALSE)="YES"),T638,""),"")</f>
        <v/>
      </c>
      <c r="AA638" s="115" t="str">
        <f>IFERROR(IF(AND(VLOOKUP($F638,'Aircraft list'!$A$4:$G$39,3,FALSE)="YES",VLOOKUP($F638,'Aircraft list'!$A$4:$G$39,4,FALSE)="YES"),V638,""),"")</f>
        <v/>
      </c>
      <c r="AB638" s="116" t="str">
        <f>IFERROR(IF(AND(VLOOKUP($F638,'Aircraft list'!$A$4:$G$39,2,FALSE)="YES",VLOOKUP($F638,'Aircraft list'!$A$4:$G$39,6,FALSE)="YES"),T638,""),"")</f>
        <v/>
      </c>
      <c r="AC638" s="115" t="str">
        <f>IFERROR(IF(AND(VLOOKUP($F638,'Aircraft list'!$A$4:$G$39,2,FALSE)="YES",VLOOKUP($F638,'Aircraft list'!$A$4:$G$39,6,FALSE)="YES"),V638,""),"")</f>
        <v/>
      </c>
      <c r="AD638" s="116" t="str">
        <f>IFERROR(IF(AND(VLOOKUP($F638,'Aircraft list'!$A$4:$G$39,3,FALSE)="YES",VLOOKUP($F638,'Aircraft list'!$A$4:$G$39,6,FALSE)="YES"),T638,""),"")</f>
        <v/>
      </c>
      <c r="AE638" s="117" t="str">
        <f>IFERROR(IF(AND(VLOOKUP($F638,'Aircraft list'!$A$4:$G$39,3,FALSE)="YES",VLOOKUP($F638,'Aircraft list'!$A$4:$G$39,6,FALSE)="YES"),U638,""),"")</f>
        <v/>
      </c>
      <c r="AF638" s="115" t="str">
        <f>IFERROR(IF(AND(VLOOKUP($F638,'Aircraft list'!$A$4:$G$39,3,FALSE)="YES",VLOOKUP($F638,'Aircraft list'!$A$4:$G$39,6,FALSE)="YES"),V638,""),"")</f>
        <v/>
      </c>
      <c r="AG638" s="116" t="str">
        <f>IFERROR(IF(VLOOKUP($F638,'Aircraft list'!$A$4:$G$39,5,FALSE)="YES",T638,""),"")</f>
        <v/>
      </c>
      <c r="AH638" s="117" t="str">
        <f>IFERROR(IF(VLOOKUP($F638,'Aircraft list'!$A$4:$G$39,5,FALSE)="YES",U638,""),"")</f>
        <v/>
      </c>
      <c r="AI638" s="115" t="str">
        <f>IFERROR(IF(VLOOKUP($F638,'Aircraft list'!$A$4:$G$39,5,FALSE)="YES",V638,""),"")</f>
        <v/>
      </c>
      <c r="AJ638" s="101"/>
      <c r="AK638" s="101"/>
      <c r="AL638" s="101"/>
      <c r="AM638" s="102" t="str">
        <f>IFERROR(IF(VLOOKUP($F638,'Aircraft list'!$A$4:$G$39,7,FALSE)="YES",N638,""),"")</f>
        <v/>
      </c>
      <c r="AN638" s="112"/>
      <c r="AO638" s="101"/>
      <c r="AP638" s="101"/>
      <c r="AQ638" s="101"/>
      <c r="AR638" s="111"/>
      <c r="AS638" s="102"/>
      <c r="AT638" s="102"/>
    </row>
    <row r="639" spans="1:46" s="50" customFormat="1">
      <c r="A639" s="84"/>
      <c r="B639" s="75"/>
      <c r="C639" s="76"/>
      <c r="D639" s="77"/>
      <c r="E639" s="73" t="str">
        <f t="shared" si="30"/>
        <v/>
      </c>
      <c r="F639" s="79"/>
      <c r="G639" s="80"/>
      <c r="H639" s="50" t="str">
        <f>IFERROR(IF(VLOOKUP(F639,'Aircraft list'!$A$4:$T$59, 3,FALSE)="YES", "ME", "SE" )," ")</f>
        <v xml:space="preserve"> </v>
      </c>
      <c r="I639" s="80"/>
      <c r="J639" s="81" t="str">
        <f ca="1">IFERROR(IF(AND(
MOD(C639-fctlontodouble(VLOOKUP(B639,#REF!,4,FALSE))/360,1)&gt;=MOD((((MID((MID((IF(ISERR(A639),"",fctsoleil(A639,fctlattodouble(VLOOKUP(B639,#REF!,3,FALSE)),fctlontodouble(VLOOKUP(B639,#REF!,4,FALSE)),FALSE))),1,4)),1,2))*60+MID((MID((IF(ISERR(A639),"",fctsoleil(A639,fctlattodouble(VLOOKUP(B639,#REF!,3,FALSE)),fctlontodouble(VLOOKUP(B639,#REF!,4,FALSE)),FALSE))),1,4)),3,4))/(60*24))-fctlontodouble(VLOOKUP(B639,#REF!,4,FALSE))/360,1),
MOD(C639-fctlontodouble(VLOOKUP(B639,#REF!,4,FALSE))/360,1)&lt;MOD((((MID((MID((IF(ISERR(A639),"",fctsoleil(A639,fctlattodouble(VLOOKUP(B639,#REF!,3,FALSE)),fctlontodouble(VLOOKUP(B639,#REF!,4,FALSE)),FALSE))),7,4)),1,2))*60+MID((MID((IF(ISERR(A639),"",fctsoleil(A639,fctlattodouble(VLOOKUP(B639,#REF!,3,FALSE)),fctlontodouble(VLOOKUP(B639,#REF!,4,FALSE)),FALSE))),7,4)),3,4))/(60*24))-fctlontodouble(VLOOKUP(B639,#REF!,4,FALSE))/360,1)
),1,""),"")</f>
        <v/>
      </c>
      <c r="K639" s="82" t="str">
        <f t="shared" si="31"/>
        <v/>
      </c>
      <c r="L639" s="79" t="str">
        <f ca="1">IFERROR(IF(AND(
MOD(E639-fctlontodouble(VLOOKUP(D639,#REF!,4,FALSE))/360,1)&gt;=MOD((((MID((MID((IF(ISERR(A639),"",fctsoleil(A639,fctlattodouble(VLOOKUP(D639,#REF!,3,FALSE)),fctlontodouble(VLOOKUP(D639,#REF!,4,FALSE)),FALSE))),1,4)),1,2))*60+MID((MID((IF(ISERR(A639),"",fctsoleil(A639,fctlattodouble(VLOOKUP(D639,#REF!,3,FALSE)),fctlontodouble(VLOOKUP(D639,#REF!,4,FALSE)),FALSE))),1,4)),3,4))/(60*24))-fctlontodouble(VLOOKUP(D639,#REF!,4,FALSE))/360,1),
MOD(E639-fctlontodouble(VLOOKUP(D639,#REF!,4,FALSE))/360,1)&lt;MOD((((MID((MID((IF(ISERR(A639),"",fctsoleil(A639,fctlattodouble(VLOOKUP(D639,#REF!,3,FALSE)),fctlontodouble(VLOOKUP(D639,#REF!,4,FALSE)),FALSE))),7,4)),1,2))*60+MID((MID((IF(ISERR(A639),"",fctsoleil(A639,fctlattodouble(VLOOKUP(D639,#REF!,3,FALSE)),fctlontodouble(VLOOKUP(D639,#REF!,4,FALSE)),FALSE))),7,4)),3,4))/(60*24))-fctlontodouble(VLOOKUP(D639,#REF!,4,FALSE))/360,1)
),1," "),"")</f>
        <v/>
      </c>
      <c r="M639" s="79" t="str">
        <f t="shared" si="32"/>
        <v/>
      </c>
      <c r="N639" s="94"/>
      <c r="O639" s="83"/>
      <c r="P639" s="95"/>
      <c r="Q639" s="96"/>
      <c r="R639" s="97" t="str">
        <f>IF(AND(A639&lt;&gt;0,B639&lt;&gt;0,D639&lt;&gt;0,C639&lt;&gt;0,N639&lt;&gt;0),(vol_de_nuit(B639,D639,A639,C639,N639/24)*24),"")</f>
        <v/>
      </c>
      <c r="S639" s="98"/>
      <c r="T639" s="95"/>
      <c r="U639" s="99"/>
      <c r="V639" s="100"/>
      <c r="W639" s="101"/>
      <c r="X639" s="116" t="str">
        <f>IFERROR(IF(AND(VLOOKUP($F639,'Aircraft list'!$A$4:$G$39,2,FALSE)="YES",VLOOKUP($F639,'Aircraft list'!$A$4:$G$39,4,FALSE)="YES"),T639,""),"")</f>
        <v/>
      </c>
      <c r="Y639" s="115" t="str">
        <f>IFERROR(IF(AND(VLOOKUP($F639,'Aircraft list'!$A$4:$G$39,2,FALSE)="YES",VLOOKUP($F639,'Aircraft list'!$A$4:$G$39,4,FALSE)="YES"),V639,""),"")</f>
        <v/>
      </c>
      <c r="Z639" s="116" t="str">
        <f>IFERROR(IF(AND(VLOOKUP($F639,'Aircraft list'!$A$4:$G$39,3,FALSE)="YES",VLOOKUP($F639,'Aircraft list'!$A$4:$G$39,4,FALSE)="YES"),T639,""),"")</f>
        <v/>
      </c>
      <c r="AA639" s="115" t="str">
        <f>IFERROR(IF(AND(VLOOKUP($F639,'Aircraft list'!$A$4:$G$39,3,FALSE)="YES",VLOOKUP($F639,'Aircraft list'!$A$4:$G$39,4,FALSE)="YES"),V639,""),"")</f>
        <v/>
      </c>
      <c r="AB639" s="116" t="str">
        <f>IFERROR(IF(AND(VLOOKUP($F639,'Aircraft list'!$A$4:$G$39,2,FALSE)="YES",VLOOKUP($F639,'Aircraft list'!$A$4:$G$39,6,FALSE)="YES"),T639,""),"")</f>
        <v/>
      </c>
      <c r="AC639" s="115" t="str">
        <f>IFERROR(IF(AND(VLOOKUP($F639,'Aircraft list'!$A$4:$G$39,2,FALSE)="YES",VLOOKUP($F639,'Aircraft list'!$A$4:$G$39,6,FALSE)="YES"),V639,""),"")</f>
        <v/>
      </c>
      <c r="AD639" s="116" t="str">
        <f>IFERROR(IF(AND(VLOOKUP($F639,'Aircraft list'!$A$4:$G$39,3,FALSE)="YES",VLOOKUP($F639,'Aircraft list'!$A$4:$G$39,6,FALSE)="YES"),T639,""),"")</f>
        <v/>
      </c>
      <c r="AE639" s="117" t="str">
        <f>IFERROR(IF(AND(VLOOKUP($F639,'Aircraft list'!$A$4:$G$39,3,FALSE)="YES",VLOOKUP($F639,'Aircraft list'!$A$4:$G$39,6,FALSE)="YES"),U639,""),"")</f>
        <v/>
      </c>
      <c r="AF639" s="115" t="str">
        <f>IFERROR(IF(AND(VLOOKUP($F639,'Aircraft list'!$A$4:$G$39,3,FALSE)="YES",VLOOKUP($F639,'Aircraft list'!$A$4:$G$39,6,FALSE)="YES"),V639,""),"")</f>
        <v/>
      </c>
      <c r="AG639" s="116" t="str">
        <f>IFERROR(IF(VLOOKUP($F639,'Aircraft list'!$A$4:$G$39,5,FALSE)="YES",T639,""),"")</f>
        <v/>
      </c>
      <c r="AH639" s="117" t="str">
        <f>IFERROR(IF(VLOOKUP($F639,'Aircraft list'!$A$4:$G$39,5,FALSE)="YES",U639,""),"")</f>
        <v/>
      </c>
      <c r="AI639" s="115" t="str">
        <f>IFERROR(IF(VLOOKUP($F639,'Aircraft list'!$A$4:$G$39,5,FALSE)="YES",V639,""),"")</f>
        <v/>
      </c>
      <c r="AJ639" s="101"/>
      <c r="AK639" s="101"/>
      <c r="AL639" s="101"/>
      <c r="AM639" s="102" t="str">
        <f>IFERROR(IF(VLOOKUP($F639,'Aircraft list'!$A$4:$G$39,7,FALSE)="YES",N639,""),"")</f>
        <v/>
      </c>
      <c r="AN639" s="112"/>
      <c r="AO639" s="101"/>
      <c r="AP639" s="101"/>
      <c r="AQ639" s="101"/>
      <c r="AR639" s="111"/>
      <c r="AS639" s="102"/>
      <c r="AT639" s="102"/>
    </row>
    <row r="640" spans="1:46" s="50" customFormat="1">
      <c r="A640" s="84"/>
      <c r="B640" s="75"/>
      <c r="C640" s="76"/>
      <c r="D640" s="77"/>
      <c r="E640" s="73" t="str">
        <f t="shared" si="30"/>
        <v/>
      </c>
      <c r="F640" s="79"/>
      <c r="G640" s="80"/>
      <c r="H640" s="50" t="str">
        <f>IFERROR(IF(VLOOKUP(F640,'Aircraft list'!$A$4:$T$59, 3,FALSE)="YES", "ME", "SE" )," ")</f>
        <v xml:space="preserve"> </v>
      </c>
      <c r="I640" s="80"/>
      <c r="J640" s="81" t="str">
        <f ca="1">IFERROR(IF(AND(
MOD(C640-fctlontodouble(VLOOKUP(B640,#REF!,4,FALSE))/360,1)&gt;=MOD((((MID((MID((IF(ISERR(A640),"",fctsoleil(A640,fctlattodouble(VLOOKUP(B640,#REF!,3,FALSE)),fctlontodouble(VLOOKUP(B640,#REF!,4,FALSE)),FALSE))),1,4)),1,2))*60+MID((MID((IF(ISERR(A640),"",fctsoleil(A640,fctlattodouble(VLOOKUP(B640,#REF!,3,FALSE)),fctlontodouble(VLOOKUP(B640,#REF!,4,FALSE)),FALSE))),1,4)),3,4))/(60*24))-fctlontodouble(VLOOKUP(B640,#REF!,4,FALSE))/360,1),
MOD(C640-fctlontodouble(VLOOKUP(B640,#REF!,4,FALSE))/360,1)&lt;MOD((((MID((MID((IF(ISERR(A640),"",fctsoleil(A640,fctlattodouble(VLOOKUP(B640,#REF!,3,FALSE)),fctlontodouble(VLOOKUP(B640,#REF!,4,FALSE)),FALSE))),7,4)),1,2))*60+MID((MID((IF(ISERR(A640),"",fctsoleil(A640,fctlattodouble(VLOOKUP(B640,#REF!,3,FALSE)),fctlontodouble(VLOOKUP(B640,#REF!,4,FALSE)),FALSE))),7,4)),3,4))/(60*24))-fctlontodouble(VLOOKUP(B640,#REF!,4,FALSE))/360,1)
),1,""),"")</f>
        <v/>
      </c>
      <c r="K640" s="82" t="str">
        <f t="shared" si="31"/>
        <v/>
      </c>
      <c r="L640" s="79" t="str">
        <f ca="1">IFERROR(IF(AND(
MOD(E640-fctlontodouble(VLOOKUP(D640,#REF!,4,FALSE))/360,1)&gt;=MOD((((MID((MID((IF(ISERR(A640),"",fctsoleil(A640,fctlattodouble(VLOOKUP(D640,#REF!,3,FALSE)),fctlontodouble(VLOOKUP(D640,#REF!,4,FALSE)),FALSE))),1,4)),1,2))*60+MID((MID((IF(ISERR(A640),"",fctsoleil(A640,fctlattodouble(VLOOKUP(D640,#REF!,3,FALSE)),fctlontodouble(VLOOKUP(D640,#REF!,4,FALSE)),FALSE))),1,4)),3,4))/(60*24))-fctlontodouble(VLOOKUP(D640,#REF!,4,FALSE))/360,1),
MOD(E640-fctlontodouble(VLOOKUP(D640,#REF!,4,FALSE))/360,1)&lt;MOD((((MID((MID((IF(ISERR(A640),"",fctsoleil(A640,fctlattodouble(VLOOKUP(D640,#REF!,3,FALSE)),fctlontodouble(VLOOKUP(D640,#REF!,4,FALSE)),FALSE))),7,4)),1,2))*60+MID((MID((IF(ISERR(A640),"",fctsoleil(A640,fctlattodouble(VLOOKUP(D640,#REF!,3,FALSE)),fctlontodouble(VLOOKUP(D640,#REF!,4,FALSE)),FALSE))),7,4)),3,4))/(60*24))-fctlontodouble(VLOOKUP(D640,#REF!,4,FALSE))/360,1)
),1," "),"")</f>
        <v/>
      </c>
      <c r="M640" s="79" t="str">
        <f t="shared" si="32"/>
        <v/>
      </c>
      <c r="N640" s="94"/>
      <c r="O640" s="83"/>
      <c r="P640" s="95"/>
      <c r="Q640" s="96"/>
      <c r="R640" s="97" t="str">
        <f>IF(AND(A640&lt;&gt;0,B640&lt;&gt;0,D640&lt;&gt;0,C640&lt;&gt;0,N640&lt;&gt;0),(vol_de_nuit(B640,D640,A640,C640,N640/24)*24),"")</f>
        <v/>
      </c>
      <c r="S640" s="98"/>
      <c r="T640" s="95"/>
      <c r="U640" s="99"/>
      <c r="V640" s="100"/>
      <c r="W640" s="101"/>
      <c r="X640" s="116" t="str">
        <f>IFERROR(IF(AND(VLOOKUP($F640,'Aircraft list'!$A$4:$G$39,2,FALSE)="YES",VLOOKUP($F640,'Aircraft list'!$A$4:$G$39,4,FALSE)="YES"),T640,""),"")</f>
        <v/>
      </c>
      <c r="Y640" s="115" t="str">
        <f>IFERROR(IF(AND(VLOOKUP($F640,'Aircraft list'!$A$4:$G$39,2,FALSE)="YES",VLOOKUP($F640,'Aircraft list'!$A$4:$G$39,4,FALSE)="YES"),V640,""),"")</f>
        <v/>
      </c>
      <c r="Z640" s="116" t="str">
        <f>IFERROR(IF(AND(VLOOKUP($F640,'Aircraft list'!$A$4:$G$39,3,FALSE)="YES",VLOOKUP($F640,'Aircraft list'!$A$4:$G$39,4,FALSE)="YES"),T640,""),"")</f>
        <v/>
      </c>
      <c r="AA640" s="115" t="str">
        <f>IFERROR(IF(AND(VLOOKUP($F640,'Aircraft list'!$A$4:$G$39,3,FALSE)="YES",VLOOKUP($F640,'Aircraft list'!$A$4:$G$39,4,FALSE)="YES"),V640,""),"")</f>
        <v/>
      </c>
      <c r="AB640" s="116" t="str">
        <f>IFERROR(IF(AND(VLOOKUP($F640,'Aircraft list'!$A$4:$G$39,2,FALSE)="YES",VLOOKUP($F640,'Aircraft list'!$A$4:$G$39,6,FALSE)="YES"),T640,""),"")</f>
        <v/>
      </c>
      <c r="AC640" s="115" t="str">
        <f>IFERROR(IF(AND(VLOOKUP($F640,'Aircraft list'!$A$4:$G$39,2,FALSE)="YES",VLOOKUP($F640,'Aircraft list'!$A$4:$G$39,6,FALSE)="YES"),V640,""),"")</f>
        <v/>
      </c>
      <c r="AD640" s="116" t="str">
        <f>IFERROR(IF(AND(VLOOKUP($F640,'Aircraft list'!$A$4:$G$39,3,FALSE)="YES",VLOOKUP($F640,'Aircraft list'!$A$4:$G$39,6,FALSE)="YES"),T640,""),"")</f>
        <v/>
      </c>
      <c r="AE640" s="117" t="str">
        <f>IFERROR(IF(AND(VLOOKUP($F640,'Aircraft list'!$A$4:$G$39,3,FALSE)="YES",VLOOKUP($F640,'Aircraft list'!$A$4:$G$39,6,FALSE)="YES"),U640,""),"")</f>
        <v/>
      </c>
      <c r="AF640" s="115" t="str">
        <f>IFERROR(IF(AND(VLOOKUP($F640,'Aircraft list'!$A$4:$G$39,3,FALSE)="YES",VLOOKUP($F640,'Aircraft list'!$A$4:$G$39,6,FALSE)="YES"),V640,""),"")</f>
        <v/>
      </c>
      <c r="AG640" s="116" t="str">
        <f>IFERROR(IF(VLOOKUP($F640,'Aircraft list'!$A$4:$G$39,5,FALSE)="YES",T640,""),"")</f>
        <v/>
      </c>
      <c r="AH640" s="117" t="str">
        <f>IFERROR(IF(VLOOKUP($F640,'Aircraft list'!$A$4:$G$39,5,FALSE)="YES",U640,""),"")</f>
        <v/>
      </c>
      <c r="AI640" s="115" t="str">
        <f>IFERROR(IF(VLOOKUP($F640,'Aircraft list'!$A$4:$G$39,5,FALSE)="YES",V640,""),"")</f>
        <v/>
      </c>
      <c r="AJ640" s="101"/>
      <c r="AK640" s="101"/>
      <c r="AL640" s="101"/>
      <c r="AM640" s="102" t="str">
        <f>IFERROR(IF(VLOOKUP($F640,'Aircraft list'!$A$4:$G$39,7,FALSE)="YES",N640,""),"")</f>
        <v/>
      </c>
      <c r="AN640" s="112"/>
      <c r="AO640" s="101"/>
      <c r="AP640" s="101"/>
      <c r="AQ640" s="101"/>
      <c r="AR640" s="111"/>
      <c r="AS640" s="102"/>
      <c r="AT640" s="102"/>
    </row>
    <row r="641" spans="1:46" s="50" customFormat="1">
      <c r="A641" s="84"/>
      <c r="B641" s="75"/>
      <c r="C641" s="76"/>
      <c r="D641" s="77"/>
      <c r="E641" s="73" t="str">
        <f t="shared" si="30"/>
        <v/>
      </c>
      <c r="F641" s="79"/>
      <c r="G641" s="80"/>
      <c r="H641" s="50" t="str">
        <f>IFERROR(IF(VLOOKUP(F641,'Aircraft list'!$A$4:$T$59, 3,FALSE)="YES", "ME", "SE" )," ")</f>
        <v xml:space="preserve"> </v>
      </c>
      <c r="I641" s="80"/>
      <c r="J641" s="81" t="str">
        <f ca="1">IFERROR(IF(AND(
MOD(C641-fctlontodouble(VLOOKUP(B641,#REF!,4,FALSE))/360,1)&gt;=MOD((((MID((MID((IF(ISERR(A641),"",fctsoleil(A641,fctlattodouble(VLOOKUP(B641,#REF!,3,FALSE)),fctlontodouble(VLOOKUP(B641,#REF!,4,FALSE)),FALSE))),1,4)),1,2))*60+MID((MID((IF(ISERR(A641),"",fctsoleil(A641,fctlattodouble(VLOOKUP(B641,#REF!,3,FALSE)),fctlontodouble(VLOOKUP(B641,#REF!,4,FALSE)),FALSE))),1,4)),3,4))/(60*24))-fctlontodouble(VLOOKUP(B641,#REF!,4,FALSE))/360,1),
MOD(C641-fctlontodouble(VLOOKUP(B641,#REF!,4,FALSE))/360,1)&lt;MOD((((MID((MID((IF(ISERR(A641),"",fctsoleil(A641,fctlattodouble(VLOOKUP(B641,#REF!,3,FALSE)),fctlontodouble(VLOOKUP(B641,#REF!,4,FALSE)),FALSE))),7,4)),1,2))*60+MID((MID((IF(ISERR(A641),"",fctsoleil(A641,fctlattodouble(VLOOKUP(B641,#REF!,3,FALSE)),fctlontodouble(VLOOKUP(B641,#REF!,4,FALSE)),FALSE))),7,4)),3,4))/(60*24))-fctlontodouble(VLOOKUP(B641,#REF!,4,FALSE))/360,1)
),1,""),"")</f>
        <v/>
      </c>
      <c r="K641" s="82" t="str">
        <f t="shared" si="31"/>
        <v/>
      </c>
      <c r="L641" s="79" t="str">
        <f ca="1">IFERROR(IF(AND(
MOD(E641-fctlontodouble(VLOOKUP(D641,#REF!,4,FALSE))/360,1)&gt;=MOD((((MID((MID((IF(ISERR(A641),"",fctsoleil(A641,fctlattodouble(VLOOKUP(D641,#REF!,3,FALSE)),fctlontodouble(VLOOKUP(D641,#REF!,4,FALSE)),FALSE))),1,4)),1,2))*60+MID((MID((IF(ISERR(A641),"",fctsoleil(A641,fctlattodouble(VLOOKUP(D641,#REF!,3,FALSE)),fctlontodouble(VLOOKUP(D641,#REF!,4,FALSE)),FALSE))),1,4)),3,4))/(60*24))-fctlontodouble(VLOOKUP(D641,#REF!,4,FALSE))/360,1),
MOD(E641-fctlontodouble(VLOOKUP(D641,#REF!,4,FALSE))/360,1)&lt;MOD((((MID((MID((IF(ISERR(A641),"",fctsoleil(A641,fctlattodouble(VLOOKUP(D641,#REF!,3,FALSE)),fctlontodouble(VLOOKUP(D641,#REF!,4,FALSE)),FALSE))),7,4)),1,2))*60+MID((MID((IF(ISERR(A641),"",fctsoleil(A641,fctlattodouble(VLOOKUP(D641,#REF!,3,FALSE)),fctlontodouble(VLOOKUP(D641,#REF!,4,FALSE)),FALSE))),7,4)),3,4))/(60*24))-fctlontodouble(VLOOKUP(D641,#REF!,4,FALSE))/360,1)
),1," "),"")</f>
        <v/>
      </c>
      <c r="M641" s="79" t="str">
        <f t="shared" si="32"/>
        <v/>
      </c>
      <c r="N641" s="94"/>
      <c r="O641" s="83"/>
      <c r="P641" s="95"/>
      <c r="Q641" s="96"/>
      <c r="R641" s="97" t="str">
        <f>IF(AND(A641&lt;&gt;0,B641&lt;&gt;0,D641&lt;&gt;0,C641&lt;&gt;0,N641&lt;&gt;0),(vol_de_nuit(B641,D641,A641,C641,N641/24)*24),"")</f>
        <v/>
      </c>
      <c r="S641" s="98"/>
      <c r="T641" s="95"/>
      <c r="U641" s="99"/>
      <c r="V641" s="100"/>
      <c r="W641" s="101"/>
      <c r="X641" s="116" t="str">
        <f>IFERROR(IF(AND(VLOOKUP($F641,'Aircraft list'!$A$4:$G$39,2,FALSE)="YES",VLOOKUP($F641,'Aircraft list'!$A$4:$G$39,4,FALSE)="YES"),T641,""),"")</f>
        <v/>
      </c>
      <c r="Y641" s="115" t="str">
        <f>IFERROR(IF(AND(VLOOKUP($F641,'Aircraft list'!$A$4:$G$39,2,FALSE)="YES",VLOOKUP($F641,'Aircraft list'!$A$4:$G$39,4,FALSE)="YES"),V641,""),"")</f>
        <v/>
      </c>
      <c r="Z641" s="116" t="str">
        <f>IFERROR(IF(AND(VLOOKUP($F641,'Aircraft list'!$A$4:$G$39,3,FALSE)="YES",VLOOKUP($F641,'Aircraft list'!$A$4:$G$39,4,FALSE)="YES"),T641,""),"")</f>
        <v/>
      </c>
      <c r="AA641" s="115" t="str">
        <f>IFERROR(IF(AND(VLOOKUP($F641,'Aircraft list'!$A$4:$G$39,3,FALSE)="YES",VLOOKUP($F641,'Aircraft list'!$A$4:$G$39,4,FALSE)="YES"),V641,""),"")</f>
        <v/>
      </c>
      <c r="AB641" s="116" t="str">
        <f>IFERROR(IF(AND(VLOOKUP($F641,'Aircraft list'!$A$4:$G$39,2,FALSE)="YES",VLOOKUP($F641,'Aircraft list'!$A$4:$G$39,6,FALSE)="YES"),T641,""),"")</f>
        <v/>
      </c>
      <c r="AC641" s="115" t="str">
        <f>IFERROR(IF(AND(VLOOKUP($F641,'Aircraft list'!$A$4:$G$39,2,FALSE)="YES",VLOOKUP($F641,'Aircraft list'!$A$4:$G$39,6,FALSE)="YES"),V641,""),"")</f>
        <v/>
      </c>
      <c r="AD641" s="116" t="str">
        <f>IFERROR(IF(AND(VLOOKUP($F641,'Aircraft list'!$A$4:$G$39,3,FALSE)="YES",VLOOKUP($F641,'Aircraft list'!$A$4:$G$39,6,FALSE)="YES"),T641,""),"")</f>
        <v/>
      </c>
      <c r="AE641" s="117" t="str">
        <f>IFERROR(IF(AND(VLOOKUP($F641,'Aircraft list'!$A$4:$G$39,3,FALSE)="YES",VLOOKUP($F641,'Aircraft list'!$A$4:$G$39,6,FALSE)="YES"),U641,""),"")</f>
        <v/>
      </c>
      <c r="AF641" s="115" t="str">
        <f>IFERROR(IF(AND(VLOOKUP($F641,'Aircraft list'!$A$4:$G$39,3,FALSE)="YES",VLOOKUP($F641,'Aircraft list'!$A$4:$G$39,6,FALSE)="YES"),V641,""),"")</f>
        <v/>
      </c>
      <c r="AG641" s="116" t="str">
        <f>IFERROR(IF(VLOOKUP($F641,'Aircraft list'!$A$4:$G$39,5,FALSE)="YES",T641,""),"")</f>
        <v/>
      </c>
      <c r="AH641" s="117" t="str">
        <f>IFERROR(IF(VLOOKUP($F641,'Aircraft list'!$A$4:$G$39,5,FALSE)="YES",U641,""),"")</f>
        <v/>
      </c>
      <c r="AI641" s="115" t="str">
        <f>IFERROR(IF(VLOOKUP($F641,'Aircraft list'!$A$4:$G$39,5,FALSE)="YES",V641,""),"")</f>
        <v/>
      </c>
      <c r="AJ641" s="101"/>
      <c r="AK641" s="101"/>
      <c r="AL641" s="101"/>
      <c r="AM641" s="102" t="str">
        <f>IFERROR(IF(VLOOKUP($F641,'Aircraft list'!$A$4:$G$39,7,FALSE)="YES",N641,""),"")</f>
        <v/>
      </c>
      <c r="AN641" s="112"/>
      <c r="AO641" s="101"/>
      <c r="AP641" s="101"/>
      <c r="AQ641" s="101"/>
      <c r="AR641" s="111"/>
      <c r="AS641" s="102"/>
      <c r="AT641" s="102"/>
    </row>
    <row r="642" spans="1:46" s="50" customFormat="1">
      <c r="A642" s="84"/>
      <c r="B642" s="75"/>
      <c r="C642" s="76"/>
      <c r="D642" s="77"/>
      <c r="E642" s="73" t="str">
        <f t="shared" si="30"/>
        <v/>
      </c>
      <c r="F642" s="79"/>
      <c r="G642" s="80"/>
      <c r="H642" s="50" t="str">
        <f>IFERROR(IF(VLOOKUP(F642,'Aircraft list'!$A$4:$T$59, 3,FALSE)="YES", "ME", "SE" )," ")</f>
        <v xml:space="preserve"> </v>
      </c>
      <c r="I642" s="80"/>
      <c r="J642" s="81" t="str">
        <f ca="1">IFERROR(IF(AND(
MOD(C642-fctlontodouble(VLOOKUP(B642,#REF!,4,FALSE))/360,1)&gt;=MOD((((MID((MID((IF(ISERR(A642),"",fctsoleil(A642,fctlattodouble(VLOOKUP(B642,#REF!,3,FALSE)),fctlontodouble(VLOOKUP(B642,#REF!,4,FALSE)),FALSE))),1,4)),1,2))*60+MID((MID((IF(ISERR(A642),"",fctsoleil(A642,fctlattodouble(VLOOKUP(B642,#REF!,3,FALSE)),fctlontodouble(VLOOKUP(B642,#REF!,4,FALSE)),FALSE))),1,4)),3,4))/(60*24))-fctlontodouble(VLOOKUP(B642,#REF!,4,FALSE))/360,1),
MOD(C642-fctlontodouble(VLOOKUP(B642,#REF!,4,FALSE))/360,1)&lt;MOD((((MID((MID((IF(ISERR(A642),"",fctsoleil(A642,fctlattodouble(VLOOKUP(B642,#REF!,3,FALSE)),fctlontodouble(VLOOKUP(B642,#REF!,4,FALSE)),FALSE))),7,4)),1,2))*60+MID((MID((IF(ISERR(A642),"",fctsoleil(A642,fctlattodouble(VLOOKUP(B642,#REF!,3,FALSE)),fctlontodouble(VLOOKUP(B642,#REF!,4,FALSE)),FALSE))),7,4)),3,4))/(60*24))-fctlontodouble(VLOOKUP(B642,#REF!,4,FALSE))/360,1)
),1,""),"")</f>
        <v/>
      </c>
      <c r="K642" s="82" t="str">
        <f t="shared" si="31"/>
        <v/>
      </c>
      <c r="L642" s="79" t="str">
        <f ca="1">IFERROR(IF(AND(
MOD(E642-fctlontodouble(VLOOKUP(D642,#REF!,4,FALSE))/360,1)&gt;=MOD((((MID((MID((IF(ISERR(A642),"",fctsoleil(A642,fctlattodouble(VLOOKUP(D642,#REF!,3,FALSE)),fctlontodouble(VLOOKUP(D642,#REF!,4,FALSE)),FALSE))),1,4)),1,2))*60+MID((MID((IF(ISERR(A642),"",fctsoleil(A642,fctlattodouble(VLOOKUP(D642,#REF!,3,FALSE)),fctlontodouble(VLOOKUP(D642,#REF!,4,FALSE)),FALSE))),1,4)),3,4))/(60*24))-fctlontodouble(VLOOKUP(D642,#REF!,4,FALSE))/360,1),
MOD(E642-fctlontodouble(VLOOKUP(D642,#REF!,4,FALSE))/360,1)&lt;MOD((((MID((MID((IF(ISERR(A642),"",fctsoleil(A642,fctlattodouble(VLOOKUP(D642,#REF!,3,FALSE)),fctlontodouble(VLOOKUP(D642,#REF!,4,FALSE)),FALSE))),7,4)),1,2))*60+MID((MID((IF(ISERR(A642),"",fctsoleil(A642,fctlattodouble(VLOOKUP(D642,#REF!,3,FALSE)),fctlontodouble(VLOOKUP(D642,#REF!,4,FALSE)),FALSE))),7,4)),3,4))/(60*24))-fctlontodouble(VLOOKUP(D642,#REF!,4,FALSE))/360,1)
),1," "),"")</f>
        <v/>
      </c>
      <c r="M642" s="79" t="str">
        <f t="shared" si="32"/>
        <v/>
      </c>
      <c r="N642" s="94"/>
      <c r="O642" s="83"/>
      <c r="P642" s="95"/>
      <c r="Q642" s="96"/>
      <c r="R642" s="97" t="str">
        <f>IF(AND(A642&lt;&gt;0,B642&lt;&gt;0,D642&lt;&gt;0,C642&lt;&gt;0,N642&lt;&gt;0),(vol_de_nuit(B642,D642,A642,C642,N642/24)*24),"")</f>
        <v/>
      </c>
      <c r="S642" s="98"/>
      <c r="T642" s="95"/>
      <c r="U642" s="99"/>
      <c r="V642" s="100"/>
      <c r="W642" s="101"/>
      <c r="X642" s="116" t="str">
        <f>IFERROR(IF(AND(VLOOKUP($F642,'Aircraft list'!$A$4:$G$39,2,FALSE)="YES",VLOOKUP($F642,'Aircraft list'!$A$4:$G$39,4,FALSE)="YES"),T642,""),"")</f>
        <v/>
      </c>
      <c r="Y642" s="115" t="str">
        <f>IFERROR(IF(AND(VLOOKUP($F642,'Aircraft list'!$A$4:$G$39,2,FALSE)="YES",VLOOKUP($F642,'Aircraft list'!$A$4:$G$39,4,FALSE)="YES"),V642,""),"")</f>
        <v/>
      </c>
      <c r="Z642" s="116" t="str">
        <f>IFERROR(IF(AND(VLOOKUP($F642,'Aircraft list'!$A$4:$G$39,3,FALSE)="YES",VLOOKUP($F642,'Aircraft list'!$A$4:$G$39,4,FALSE)="YES"),T642,""),"")</f>
        <v/>
      </c>
      <c r="AA642" s="115" t="str">
        <f>IFERROR(IF(AND(VLOOKUP($F642,'Aircraft list'!$A$4:$G$39,3,FALSE)="YES",VLOOKUP($F642,'Aircraft list'!$A$4:$G$39,4,FALSE)="YES"),V642,""),"")</f>
        <v/>
      </c>
      <c r="AB642" s="116" t="str">
        <f>IFERROR(IF(AND(VLOOKUP($F642,'Aircraft list'!$A$4:$G$39,2,FALSE)="YES",VLOOKUP($F642,'Aircraft list'!$A$4:$G$39,6,FALSE)="YES"),T642,""),"")</f>
        <v/>
      </c>
      <c r="AC642" s="115" t="str">
        <f>IFERROR(IF(AND(VLOOKUP($F642,'Aircraft list'!$A$4:$G$39,2,FALSE)="YES",VLOOKUP($F642,'Aircraft list'!$A$4:$G$39,6,FALSE)="YES"),V642,""),"")</f>
        <v/>
      </c>
      <c r="AD642" s="116" t="str">
        <f>IFERROR(IF(AND(VLOOKUP($F642,'Aircraft list'!$A$4:$G$39,3,FALSE)="YES",VLOOKUP($F642,'Aircraft list'!$A$4:$G$39,6,FALSE)="YES"),T642,""),"")</f>
        <v/>
      </c>
      <c r="AE642" s="117" t="str">
        <f>IFERROR(IF(AND(VLOOKUP($F642,'Aircraft list'!$A$4:$G$39,3,FALSE)="YES",VLOOKUP($F642,'Aircraft list'!$A$4:$G$39,6,FALSE)="YES"),U642,""),"")</f>
        <v/>
      </c>
      <c r="AF642" s="115" t="str">
        <f>IFERROR(IF(AND(VLOOKUP($F642,'Aircraft list'!$A$4:$G$39,3,FALSE)="YES",VLOOKUP($F642,'Aircraft list'!$A$4:$G$39,6,FALSE)="YES"),V642,""),"")</f>
        <v/>
      </c>
      <c r="AG642" s="116" t="str">
        <f>IFERROR(IF(VLOOKUP($F642,'Aircraft list'!$A$4:$G$39,5,FALSE)="YES",T642,""),"")</f>
        <v/>
      </c>
      <c r="AH642" s="117" t="str">
        <f>IFERROR(IF(VLOOKUP($F642,'Aircraft list'!$A$4:$G$39,5,FALSE)="YES",U642,""),"")</f>
        <v/>
      </c>
      <c r="AI642" s="115" t="str">
        <f>IFERROR(IF(VLOOKUP($F642,'Aircraft list'!$A$4:$G$39,5,FALSE)="YES",V642,""),"")</f>
        <v/>
      </c>
      <c r="AJ642" s="101"/>
      <c r="AK642" s="101"/>
      <c r="AL642" s="101"/>
      <c r="AM642" s="102" t="str">
        <f>IFERROR(IF(VLOOKUP($F642,'Aircraft list'!$A$4:$G$39,7,FALSE)="YES",N642,""),"")</f>
        <v/>
      </c>
      <c r="AN642" s="112"/>
      <c r="AO642" s="101"/>
      <c r="AP642" s="101"/>
      <c r="AQ642" s="101"/>
      <c r="AR642" s="111"/>
      <c r="AS642" s="102"/>
      <c r="AT642" s="102"/>
    </row>
    <row r="643" spans="1:46" s="50" customFormat="1">
      <c r="A643" s="84"/>
      <c r="B643" s="75"/>
      <c r="C643" s="76"/>
      <c r="D643" s="77"/>
      <c r="E643" s="73" t="str">
        <f t="shared" si="30"/>
        <v/>
      </c>
      <c r="F643" s="79"/>
      <c r="G643" s="80"/>
      <c r="H643" s="50" t="str">
        <f>IFERROR(IF(VLOOKUP(F643,'Aircraft list'!$A$4:$T$59, 3,FALSE)="YES", "ME", "SE" )," ")</f>
        <v xml:space="preserve"> </v>
      </c>
      <c r="I643" s="80"/>
      <c r="J643" s="81" t="str">
        <f ca="1">IFERROR(IF(AND(
MOD(C643-fctlontodouble(VLOOKUP(B643,#REF!,4,FALSE))/360,1)&gt;=MOD((((MID((MID((IF(ISERR(A643),"",fctsoleil(A643,fctlattodouble(VLOOKUP(B643,#REF!,3,FALSE)),fctlontodouble(VLOOKUP(B643,#REF!,4,FALSE)),FALSE))),1,4)),1,2))*60+MID((MID((IF(ISERR(A643),"",fctsoleil(A643,fctlattodouble(VLOOKUP(B643,#REF!,3,FALSE)),fctlontodouble(VLOOKUP(B643,#REF!,4,FALSE)),FALSE))),1,4)),3,4))/(60*24))-fctlontodouble(VLOOKUP(B643,#REF!,4,FALSE))/360,1),
MOD(C643-fctlontodouble(VLOOKUP(B643,#REF!,4,FALSE))/360,1)&lt;MOD((((MID((MID((IF(ISERR(A643),"",fctsoleil(A643,fctlattodouble(VLOOKUP(B643,#REF!,3,FALSE)),fctlontodouble(VLOOKUP(B643,#REF!,4,FALSE)),FALSE))),7,4)),1,2))*60+MID((MID((IF(ISERR(A643),"",fctsoleil(A643,fctlattodouble(VLOOKUP(B643,#REF!,3,FALSE)),fctlontodouble(VLOOKUP(B643,#REF!,4,FALSE)),FALSE))),7,4)),3,4))/(60*24))-fctlontodouble(VLOOKUP(B643,#REF!,4,FALSE))/360,1)
),1,""),"")</f>
        <v/>
      </c>
      <c r="K643" s="82" t="str">
        <f t="shared" si="31"/>
        <v/>
      </c>
      <c r="L643" s="79" t="str">
        <f ca="1">IFERROR(IF(AND(
MOD(E643-fctlontodouble(VLOOKUP(D643,#REF!,4,FALSE))/360,1)&gt;=MOD((((MID((MID((IF(ISERR(A643),"",fctsoleil(A643,fctlattodouble(VLOOKUP(D643,#REF!,3,FALSE)),fctlontodouble(VLOOKUP(D643,#REF!,4,FALSE)),FALSE))),1,4)),1,2))*60+MID((MID((IF(ISERR(A643),"",fctsoleil(A643,fctlattodouble(VLOOKUP(D643,#REF!,3,FALSE)),fctlontodouble(VLOOKUP(D643,#REF!,4,FALSE)),FALSE))),1,4)),3,4))/(60*24))-fctlontodouble(VLOOKUP(D643,#REF!,4,FALSE))/360,1),
MOD(E643-fctlontodouble(VLOOKUP(D643,#REF!,4,FALSE))/360,1)&lt;MOD((((MID((MID((IF(ISERR(A643),"",fctsoleil(A643,fctlattodouble(VLOOKUP(D643,#REF!,3,FALSE)),fctlontodouble(VLOOKUP(D643,#REF!,4,FALSE)),FALSE))),7,4)),1,2))*60+MID((MID((IF(ISERR(A643),"",fctsoleil(A643,fctlattodouble(VLOOKUP(D643,#REF!,3,FALSE)),fctlontodouble(VLOOKUP(D643,#REF!,4,FALSE)),FALSE))),7,4)),3,4))/(60*24))-fctlontodouble(VLOOKUP(D643,#REF!,4,FALSE))/360,1)
),1," "),"")</f>
        <v/>
      </c>
      <c r="M643" s="79" t="str">
        <f t="shared" si="32"/>
        <v/>
      </c>
      <c r="N643" s="94"/>
      <c r="O643" s="83"/>
      <c r="P643" s="95"/>
      <c r="Q643" s="96"/>
      <c r="R643" s="97" t="str">
        <f>IF(AND(A643&lt;&gt;0,B643&lt;&gt;0,D643&lt;&gt;0,C643&lt;&gt;0,N643&lt;&gt;0),(vol_de_nuit(B643,D643,A643,C643,N643/24)*24),"")</f>
        <v/>
      </c>
      <c r="S643" s="98"/>
      <c r="T643" s="95"/>
      <c r="U643" s="99"/>
      <c r="V643" s="100"/>
      <c r="W643" s="101"/>
      <c r="X643" s="116" t="str">
        <f>IFERROR(IF(AND(VLOOKUP($F643,'Aircraft list'!$A$4:$G$39,2,FALSE)="YES",VLOOKUP($F643,'Aircraft list'!$A$4:$G$39,4,FALSE)="YES"),T643,""),"")</f>
        <v/>
      </c>
      <c r="Y643" s="115" t="str">
        <f>IFERROR(IF(AND(VLOOKUP($F643,'Aircraft list'!$A$4:$G$39,2,FALSE)="YES",VLOOKUP($F643,'Aircraft list'!$A$4:$G$39,4,FALSE)="YES"),V643,""),"")</f>
        <v/>
      </c>
      <c r="Z643" s="116" t="str">
        <f>IFERROR(IF(AND(VLOOKUP($F643,'Aircraft list'!$A$4:$G$39,3,FALSE)="YES",VLOOKUP($F643,'Aircraft list'!$A$4:$G$39,4,FALSE)="YES"),T643,""),"")</f>
        <v/>
      </c>
      <c r="AA643" s="115" t="str">
        <f>IFERROR(IF(AND(VLOOKUP($F643,'Aircraft list'!$A$4:$G$39,3,FALSE)="YES",VLOOKUP($F643,'Aircraft list'!$A$4:$G$39,4,FALSE)="YES"),V643,""),"")</f>
        <v/>
      </c>
      <c r="AB643" s="116" t="str">
        <f>IFERROR(IF(AND(VLOOKUP($F643,'Aircraft list'!$A$4:$G$39,2,FALSE)="YES",VLOOKUP($F643,'Aircraft list'!$A$4:$G$39,6,FALSE)="YES"),T643,""),"")</f>
        <v/>
      </c>
      <c r="AC643" s="115" t="str">
        <f>IFERROR(IF(AND(VLOOKUP($F643,'Aircraft list'!$A$4:$G$39,2,FALSE)="YES",VLOOKUP($F643,'Aircraft list'!$A$4:$G$39,6,FALSE)="YES"),V643,""),"")</f>
        <v/>
      </c>
      <c r="AD643" s="116" t="str">
        <f>IFERROR(IF(AND(VLOOKUP($F643,'Aircraft list'!$A$4:$G$39,3,FALSE)="YES",VLOOKUP($F643,'Aircraft list'!$A$4:$G$39,6,FALSE)="YES"),T643,""),"")</f>
        <v/>
      </c>
      <c r="AE643" s="117" t="str">
        <f>IFERROR(IF(AND(VLOOKUP($F643,'Aircraft list'!$A$4:$G$39,3,FALSE)="YES",VLOOKUP($F643,'Aircraft list'!$A$4:$G$39,6,FALSE)="YES"),U643,""),"")</f>
        <v/>
      </c>
      <c r="AF643" s="115" t="str">
        <f>IFERROR(IF(AND(VLOOKUP($F643,'Aircraft list'!$A$4:$G$39,3,FALSE)="YES",VLOOKUP($F643,'Aircraft list'!$A$4:$G$39,6,FALSE)="YES"),V643,""),"")</f>
        <v/>
      </c>
      <c r="AG643" s="116" t="str">
        <f>IFERROR(IF(VLOOKUP($F643,'Aircraft list'!$A$4:$G$39,5,FALSE)="YES",T643,""),"")</f>
        <v/>
      </c>
      <c r="AH643" s="117" t="str">
        <f>IFERROR(IF(VLOOKUP($F643,'Aircraft list'!$A$4:$G$39,5,FALSE)="YES",U643,""),"")</f>
        <v/>
      </c>
      <c r="AI643" s="115" t="str">
        <f>IFERROR(IF(VLOOKUP($F643,'Aircraft list'!$A$4:$G$39,5,FALSE)="YES",V643,""),"")</f>
        <v/>
      </c>
      <c r="AJ643" s="101"/>
      <c r="AK643" s="101"/>
      <c r="AL643" s="101"/>
      <c r="AM643" s="102" t="str">
        <f>IFERROR(IF(VLOOKUP($F643,'Aircraft list'!$A$4:$G$39,7,FALSE)="YES",N643,""),"")</f>
        <v/>
      </c>
      <c r="AN643" s="112"/>
      <c r="AO643" s="101"/>
      <c r="AP643" s="101"/>
      <c r="AQ643" s="101"/>
      <c r="AR643" s="111"/>
      <c r="AS643" s="102"/>
      <c r="AT643" s="102"/>
    </row>
    <row r="644" spans="1:46" s="50" customFormat="1">
      <c r="A644" s="84"/>
      <c r="B644" s="75"/>
      <c r="C644" s="76"/>
      <c r="D644" s="77"/>
      <c r="E644" s="73" t="str">
        <f t="shared" si="30"/>
        <v/>
      </c>
      <c r="F644" s="79"/>
      <c r="G644" s="80"/>
      <c r="H644" s="50" t="str">
        <f>IFERROR(IF(VLOOKUP(F644,'Aircraft list'!$A$4:$T$59, 3,FALSE)="YES", "ME", "SE" )," ")</f>
        <v xml:space="preserve"> </v>
      </c>
      <c r="I644" s="80"/>
      <c r="J644" s="81" t="str">
        <f ca="1">IFERROR(IF(AND(
MOD(C644-fctlontodouble(VLOOKUP(B644,#REF!,4,FALSE))/360,1)&gt;=MOD((((MID((MID((IF(ISERR(A644),"",fctsoleil(A644,fctlattodouble(VLOOKUP(B644,#REF!,3,FALSE)),fctlontodouble(VLOOKUP(B644,#REF!,4,FALSE)),FALSE))),1,4)),1,2))*60+MID((MID((IF(ISERR(A644),"",fctsoleil(A644,fctlattodouble(VLOOKUP(B644,#REF!,3,FALSE)),fctlontodouble(VLOOKUP(B644,#REF!,4,FALSE)),FALSE))),1,4)),3,4))/(60*24))-fctlontodouble(VLOOKUP(B644,#REF!,4,FALSE))/360,1),
MOD(C644-fctlontodouble(VLOOKUP(B644,#REF!,4,FALSE))/360,1)&lt;MOD((((MID((MID((IF(ISERR(A644),"",fctsoleil(A644,fctlattodouble(VLOOKUP(B644,#REF!,3,FALSE)),fctlontodouble(VLOOKUP(B644,#REF!,4,FALSE)),FALSE))),7,4)),1,2))*60+MID((MID((IF(ISERR(A644),"",fctsoleil(A644,fctlattodouble(VLOOKUP(B644,#REF!,3,FALSE)),fctlontodouble(VLOOKUP(B644,#REF!,4,FALSE)),FALSE))),7,4)),3,4))/(60*24))-fctlontodouble(VLOOKUP(B644,#REF!,4,FALSE))/360,1)
),1,""),"")</f>
        <v/>
      </c>
      <c r="K644" s="82" t="str">
        <f t="shared" si="31"/>
        <v/>
      </c>
      <c r="L644" s="79" t="str">
        <f ca="1">IFERROR(IF(AND(
MOD(E644-fctlontodouble(VLOOKUP(D644,#REF!,4,FALSE))/360,1)&gt;=MOD((((MID((MID((IF(ISERR(A644),"",fctsoleil(A644,fctlattodouble(VLOOKUP(D644,#REF!,3,FALSE)),fctlontodouble(VLOOKUP(D644,#REF!,4,FALSE)),FALSE))),1,4)),1,2))*60+MID((MID((IF(ISERR(A644),"",fctsoleil(A644,fctlattodouble(VLOOKUP(D644,#REF!,3,FALSE)),fctlontodouble(VLOOKUP(D644,#REF!,4,FALSE)),FALSE))),1,4)),3,4))/(60*24))-fctlontodouble(VLOOKUP(D644,#REF!,4,FALSE))/360,1),
MOD(E644-fctlontodouble(VLOOKUP(D644,#REF!,4,FALSE))/360,1)&lt;MOD((((MID((MID((IF(ISERR(A644),"",fctsoleil(A644,fctlattodouble(VLOOKUP(D644,#REF!,3,FALSE)),fctlontodouble(VLOOKUP(D644,#REF!,4,FALSE)),FALSE))),7,4)),1,2))*60+MID((MID((IF(ISERR(A644),"",fctsoleil(A644,fctlattodouble(VLOOKUP(D644,#REF!,3,FALSE)),fctlontodouble(VLOOKUP(D644,#REF!,4,FALSE)),FALSE))),7,4)),3,4))/(60*24))-fctlontodouble(VLOOKUP(D644,#REF!,4,FALSE))/360,1)
),1," "),"")</f>
        <v/>
      </c>
      <c r="M644" s="79" t="str">
        <f t="shared" si="32"/>
        <v/>
      </c>
      <c r="N644" s="94"/>
      <c r="O644" s="83"/>
      <c r="P644" s="95"/>
      <c r="Q644" s="96"/>
      <c r="R644" s="97" t="str">
        <f>IF(AND(A644&lt;&gt;0,B644&lt;&gt;0,D644&lt;&gt;0,C644&lt;&gt;0,N644&lt;&gt;0),(vol_de_nuit(B644,D644,A644,C644,N644/24)*24),"")</f>
        <v/>
      </c>
      <c r="S644" s="98"/>
      <c r="T644" s="95"/>
      <c r="U644" s="99"/>
      <c r="V644" s="100"/>
      <c r="W644" s="101"/>
      <c r="X644" s="116" t="str">
        <f>IFERROR(IF(AND(VLOOKUP($F644,'Aircraft list'!$A$4:$G$39,2,FALSE)="YES",VLOOKUP($F644,'Aircraft list'!$A$4:$G$39,4,FALSE)="YES"),T644,""),"")</f>
        <v/>
      </c>
      <c r="Y644" s="115" t="str">
        <f>IFERROR(IF(AND(VLOOKUP($F644,'Aircraft list'!$A$4:$G$39,2,FALSE)="YES",VLOOKUP($F644,'Aircraft list'!$A$4:$G$39,4,FALSE)="YES"),V644,""),"")</f>
        <v/>
      </c>
      <c r="Z644" s="116" t="str">
        <f>IFERROR(IF(AND(VLOOKUP($F644,'Aircraft list'!$A$4:$G$39,3,FALSE)="YES",VLOOKUP($F644,'Aircraft list'!$A$4:$G$39,4,FALSE)="YES"),T644,""),"")</f>
        <v/>
      </c>
      <c r="AA644" s="115" t="str">
        <f>IFERROR(IF(AND(VLOOKUP($F644,'Aircraft list'!$A$4:$G$39,3,FALSE)="YES",VLOOKUP($F644,'Aircraft list'!$A$4:$G$39,4,FALSE)="YES"),V644,""),"")</f>
        <v/>
      </c>
      <c r="AB644" s="116" t="str">
        <f>IFERROR(IF(AND(VLOOKUP($F644,'Aircraft list'!$A$4:$G$39,2,FALSE)="YES",VLOOKUP($F644,'Aircraft list'!$A$4:$G$39,6,FALSE)="YES"),T644,""),"")</f>
        <v/>
      </c>
      <c r="AC644" s="115" t="str">
        <f>IFERROR(IF(AND(VLOOKUP($F644,'Aircraft list'!$A$4:$G$39,2,FALSE)="YES",VLOOKUP($F644,'Aircraft list'!$A$4:$G$39,6,FALSE)="YES"),V644,""),"")</f>
        <v/>
      </c>
      <c r="AD644" s="116" t="str">
        <f>IFERROR(IF(AND(VLOOKUP($F644,'Aircraft list'!$A$4:$G$39,3,FALSE)="YES",VLOOKUP($F644,'Aircraft list'!$A$4:$G$39,6,FALSE)="YES"),T644,""),"")</f>
        <v/>
      </c>
      <c r="AE644" s="117" t="str">
        <f>IFERROR(IF(AND(VLOOKUP($F644,'Aircraft list'!$A$4:$G$39,3,FALSE)="YES",VLOOKUP($F644,'Aircraft list'!$A$4:$G$39,6,FALSE)="YES"),U644,""),"")</f>
        <v/>
      </c>
      <c r="AF644" s="115" t="str">
        <f>IFERROR(IF(AND(VLOOKUP($F644,'Aircraft list'!$A$4:$G$39,3,FALSE)="YES",VLOOKUP($F644,'Aircraft list'!$A$4:$G$39,6,FALSE)="YES"),V644,""),"")</f>
        <v/>
      </c>
      <c r="AG644" s="116" t="str">
        <f>IFERROR(IF(VLOOKUP($F644,'Aircraft list'!$A$4:$G$39,5,FALSE)="YES",T644,""),"")</f>
        <v/>
      </c>
      <c r="AH644" s="117" t="str">
        <f>IFERROR(IF(VLOOKUP($F644,'Aircraft list'!$A$4:$G$39,5,FALSE)="YES",U644,""),"")</f>
        <v/>
      </c>
      <c r="AI644" s="115" t="str">
        <f>IFERROR(IF(VLOOKUP($F644,'Aircraft list'!$A$4:$G$39,5,FALSE)="YES",V644,""),"")</f>
        <v/>
      </c>
      <c r="AJ644" s="101"/>
      <c r="AK644" s="101"/>
      <c r="AL644" s="101"/>
      <c r="AM644" s="102" t="str">
        <f>IFERROR(IF(VLOOKUP($F644,'Aircraft list'!$A$4:$G$39,7,FALSE)="YES",N644,""),"")</f>
        <v/>
      </c>
      <c r="AN644" s="112"/>
      <c r="AO644" s="101"/>
      <c r="AP644" s="101"/>
      <c r="AQ644" s="101"/>
      <c r="AR644" s="111"/>
      <c r="AS644" s="102"/>
      <c r="AT644" s="102"/>
    </row>
    <row r="645" spans="1:46" s="50" customFormat="1">
      <c r="A645" s="84"/>
      <c r="B645" s="75"/>
      <c r="C645" s="76"/>
      <c r="D645" s="77"/>
      <c r="E645" s="73" t="str">
        <f t="shared" si="30"/>
        <v/>
      </c>
      <c r="F645" s="79"/>
      <c r="G645" s="80"/>
      <c r="H645" s="50" t="str">
        <f>IFERROR(IF(VLOOKUP(F645,'Aircraft list'!$A$4:$T$59, 3,FALSE)="YES", "ME", "SE" )," ")</f>
        <v xml:space="preserve"> </v>
      </c>
      <c r="I645" s="80"/>
      <c r="J645" s="81" t="str">
        <f ca="1">IFERROR(IF(AND(
MOD(C645-fctlontodouble(VLOOKUP(B645,#REF!,4,FALSE))/360,1)&gt;=MOD((((MID((MID((IF(ISERR(A645),"",fctsoleil(A645,fctlattodouble(VLOOKUP(B645,#REF!,3,FALSE)),fctlontodouble(VLOOKUP(B645,#REF!,4,FALSE)),FALSE))),1,4)),1,2))*60+MID((MID((IF(ISERR(A645),"",fctsoleil(A645,fctlattodouble(VLOOKUP(B645,#REF!,3,FALSE)),fctlontodouble(VLOOKUP(B645,#REF!,4,FALSE)),FALSE))),1,4)),3,4))/(60*24))-fctlontodouble(VLOOKUP(B645,#REF!,4,FALSE))/360,1),
MOD(C645-fctlontodouble(VLOOKUP(B645,#REF!,4,FALSE))/360,1)&lt;MOD((((MID((MID((IF(ISERR(A645),"",fctsoleil(A645,fctlattodouble(VLOOKUP(B645,#REF!,3,FALSE)),fctlontodouble(VLOOKUP(B645,#REF!,4,FALSE)),FALSE))),7,4)),1,2))*60+MID((MID((IF(ISERR(A645),"",fctsoleil(A645,fctlattodouble(VLOOKUP(B645,#REF!,3,FALSE)),fctlontodouble(VLOOKUP(B645,#REF!,4,FALSE)),FALSE))),7,4)),3,4))/(60*24))-fctlontodouble(VLOOKUP(B645,#REF!,4,FALSE))/360,1)
),1,""),"")</f>
        <v/>
      </c>
      <c r="K645" s="82" t="str">
        <f t="shared" si="31"/>
        <v/>
      </c>
      <c r="L645" s="79" t="str">
        <f ca="1">IFERROR(IF(AND(
MOD(E645-fctlontodouble(VLOOKUP(D645,#REF!,4,FALSE))/360,1)&gt;=MOD((((MID((MID((IF(ISERR(A645),"",fctsoleil(A645,fctlattodouble(VLOOKUP(D645,#REF!,3,FALSE)),fctlontodouble(VLOOKUP(D645,#REF!,4,FALSE)),FALSE))),1,4)),1,2))*60+MID((MID((IF(ISERR(A645),"",fctsoleil(A645,fctlattodouble(VLOOKUP(D645,#REF!,3,FALSE)),fctlontodouble(VLOOKUP(D645,#REF!,4,FALSE)),FALSE))),1,4)),3,4))/(60*24))-fctlontodouble(VLOOKUP(D645,#REF!,4,FALSE))/360,1),
MOD(E645-fctlontodouble(VLOOKUP(D645,#REF!,4,FALSE))/360,1)&lt;MOD((((MID((MID((IF(ISERR(A645),"",fctsoleil(A645,fctlattodouble(VLOOKUP(D645,#REF!,3,FALSE)),fctlontodouble(VLOOKUP(D645,#REF!,4,FALSE)),FALSE))),7,4)),1,2))*60+MID((MID((IF(ISERR(A645),"",fctsoleil(A645,fctlattodouble(VLOOKUP(D645,#REF!,3,FALSE)),fctlontodouble(VLOOKUP(D645,#REF!,4,FALSE)),FALSE))),7,4)),3,4))/(60*24))-fctlontodouble(VLOOKUP(D645,#REF!,4,FALSE))/360,1)
),1," "),"")</f>
        <v/>
      </c>
      <c r="M645" s="79" t="str">
        <f t="shared" si="32"/>
        <v/>
      </c>
      <c r="N645" s="94"/>
      <c r="O645" s="83"/>
      <c r="P645" s="95"/>
      <c r="Q645" s="96"/>
      <c r="R645" s="97" t="str">
        <f>IF(AND(A645&lt;&gt;0,B645&lt;&gt;0,D645&lt;&gt;0,C645&lt;&gt;0,N645&lt;&gt;0),(vol_de_nuit(B645,D645,A645,C645,N645/24)*24),"")</f>
        <v/>
      </c>
      <c r="S645" s="98"/>
      <c r="T645" s="95"/>
      <c r="U645" s="99"/>
      <c r="V645" s="100"/>
      <c r="W645" s="101"/>
      <c r="X645" s="116" t="str">
        <f>IFERROR(IF(AND(VLOOKUP($F645,'Aircraft list'!$A$4:$G$39,2,FALSE)="YES",VLOOKUP($F645,'Aircraft list'!$A$4:$G$39,4,FALSE)="YES"),T645,""),"")</f>
        <v/>
      </c>
      <c r="Y645" s="115" t="str">
        <f>IFERROR(IF(AND(VLOOKUP($F645,'Aircraft list'!$A$4:$G$39,2,FALSE)="YES",VLOOKUP($F645,'Aircraft list'!$A$4:$G$39,4,FALSE)="YES"),V645,""),"")</f>
        <v/>
      </c>
      <c r="Z645" s="116" t="str">
        <f>IFERROR(IF(AND(VLOOKUP($F645,'Aircraft list'!$A$4:$G$39,3,FALSE)="YES",VLOOKUP($F645,'Aircraft list'!$A$4:$G$39,4,FALSE)="YES"),T645,""),"")</f>
        <v/>
      </c>
      <c r="AA645" s="115" t="str">
        <f>IFERROR(IF(AND(VLOOKUP($F645,'Aircraft list'!$A$4:$G$39,3,FALSE)="YES",VLOOKUP($F645,'Aircraft list'!$A$4:$G$39,4,FALSE)="YES"),V645,""),"")</f>
        <v/>
      </c>
      <c r="AB645" s="116" t="str">
        <f>IFERROR(IF(AND(VLOOKUP($F645,'Aircraft list'!$A$4:$G$39,2,FALSE)="YES",VLOOKUP($F645,'Aircraft list'!$A$4:$G$39,6,FALSE)="YES"),T645,""),"")</f>
        <v/>
      </c>
      <c r="AC645" s="115" t="str">
        <f>IFERROR(IF(AND(VLOOKUP($F645,'Aircraft list'!$A$4:$G$39,2,FALSE)="YES",VLOOKUP($F645,'Aircraft list'!$A$4:$G$39,6,FALSE)="YES"),V645,""),"")</f>
        <v/>
      </c>
      <c r="AD645" s="116" t="str">
        <f>IFERROR(IF(AND(VLOOKUP($F645,'Aircraft list'!$A$4:$G$39,3,FALSE)="YES",VLOOKUP($F645,'Aircraft list'!$A$4:$G$39,6,FALSE)="YES"),T645,""),"")</f>
        <v/>
      </c>
      <c r="AE645" s="117" t="str">
        <f>IFERROR(IF(AND(VLOOKUP($F645,'Aircraft list'!$A$4:$G$39,3,FALSE)="YES",VLOOKUP($F645,'Aircraft list'!$A$4:$G$39,6,FALSE)="YES"),U645,""),"")</f>
        <v/>
      </c>
      <c r="AF645" s="115" t="str">
        <f>IFERROR(IF(AND(VLOOKUP($F645,'Aircraft list'!$A$4:$G$39,3,FALSE)="YES",VLOOKUP($F645,'Aircraft list'!$A$4:$G$39,6,FALSE)="YES"),V645,""),"")</f>
        <v/>
      </c>
      <c r="AG645" s="116" t="str">
        <f>IFERROR(IF(VLOOKUP($F645,'Aircraft list'!$A$4:$G$39,5,FALSE)="YES",T645,""),"")</f>
        <v/>
      </c>
      <c r="AH645" s="117" t="str">
        <f>IFERROR(IF(VLOOKUP($F645,'Aircraft list'!$A$4:$G$39,5,FALSE)="YES",U645,""),"")</f>
        <v/>
      </c>
      <c r="AI645" s="115" t="str">
        <f>IFERROR(IF(VLOOKUP($F645,'Aircraft list'!$A$4:$G$39,5,FALSE)="YES",V645,""),"")</f>
        <v/>
      </c>
      <c r="AJ645" s="101"/>
      <c r="AK645" s="101"/>
      <c r="AL645" s="101"/>
      <c r="AM645" s="102" t="str">
        <f>IFERROR(IF(VLOOKUP($F645,'Aircraft list'!$A$4:$G$39,7,FALSE)="YES",N645,""),"")</f>
        <v/>
      </c>
      <c r="AN645" s="112"/>
      <c r="AO645" s="101"/>
      <c r="AP645" s="101"/>
      <c r="AQ645" s="101"/>
      <c r="AR645" s="111"/>
      <c r="AS645" s="102"/>
      <c r="AT645" s="102"/>
    </row>
    <row r="646" spans="1:46" s="50" customFormat="1">
      <c r="A646" s="84"/>
      <c r="B646" s="75"/>
      <c r="C646" s="76"/>
      <c r="D646" s="77"/>
      <c r="E646" s="73" t="str">
        <f t="shared" si="30"/>
        <v/>
      </c>
      <c r="F646" s="79"/>
      <c r="G646" s="80"/>
      <c r="H646" s="50" t="str">
        <f>IFERROR(IF(VLOOKUP(F646,'Aircraft list'!$A$4:$T$59, 3,FALSE)="YES", "ME", "SE" )," ")</f>
        <v xml:space="preserve"> </v>
      </c>
      <c r="I646" s="80"/>
      <c r="J646" s="81" t="str">
        <f ca="1">IFERROR(IF(AND(
MOD(C646-fctlontodouble(VLOOKUP(B646,#REF!,4,FALSE))/360,1)&gt;=MOD((((MID((MID((IF(ISERR(A646),"",fctsoleil(A646,fctlattodouble(VLOOKUP(B646,#REF!,3,FALSE)),fctlontodouble(VLOOKUP(B646,#REF!,4,FALSE)),FALSE))),1,4)),1,2))*60+MID((MID((IF(ISERR(A646),"",fctsoleil(A646,fctlattodouble(VLOOKUP(B646,#REF!,3,FALSE)),fctlontodouble(VLOOKUP(B646,#REF!,4,FALSE)),FALSE))),1,4)),3,4))/(60*24))-fctlontodouble(VLOOKUP(B646,#REF!,4,FALSE))/360,1),
MOD(C646-fctlontodouble(VLOOKUP(B646,#REF!,4,FALSE))/360,1)&lt;MOD((((MID((MID((IF(ISERR(A646),"",fctsoleil(A646,fctlattodouble(VLOOKUP(B646,#REF!,3,FALSE)),fctlontodouble(VLOOKUP(B646,#REF!,4,FALSE)),FALSE))),7,4)),1,2))*60+MID((MID((IF(ISERR(A646),"",fctsoleil(A646,fctlattodouble(VLOOKUP(B646,#REF!,3,FALSE)),fctlontodouble(VLOOKUP(B646,#REF!,4,FALSE)),FALSE))),7,4)),3,4))/(60*24))-fctlontodouble(VLOOKUP(B646,#REF!,4,FALSE))/360,1)
),1,""),"")</f>
        <v/>
      </c>
      <c r="K646" s="82" t="str">
        <f t="shared" si="31"/>
        <v/>
      </c>
      <c r="L646" s="79" t="str">
        <f ca="1">IFERROR(IF(AND(
MOD(E646-fctlontodouble(VLOOKUP(D646,#REF!,4,FALSE))/360,1)&gt;=MOD((((MID((MID((IF(ISERR(A646),"",fctsoleil(A646,fctlattodouble(VLOOKUP(D646,#REF!,3,FALSE)),fctlontodouble(VLOOKUP(D646,#REF!,4,FALSE)),FALSE))),1,4)),1,2))*60+MID((MID((IF(ISERR(A646),"",fctsoleil(A646,fctlattodouble(VLOOKUP(D646,#REF!,3,FALSE)),fctlontodouble(VLOOKUP(D646,#REF!,4,FALSE)),FALSE))),1,4)),3,4))/(60*24))-fctlontodouble(VLOOKUP(D646,#REF!,4,FALSE))/360,1),
MOD(E646-fctlontodouble(VLOOKUP(D646,#REF!,4,FALSE))/360,1)&lt;MOD((((MID((MID((IF(ISERR(A646),"",fctsoleil(A646,fctlattodouble(VLOOKUP(D646,#REF!,3,FALSE)),fctlontodouble(VLOOKUP(D646,#REF!,4,FALSE)),FALSE))),7,4)),1,2))*60+MID((MID((IF(ISERR(A646),"",fctsoleil(A646,fctlattodouble(VLOOKUP(D646,#REF!,3,FALSE)),fctlontodouble(VLOOKUP(D646,#REF!,4,FALSE)),FALSE))),7,4)),3,4))/(60*24))-fctlontodouble(VLOOKUP(D646,#REF!,4,FALSE))/360,1)
),1," "),"")</f>
        <v/>
      </c>
      <c r="M646" s="79" t="str">
        <f t="shared" si="32"/>
        <v/>
      </c>
      <c r="N646" s="94"/>
      <c r="O646" s="83"/>
      <c r="P646" s="95"/>
      <c r="Q646" s="96"/>
      <c r="R646" s="97" t="str">
        <f>IF(AND(A646&lt;&gt;0,B646&lt;&gt;0,D646&lt;&gt;0,C646&lt;&gt;0,N646&lt;&gt;0),(vol_de_nuit(B646,D646,A646,C646,N646/24)*24),"")</f>
        <v/>
      </c>
      <c r="S646" s="98"/>
      <c r="T646" s="95"/>
      <c r="U646" s="99"/>
      <c r="V646" s="100"/>
      <c r="W646" s="101"/>
      <c r="X646" s="116" t="str">
        <f>IFERROR(IF(AND(VLOOKUP($F646,'Aircraft list'!$A$4:$G$39,2,FALSE)="YES",VLOOKUP($F646,'Aircraft list'!$A$4:$G$39,4,FALSE)="YES"),T646,""),"")</f>
        <v/>
      </c>
      <c r="Y646" s="115" t="str">
        <f>IFERROR(IF(AND(VLOOKUP($F646,'Aircraft list'!$A$4:$G$39,2,FALSE)="YES",VLOOKUP($F646,'Aircraft list'!$A$4:$G$39,4,FALSE)="YES"),V646,""),"")</f>
        <v/>
      </c>
      <c r="Z646" s="116" t="str">
        <f>IFERROR(IF(AND(VLOOKUP($F646,'Aircraft list'!$A$4:$G$39,3,FALSE)="YES",VLOOKUP($F646,'Aircraft list'!$A$4:$G$39,4,FALSE)="YES"),T646,""),"")</f>
        <v/>
      </c>
      <c r="AA646" s="115" t="str">
        <f>IFERROR(IF(AND(VLOOKUP($F646,'Aircraft list'!$A$4:$G$39,3,FALSE)="YES",VLOOKUP($F646,'Aircraft list'!$A$4:$G$39,4,FALSE)="YES"),V646,""),"")</f>
        <v/>
      </c>
      <c r="AB646" s="116" t="str">
        <f>IFERROR(IF(AND(VLOOKUP($F646,'Aircraft list'!$A$4:$G$39,2,FALSE)="YES",VLOOKUP($F646,'Aircraft list'!$A$4:$G$39,6,FALSE)="YES"),T646,""),"")</f>
        <v/>
      </c>
      <c r="AC646" s="115" t="str">
        <f>IFERROR(IF(AND(VLOOKUP($F646,'Aircraft list'!$A$4:$G$39,2,FALSE)="YES",VLOOKUP($F646,'Aircraft list'!$A$4:$G$39,6,FALSE)="YES"),V646,""),"")</f>
        <v/>
      </c>
      <c r="AD646" s="116" t="str">
        <f>IFERROR(IF(AND(VLOOKUP($F646,'Aircraft list'!$A$4:$G$39,3,FALSE)="YES",VLOOKUP($F646,'Aircraft list'!$A$4:$G$39,6,FALSE)="YES"),T646,""),"")</f>
        <v/>
      </c>
      <c r="AE646" s="117" t="str">
        <f>IFERROR(IF(AND(VLOOKUP($F646,'Aircraft list'!$A$4:$G$39,3,FALSE)="YES",VLOOKUP($F646,'Aircraft list'!$A$4:$G$39,6,FALSE)="YES"),U646,""),"")</f>
        <v/>
      </c>
      <c r="AF646" s="115" t="str">
        <f>IFERROR(IF(AND(VLOOKUP($F646,'Aircraft list'!$A$4:$G$39,3,FALSE)="YES",VLOOKUP($F646,'Aircraft list'!$A$4:$G$39,6,FALSE)="YES"),V646,""),"")</f>
        <v/>
      </c>
      <c r="AG646" s="116" t="str">
        <f>IFERROR(IF(VLOOKUP($F646,'Aircraft list'!$A$4:$G$39,5,FALSE)="YES",T646,""),"")</f>
        <v/>
      </c>
      <c r="AH646" s="117" t="str">
        <f>IFERROR(IF(VLOOKUP($F646,'Aircraft list'!$A$4:$G$39,5,FALSE)="YES",U646,""),"")</f>
        <v/>
      </c>
      <c r="AI646" s="115" t="str">
        <f>IFERROR(IF(VLOOKUP($F646,'Aircraft list'!$A$4:$G$39,5,FALSE)="YES",V646,""),"")</f>
        <v/>
      </c>
      <c r="AJ646" s="101"/>
      <c r="AK646" s="101"/>
      <c r="AL646" s="101"/>
      <c r="AM646" s="102" t="str">
        <f>IFERROR(IF(VLOOKUP($F646,'Aircraft list'!$A$4:$G$39,7,FALSE)="YES",N646,""),"")</f>
        <v/>
      </c>
      <c r="AN646" s="112"/>
      <c r="AO646" s="101"/>
      <c r="AP646" s="101"/>
      <c r="AQ646" s="101"/>
      <c r="AR646" s="111"/>
      <c r="AS646" s="102"/>
      <c r="AT646" s="102"/>
    </row>
    <row r="647" spans="1:46" s="50" customFormat="1">
      <c r="A647" s="84"/>
      <c r="B647" s="75"/>
      <c r="C647" s="76"/>
      <c r="D647" s="77"/>
      <c r="E647" s="73" t="str">
        <f t="shared" ref="E647:E710" si="33">IFERROR(IF(N647="","",C647+TEXT(N647/24,"h:mm")),"")</f>
        <v/>
      </c>
      <c r="F647" s="79"/>
      <c r="G647" s="80"/>
      <c r="H647" s="50" t="str">
        <f>IFERROR(IF(VLOOKUP(F647,'Aircraft list'!$A$4:$T$59, 3,FALSE)="YES", "ME", "SE" )," ")</f>
        <v xml:space="preserve"> </v>
      </c>
      <c r="I647" s="80"/>
      <c r="J647" s="81" t="str">
        <f ca="1">IFERROR(IF(AND(
MOD(C647-fctlontodouble(VLOOKUP(B647,#REF!,4,FALSE))/360,1)&gt;=MOD((((MID((MID((IF(ISERR(A647),"",fctsoleil(A647,fctlattodouble(VLOOKUP(B647,#REF!,3,FALSE)),fctlontodouble(VLOOKUP(B647,#REF!,4,FALSE)),FALSE))),1,4)),1,2))*60+MID((MID((IF(ISERR(A647),"",fctsoleil(A647,fctlattodouble(VLOOKUP(B647,#REF!,3,FALSE)),fctlontodouble(VLOOKUP(B647,#REF!,4,FALSE)),FALSE))),1,4)),3,4))/(60*24))-fctlontodouble(VLOOKUP(B647,#REF!,4,FALSE))/360,1),
MOD(C647-fctlontodouble(VLOOKUP(B647,#REF!,4,FALSE))/360,1)&lt;MOD((((MID((MID((IF(ISERR(A647),"",fctsoleil(A647,fctlattodouble(VLOOKUP(B647,#REF!,3,FALSE)),fctlontodouble(VLOOKUP(B647,#REF!,4,FALSE)),FALSE))),7,4)),1,2))*60+MID((MID((IF(ISERR(A647),"",fctsoleil(A647,fctlattodouble(VLOOKUP(B647,#REF!,3,FALSE)),fctlontodouble(VLOOKUP(B647,#REF!,4,FALSE)),FALSE))),7,4)),3,4))/(60*24))-fctlontodouble(VLOOKUP(B647,#REF!,4,FALSE))/360,1)
),1,""),"")</f>
        <v/>
      </c>
      <c r="K647" s="82" t="str">
        <f t="shared" ref="K647:K710" si="34">IF(C647&lt;&gt;"",IF(J647=1,"",1),"")</f>
        <v/>
      </c>
      <c r="L647" s="79" t="str">
        <f ca="1">IFERROR(IF(AND(
MOD(E647-fctlontodouble(VLOOKUP(D647,#REF!,4,FALSE))/360,1)&gt;=MOD((((MID((MID((IF(ISERR(A647),"",fctsoleil(A647,fctlattodouble(VLOOKUP(D647,#REF!,3,FALSE)),fctlontodouble(VLOOKUP(D647,#REF!,4,FALSE)),FALSE))),1,4)),1,2))*60+MID((MID((IF(ISERR(A647),"",fctsoleil(A647,fctlattodouble(VLOOKUP(D647,#REF!,3,FALSE)),fctlontodouble(VLOOKUP(D647,#REF!,4,FALSE)),FALSE))),1,4)),3,4))/(60*24))-fctlontodouble(VLOOKUP(D647,#REF!,4,FALSE))/360,1),
MOD(E647-fctlontodouble(VLOOKUP(D647,#REF!,4,FALSE))/360,1)&lt;MOD((((MID((MID((IF(ISERR(A647),"",fctsoleil(A647,fctlattodouble(VLOOKUP(D647,#REF!,3,FALSE)),fctlontodouble(VLOOKUP(D647,#REF!,4,FALSE)),FALSE))),7,4)),1,2))*60+MID((MID((IF(ISERR(A647),"",fctsoleil(A647,fctlattodouble(VLOOKUP(D647,#REF!,3,FALSE)),fctlontodouble(VLOOKUP(D647,#REF!,4,FALSE)),FALSE))),7,4)),3,4))/(60*24))-fctlontodouble(VLOOKUP(D647,#REF!,4,FALSE))/360,1)
),1," "),"")</f>
        <v/>
      </c>
      <c r="M647" s="79" t="str">
        <f t="shared" ref="M647:M710" si="35">IF(C647&lt;&gt;"",IF(L647=1,"",1),"")</f>
        <v/>
      </c>
      <c r="N647" s="94"/>
      <c r="O647" s="83"/>
      <c r="P647" s="95"/>
      <c r="Q647" s="96"/>
      <c r="R647" s="97" t="str">
        <f>IF(AND(A647&lt;&gt;0,B647&lt;&gt;0,D647&lt;&gt;0,C647&lt;&gt;0,N647&lt;&gt;0),(vol_de_nuit(B647,D647,A647,C647,N647/24)*24),"")</f>
        <v/>
      </c>
      <c r="S647" s="98"/>
      <c r="T647" s="95"/>
      <c r="U647" s="99"/>
      <c r="V647" s="100"/>
      <c r="W647" s="101"/>
      <c r="X647" s="116" t="str">
        <f>IFERROR(IF(AND(VLOOKUP($F647,'Aircraft list'!$A$4:$G$39,2,FALSE)="YES",VLOOKUP($F647,'Aircraft list'!$A$4:$G$39,4,FALSE)="YES"),T647,""),"")</f>
        <v/>
      </c>
      <c r="Y647" s="115" t="str">
        <f>IFERROR(IF(AND(VLOOKUP($F647,'Aircraft list'!$A$4:$G$39,2,FALSE)="YES",VLOOKUP($F647,'Aircraft list'!$A$4:$G$39,4,FALSE)="YES"),V647,""),"")</f>
        <v/>
      </c>
      <c r="Z647" s="116" t="str">
        <f>IFERROR(IF(AND(VLOOKUP($F647,'Aircraft list'!$A$4:$G$39,3,FALSE)="YES",VLOOKUP($F647,'Aircraft list'!$A$4:$G$39,4,FALSE)="YES"),T647,""),"")</f>
        <v/>
      </c>
      <c r="AA647" s="115" t="str">
        <f>IFERROR(IF(AND(VLOOKUP($F647,'Aircraft list'!$A$4:$G$39,3,FALSE)="YES",VLOOKUP($F647,'Aircraft list'!$A$4:$G$39,4,FALSE)="YES"),V647,""),"")</f>
        <v/>
      </c>
      <c r="AB647" s="116" t="str">
        <f>IFERROR(IF(AND(VLOOKUP($F647,'Aircraft list'!$A$4:$G$39,2,FALSE)="YES",VLOOKUP($F647,'Aircraft list'!$A$4:$G$39,6,FALSE)="YES"),T647,""),"")</f>
        <v/>
      </c>
      <c r="AC647" s="115" t="str">
        <f>IFERROR(IF(AND(VLOOKUP($F647,'Aircraft list'!$A$4:$G$39,2,FALSE)="YES",VLOOKUP($F647,'Aircraft list'!$A$4:$G$39,6,FALSE)="YES"),V647,""),"")</f>
        <v/>
      </c>
      <c r="AD647" s="116" t="str">
        <f>IFERROR(IF(AND(VLOOKUP($F647,'Aircraft list'!$A$4:$G$39,3,FALSE)="YES",VLOOKUP($F647,'Aircraft list'!$A$4:$G$39,6,FALSE)="YES"),T647,""),"")</f>
        <v/>
      </c>
      <c r="AE647" s="117" t="str">
        <f>IFERROR(IF(AND(VLOOKUP($F647,'Aircraft list'!$A$4:$G$39,3,FALSE)="YES",VLOOKUP($F647,'Aircraft list'!$A$4:$G$39,6,FALSE)="YES"),U647,""),"")</f>
        <v/>
      </c>
      <c r="AF647" s="115" t="str">
        <f>IFERROR(IF(AND(VLOOKUP($F647,'Aircraft list'!$A$4:$G$39,3,FALSE)="YES",VLOOKUP($F647,'Aircraft list'!$A$4:$G$39,6,FALSE)="YES"),V647,""),"")</f>
        <v/>
      </c>
      <c r="AG647" s="116" t="str">
        <f>IFERROR(IF(VLOOKUP($F647,'Aircraft list'!$A$4:$G$39,5,FALSE)="YES",T647,""),"")</f>
        <v/>
      </c>
      <c r="AH647" s="117" t="str">
        <f>IFERROR(IF(VLOOKUP($F647,'Aircraft list'!$A$4:$G$39,5,FALSE)="YES",U647,""),"")</f>
        <v/>
      </c>
      <c r="AI647" s="115" t="str">
        <f>IFERROR(IF(VLOOKUP($F647,'Aircraft list'!$A$4:$G$39,5,FALSE)="YES",V647,""),"")</f>
        <v/>
      </c>
      <c r="AJ647" s="101"/>
      <c r="AK647" s="101"/>
      <c r="AL647" s="101"/>
      <c r="AM647" s="102" t="str">
        <f>IFERROR(IF(VLOOKUP($F647,'Aircraft list'!$A$4:$G$39,7,FALSE)="YES",N647,""),"")</f>
        <v/>
      </c>
      <c r="AN647" s="112"/>
      <c r="AO647" s="101"/>
      <c r="AP647" s="101"/>
      <c r="AQ647" s="101"/>
      <c r="AR647" s="111"/>
      <c r="AS647" s="102"/>
      <c r="AT647" s="102"/>
    </row>
    <row r="648" spans="1:46" s="50" customFormat="1">
      <c r="A648" s="84"/>
      <c r="B648" s="75"/>
      <c r="C648" s="76"/>
      <c r="D648" s="77"/>
      <c r="E648" s="73" t="str">
        <f t="shared" si="33"/>
        <v/>
      </c>
      <c r="F648" s="79"/>
      <c r="G648" s="80"/>
      <c r="H648" s="50" t="str">
        <f>IFERROR(IF(VLOOKUP(F648,'Aircraft list'!$A$4:$T$59, 3,FALSE)="YES", "ME", "SE" )," ")</f>
        <v xml:space="preserve"> </v>
      </c>
      <c r="I648" s="80"/>
      <c r="J648" s="81" t="str">
        <f ca="1">IFERROR(IF(AND(
MOD(C648-fctlontodouble(VLOOKUP(B648,#REF!,4,FALSE))/360,1)&gt;=MOD((((MID((MID((IF(ISERR(A648),"",fctsoleil(A648,fctlattodouble(VLOOKUP(B648,#REF!,3,FALSE)),fctlontodouble(VLOOKUP(B648,#REF!,4,FALSE)),FALSE))),1,4)),1,2))*60+MID((MID((IF(ISERR(A648),"",fctsoleil(A648,fctlattodouble(VLOOKUP(B648,#REF!,3,FALSE)),fctlontodouble(VLOOKUP(B648,#REF!,4,FALSE)),FALSE))),1,4)),3,4))/(60*24))-fctlontodouble(VLOOKUP(B648,#REF!,4,FALSE))/360,1),
MOD(C648-fctlontodouble(VLOOKUP(B648,#REF!,4,FALSE))/360,1)&lt;MOD((((MID((MID((IF(ISERR(A648),"",fctsoleil(A648,fctlattodouble(VLOOKUP(B648,#REF!,3,FALSE)),fctlontodouble(VLOOKUP(B648,#REF!,4,FALSE)),FALSE))),7,4)),1,2))*60+MID((MID((IF(ISERR(A648),"",fctsoleil(A648,fctlattodouble(VLOOKUP(B648,#REF!,3,FALSE)),fctlontodouble(VLOOKUP(B648,#REF!,4,FALSE)),FALSE))),7,4)),3,4))/(60*24))-fctlontodouble(VLOOKUP(B648,#REF!,4,FALSE))/360,1)
),1,""),"")</f>
        <v/>
      </c>
      <c r="K648" s="82" t="str">
        <f t="shared" si="34"/>
        <v/>
      </c>
      <c r="L648" s="79" t="str">
        <f ca="1">IFERROR(IF(AND(
MOD(E648-fctlontodouble(VLOOKUP(D648,#REF!,4,FALSE))/360,1)&gt;=MOD((((MID((MID((IF(ISERR(A648),"",fctsoleil(A648,fctlattodouble(VLOOKUP(D648,#REF!,3,FALSE)),fctlontodouble(VLOOKUP(D648,#REF!,4,FALSE)),FALSE))),1,4)),1,2))*60+MID((MID((IF(ISERR(A648),"",fctsoleil(A648,fctlattodouble(VLOOKUP(D648,#REF!,3,FALSE)),fctlontodouble(VLOOKUP(D648,#REF!,4,FALSE)),FALSE))),1,4)),3,4))/(60*24))-fctlontodouble(VLOOKUP(D648,#REF!,4,FALSE))/360,1),
MOD(E648-fctlontodouble(VLOOKUP(D648,#REF!,4,FALSE))/360,1)&lt;MOD((((MID((MID((IF(ISERR(A648),"",fctsoleil(A648,fctlattodouble(VLOOKUP(D648,#REF!,3,FALSE)),fctlontodouble(VLOOKUP(D648,#REF!,4,FALSE)),FALSE))),7,4)),1,2))*60+MID((MID((IF(ISERR(A648),"",fctsoleil(A648,fctlattodouble(VLOOKUP(D648,#REF!,3,FALSE)),fctlontodouble(VLOOKUP(D648,#REF!,4,FALSE)),FALSE))),7,4)),3,4))/(60*24))-fctlontodouble(VLOOKUP(D648,#REF!,4,FALSE))/360,1)
),1," "),"")</f>
        <v/>
      </c>
      <c r="M648" s="79" t="str">
        <f t="shared" si="35"/>
        <v/>
      </c>
      <c r="N648" s="94"/>
      <c r="O648" s="83"/>
      <c r="P648" s="95"/>
      <c r="Q648" s="96"/>
      <c r="R648" s="97" t="str">
        <f>IF(AND(A648&lt;&gt;0,B648&lt;&gt;0,D648&lt;&gt;0,C648&lt;&gt;0,N648&lt;&gt;0),(vol_de_nuit(B648,D648,A648,C648,N648/24)*24),"")</f>
        <v/>
      </c>
      <c r="S648" s="98"/>
      <c r="T648" s="95"/>
      <c r="U648" s="99"/>
      <c r="V648" s="100"/>
      <c r="W648" s="101"/>
      <c r="X648" s="116" t="str">
        <f>IFERROR(IF(AND(VLOOKUP($F648,'Aircraft list'!$A$4:$G$39,2,FALSE)="YES",VLOOKUP($F648,'Aircraft list'!$A$4:$G$39,4,FALSE)="YES"),T648,""),"")</f>
        <v/>
      </c>
      <c r="Y648" s="115" t="str">
        <f>IFERROR(IF(AND(VLOOKUP($F648,'Aircraft list'!$A$4:$G$39,2,FALSE)="YES",VLOOKUP($F648,'Aircraft list'!$A$4:$G$39,4,FALSE)="YES"),V648,""),"")</f>
        <v/>
      </c>
      <c r="Z648" s="116" t="str">
        <f>IFERROR(IF(AND(VLOOKUP($F648,'Aircraft list'!$A$4:$G$39,3,FALSE)="YES",VLOOKUP($F648,'Aircraft list'!$A$4:$G$39,4,FALSE)="YES"),T648,""),"")</f>
        <v/>
      </c>
      <c r="AA648" s="115" t="str">
        <f>IFERROR(IF(AND(VLOOKUP($F648,'Aircraft list'!$A$4:$G$39,3,FALSE)="YES",VLOOKUP($F648,'Aircraft list'!$A$4:$G$39,4,FALSE)="YES"),V648,""),"")</f>
        <v/>
      </c>
      <c r="AB648" s="116" t="str">
        <f>IFERROR(IF(AND(VLOOKUP($F648,'Aircraft list'!$A$4:$G$39,2,FALSE)="YES",VLOOKUP($F648,'Aircraft list'!$A$4:$G$39,6,FALSE)="YES"),T648,""),"")</f>
        <v/>
      </c>
      <c r="AC648" s="115" t="str">
        <f>IFERROR(IF(AND(VLOOKUP($F648,'Aircraft list'!$A$4:$G$39,2,FALSE)="YES",VLOOKUP($F648,'Aircraft list'!$A$4:$G$39,6,FALSE)="YES"),V648,""),"")</f>
        <v/>
      </c>
      <c r="AD648" s="116" t="str">
        <f>IFERROR(IF(AND(VLOOKUP($F648,'Aircraft list'!$A$4:$G$39,3,FALSE)="YES",VLOOKUP($F648,'Aircraft list'!$A$4:$G$39,6,FALSE)="YES"),T648,""),"")</f>
        <v/>
      </c>
      <c r="AE648" s="117" t="str">
        <f>IFERROR(IF(AND(VLOOKUP($F648,'Aircraft list'!$A$4:$G$39,3,FALSE)="YES",VLOOKUP($F648,'Aircraft list'!$A$4:$G$39,6,FALSE)="YES"),U648,""),"")</f>
        <v/>
      </c>
      <c r="AF648" s="115" t="str">
        <f>IFERROR(IF(AND(VLOOKUP($F648,'Aircraft list'!$A$4:$G$39,3,FALSE)="YES",VLOOKUP($F648,'Aircraft list'!$A$4:$G$39,6,FALSE)="YES"),V648,""),"")</f>
        <v/>
      </c>
      <c r="AG648" s="116" t="str">
        <f>IFERROR(IF(VLOOKUP($F648,'Aircraft list'!$A$4:$G$39,5,FALSE)="YES",T648,""),"")</f>
        <v/>
      </c>
      <c r="AH648" s="117" t="str">
        <f>IFERROR(IF(VLOOKUP($F648,'Aircraft list'!$A$4:$G$39,5,FALSE)="YES",U648,""),"")</f>
        <v/>
      </c>
      <c r="AI648" s="115" t="str">
        <f>IFERROR(IF(VLOOKUP($F648,'Aircraft list'!$A$4:$G$39,5,FALSE)="YES",V648,""),"")</f>
        <v/>
      </c>
      <c r="AJ648" s="101"/>
      <c r="AK648" s="101"/>
      <c r="AL648" s="101"/>
      <c r="AM648" s="102" t="str">
        <f>IFERROR(IF(VLOOKUP($F648,'Aircraft list'!$A$4:$G$39,7,FALSE)="YES",N648,""),"")</f>
        <v/>
      </c>
      <c r="AN648" s="112"/>
      <c r="AO648" s="101"/>
      <c r="AP648" s="101"/>
      <c r="AQ648" s="101"/>
      <c r="AR648" s="111"/>
      <c r="AS648" s="102"/>
      <c r="AT648" s="102"/>
    </row>
    <row r="649" spans="1:46" s="50" customFormat="1">
      <c r="A649" s="84"/>
      <c r="B649" s="75"/>
      <c r="C649" s="76"/>
      <c r="D649" s="77"/>
      <c r="E649" s="73" t="str">
        <f t="shared" si="33"/>
        <v/>
      </c>
      <c r="F649" s="79"/>
      <c r="G649" s="80"/>
      <c r="H649" s="50" t="str">
        <f>IFERROR(IF(VLOOKUP(F649,'Aircraft list'!$A$4:$T$59, 3,FALSE)="YES", "ME", "SE" )," ")</f>
        <v xml:space="preserve"> </v>
      </c>
      <c r="I649" s="80"/>
      <c r="J649" s="81" t="str">
        <f ca="1">IFERROR(IF(AND(
MOD(C649-fctlontodouble(VLOOKUP(B649,#REF!,4,FALSE))/360,1)&gt;=MOD((((MID((MID((IF(ISERR(A649),"",fctsoleil(A649,fctlattodouble(VLOOKUP(B649,#REF!,3,FALSE)),fctlontodouble(VLOOKUP(B649,#REF!,4,FALSE)),FALSE))),1,4)),1,2))*60+MID((MID((IF(ISERR(A649),"",fctsoleil(A649,fctlattodouble(VLOOKUP(B649,#REF!,3,FALSE)),fctlontodouble(VLOOKUP(B649,#REF!,4,FALSE)),FALSE))),1,4)),3,4))/(60*24))-fctlontodouble(VLOOKUP(B649,#REF!,4,FALSE))/360,1),
MOD(C649-fctlontodouble(VLOOKUP(B649,#REF!,4,FALSE))/360,1)&lt;MOD((((MID((MID((IF(ISERR(A649),"",fctsoleil(A649,fctlattodouble(VLOOKUP(B649,#REF!,3,FALSE)),fctlontodouble(VLOOKUP(B649,#REF!,4,FALSE)),FALSE))),7,4)),1,2))*60+MID((MID((IF(ISERR(A649),"",fctsoleil(A649,fctlattodouble(VLOOKUP(B649,#REF!,3,FALSE)),fctlontodouble(VLOOKUP(B649,#REF!,4,FALSE)),FALSE))),7,4)),3,4))/(60*24))-fctlontodouble(VLOOKUP(B649,#REF!,4,FALSE))/360,1)
),1,""),"")</f>
        <v/>
      </c>
      <c r="K649" s="82" t="str">
        <f t="shared" si="34"/>
        <v/>
      </c>
      <c r="L649" s="79" t="str">
        <f ca="1">IFERROR(IF(AND(
MOD(E649-fctlontodouble(VLOOKUP(D649,#REF!,4,FALSE))/360,1)&gt;=MOD((((MID((MID((IF(ISERR(A649),"",fctsoleil(A649,fctlattodouble(VLOOKUP(D649,#REF!,3,FALSE)),fctlontodouble(VLOOKUP(D649,#REF!,4,FALSE)),FALSE))),1,4)),1,2))*60+MID((MID((IF(ISERR(A649),"",fctsoleil(A649,fctlattodouble(VLOOKUP(D649,#REF!,3,FALSE)),fctlontodouble(VLOOKUP(D649,#REF!,4,FALSE)),FALSE))),1,4)),3,4))/(60*24))-fctlontodouble(VLOOKUP(D649,#REF!,4,FALSE))/360,1),
MOD(E649-fctlontodouble(VLOOKUP(D649,#REF!,4,FALSE))/360,1)&lt;MOD((((MID((MID((IF(ISERR(A649),"",fctsoleil(A649,fctlattodouble(VLOOKUP(D649,#REF!,3,FALSE)),fctlontodouble(VLOOKUP(D649,#REF!,4,FALSE)),FALSE))),7,4)),1,2))*60+MID((MID((IF(ISERR(A649),"",fctsoleil(A649,fctlattodouble(VLOOKUP(D649,#REF!,3,FALSE)),fctlontodouble(VLOOKUP(D649,#REF!,4,FALSE)),FALSE))),7,4)),3,4))/(60*24))-fctlontodouble(VLOOKUP(D649,#REF!,4,FALSE))/360,1)
),1," "),"")</f>
        <v/>
      </c>
      <c r="M649" s="79" t="str">
        <f t="shared" si="35"/>
        <v/>
      </c>
      <c r="N649" s="94"/>
      <c r="O649" s="83"/>
      <c r="P649" s="95"/>
      <c r="Q649" s="96"/>
      <c r="R649" s="97" t="str">
        <f>IF(AND(A649&lt;&gt;0,B649&lt;&gt;0,D649&lt;&gt;0,C649&lt;&gt;0,N649&lt;&gt;0),(vol_de_nuit(B649,D649,A649,C649,N649/24)*24),"")</f>
        <v/>
      </c>
      <c r="S649" s="98"/>
      <c r="T649" s="95"/>
      <c r="U649" s="99"/>
      <c r="V649" s="100"/>
      <c r="W649" s="101"/>
      <c r="X649" s="116" t="str">
        <f>IFERROR(IF(AND(VLOOKUP($F649,'Aircraft list'!$A$4:$G$39,2,FALSE)="YES",VLOOKUP($F649,'Aircraft list'!$A$4:$G$39,4,FALSE)="YES"),T649,""),"")</f>
        <v/>
      </c>
      <c r="Y649" s="115" t="str">
        <f>IFERROR(IF(AND(VLOOKUP($F649,'Aircraft list'!$A$4:$G$39,2,FALSE)="YES",VLOOKUP($F649,'Aircraft list'!$A$4:$G$39,4,FALSE)="YES"),V649,""),"")</f>
        <v/>
      </c>
      <c r="Z649" s="116" t="str">
        <f>IFERROR(IF(AND(VLOOKUP($F649,'Aircraft list'!$A$4:$G$39,3,FALSE)="YES",VLOOKUP($F649,'Aircraft list'!$A$4:$G$39,4,FALSE)="YES"),T649,""),"")</f>
        <v/>
      </c>
      <c r="AA649" s="115" t="str">
        <f>IFERROR(IF(AND(VLOOKUP($F649,'Aircraft list'!$A$4:$G$39,3,FALSE)="YES",VLOOKUP($F649,'Aircraft list'!$A$4:$G$39,4,FALSE)="YES"),V649,""),"")</f>
        <v/>
      </c>
      <c r="AB649" s="116" t="str">
        <f>IFERROR(IF(AND(VLOOKUP($F649,'Aircraft list'!$A$4:$G$39,2,FALSE)="YES",VLOOKUP($F649,'Aircraft list'!$A$4:$G$39,6,FALSE)="YES"),T649,""),"")</f>
        <v/>
      </c>
      <c r="AC649" s="115" t="str">
        <f>IFERROR(IF(AND(VLOOKUP($F649,'Aircraft list'!$A$4:$G$39,2,FALSE)="YES",VLOOKUP($F649,'Aircraft list'!$A$4:$G$39,6,FALSE)="YES"),V649,""),"")</f>
        <v/>
      </c>
      <c r="AD649" s="116" t="str">
        <f>IFERROR(IF(AND(VLOOKUP($F649,'Aircraft list'!$A$4:$G$39,3,FALSE)="YES",VLOOKUP($F649,'Aircraft list'!$A$4:$G$39,6,FALSE)="YES"),T649,""),"")</f>
        <v/>
      </c>
      <c r="AE649" s="117" t="str">
        <f>IFERROR(IF(AND(VLOOKUP($F649,'Aircraft list'!$A$4:$G$39,3,FALSE)="YES",VLOOKUP($F649,'Aircraft list'!$A$4:$G$39,6,FALSE)="YES"),U649,""),"")</f>
        <v/>
      </c>
      <c r="AF649" s="115" t="str">
        <f>IFERROR(IF(AND(VLOOKUP($F649,'Aircraft list'!$A$4:$G$39,3,FALSE)="YES",VLOOKUP($F649,'Aircraft list'!$A$4:$G$39,6,FALSE)="YES"),V649,""),"")</f>
        <v/>
      </c>
      <c r="AG649" s="116" t="str">
        <f>IFERROR(IF(VLOOKUP($F649,'Aircraft list'!$A$4:$G$39,5,FALSE)="YES",T649,""),"")</f>
        <v/>
      </c>
      <c r="AH649" s="117" t="str">
        <f>IFERROR(IF(VLOOKUP($F649,'Aircraft list'!$A$4:$G$39,5,FALSE)="YES",U649,""),"")</f>
        <v/>
      </c>
      <c r="AI649" s="115" t="str">
        <f>IFERROR(IF(VLOOKUP($F649,'Aircraft list'!$A$4:$G$39,5,FALSE)="YES",V649,""),"")</f>
        <v/>
      </c>
      <c r="AJ649" s="101"/>
      <c r="AK649" s="101"/>
      <c r="AL649" s="101"/>
      <c r="AM649" s="102" t="str">
        <f>IFERROR(IF(VLOOKUP($F649,'Aircraft list'!$A$4:$G$39,7,FALSE)="YES",N649,""),"")</f>
        <v/>
      </c>
      <c r="AN649" s="112"/>
      <c r="AO649" s="101"/>
      <c r="AP649" s="101"/>
      <c r="AQ649" s="101"/>
      <c r="AR649" s="111"/>
      <c r="AS649" s="102"/>
      <c r="AT649" s="102"/>
    </row>
    <row r="650" spans="1:46" s="50" customFormat="1">
      <c r="A650" s="84"/>
      <c r="B650" s="75"/>
      <c r="C650" s="76"/>
      <c r="D650" s="77"/>
      <c r="E650" s="73" t="str">
        <f t="shared" si="33"/>
        <v/>
      </c>
      <c r="F650" s="79"/>
      <c r="G650" s="80"/>
      <c r="H650" s="50" t="str">
        <f>IFERROR(IF(VLOOKUP(F650,'Aircraft list'!$A$4:$T$59, 3,FALSE)="YES", "ME", "SE" )," ")</f>
        <v xml:space="preserve"> </v>
      </c>
      <c r="I650" s="80"/>
      <c r="J650" s="81" t="str">
        <f ca="1">IFERROR(IF(AND(
MOD(C650-fctlontodouble(VLOOKUP(B650,#REF!,4,FALSE))/360,1)&gt;=MOD((((MID((MID((IF(ISERR(A650),"",fctsoleil(A650,fctlattodouble(VLOOKUP(B650,#REF!,3,FALSE)),fctlontodouble(VLOOKUP(B650,#REF!,4,FALSE)),FALSE))),1,4)),1,2))*60+MID((MID((IF(ISERR(A650),"",fctsoleil(A650,fctlattodouble(VLOOKUP(B650,#REF!,3,FALSE)),fctlontodouble(VLOOKUP(B650,#REF!,4,FALSE)),FALSE))),1,4)),3,4))/(60*24))-fctlontodouble(VLOOKUP(B650,#REF!,4,FALSE))/360,1),
MOD(C650-fctlontodouble(VLOOKUP(B650,#REF!,4,FALSE))/360,1)&lt;MOD((((MID((MID((IF(ISERR(A650),"",fctsoleil(A650,fctlattodouble(VLOOKUP(B650,#REF!,3,FALSE)),fctlontodouble(VLOOKUP(B650,#REF!,4,FALSE)),FALSE))),7,4)),1,2))*60+MID((MID((IF(ISERR(A650),"",fctsoleil(A650,fctlattodouble(VLOOKUP(B650,#REF!,3,FALSE)),fctlontodouble(VLOOKUP(B650,#REF!,4,FALSE)),FALSE))),7,4)),3,4))/(60*24))-fctlontodouble(VLOOKUP(B650,#REF!,4,FALSE))/360,1)
),1,""),"")</f>
        <v/>
      </c>
      <c r="K650" s="82" t="str">
        <f t="shared" si="34"/>
        <v/>
      </c>
      <c r="L650" s="79" t="str">
        <f ca="1">IFERROR(IF(AND(
MOD(E650-fctlontodouble(VLOOKUP(D650,#REF!,4,FALSE))/360,1)&gt;=MOD((((MID((MID((IF(ISERR(A650),"",fctsoleil(A650,fctlattodouble(VLOOKUP(D650,#REF!,3,FALSE)),fctlontodouble(VLOOKUP(D650,#REF!,4,FALSE)),FALSE))),1,4)),1,2))*60+MID((MID((IF(ISERR(A650),"",fctsoleil(A650,fctlattodouble(VLOOKUP(D650,#REF!,3,FALSE)),fctlontodouble(VLOOKUP(D650,#REF!,4,FALSE)),FALSE))),1,4)),3,4))/(60*24))-fctlontodouble(VLOOKUP(D650,#REF!,4,FALSE))/360,1),
MOD(E650-fctlontodouble(VLOOKUP(D650,#REF!,4,FALSE))/360,1)&lt;MOD((((MID((MID((IF(ISERR(A650),"",fctsoleil(A650,fctlattodouble(VLOOKUP(D650,#REF!,3,FALSE)),fctlontodouble(VLOOKUP(D650,#REF!,4,FALSE)),FALSE))),7,4)),1,2))*60+MID((MID((IF(ISERR(A650),"",fctsoleil(A650,fctlattodouble(VLOOKUP(D650,#REF!,3,FALSE)),fctlontodouble(VLOOKUP(D650,#REF!,4,FALSE)),FALSE))),7,4)),3,4))/(60*24))-fctlontodouble(VLOOKUP(D650,#REF!,4,FALSE))/360,1)
),1," "),"")</f>
        <v/>
      </c>
      <c r="M650" s="79" t="str">
        <f t="shared" si="35"/>
        <v/>
      </c>
      <c r="N650" s="94"/>
      <c r="O650" s="83"/>
      <c r="P650" s="95"/>
      <c r="Q650" s="96"/>
      <c r="R650" s="97" t="str">
        <f>IF(AND(A650&lt;&gt;0,B650&lt;&gt;0,D650&lt;&gt;0,C650&lt;&gt;0,N650&lt;&gt;0),(vol_de_nuit(B650,D650,A650,C650,N650/24)*24),"")</f>
        <v/>
      </c>
      <c r="S650" s="98"/>
      <c r="T650" s="95"/>
      <c r="U650" s="99"/>
      <c r="V650" s="100"/>
      <c r="W650" s="101"/>
      <c r="X650" s="116" t="str">
        <f>IFERROR(IF(AND(VLOOKUP($F650,'Aircraft list'!$A$4:$G$39,2,FALSE)="YES",VLOOKUP($F650,'Aircraft list'!$A$4:$G$39,4,FALSE)="YES"),T650,""),"")</f>
        <v/>
      </c>
      <c r="Y650" s="115" t="str">
        <f>IFERROR(IF(AND(VLOOKUP($F650,'Aircraft list'!$A$4:$G$39,2,FALSE)="YES",VLOOKUP($F650,'Aircraft list'!$A$4:$G$39,4,FALSE)="YES"),V650,""),"")</f>
        <v/>
      </c>
      <c r="Z650" s="116" t="str">
        <f>IFERROR(IF(AND(VLOOKUP($F650,'Aircraft list'!$A$4:$G$39,3,FALSE)="YES",VLOOKUP($F650,'Aircraft list'!$A$4:$G$39,4,FALSE)="YES"),T650,""),"")</f>
        <v/>
      </c>
      <c r="AA650" s="115" t="str">
        <f>IFERROR(IF(AND(VLOOKUP($F650,'Aircraft list'!$A$4:$G$39,3,FALSE)="YES",VLOOKUP($F650,'Aircraft list'!$A$4:$G$39,4,FALSE)="YES"),V650,""),"")</f>
        <v/>
      </c>
      <c r="AB650" s="116" t="str">
        <f>IFERROR(IF(AND(VLOOKUP($F650,'Aircraft list'!$A$4:$G$39,2,FALSE)="YES",VLOOKUP($F650,'Aircraft list'!$A$4:$G$39,6,FALSE)="YES"),T650,""),"")</f>
        <v/>
      </c>
      <c r="AC650" s="115" t="str">
        <f>IFERROR(IF(AND(VLOOKUP($F650,'Aircraft list'!$A$4:$G$39,2,FALSE)="YES",VLOOKUP($F650,'Aircraft list'!$A$4:$G$39,6,FALSE)="YES"),V650,""),"")</f>
        <v/>
      </c>
      <c r="AD650" s="116" t="str">
        <f>IFERROR(IF(AND(VLOOKUP($F650,'Aircraft list'!$A$4:$G$39,3,FALSE)="YES",VLOOKUP($F650,'Aircraft list'!$A$4:$G$39,6,FALSE)="YES"),T650,""),"")</f>
        <v/>
      </c>
      <c r="AE650" s="117" t="str">
        <f>IFERROR(IF(AND(VLOOKUP($F650,'Aircraft list'!$A$4:$G$39,3,FALSE)="YES",VLOOKUP($F650,'Aircraft list'!$A$4:$G$39,6,FALSE)="YES"),U650,""),"")</f>
        <v/>
      </c>
      <c r="AF650" s="115" t="str">
        <f>IFERROR(IF(AND(VLOOKUP($F650,'Aircraft list'!$A$4:$G$39,3,FALSE)="YES",VLOOKUP($F650,'Aircraft list'!$A$4:$G$39,6,FALSE)="YES"),V650,""),"")</f>
        <v/>
      </c>
      <c r="AG650" s="116" t="str">
        <f>IFERROR(IF(VLOOKUP($F650,'Aircraft list'!$A$4:$G$39,5,FALSE)="YES",T650,""),"")</f>
        <v/>
      </c>
      <c r="AH650" s="117" t="str">
        <f>IFERROR(IF(VLOOKUP($F650,'Aircraft list'!$A$4:$G$39,5,FALSE)="YES",U650,""),"")</f>
        <v/>
      </c>
      <c r="AI650" s="115" t="str">
        <f>IFERROR(IF(VLOOKUP($F650,'Aircraft list'!$A$4:$G$39,5,FALSE)="YES",V650,""),"")</f>
        <v/>
      </c>
      <c r="AJ650" s="101"/>
      <c r="AK650" s="101"/>
      <c r="AL650" s="101"/>
      <c r="AM650" s="102" t="str">
        <f>IFERROR(IF(VLOOKUP($F650,'Aircraft list'!$A$4:$G$39,7,FALSE)="YES",N650,""),"")</f>
        <v/>
      </c>
      <c r="AN650" s="112"/>
      <c r="AO650" s="101"/>
      <c r="AP650" s="101"/>
      <c r="AQ650" s="101"/>
      <c r="AR650" s="111"/>
      <c r="AS650" s="102"/>
      <c r="AT650" s="102"/>
    </row>
    <row r="651" spans="1:46" s="50" customFormat="1">
      <c r="A651" s="84"/>
      <c r="B651" s="75"/>
      <c r="C651" s="76"/>
      <c r="D651" s="77"/>
      <c r="E651" s="73" t="str">
        <f t="shared" si="33"/>
        <v/>
      </c>
      <c r="F651" s="79"/>
      <c r="G651" s="80"/>
      <c r="H651" s="50" t="str">
        <f>IFERROR(IF(VLOOKUP(F651,'Aircraft list'!$A$4:$T$59, 3,FALSE)="YES", "ME", "SE" )," ")</f>
        <v xml:space="preserve"> </v>
      </c>
      <c r="I651" s="80"/>
      <c r="J651" s="81" t="str">
        <f ca="1">IFERROR(IF(AND(
MOD(C651-fctlontodouble(VLOOKUP(B651,#REF!,4,FALSE))/360,1)&gt;=MOD((((MID((MID((IF(ISERR(A651),"",fctsoleil(A651,fctlattodouble(VLOOKUP(B651,#REF!,3,FALSE)),fctlontodouble(VLOOKUP(B651,#REF!,4,FALSE)),FALSE))),1,4)),1,2))*60+MID((MID((IF(ISERR(A651),"",fctsoleil(A651,fctlattodouble(VLOOKUP(B651,#REF!,3,FALSE)),fctlontodouble(VLOOKUP(B651,#REF!,4,FALSE)),FALSE))),1,4)),3,4))/(60*24))-fctlontodouble(VLOOKUP(B651,#REF!,4,FALSE))/360,1),
MOD(C651-fctlontodouble(VLOOKUP(B651,#REF!,4,FALSE))/360,1)&lt;MOD((((MID((MID((IF(ISERR(A651),"",fctsoleil(A651,fctlattodouble(VLOOKUP(B651,#REF!,3,FALSE)),fctlontodouble(VLOOKUP(B651,#REF!,4,FALSE)),FALSE))),7,4)),1,2))*60+MID((MID((IF(ISERR(A651),"",fctsoleil(A651,fctlattodouble(VLOOKUP(B651,#REF!,3,FALSE)),fctlontodouble(VLOOKUP(B651,#REF!,4,FALSE)),FALSE))),7,4)),3,4))/(60*24))-fctlontodouble(VLOOKUP(B651,#REF!,4,FALSE))/360,1)
),1,""),"")</f>
        <v/>
      </c>
      <c r="K651" s="82" t="str">
        <f t="shared" si="34"/>
        <v/>
      </c>
      <c r="L651" s="79" t="str">
        <f ca="1">IFERROR(IF(AND(
MOD(E651-fctlontodouble(VLOOKUP(D651,#REF!,4,FALSE))/360,1)&gt;=MOD((((MID((MID((IF(ISERR(A651),"",fctsoleil(A651,fctlattodouble(VLOOKUP(D651,#REF!,3,FALSE)),fctlontodouble(VLOOKUP(D651,#REF!,4,FALSE)),FALSE))),1,4)),1,2))*60+MID((MID((IF(ISERR(A651),"",fctsoleil(A651,fctlattodouble(VLOOKUP(D651,#REF!,3,FALSE)),fctlontodouble(VLOOKUP(D651,#REF!,4,FALSE)),FALSE))),1,4)),3,4))/(60*24))-fctlontodouble(VLOOKUP(D651,#REF!,4,FALSE))/360,1),
MOD(E651-fctlontodouble(VLOOKUP(D651,#REF!,4,FALSE))/360,1)&lt;MOD((((MID((MID((IF(ISERR(A651),"",fctsoleil(A651,fctlattodouble(VLOOKUP(D651,#REF!,3,FALSE)),fctlontodouble(VLOOKUP(D651,#REF!,4,FALSE)),FALSE))),7,4)),1,2))*60+MID((MID((IF(ISERR(A651),"",fctsoleil(A651,fctlattodouble(VLOOKUP(D651,#REF!,3,FALSE)),fctlontodouble(VLOOKUP(D651,#REF!,4,FALSE)),FALSE))),7,4)),3,4))/(60*24))-fctlontodouble(VLOOKUP(D651,#REF!,4,FALSE))/360,1)
),1," "),"")</f>
        <v/>
      </c>
      <c r="M651" s="79" t="str">
        <f t="shared" si="35"/>
        <v/>
      </c>
      <c r="N651" s="94"/>
      <c r="O651" s="83"/>
      <c r="P651" s="95"/>
      <c r="Q651" s="96"/>
      <c r="R651" s="97" t="str">
        <f>IF(AND(A651&lt;&gt;0,B651&lt;&gt;0,D651&lt;&gt;0,C651&lt;&gt;0,N651&lt;&gt;0),(vol_de_nuit(B651,D651,A651,C651,N651/24)*24),"")</f>
        <v/>
      </c>
      <c r="S651" s="98"/>
      <c r="T651" s="95"/>
      <c r="U651" s="99"/>
      <c r="V651" s="100"/>
      <c r="W651" s="101"/>
      <c r="X651" s="116" t="str">
        <f>IFERROR(IF(AND(VLOOKUP($F651,'Aircraft list'!$A$4:$G$39,2,FALSE)="YES",VLOOKUP($F651,'Aircraft list'!$A$4:$G$39,4,FALSE)="YES"),T651,""),"")</f>
        <v/>
      </c>
      <c r="Y651" s="115" t="str">
        <f>IFERROR(IF(AND(VLOOKUP($F651,'Aircraft list'!$A$4:$G$39,2,FALSE)="YES",VLOOKUP($F651,'Aircraft list'!$A$4:$G$39,4,FALSE)="YES"),V651,""),"")</f>
        <v/>
      </c>
      <c r="Z651" s="116" t="str">
        <f>IFERROR(IF(AND(VLOOKUP($F651,'Aircraft list'!$A$4:$G$39,3,FALSE)="YES",VLOOKUP($F651,'Aircraft list'!$A$4:$G$39,4,FALSE)="YES"),T651,""),"")</f>
        <v/>
      </c>
      <c r="AA651" s="115" t="str">
        <f>IFERROR(IF(AND(VLOOKUP($F651,'Aircraft list'!$A$4:$G$39,3,FALSE)="YES",VLOOKUP($F651,'Aircraft list'!$A$4:$G$39,4,FALSE)="YES"),V651,""),"")</f>
        <v/>
      </c>
      <c r="AB651" s="116" t="str">
        <f>IFERROR(IF(AND(VLOOKUP($F651,'Aircraft list'!$A$4:$G$39,2,FALSE)="YES",VLOOKUP($F651,'Aircraft list'!$A$4:$G$39,6,FALSE)="YES"),T651,""),"")</f>
        <v/>
      </c>
      <c r="AC651" s="115" t="str">
        <f>IFERROR(IF(AND(VLOOKUP($F651,'Aircraft list'!$A$4:$G$39,2,FALSE)="YES",VLOOKUP($F651,'Aircraft list'!$A$4:$G$39,6,FALSE)="YES"),V651,""),"")</f>
        <v/>
      </c>
      <c r="AD651" s="116" t="str">
        <f>IFERROR(IF(AND(VLOOKUP($F651,'Aircraft list'!$A$4:$G$39,3,FALSE)="YES",VLOOKUP($F651,'Aircraft list'!$A$4:$G$39,6,FALSE)="YES"),T651,""),"")</f>
        <v/>
      </c>
      <c r="AE651" s="117" t="str">
        <f>IFERROR(IF(AND(VLOOKUP($F651,'Aircraft list'!$A$4:$G$39,3,FALSE)="YES",VLOOKUP($F651,'Aircraft list'!$A$4:$G$39,6,FALSE)="YES"),U651,""),"")</f>
        <v/>
      </c>
      <c r="AF651" s="115" t="str">
        <f>IFERROR(IF(AND(VLOOKUP($F651,'Aircraft list'!$A$4:$G$39,3,FALSE)="YES",VLOOKUP($F651,'Aircraft list'!$A$4:$G$39,6,FALSE)="YES"),V651,""),"")</f>
        <v/>
      </c>
      <c r="AG651" s="116" t="str">
        <f>IFERROR(IF(VLOOKUP($F651,'Aircraft list'!$A$4:$G$39,5,FALSE)="YES",T651,""),"")</f>
        <v/>
      </c>
      <c r="AH651" s="117" t="str">
        <f>IFERROR(IF(VLOOKUP($F651,'Aircraft list'!$A$4:$G$39,5,FALSE)="YES",U651,""),"")</f>
        <v/>
      </c>
      <c r="AI651" s="115" t="str">
        <f>IFERROR(IF(VLOOKUP($F651,'Aircraft list'!$A$4:$G$39,5,FALSE)="YES",V651,""),"")</f>
        <v/>
      </c>
      <c r="AJ651" s="101"/>
      <c r="AK651" s="101"/>
      <c r="AL651" s="101"/>
      <c r="AM651" s="102" t="str">
        <f>IFERROR(IF(VLOOKUP($F651,'Aircraft list'!$A$4:$G$39,7,FALSE)="YES",N651,""),"")</f>
        <v/>
      </c>
      <c r="AN651" s="112"/>
      <c r="AO651" s="101"/>
      <c r="AP651" s="101"/>
      <c r="AQ651" s="101"/>
      <c r="AR651" s="111"/>
      <c r="AS651" s="102"/>
      <c r="AT651" s="102"/>
    </row>
    <row r="652" spans="1:46" s="50" customFormat="1">
      <c r="A652" s="84"/>
      <c r="B652" s="75"/>
      <c r="C652" s="76"/>
      <c r="D652" s="77"/>
      <c r="E652" s="73" t="str">
        <f t="shared" si="33"/>
        <v/>
      </c>
      <c r="F652" s="79"/>
      <c r="G652" s="80"/>
      <c r="H652" s="50" t="str">
        <f>IFERROR(IF(VLOOKUP(F652,'Aircraft list'!$A$4:$T$59, 3,FALSE)="YES", "ME", "SE" )," ")</f>
        <v xml:space="preserve"> </v>
      </c>
      <c r="I652" s="80"/>
      <c r="J652" s="81" t="str">
        <f ca="1">IFERROR(IF(AND(
MOD(C652-fctlontodouble(VLOOKUP(B652,#REF!,4,FALSE))/360,1)&gt;=MOD((((MID((MID((IF(ISERR(A652),"",fctsoleil(A652,fctlattodouble(VLOOKUP(B652,#REF!,3,FALSE)),fctlontodouble(VLOOKUP(B652,#REF!,4,FALSE)),FALSE))),1,4)),1,2))*60+MID((MID((IF(ISERR(A652),"",fctsoleil(A652,fctlattodouble(VLOOKUP(B652,#REF!,3,FALSE)),fctlontodouble(VLOOKUP(B652,#REF!,4,FALSE)),FALSE))),1,4)),3,4))/(60*24))-fctlontodouble(VLOOKUP(B652,#REF!,4,FALSE))/360,1),
MOD(C652-fctlontodouble(VLOOKUP(B652,#REF!,4,FALSE))/360,1)&lt;MOD((((MID((MID((IF(ISERR(A652),"",fctsoleil(A652,fctlattodouble(VLOOKUP(B652,#REF!,3,FALSE)),fctlontodouble(VLOOKUP(B652,#REF!,4,FALSE)),FALSE))),7,4)),1,2))*60+MID((MID((IF(ISERR(A652),"",fctsoleil(A652,fctlattodouble(VLOOKUP(B652,#REF!,3,FALSE)),fctlontodouble(VLOOKUP(B652,#REF!,4,FALSE)),FALSE))),7,4)),3,4))/(60*24))-fctlontodouble(VLOOKUP(B652,#REF!,4,FALSE))/360,1)
),1,""),"")</f>
        <v/>
      </c>
      <c r="K652" s="82" t="str">
        <f t="shared" si="34"/>
        <v/>
      </c>
      <c r="L652" s="79" t="str">
        <f ca="1">IFERROR(IF(AND(
MOD(E652-fctlontodouble(VLOOKUP(D652,#REF!,4,FALSE))/360,1)&gt;=MOD((((MID((MID((IF(ISERR(A652),"",fctsoleil(A652,fctlattodouble(VLOOKUP(D652,#REF!,3,FALSE)),fctlontodouble(VLOOKUP(D652,#REF!,4,FALSE)),FALSE))),1,4)),1,2))*60+MID((MID((IF(ISERR(A652),"",fctsoleil(A652,fctlattodouble(VLOOKUP(D652,#REF!,3,FALSE)),fctlontodouble(VLOOKUP(D652,#REF!,4,FALSE)),FALSE))),1,4)),3,4))/(60*24))-fctlontodouble(VLOOKUP(D652,#REF!,4,FALSE))/360,1),
MOD(E652-fctlontodouble(VLOOKUP(D652,#REF!,4,FALSE))/360,1)&lt;MOD((((MID((MID((IF(ISERR(A652),"",fctsoleil(A652,fctlattodouble(VLOOKUP(D652,#REF!,3,FALSE)),fctlontodouble(VLOOKUP(D652,#REF!,4,FALSE)),FALSE))),7,4)),1,2))*60+MID((MID((IF(ISERR(A652),"",fctsoleil(A652,fctlattodouble(VLOOKUP(D652,#REF!,3,FALSE)),fctlontodouble(VLOOKUP(D652,#REF!,4,FALSE)),FALSE))),7,4)),3,4))/(60*24))-fctlontodouble(VLOOKUP(D652,#REF!,4,FALSE))/360,1)
),1," "),"")</f>
        <v/>
      </c>
      <c r="M652" s="79" t="str">
        <f t="shared" si="35"/>
        <v/>
      </c>
      <c r="N652" s="94"/>
      <c r="O652" s="83"/>
      <c r="P652" s="95"/>
      <c r="Q652" s="96"/>
      <c r="R652" s="97" t="str">
        <f>IF(AND(A652&lt;&gt;0,B652&lt;&gt;0,D652&lt;&gt;0,C652&lt;&gt;0,N652&lt;&gt;0),(vol_de_nuit(B652,D652,A652,C652,N652/24)*24),"")</f>
        <v/>
      </c>
      <c r="S652" s="98"/>
      <c r="T652" s="95"/>
      <c r="U652" s="99"/>
      <c r="V652" s="100"/>
      <c r="W652" s="101"/>
      <c r="X652" s="116" t="str">
        <f>IFERROR(IF(AND(VLOOKUP($F652,'Aircraft list'!$A$4:$G$39,2,FALSE)="YES",VLOOKUP($F652,'Aircraft list'!$A$4:$G$39,4,FALSE)="YES"),T652,""),"")</f>
        <v/>
      </c>
      <c r="Y652" s="115" t="str">
        <f>IFERROR(IF(AND(VLOOKUP($F652,'Aircraft list'!$A$4:$G$39,2,FALSE)="YES",VLOOKUP($F652,'Aircraft list'!$A$4:$G$39,4,FALSE)="YES"),V652,""),"")</f>
        <v/>
      </c>
      <c r="Z652" s="116" t="str">
        <f>IFERROR(IF(AND(VLOOKUP($F652,'Aircraft list'!$A$4:$G$39,3,FALSE)="YES",VLOOKUP($F652,'Aircraft list'!$A$4:$G$39,4,FALSE)="YES"),T652,""),"")</f>
        <v/>
      </c>
      <c r="AA652" s="115" t="str">
        <f>IFERROR(IF(AND(VLOOKUP($F652,'Aircraft list'!$A$4:$G$39,3,FALSE)="YES",VLOOKUP($F652,'Aircraft list'!$A$4:$G$39,4,FALSE)="YES"),V652,""),"")</f>
        <v/>
      </c>
      <c r="AB652" s="116" t="str">
        <f>IFERROR(IF(AND(VLOOKUP($F652,'Aircraft list'!$A$4:$G$39,2,FALSE)="YES",VLOOKUP($F652,'Aircraft list'!$A$4:$G$39,6,FALSE)="YES"),T652,""),"")</f>
        <v/>
      </c>
      <c r="AC652" s="115" t="str">
        <f>IFERROR(IF(AND(VLOOKUP($F652,'Aircraft list'!$A$4:$G$39,2,FALSE)="YES",VLOOKUP($F652,'Aircraft list'!$A$4:$G$39,6,FALSE)="YES"),V652,""),"")</f>
        <v/>
      </c>
      <c r="AD652" s="116" t="str">
        <f>IFERROR(IF(AND(VLOOKUP($F652,'Aircraft list'!$A$4:$G$39,3,FALSE)="YES",VLOOKUP($F652,'Aircraft list'!$A$4:$G$39,6,FALSE)="YES"),T652,""),"")</f>
        <v/>
      </c>
      <c r="AE652" s="117" t="str">
        <f>IFERROR(IF(AND(VLOOKUP($F652,'Aircraft list'!$A$4:$G$39,3,FALSE)="YES",VLOOKUP($F652,'Aircraft list'!$A$4:$G$39,6,FALSE)="YES"),U652,""),"")</f>
        <v/>
      </c>
      <c r="AF652" s="115" t="str">
        <f>IFERROR(IF(AND(VLOOKUP($F652,'Aircraft list'!$A$4:$G$39,3,FALSE)="YES",VLOOKUP($F652,'Aircraft list'!$A$4:$G$39,6,FALSE)="YES"),V652,""),"")</f>
        <v/>
      </c>
      <c r="AG652" s="116" t="str">
        <f>IFERROR(IF(VLOOKUP($F652,'Aircraft list'!$A$4:$G$39,5,FALSE)="YES",T652,""),"")</f>
        <v/>
      </c>
      <c r="AH652" s="117" t="str">
        <f>IFERROR(IF(VLOOKUP($F652,'Aircraft list'!$A$4:$G$39,5,FALSE)="YES",U652,""),"")</f>
        <v/>
      </c>
      <c r="AI652" s="115" t="str">
        <f>IFERROR(IF(VLOOKUP($F652,'Aircraft list'!$A$4:$G$39,5,FALSE)="YES",V652,""),"")</f>
        <v/>
      </c>
      <c r="AJ652" s="101"/>
      <c r="AK652" s="101"/>
      <c r="AL652" s="101"/>
      <c r="AM652" s="102" t="str">
        <f>IFERROR(IF(VLOOKUP($F652,'Aircraft list'!$A$4:$G$39,7,FALSE)="YES",N652,""),"")</f>
        <v/>
      </c>
      <c r="AN652" s="112"/>
      <c r="AO652" s="101"/>
      <c r="AP652" s="101"/>
      <c r="AQ652" s="101"/>
      <c r="AR652" s="111"/>
      <c r="AS652" s="102"/>
      <c r="AT652" s="102"/>
    </row>
    <row r="653" spans="1:46" s="50" customFormat="1">
      <c r="A653" s="84"/>
      <c r="B653" s="75"/>
      <c r="C653" s="76"/>
      <c r="D653" s="77"/>
      <c r="E653" s="73" t="str">
        <f t="shared" si="33"/>
        <v/>
      </c>
      <c r="F653" s="79"/>
      <c r="G653" s="80"/>
      <c r="H653" s="50" t="str">
        <f>IFERROR(IF(VLOOKUP(F653,'Aircraft list'!$A$4:$T$59, 3,FALSE)="YES", "ME", "SE" )," ")</f>
        <v xml:space="preserve"> </v>
      </c>
      <c r="I653" s="80"/>
      <c r="J653" s="81" t="str">
        <f ca="1">IFERROR(IF(AND(
MOD(C653-fctlontodouble(VLOOKUP(B653,#REF!,4,FALSE))/360,1)&gt;=MOD((((MID((MID((IF(ISERR(A653),"",fctsoleil(A653,fctlattodouble(VLOOKUP(B653,#REF!,3,FALSE)),fctlontodouble(VLOOKUP(B653,#REF!,4,FALSE)),FALSE))),1,4)),1,2))*60+MID((MID((IF(ISERR(A653),"",fctsoleil(A653,fctlattodouble(VLOOKUP(B653,#REF!,3,FALSE)),fctlontodouble(VLOOKUP(B653,#REF!,4,FALSE)),FALSE))),1,4)),3,4))/(60*24))-fctlontodouble(VLOOKUP(B653,#REF!,4,FALSE))/360,1),
MOD(C653-fctlontodouble(VLOOKUP(B653,#REF!,4,FALSE))/360,1)&lt;MOD((((MID((MID((IF(ISERR(A653),"",fctsoleil(A653,fctlattodouble(VLOOKUP(B653,#REF!,3,FALSE)),fctlontodouble(VLOOKUP(B653,#REF!,4,FALSE)),FALSE))),7,4)),1,2))*60+MID((MID((IF(ISERR(A653),"",fctsoleil(A653,fctlattodouble(VLOOKUP(B653,#REF!,3,FALSE)),fctlontodouble(VLOOKUP(B653,#REF!,4,FALSE)),FALSE))),7,4)),3,4))/(60*24))-fctlontodouble(VLOOKUP(B653,#REF!,4,FALSE))/360,1)
),1,""),"")</f>
        <v/>
      </c>
      <c r="K653" s="82" t="str">
        <f t="shared" si="34"/>
        <v/>
      </c>
      <c r="L653" s="79" t="str">
        <f ca="1">IFERROR(IF(AND(
MOD(E653-fctlontodouble(VLOOKUP(D653,#REF!,4,FALSE))/360,1)&gt;=MOD((((MID((MID((IF(ISERR(A653),"",fctsoleil(A653,fctlattodouble(VLOOKUP(D653,#REF!,3,FALSE)),fctlontodouble(VLOOKUP(D653,#REF!,4,FALSE)),FALSE))),1,4)),1,2))*60+MID((MID((IF(ISERR(A653),"",fctsoleil(A653,fctlattodouble(VLOOKUP(D653,#REF!,3,FALSE)),fctlontodouble(VLOOKUP(D653,#REF!,4,FALSE)),FALSE))),1,4)),3,4))/(60*24))-fctlontodouble(VLOOKUP(D653,#REF!,4,FALSE))/360,1),
MOD(E653-fctlontodouble(VLOOKUP(D653,#REF!,4,FALSE))/360,1)&lt;MOD((((MID((MID((IF(ISERR(A653),"",fctsoleil(A653,fctlattodouble(VLOOKUP(D653,#REF!,3,FALSE)),fctlontodouble(VLOOKUP(D653,#REF!,4,FALSE)),FALSE))),7,4)),1,2))*60+MID((MID((IF(ISERR(A653),"",fctsoleil(A653,fctlattodouble(VLOOKUP(D653,#REF!,3,FALSE)),fctlontodouble(VLOOKUP(D653,#REF!,4,FALSE)),FALSE))),7,4)),3,4))/(60*24))-fctlontodouble(VLOOKUP(D653,#REF!,4,FALSE))/360,1)
),1," "),"")</f>
        <v/>
      </c>
      <c r="M653" s="79" t="str">
        <f t="shared" si="35"/>
        <v/>
      </c>
      <c r="N653" s="94"/>
      <c r="O653" s="83"/>
      <c r="P653" s="95"/>
      <c r="Q653" s="96"/>
      <c r="R653" s="97" t="str">
        <f>IF(AND(A653&lt;&gt;0,B653&lt;&gt;0,D653&lt;&gt;0,C653&lt;&gt;0,N653&lt;&gt;0),(vol_de_nuit(B653,D653,A653,C653,N653/24)*24),"")</f>
        <v/>
      </c>
      <c r="S653" s="98"/>
      <c r="T653" s="95"/>
      <c r="U653" s="99"/>
      <c r="V653" s="100"/>
      <c r="W653" s="101"/>
      <c r="X653" s="116" t="str">
        <f>IFERROR(IF(AND(VLOOKUP($F653,'Aircraft list'!$A$4:$G$39,2,FALSE)="YES",VLOOKUP($F653,'Aircraft list'!$A$4:$G$39,4,FALSE)="YES"),T653,""),"")</f>
        <v/>
      </c>
      <c r="Y653" s="115" t="str">
        <f>IFERROR(IF(AND(VLOOKUP($F653,'Aircraft list'!$A$4:$G$39,2,FALSE)="YES",VLOOKUP($F653,'Aircraft list'!$A$4:$G$39,4,FALSE)="YES"),V653,""),"")</f>
        <v/>
      </c>
      <c r="Z653" s="116" t="str">
        <f>IFERROR(IF(AND(VLOOKUP($F653,'Aircraft list'!$A$4:$G$39,3,FALSE)="YES",VLOOKUP($F653,'Aircraft list'!$A$4:$G$39,4,FALSE)="YES"),T653,""),"")</f>
        <v/>
      </c>
      <c r="AA653" s="115" t="str">
        <f>IFERROR(IF(AND(VLOOKUP($F653,'Aircraft list'!$A$4:$G$39,3,FALSE)="YES",VLOOKUP($F653,'Aircraft list'!$A$4:$G$39,4,FALSE)="YES"),V653,""),"")</f>
        <v/>
      </c>
      <c r="AB653" s="116" t="str">
        <f>IFERROR(IF(AND(VLOOKUP($F653,'Aircraft list'!$A$4:$G$39,2,FALSE)="YES",VLOOKUP($F653,'Aircraft list'!$A$4:$G$39,6,FALSE)="YES"),T653,""),"")</f>
        <v/>
      </c>
      <c r="AC653" s="115" t="str">
        <f>IFERROR(IF(AND(VLOOKUP($F653,'Aircraft list'!$A$4:$G$39,2,FALSE)="YES",VLOOKUP($F653,'Aircraft list'!$A$4:$G$39,6,FALSE)="YES"),V653,""),"")</f>
        <v/>
      </c>
      <c r="AD653" s="116" t="str">
        <f>IFERROR(IF(AND(VLOOKUP($F653,'Aircraft list'!$A$4:$G$39,3,FALSE)="YES",VLOOKUP($F653,'Aircraft list'!$A$4:$G$39,6,FALSE)="YES"),T653,""),"")</f>
        <v/>
      </c>
      <c r="AE653" s="117" t="str">
        <f>IFERROR(IF(AND(VLOOKUP($F653,'Aircraft list'!$A$4:$G$39,3,FALSE)="YES",VLOOKUP($F653,'Aircraft list'!$A$4:$G$39,6,FALSE)="YES"),U653,""),"")</f>
        <v/>
      </c>
      <c r="AF653" s="115" t="str">
        <f>IFERROR(IF(AND(VLOOKUP($F653,'Aircraft list'!$A$4:$G$39,3,FALSE)="YES",VLOOKUP($F653,'Aircraft list'!$A$4:$G$39,6,FALSE)="YES"),V653,""),"")</f>
        <v/>
      </c>
      <c r="AG653" s="116" t="str">
        <f>IFERROR(IF(VLOOKUP($F653,'Aircraft list'!$A$4:$G$39,5,FALSE)="YES",T653,""),"")</f>
        <v/>
      </c>
      <c r="AH653" s="117" t="str">
        <f>IFERROR(IF(VLOOKUP($F653,'Aircraft list'!$A$4:$G$39,5,FALSE)="YES",U653,""),"")</f>
        <v/>
      </c>
      <c r="AI653" s="115" t="str">
        <f>IFERROR(IF(VLOOKUP($F653,'Aircraft list'!$A$4:$G$39,5,FALSE)="YES",V653,""),"")</f>
        <v/>
      </c>
      <c r="AJ653" s="101"/>
      <c r="AK653" s="101"/>
      <c r="AL653" s="101"/>
      <c r="AM653" s="102" t="str">
        <f>IFERROR(IF(VLOOKUP($F653,'Aircraft list'!$A$4:$G$39,7,FALSE)="YES",N653,""),"")</f>
        <v/>
      </c>
      <c r="AN653" s="112"/>
      <c r="AO653" s="101"/>
      <c r="AP653" s="101"/>
      <c r="AQ653" s="101"/>
      <c r="AR653" s="111"/>
      <c r="AS653" s="102"/>
      <c r="AT653" s="102"/>
    </row>
    <row r="654" spans="1:46" s="50" customFormat="1">
      <c r="A654" s="84"/>
      <c r="B654" s="75"/>
      <c r="C654" s="76"/>
      <c r="D654" s="77"/>
      <c r="E654" s="73" t="str">
        <f t="shared" si="33"/>
        <v/>
      </c>
      <c r="F654" s="79"/>
      <c r="G654" s="80"/>
      <c r="H654" s="50" t="str">
        <f>IFERROR(IF(VLOOKUP(F654,'Aircraft list'!$A$4:$T$59, 3,FALSE)="YES", "ME", "SE" )," ")</f>
        <v xml:space="preserve"> </v>
      </c>
      <c r="I654" s="80"/>
      <c r="J654" s="81" t="str">
        <f ca="1">IFERROR(IF(AND(
MOD(C654-fctlontodouble(VLOOKUP(B654,#REF!,4,FALSE))/360,1)&gt;=MOD((((MID((MID((IF(ISERR(A654),"",fctsoleil(A654,fctlattodouble(VLOOKUP(B654,#REF!,3,FALSE)),fctlontodouble(VLOOKUP(B654,#REF!,4,FALSE)),FALSE))),1,4)),1,2))*60+MID((MID((IF(ISERR(A654),"",fctsoleil(A654,fctlattodouble(VLOOKUP(B654,#REF!,3,FALSE)),fctlontodouble(VLOOKUP(B654,#REF!,4,FALSE)),FALSE))),1,4)),3,4))/(60*24))-fctlontodouble(VLOOKUP(B654,#REF!,4,FALSE))/360,1),
MOD(C654-fctlontodouble(VLOOKUP(B654,#REF!,4,FALSE))/360,1)&lt;MOD((((MID((MID((IF(ISERR(A654),"",fctsoleil(A654,fctlattodouble(VLOOKUP(B654,#REF!,3,FALSE)),fctlontodouble(VLOOKUP(B654,#REF!,4,FALSE)),FALSE))),7,4)),1,2))*60+MID((MID((IF(ISERR(A654),"",fctsoleil(A654,fctlattodouble(VLOOKUP(B654,#REF!,3,FALSE)),fctlontodouble(VLOOKUP(B654,#REF!,4,FALSE)),FALSE))),7,4)),3,4))/(60*24))-fctlontodouble(VLOOKUP(B654,#REF!,4,FALSE))/360,1)
),1,""),"")</f>
        <v/>
      </c>
      <c r="K654" s="82" t="str">
        <f t="shared" si="34"/>
        <v/>
      </c>
      <c r="L654" s="79" t="str">
        <f ca="1">IFERROR(IF(AND(
MOD(E654-fctlontodouble(VLOOKUP(D654,#REF!,4,FALSE))/360,1)&gt;=MOD((((MID((MID((IF(ISERR(A654),"",fctsoleil(A654,fctlattodouble(VLOOKUP(D654,#REF!,3,FALSE)),fctlontodouble(VLOOKUP(D654,#REF!,4,FALSE)),FALSE))),1,4)),1,2))*60+MID((MID((IF(ISERR(A654),"",fctsoleil(A654,fctlattodouble(VLOOKUP(D654,#REF!,3,FALSE)),fctlontodouble(VLOOKUP(D654,#REF!,4,FALSE)),FALSE))),1,4)),3,4))/(60*24))-fctlontodouble(VLOOKUP(D654,#REF!,4,FALSE))/360,1),
MOD(E654-fctlontodouble(VLOOKUP(D654,#REF!,4,FALSE))/360,1)&lt;MOD((((MID((MID((IF(ISERR(A654),"",fctsoleil(A654,fctlattodouble(VLOOKUP(D654,#REF!,3,FALSE)),fctlontodouble(VLOOKUP(D654,#REF!,4,FALSE)),FALSE))),7,4)),1,2))*60+MID((MID((IF(ISERR(A654),"",fctsoleil(A654,fctlattodouble(VLOOKUP(D654,#REF!,3,FALSE)),fctlontodouble(VLOOKUP(D654,#REF!,4,FALSE)),FALSE))),7,4)),3,4))/(60*24))-fctlontodouble(VLOOKUP(D654,#REF!,4,FALSE))/360,1)
),1," "),"")</f>
        <v/>
      </c>
      <c r="M654" s="79" t="str">
        <f t="shared" si="35"/>
        <v/>
      </c>
      <c r="N654" s="94"/>
      <c r="O654" s="83"/>
      <c r="P654" s="95"/>
      <c r="Q654" s="96"/>
      <c r="R654" s="97" t="str">
        <f>IF(AND(A654&lt;&gt;0,B654&lt;&gt;0,D654&lt;&gt;0,C654&lt;&gt;0,N654&lt;&gt;0),(vol_de_nuit(B654,D654,A654,C654,N654/24)*24),"")</f>
        <v/>
      </c>
      <c r="S654" s="98"/>
      <c r="T654" s="95"/>
      <c r="U654" s="99"/>
      <c r="V654" s="100"/>
      <c r="W654" s="101"/>
      <c r="X654" s="116" t="str">
        <f>IFERROR(IF(AND(VLOOKUP($F654,'Aircraft list'!$A$4:$G$39,2,FALSE)="YES",VLOOKUP($F654,'Aircraft list'!$A$4:$G$39,4,FALSE)="YES"),T654,""),"")</f>
        <v/>
      </c>
      <c r="Y654" s="115" t="str">
        <f>IFERROR(IF(AND(VLOOKUP($F654,'Aircraft list'!$A$4:$G$39,2,FALSE)="YES",VLOOKUP($F654,'Aircraft list'!$A$4:$G$39,4,FALSE)="YES"),V654,""),"")</f>
        <v/>
      </c>
      <c r="Z654" s="116" t="str">
        <f>IFERROR(IF(AND(VLOOKUP($F654,'Aircraft list'!$A$4:$G$39,3,FALSE)="YES",VLOOKUP($F654,'Aircraft list'!$A$4:$G$39,4,FALSE)="YES"),T654,""),"")</f>
        <v/>
      </c>
      <c r="AA654" s="115" t="str">
        <f>IFERROR(IF(AND(VLOOKUP($F654,'Aircraft list'!$A$4:$G$39,3,FALSE)="YES",VLOOKUP($F654,'Aircraft list'!$A$4:$G$39,4,FALSE)="YES"),V654,""),"")</f>
        <v/>
      </c>
      <c r="AB654" s="116" t="str">
        <f>IFERROR(IF(AND(VLOOKUP($F654,'Aircraft list'!$A$4:$G$39,2,FALSE)="YES",VLOOKUP($F654,'Aircraft list'!$A$4:$G$39,6,FALSE)="YES"),T654,""),"")</f>
        <v/>
      </c>
      <c r="AC654" s="115" t="str">
        <f>IFERROR(IF(AND(VLOOKUP($F654,'Aircraft list'!$A$4:$G$39,2,FALSE)="YES",VLOOKUP($F654,'Aircraft list'!$A$4:$G$39,6,FALSE)="YES"),V654,""),"")</f>
        <v/>
      </c>
      <c r="AD654" s="116" t="str">
        <f>IFERROR(IF(AND(VLOOKUP($F654,'Aircraft list'!$A$4:$G$39,3,FALSE)="YES",VLOOKUP($F654,'Aircraft list'!$A$4:$G$39,6,FALSE)="YES"),T654,""),"")</f>
        <v/>
      </c>
      <c r="AE654" s="117" t="str">
        <f>IFERROR(IF(AND(VLOOKUP($F654,'Aircraft list'!$A$4:$G$39,3,FALSE)="YES",VLOOKUP($F654,'Aircraft list'!$A$4:$G$39,6,FALSE)="YES"),U654,""),"")</f>
        <v/>
      </c>
      <c r="AF654" s="115" t="str">
        <f>IFERROR(IF(AND(VLOOKUP($F654,'Aircraft list'!$A$4:$G$39,3,FALSE)="YES",VLOOKUP($F654,'Aircraft list'!$A$4:$G$39,6,FALSE)="YES"),V654,""),"")</f>
        <v/>
      </c>
      <c r="AG654" s="116" t="str">
        <f>IFERROR(IF(VLOOKUP($F654,'Aircraft list'!$A$4:$G$39,5,FALSE)="YES",T654,""),"")</f>
        <v/>
      </c>
      <c r="AH654" s="117" t="str">
        <f>IFERROR(IF(VLOOKUP($F654,'Aircraft list'!$A$4:$G$39,5,FALSE)="YES",U654,""),"")</f>
        <v/>
      </c>
      <c r="AI654" s="115" t="str">
        <f>IFERROR(IF(VLOOKUP($F654,'Aircraft list'!$A$4:$G$39,5,FALSE)="YES",V654,""),"")</f>
        <v/>
      </c>
      <c r="AJ654" s="101"/>
      <c r="AK654" s="101"/>
      <c r="AL654" s="101"/>
      <c r="AM654" s="102" t="str">
        <f>IFERROR(IF(VLOOKUP($F654,'Aircraft list'!$A$4:$G$39,7,FALSE)="YES",N654,""),"")</f>
        <v/>
      </c>
      <c r="AN654" s="112"/>
      <c r="AO654" s="101"/>
      <c r="AP654" s="101"/>
      <c r="AQ654" s="101"/>
      <c r="AR654" s="111"/>
      <c r="AS654" s="102"/>
      <c r="AT654" s="102"/>
    </row>
    <row r="655" spans="1:46" s="50" customFormat="1">
      <c r="A655" s="84"/>
      <c r="B655" s="75"/>
      <c r="C655" s="76"/>
      <c r="D655" s="77"/>
      <c r="E655" s="73" t="str">
        <f t="shared" si="33"/>
        <v/>
      </c>
      <c r="F655" s="79"/>
      <c r="G655" s="80"/>
      <c r="H655" s="50" t="str">
        <f>IFERROR(IF(VLOOKUP(F655,'Aircraft list'!$A$4:$T$59, 3,FALSE)="YES", "ME", "SE" )," ")</f>
        <v xml:space="preserve"> </v>
      </c>
      <c r="I655" s="80"/>
      <c r="J655" s="81" t="str">
        <f ca="1">IFERROR(IF(AND(
MOD(C655-fctlontodouble(VLOOKUP(B655,#REF!,4,FALSE))/360,1)&gt;=MOD((((MID((MID((IF(ISERR(A655),"",fctsoleil(A655,fctlattodouble(VLOOKUP(B655,#REF!,3,FALSE)),fctlontodouble(VLOOKUP(B655,#REF!,4,FALSE)),FALSE))),1,4)),1,2))*60+MID((MID((IF(ISERR(A655),"",fctsoleil(A655,fctlattodouble(VLOOKUP(B655,#REF!,3,FALSE)),fctlontodouble(VLOOKUP(B655,#REF!,4,FALSE)),FALSE))),1,4)),3,4))/(60*24))-fctlontodouble(VLOOKUP(B655,#REF!,4,FALSE))/360,1),
MOD(C655-fctlontodouble(VLOOKUP(B655,#REF!,4,FALSE))/360,1)&lt;MOD((((MID((MID((IF(ISERR(A655),"",fctsoleil(A655,fctlattodouble(VLOOKUP(B655,#REF!,3,FALSE)),fctlontodouble(VLOOKUP(B655,#REF!,4,FALSE)),FALSE))),7,4)),1,2))*60+MID((MID((IF(ISERR(A655),"",fctsoleil(A655,fctlattodouble(VLOOKUP(B655,#REF!,3,FALSE)),fctlontodouble(VLOOKUP(B655,#REF!,4,FALSE)),FALSE))),7,4)),3,4))/(60*24))-fctlontodouble(VLOOKUP(B655,#REF!,4,FALSE))/360,1)
),1,""),"")</f>
        <v/>
      </c>
      <c r="K655" s="82" t="str">
        <f t="shared" si="34"/>
        <v/>
      </c>
      <c r="L655" s="79" t="str">
        <f ca="1">IFERROR(IF(AND(
MOD(E655-fctlontodouble(VLOOKUP(D655,#REF!,4,FALSE))/360,1)&gt;=MOD((((MID((MID((IF(ISERR(A655),"",fctsoleil(A655,fctlattodouble(VLOOKUP(D655,#REF!,3,FALSE)),fctlontodouble(VLOOKUP(D655,#REF!,4,FALSE)),FALSE))),1,4)),1,2))*60+MID((MID((IF(ISERR(A655),"",fctsoleil(A655,fctlattodouble(VLOOKUP(D655,#REF!,3,FALSE)),fctlontodouble(VLOOKUP(D655,#REF!,4,FALSE)),FALSE))),1,4)),3,4))/(60*24))-fctlontodouble(VLOOKUP(D655,#REF!,4,FALSE))/360,1),
MOD(E655-fctlontodouble(VLOOKUP(D655,#REF!,4,FALSE))/360,1)&lt;MOD((((MID((MID((IF(ISERR(A655),"",fctsoleil(A655,fctlattodouble(VLOOKUP(D655,#REF!,3,FALSE)),fctlontodouble(VLOOKUP(D655,#REF!,4,FALSE)),FALSE))),7,4)),1,2))*60+MID((MID((IF(ISERR(A655),"",fctsoleil(A655,fctlattodouble(VLOOKUP(D655,#REF!,3,FALSE)),fctlontodouble(VLOOKUP(D655,#REF!,4,FALSE)),FALSE))),7,4)),3,4))/(60*24))-fctlontodouble(VLOOKUP(D655,#REF!,4,FALSE))/360,1)
),1," "),"")</f>
        <v/>
      </c>
      <c r="M655" s="79" t="str">
        <f t="shared" si="35"/>
        <v/>
      </c>
      <c r="N655" s="94"/>
      <c r="O655" s="83"/>
      <c r="P655" s="95"/>
      <c r="Q655" s="96"/>
      <c r="R655" s="97" t="str">
        <f>IF(AND(A655&lt;&gt;0,B655&lt;&gt;0,D655&lt;&gt;0,C655&lt;&gt;0,N655&lt;&gt;0),(vol_de_nuit(B655,D655,A655,C655,N655/24)*24),"")</f>
        <v/>
      </c>
      <c r="S655" s="98"/>
      <c r="T655" s="95"/>
      <c r="U655" s="99"/>
      <c r="V655" s="100"/>
      <c r="W655" s="101"/>
      <c r="X655" s="116" t="str">
        <f>IFERROR(IF(AND(VLOOKUP($F655,'Aircraft list'!$A$4:$G$39,2,FALSE)="YES",VLOOKUP($F655,'Aircraft list'!$A$4:$G$39,4,FALSE)="YES"),T655,""),"")</f>
        <v/>
      </c>
      <c r="Y655" s="115" t="str">
        <f>IFERROR(IF(AND(VLOOKUP($F655,'Aircraft list'!$A$4:$G$39,2,FALSE)="YES",VLOOKUP($F655,'Aircraft list'!$A$4:$G$39,4,FALSE)="YES"),V655,""),"")</f>
        <v/>
      </c>
      <c r="Z655" s="116" t="str">
        <f>IFERROR(IF(AND(VLOOKUP($F655,'Aircraft list'!$A$4:$G$39,3,FALSE)="YES",VLOOKUP($F655,'Aircraft list'!$A$4:$G$39,4,FALSE)="YES"),T655,""),"")</f>
        <v/>
      </c>
      <c r="AA655" s="115" t="str">
        <f>IFERROR(IF(AND(VLOOKUP($F655,'Aircraft list'!$A$4:$G$39,3,FALSE)="YES",VLOOKUP($F655,'Aircraft list'!$A$4:$G$39,4,FALSE)="YES"),V655,""),"")</f>
        <v/>
      </c>
      <c r="AB655" s="116" t="str">
        <f>IFERROR(IF(AND(VLOOKUP($F655,'Aircraft list'!$A$4:$G$39,2,FALSE)="YES",VLOOKUP($F655,'Aircraft list'!$A$4:$G$39,6,FALSE)="YES"),T655,""),"")</f>
        <v/>
      </c>
      <c r="AC655" s="115" t="str">
        <f>IFERROR(IF(AND(VLOOKUP($F655,'Aircraft list'!$A$4:$G$39,2,FALSE)="YES",VLOOKUP($F655,'Aircraft list'!$A$4:$G$39,6,FALSE)="YES"),V655,""),"")</f>
        <v/>
      </c>
      <c r="AD655" s="116" t="str">
        <f>IFERROR(IF(AND(VLOOKUP($F655,'Aircraft list'!$A$4:$G$39,3,FALSE)="YES",VLOOKUP($F655,'Aircraft list'!$A$4:$G$39,6,FALSE)="YES"),T655,""),"")</f>
        <v/>
      </c>
      <c r="AE655" s="117" t="str">
        <f>IFERROR(IF(AND(VLOOKUP($F655,'Aircraft list'!$A$4:$G$39,3,FALSE)="YES",VLOOKUP($F655,'Aircraft list'!$A$4:$G$39,6,FALSE)="YES"),U655,""),"")</f>
        <v/>
      </c>
      <c r="AF655" s="115" t="str">
        <f>IFERROR(IF(AND(VLOOKUP($F655,'Aircraft list'!$A$4:$G$39,3,FALSE)="YES",VLOOKUP($F655,'Aircraft list'!$A$4:$G$39,6,FALSE)="YES"),V655,""),"")</f>
        <v/>
      </c>
      <c r="AG655" s="116" t="str">
        <f>IFERROR(IF(VLOOKUP($F655,'Aircraft list'!$A$4:$G$39,5,FALSE)="YES",T655,""),"")</f>
        <v/>
      </c>
      <c r="AH655" s="117" t="str">
        <f>IFERROR(IF(VLOOKUP($F655,'Aircraft list'!$A$4:$G$39,5,FALSE)="YES",U655,""),"")</f>
        <v/>
      </c>
      <c r="AI655" s="115" t="str">
        <f>IFERROR(IF(VLOOKUP($F655,'Aircraft list'!$A$4:$G$39,5,FALSE)="YES",V655,""),"")</f>
        <v/>
      </c>
      <c r="AJ655" s="101"/>
      <c r="AK655" s="101"/>
      <c r="AL655" s="101"/>
      <c r="AM655" s="102" t="str">
        <f>IFERROR(IF(VLOOKUP($F655,'Aircraft list'!$A$4:$G$39,7,FALSE)="YES",N655,""),"")</f>
        <v/>
      </c>
      <c r="AN655" s="112"/>
      <c r="AO655" s="101"/>
      <c r="AP655" s="101"/>
      <c r="AQ655" s="101"/>
      <c r="AR655" s="111"/>
      <c r="AS655" s="102"/>
      <c r="AT655" s="102"/>
    </row>
    <row r="656" spans="1:46" s="50" customFormat="1">
      <c r="A656" s="84"/>
      <c r="B656" s="75"/>
      <c r="C656" s="76"/>
      <c r="D656" s="77"/>
      <c r="E656" s="73" t="str">
        <f t="shared" si="33"/>
        <v/>
      </c>
      <c r="F656" s="79"/>
      <c r="G656" s="80"/>
      <c r="H656" s="50" t="str">
        <f>IFERROR(IF(VLOOKUP(F656,'Aircraft list'!$A$4:$T$59, 3,FALSE)="YES", "ME", "SE" )," ")</f>
        <v xml:space="preserve"> </v>
      </c>
      <c r="I656" s="80"/>
      <c r="J656" s="81" t="str">
        <f ca="1">IFERROR(IF(AND(
MOD(C656-fctlontodouble(VLOOKUP(B656,#REF!,4,FALSE))/360,1)&gt;=MOD((((MID((MID((IF(ISERR(A656),"",fctsoleil(A656,fctlattodouble(VLOOKUP(B656,#REF!,3,FALSE)),fctlontodouble(VLOOKUP(B656,#REF!,4,FALSE)),FALSE))),1,4)),1,2))*60+MID((MID((IF(ISERR(A656),"",fctsoleil(A656,fctlattodouble(VLOOKUP(B656,#REF!,3,FALSE)),fctlontodouble(VLOOKUP(B656,#REF!,4,FALSE)),FALSE))),1,4)),3,4))/(60*24))-fctlontodouble(VLOOKUP(B656,#REF!,4,FALSE))/360,1),
MOD(C656-fctlontodouble(VLOOKUP(B656,#REF!,4,FALSE))/360,1)&lt;MOD((((MID((MID((IF(ISERR(A656),"",fctsoleil(A656,fctlattodouble(VLOOKUP(B656,#REF!,3,FALSE)),fctlontodouble(VLOOKUP(B656,#REF!,4,FALSE)),FALSE))),7,4)),1,2))*60+MID((MID((IF(ISERR(A656),"",fctsoleil(A656,fctlattodouble(VLOOKUP(B656,#REF!,3,FALSE)),fctlontodouble(VLOOKUP(B656,#REF!,4,FALSE)),FALSE))),7,4)),3,4))/(60*24))-fctlontodouble(VLOOKUP(B656,#REF!,4,FALSE))/360,1)
),1,""),"")</f>
        <v/>
      </c>
      <c r="K656" s="82" t="str">
        <f t="shared" si="34"/>
        <v/>
      </c>
      <c r="L656" s="79" t="str">
        <f ca="1">IFERROR(IF(AND(
MOD(E656-fctlontodouble(VLOOKUP(D656,#REF!,4,FALSE))/360,1)&gt;=MOD((((MID((MID((IF(ISERR(A656),"",fctsoleil(A656,fctlattodouble(VLOOKUP(D656,#REF!,3,FALSE)),fctlontodouble(VLOOKUP(D656,#REF!,4,FALSE)),FALSE))),1,4)),1,2))*60+MID((MID((IF(ISERR(A656),"",fctsoleil(A656,fctlattodouble(VLOOKUP(D656,#REF!,3,FALSE)),fctlontodouble(VLOOKUP(D656,#REF!,4,FALSE)),FALSE))),1,4)),3,4))/(60*24))-fctlontodouble(VLOOKUP(D656,#REF!,4,FALSE))/360,1),
MOD(E656-fctlontodouble(VLOOKUP(D656,#REF!,4,FALSE))/360,1)&lt;MOD((((MID((MID((IF(ISERR(A656),"",fctsoleil(A656,fctlattodouble(VLOOKUP(D656,#REF!,3,FALSE)),fctlontodouble(VLOOKUP(D656,#REF!,4,FALSE)),FALSE))),7,4)),1,2))*60+MID((MID((IF(ISERR(A656),"",fctsoleil(A656,fctlattodouble(VLOOKUP(D656,#REF!,3,FALSE)),fctlontodouble(VLOOKUP(D656,#REF!,4,FALSE)),FALSE))),7,4)),3,4))/(60*24))-fctlontodouble(VLOOKUP(D656,#REF!,4,FALSE))/360,1)
),1," "),"")</f>
        <v/>
      </c>
      <c r="M656" s="79" t="str">
        <f t="shared" si="35"/>
        <v/>
      </c>
      <c r="N656" s="94"/>
      <c r="O656" s="83"/>
      <c r="P656" s="95"/>
      <c r="Q656" s="96"/>
      <c r="R656" s="97" t="str">
        <f>IF(AND(A656&lt;&gt;0,B656&lt;&gt;0,D656&lt;&gt;0,C656&lt;&gt;0,N656&lt;&gt;0),(vol_de_nuit(B656,D656,A656,C656,N656/24)*24),"")</f>
        <v/>
      </c>
      <c r="S656" s="98"/>
      <c r="T656" s="95"/>
      <c r="U656" s="99"/>
      <c r="V656" s="100"/>
      <c r="W656" s="101"/>
      <c r="X656" s="116" t="str">
        <f>IFERROR(IF(AND(VLOOKUP($F656,'Aircraft list'!$A$4:$G$39,2,FALSE)="YES",VLOOKUP($F656,'Aircraft list'!$A$4:$G$39,4,FALSE)="YES"),T656,""),"")</f>
        <v/>
      </c>
      <c r="Y656" s="115" t="str">
        <f>IFERROR(IF(AND(VLOOKUP($F656,'Aircraft list'!$A$4:$G$39,2,FALSE)="YES",VLOOKUP($F656,'Aircraft list'!$A$4:$G$39,4,FALSE)="YES"),V656,""),"")</f>
        <v/>
      </c>
      <c r="Z656" s="116" t="str">
        <f>IFERROR(IF(AND(VLOOKUP($F656,'Aircraft list'!$A$4:$G$39,3,FALSE)="YES",VLOOKUP($F656,'Aircraft list'!$A$4:$G$39,4,FALSE)="YES"),T656,""),"")</f>
        <v/>
      </c>
      <c r="AA656" s="115" t="str">
        <f>IFERROR(IF(AND(VLOOKUP($F656,'Aircraft list'!$A$4:$G$39,3,FALSE)="YES",VLOOKUP($F656,'Aircraft list'!$A$4:$G$39,4,FALSE)="YES"),V656,""),"")</f>
        <v/>
      </c>
      <c r="AB656" s="116" t="str">
        <f>IFERROR(IF(AND(VLOOKUP($F656,'Aircraft list'!$A$4:$G$39,2,FALSE)="YES",VLOOKUP($F656,'Aircraft list'!$A$4:$G$39,6,FALSE)="YES"),T656,""),"")</f>
        <v/>
      </c>
      <c r="AC656" s="115" t="str">
        <f>IFERROR(IF(AND(VLOOKUP($F656,'Aircraft list'!$A$4:$G$39,2,FALSE)="YES",VLOOKUP($F656,'Aircraft list'!$A$4:$G$39,6,FALSE)="YES"),V656,""),"")</f>
        <v/>
      </c>
      <c r="AD656" s="116" t="str">
        <f>IFERROR(IF(AND(VLOOKUP($F656,'Aircraft list'!$A$4:$G$39,3,FALSE)="YES",VLOOKUP($F656,'Aircraft list'!$A$4:$G$39,6,FALSE)="YES"),T656,""),"")</f>
        <v/>
      </c>
      <c r="AE656" s="117" t="str">
        <f>IFERROR(IF(AND(VLOOKUP($F656,'Aircraft list'!$A$4:$G$39,3,FALSE)="YES",VLOOKUP($F656,'Aircraft list'!$A$4:$G$39,6,FALSE)="YES"),U656,""),"")</f>
        <v/>
      </c>
      <c r="AF656" s="115" t="str">
        <f>IFERROR(IF(AND(VLOOKUP($F656,'Aircraft list'!$A$4:$G$39,3,FALSE)="YES",VLOOKUP($F656,'Aircraft list'!$A$4:$G$39,6,FALSE)="YES"),V656,""),"")</f>
        <v/>
      </c>
      <c r="AG656" s="116" t="str">
        <f>IFERROR(IF(VLOOKUP($F656,'Aircraft list'!$A$4:$G$39,5,FALSE)="YES",T656,""),"")</f>
        <v/>
      </c>
      <c r="AH656" s="117" t="str">
        <f>IFERROR(IF(VLOOKUP($F656,'Aircraft list'!$A$4:$G$39,5,FALSE)="YES",U656,""),"")</f>
        <v/>
      </c>
      <c r="AI656" s="115" t="str">
        <f>IFERROR(IF(VLOOKUP($F656,'Aircraft list'!$A$4:$G$39,5,FALSE)="YES",V656,""),"")</f>
        <v/>
      </c>
      <c r="AJ656" s="101"/>
      <c r="AK656" s="101"/>
      <c r="AL656" s="101"/>
      <c r="AM656" s="102" t="str">
        <f>IFERROR(IF(VLOOKUP($F656,'Aircraft list'!$A$4:$G$39,7,FALSE)="YES",N656,""),"")</f>
        <v/>
      </c>
      <c r="AN656" s="112"/>
      <c r="AO656" s="101"/>
      <c r="AP656" s="101"/>
      <c r="AQ656" s="101"/>
      <c r="AR656" s="111"/>
      <c r="AS656" s="102"/>
      <c r="AT656" s="102"/>
    </row>
    <row r="657" spans="1:46" s="50" customFormat="1">
      <c r="A657" s="84"/>
      <c r="B657" s="75"/>
      <c r="C657" s="76"/>
      <c r="D657" s="77"/>
      <c r="E657" s="73" t="str">
        <f t="shared" si="33"/>
        <v/>
      </c>
      <c r="F657" s="79"/>
      <c r="G657" s="80"/>
      <c r="H657" s="50" t="str">
        <f>IFERROR(IF(VLOOKUP(F657,'Aircraft list'!$A$4:$T$59, 3,FALSE)="YES", "ME", "SE" )," ")</f>
        <v xml:space="preserve"> </v>
      </c>
      <c r="I657" s="80"/>
      <c r="J657" s="81" t="str">
        <f ca="1">IFERROR(IF(AND(
MOD(C657-fctlontodouble(VLOOKUP(B657,#REF!,4,FALSE))/360,1)&gt;=MOD((((MID((MID((IF(ISERR(A657),"",fctsoleil(A657,fctlattodouble(VLOOKUP(B657,#REF!,3,FALSE)),fctlontodouble(VLOOKUP(B657,#REF!,4,FALSE)),FALSE))),1,4)),1,2))*60+MID((MID((IF(ISERR(A657),"",fctsoleil(A657,fctlattodouble(VLOOKUP(B657,#REF!,3,FALSE)),fctlontodouble(VLOOKUP(B657,#REF!,4,FALSE)),FALSE))),1,4)),3,4))/(60*24))-fctlontodouble(VLOOKUP(B657,#REF!,4,FALSE))/360,1),
MOD(C657-fctlontodouble(VLOOKUP(B657,#REF!,4,FALSE))/360,1)&lt;MOD((((MID((MID((IF(ISERR(A657),"",fctsoleil(A657,fctlattodouble(VLOOKUP(B657,#REF!,3,FALSE)),fctlontodouble(VLOOKUP(B657,#REF!,4,FALSE)),FALSE))),7,4)),1,2))*60+MID((MID((IF(ISERR(A657),"",fctsoleil(A657,fctlattodouble(VLOOKUP(B657,#REF!,3,FALSE)),fctlontodouble(VLOOKUP(B657,#REF!,4,FALSE)),FALSE))),7,4)),3,4))/(60*24))-fctlontodouble(VLOOKUP(B657,#REF!,4,FALSE))/360,1)
),1,""),"")</f>
        <v/>
      </c>
      <c r="K657" s="82" t="str">
        <f t="shared" si="34"/>
        <v/>
      </c>
      <c r="L657" s="79" t="str">
        <f ca="1">IFERROR(IF(AND(
MOD(E657-fctlontodouble(VLOOKUP(D657,#REF!,4,FALSE))/360,1)&gt;=MOD((((MID((MID((IF(ISERR(A657),"",fctsoleil(A657,fctlattodouble(VLOOKUP(D657,#REF!,3,FALSE)),fctlontodouble(VLOOKUP(D657,#REF!,4,FALSE)),FALSE))),1,4)),1,2))*60+MID((MID((IF(ISERR(A657),"",fctsoleil(A657,fctlattodouble(VLOOKUP(D657,#REF!,3,FALSE)),fctlontodouble(VLOOKUP(D657,#REF!,4,FALSE)),FALSE))),1,4)),3,4))/(60*24))-fctlontodouble(VLOOKUP(D657,#REF!,4,FALSE))/360,1),
MOD(E657-fctlontodouble(VLOOKUP(D657,#REF!,4,FALSE))/360,1)&lt;MOD((((MID((MID((IF(ISERR(A657),"",fctsoleil(A657,fctlattodouble(VLOOKUP(D657,#REF!,3,FALSE)),fctlontodouble(VLOOKUP(D657,#REF!,4,FALSE)),FALSE))),7,4)),1,2))*60+MID((MID((IF(ISERR(A657),"",fctsoleil(A657,fctlattodouble(VLOOKUP(D657,#REF!,3,FALSE)),fctlontodouble(VLOOKUP(D657,#REF!,4,FALSE)),FALSE))),7,4)),3,4))/(60*24))-fctlontodouble(VLOOKUP(D657,#REF!,4,FALSE))/360,1)
),1," "),"")</f>
        <v/>
      </c>
      <c r="M657" s="79" t="str">
        <f t="shared" si="35"/>
        <v/>
      </c>
      <c r="N657" s="94"/>
      <c r="O657" s="83"/>
      <c r="P657" s="95"/>
      <c r="Q657" s="96"/>
      <c r="R657" s="97" t="str">
        <f>IF(AND(A657&lt;&gt;0,B657&lt;&gt;0,D657&lt;&gt;0,C657&lt;&gt;0,N657&lt;&gt;0),(vol_de_nuit(B657,D657,A657,C657,N657/24)*24),"")</f>
        <v/>
      </c>
      <c r="S657" s="98"/>
      <c r="T657" s="95"/>
      <c r="U657" s="99"/>
      <c r="V657" s="100"/>
      <c r="W657" s="101"/>
      <c r="X657" s="116" t="str">
        <f>IFERROR(IF(AND(VLOOKUP($F657,'Aircraft list'!$A$4:$G$39,2,FALSE)="YES",VLOOKUP($F657,'Aircraft list'!$A$4:$G$39,4,FALSE)="YES"),T657,""),"")</f>
        <v/>
      </c>
      <c r="Y657" s="115" t="str">
        <f>IFERROR(IF(AND(VLOOKUP($F657,'Aircraft list'!$A$4:$G$39,2,FALSE)="YES",VLOOKUP($F657,'Aircraft list'!$A$4:$G$39,4,FALSE)="YES"),V657,""),"")</f>
        <v/>
      </c>
      <c r="Z657" s="116" t="str">
        <f>IFERROR(IF(AND(VLOOKUP($F657,'Aircraft list'!$A$4:$G$39,3,FALSE)="YES",VLOOKUP($F657,'Aircraft list'!$A$4:$G$39,4,FALSE)="YES"),T657,""),"")</f>
        <v/>
      </c>
      <c r="AA657" s="115" t="str">
        <f>IFERROR(IF(AND(VLOOKUP($F657,'Aircraft list'!$A$4:$G$39,3,FALSE)="YES",VLOOKUP($F657,'Aircraft list'!$A$4:$G$39,4,FALSE)="YES"),V657,""),"")</f>
        <v/>
      </c>
      <c r="AB657" s="116" t="str">
        <f>IFERROR(IF(AND(VLOOKUP($F657,'Aircraft list'!$A$4:$G$39,2,FALSE)="YES",VLOOKUP($F657,'Aircraft list'!$A$4:$G$39,6,FALSE)="YES"),T657,""),"")</f>
        <v/>
      </c>
      <c r="AC657" s="115" t="str">
        <f>IFERROR(IF(AND(VLOOKUP($F657,'Aircraft list'!$A$4:$G$39,2,FALSE)="YES",VLOOKUP($F657,'Aircraft list'!$A$4:$G$39,6,FALSE)="YES"),V657,""),"")</f>
        <v/>
      </c>
      <c r="AD657" s="116" t="str">
        <f>IFERROR(IF(AND(VLOOKUP($F657,'Aircraft list'!$A$4:$G$39,3,FALSE)="YES",VLOOKUP($F657,'Aircraft list'!$A$4:$G$39,6,FALSE)="YES"),T657,""),"")</f>
        <v/>
      </c>
      <c r="AE657" s="117" t="str">
        <f>IFERROR(IF(AND(VLOOKUP($F657,'Aircraft list'!$A$4:$G$39,3,FALSE)="YES",VLOOKUP($F657,'Aircraft list'!$A$4:$G$39,6,FALSE)="YES"),U657,""),"")</f>
        <v/>
      </c>
      <c r="AF657" s="115" t="str">
        <f>IFERROR(IF(AND(VLOOKUP($F657,'Aircraft list'!$A$4:$G$39,3,FALSE)="YES",VLOOKUP($F657,'Aircraft list'!$A$4:$G$39,6,FALSE)="YES"),V657,""),"")</f>
        <v/>
      </c>
      <c r="AG657" s="116" t="str">
        <f>IFERROR(IF(VLOOKUP($F657,'Aircraft list'!$A$4:$G$39,5,FALSE)="YES",T657,""),"")</f>
        <v/>
      </c>
      <c r="AH657" s="117" t="str">
        <f>IFERROR(IF(VLOOKUP($F657,'Aircraft list'!$A$4:$G$39,5,FALSE)="YES",U657,""),"")</f>
        <v/>
      </c>
      <c r="AI657" s="115" t="str">
        <f>IFERROR(IF(VLOOKUP($F657,'Aircraft list'!$A$4:$G$39,5,FALSE)="YES",V657,""),"")</f>
        <v/>
      </c>
      <c r="AJ657" s="101"/>
      <c r="AK657" s="101"/>
      <c r="AL657" s="101"/>
      <c r="AM657" s="102" t="str">
        <f>IFERROR(IF(VLOOKUP($F657,'Aircraft list'!$A$4:$G$39,7,FALSE)="YES",N657,""),"")</f>
        <v/>
      </c>
      <c r="AN657" s="112"/>
      <c r="AO657" s="101"/>
      <c r="AP657" s="101"/>
      <c r="AQ657" s="101"/>
      <c r="AR657" s="111"/>
      <c r="AS657" s="102"/>
      <c r="AT657" s="102"/>
    </row>
    <row r="658" spans="1:46" s="50" customFormat="1">
      <c r="A658" s="84"/>
      <c r="B658" s="75"/>
      <c r="C658" s="76"/>
      <c r="D658" s="77"/>
      <c r="E658" s="73" t="str">
        <f t="shared" si="33"/>
        <v/>
      </c>
      <c r="F658" s="79"/>
      <c r="G658" s="80"/>
      <c r="H658" s="50" t="str">
        <f>IFERROR(IF(VLOOKUP(F658,'Aircraft list'!$A$4:$T$59, 3,FALSE)="YES", "ME", "SE" )," ")</f>
        <v xml:space="preserve"> </v>
      </c>
      <c r="I658" s="80"/>
      <c r="J658" s="81" t="str">
        <f ca="1">IFERROR(IF(AND(
MOD(C658-fctlontodouble(VLOOKUP(B658,#REF!,4,FALSE))/360,1)&gt;=MOD((((MID((MID((IF(ISERR(A658),"",fctsoleil(A658,fctlattodouble(VLOOKUP(B658,#REF!,3,FALSE)),fctlontodouble(VLOOKUP(B658,#REF!,4,FALSE)),FALSE))),1,4)),1,2))*60+MID((MID((IF(ISERR(A658),"",fctsoleil(A658,fctlattodouble(VLOOKUP(B658,#REF!,3,FALSE)),fctlontodouble(VLOOKUP(B658,#REF!,4,FALSE)),FALSE))),1,4)),3,4))/(60*24))-fctlontodouble(VLOOKUP(B658,#REF!,4,FALSE))/360,1),
MOD(C658-fctlontodouble(VLOOKUP(B658,#REF!,4,FALSE))/360,1)&lt;MOD((((MID((MID((IF(ISERR(A658),"",fctsoleil(A658,fctlattodouble(VLOOKUP(B658,#REF!,3,FALSE)),fctlontodouble(VLOOKUP(B658,#REF!,4,FALSE)),FALSE))),7,4)),1,2))*60+MID((MID((IF(ISERR(A658),"",fctsoleil(A658,fctlattodouble(VLOOKUP(B658,#REF!,3,FALSE)),fctlontodouble(VLOOKUP(B658,#REF!,4,FALSE)),FALSE))),7,4)),3,4))/(60*24))-fctlontodouble(VLOOKUP(B658,#REF!,4,FALSE))/360,1)
),1,""),"")</f>
        <v/>
      </c>
      <c r="K658" s="82" t="str">
        <f t="shared" si="34"/>
        <v/>
      </c>
      <c r="L658" s="79" t="str">
        <f ca="1">IFERROR(IF(AND(
MOD(E658-fctlontodouble(VLOOKUP(D658,#REF!,4,FALSE))/360,1)&gt;=MOD((((MID((MID((IF(ISERR(A658),"",fctsoleil(A658,fctlattodouble(VLOOKUP(D658,#REF!,3,FALSE)),fctlontodouble(VLOOKUP(D658,#REF!,4,FALSE)),FALSE))),1,4)),1,2))*60+MID((MID((IF(ISERR(A658),"",fctsoleil(A658,fctlattodouble(VLOOKUP(D658,#REF!,3,FALSE)),fctlontodouble(VLOOKUP(D658,#REF!,4,FALSE)),FALSE))),1,4)),3,4))/(60*24))-fctlontodouble(VLOOKUP(D658,#REF!,4,FALSE))/360,1),
MOD(E658-fctlontodouble(VLOOKUP(D658,#REF!,4,FALSE))/360,1)&lt;MOD((((MID((MID((IF(ISERR(A658),"",fctsoleil(A658,fctlattodouble(VLOOKUP(D658,#REF!,3,FALSE)),fctlontodouble(VLOOKUP(D658,#REF!,4,FALSE)),FALSE))),7,4)),1,2))*60+MID((MID((IF(ISERR(A658),"",fctsoleil(A658,fctlattodouble(VLOOKUP(D658,#REF!,3,FALSE)),fctlontodouble(VLOOKUP(D658,#REF!,4,FALSE)),FALSE))),7,4)),3,4))/(60*24))-fctlontodouble(VLOOKUP(D658,#REF!,4,FALSE))/360,1)
),1," "),"")</f>
        <v/>
      </c>
      <c r="M658" s="79" t="str">
        <f t="shared" si="35"/>
        <v/>
      </c>
      <c r="N658" s="94"/>
      <c r="O658" s="83"/>
      <c r="P658" s="95"/>
      <c r="Q658" s="96"/>
      <c r="R658" s="97" t="str">
        <f>IF(AND(A658&lt;&gt;0,B658&lt;&gt;0,D658&lt;&gt;0,C658&lt;&gt;0,N658&lt;&gt;0),(vol_de_nuit(B658,D658,A658,C658,N658/24)*24),"")</f>
        <v/>
      </c>
      <c r="S658" s="98"/>
      <c r="T658" s="95"/>
      <c r="U658" s="99"/>
      <c r="V658" s="100"/>
      <c r="W658" s="101"/>
      <c r="X658" s="116" t="str">
        <f>IFERROR(IF(AND(VLOOKUP($F658,'Aircraft list'!$A$4:$G$39,2,FALSE)="YES",VLOOKUP($F658,'Aircraft list'!$A$4:$G$39,4,FALSE)="YES"),T658,""),"")</f>
        <v/>
      </c>
      <c r="Y658" s="115" t="str">
        <f>IFERROR(IF(AND(VLOOKUP($F658,'Aircraft list'!$A$4:$G$39,2,FALSE)="YES",VLOOKUP($F658,'Aircraft list'!$A$4:$G$39,4,FALSE)="YES"),V658,""),"")</f>
        <v/>
      </c>
      <c r="Z658" s="116" t="str">
        <f>IFERROR(IF(AND(VLOOKUP($F658,'Aircraft list'!$A$4:$G$39,3,FALSE)="YES",VLOOKUP($F658,'Aircraft list'!$A$4:$G$39,4,FALSE)="YES"),T658,""),"")</f>
        <v/>
      </c>
      <c r="AA658" s="115" t="str">
        <f>IFERROR(IF(AND(VLOOKUP($F658,'Aircraft list'!$A$4:$G$39,3,FALSE)="YES",VLOOKUP($F658,'Aircraft list'!$A$4:$G$39,4,FALSE)="YES"),V658,""),"")</f>
        <v/>
      </c>
      <c r="AB658" s="116" t="str">
        <f>IFERROR(IF(AND(VLOOKUP($F658,'Aircraft list'!$A$4:$G$39,2,FALSE)="YES",VLOOKUP($F658,'Aircraft list'!$A$4:$G$39,6,FALSE)="YES"),T658,""),"")</f>
        <v/>
      </c>
      <c r="AC658" s="115" t="str">
        <f>IFERROR(IF(AND(VLOOKUP($F658,'Aircraft list'!$A$4:$G$39,2,FALSE)="YES",VLOOKUP($F658,'Aircraft list'!$A$4:$G$39,6,FALSE)="YES"),V658,""),"")</f>
        <v/>
      </c>
      <c r="AD658" s="116" t="str">
        <f>IFERROR(IF(AND(VLOOKUP($F658,'Aircraft list'!$A$4:$G$39,3,FALSE)="YES",VLOOKUP($F658,'Aircraft list'!$A$4:$G$39,6,FALSE)="YES"),T658,""),"")</f>
        <v/>
      </c>
      <c r="AE658" s="117" t="str">
        <f>IFERROR(IF(AND(VLOOKUP($F658,'Aircraft list'!$A$4:$G$39,3,FALSE)="YES",VLOOKUP($F658,'Aircraft list'!$A$4:$G$39,6,FALSE)="YES"),U658,""),"")</f>
        <v/>
      </c>
      <c r="AF658" s="115" t="str">
        <f>IFERROR(IF(AND(VLOOKUP($F658,'Aircraft list'!$A$4:$G$39,3,FALSE)="YES",VLOOKUP($F658,'Aircraft list'!$A$4:$G$39,6,FALSE)="YES"),V658,""),"")</f>
        <v/>
      </c>
      <c r="AG658" s="116" t="str">
        <f>IFERROR(IF(VLOOKUP($F658,'Aircraft list'!$A$4:$G$39,5,FALSE)="YES",T658,""),"")</f>
        <v/>
      </c>
      <c r="AH658" s="117" t="str">
        <f>IFERROR(IF(VLOOKUP($F658,'Aircraft list'!$A$4:$G$39,5,FALSE)="YES",U658,""),"")</f>
        <v/>
      </c>
      <c r="AI658" s="115" t="str">
        <f>IFERROR(IF(VLOOKUP($F658,'Aircraft list'!$A$4:$G$39,5,FALSE)="YES",V658,""),"")</f>
        <v/>
      </c>
      <c r="AJ658" s="101"/>
      <c r="AK658" s="101"/>
      <c r="AL658" s="101"/>
      <c r="AM658" s="102" t="str">
        <f>IFERROR(IF(VLOOKUP($F658,'Aircraft list'!$A$4:$G$39,7,FALSE)="YES",N658,""),"")</f>
        <v/>
      </c>
      <c r="AN658" s="112"/>
      <c r="AO658" s="101"/>
      <c r="AP658" s="101"/>
      <c r="AQ658" s="101"/>
      <c r="AR658" s="111"/>
      <c r="AS658" s="102"/>
      <c r="AT658" s="102"/>
    </row>
    <row r="659" spans="1:46" s="50" customFormat="1">
      <c r="A659" s="84"/>
      <c r="B659" s="75"/>
      <c r="C659" s="76"/>
      <c r="D659" s="77"/>
      <c r="E659" s="73" t="str">
        <f t="shared" si="33"/>
        <v/>
      </c>
      <c r="F659" s="79"/>
      <c r="G659" s="80"/>
      <c r="H659" s="50" t="str">
        <f>IFERROR(IF(VLOOKUP(F659,'Aircraft list'!$A$4:$T$59, 3,FALSE)="YES", "ME", "SE" )," ")</f>
        <v xml:space="preserve"> </v>
      </c>
      <c r="I659" s="80"/>
      <c r="J659" s="81" t="str">
        <f ca="1">IFERROR(IF(AND(
MOD(C659-fctlontodouble(VLOOKUP(B659,#REF!,4,FALSE))/360,1)&gt;=MOD((((MID((MID((IF(ISERR(A659),"",fctsoleil(A659,fctlattodouble(VLOOKUP(B659,#REF!,3,FALSE)),fctlontodouble(VLOOKUP(B659,#REF!,4,FALSE)),FALSE))),1,4)),1,2))*60+MID((MID((IF(ISERR(A659),"",fctsoleil(A659,fctlattodouble(VLOOKUP(B659,#REF!,3,FALSE)),fctlontodouble(VLOOKUP(B659,#REF!,4,FALSE)),FALSE))),1,4)),3,4))/(60*24))-fctlontodouble(VLOOKUP(B659,#REF!,4,FALSE))/360,1),
MOD(C659-fctlontodouble(VLOOKUP(B659,#REF!,4,FALSE))/360,1)&lt;MOD((((MID((MID((IF(ISERR(A659),"",fctsoleil(A659,fctlattodouble(VLOOKUP(B659,#REF!,3,FALSE)),fctlontodouble(VLOOKUP(B659,#REF!,4,FALSE)),FALSE))),7,4)),1,2))*60+MID((MID((IF(ISERR(A659),"",fctsoleil(A659,fctlattodouble(VLOOKUP(B659,#REF!,3,FALSE)),fctlontodouble(VLOOKUP(B659,#REF!,4,FALSE)),FALSE))),7,4)),3,4))/(60*24))-fctlontodouble(VLOOKUP(B659,#REF!,4,FALSE))/360,1)
),1,""),"")</f>
        <v/>
      </c>
      <c r="K659" s="82" t="str">
        <f t="shared" si="34"/>
        <v/>
      </c>
      <c r="L659" s="79" t="str">
        <f ca="1">IFERROR(IF(AND(
MOD(E659-fctlontodouble(VLOOKUP(D659,#REF!,4,FALSE))/360,1)&gt;=MOD((((MID((MID((IF(ISERR(A659),"",fctsoleil(A659,fctlattodouble(VLOOKUP(D659,#REF!,3,FALSE)),fctlontodouble(VLOOKUP(D659,#REF!,4,FALSE)),FALSE))),1,4)),1,2))*60+MID((MID((IF(ISERR(A659),"",fctsoleil(A659,fctlattodouble(VLOOKUP(D659,#REF!,3,FALSE)),fctlontodouble(VLOOKUP(D659,#REF!,4,FALSE)),FALSE))),1,4)),3,4))/(60*24))-fctlontodouble(VLOOKUP(D659,#REF!,4,FALSE))/360,1),
MOD(E659-fctlontodouble(VLOOKUP(D659,#REF!,4,FALSE))/360,1)&lt;MOD((((MID((MID((IF(ISERR(A659),"",fctsoleil(A659,fctlattodouble(VLOOKUP(D659,#REF!,3,FALSE)),fctlontodouble(VLOOKUP(D659,#REF!,4,FALSE)),FALSE))),7,4)),1,2))*60+MID((MID((IF(ISERR(A659),"",fctsoleil(A659,fctlattodouble(VLOOKUP(D659,#REF!,3,FALSE)),fctlontodouble(VLOOKUP(D659,#REF!,4,FALSE)),FALSE))),7,4)),3,4))/(60*24))-fctlontodouble(VLOOKUP(D659,#REF!,4,FALSE))/360,1)
),1," "),"")</f>
        <v/>
      </c>
      <c r="M659" s="79" t="str">
        <f t="shared" si="35"/>
        <v/>
      </c>
      <c r="N659" s="94"/>
      <c r="O659" s="83"/>
      <c r="P659" s="95"/>
      <c r="Q659" s="96"/>
      <c r="R659" s="97" t="str">
        <f>IF(AND(A659&lt;&gt;0,B659&lt;&gt;0,D659&lt;&gt;0,C659&lt;&gt;0,N659&lt;&gt;0),(vol_de_nuit(B659,D659,A659,C659,N659/24)*24),"")</f>
        <v/>
      </c>
      <c r="S659" s="98"/>
      <c r="T659" s="95"/>
      <c r="U659" s="99"/>
      <c r="V659" s="100"/>
      <c r="W659" s="101"/>
      <c r="X659" s="116" t="str">
        <f>IFERROR(IF(AND(VLOOKUP($F659,'Aircraft list'!$A$4:$G$39,2,FALSE)="YES",VLOOKUP($F659,'Aircraft list'!$A$4:$G$39,4,FALSE)="YES"),T659,""),"")</f>
        <v/>
      </c>
      <c r="Y659" s="115" t="str">
        <f>IFERROR(IF(AND(VLOOKUP($F659,'Aircraft list'!$A$4:$G$39,2,FALSE)="YES",VLOOKUP($F659,'Aircraft list'!$A$4:$G$39,4,FALSE)="YES"),V659,""),"")</f>
        <v/>
      </c>
      <c r="Z659" s="116" t="str">
        <f>IFERROR(IF(AND(VLOOKUP($F659,'Aircraft list'!$A$4:$G$39,3,FALSE)="YES",VLOOKUP($F659,'Aircraft list'!$A$4:$G$39,4,FALSE)="YES"),T659,""),"")</f>
        <v/>
      </c>
      <c r="AA659" s="115" t="str">
        <f>IFERROR(IF(AND(VLOOKUP($F659,'Aircraft list'!$A$4:$G$39,3,FALSE)="YES",VLOOKUP($F659,'Aircraft list'!$A$4:$G$39,4,FALSE)="YES"),V659,""),"")</f>
        <v/>
      </c>
      <c r="AB659" s="116" t="str">
        <f>IFERROR(IF(AND(VLOOKUP($F659,'Aircraft list'!$A$4:$G$39,2,FALSE)="YES",VLOOKUP($F659,'Aircraft list'!$A$4:$G$39,6,FALSE)="YES"),T659,""),"")</f>
        <v/>
      </c>
      <c r="AC659" s="115" t="str">
        <f>IFERROR(IF(AND(VLOOKUP($F659,'Aircraft list'!$A$4:$G$39,2,FALSE)="YES",VLOOKUP($F659,'Aircraft list'!$A$4:$G$39,6,FALSE)="YES"),V659,""),"")</f>
        <v/>
      </c>
      <c r="AD659" s="116" t="str">
        <f>IFERROR(IF(AND(VLOOKUP($F659,'Aircraft list'!$A$4:$G$39,3,FALSE)="YES",VLOOKUP($F659,'Aircraft list'!$A$4:$G$39,6,FALSE)="YES"),T659,""),"")</f>
        <v/>
      </c>
      <c r="AE659" s="117" t="str">
        <f>IFERROR(IF(AND(VLOOKUP($F659,'Aircraft list'!$A$4:$G$39,3,FALSE)="YES",VLOOKUP($F659,'Aircraft list'!$A$4:$G$39,6,FALSE)="YES"),U659,""),"")</f>
        <v/>
      </c>
      <c r="AF659" s="115" t="str">
        <f>IFERROR(IF(AND(VLOOKUP($F659,'Aircraft list'!$A$4:$G$39,3,FALSE)="YES",VLOOKUP($F659,'Aircraft list'!$A$4:$G$39,6,FALSE)="YES"),V659,""),"")</f>
        <v/>
      </c>
      <c r="AG659" s="116" t="str">
        <f>IFERROR(IF(VLOOKUP($F659,'Aircraft list'!$A$4:$G$39,5,FALSE)="YES",T659,""),"")</f>
        <v/>
      </c>
      <c r="AH659" s="117" t="str">
        <f>IFERROR(IF(VLOOKUP($F659,'Aircraft list'!$A$4:$G$39,5,FALSE)="YES",U659,""),"")</f>
        <v/>
      </c>
      <c r="AI659" s="115" t="str">
        <f>IFERROR(IF(VLOOKUP($F659,'Aircraft list'!$A$4:$G$39,5,FALSE)="YES",V659,""),"")</f>
        <v/>
      </c>
      <c r="AJ659" s="101"/>
      <c r="AK659" s="101"/>
      <c r="AL659" s="101"/>
      <c r="AM659" s="102" t="str">
        <f>IFERROR(IF(VLOOKUP($F659,'Aircraft list'!$A$4:$G$39,7,FALSE)="YES",N659,""),"")</f>
        <v/>
      </c>
      <c r="AN659" s="112"/>
      <c r="AO659" s="101"/>
      <c r="AP659" s="101"/>
      <c r="AQ659" s="101"/>
      <c r="AR659" s="111"/>
      <c r="AS659" s="102"/>
      <c r="AT659" s="102"/>
    </row>
    <row r="660" spans="1:46" s="50" customFormat="1">
      <c r="A660" s="84"/>
      <c r="B660" s="75"/>
      <c r="C660" s="76"/>
      <c r="D660" s="77"/>
      <c r="E660" s="73" t="str">
        <f t="shared" si="33"/>
        <v/>
      </c>
      <c r="F660" s="79"/>
      <c r="G660" s="80"/>
      <c r="H660" s="50" t="str">
        <f>IFERROR(IF(VLOOKUP(F660,'Aircraft list'!$A$4:$T$59, 3,FALSE)="YES", "ME", "SE" )," ")</f>
        <v xml:space="preserve"> </v>
      </c>
      <c r="I660" s="80"/>
      <c r="J660" s="81" t="str">
        <f ca="1">IFERROR(IF(AND(
MOD(C660-fctlontodouble(VLOOKUP(B660,#REF!,4,FALSE))/360,1)&gt;=MOD((((MID((MID((IF(ISERR(A660),"",fctsoleil(A660,fctlattodouble(VLOOKUP(B660,#REF!,3,FALSE)),fctlontodouble(VLOOKUP(B660,#REF!,4,FALSE)),FALSE))),1,4)),1,2))*60+MID((MID((IF(ISERR(A660),"",fctsoleil(A660,fctlattodouble(VLOOKUP(B660,#REF!,3,FALSE)),fctlontodouble(VLOOKUP(B660,#REF!,4,FALSE)),FALSE))),1,4)),3,4))/(60*24))-fctlontodouble(VLOOKUP(B660,#REF!,4,FALSE))/360,1),
MOD(C660-fctlontodouble(VLOOKUP(B660,#REF!,4,FALSE))/360,1)&lt;MOD((((MID((MID((IF(ISERR(A660),"",fctsoleil(A660,fctlattodouble(VLOOKUP(B660,#REF!,3,FALSE)),fctlontodouble(VLOOKUP(B660,#REF!,4,FALSE)),FALSE))),7,4)),1,2))*60+MID((MID((IF(ISERR(A660),"",fctsoleil(A660,fctlattodouble(VLOOKUP(B660,#REF!,3,FALSE)),fctlontodouble(VLOOKUP(B660,#REF!,4,FALSE)),FALSE))),7,4)),3,4))/(60*24))-fctlontodouble(VLOOKUP(B660,#REF!,4,FALSE))/360,1)
),1,""),"")</f>
        <v/>
      </c>
      <c r="K660" s="82" t="str">
        <f t="shared" si="34"/>
        <v/>
      </c>
      <c r="L660" s="79" t="str">
        <f ca="1">IFERROR(IF(AND(
MOD(E660-fctlontodouble(VLOOKUP(D660,#REF!,4,FALSE))/360,1)&gt;=MOD((((MID((MID((IF(ISERR(A660),"",fctsoleil(A660,fctlattodouble(VLOOKUP(D660,#REF!,3,FALSE)),fctlontodouble(VLOOKUP(D660,#REF!,4,FALSE)),FALSE))),1,4)),1,2))*60+MID((MID((IF(ISERR(A660),"",fctsoleil(A660,fctlattodouble(VLOOKUP(D660,#REF!,3,FALSE)),fctlontodouble(VLOOKUP(D660,#REF!,4,FALSE)),FALSE))),1,4)),3,4))/(60*24))-fctlontodouble(VLOOKUP(D660,#REF!,4,FALSE))/360,1),
MOD(E660-fctlontodouble(VLOOKUP(D660,#REF!,4,FALSE))/360,1)&lt;MOD((((MID((MID((IF(ISERR(A660),"",fctsoleil(A660,fctlattodouble(VLOOKUP(D660,#REF!,3,FALSE)),fctlontodouble(VLOOKUP(D660,#REF!,4,FALSE)),FALSE))),7,4)),1,2))*60+MID((MID((IF(ISERR(A660),"",fctsoleil(A660,fctlattodouble(VLOOKUP(D660,#REF!,3,FALSE)),fctlontodouble(VLOOKUP(D660,#REF!,4,FALSE)),FALSE))),7,4)),3,4))/(60*24))-fctlontodouble(VLOOKUP(D660,#REF!,4,FALSE))/360,1)
),1," "),"")</f>
        <v/>
      </c>
      <c r="M660" s="79" t="str">
        <f t="shared" si="35"/>
        <v/>
      </c>
      <c r="N660" s="94"/>
      <c r="O660" s="83"/>
      <c r="P660" s="95"/>
      <c r="Q660" s="96"/>
      <c r="R660" s="97" t="str">
        <f>IF(AND(A660&lt;&gt;0,B660&lt;&gt;0,D660&lt;&gt;0,C660&lt;&gt;0,N660&lt;&gt;0),(vol_de_nuit(B660,D660,A660,C660,N660/24)*24),"")</f>
        <v/>
      </c>
      <c r="S660" s="98"/>
      <c r="T660" s="95"/>
      <c r="U660" s="99"/>
      <c r="V660" s="100"/>
      <c r="W660" s="101"/>
      <c r="X660" s="116" t="str">
        <f>IFERROR(IF(AND(VLOOKUP($F660,'Aircraft list'!$A$4:$G$39,2,FALSE)="YES",VLOOKUP($F660,'Aircraft list'!$A$4:$G$39,4,FALSE)="YES"),T660,""),"")</f>
        <v/>
      </c>
      <c r="Y660" s="115" t="str">
        <f>IFERROR(IF(AND(VLOOKUP($F660,'Aircraft list'!$A$4:$G$39,2,FALSE)="YES",VLOOKUP($F660,'Aircraft list'!$A$4:$G$39,4,FALSE)="YES"),V660,""),"")</f>
        <v/>
      </c>
      <c r="Z660" s="116" t="str">
        <f>IFERROR(IF(AND(VLOOKUP($F660,'Aircraft list'!$A$4:$G$39,3,FALSE)="YES",VLOOKUP($F660,'Aircraft list'!$A$4:$G$39,4,FALSE)="YES"),T660,""),"")</f>
        <v/>
      </c>
      <c r="AA660" s="115" t="str">
        <f>IFERROR(IF(AND(VLOOKUP($F660,'Aircraft list'!$A$4:$G$39,3,FALSE)="YES",VLOOKUP($F660,'Aircraft list'!$A$4:$G$39,4,FALSE)="YES"),V660,""),"")</f>
        <v/>
      </c>
      <c r="AB660" s="116" t="str">
        <f>IFERROR(IF(AND(VLOOKUP($F660,'Aircraft list'!$A$4:$G$39,2,FALSE)="YES",VLOOKUP($F660,'Aircraft list'!$A$4:$G$39,6,FALSE)="YES"),T660,""),"")</f>
        <v/>
      </c>
      <c r="AC660" s="115" t="str">
        <f>IFERROR(IF(AND(VLOOKUP($F660,'Aircraft list'!$A$4:$G$39,2,FALSE)="YES",VLOOKUP($F660,'Aircraft list'!$A$4:$G$39,6,FALSE)="YES"),V660,""),"")</f>
        <v/>
      </c>
      <c r="AD660" s="116" t="str">
        <f>IFERROR(IF(AND(VLOOKUP($F660,'Aircraft list'!$A$4:$G$39,3,FALSE)="YES",VLOOKUP($F660,'Aircraft list'!$A$4:$G$39,6,FALSE)="YES"),T660,""),"")</f>
        <v/>
      </c>
      <c r="AE660" s="117" t="str">
        <f>IFERROR(IF(AND(VLOOKUP($F660,'Aircraft list'!$A$4:$G$39,3,FALSE)="YES",VLOOKUP($F660,'Aircraft list'!$A$4:$G$39,6,FALSE)="YES"),U660,""),"")</f>
        <v/>
      </c>
      <c r="AF660" s="115" t="str">
        <f>IFERROR(IF(AND(VLOOKUP($F660,'Aircraft list'!$A$4:$G$39,3,FALSE)="YES",VLOOKUP($F660,'Aircraft list'!$A$4:$G$39,6,FALSE)="YES"),V660,""),"")</f>
        <v/>
      </c>
      <c r="AG660" s="116" t="str">
        <f>IFERROR(IF(VLOOKUP($F660,'Aircraft list'!$A$4:$G$39,5,FALSE)="YES",T660,""),"")</f>
        <v/>
      </c>
      <c r="AH660" s="117" t="str">
        <f>IFERROR(IF(VLOOKUP($F660,'Aircraft list'!$A$4:$G$39,5,FALSE)="YES",U660,""),"")</f>
        <v/>
      </c>
      <c r="AI660" s="115" t="str">
        <f>IFERROR(IF(VLOOKUP($F660,'Aircraft list'!$A$4:$G$39,5,FALSE)="YES",V660,""),"")</f>
        <v/>
      </c>
      <c r="AJ660" s="101"/>
      <c r="AK660" s="101"/>
      <c r="AL660" s="101"/>
      <c r="AM660" s="102" t="str">
        <f>IFERROR(IF(VLOOKUP($F660,'Aircraft list'!$A$4:$G$39,7,FALSE)="YES",N660,""),"")</f>
        <v/>
      </c>
      <c r="AN660" s="112"/>
      <c r="AO660" s="101"/>
      <c r="AP660" s="101"/>
      <c r="AQ660" s="101"/>
      <c r="AR660" s="111"/>
      <c r="AS660" s="102"/>
      <c r="AT660" s="102"/>
    </row>
    <row r="661" spans="1:46" s="50" customFormat="1">
      <c r="A661" s="84"/>
      <c r="B661" s="75"/>
      <c r="C661" s="76"/>
      <c r="D661" s="77"/>
      <c r="E661" s="73" t="str">
        <f t="shared" si="33"/>
        <v/>
      </c>
      <c r="F661" s="79"/>
      <c r="G661" s="80"/>
      <c r="H661" s="50" t="str">
        <f>IFERROR(IF(VLOOKUP(F661,'Aircraft list'!$A$4:$T$59, 3,FALSE)="YES", "ME", "SE" )," ")</f>
        <v xml:space="preserve"> </v>
      </c>
      <c r="I661" s="80"/>
      <c r="J661" s="81" t="str">
        <f ca="1">IFERROR(IF(AND(
MOD(C661-fctlontodouble(VLOOKUP(B661,#REF!,4,FALSE))/360,1)&gt;=MOD((((MID((MID((IF(ISERR(A661),"",fctsoleil(A661,fctlattodouble(VLOOKUP(B661,#REF!,3,FALSE)),fctlontodouble(VLOOKUP(B661,#REF!,4,FALSE)),FALSE))),1,4)),1,2))*60+MID((MID((IF(ISERR(A661),"",fctsoleil(A661,fctlattodouble(VLOOKUP(B661,#REF!,3,FALSE)),fctlontodouble(VLOOKUP(B661,#REF!,4,FALSE)),FALSE))),1,4)),3,4))/(60*24))-fctlontodouble(VLOOKUP(B661,#REF!,4,FALSE))/360,1),
MOD(C661-fctlontodouble(VLOOKUP(B661,#REF!,4,FALSE))/360,1)&lt;MOD((((MID((MID((IF(ISERR(A661),"",fctsoleil(A661,fctlattodouble(VLOOKUP(B661,#REF!,3,FALSE)),fctlontodouble(VLOOKUP(B661,#REF!,4,FALSE)),FALSE))),7,4)),1,2))*60+MID((MID((IF(ISERR(A661),"",fctsoleil(A661,fctlattodouble(VLOOKUP(B661,#REF!,3,FALSE)),fctlontodouble(VLOOKUP(B661,#REF!,4,FALSE)),FALSE))),7,4)),3,4))/(60*24))-fctlontodouble(VLOOKUP(B661,#REF!,4,FALSE))/360,1)
),1,""),"")</f>
        <v/>
      </c>
      <c r="K661" s="82" t="str">
        <f t="shared" si="34"/>
        <v/>
      </c>
      <c r="L661" s="79" t="str">
        <f ca="1">IFERROR(IF(AND(
MOD(E661-fctlontodouble(VLOOKUP(D661,#REF!,4,FALSE))/360,1)&gt;=MOD((((MID((MID((IF(ISERR(A661),"",fctsoleil(A661,fctlattodouble(VLOOKUP(D661,#REF!,3,FALSE)),fctlontodouble(VLOOKUP(D661,#REF!,4,FALSE)),FALSE))),1,4)),1,2))*60+MID((MID((IF(ISERR(A661),"",fctsoleil(A661,fctlattodouble(VLOOKUP(D661,#REF!,3,FALSE)),fctlontodouble(VLOOKUP(D661,#REF!,4,FALSE)),FALSE))),1,4)),3,4))/(60*24))-fctlontodouble(VLOOKUP(D661,#REF!,4,FALSE))/360,1),
MOD(E661-fctlontodouble(VLOOKUP(D661,#REF!,4,FALSE))/360,1)&lt;MOD((((MID((MID((IF(ISERR(A661),"",fctsoleil(A661,fctlattodouble(VLOOKUP(D661,#REF!,3,FALSE)),fctlontodouble(VLOOKUP(D661,#REF!,4,FALSE)),FALSE))),7,4)),1,2))*60+MID((MID((IF(ISERR(A661),"",fctsoleil(A661,fctlattodouble(VLOOKUP(D661,#REF!,3,FALSE)),fctlontodouble(VLOOKUP(D661,#REF!,4,FALSE)),FALSE))),7,4)),3,4))/(60*24))-fctlontodouble(VLOOKUP(D661,#REF!,4,FALSE))/360,1)
),1," "),"")</f>
        <v/>
      </c>
      <c r="M661" s="79" t="str">
        <f t="shared" si="35"/>
        <v/>
      </c>
      <c r="N661" s="94"/>
      <c r="O661" s="83"/>
      <c r="P661" s="95"/>
      <c r="Q661" s="96"/>
      <c r="R661" s="97" t="str">
        <f>IF(AND(A661&lt;&gt;0,B661&lt;&gt;0,D661&lt;&gt;0,C661&lt;&gt;0,N661&lt;&gt;0),(vol_de_nuit(B661,D661,A661,C661,N661/24)*24),"")</f>
        <v/>
      </c>
      <c r="S661" s="98"/>
      <c r="T661" s="95"/>
      <c r="U661" s="99"/>
      <c r="V661" s="100"/>
      <c r="W661" s="101"/>
      <c r="X661" s="116" t="str">
        <f>IFERROR(IF(AND(VLOOKUP($F661,'Aircraft list'!$A$4:$G$39,2,FALSE)="YES",VLOOKUP($F661,'Aircraft list'!$A$4:$G$39,4,FALSE)="YES"),T661,""),"")</f>
        <v/>
      </c>
      <c r="Y661" s="115" t="str">
        <f>IFERROR(IF(AND(VLOOKUP($F661,'Aircraft list'!$A$4:$G$39,2,FALSE)="YES",VLOOKUP($F661,'Aircraft list'!$A$4:$G$39,4,FALSE)="YES"),V661,""),"")</f>
        <v/>
      </c>
      <c r="Z661" s="116" t="str">
        <f>IFERROR(IF(AND(VLOOKUP($F661,'Aircraft list'!$A$4:$G$39,3,FALSE)="YES",VLOOKUP($F661,'Aircraft list'!$A$4:$G$39,4,FALSE)="YES"),T661,""),"")</f>
        <v/>
      </c>
      <c r="AA661" s="115" t="str">
        <f>IFERROR(IF(AND(VLOOKUP($F661,'Aircraft list'!$A$4:$G$39,3,FALSE)="YES",VLOOKUP($F661,'Aircraft list'!$A$4:$G$39,4,FALSE)="YES"),V661,""),"")</f>
        <v/>
      </c>
      <c r="AB661" s="116" t="str">
        <f>IFERROR(IF(AND(VLOOKUP($F661,'Aircraft list'!$A$4:$G$39,2,FALSE)="YES",VLOOKUP($F661,'Aircraft list'!$A$4:$G$39,6,FALSE)="YES"),T661,""),"")</f>
        <v/>
      </c>
      <c r="AC661" s="115" t="str">
        <f>IFERROR(IF(AND(VLOOKUP($F661,'Aircraft list'!$A$4:$G$39,2,FALSE)="YES",VLOOKUP($F661,'Aircraft list'!$A$4:$G$39,6,FALSE)="YES"),V661,""),"")</f>
        <v/>
      </c>
      <c r="AD661" s="116" t="str">
        <f>IFERROR(IF(AND(VLOOKUP($F661,'Aircraft list'!$A$4:$G$39,3,FALSE)="YES",VLOOKUP($F661,'Aircraft list'!$A$4:$G$39,6,FALSE)="YES"),T661,""),"")</f>
        <v/>
      </c>
      <c r="AE661" s="117" t="str">
        <f>IFERROR(IF(AND(VLOOKUP($F661,'Aircraft list'!$A$4:$G$39,3,FALSE)="YES",VLOOKUP($F661,'Aircraft list'!$A$4:$G$39,6,FALSE)="YES"),U661,""),"")</f>
        <v/>
      </c>
      <c r="AF661" s="115" t="str">
        <f>IFERROR(IF(AND(VLOOKUP($F661,'Aircraft list'!$A$4:$G$39,3,FALSE)="YES",VLOOKUP($F661,'Aircraft list'!$A$4:$G$39,6,FALSE)="YES"),V661,""),"")</f>
        <v/>
      </c>
      <c r="AG661" s="116" t="str">
        <f>IFERROR(IF(VLOOKUP($F661,'Aircraft list'!$A$4:$G$39,5,FALSE)="YES",T661,""),"")</f>
        <v/>
      </c>
      <c r="AH661" s="117" t="str">
        <f>IFERROR(IF(VLOOKUP($F661,'Aircraft list'!$A$4:$G$39,5,FALSE)="YES",U661,""),"")</f>
        <v/>
      </c>
      <c r="AI661" s="115" t="str">
        <f>IFERROR(IF(VLOOKUP($F661,'Aircraft list'!$A$4:$G$39,5,FALSE)="YES",V661,""),"")</f>
        <v/>
      </c>
      <c r="AJ661" s="101"/>
      <c r="AK661" s="101"/>
      <c r="AL661" s="101"/>
      <c r="AM661" s="102" t="str">
        <f>IFERROR(IF(VLOOKUP($F661,'Aircraft list'!$A$4:$G$39,7,FALSE)="YES",N661,""),"")</f>
        <v/>
      </c>
      <c r="AN661" s="112"/>
      <c r="AO661" s="101"/>
      <c r="AP661" s="101"/>
      <c r="AQ661" s="101"/>
      <c r="AR661" s="111"/>
      <c r="AS661" s="102"/>
      <c r="AT661" s="102"/>
    </row>
    <row r="662" spans="1:46" s="50" customFormat="1">
      <c r="A662" s="84"/>
      <c r="B662" s="75"/>
      <c r="C662" s="76"/>
      <c r="D662" s="77"/>
      <c r="E662" s="73" t="str">
        <f t="shared" si="33"/>
        <v/>
      </c>
      <c r="F662" s="79"/>
      <c r="G662" s="80"/>
      <c r="H662" s="50" t="str">
        <f>IFERROR(IF(VLOOKUP(F662,'Aircraft list'!$A$4:$T$59, 3,FALSE)="YES", "ME", "SE" )," ")</f>
        <v xml:space="preserve"> </v>
      </c>
      <c r="I662" s="80"/>
      <c r="J662" s="81" t="str">
        <f ca="1">IFERROR(IF(AND(
MOD(C662-fctlontodouble(VLOOKUP(B662,#REF!,4,FALSE))/360,1)&gt;=MOD((((MID((MID((IF(ISERR(A662),"",fctsoleil(A662,fctlattodouble(VLOOKUP(B662,#REF!,3,FALSE)),fctlontodouble(VLOOKUP(B662,#REF!,4,FALSE)),FALSE))),1,4)),1,2))*60+MID((MID((IF(ISERR(A662),"",fctsoleil(A662,fctlattodouble(VLOOKUP(B662,#REF!,3,FALSE)),fctlontodouble(VLOOKUP(B662,#REF!,4,FALSE)),FALSE))),1,4)),3,4))/(60*24))-fctlontodouble(VLOOKUP(B662,#REF!,4,FALSE))/360,1),
MOD(C662-fctlontodouble(VLOOKUP(B662,#REF!,4,FALSE))/360,1)&lt;MOD((((MID((MID((IF(ISERR(A662),"",fctsoleil(A662,fctlattodouble(VLOOKUP(B662,#REF!,3,FALSE)),fctlontodouble(VLOOKUP(B662,#REF!,4,FALSE)),FALSE))),7,4)),1,2))*60+MID((MID((IF(ISERR(A662),"",fctsoleil(A662,fctlattodouble(VLOOKUP(B662,#REF!,3,FALSE)),fctlontodouble(VLOOKUP(B662,#REF!,4,FALSE)),FALSE))),7,4)),3,4))/(60*24))-fctlontodouble(VLOOKUP(B662,#REF!,4,FALSE))/360,1)
),1,""),"")</f>
        <v/>
      </c>
      <c r="K662" s="82" t="str">
        <f t="shared" si="34"/>
        <v/>
      </c>
      <c r="L662" s="79" t="str">
        <f ca="1">IFERROR(IF(AND(
MOD(E662-fctlontodouble(VLOOKUP(D662,#REF!,4,FALSE))/360,1)&gt;=MOD((((MID((MID((IF(ISERR(A662),"",fctsoleil(A662,fctlattodouble(VLOOKUP(D662,#REF!,3,FALSE)),fctlontodouble(VLOOKUP(D662,#REF!,4,FALSE)),FALSE))),1,4)),1,2))*60+MID((MID((IF(ISERR(A662),"",fctsoleil(A662,fctlattodouble(VLOOKUP(D662,#REF!,3,FALSE)),fctlontodouble(VLOOKUP(D662,#REF!,4,FALSE)),FALSE))),1,4)),3,4))/(60*24))-fctlontodouble(VLOOKUP(D662,#REF!,4,FALSE))/360,1),
MOD(E662-fctlontodouble(VLOOKUP(D662,#REF!,4,FALSE))/360,1)&lt;MOD((((MID((MID((IF(ISERR(A662),"",fctsoleil(A662,fctlattodouble(VLOOKUP(D662,#REF!,3,FALSE)),fctlontodouble(VLOOKUP(D662,#REF!,4,FALSE)),FALSE))),7,4)),1,2))*60+MID((MID((IF(ISERR(A662),"",fctsoleil(A662,fctlattodouble(VLOOKUP(D662,#REF!,3,FALSE)),fctlontodouble(VLOOKUP(D662,#REF!,4,FALSE)),FALSE))),7,4)),3,4))/(60*24))-fctlontodouble(VLOOKUP(D662,#REF!,4,FALSE))/360,1)
),1," "),"")</f>
        <v/>
      </c>
      <c r="M662" s="79" t="str">
        <f t="shared" si="35"/>
        <v/>
      </c>
      <c r="N662" s="94"/>
      <c r="O662" s="83"/>
      <c r="P662" s="95"/>
      <c r="Q662" s="96"/>
      <c r="R662" s="97" t="str">
        <f>IF(AND(A662&lt;&gt;0,B662&lt;&gt;0,D662&lt;&gt;0,C662&lt;&gt;0,N662&lt;&gt;0),(vol_de_nuit(B662,D662,A662,C662,N662/24)*24),"")</f>
        <v/>
      </c>
      <c r="S662" s="98"/>
      <c r="T662" s="95"/>
      <c r="U662" s="99"/>
      <c r="V662" s="100"/>
      <c r="W662" s="101"/>
      <c r="X662" s="116" t="str">
        <f>IFERROR(IF(AND(VLOOKUP($F662,'Aircraft list'!$A$4:$G$39,2,FALSE)="YES",VLOOKUP($F662,'Aircraft list'!$A$4:$G$39,4,FALSE)="YES"),T662,""),"")</f>
        <v/>
      </c>
      <c r="Y662" s="115" t="str">
        <f>IFERROR(IF(AND(VLOOKUP($F662,'Aircraft list'!$A$4:$G$39,2,FALSE)="YES",VLOOKUP($F662,'Aircraft list'!$A$4:$G$39,4,FALSE)="YES"),V662,""),"")</f>
        <v/>
      </c>
      <c r="Z662" s="116" t="str">
        <f>IFERROR(IF(AND(VLOOKUP($F662,'Aircraft list'!$A$4:$G$39,3,FALSE)="YES",VLOOKUP($F662,'Aircraft list'!$A$4:$G$39,4,FALSE)="YES"),T662,""),"")</f>
        <v/>
      </c>
      <c r="AA662" s="115" t="str">
        <f>IFERROR(IF(AND(VLOOKUP($F662,'Aircraft list'!$A$4:$G$39,3,FALSE)="YES",VLOOKUP($F662,'Aircraft list'!$A$4:$G$39,4,FALSE)="YES"),V662,""),"")</f>
        <v/>
      </c>
      <c r="AB662" s="116" t="str">
        <f>IFERROR(IF(AND(VLOOKUP($F662,'Aircraft list'!$A$4:$G$39,2,FALSE)="YES",VLOOKUP($F662,'Aircraft list'!$A$4:$G$39,6,FALSE)="YES"),T662,""),"")</f>
        <v/>
      </c>
      <c r="AC662" s="115" t="str">
        <f>IFERROR(IF(AND(VLOOKUP($F662,'Aircraft list'!$A$4:$G$39,2,FALSE)="YES",VLOOKUP($F662,'Aircraft list'!$A$4:$G$39,6,FALSE)="YES"),V662,""),"")</f>
        <v/>
      </c>
      <c r="AD662" s="116" t="str">
        <f>IFERROR(IF(AND(VLOOKUP($F662,'Aircraft list'!$A$4:$G$39,3,FALSE)="YES",VLOOKUP($F662,'Aircraft list'!$A$4:$G$39,6,FALSE)="YES"),T662,""),"")</f>
        <v/>
      </c>
      <c r="AE662" s="117" t="str">
        <f>IFERROR(IF(AND(VLOOKUP($F662,'Aircraft list'!$A$4:$G$39,3,FALSE)="YES",VLOOKUP($F662,'Aircraft list'!$A$4:$G$39,6,FALSE)="YES"),U662,""),"")</f>
        <v/>
      </c>
      <c r="AF662" s="115" t="str">
        <f>IFERROR(IF(AND(VLOOKUP($F662,'Aircraft list'!$A$4:$G$39,3,FALSE)="YES",VLOOKUP($F662,'Aircraft list'!$A$4:$G$39,6,FALSE)="YES"),V662,""),"")</f>
        <v/>
      </c>
      <c r="AG662" s="116" t="str">
        <f>IFERROR(IF(VLOOKUP($F662,'Aircraft list'!$A$4:$G$39,5,FALSE)="YES",T662,""),"")</f>
        <v/>
      </c>
      <c r="AH662" s="117" t="str">
        <f>IFERROR(IF(VLOOKUP($F662,'Aircraft list'!$A$4:$G$39,5,FALSE)="YES",U662,""),"")</f>
        <v/>
      </c>
      <c r="AI662" s="115" t="str">
        <f>IFERROR(IF(VLOOKUP($F662,'Aircraft list'!$A$4:$G$39,5,FALSE)="YES",V662,""),"")</f>
        <v/>
      </c>
      <c r="AJ662" s="101"/>
      <c r="AK662" s="101"/>
      <c r="AL662" s="101"/>
      <c r="AM662" s="102" t="str">
        <f>IFERROR(IF(VLOOKUP($F662,'Aircraft list'!$A$4:$G$39,7,FALSE)="YES",N662,""),"")</f>
        <v/>
      </c>
      <c r="AN662" s="112"/>
      <c r="AO662" s="101"/>
      <c r="AP662" s="101"/>
      <c r="AQ662" s="101"/>
      <c r="AR662" s="111"/>
      <c r="AS662" s="102"/>
      <c r="AT662" s="102"/>
    </row>
    <row r="663" spans="1:46" s="50" customFormat="1">
      <c r="A663" s="84"/>
      <c r="B663" s="75"/>
      <c r="C663" s="76"/>
      <c r="D663" s="77"/>
      <c r="E663" s="73" t="str">
        <f t="shared" si="33"/>
        <v/>
      </c>
      <c r="F663" s="79"/>
      <c r="G663" s="80"/>
      <c r="H663" s="50" t="str">
        <f>IFERROR(IF(VLOOKUP(F663,'Aircraft list'!$A$4:$T$59, 3,FALSE)="YES", "ME", "SE" )," ")</f>
        <v xml:space="preserve"> </v>
      </c>
      <c r="I663" s="80"/>
      <c r="J663" s="81" t="str">
        <f ca="1">IFERROR(IF(AND(
MOD(C663-fctlontodouble(VLOOKUP(B663,#REF!,4,FALSE))/360,1)&gt;=MOD((((MID((MID((IF(ISERR(A663),"",fctsoleil(A663,fctlattodouble(VLOOKUP(B663,#REF!,3,FALSE)),fctlontodouble(VLOOKUP(B663,#REF!,4,FALSE)),FALSE))),1,4)),1,2))*60+MID((MID((IF(ISERR(A663),"",fctsoleil(A663,fctlattodouble(VLOOKUP(B663,#REF!,3,FALSE)),fctlontodouble(VLOOKUP(B663,#REF!,4,FALSE)),FALSE))),1,4)),3,4))/(60*24))-fctlontodouble(VLOOKUP(B663,#REF!,4,FALSE))/360,1),
MOD(C663-fctlontodouble(VLOOKUP(B663,#REF!,4,FALSE))/360,1)&lt;MOD((((MID((MID((IF(ISERR(A663),"",fctsoleil(A663,fctlattodouble(VLOOKUP(B663,#REF!,3,FALSE)),fctlontodouble(VLOOKUP(B663,#REF!,4,FALSE)),FALSE))),7,4)),1,2))*60+MID((MID((IF(ISERR(A663),"",fctsoleil(A663,fctlattodouble(VLOOKUP(B663,#REF!,3,FALSE)),fctlontodouble(VLOOKUP(B663,#REF!,4,FALSE)),FALSE))),7,4)),3,4))/(60*24))-fctlontodouble(VLOOKUP(B663,#REF!,4,FALSE))/360,1)
),1,""),"")</f>
        <v/>
      </c>
      <c r="K663" s="82" t="str">
        <f t="shared" si="34"/>
        <v/>
      </c>
      <c r="L663" s="79" t="str">
        <f ca="1">IFERROR(IF(AND(
MOD(E663-fctlontodouble(VLOOKUP(D663,#REF!,4,FALSE))/360,1)&gt;=MOD((((MID((MID((IF(ISERR(A663),"",fctsoleil(A663,fctlattodouble(VLOOKUP(D663,#REF!,3,FALSE)),fctlontodouble(VLOOKUP(D663,#REF!,4,FALSE)),FALSE))),1,4)),1,2))*60+MID((MID((IF(ISERR(A663),"",fctsoleil(A663,fctlattodouble(VLOOKUP(D663,#REF!,3,FALSE)),fctlontodouble(VLOOKUP(D663,#REF!,4,FALSE)),FALSE))),1,4)),3,4))/(60*24))-fctlontodouble(VLOOKUP(D663,#REF!,4,FALSE))/360,1),
MOD(E663-fctlontodouble(VLOOKUP(D663,#REF!,4,FALSE))/360,1)&lt;MOD((((MID((MID((IF(ISERR(A663),"",fctsoleil(A663,fctlattodouble(VLOOKUP(D663,#REF!,3,FALSE)),fctlontodouble(VLOOKUP(D663,#REF!,4,FALSE)),FALSE))),7,4)),1,2))*60+MID((MID((IF(ISERR(A663),"",fctsoleil(A663,fctlattodouble(VLOOKUP(D663,#REF!,3,FALSE)),fctlontodouble(VLOOKUP(D663,#REF!,4,FALSE)),FALSE))),7,4)),3,4))/(60*24))-fctlontodouble(VLOOKUP(D663,#REF!,4,FALSE))/360,1)
),1," "),"")</f>
        <v/>
      </c>
      <c r="M663" s="79" t="str">
        <f t="shared" si="35"/>
        <v/>
      </c>
      <c r="N663" s="94"/>
      <c r="O663" s="83"/>
      <c r="P663" s="95"/>
      <c r="Q663" s="96"/>
      <c r="R663" s="97" t="str">
        <f>IF(AND(A663&lt;&gt;0,B663&lt;&gt;0,D663&lt;&gt;0,C663&lt;&gt;0,N663&lt;&gt;0),(vol_de_nuit(B663,D663,A663,C663,N663/24)*24),"")</f>
        <v/>
      </c>
      <c r="S663" s="98"/>
      <c r="T663" s="95"/>
      <c r="U663" s="99"/>
      <c r="V663" s="100"/>
      <c r="W663" s="101"/>
      <c r="X663" s="116" t="str">
        <f>IFERROR(IF(AND(VLOOKUP($F663,'Aircraft list'!$A$4:$G$39,2,FALSE)="YES",VLOOKUP($F663,'Aircraft list'!$A$4:$G$39,4,FALSE)="YES"),T663,""),"")</f>
        <v/>
      </c>
      <c r="Y663" s="115" t="str">
        <f>IFERROR(IF(AND(VLOOKUP($F663,'Aircraft list'!$A$4:$G$39,2,FALSE)="YES",VLOOKUP($F663,'Aircraft list'!$A$4:$G$39,4,FALSE)="YES"),V663,""),"")</f>
        <v/>
      </c>
      <c r="Z663" s="116" t="str">
        <f>IFERROR(IF(AND(VLOOKUP($F663,'Aircraft list'!$A$4:$G$39,3,FALSE)="YES",VLOOKUP($F663,'Aircraft list'!$A$4:$G$39,4,FALSE)="YES"),T663,""),"")</f>
        <v/>
      </c>
      <c r="AA663" s="115" t="str">
        <f>IFERROR(IF(AND(VLOOKUP($F663,'Aircraft list'!$A$4:$G$39,3,FALSE)="YES",VLOOKUP($F663,'Aircraft list'!$A$4:$G$39,4,FALSE)="YES"),V663,""),"")</f>
        <v/>
      </c>
      <c r="AB663" s="116" t="str">
        <f>IFERROR(IF(AND(VLOOKUP($F663,'Aircraft list'!$A$4:$G$39,2,FALSE)="YES",VLOOKUP($F663,'Aircraft list'!$A$4:$G$39,6,FALSE)="YES"),T663,""),"")</f>
        <v/>
      </c>
      <c r="AC663" s="115" t="str">
        <f>IFERROR(IF(AND(VLOOKUP($F663,'Aircraft list'!$A$4:$G$39,2,FALSE)="YES",VLOOKUP($F663,'Aircraft list'!$A$4:$G$39,6,FALSE)="YES"),V663,""),"")</f>
        <v/>
      </c>
      <c r="AD663" s="116" t="str">
        <f>IFERROR(IF(AND(VLOOKUP($F663,'Aircraft list'!$A$4:$G$39,3,FALSE)="YES",VLOOKUP($F663,'Aircraft list'!$A$4:$G$39,6,FALSE)="YES"),T663,""),"")</f>
        <v/>
      </c>
      <c r="AE663" s="117" t="str">
        <f>IFERROR(IF(AND(VLOOKUP($F663,'Aircraft list'!$A$4:$G$39,3,FALSE)="YES",VLOOKUP($F663,'Aircraft list'!$A$4:$G$39,6,FALSE)="YES"),U663,""),"")</f>
        <v/>
      </c>
      <c r="AF663" s="115" t="str">
        <f>IFERROR(IF(AND(VLOOKUP($F663,'Aircraft list'!$A$4:$G$39,3,FALSE)="YES",VLOOKUP($F663,'Aircraft list'!$A$4:$G$39,6,FALSE)="YES"),V663,""),"")</f>
        <v/>
      </c>
      <c r="AG663" s="116" t="str">
        <f>IFERROR(IF(VLOOKUP($F663,'Aircraft list'!$A$4:$G$39,5,FALSE)="YES",T663,""),"")</f>
        <v/>
      </c>
      <c r="AH663" s="117" t="str">
        <f>IFERROR(IF(VLOOKUP($F663,'Aircraft list'!$A$4:$G$39,5,FALSE)="YES",U663,""),"")</f>
        <v/>
      </c>
      <c r="AI663" s="115" t="str">
        <f>IFERROR(IF(VLOOKUP($F663,'Aircraft list'!$A$4:$G$39,5,FALSE)="YES",V663,""),"")</f>
        <v/>
      </c>
      <c r="AJ663" s="101"/>
      <c r="AK663" s="101"/>
      <c r="AL663" s="101"/>
      <c r="AM663" s="102" t="str">
        <f>IFERROR(IF(VLOOKUP($F663,'Aircraft list'!$A$4:$G$39,7,FALSE)="YES",N663,""),"")</f>
        <v/>
      </c>
      <c r="AN663" s="112"/>
      <c r="AO663" s="101"/>
      <c r="AP663" s="101"/>
      <c r="AQ663" s="101"/>
      <c r="AR663" s="111"/>
      <c r="AS663" s="102"/>
      <c r="AT663" s="102"/>
    </row>
    <row r="664" spans="1:46" s="50" customFormat="1">
      <c r="A664" s="84"/>
      <c r="B664" s="75"/>
      <c r="C664" s="76"/>
      <c r="D664" s="77"/>
      <c r="E664" s="73" t="str">
        <f t="shared" si="33"/>
        <v/>
      </c>
      <c r="F664" s="79"/>
      <c r="G664" s="80"/>
      <c r="H664" s="50" t="str">
        <f>IFERROR(IF(VLOOKUP(F664,'Aircraft list'!$A$4:$T$59, 3,FALSE)="YES", "ME", "SE" )," ")</f>
        <v xml:space="preserve"> </v>
      </c>
      <c r="I664" s="80"/>
      <c r="J664" s="81" t="str">
        <f ca="1">IFERROR(IF(AND(
MOD(C664-fctlontodouble(VLOOKUP(B664,#REF!,4,FALSE))/360,1)&gt;=MOD((((MID((MID((IF(ISERR(A664),"",fctsoleil(A664,fctlattodouble(VLOOKUP(B664,#REF!,3,FALSE)),fctlontodouble(VLOOKUP(B664,#REF!,4,FALSE)),FALSE))),1,4)),1,2))*60+MID((MID((IF(ISERR(A664),"",fctsoleil(A664,fctlattodouble(VLOOKUP(B664,#REF!,3,FALSE)),fctlontodouble(VLOOKUP(B664,#REF!,4,FALSE)),FALSE))),1,4)),3,4))/(60*24))-fctlontodouble(VLOOKUP(B664,#REF!,4,FALSE))/360,1),
MOD(C664-fctlontodouble(VLOOKUP(B664,#REF!,4,FALSE))/360,1)&lt;MOD((((MID((MID((IF(ISERR(A664),"",fctsoleil(A664,fctlattodouble(VLOOKUP(B664,#REF!,3,FALSE)),fctlontodouble(VLOOKUP(B664,#REF!,4,FALSE)),FALSE))),7,4)),1,2))*60+MID((MID((IF(ISERR(A664),"",fctsoleil(A664,fctlattodouble(VLOOKUP(B664,#REF!,3,FALSE)),fctlontodouble(VLOOKUP(B664,#REF!,4,FALSE)),FALSE))),7,4)),3,4))/(60*24))-fctlontodouble(VLOOKUP(B664,#REF!,4,FALSE))/360,1)
),1,""),"")</f>
        <v/>
      </c>
      <c r="K664" s="82" t="str">
        <f t="shared" si="34"/>
        <v/>
      </c>
      <c r="L664" s="79" t="str">
        <f ca="1">IFERROR(IF(AND(
MOD(E664-fctlontodouble(VLOOKUP(D664,#REF!,4,FALSE))/360,1)&gt;=MOD((((MID((MID((IF(ISERR(A664),"",fctsoleil(A664,fctlattodouble(VLOOKUP(D664,#REF!,3,FALSE)),fctlontodouble(VLOOKUP(D664,#REF!,4,FALSE)),FALSE))),1,4)),1,2))*60+MID((MID((IF(ISERR(A664),"",fctsoleil(A664,fctlattodouble(VLOOKUP(D664,#REF!,3,FALSE)),fctlontodouble(VLOOKUP(D664,#REF!,4,FALSE)),FALSE))),1,4)),3,4))/(60*24))-fctlontodouble(VLOOKUP(D664,#REF!,4,FALSE))/360,1),
MOD(E664-fctlontodouble(VLOOKUP(D664,#REF!,4,FALSE))/360,1)&lt;MOD((((MID((MID((IF(ISERR(A664),"",fctsoleil(A664,fctlattodouble(VLOOKUP(D664,#REF!,3,FALSE)),fctlontodouble(VLOOKUP(D664,#REF!,4,FALSE)),FALSE))),7,4)),1,2))*60+MID((MID((IF(ISERR(A664),"",fctsoleil(A664,fctlattodouble(VLOOKUP(D664,#REF!,3,FALSE)),fctlontodouble(VLOOKUP(D664,#REF!,4,FALSE)),FALSE))),7,4)),3,4))/(60*24))-fctlontodouble(VLOOKUP(D664,#REF!,4,FALSE))/360,1)
),1," "),"")</f>
        <v/>
      </c>
      <c r="M664" s="79" t="str">
        <f t="shared" si="35"/>
        <v/>
      </c>
      <c r="N664" s="94"/>
      <c r="O664" s="83"/>
      <c r="P664" s="95"/>
      <c r="Q664" s="96"/>
      <c r="R664" s="97" t="str">
        <f>IF(AND(A664&lt;&gt;0,B664&lt;&gt;0,D664&lt;&gt;0,C664&lt;&gt;0,N664&lt;&gt;0),(vol_de_nuit(B664,D664,A664,C664,N664/24)*24),"")</f>
        <v/>
      </c>
      <c r="S664" s="98"/>
      <c r="T664" s="95"/>
      <c r="U664" s="99"/>
      <c r="V664" s="100"/>
      <c r="W664" s="101"/>
      <c r="X664" s="116" t="str">
        <f>IFERROR(IF(AND(VLOOKUP($F664,'Aircraft list'!$A$4:$G$39,2,FALSE)="YES",VLOOKUP($F664,'Aircraft list'!$A$4:$G$39,4,FALSE)="YES"),T664,""),"")</f>
        <v/>
      </c>
      <c r="Y664" s="115" t="str">
        <f>IFERROR(IF(AND(VLOOKUP($F664,'Aircraft list'!$A$4:$G$39,2,FALSE)="YES",VLOOKUP($F664,'Aircraft list'!$A$4:$G$39,4,FALSE)="YES"),V664,""),"")</f>
        <v/>
      </c>
      <c r="Z664" s="116" t="str">
        <f>IFERROR(IF(AND(VLOOKUP($F664,'Aircraft list'!$A$4:$G$39,3,FALSE)="YES",VLOOKUP($F664,'Aircraft list'!$A$4:$G$39,4,FALSE)="YES"),T664,""),"")</f>
        <v/>
      </c>
      <c r="AA664" s="115" t="str">
        <f>IFERROR(IF(AND(VLOOKUP($F664,'Aircraft list'!$A$4:$G$39,3,FALSE)="YES",VLOOKUP($F664,'Aircraft list'!$A$4:$G$39,4,FALSE)="YES"),V664,""),"")</f>
        <v/>
      </c>
      <c r="AB664" s="116" t="str">
        <f>IFERROR(IF(AND(VLOOKUP($F664,'Aircraft list'!$A$4:$G$39,2,FALSE)="YES",VLOOKUP($F664,'Aircraft list'!$A$4:$G$39,6,FALSE)="YES"),T664,""),"")</f>
        <v/>
      </c>
      <c r="AC664" s="115" t="str">
        <f>IFERROR(IF(AND(VLOOKUP($F664,'Aircraft list'!$A$4:$G$39,2,FALSE)="YES",VLOOKUP($F664,'Aircraft list'!$A$4:$G$39,6,FALSE)="YES"),V664,""),"")</f>
        <v/>
      </c>
      <c r="AD664" s="116" t="str">
        <f>IFERROR(IF(AND(VLOOKUP($F664,'Aircraft list'!$A$4:$G$39,3,FALSE)="YES",VLOOKUP($F664,'Aircraft list'!$A$4:$G$39,6,FALSE)="YES"),T664,""),"")</f>
        <v/>
      </c>
      <c r="AE664" s="117" t="str">
        <f>IFERROR(IF(AND(VLOOKUP($F664,'Aircraft list'!$A$4:$G$39,3,FALSE)="YES",VLOOKUP($F664,'Aircraft list'!$A$4:$G$39,6,FALSE)="YES"),U664,""),"")</f>
        <v/>
      </c>
      <c r="AF664" s="115" t="str">
        <f>IFERROR(IF(AND(VLOOKUP($F664,'Aircraft list'!$A$4:$G$39,3,FALSE)="YES",VLOOKUP($F664,'Aircraft list'!$A$4:$G$39,6,FALSE)="YES"),V664,""),"")</f>
        <v/>
      </c>
      <c r="AG664" s="116" t="str">
        <f>IFERROR(IF(VLOOKUP($F664,'Aircraft list'!$A$4:$G$39,5,FALSE)="YES",T664,""),"")</f>
        <v/>
      </c>
      <c r="AH664" s="117" t="str">
        <f>IFERROR(IF(VLOOKUP($F664,'Aircraft list'!$A$4:$G$39,5,FALSE)="YES",U664,""),"")</f>
        <v/>
      </c>
      <c r="AI664" s="115" t="str">
        <f>IFERROR(IF(VLOOKUP($F664,'Aircraft list'!$A$4:$G$39,5,FALSE)="YES",V664,""),"")</f>
        <v/>
      </c>
      <c r="AJ664" s="101"/>
      <c r="AK664" s="101"/>
      <c r="AL664" s="101"/>
      <c r="AM664" s="102" t="str">
        <f>IFERROR(IF(VLOOKUP($F664,'Aircraft list'!$A$4:$G$39,7,FALSE)="YES",N664,""),"")</f>
        <v/>
      </c>
      <c r="AN664" s="112"/>
      <c r="AO664" s="101"/>
      <c r="AP664" s="101"/>
      <c r="AQ664" s="101"/>
      <c r="AR664" s="111"/>
      <c r="AS664" s="102"/>
      <c r="AT664" s="102"/>
    </row>
    <row r="665" spans="1:46" s="50" customFormat="1">
      <c r="A665" s="84"/>
      <c r="B665" s="75"/>
      <c r="C665" s="76"/>
      <c r="D665" s="77"/>
      <c r="E665" s="73" t="str">
        <f t="shared" si="33"/>
        <v/>
      </c>
      <c r="F665" s="79"/>
      <c r="G665" s="80"/>
      <c r="H665" s="50" t="str">
        <f>IFERROR(IF(VLOOKUP(F665,'Aircraft list'!$A$4:$T$59, 3,FALSE)="YES", "ME", "SE" )," ")</f>
        <v xml:space="preserve"> </v>
      </c>
      <c r="I665" s="80"/>
      <c r="J665" s="81" t="str">
        <f ca="1">IFERROR(IF(AND(
MOD(C665-fctlontodouble(VLOOKUP(B665,#REF!,4,FALSE))/360,1)&gt;=MOD((((MID((MID((IF(ISERR(A665),"",fctsoleil(A665,fctlattodouble(VLOOKUP(B665,#REF!,3,FALSE)),fctlontodouble(VLOOKUP(B665,#REF!,4,FALSE)),FALSE))),1,4)),1,2))*60+MID((MID((IF(ISERR(A665),"",fctsoleil(A665,fctlattodouble(VLOOKUP(B665,#REF!,3,FALSE)),fctlontodouble(VLOOKUP(B665,#REF!,4,FALSE)),FALSE))),1,4)),3,4))/(60*24))-fctlontodouble(VLOOKUP(B665,#REF!,4,FALSE))/360,1),
MOD(C665-fctlontodouble(VLOOKUP(B665,#REF!,4,FALSE))/360,1)&lt;MOD((((MID((MID((IF(ISERR(A665),"",fctsoleil(A665,fctlattodouble(VLOOKUP(B665,#REF!,3,FALSE)),fctlontodouble(VLOOKUP(B665,#REF!,4,FALSE)),FALSE))),7,4)),1,2))*60+MID((MID((IF(ISERR(A665),"",fctsoleil(A665,fctlattodouble(VLOOKUP(B665,#REF!,3,FALSE)),fctlontodouble(VLOOKUP(B665,#REF!,4,FALSE)),FALSE))),7,4)),3,4))/(60*24))-fctlontodouble(VLOOKUP(B665,#REF!,4,FALSE))/360,1)
),1,""),"")</f>
        <v/>
      </c>
      <c r="K665" s="82" t="str">
        <f t="shared" si="34"/>
        <v/>
      </c>
      <c r="L665" s="79" t="str">
        <f ca="1">IFERROR(IF(AND(
MOD(E665-fctlontodouble(VLOOKUP(D665,#REF!,4,FALSE))/360,1)&gt;=MOD((((MID((MID((IF(ISERR(A665),"",fctsoleil(A665,fctlattodouble(VLOOKUP(D665,#REF!,3,FALSE)),fctlontodouble(VLOOKUP(D665,#REF!,4,FALSE)),FALSE))),1,4)),1,2))*60+MID((MID((IF(ISERR(A665),"",fctsoleil(A665,fctlattodouble(VLOOKUP(D665,#REF!,3,FALSE)),fctlontodouble(VLOOKUP(D665,#REF!,4,FALSE)),FALSE))),1,4)),3,4))/(60*24))-fctlontodouble(VLOOKUP(D665,#REF!,4,FALSE))/360,1),
MOD(E665-fctlontodouble(VLOOKUP(D665,#REF!,4,FALSE))/360,1)&lt;MOD((((MID((MID((IF(ISERR(A665),"",fctsoleil(A665,fctlattodouble(VLOOKUP(D665,#REF!,3,FALSE)),fctlontodouble(VLOOKUP(D665,#REF!,4,FALSE)),FALSE))),7,4)),1,2))*60+MID((MID((IF(ISERR(A665),"",fctsoleil(A665,fctlattodouble(VLOOKUP(D665,#REF!,3,FALSE)),fctlontodouble(VLOOKUP(D665,#REF!,4,FALSE)),FALSE))),7,4)),3,4))/(60*24))-fctlontodouble(VLOOKUP(D665,#REF!,4,FALSE))/360,1)
),1," "),"")</f>
        <v/>
      </c>
      <c r="M665" s="79" t="str">
        <f t="shared" si="35"/>
        <v/>
      </c>
      <c r="N665" s="94"/>
      <c r="O665" s="83"/>
      <c r="P665" s="95"/>
      <c r="Q665" s="96"/>
      <c r="R665" s="97" t="str">
        <f>IF(AND(A665&lt;&gt;0,B665&lt;&gt;0,D665&lt;&gt;0,C665&lt;&gt;0,N665&lt;&gt;0),(vol_de_nuit(B665,D665,A665,C665,N665/24)*24),"")</f>
        <v/>
      </c>
      <c r="S665" s="98"/>
      <c r="T665" s="95"/>
      <c r="U665" s="99"/>
      <c r="V665" s="100"/>
      <c r="W665" s="101"/>
      <c r="X665" s="116" t="str">
        <f>IFERROR(IF(AND(VLOOKUP($F665,'Aircraft list'!$A$4:$G$39,2,FALSE)="YES",VLOOKUP($F665,'Aircraft list'!$A$4:$G$39,4,FALSE)="YES"),T665,""),"")</f>
        <v/>
      </c>
      <c r="Y665" s="115" t="str">
        <f>IFERROR(IF(AND(VLOOKUP($F665,'Aircraft list'!$A$4:$G$39,2,FALSE)="YES",VLOOKUP($F665,'Aircraft list'!$A$4:$G$39,4,FALSE)="YES"),V665,""),"")</f>
        <v/>
      </c>
      <c r="Z665" s="116" t="str">
        <f>IFERROR(IF(AND(VLOOKUP($F665,'Aircraft list'!$A$4:$G$39,3,FALSE)="YES",VLOOKUP($F665,'Aircraft list'!$A$4:$G$39,4,FALSE)="YES"),T665,""),"")</f>
        <v/>
      </c>
      <c r="AA665" s="115" t="str">
        <f>IFERROR(IF(AND(VLOOKUP($F665,'Aircraft list'!$A$4:$G$39,3,FALSE)="YES",VLOOKUP($F665,'Aircraft list'!$A$4:$G$39,4,FALSE)="YES"),V665,""),"")</f>
        <v/>
      </c>
      <c r="AB665" s="116" t="str">
        <f>IFERROR(IF(AND(VLOOKUP($F665,'Aircraft list'!$A$4:$G$39,2,FALSE)="YES",VLOOKUP($F665,'Aircraft list'!$A$4:$G$39,6,FALSE)="YES"),T665,""),"")</f>
        <v/>
      </c>
      <c r="AC665" s="115" t="str">
        <f>IFERROR(IF(AND(VLOOKUP($F665,'Aircraft list'!$A$4:$G$39,2,FALSE)="YES",VLOOKUP($F665,'Aircraft list'!$A$4:$G$39,6,FALSE)="YES"),V665,""),"")</f>
        <v/>
      </c>
      <c r="AD665" s="116" t="str">
        <f>IFERROR(IF(AND(VLOOKUP($F665,'Aircraft list'!$A$4:$G$39,3,FALSE)="YES",VLOOKUP($F665,'Aircraft list'!$A$4:$G$39,6,FALSE)="YES"),T665,""),"")</f>
        <v/>
      </c>
      <c r="AE665" s="117" t="str">
        <f>IFERROR(IF(AND(VLOOKUP($F665,'Aircraft list'!$A$4:$G$39,3,FALSE)="YES",VLOOKUP($F665,'Aircraft list'!$A$4:$G$39,6,FALSE)="YES"),U665,""),"")</f>
        <v/>
      </c>
      <c r="AF665" s="115" t="str">
        <f>IFERROR(IF(AND(VLOOKUP($F665,'Aircraft list'!$A$4:$G$39,3,FALSE)="YES",VLOOKUP($F665,'Aircraft list'!$A$4:$G$39,6,FALSE)="YES"),V665,""),"")</f>
        <v/>
      </c>
      <c r="AG665" s="116" t="str">
        <f>IFERROR(IF(VLOOKUP($F665,'Aircraft list'!$A$4:$G$39,5,FALSE)="YES",T665,""),"")</f>
        <v/>
      </c>
      <c r="AH665" s="117" t="str">
        <f>IFERROR(IF(VLOOKUP($F665,'Aircraft list'!$A$4:$G$39,5,FALSE)="YES",U665,""),"")</f>
        <v/>
      </c>
      <c r="AI665" s="115" t="str">
        <f>IFERROR(IF(VLOOKUP($F665,'Aircraft list'!$A$4:$G$39,5,FALSE)="YES",V665,""),"")</f>
        <v/>
      </c>
      <c r="AJ665" s="101"/>
      <c r="AK665" s="101"/>
      <c r="AL665" s="101"/>
      <c r="AM665" s="102" t="str">
        <f>IFERROR(IF(VLOOKUP($F665,'Aircraft list'!$A$4:$G$39,7,FALSE)="YES",N665,""),"")</f>
        <v/>
      </c>
      <c r="AN665" s="112"/>
      <c r="AO665" s="101"/>
      <c r="AP665" s="101"/>
      <c r="AQ665" s="101"/>
      <c r="AR665" s="111"/>
      <c r="AS665" s="102"/>
      <c r="AT665" s="102"/>
    </row>
    <row r="666" spans="1:46" s="50" customFormat="1">
      <c r="A666" s="84"/>
      <c r="B666" s="75"/>
      <c r="C666" s="76"/>
      <c r="D666" s="77"/>
      <c r="E666" s="73" t="str">
        <f t="shared" si="33"/>
        <v/>
      </c>
      <c r="F666" s="79"/>
      <c r="G666" s="80"/>
      <c r="H666" s="50" t="str">
        <f>IFERROR(IF(VLOOKUP(F666,'Aircraft list'!$A$4:$T$59, 3,FALSE)="YES", "ME", "SE" )," ")</f>
        <v xml:space="preserve"> </v>
      </c>
      <c r="I666" s="80"/>
      <c r="J666" s="81" t="str">
        <f ca="1">IFERROR(IF(AND(
MOD(C666-fctlontodouble(VLOOKUP(B666,#REF!,4,FALSE))/360,1)&gt;=MOD((((MID((MID((IF(ISERR(A666),"",fctsoleil(A666,fctlattodouble(VLOOKUP(B666,#REF!,3,FALSE)),fctlontodouble(VLOOKUP(B666,#REF!,4,FALSE)),FALSE))),1,4)),1,2))*60+MID((MID((IF(ISERR(A666),"",fctsoleil(A666,fctlattodouble(VLOOKUP(B666,#REF!,3,FALSE)),fctlontodouble(VLOOKUP(B666,#REF!,4,FALSE)),FALSE))),1,4)),3,4))/(60*24))-fctlontodouble(VLOOKUP(B666,#REF!,4,FALSE))/360,1),
MOD(C666-fctlontodouble(VLOOKUP(B666,#REF!,4,FALSE))/360,1)&lt;MOD((((MID((MID((IF(ISERR(A666),"",fctsoleil(A666,fctlattodouble(VLOOKUP(B666,#REF!,3,FALSE)),fctlontodouble(VLOOKUP(B666,#REF!,4,FALSE)),FALSE))),7,4)),1,2))*60+MID((MID((IF(ISERR(A666),"",fctsoleil(A666,fctlattodouble(VLOOKUP(B666,#REF!,3,FALSE)),fctlontodouble(VLOOKUP(B666,#REF!,4,FALSE)),FALSE))),7,4)),3,4))/(60*24))-fctlontodouble(VLOOKUP(B666,#REF!,4,FALSE))/360,1)
),1,""),"")</f>
        <v/>
      </c>
      <c r="K666" s="82" t="str">
        <f t="shared" si="34"/>
        <v/>
      </c>
      <c r="L666" s="79" t="str">
        <f ca="1">IFERROR(IF(AND(
MOD(E666-fctlontodouble(VLOOKUP(D666,#REF!,4,FALSE))/360,1)&gt;=MOD((((MID((MID((IF(ISERR(A666),"",fctsoleil(A666,fctlattodouble(VLOOKUP(D666,#REF!,3,FALSE)),fctlontodouble(VLOOKUP(D666,#REF!,4,FALSE)),FALSE))),1,4)),1,2))*60+MID((MID((IF(ISERR(A666),"",fctsoleil(A666,fctlattodouble(VLOOKUP(D666,#REF!,3,FALSE)),fctlontodouble(VLOOKUP(D666,#REF!,4,FALSE)),FALSE))),1,4)),3,4))/(60*24))-fctlontodouble(VLOOKUP(D666,#REF!,4,FALSE))/360,1),
MOD(E666-fctlontodouble(VLOOKUP(D666,#REF!,4,FALSE))/360,1)&lt;MOD((((MID((MID((IF(ISERR(A666),"",fctsoleil(A666,fctlattodouble(VLOOKUP(D666,#REF!,3,FALSE)),fctlontodouble(VLOOKUP(D666,#REF!,4,FALSE)),FALSE))),7,4)),1,2))*60+MID((MID((IF(ISERR(A666),"",fctsoleil(A666,fctlattodouble(VLOOKUP(D666,#REF!,3,FALSE)),fctlontodouble(VLOOKUP(D666,#REF!,4,FALSE)),FALSE))),7,4)),3,4))/(60*24))-fctlontodouble(VLOOKUP(D666,#REF!,4,FALSE))/360,1)
),1," "),"")</f>
        <v/>
      </c>
      <c r="M666" s="79" t="str">
        <f t="shared" si="35"/>
        <v/>
      </c>
      <c r="N666" s="94"/>
      <c r="O666" s="83"/>
      <c r="P666" s="95"/>
      <c r="Q666" s="96"/>
      <c r="R666" s="97" t="str">
        <f>IF(AND(A666&lt;&gt;0,B666&lt;&gt;0,D666&lt;&gt;0,C666&lt;&gt;0,N666&lt;&gt;0),(vol_de_nuit(B666,D666,A666,C666,N666/24)*24),"")</f>
        <v/>
      </c>
      <c r="S666" s="98"/>
      <c r="T666" s="95"/>
      <c r="U666" s="99"/>
      <c r="V666" s="100"/>
      <c r="W666" s="101"/>
      <c r="X666" s="116" t="str">
        <f>IFERROR(IF(AND(VLOOKUP($F666,'Aircraft list'!$A$4:$G$39,2,FALSE)="YES",VLOOKUP($F666,'Aircraft list'!$A$4:$G$39,4,FALSE)="YES"),T666,""),"")</f>
        <v/>
      </c>
      <c r="Y666" s="115" t="str">
        <f>IFERROR(IF(AND(VLOOKUP($F666,'Aircraft list'!$A$4:$G$39,2,FALSE)="YES",VLOOKUP($F666,'Aircraft list'!$A$4:$G$39,4,FALSE)="YES"),V666,""),"")</f>
        <v/>
      </c>
      <c r="Z666" s="116" t="str">
        <f>IFERROR(IF(AND(VLOOKUP($F666,'Aircraft list'!$A$4:$G$39,3,FALSE)="YES",VLOOKUP($F666,'Aircraft list'!$A$4:$G$39,4,FALSE)="YES"),T666,""),"")</f>
        <v/>
      </c>
      <c r="AA666" s="115" t="str">
        <f>IFERROR(IF(AND(VLOOKUP($F666,'Aircraft list'!$A$4:$G$39,3,FALSE)="YES",VLOOKUP($F666,'Aircraft list'!$A$4:$G$39,4,FALSE)="YES"),V666,""),"")</f>
        <v/>
      </c>
      <c r="AB666" s="116" t="str">
        <f>IFERROR(IF(AND(VLOOKUP($F666,'Aircraft list'!$A$4:$G$39,2,FALSE)="YES",VLOOKUP($F666,'Aircraft list'!$A$4:$G$39,6,FALSE)="YES"),T666,""),"")</f>
        <v/>
      </c>
      <c r="AC666" s="115" t="str">
        <f>IFERROR(IF(AND(VLOOKUP($F666,'Aircraft list'!$A$4:$G$39,2,FALSE)="YES",VLOOKUP($F666,'Aircraft list'!$A$4:$G$39,6,FALSE)="YES"),V666,""),"")</f>
        <v/>
      </c>
      <c r="AD666" s="116" t="str">
        <f>IFERROR(IF(AND(VLOOKUP($F666,'Aircraft list'!$A$4:$G$39,3,FALSE)="YES",VLOOKUP($F666,'Aircraft list'!$A$4:$G$39,6,FALSE)="YES"),T666,""),"")</f>
        <v/>
      </c>
      <c r="AE666" s="117" t="str">
        <f>IFERROR(IF(AND(VLOOKUP($F666,'Aircraft list'!$A$4:$G$39,3,FALSE)="YES",VLOOKUP($F666,'Aircraft list'!$A$4:$G$39,6,FALSE)="YES"),U666,""),"")</f>
        <v/>
      </c>
      <c r="AF666" s="115" t="str">
        <f>IFERROR(IF(AND(VLOOKUP($F666,'Aircraft list'!$A$4:$G$39,3,FALSE)="YES",VLOOKUP($F666,'Aircraft list'!$A$4:$G$39,6,FALSE)="YES"),V666,""),"")</f>
        <v/>
      </c>
      <c r="AG666" s="116" t="str">
        <f>IFERROR(IF(VLOOKUP($F666,'Aircraft list'!$A$4:$G$39,5,FALSE)="YES",T666,""),"")</f>
        <v/>
      </c>
      <c r="AH666" s="117" t="str">
        <f>IFERROR(IF(VLOOKUP($F666,'Aircraft list'!$A$4:$G$39,5,FALSE)="YES",U666,""),"")</f>
        <v/>
      </c>
      <c r="AI666" s="115" t="str">
        <f>IFERROR(IF(VLOOKUP($F666,'Aircraft list'!$A$4:$G$39,5,FALSE)="YES",V666,""),"")</f>
        <v/>
      </c>
      <c r="AJ666" s="101"/>
      <c r="AK666" s="101"/>
      <c r="AL666" s="101"/>
      <c r="AM666" s="102" t="str">
        <f>IFERROR(IF(VLOOKUP($F666,'Aircraft list'!$A$4:$G$39,7,FALSE)="YES",N666,""),"")</f>
        <v/>
      </c>
      <c r="AN666" s="112"/>
      <c r="AO666" s="101"/>
      <c r="AP666" s="101"/>
      <c r="AQ666" s="101"/>
      <c r="AR666" s="111"/>
      <c r="AS666" s="102"/>
      <c r="AT666" s="102"/>
    </row>
    <row r="667" spans="1:46" s="50" customFormat="1">
      <c r="A667" s="84"/>
      <c r="B667" s="75"/>
      <c r="C667" s="76"/>
      <c r="D667" s="77"/>
      <c r="E667" s="73" t="str">
        <f t="shared" si="33"/>
        <v/>
      </c>
      <c r="F667" s="79"/>
      <c r="G667" s="80"/>
      <c r="H667" s="50" t="str">
        <f>IFERROR(IF(VLOOKUP(F667,'Aircraft list'!$A$4:$T$59, 3,FALSE)="YES", "ME", "SE" )," ")</f>
        <v xml:space="preserve"> </v>
      </c>
      <c r="I667" s="80"/>
      <c r="J667" s="81" t="str">
        <f ca="1">IFERROR(IF(AND(
MOD(C667-fctlontodouble(VLOOKUP(B667,#REF!,4,FALSE))/360,1)&gt;=MOD((((MID((MID((IF(ISERR(A667),"",fctsoleil(A667,fctlattodouble(VLOOKUP(B667,#REF!,3,FALSE)),fctlontodouble(VLOOKUP(B667,#REF!,4,FALSE)),FALSE))),1,4)),1,2))*60+MID((MID((IF(ISERR(A667),"",fctsoleil(A667,fctlattodouble(VLOOKUP(B667,#REF!,3,FALSE)),fctlontodouble(VLOOKUP(B667,#REF!,4,FALSE)),FALSE))),1,4)),3,4))/(60*24))-fctlontodouble(VLOOKUP(B667,#REF!,4,FALSE))/360,1),
MOD(C667-fctlontodouble(VLOOKUP(B667,#REF!,4,FALSE))/360,1)&lt;MOD((((MID((MID((IF(ISERR(A667),"",fctsoleil(A667,fctlattodouble(VLOOKUP(B667,#REF!,3,FALSE)),fctlontodouble(VLOOKUP(B667,#REF!,4,FALSE)),FALSE))),7,4)),1,2))*60+MID((MID((IF(ISERR(A667),"",fctsoleil(A667,fctlattodouble(VLOOKUP(B667,#REF!,3,FALSE)),fctlontodouble(VLOOKUP(B667,#REF!,4,FALSE)),FALSE))),7,4)),3,4))/(60*24))-fctlontodouble(VLOOKUP(B667,#REF!,4,FALSE))/360,1)
),1,""),"")</f>
        <v/>
      </c>
      <c r="K667" s="82" t="str">
        <f t="shared" si="34"/>
        <v/>
      </c>
      <c r="L667" s="79" t="str">
        <f ca="1">IFERROR(IF(AND(
MOD(E667-fctlontodouble(VLOOKUP(D667,#REF!,4,FALSE))/360,1)&gt;=MOD((((MID((MID((IF(ISERR(A667),"",fctsoleil(A667,fctlattodouble(VLOOKUP(D667,#REF!,3,FALSE)),fctlontodouble(VLOOKUP(D667,#REF!,4,FALSE)),FALSE))),1,4)),1,2))*60+MID((MID((IF(ISERR(A667),"",fctsoleil(A667,fctlattodouble(VLOOKUP(D667,#REF!,3,FALSE)),fctlontodouble(VLOOKUP(D667,#REF!,4,FALSE)),FALSE))),1,4)),3,4))/(60*24))-fctlontodouble(VLOOKUP(D667,#REF!,4,FALSE))/360,1),
MOD(E667-fctlontodouble(VLOOKUP(D667,#REF!,4,FALSE))/360,1)&lt;MOD((((MID((MID((IF(ISERR(A667),"",fctsoleil(A667,fctlattodouble(VLOOKUP(D667,#REF!,3,FALSE)),fctlontodouble(VLOOKUP(D667,#REF!,4,FALSE)),FALSE))),7,4)),1,2))*60+MID((MID((IF(ISERR(A667),"",fctsoleil(A667,fctlattodouble(VLOOKUP(D667,#REF!,3,FALSE)),fctlontodouble(VLOOKUP(D667,#REF!,4,FALSE)),FALSE))),7,4)),3,4))/(60*24))-fctlontodouble(VLOOKUP(D667,#REF!,4,FALSE))/360,1)
),1," "),"")</f>
        <v/>
      </c>
      <c r="M667" s="79" t="str">
        <f t="shared" si="35"/>
        <v/>
      </c>
      <c r="N667" s="94"/>
      <c r="O667" s="83"/>
      <c r="P667" s="95"/>
      <c r="Q667" s="96"/>
      <c r="R667" s="97" t="str">
        <f>IF(AND(A667&lt;&gt;0,B667&lt;&gt;0,D667&lt;&gt;0,C667&lt;&gt;0,N667&lt;&gt;0),(vol_de_nuit(B667,D667,A667,C667,N667/24)*24),"")</f>
        <v/>
      </c>
      <c r="S667" s="98"/>
      <c r="T667" s="95"/>
      <c r="U667" s="99"/>
      <c r="V667" s="100"/>
      <c r="W667" s="101"/>
      <c r="X667" s="116" t="str">
        <f>IFERROR(IF(AND(VLOOKUP($F667,'Aircraft list'!$A$4:$G$39,2,FALSE)="YES",VLOOKUP($F667,'Aircraft list'!$A$4:$G$39,4,FALSE)="YES"),T667,""),"")</f>
        <v/>
      </c>
      <c r="Y667" s="115" t="str">
        <f>IFERROR(IF(AND(VLOOKUP($F667,'Aircraft list'!$A$4:$G$39,2,FALSE)="YES",VLOOKUP($F667,'Aircraft list'!$A$4:$G$39,4,FALSE)="YES"),V667,""),"")</f>
        <v/>
      </c>
      <c r="Z667" s="116" t="str">
        <f>IFERROR(IF(AND(VLOOKUP($F667,'Aircraft list'!$A$4:$G$39,3,FALSE)="YES",VLOOKUP($F667,'Aircraft list'!$A$4:$G$39,4,FALSE)="YES"),T667,""),"")</f>
        <v/>
      </c>
      <c r="AA667" s="115" t="str">
        <f>IFERROR(IF(AND(VLOOKUP($F667,'Aircraft list'!$A$4:$G$39,3,FALSE)="YES",VLOOKUP($F667,'Aircraft list'!$A$4:$G$39,4,FALSE)="YES"),V667,""),"")</f>
        <v/>
      </c>
      <c r="AB667" s="116" t="str">
        <f>IFERROR(IF(AND(VLOOKUP($F667,'Aircraft list'!$A$4:$G$39,2,FALSE)="YES",VLOOKUP($F667,'Aircraft list'!$A$4:$G$39,6,FALSE)="YES"),T667,""),"")</f>
        <v/>
      </c>
      <c r="AC667" s="115" t="str">
        <f>IFERROR(IF(AND(VLOOKUP($F667,'Aircraft list'!$A$4:$G$39,2,FALSE)="YES",VLOOKUP($F667,'Aircraft list'!$A$4:$G$39,6,FALSE)="YES"),V667,""),"")</f>
        <v/>
      </c>
      <c r="AD667" s="116" t="str">
        <f>IFERROR(IF(AND(VLOOKUP($F667,'Aircraft list'!$A$4:$G$39,3,FALSE)="YES",VLOOKUP($F667,'Aircraft list'!$A$4:$G$39,6,FALSE)="YES"),T667,""),"")</f>
        <v/>
      </c>
      <c r="AE667" s="117" t="str">
        <f>IFERROR(IF(AND(VLOOKUP($F667,'Aircraft list'!$A$4:$G$39,3,FALSE)="YES",VLOOKUP($F667,'Aircraft list'!$A$4:$G$39,6,FALSE)="YES"),U667,""),"")</f>
        <v/>
      </c>
      <c r="AF667" s="115" t="str">
        <f>IFERROR(IF(AND(VLOOKUP($F667,'Aircraft list'!$A$4:$G$39,3,FALSE)="YES",VLOOKUP($F667,'Aircraft list'!$A$4:$G$39,6,FALSE)="YES"),V667,""),"")</f>
        <v/>
      </c>
      <c r="AG667" s="116" t="str">
        <f>IFERROR(IF(VLOOKUP($F667,'Aircraft list'!$A$4:$G$39,5,FALSE)="YES",T667,""),"")</f>
        <v/>
      </c>
      <c r="AH667" s="117" t="str">
        <f>IFERROR(IF(VLOOKUP($F667,'Aircraft list'!$A$4:$G$39,5,FALSE)="YES",U667,""),"")</f>
        <v/>
      </c>
      <c r="AI667" s="115" t="str">
        <f>IFERROR(IF(VLOOKUP($F667,'Aircraft list'!$A$4:$G$39,5,FALSE)="YES",V667,""),"")</f>
        <v/>
      </c>
      <c r="AJ667" s="101"/>
      <c r="AK667" s="101"/>
      <c r="AL667" s="101"/>
      <c r="AM667" s="102" t="str">
        <f>IFERROR(IF(VLOOKUP($F667,'Aircraft list'!$A$4:$G$39,7,FALSE)="YES",N667,""),"")</f>
        <v/>
      </c>
      <c r="AN667" s="112"/>
      <c r="AO667" s="101"/>
      <c r="AP667" s="101"/>
      <c r="AQ667" s="101"/>
      <c r="AR667" s="111"/>
      <c r="AS667" s="102"/>
      <c r="AT667" s="102"/>
    </row>
    <row r="668" spans="1:46" s="50" customFormat="1">
      <c r="A668" s="84"/>
      <c r="B668" s="75"/>
      <c r="C668" s="76"/>
      <c r="D668" s="77"/>
      <c r="E668" s="73" t="str">
        <f t="shared" si="33"/>
        <v/>
      </c>
      <c r="F668" s="79"/>
      <c r="G668" s="80"/>
      <c r="H668" s="50" t="str">
        <f>IFERROR(IF(VLOOKUP(F668,'Aircraft list'!$A$4:$T$59, 3,FALSE)="YES", "ME", "SE" )," ")</f>
        <v xml:space="preserve"> </v>
      </c>
      <c r="I668" s="80"/>
      <c r="J668" s="81" t="str">
        <f ca="1">IFERROR(IF(AND(
MOD(C668-fctlontodouble(VLOOKUP(B668,#REF!,4,FALSE))/360,1)&gt;=MOD((((MID((MID((IF(ISERR(A668),"",fctsoleil(A668,fctlattodouble(VLOOKUP(B668,#REF!,3,FALSE)),fctlontodouble(VLOOKUP(B668,#REF!,4,FALSE)),FALSE))),1,4)),1,2))*60+MID((MID((IF(ISERR(A668),"",fctsoleil(A668,fctlattodouble(VLOOKUP(B668,#REF!,3,FALSE)),fctlontodouble(VLOOKUP(B668,#REF!,4,FALSE)),FALSE))),1,4)),3,4))/(60*24))-fctlontodouble(VLOOKUP(B668,#REF!,4,FALSE))/360,1),
MOD(C668-fctlontodouble(VLOOKUP(B668,#REF!,4,FALSE))/360,1)&lt;MOD((((MID((MID((IF(ISERR(A668),"",fctsoleil(A668,fctlattodouble(VLOOKUP(B668,#REF!,3,FALSE)),fctlontodouble(VLOOKUP(B668,#REF!,4,FALSE)),FALSE))),7,4)),1,2))*60+MID((MID((IF(ISERR(A668),"",fctsoleil(A668,fctlattodouble(VLOOKUP(B668,#REF!,3,FALSE)),fctlontodouble(VLOOKUP(B668,#REF!,4,FALSE)),FALSE))),7,4)),3,4))/(60*24))-fctlontodouble(VLOOKUP(B668,#REF!,4,FALSE))/360,1)
),1,""),"")</f>
        <v/>
      </c>
      <c r="K668" s="82" t="str">
        <f t="shared" si="34"/>
        <v/>
      </c>
      <c r="L668" s="79" t="str">
        <f ca="1">IFERROR(IF(AND(
MOD(E668-fctlontodouble(VLOOKUP(D668,#REF!,4,FALSE))/360,1)&gt;=MOD((((MID((MID((IF(ISERR(A668),"",fctsoleil(A668,fctlattodouble(VLOOKUP(D668,#REF!,3,FALSE)),fctlontodouble(VLOOKUP(D668,#REF!,4,FALSE)),FALSE))),1,4)),1,2))*60+MID((MID((IF(ISERR(A668),"",fctsoleil(A668,fctlattodouble(VLOOKUP(D668,#REF!,3,FALSE)),fctlontodouble(VLOOKUP(D668,#REF!,4,FALSE)),FALSE))),1,4)),3,4))/(60*24))-fctlontodouble(VLOOKUP(D668,#REF!,4,FALSE))/360,1),
MOD(E668-fctlontodouble(VLOOKUP(D668,#REF!,4,FALSE))/360,1)&lt;MOD((((MID((MID((IF(ISERR(A668),"",fctsoleil(A668,fctlattodouble(VLOOKUP(D668,#REF!,3,FALSE)),fctlontodouble(VLOOKUP(D668,#REF!,4,FALSE)),FALSE))),7,4)),1,2))*60+MID((MID((IF(ISERR(A668),"",fctsoleil(A668,fctlattodouble(VLOOKUP(D668,#REF!,3,FALSE)),fctlontodouble(VLOOKUP(D668,#REF!,4,FALSE)),FALSE))),7,4)),3,4))/(60*24))-fctlontodouble(VLOOKUP(D668,#REF!,4,FALSE))/360,1)
),1," "),"")</f>
        <v/>
      </c>
      <c r="M668" s="79" t="str">
        <f t="shared" si="35"/>
        <v/>
      </c>
      <c r="N668" s="94"/>
      <c r="O668" s="83"/>
      <c r="P668" s="95"/>
      <c r="Q668" s="96"/>
      <c r="R668" s="97" t="str">
        <f>IF(AND(A668&lt;&gt;0,B668&lt;&gt;0,D668&lt;&gt;0,C668&lt;&gt;0,N668&lt;&gt;0),(vol_de_nuit(B668,D668,A668,C668,N668/24)*24),"")</f>
        <v/>
      </c>
      <c r="S668" s="98"/>
      <c r="T668" s="95"/>
      <c r="U668" s="99"/>
      <c r="V668" s="100"/>
      <c r="W668" s="101"/>
      <c r="X668" s="116" t="str">
        <f>IFERROR(IF(AND(VLOOKUP($F668,'Aircraft list'!$A$4:$G$39,2,FALSE)="YES",VLOOKUP($F668,'Aircraft list'!$A$4:$G$39,4,FALSE)="YES"),T668,""),"")</f>
        <v/>
      </c>
      <c r="Y668" s="115" t="str">
        <f>IFERROR(IF(AND(VLOOKUP($F668,'Aircraft list'!$A$4:$G$39,2,FALSE)="YES",VLOOKUP($F668,'Aircraft list'!$A$4:$G$39,4,FALSE)="YES"),V668,""),"")</f>
        <v/>
      </c>
      <c r="Z668" s="116" t="str">
        <f>IFERROR(IF(AND(VLOOKUP($F668,'Aircraft list'!$A$4:$G$39,3,FALSE)="YES",VLOOKUP($F668,'Aircraft list'!$A$4:$G$39,4,FALSE)="YES"),T668,""),"")</f>
        <v/>
      </c>
      <c r="AA668" s="115" t="str">
        <f>IFERROR(IF(AND(VLOOKUP($F668,'Aircraft list'!$A$4:$G$39,3,FALSE)="YES",VLOOKUP($F668,'Aircraft list'!$A$4:$G$39,4,FALSE)="YES"),V668,""),"")</f>
        <v/>
      </c>
      <c r="AB668" s="116" t="str">
        <f>IFERROR(IF(AND(VLOOKUP($F668,'Aircraft list'!$A$4:$G$39,2,FALSE)="YES",VLOOKUP($F668,'Aircraft list'!$A$4:$G$39,6,FALSE)="YES"),T668,""),"")</f>
        <v/>
      </c>
      <c r="AC668" s="115" t="str">
        <f>IFERROR(IF(AND(VLOOKUP($F668,'Aircraft list'!$A$4:$G$39,2,FALSE)="YES",VLOOKUP($F668,'Aircraft list'!$A$4:$G$39,6,FALSE)="YES"),V668,""),"")</f>
        <v/>
      </c>
      <c r="AD668" s="116" t="str">
        <f>IFERROR(IF(AND(VLOOKUP($F668,'Aircraft list'!$A$4:$G$39,3,FALSE)="YES",VLOOKUP($F668,'Aircraft list'!$A$4:$G$39,6,FALSE)="YES"),T668,""),"")</f>
        <v/>
      </c>
      <c r="AE668" s="117" t="str">
        <f>IFERROR(IF(AND(VLOOKUP($F668,'Aircraft list'!$A$4:$G$39,3,FALSE)="YES",VLOOKUP($F668,'Aircraft list'!$A$4:$G$39,6,FALSE)="YES"),U668,""),"")</f>
        <v/>
      </c>
      <c r="AF668" s="115" t="str">
        <f>IFERROR(IF(AND(VLOOKUP($F668,'Aircraft list'!$A$4:$G$39,3,FALSE)="YES",VLOOKUP($F668,'Aircraft list'!$A$4:$G$39,6,FALSE)="YES"),V668,""),"")</f>
        <v/>
      </c>
      <c r="AG668" s="116" t="str">
        <f>IFERROR(IF(VLOOKUP($F668,'Aircraft list'!$A$4:$G$39,5,FALSE)="YES",T668,""),"")</f>
        <v/>
      </c>
      <c r="AH668" s="117" t="str">
        <f>IFERROR(IF(VLOOKUP($F668,'Aircraft list'!$A$4:$G$39,5,FALSE)="YES",U668,""),"")</f>
        <v/>
      </c>
      <c r="AI668" s="115" t="str">
        <f>IFERROR(IF(VLOOKUP($F668,'Aircraft list'!$A$4:$G$39,5,FALSE)="YES",V668,""),"")</f>
        <v/>
      </c>
      <c r="AJ668" s="101"/>
      <c r="AK668" s="101"/>
      <c r="AL668" s="101"/>
      <c r="AM668" s="102" t="str">
        <f>IFERROR(IF(VLOOKUP($F668,'Aircraft list'!$A$4:$G$39,7,FALSE)="YES",N668,""),"")</f>
        <v/>
      </c>
      <c r="AN668" s="112"/>
      <c r="AO668" s="101"/>
      <c r="AP668" s="101"/>
      <c r="AQ668" s="101"/>
      <c r="AR668" s="111"/>
      <c r="AS668" s="102"/>
      <c r="AT668" s="102"/>
    </row>
    <row r="669" spans="1:46" s="50" customFormat="1">
      <c r="A669" s="84"/>
      <c r="B669" s="75"/>
      <c r="C669" s="76"/>
      <c r="D669" s="77"/>
      <c r="E669" s="73" t="str">
        <f t="shared" si="33"/>
        <v/>
      </c>
      <c r="F669" s="79"/>
      <c r="G669" s="80"/>
      <c r="H669" s="50" t="str">
        <f>IFERROR(IF(VLOOKUP(F669,'Aircraft list'!$A$4:$T$59, 3,FALSE)="YES", "ME", "SE" )," ")</f>
        <v xml:space="preserve"> </v>
      </c>
      <c r="I669" s="80"/>
      <c r="J669" s="81" t="str">
        <f ca="1">IFERROR(IF(AND(
MOD(C669-fctlontodouble(VLOOKUP(B669,#REF!,4,FALSE))/360,1)&gt;=MOD((((MID((MID((IF(ISERR(A669),"",fctsoleil(A669,fctlattodouble(VLOOKUP(B669,#REF!,3,FALSE)),fctlontodouble(VLOOKUP(B669,#REF!,4,FALSE)),FALSE))),1,4)),1,2))*60+MID((MID((IF(ISERR(A669),"",fctsoleil(A669,fctlattodouble(VLOOKUP(B669,#REF!,3,FALSE)),fctlontodouble(VLOOKUP(B669,#REF!,4,FALSE)),FALSE))),1,4)),3,4))/(60*24))-fctlontodouble(VLOOKUP(B669,#REF!,4,FALSE))/360,1),
MOD(C669-fctlontodouble(VLOOKUP(B669,#REF!,4,FALSE))/360,1)&lt;MOD((((MID((MID((IF(ISERR(A669),"",fctsoleil(A669,fctlattodouble(VLOOKUP(B669,#REF!,3,FALSE)),fctlontodouble(VLOOKUP(B669,#REF!,4,FALSE)),FALSE))),7,4)),1,2))*60+MID((MID((IF(ISERR(A669),"",fctsoleil(A669,fctlattodouble(VLOOKUP(B669,#REF!,3,FALSE)),fctlontodouble(VLOOKUP(B669,#REF!,4,FALSE)),FALSE))),7,4)),3,4))/(60*24))-fctlontodouble(VLOOKUP(B669,#REF!,4,FALSE))/360,1)
),1,""),"")</f>
        <v/>
      </c>
      <c r="K669" s="82" t="str">
        <f t="shared" si="34"/>
        <v/>
      </c>
      <c r="L669" s="79" t="str">
        <f ca="1">IFERROR(IF(AND(
MOD(E669-fctlontodouble(VLOOKUP(D669,#REF!,4,FALSE))/360,1)&gt;=MOD((((MID((MID((IF(ISERR(A669),"",fctsoleil(A669,fctlattodouble(VLOOKUP(D669,#REF!,3,FALSE)),fctlontodouble(VLOOKUP(D669,#REF!,4,FALSE)),FALSE))),1,4)),1,2))*60+MID((MID((IF(ISERR(A669),"",fctsoleil(A669,fctlattodouble(VLOOKUP(D669,#REF!,3,FALSE)),fctlontodouble(VLOOKUP(D669,#REF!,4,FALSE)),FALSE))),1,4)),3,4))/(60*24))-fctlontodouble(VLOOKUP(D669,#REF!,4,FALSE))/360,1),
MOD(E669-fctlontodouble(VLOOKUP(D669,#REF!,4,FALSE))/360,1)&lt;MOD((((MID((MID((IF(ISERR(A669),"",fctsoleil(A669,fctlattodouble(VLOOKUP(D669,#REF!,3,FALSE)),fctlontodouble(VLOOKUP(D669,#REF!,4,FALSE)),FALSE))),7,4)),1,2))*60+MID((MID((IF(ISERR(A669),"",fctsoleil(A669,fctlattodouble(VLOOKUP(D669,#REF!,3,FALSE)),fctlontodouble(VLOOKUP(D669,#REF!,4,FALSE)),FALSE))),7,4)),3,4))/(60*24))-fctlontodouble(VLOOKUP(D669,#REF!,4,FALSE))/360,1)
),1," "),"")</f>
        <v/>
      </c>
      <c r="M669" s="79" t="str">
        <f t="shared" si="35"/>
        <v/>
      </c>
      <c r="N669" s="94"/>
      <c r="O669" s="83"/>
      <c r="P669" s="95"/>
      <c r="Q669" s="96"/>
      <c r="R669" s="97" t="str">
        <f>IF(AND(A669&lt;&gt;0,B669&lt;&gt;0,D669&lt;&gt;0,C669&lt;&gt;0,N669&lt;&gt;0),(vol_de_nuit(B669,D669,A669,C669,N669/24)*24),"")</f>
        <v/>
      </c>
      <c r="S669" s="98"/>
      <c r="T669" s="95"/>
      <c r="U669" s="99"/>
      <c r="V669" s="100"/>
      <c r="W669" s="101"/>
      <c r="X669" s="116" t="str">
        <f>IFERROR(IF(AND(VLOOKUP($F669,'Aircraft list'!$A$4:$G$39,2,FALSE)="YES",VLOOKUP($F669,'Aircraft list'!$A$4:$G$39,4,FALSE)="YES"),T669,""),"")</f>
        <v/>
      </c>
      <c r="Y669" s="115" t="str">
        <f>IFERROR(IF(AND(VLOOKUP($F669,'Aircraft list'!$A$4:$G$39,2,FALSE)="YES",VLOOKUP($F669,'Aircraft list'!$A$4:$G$39,4,FALSE)="YES"),V669,""),"")</f>
        <v/>
      </c>
      <c r="Z669" s="116" t="str">
        <f>IFERROR(IF(AND(VLOOKUP($F669,'Aircraft list'!$A$4:$G$39,3,FALSE)="YES",VLOOKUP($F669,'Aircraft list'!$A$4:$G$39,4,FALSE)="YES"),T669,""),"")</f>
        <v/>
      </c>
      <c r="AA669" s="115" t="str">
        <f>IFERROR(IF(AND(VLOOKUP($F669,'Aircraft list'!$A$4:$G$39,3,FALSE)="YES",VLOOKUP($F669,'Aircraft list'!$A$4:$G$39,4,FALSE)="YES"),V669,""),"")</f>
        <v/>
      </c>
      <c r="AB669" s="116" t="str">
        <f>IFERROR(IF(AND(VLOOKUP($F669,'Aircraft list'!$A$4:$G$39,2,FALSE)="YES",VLOOKUP($F669,'Aircraft list'!$A$4:$G$39,6,FALSE)="YES"),T669,""),"")</f>
        <v/>
      </c>
      <c r="AC669" s="115" t="str">
        <f>IFERROR(IF(AND(VLOOKUP($F669,'Aircraft list'!$A$4:$G$39,2,FALSE)="YES",VLOOKUP($F669,'Aircraft list'!$A$4:$G$39,6,FALSE)="YES"),V669,""),"")</f>
        <v/>
      </c>
      <c r="AD669" s="116" t="str">
        <f>IFERROR(IF(AND(VLOOKUP($F669,'Aircraft list'!$A$4:$G$39,3,FALSE)="YES",VLOOKUP($F669,'Aircraft list'!$A$4:$G$39,6,FALSE)="YES"),T669,""),"")</f>
        <v/>
      </c>
      <c r="AE669" s="117" t="str">
        <f>IFERROR(IF(AND(VLOOKUP($F669,'Aircraft list'!$A$4:$G$39,3,FALSE)="YES",VLOOKUP($F669,'Aircraft list'!$A$4:$G$39,6,FALSE)="YES"),U669,""),"")</f>
        <v/>
      </c>
      <c r="AF669" s="115" t="str">
        <f>IFERROR(IF(AND(VLOOKUP($F669,'Aircraft list'!$A$4:$G$39,3,FALSE)="YES",VLOOKUP($F669,'Aircraft list'!$A$4:$G$39,6,FALSE)="YES"),V669,""),"")</f>
        <v/>
      </c>
      <c r="AG669" s="116" t="str">
        <f>IFERROR(IF(VLOOKUP($F669,'Aircraft list'!$A$4:$G$39,5,FALSE)="YES",T669,""),"")</f>
        <v/>
      </c>
      <c r="AH669" s="117" t="str">
        <f>IFERROR(IF(VLOOKUP($F669,'Aircraft list'!$A$4:$G$39,5,FALSE)="YES",U669,""),"")</f>
        <v/>
      </c>
      <c r="AI669" s="115" t="str">
        <f>IFERROR(IF(VLOOKUP($F669,'Aircraft list'!$A$4:$G$39,5,FALSE)="YES",V669,""),"")</f>
        <v/>
      </c>
      <c r="AJ669" s="101"/>
      <c r="AK669" s="101"/>
      <c r="AL669" s="101"/>
      <c r="AM669" s="102" t="str">
        <f>IFERROR(IF(VLOOKUP($F669,'Aircraft list'!$A$4:$G$39,7,FALSE)="YES",N669,""),"")</f>
        <v/>
      </c>
      <c r="AN669" s="112"/>
      <c r="AO669" s="101"/>
      <c r="AP669" s="101"/>
      <c r="AQ669" s="101"/>
      <c r="AR669" s="111"/>
      <c r="AS669" s="102"/>
      <c r="AT669" s="102"/>
    </row>
    <row r="670" spans="1:46" s="50" customFormat="1">
      <c r="A670" s="84"/>
      <c r="B670" s="75"/>
      <c r="C670" s="76"/>
      <c r="D670" s="77"/>
      <c r="E670" s="73" t="str">
        <f t="shared" si="33"/>
        <v/>
      </c>
      <c r="F670" s="79"/>
      <c r="G670" s="80"/>
      <c r="H670" s="50" t="str">
        <f>IFERROR(IF(VLOOKUP(F670,'Aircraft list'!$A$4:$T$59, 3,FALSE)="YES", "ME", "SE" )," ")</f>
        <v xml:space="preserve"> </v>
      </c>
      <c r="I670" s="80"/>
      <c r="J670" s="81" t="str">
        <f ca="1">IFERROR(IF(AND(
MOD(C670-fctlontodouble(VLOOKUP(B670,#REF!,4,FALSE))/360,1)&gt;=MOD((((MID((MID((IF(ISERR(A670),"",fctsoleil(A670,fctlattodouble(VLOOKUP(B670,#REF!,3,FALSE)),fctlontodouble(VLOOKUP(B670,#REF!,4,FALSE)),FALSE))),1,4)),1,2))*60+MID((MID((IF(ISERR(A670),"",fctsoleil(A670,fctlattodouble(VLOOKUP(B670,#REF!,3,FALSE)),fctlontodouble(VLOOKUP(B670,#REF!,4,FALSE)),FALSE))),1,4)),3,4))/(60*24))-fctlontodouble(VLOOKUP(B670,#REF!,4,FALSE))/360,1),
MOD(C670-fctlontodouble(VLOOKUP(B670,#REF!,4,FALSE))/360,1)&lt;MOD((((MID((MID((IF(ISERR(A670),"",fctsoleil(A670,fctlattodouble(VLOOKUP(B670,#REF!,3,FALSE)),fctlontodouble(VLOOKUP(B670,#REF!,4,FALSE)),FALSE))),7,4)),1,2))*60+MID((MID((IF(ISERR(A670),"",fctsoleil(A670,fctlattodouble(VLOOKUP(B670,#REF!,3,FALSE)),fctlontodouble(VLOOKUP(B670,#REF!,4,FALSE)),FALSE))),7,4)),3,4))/(60*24))-fctlontodouble(VLOOKUP(B670,#REF!,4,FALSE))/360,1)
),1,""),"")</f>
        <v/>
      </c>
      <c r="K670" s="82" t="str">
        <f t="shared" si="34"/>
        <v/>
      </c>
      <c r="L670" s="79" t="str">
        <f ca="1">IFERROR(IF(AND(
MOD(E670-fctlontodouble(VLOOKUP(D670,#REF!,4,FALSE))/360,1)&gt;=MOD((((MID((MID((IF(ISERR(A670),"",fctsoleil(A670,fctlattodouble(VLOOKUP(D670,#REF!,3,FALSE)),fctlontodouble(VLOOKUP(D670,#REF!,4,FALSE)),FALSE))),1,4)),1,2))*60+MID((MID((IF(ISERR(A670),"",fctsoleil(A670,fctlattodouble(VLOOKUP(D670,#REF!,3,FALSE)),fctlontodouble(VLOOKUP(D670,#REF!,4,FALSE)),FALSE))),1,4)),3,4))/(60*24))-fctlontodouble(VLOOKUP(D670,#REF!,4,FALSE))/360,1),
MOD(E670-fctlontodouble(VLOOKUP(D670,#REF!,4,FALSE))/360,1)&lt;MOD((((MID((MID((IF(ISERR(A670),"",fctsoleil(A670,fctlattodouble(VLOOKUP(D670,#REF!,3,FALSE)),fctlontodouble(VLOOKUP(D670,#REF!,4,FALSE)),FALSE))),7,4)),1,2))*60+MID((MID((IF(ISERR(A670),"",fctsoleil(A670,fctlattodouble(VLOOKUP(D670,#REF!,3,FALSE)),fctlontodouble(VLOOKUP(D670,#REF!,4,FALSE)),FALSE))),7,4)),3,4))/(60*24))-fctlontodouble(VLOOKUP(D670,#REF!,4,FALSE))/360,1)
),1," "),"")</f>
        <v/>
      </c>
      <c r="M670" s="79" t="str">
        <f t="shared" si="35"/>
        <v/>
      </c>
      <c r="N670" s="94"/>
      <c r="O670" s="83"/>
      <c r="P670" s="95"/>
      <c r="Q670" s="96"/>
      <c r="R670" s="97" t="str">
        <f>IF(AND(A670&lt;&gt;0,B670&lt;&gt;0,D670&lt;&gt;0,C670&lt;&gt;0,N670&lt;&gt;0),(vol_de_nuit(B670,D670,A670,C670,N670/24)*24),"")</f>
        <v/>
      </c>
      <c r="S670" s="98"/>
      <c r="T670" s="95"/>
      <c r="U670" s="99"/>
      <c r="V670" s="100"/>
      <c r="W670" s="101"/>
      <c r="X670" s="116" t="str">
        <f>IFERROR(IF(AND(VLOOKUP($F670,'Aircraft list'!$A$4:$G$39,2,FALSE)="YES",VLOOKUP($F670,'Aircraft list'!$A$4:$G$39,4,FALSE)="YES"),T670,""),"")</f>
        <v/>
      </c>
      <c r="Y670" s="115" t="str">
        <f>IFERROR(IF(AND(VLOOKUP($F670,'Aircraft list'!$A$4:$G$39,2,FALSE)="YES",VLOOKUP($F670,'Aircraft list'!$A$4:$G$39,4,FALSE)="YES"),V670,""),"")</f>
        <v/>
      </c>
      <c r="Z670" s="116" t="str">
        <f>IFERROR(IF(AND(VLOOKUP($F670,'Aircraft list'!$A$4:$G$39,3,FALSE)="YES",VLOOKUP($F670,'Aircraft list'!$A$4:$G$39,4,FALSE)="YES"),T670,""),"")</f>
        <v/>
      </c>
      <c r="AA670" s="115" t="str">
        <f>IFERROR(IF(AND(VLOOKUP($F670,'Aircraft list'!$A$4:$G$39,3,FALSE)="YES",VLOOKUP($F670,'Aircraft list'!$A$4:$G$39,4,FALSE)="YES"),V670,""),"")</f>
        <v/>
      </c>
      <c r="AB670" s="116" t="str">
        <f>IFERROR(IF(AND(VLOOKUP($F670,'Aircraft list'!$A$4:$G$39,2,FALSE)="YES",VLOOKUP($F670,'Aircraft list'!$A$4:$G$39,6,FALSE)="YES"),T670,""),"")</f>
        <v/>
      </c>
      <c r="AC670" s="115" t="str">
        <f>IFERROR(IF(AND(VLOOKUP($F670,'Aircraft list'!$A$4:$G$39,2,FALSE)="YES",VLOOKUP($F670,'Aircraft list'!$A$4:$G$39,6,FALSE)="YES"),V670,""),"")</f>
        <v/>
      </c>
      <c r="AD670" s="116" t="str">
        <f>IFERROR(IF(AND(VLOOKUP($F670,'Aircraft list'!$A$4:$G$39,3,FALSE)="YES",VLOOKUP($F670,'Aircraft list'!$A$4:$G$39,6,FALSE)="YES"),T670,""),"")</f>
        <v/>
      </c>
      <c r="AE670" s="117" t="str">
        <f>IFERROR(IF(AND(VLOOKUP($F670,'Aircraft list'!$A$4:$G$39,3,FALSE)="YES",VLOOKUP($F670,'Aircraft list'!$A$4:$G$39,6,FALSE)="YES"),U670,""),"")</f>
        <v/>
      </c>
      <c r="AF670" s="115" t="str">
        <f>IFERROR(IF(AND(VLOOKUP($F670,'Aircraft list'!$A$4:$G$39,3,FALSE)="YES",VLOOKUP($F670,'Aircraft list'!$A$4:$G$39,6,FALSE)="YES"),V670,""),"")</f>
        <v/>
      </c>
      <c r="AG670" s="116" t="str">
        <f>IFERROR(IF(VLOOKUP($F670,'Aircraft list'!$A$4:$G$39,5,FALSE)="YES",T670,""),"")</f>
        <v/>
      </c>
      <c r="AH670" s="117" t="str">
        <f>IFERROR(IF(VLOOKUP($F670,'Aircraft list'!$A$4:$G$39,5,FALSE)="YES",U670,""),"")</f>
        <v/>
      </c>
      <c r="AI670" s="115" t="str">
        <f>IFERROR(IF(VLOOKUP($F670,'Aircraft list'!$A$4:$G$39,5,FALSE)="YES",V670,""),"")</f>
        <v/>
      </c>
      <c r="AJ670" s="101"/>
      <c r="AK670" s="101"/>
      <c r="AL670" s="101"/>
      <c r="AM670" s="102" t="str">
        <f>IFERROR(IF(VLOOKUP($F670,'Aircraft list'!$A$4:$G$39,7,FALSE)="YES",N670,""),"")</f>
        <v/>
      </c>
      <c r="AN670" s="112"/>
      <c r="AO670" s="101"/>
      <c r="AP670" s="101"/>
      <c r="AQ670" s="101"/>
      <c r="AR670" s="111"/>
      <c r="AS670" s="102"/>
      <c r="AT670" s="102"/>
    </row>
    <row r="671" spans="1:46" s="50" customFormat="1">
      <c r="A671" s="84"/>
      <c r="B671" s="75"/>
      <c r="C671" s="76"/>
      <c r="D671" s="77"/>
      <c r="E671" s="73" t="str">
        <f t="shared" si="33"/>
        <v/>
      </c>
      <c r="F671" s="79"/>
      <c r="G671" s="80"/>
      <c r="H671" s="50" t="str">
        <f>IFERROR(IF(VLOOKUP(F671,'Aircraft list'!$A$4:$T$59, 3,FALSE)="YES", "ME", "SE" )," ")</f>
        <v xml:space="preserve"> </v>
      </c>
      <c r="I671" s="80"/>
      <c r="J671" s="81" t="str">
        <f ca="1">IFERROR(IF(AND(
MOD(C671-fctlontodouble(VLOOKUP(B671,#REF!,4,FALSE))/360,1)&gt;=MOD((((MID((MID((IF(ISERR(A671),"",fctsoleil(A671,fctlattodouble(VLOOKUP(B671,#REF!,3,FALSE)),fctlontodouble(VLOOKUP(B671,#REF!,4,FALSE)),FALSE))),1,4)),1,2))*60+MID((MID((IF(ISERR(A671),"",fctsoleil(A671,fctlattodouble(VLOOKUP(B671,#REF!,3,FALSE)),fctlontodouble(VLOOKUP(B671,#REF!,4,FALSE)),FALSE))),1,4)),3,4))/(60*24))-fctlontodouble(VLOOKUP(B671,#REF!,4,FALSE))/360,1),
MOD(C671-fctlontodouble(VLOOKUP(B671,#REF!,4,FALSE))/360,1)&lt;MOD((((MID((MID((IF(ISERR(A671),"",fctsoleil(A671,fctlattodouble(VLOOKUP(B671,#REF!,3,FALSE)),fctlontodouble(VLOOKUP(B671,#REF!,4,FALSE)),FALSE))),7,4)),1,2))*60+MID((MID((IF(ISERR(A671),"",fctsoleil(A671,fctlattodouble(VLOOKUP(B671,#REF!,3,FALSE)),fctlontodouble(VLOOKUP(B671,#REF!,4,FALSE)),FALSE))),7,4)),3,4))/(60*24))-fctlontodouble(VLOOKUP(B671,#REF!,4,FALSE))/360,1)
),1,""),"")</f>
        <v/>
      </c>
      <c r="K671" s="82" t="str">
        <f t="shared" si="34"/>
        <v/>
      </c>
      <c r="L671" s="79" t="str">
        <f ca="1">IFERROR(IF(AND(
MOD(E671-fctlontodouble(VLOOKUP(D671,#REF!,4,FALSE))/360,1)&gt;=MOD((((MID((MID((IF(ISERR(A671),"",fctsoleil(A671,fctlattodouble(VLOOKUP(D671,#REF!,3,FALSE)),fctlontodouble(VLOOKUP(D671,#REF!,4,FALSE)),FALSE))),1,4)),1,2))*60+MID((MID((IF(ISERR(A671),"",fctsoleil(A671,fctlattodouble(VLOOKUP(D671,#REF!,3,FALSE)),fctlontodouble(VLOOKUP(D671,#REF!,4,FALSE)),FALSE))),1,4)),3,4))/(60*24))-fctlontodouble(VLOOKUP(D671,#REF!,4,FALSE))/360,1),
MOD(E671-fctlontodouble(VLOOKUP(D671,#REF!,4,FALSE))/360,1)&lt;MOD((((MID((MID((IF(ISERR(A671),"",fctsoleil(A671,fctlattodouble(VLOOKUP(D671,#REF!,3,FALSE)),fctlontodouble(VLOOKUP(D671,#REF!,4,FALSE)),FALSE))),7,4)),1,2))*60+MID((MID((IF(ISERR(A671),"",fctsoleil(A671,fctlattodouble(VLOOKUP(D671,#REF!,3,FALSE)),fctlontodouble(VLOOKUP(D671,#REF!,4,FALSE)),FALSE))),7,4)),3,4))/(60*24))-fctlontodouble(VLOOKUP(D671,#REF!,4,FALSE))/360,1)
),1," "),"")</f>
        <v/>
      </c>
      <c r="M671" s="79" t="str">
        <f t="shared" si="35"/>
        <v/>
      </c>
      <c r="N671" s="94"/>
      <c r="O671" s="83"/>
      <c r="P671" s="95"/>
      <c r="Q671" s="96"/>
      <c r="R671" s="97" t="str">
        <f>IF(AND(A671&lt;&gt;0,B671&lt;&gt;0,D671&lt;&gt;0,C671&lt;&gt;0,N671&lt;&gt;0),(vol_de_nuit(B671,D671,A671,C671,N671/24)*24),"")</f>
        <v/>
      </c>
      <c r="S671" s="98"/>
      <c r="T671" s="95"/>
      <c r="U671" s="99"/>
      <c r="V671" s="100"/>
      <c r="W671" s="101"/>
      <c r="X671" s="116" t="str">
        <f>IFERROR(IF(AND(VLOOKUP($F671,'Aircraft list'!$A$4:$G$39,2,FALSE)="YES",VLOOKUP($F671,'Aircraft list'!$A$4:$G$39,4,FALSE)="YES"),T671,""),"")</f>
        <v/>
      </c>
      <c r="Y671" s="115" t="str">
        <f>IFERROR(IF(AND(VLOOKUP($F671,'Aircraft list'!$A$4:$G$39,2,FALSE)="YES",VLOOKUP($F671,'Aircraft list'!$A$4:$G$39,4,FALSE)="YES"),V671,""),"")</f>
        <v/>
      </c>
      <c r="Z671" s="116" t="str">
        <f>IFERROR(IF(AND(VLOOKUP($F671,'Aircraft list'!$A$4:$G$39,3,FALSE)="YES",VLOOKUP($F671,'Aircraft list'!$A$4:$G$39,4,FALSE)="YES"),T671,""),"")</f>
        <v/>
      </c>
      <c r="AA671" s="115" t="str">
        <f>IFERROR(IF(AND(VLOOKUP($F671,'Aircraft list'!$A$4:$G$39,3,FALSE)="YES",VLOOKUP($F671,'Aircraft list'!$A$4:$G$39,4,FALSE)="YES"),V671,""),"")</f>
        <v/>
      </c>
      <c r="AB671" s="116" t="str">
        <f>IFERROR(IF(AND(VLOOKUP($F671,'Aircraft list'!$A$4:$G$39,2,FALSE)="YES",VLOOKUP($F671,'Aircraft list'!$A$4:$G$39,6,FALSE)="YES"),T671,""),"")</f>
        <v/>
      </c>
      <c r="AC671" s="115" t="str">
        <f>IFERROR(IF(AND(VLOOKUP($F671,'Aircraft list'!$A$4:$G$39,2,FALSE)="YES",VLOOKUP($F671,'Aircraft list'!$A$4:$G$39,6,FALSE)="YES"),V671,""),"")</f>
        <v/>
      </c>
      <c r="AD671" s="116" t="str">
        <f>IFERROR(IF(AND(VLOOKUP($F671,'Aircraft list'!$A$4:$G$39,3,FALSE)="YES",VLOOKUP($F671,'Aircraft list'!$A$4:$G$39,6,FALSE)="YES"),T671,""),"")</f>
        <v/>
      </c>
      <c r="AE671" s="117" t="str">
        <f>IFERROR(IF(AND(VLOOKUP($F671,'Aircraft list'!$A$4:$G$39,3,FALSE)="YES",VLOOKUP($F671,'Aircraft list'!$A$4:$G$39,6,FALSE)="YES"),U671,""),"")</f>
        <v/>
      </c>
      <c r="AF671" s="115" t="str">
        <f>IFERROR(IF(AND(VLOOKUP($F671,'Aircraft list'!$A$4:$G$39,3,FALSE)="YES",VLOOKUP($F671,'Aircraft list'!$A$4:$G$39,6,FALSE)="YES"),V671,""),"")</f>
        <v/>
      </c>
      <c r="AG671" s="116" t="str">
        <f>IFERROR(IF(VLOOKUP($F671,'Aircraft list'!$A$4:$G$39,5,FALSE)="YES",T671,""),"")</f>
        <v/>
      </c>
      <c r="AH671" s="117" t="str">
        <f>IFERROR(IF(VLOOKUP($F671,'Aircraft list'!$A$4:$G$39,5,FALSE)="YES",U671,""),"")</f>
        <v/>
      </c>
      <c r="AI671" s="115" t="str">
        <f>IFERROR(IF(VLOOKUP($F671,'Aircraft list'!$A$4:$G$39,5,FALSE)="YES",V671,""),"")</f>
        <v/>
      </c>
      <c r="AJ671" s="101"/>
      <c r="AK671" s="101"/>
      <c r="AL671" s="101"/>
      <c r="AM671" s="102" t="str">
        <f>IFERROR(IF(VLOOKUP($F671,'Aircraft list'!$A$4:$G$39,7,FALSE)="YES",N671,""),"")</f>
        <v/>
      </c>
      <c r="AN671" s="112"/>
      <c r="AO671" s="101"/>
      <c r="AP671" s="101"/>
      <c r="AQ671" s="101"/>
      <c r="AR671" s="111"/>
      <c r="AS671" s="102"/>
      <c r="AT671" s="102"/>
    </row>
    <row r="672" spans="1:46" s="50" customFormat="1">
      <c r="A672" s="84"/>
      <c r="B672" s="75"/>
      <c r="C672" s="76"/>
      <c r="D672" s="77"/>
      <c r="E672" s="73" t="str">
        <f t="shared" si="33"/>
        <v/>
      </c>
      <c r="F672" s="79"/>
      <c r="G672" s="80"/>
      <c r="H672" s="50" t="str">
        <f>IFERROR(IF(VLOOKUP(F672,'Aircraft list'!$A$4:$T$59, 3,FALSE)="YES", "ME", "SE" )," ")</f>
        <v xml:space="preserve"> </v>
      </c>
      <c r="I672" s="80"/>
      <c r="J672" s="81" t="str">
        <f ca="1">IFERROR(IF(AND(
MOD(C672-fctlontodouble(VLOOKUP(B672,#REF!,4,FALSE))/360,1)&gt;=MOD((((MID((MID((IF(ISERR(A672),"",fctsoleil(A672,fctlattodouble(VLOOKUP(B672,#REF!,3,FALSE)),fctlontodouble(VLOOKUP(B672,#REF!,4,FALSE)),FALSE))),1,4)),1,2))*60+MID((MID((IF(ISERR(A672),"",fctsoleil(A672,fctlattodouble(VLOOKUP(B672,#REF!,3,FALSE)),fctlontodouble(VLOOKUP(B672,#REF!,4,FALSE)),FALSE))),1,4)),3,4))/(60*24))-fctlontodouble(VLOOKUP(B672,#REF!,4,FALSE))/360,1),
MOD(C672-fctlontodouble(VLOOKUP(B672,#REF!,4,FALSE))/360,1)&lt;MOD((((MID((MID((IF(ISERR(A672),"",fctsoleil(A672,fctlattodouble(VLOOKUP(B672,#REF!,3,FALSE)),fctlontodouble(VLOOKUP(B672,#REF!,4,FALSE)),FALSE))),7,4)),1,2))*60+MID((MID((IF(ISERR(A672),"",fctsoleil(A672,fctlattodouble(VLOOKUP(B672,#REF!,3,FALSE)),fctlontodouble(VLOOKUP(B672,#REF!,4,FALSE)),FALSE))),7,4)),3,4))/(60*24))-fctlontodouble(VLOOKUP(B672,#REF!,4,FALSE))/360,1)
),1,""),"")</f>
        <v/>
      </c>
      <c r="K672" s="82" t="str">
        <f t="shared" si="34"/>
        <v/>
      </c>
      <c r="L672" s="79" t="str">
        <f ca="1">IFERROR(IF(AND(
MOD(E672-fctlontodouble(VLOOKUP(D672,#REF!,4,FALSE))/360,1)&gt;=MOD((((MID((MID((IF(ISERR(A672),"",fctsoleil(A672,fctlattodouble(VLOOKUP(D672,#REF!,3,FALSE)),fctlontodouble(VLOOKUP(D672,#REF!,4,FALSE)),FALSE))),1,4)),1,2))*60+MID((MID((IF(ISERR(A672),"",fctsoleil(A672,fctlattodouble(VLOOKUP(D672,#REF!,3,FALSE)),fctlontodouble(VLOOKUP(D672,#REF!,4,FALSE)),FALSE))),1,4)),3,4))/(60*24))-fctlontodouble(VLOOKUP(D672,#REF!,4,FALSE))/360,1),
MOD(E672-fctlontodouble(VLOOKUP(D672,#REF!,4,FALSE))/360,1)&lt;MOD((((MID((MID((IF(ISERR(A672),"",fctsoleil(A672,fctlattodouble(VLOOKUP(D672,#REF!,3,FALSE)),fctlontodouble(VLOOKUP(D672,#REF!,4,FALSE)),FALSE))),7,4)),1,2))*60+MID((MID((IF(ISERR(A672),"",fctsoleil(A672,fctlattodouble(VLOOKUP(D672,#REF!,3,FALSE)),fctlontodouble(VLOOKUP(D672,#REF!,4,FALSE)),FALSE))),7,4)),3,4))/(60*24))-fctlontodouble(VLOOKUP(D672,#REF!,4,FALSE))/360,1)
),1," "),"")</f>
        <v/>
      </c>
      <c r="M672" s="79" t="str">
        <f t="shared" si="35"/>
        <v/>
      </c>
      <c r="N672" s="94"/>
      <c r="O672" s="83"/>
      <c r="P672" s="95"/>
      <c r="Q672" s="96"/>
      <c r="R672" s="97" t="str">
        <f>IF(AND(A672&lt;&gt;0,B672&lt;&gt;0,D672&lt;&gt;0,C672&lt;&gt;0,N672&lt;&gt;0),(vol_de_nuit(B672,D672,A672,C672,N672/24)*24),"")</f>
        <v/>
      </c>
      <c r="S672" s="98"/>
      <c r="T672" s="95"/>
      <c r="U672" s="99"/>
      <c r="V672" s="100"/>
      <c r="W672" s="101"/>
      <c r="X672" s="116" t="str">
        <f>IFERROR(IF(AND(VLOOKUP($F672,'Aircraft list'!$A$4:$G$39,2,FALSE)="YES",VLOOKUP($F672,'Aircraft list'!$A$4:$G$39,4,FALSE)="YES"),T672,""),"")</f>
        <v/>
      </c>
      <c r="Y672" s="115" t="str">
        <f>IFERROR(IF(AND(VLOOKUP($F672,'Aircraft list'!$A$4:$G$39,2,FALSE)="YES",VLOOKUP($F672,'Aircraft list'!$A$4:$G$39,4,FALSE)="YES"),V672,""),"")</f>
        <v/>
      </c>
      <c r="Z672" s="116" t="str">
        <f>IFERROR(IF(AND(VLOOKUP($F672,'Aircraft list'!$A$4:$G$39,3,FALSE)="YES",VLOOKUP($F672,'Aircraft list'!$A$4:$G$39,4,FALSE)="YES"),T672,""),"")</f>
        <v/>
      </c>
      <c r="AA672" s="115" t="str">
        <f>IFERROR(IF(AND(VLOOKUP($F672,'Aircraft list'!$A$4:$G$39,3,FALSE)="YES",VLOOKUP($F672,'Aircraft list'!$A$4:$G$39,4,FALSE)="YES"),V672,""),"")</f>
        <v/>
      </c>
      <c r="AB672" s="116" t="str">
        <f>IFERROR(IF(AND(VLOOKUP($F672,'Aircraft list'!$A$4:$G$39,2,FALSE)="YES",VLOOKUP($F672,'Aircraft list'!$A$4:$G$39,6,FALSE)="YES"),T672,""),"")</f>
        <v/>
      </c>
      <c r="AC672" s="115" t="str">
        <f>IFERROR(IF(AND(VLOOKUP($F672,'Aircraft list'!$A$4:$G$39,2,FALSE)="YES",VLOOKUP($F672,'Aircraft list'!$A$4:$G$39,6,FALSE)="YES"),V672,""),"")</f>
        <v/>
      </c>
      <c r="AD672" s="116" t="str">
        <f>IFERROR(IF(AND(VLOOKUP($F672,'Aircraft list'!$A$4:$G$39,3,FALSE)="YES",VLOOKUP($F672,'Aircraft list'!$A$4:$G$39,6,FALSE)="YES"),T672,""),"")</f>
        <v/>
      </c>
      <c r="AE672" s="117" t="str">
        <f>IFERROR(IF(AND(VLOOKUP($F672,'Aircraft list'!$A$4:$G$39,3,FALSE)="YES",VLOOKUP($F672,'Aircraft list'!$A$4:$G$39,6,FALSE)="YES"),U672,""),"")</f>
        <v/>
      </c>
      <c r="AF672" s="115" t="str">
        <f>IFERROR(IF(AND(VLOOKUP($F672,'Aircraft list'!$A$4:$G$39,3,FALSE)="YES",VLOOKUP($F672,'Aircraft list'!$A$4:$G$39,6,FALSE)="YES"),V672,""),"")</f>
        <v/>
      </c>
      <c r="AG672" s="116" t="str">
        <f>IFERROR(IF(VLOOKUP($F672,'Aircraft list'!$A$4:$G$39,5,FALSE)="YES",T672,""),"")</f>
        <v/>
      </c>
      <c r="AH672" s="117" t="str">
        <f>IFERROR(IF(VLOOKUP($F672,'Aircraft list'!$A$4:$G$39,5,FALSE)="YES",U672,""),"")</f>
        <v/>
      </c>
      <c r="AI672" s="115" t="str">
        <f>IFERROR(IF(VLOOKUP($F672,'Aircraft list'!$A$4:$G$39,5,FALSE)="YES",V672,""),"")</f>
        <v/>
      </c>
      <c r="AJ672" s="101"/>
      <c r="AK672" s="101"/>
      <c r="AL672" s="101"/>
      <c r="AM672" s="102" t="str">
        <f>IFERROR(IF(VLOOKUP($F672,'Aircraft list'!$A$4:$G$39,7,FALSE)="YES",N672,""),"")</f>
        <v/>
      </c>
      <c r="AN672" s="112"/>
      <c r="AO672" s="101"/>
      <c r="AP672" s="101"/>
      <c r="AQ672" s="101"/>
      <c r="AR672" s="111"/>
      <c r="AS672" s="102"/>
      <c r="AT672" s="102"/>
    </row>
    <row r="673" spans="1:46" s="50" customFormat="1">
      <c r="A673" s="84"/>
      <c r="B673" s="75"/>
      <c r="C673" s="76"/>
      <c r="D673" s="77"/>
      <c r="E673" s="73" t="str">
        <f t="shared" si="33"/>
        <v/>
      </c>
      <c r="F673" s="79"/>
      <c r="G673" s="80"/>
      <c r="H673" s="50" t="str">
        <f>IFERROR(IF(VLOOKUP(F673,'Aircraft list'!$A$4:$T$59, 3,FALSE)="YES", "ME", "SE" )," ")</f>
        <v xml:space="preserve"> </v>
      </c>
      <c r="I673" s="80"/>
      <c r="J673" s="81" t="str">
        <f ca="1">IFERROR(IF(AND(
MOD(C673-fctlontodouble(VLOOKUP(B673,#REF!,4,FALSE))/360,1)&gt;=MOD((((MID((MID((IF(ISERR(A673),"",fctsoleil(A673,fctlattodouble(VLOOKUP(B673,#REF!,3,FALSE)),fctlontodouble(VLOOKUP(B673,#REF!,4,FALSE)),FALSE))),1,4)),1,2))*60+MID((MID((IF(ISERR(A673),"",fctsoleil(A673,fctlattodouble(VLOOKUP(B673,#REF!,3,FALSE)),fctlontodouble(VLOOKUP(B673,#REF!,4,FALSE)),FALSE))),1,4)),3,4))/(60*24))-fctlontodouble(VLOOKUP(B673,#REF!,4,FALSE))/360,1),
MOD(C673-fctlontodouble(VLOOKUP(B673,#REF!,4,FALSE))/360,1)&lt;MOD((((MID((MID((IF(ISERR(A673),"",fctsoleil(A673,fctlattodouble(VLOOKUP(B673,#REF!,3,FALSE)),fctlontodouble(VLOOKUP(B673,#REF!,4,FALSE)),FALSE))),7,4)),1,2))*60+MID((MID((IF(ISERR(A673),"",fctsoleil(A673,fctlattodouble(VLOOKUP(B673,#REF!,3,FALSE)),fctlontodouble(VLOOKUP(B673,#REF!,4,FALSE)),FALSE))),7,4)),3,4))/(60*24))-fctlontodouble(VLOOKUP(B673,#REF!,4,FALSE))/360,1)
),1,""),"")</f>
        <v/>
      </c>
      <c r="K673" s="82" t="str">
        <f t="shared" si="34"/>
        <v/>
      </c>
      <c r="L673" s="79" t="str">
        <f ca="1">IFERROR(IF(AND(
MOD(E673-fctlontodouble(VLOOKUP(D673,#REF!,4,FALSE))/360,1)&gt;=MOD((((MID((MID((IF(ISERR(A673),"",fctsoleil(A673,fctlattodouble(VLOOKUP(D673,#REF!,3,FALSE)),fctlontodouble(VLOOKUP(D673,#REF!,4,FALSE)),FALSE))),1,4)),1,2))*60+MID((MID((IF(ISERR(A673),"",fctsoleil(A673,fctlattodouble(VLOOKUP(D673,#REF!,3,FALSE)),fctlontodouble(VLOOKUP(D673,#REF!,4,FALSE)),FALSE))),1,4)),3,4))/(60*24))-fctlontodouble(VLOOKUP(D673,#REF!,4,FALSE))/360,1),
MOD(E673-fctlontodouble(VLOOKUP(D673,#REF!,4,FALSE))/360,1)&lt;MOD((((MID((MID((IF(ISERR(A673),"",fctsoleil(A673,fctlattodouble(VLOOKUP(D673,#REF!,3,FALSE)),fctlontodouble(VLOOKUP(D673,#REF!,4,FALSE)),FALSE))),7,4)),1,2))*60+MID((MID((IF(ISERR(A673),"",fctsoleil(A673,fctlattodouble(VLOOKUP(D673,#REF!,3,FALSE)),fctlontodouble(VLOOKUP(D673,#REF!,4,FALSE)),FALSE))),7,4)),3,4))/(60*24))-fctlontodouble(VLOOKUP(D673,#REF!,4,FALSE))/360,1)
),1," "),"")</f>
        <v/>
      </c>
      <c r="M673" s="79" t="str">
        <f t="shared" si="35"/>
        <v/>
      </c>
      <c r="N673" s="94"/>
      <c r="O673" s="83"/>
      <c r="P673" s="95"/>
      <c r="Q673" s="96"/>
      <c r="R673" s="97" t="str">
        <f>IF(AND(A673&lt;&gt;0,B673&lt;&gt;0,D673&lt;&gt;0,C673&lt;&gt;0,N673&lt;&gt;0),(vol_de_nuit(B673,D673,A673,C673,N673/24)*24),"")</f>
        <v/>
      </c>
      <c r="S673" s="98"/>
      <c r="T673" s="95"/>
      <c r="U673" s="99"/>
      <c r="V673" s="100"/>
      <c r="W673" s="101"/>
      <c r="X673" s="116" t="str">
        <f>IFERROR(IF(AND(VLOOKUP($F673,'Aircraft list'!$A$4:$G$39,2,FALSE)="YES",VLOOKUP($F673,'Aircraft list'!$A$4:$G$39,4,FALSE)="YES"),T673,""),"")</f>
        <v/>
      </c>
      <c r="Y673" s="115" t="str">
        <f>IFERROR(IF(AND(VLOOKUP($F673,'Aircraft list'!$A$4:$G$39,2,FALSE)="YES",VLOOKUP($F673,'Aircraft list'!$A$4:$G$39,4,FALSE)="YES"),V673,""),"")</f>
        <v/>
      </c>
      <c r="Z673" s="116" t="str">
        <f>IFERROR(IF(AND(VLOOKUP($F673,'Aircraft list'!$A$4:$G$39,3,FALSE)="YES",VLOOKUP($F673,'Aircraft list'!$A$4:$G$39,4,FALSE)="YES"),T673,""),"")</f>
        <v/>
      </c>
      <c r="AA673" s="115" t="str">
        <f>IFERROR(IF(AND(VLOOKUP($F673,'Aircraft list'!$A$4:$G$39,3,FALSE)="YES",VLOOKUP($F673,'Aircraft list'!$A$4:$G$39,4,FALSE)="YES"),V673,""),"")</f>
        <v/>
      </c>
      <c r="AB673" s="116" t="str">
        <f>IFERROR(IF(AND(VLOOKUP($F673,'Aircraft list'!$A$4:$G$39,2,FALSE)="YES",VLOOKUP($F673,'Aircraft list'!$A$4:$G$39,6,FALSE)="YES"),T673,""),"")</f>
        <v/>
      </c>
      <c r="AC673" s="115" t="str">
        <f>IFERROR(IF(AND(VLOOKUP($F673,'Aircraft list'!$A$4:$G$39,2,FALSE)="YES",VLOOKUP($F673,'Aircraft list'!$A$4:$G$39,6,FALSE)="YES"),V673,""),"")</f>
        <v/>
      </c>
      <c r="AD673" s="116" t="str">
        <f>IFERROR(IF(AND(VLOOKUP($F673,'Aircraft list'!$A$4:$G$39,3,FALSE)="YES",VLOOKUP($F673,'Aircraft list'!$A$4:$G$39,6,FALSE)="YES"),T673,""),"")</f>
        <v/>
      </c>
      <c r="AE673" s="117" t="str">
        <f>IFERROR(IF(AND(VLOOKUP($F673,'Aircraft list'!$A$4:$G$39,3,FALSE)="YES",VLOOKUP($F673,'Aircraft list'!$A$4:$G$39,6,FALSE)="YES"),U673,""),"")</f>
        <v/>
      </c>
      <c r="AF673" s="115" t="str">
        <f>IFERROR(IF(AND(VLOOKUP($F673,'Aircraft list'!$A$4:$G$39,3,FALSE)="YES",VLOOKUP($F673,'Aircraft list'!$A$4:$G$39,6,FALSE)="YES"),V673,""),"")</f>
        <v/>
      </c>
      <c r="AG673" s="116" t="str">
        <f>IFERROR(IF(VLOOKUP($F673,'Aircraft list'!$A$4:$G$39,5,FALSE)="YES",T673,""),"")</f>
        <v/>
      </c>
      <c r="AH673" s="117" t="str">
        <f>IFERROR(IF(VLOOKUP($F673,'Aircraft list'!$A$4:$G$39,5,FALSE)="YES",U673,""),"")</f>
        <v/>
      </c>
      <c r="AI673" s="115" t="str">
        <f>IFERROR(IF(VLOOKUP($F673,'Aircraft list'!$A$4:$G$39,5,FALSE)="YES",V673,""),"")</f>
        <v/>
      </c>
      <c r="AJ673" s="101"/>
      <c r="AK673" s="101"/>
      <c r="AL673" s="101"/>
      <c r="AM673" s="102" t="str">
        <f>IFERROR(IF(VLOOKUP($F673,'Aircraft list'!$A$4:$G$39,7,FALSE)="YES",N673,""),"")</f>
        <v/>
      </c>
      <c r="AN673" s="112"/>
      <c r="AO673" s="101"/>
      <c r="AP673" s="101"/>
      <c r="AQ673" s="101"/>
      <c r="AR673" s="111"/>
      <c r="AS673" s="102"/>
      <c r="AT673" s="102"/>
    </row>
    <row r="674" spans="1:46" s="50" customFormat="1">
      <c r="A674" s="84"/>
      <c r="B674" s="75"/>
      <c r="C674" s="76"/>
      <c r="D674" s="77"/>
      <c r="E674" s="73" t="str">
        <f t="shared" si="33"/>
        <v/>
      </c>
      <c r="F674" s="79"/>
      <c r="G674" s="80"/>
      <c r="H674" s="50" t="str">
        <f>IFERROR(IF(VLOOKUP(F674,'Aircraft list'!$A$4:$T$59, 3,FALSE)="YES", "ME", "SE" )," ")</f>
        <v xml:space="preserve"> </v>
      </c>
      <c r="I674" s="80"/>
      <c r="J674" s="81" t="str">
        <f ca="1">IFERROR(IF(AND(
MOD(C674-fctlontodouble(VLOOKUP(B674,#REF!,4,FALSE))/360,1)&gt;=MOD((((MID((MID((IF(ISERR(A674),"",fctsoleil(A674,fctlattodouble(VLOOKUP(B674,#REF!,3,FALSE)),fctlontodouble(VLOOKUP(B674,#REF!,4,FALSE)),FALSE))),1,4)),1,2))*60+MID((MID((IF(ISERR(A674),"",fctsoleil(A674,fctlattodouble(VLOOKUP(B674,#REF!,3,FALSE)),fctlontodouble(VLOOKUP(B674,#REF!,4,FALSE)),FALSE))),1,4)),3,4))/(60*24))-fctlontodouble(VLOOKUP(B674,#REF!,4,FALSE))/360,1),
MOD(C674-fctlontodouble(VLOOKUP(B674,#REF!,4,FALSE))/360,1)&lt;MOD((((MID((MID((IF(ISERR(A674),"",fctsoleil(A674,fctlattodouble(VLOOKUP(B674,#REF!,3,FALSE)),fctlontodouble(VLOOKUP(B674,#REF!,4,FALSE)),FALSE))),7,4)),1,2))*60+MID((MID((IF(ISERR(A674),"",fctsoleil(A674,fctlattodouble(VLOOKUP(B674,#REF!,3,FALSE)),fctlontodouble(VLOOKUP(B674,#REF!,4,FALSE)),FALSE))),7,4)),3,4))/(60*24))-fctlontodouble(VLOOKUP(B674,#REF!,4,FALSE))/360,1)
),1,""),"")</f>
        <v/>
      </c>
      <c r="K674" s="82" t="str">
        <f t="shared" si="34"/>
        <v/>
      </c>
      <c r="L674" s="79" t="str">
        <f ca="1">IFERROR(IF(AND(
MOD(E674-fctlontodouble(VLOOKUP(D674,#REF!,4,FALSE))/360,1)&gt;=MOD((((MID((MID((IF(ISERR(A674),"",fctsoleil(A674,fctlattodouble(VLOOKUP(D674,#REF!,3,FALSE)),fctlontodouble(VLOOKUP(D674,#REF!,4,FALSE)),FALSE))),1,4)),1,2))*60+MID((MID((IF(ISERR(A674),"",fctsoleil(A674,fctlattodouble(VLOOKUP(D674,#REF!,3,FALSE)),fctlontodouble(VLOOKUP(D674,#REF!,4,FALSE)),FALSE))),1,4)),3,4))/(60*24))-fctlontodouble(VLOOKUP(D674,#REF!,4,FALSE))/360,1),
MOD(E674-fctlontodouble(VLOOKUP(D674,#REF!,4,FALSE))/360,1)&lt;MOD((((MID((MID((IF(ISERR(A674),"",fctsoleil(A674,fctlattodouble(VLOOKUP(D674,#REF!,3,FALSE)),fctlontodouble(VLOOKUP(D674,#REF!,4,FALSE)),FALSE))),7,4)),1,2))*60+MID((MID((IF(ISERR(A674),"",fctsoleil(A674,fctlattodouble(VLOOKUP(D674,#REF!,3,FALSE)),fctlontodouble(VLOOKUP(D674,#REF!,4,FALSE)),FALSE))),7,4)),3,4))/(60*24))-fctlontodouble(VLOOKUP(D674,#REF!,4,FALSE))/360,1)
),1," "),"")</f>
        <v/>
      </c>
      <c r="M674" s="79" t="str">
        <f t="shared" si="35"/>
        <v/>
      </c>
      <c r="N674" s="94"/>
      <c r="O674" s="83"/>
      <c r="P674" s="95"/>
      <c r="Q674" s="96"/>
      <c r="R674" s="97" t="str">
        <f>IF(AND(A674&lt;&gt;0,B674&lt;&gt;0,D674&lt;&gt;0,C674&lt;&gt;0,N674&lt;&gt;0),(vol_de_nuit(B674,D674,A674,C674,N674/24)*24),"")</f>
        <v/>
      </c>
      <c r="S674" s="98"/>
      <c r="T674" s="95"/>
      <c r="U674" s="99"/>
      <c r="V674" s="100"/>
      <c r="W674" s="101"/>
      <c r="X674" s="116" t="str">
        <f>IFERROR(IF(AND(VLOOKUP($F674,'Aircraft list'!$A$4:$G$39,2,FALSE)="YES",VLOOKUP($F674,'Aircraft list'!$A$4:$G$39,4,FALSE)="YES"),T674,""),"")</f>
        <v/>
      </c>
      <c r="Y674" s="115" t="str">
        <f>IFERROR(IF(AND(VLOOKUP($F674,'Aircraft list'!$A$4:$G$39,2,FALSE)="YES",VLOOKUP($F674,'Aircraft list'!$A$4:$G$39,4,FALSE)="YES"),V674,""),"")</f>
        <v/>
      </c>
      <c r="Z674" s="116" t="str">
        <f>IFERROR(IF(AND(VLOOKUP($F674,'Aircraft list'!$A$4:$G$39,3,FALSE)="YES",VLOOKUP($F674,'Aircraft list'!$A$4:$G$39,4,FALSE)="YES"),T674,""),"")</f>
        <v/>
      </c>
      <c r="AA674" s="115" t="str">
        <f>IFERROR(IF(AND(VLOOKUP($F674,'Aircraft list'!$A$4:$G$39,3,FALSE)="YES",VLOOKUP($F674,'Aircraft list'!$A$4:$G$39,4,FALSE)="YES"),V674,""),"")</f>
        <v/>
      </c>
      <c r="AB674" s="116" t="str">
        <f>IFERROR(IF(AND(VLOOKUP($F674,'Aircraft list'!$A$4:$G$39,2,FALSE)="YES",VLOOKUP($F674,'Aircraft list'!$A$4:$G$39,6,FALSE)="YES"),T674,""),"")</f>
        <v/>
      </c>
      <c r="AC674" s="115" t="str">
        <f>IFERROR(IF(AND(VLOOKUP($F674,'Aircraft list'!$A$4:$G$39,2,FALSE)="YES",VLOOKUP($F674,'Aircraft list'!$A$4:$G$39,6,FALSE)="YES"),V674,""),"")</f>
        <v/>
      </c>
      <c r="AD674" s="116" t="str">
        <f>IFERROR(IF(AND(VLOOKUP($F674,'Aircraft list'!$A$4:$G$39,3,FALSE)="YES",VLOOKUP($F674,'Aircraft list'!$A$4:$G$39,6,FALSE)="YES"),T674,""),"")</f>
        <v/>
      </c>
      <c r="AE674" s="117" t="str">
        <f>IFERROR(IF(AND(VLOOKUP($F674,'Aircraft list'!$A$4:$G$39,3,FALSE)="YES",VLOOKUP($F674,'Aircraft list'!$A$4:$G$39,6,FALSE)="YES"),U674,""),"")</f>
        <v/>
      </c>
      <c r="AF674" s="115" t="str">
        <f>IFERROR(IF(AND(VLOOKUP($F674,'Aircraft list'!$A$4:$G$39,3,FALSE)="YES",VLOOKUP($F674,'Aircraft list'!$A$4:$G$39,6,FALSE)="YES"),V674,""),"")</f>
        <v/>
      </c>
      <c r="AG674" s="116" t="str">
        <f>IFERROR(IF(VLOOKUP($F674,'Aircraft list'!$A$4:$G$39,5,FALSE)="YES",T674,""),"")</f>
        <v/>
      </c>
      <c r="AH674" s="117" t="str">
        <f>IFERROR(IF(VLOOKUP($F674,'Aircraft list'!$A$4:$G$39,5,FALSE)="YES",U674,""),"")</f>
        <v/>
      </c>
      <c r="AI674" s="115" t="str">
        <f>IFERROR(IF(VLOOKUP($F674,'Aircraft list'!$A$4:$G$39,5,FALSE)="YES",V674,""),"")</f>
        <v/>
      </c>
      <c r="AJ674" s="101"/>
      <c r="AK674" s="101"/>
      <c r="AL674" s="101"/>
      <c r="AM674" s="102" t="str">
        <f>IFERROR(IF(VLOOKUP($F674,'Aircraft list'!$A$4:$G$39,7,FALSE)="YES",N674,""),"")</f>
        <v/>
      </c>
      <c r="AN674" s="112"/>
      <c r="AO674" s="101"/>
      <c r="AP674" s="101"/>
      <c r="AQ674" s="101"/>
      <c r="AR674" s="111"/>
      <c r="AS674" s="102"/>
      <c r="AT674" s="102"/>
    </row>
    <row r="675" spans="1:46" s="50" customFormat="1">
      <c r="A675" s="84"/>
      <c r="B675" s="75"/>
      <c r="C675" s="76"/>
      <c r="D675" s="77"/>
      <c r="E675" s="73" t="str">
        <f t="shared" si="33"/>
        <v/>
      </c>
      <c r="F675" s="79"/>
      <c r="G675" s="80"/>
      <c r="H675" s="50" t="str">
        <f>IFERROR(IF(VLOOKUP(F675,'Aircraft list'!$A$4:$T$59, 3,FALSE)="YES", "ME", "SE" )," ")</f>
        <v xml:space="preserve"> </v>
      </c>
      <c r="I675" s="80"/>
      <c r="J675" s="81" t="str">
        <f ca="1">IFERROR(IF(AND(
MOD(C675-fctlontodouble(VLOOKUP(B675,#REF!,4,FALSE))/360,1)&gt;=MOD((((MID((MID((IF(ISERR(A675),"",fctsoleil(A675,fctlattodouble(VLOOKUP(B675,#REF!,3,FALSE)),fctlontodouble(VLOOKUP(B675,#REF!,4,FALSE)),FALSE))),1,4)),1,2))*60+MID((MID((IF(ISERR(A675),"",fctsoleil(A675,fctlattodouble(VLOOKUP(B675,#REF!,3,FALSE)),fctlontodouble(VLOOKUP(B675,#REF!,4,FALSE)),FALSE))),1,4)),3,4))/(60*24))-fctlontodouble(VLOOKUP(B675,#REF!,4,FALSE))/360,1),
MOD(C675-fctlontodouble(VLOOKUP(B675,#REF!,4,FALSE))/360,1)&lt;MOD((((MID((MID((IF(ISERR(A675),"",fctsoleil(A675,fctlattodouble(VLOOKUP(B675,#REF!,3,FALSE)),fctlontodouble(VLOOKUP(B675,#REF!,4,FALSE)),FALSE))),7,4)),1,2))*60+MID((MID((IF(ISERR(A675),"",fctsoleil(A675,fctlattodouble(VLOOKUP(B675,#REF!,3,FALSE)),fctlontodouble(VLOOKUP(B675,#REF!,4,FALSE)),FALSE))),7,4)),3,4))/(60*24))-fctlontodouble(VLOOKUP(B675,#REF!,4,FALSE))/360,1)
),1,""),"")</f>
        <v/>
      </c>
      <c r="K675" s="82" t="str">
        <f t="shared" si="34"/>
        <v/>
      </c>
      <c r="L675" s="79" t="str">
        <f ca="1">IFERROR(IF(AND(
MOD(E675-fctlontodouble(VLOOKUP(D675,#REF!,4,FALSE))/360,1)&gt;=MOD((((MID((MID((IF(ISERR(A675),"",fctsoleil(A675,fctlattodouble(VLOOKUP(D675,#REF!,3,FALSE)),fctlontodouble(VLOOKUP(D675,#REF!,4,FALSE)),FALSE))),1,4)),1,2))*60+MID((MID((IF(ISERR(A675),"",fctsoleil(A675,fctlattodouble(VLOOKUP(D675,#REF!,3,FALSE)),fctlontodouble(VLOOKUP(D675,#REF!,4,FALSE)),FALSE))),1,4)),3,4))/(60*24))-fctlontodouble(VLOOKUP(D675,#REF!,4,FALSE))/360,1),
MOD(E675-fctlontodouble(VLOOKUP(D675,#REF!,4,FALSE))/360,1)&lt;MOD((((MID((MID((IF(ISERR(A675),"",fctsoleil(A675,fctlattodouble(VLOOKUP(D675,#REF!,3,FALSE)),fctlontodouble(VLOOKUP(D675,#REF!,4,FALSE)),FALSE))),7,4)),1,2))*60+MID((MID((IF(ISERR(A675),"",fctsoleil(A675,fctlattodouble(VLOOKUP(D675,#REF!,3,FALSE)),fctlontodouble(VLOOKUP(D675,#REF!,4,FALSE)),FALSE))),7,4)),3,4))/(60*24))-fctlontodouble(VLOOKUP(D675,#REF!,4,FALSE))/360,1)
),1," "),"")</f>
        <v/>
      </c>
      <c r="M675" s="79" t="str">
        <f t="shared" si="35"/>
        <v/>
      </c>
      <c r="N675" s="94"/>
      <c r="O675" s="83"/>
      <c r="P675" s="95"/>
      <c r="Q675" s="96"/>
      <c r="R675" s="97" t="str">
        <f>IF(AND(A675&lt;&gt;0,B675&lt;&gt;0,D675&lt;&gt;0,C675&lt;&gt;0,N675&lt;&gt;0),(vol_de_nuit(B675,D675,A675,C675,N675/24)*24),"")</f>
        <v/>
      </c>
      <c r="S675" s="98"/>
      <c r="T675" s="95"/>
      <c r="U675" s="99"/>
      <c r="V675" s="100"/>
      <c r="W675" s="101"/>
      <c r="X675" s="116" t="str">
        <f>IFERROR(IF(AND(VLOOKUP($F675,'Aircraft list'!$A$4:$G$39,2,FALSE)="YES",VLOOKUP($F675,'Aircraft list'!$A$4:$G$39,4,FALSE)="YES"),T675,""),"")</f>
        <v/>
      </c>
      <c r="Y675" s="115" t="str">
        <f>IFERROR(IF(AND(VLOOKUP($F675,'Aircraft list'!$A$4:$G$39,2,FALSE)="YES",VLOOKUP($F675,'Aircraft list'!$A$4:$G$39,4,FALSE)="YES"),V675,""),"")</f>
        <v/>
      </c>
      <c r="Z675" s="116" t="str">
        <f>IFERROR(IF(AND(VLOOKUP($F675,'Aircraft list'!$A$4:$G$39,3,FALSE)="YES",VLOOKUP($F675,'Aircraft list'!$A$4:$G$39,4,FALSE)="YES"),T675,""),"")</f>
        <v/>
      </c>
      <c r="AA675" s="115" t="str">
        <f>IFERROR(IF(AND(VLOOKUP($F675,'Aircraft list'!$A$4:$G$39,3,FALSE)="YES",VLOOKUP($F675,'Aircraft list'!$A$4:$G$39,4,FALSE)="YES"),V675,""),"")</f>
        <v/>
      </c>
      <c r="AB675" s="116" t="str">
        <f>IFERROR(IF(AND(VLOOKUP($F675,'Aircraft list'!$A$4:$G$39,2,FALSE)="YES",VLOOKUP($F675,'Aircraft list'!$A$4:$G$39,6,FALSE)="YES"),T675,""),"")</f>
        <v/>
      </c>
      <c r="AC675" s="115" t="str">
        <f>IFERROR(IF(AND(VLOOKUP($F675,'Aircraft list'!$A$4:$G$39,2,FALSE)="YES",VLOOKUP($F675,'Aircraft list'!$A$4:$G$39,6,FALSE)="YES"),V675,""),"")</f>
        <v/>
      </c>
      <c r="AD675" s="116" t="str">
        <f>IFERROR(IF(AND(VLOOKUP($F675,'Aircraft list'!$A$4:$G$39,3,FALSE)="YES",VLOOKUP($F675,'Aircraft list'!$A$4:$G$39,6,FALSE)="YES"),T675,""),"")</f>
        <v/>
      </c>
      <c r="AE675" s="117" t="str">
        <f>IFERROR(IF(AND(VLOOKUP($F675,'Aircraft list'!$A$4:$G$39,3,FALSE)="YES",VLOOKUP($F675,'Aircraft list'!$A$4:$G$39,6,FALSE)="YES"),U675,""),"")</f>
        <v/>
      </c>
      <c r="AF675" s="115" t="str">
        <f>IFERROR(IF(AND(VLOOKUP($F675,'Aircraft list'!$A$4:$G$39,3,FALSE)="YES",VLOOKUP($F675,'Aircraft list'!$A$4:$G$39,6,FALSE)="YES"),V675,""),"")</f>
        <v/>
      </c>
      <c r="AG675" s="116" t="str">
        <f>IFERROR(IF(VLOOKUP($F675,'Aircraft list'!$A$4:$G$39,5,FALSE)="YES",T675,""),"")</f>
        <v/>
      </c>
      <c r="AH675" s="117" t="str">
        <f>IFERROR(IF(VLOOKUP($F675,'Aircraft list'!$A$4:$G$39,5,FALSE)="YES",U675,""),"")</f>
        <v/>
      </c>
      <c r="AI675" s="115" t="str">
        <f>IFERROR(IF(VLOOKUP($F675,'Aircraft list'!$A$4:$G$39,5,FALSE)="YES",V675,""),"")</f>
        <v/>
      </c>
      <c r="AJ675" s="101"/>
      <c r="AK675" s="101"/>
      <c r="AL675" s="101"/>
      <c r="AM675" s="102" t="str">
        <f>IFERROR(IF(VLOOKUP($F675,'Aircraft list'!$A$4:$G$39,7,FALSE)="YES",N675,""),"")</f>
        <v/>
      </c>
      <c r="AN675" s="112"/>
      <c r="AO675" s="101"/>
      <c r="AP675" s="101"/>
      <c r="AQ675" s="101"/>
      <c r="AR675" s="111"/>
      <c r="AS675" s="102"/>
      <c r="AT675" s="102"/>
    </row>
    <row r="676" spans="1:46" s="50" customFormat="1">
      <c r="A676" s="84"/>
      <c r="B676" s="75"/>
      <c r="C676" s="76"/>
      <c r="D676" s="77"/>
      <c r="E676" s="73" t="str">
        <f t="shared" si="33"/>
        <v/>
      </c>
      <c r="F676" s="79"/>
      <c r="G676" s="80"/>
      <c r="H676" s="50" t="str">
        <f>IFERROR(IF(VLOOKUP(F676,'Aircraft list'!$A$4:$T$59, 3,FALSE)="YES", "ME", "SE" )," ")</f>
        <v xml:space="preserve"> </v>
      </c>
      <c r="I676" s="80"/>
      <c r="J676" s="81" t="str">
        <f ca="1">IFERROR(IF(AND(
MOD(C676-fctlontodouble(VLOOKUP(B676,#REF!,4,FALSE))/360,1)&gt;=MOD((((MID((MID((IF(ISERR(A676),"",fctsoleil(A676,fctlattodouble(VLOOKUP(B676,#REF!,3,FALSE)),fctlontodouble(VLOOKUP(B676,#REF!,4,FALSE)),FALSE))),1,4)),1,2))*60+MID((MID((IF(ISERR(A676),"",fctsoleil(A676,fctlattodouble(VLOOKUP(B676,#REF!,3,FALSE)),fctlontodouble(VLOOKUP(B676,#REF!,4,FALSE)),FALSE))),1,4)),3,4))/(60*24))-fctlontodouble(VLOOKUP(B676,#REF!,4,FALSE))/360,1),
MOD(C676-fctlontodouble(VLOOKUP(B676,#REF!,4,FALSE))/360,1)&lt;MOD((((MID((MID((IF(ISERR(A676),"",fctsoleil(A676,fctlattodouble(VLOOKUP(B676,#REF!,3,FALSE)),fctlontodouble(VLOOKUP(B676,#REF!,4,FALSE)),FALSE))),7,4)),1,2))*60+MID((MID((IF(ISERR(A676),"",fctsoleil(A676,fctlattodouble(VLOOKUP(B676,#REF!,3,FALSE)),fctlontodouble(VLOOKUP(B676,#REF!,4,FALSE)),FALSE))),7,4)),3,4))/(60*24))-fctlontodouble(VLOOKUP(B676,#REF!,4,FALSE))/360,1)
),1,""),"")</f>
        <v/>
      </c>
      <c r="K676" s="82" t="str">
        <f t="shared" si="34"/>
        <v/>
      </c>
      <c r="L676" s="79" t="str">
        <f ca="1">IFERROR(IF(AND(
MOD(E676-fctlontodouble(VLOOKUP(D676,#REF!,4,FALSE))/360,1)&gt;=MOD((((MID((MID((IF(ISERR(A676),"",fctsoleil(A676,fctlattodouble(VLOOKUP(D676,#REF!,3,FALSE)),fctlontodouble(VLOOKUP(D676,#REF!,4,FALSE)),FALSE))),1,4)),1,2))*60+MID((MID((IF(ISERR(A676),"",fctsoleil(A676,fctlattodouble(VLOOKUP(D676,#REF!,3,FALSE)),fctlontodouble(VLOOKUP(D676,#REF!,4,FALSE)),FALSE))),1,4)),3,4))/(60*24))-fctlontodouble(VLOOKUP(D676,#REF!,4,FALSE))/360,1),
MOD(E676-fctlontodouble(VLOOKUP(D676,#REF!,4,FALSE))/360,1)&lt;MOD((((MID((MID((IF(ISERR(A676),"",fctsoleil(A676,fctlattodouble(VLOOKUP(D676,#REF!,3,FALSE)),fctlontodouble(VLOOKUP(D676,#REF!,4,FALSE)),FALSE))),7,4)),1,2))*60+MID((MID((IF(ISERR(A676),"",fctsoleil(A676,fctlattodouble(VLOOKUP(D676,#REF!,3,FALSE)),fctlontodouble(VLOOKUP(D676,#REF!,4,FALSE)),FALSE))),7,4)),3,4))/(60*24))-fctlontodouble(VLOOKUP(D676,#REF!,4,FALSE))/360,1)
),1," "),"")</f>
        <v/>
      </c>
      <c r="M676" s="79" t="str">
        <f t="shared" si="35"/>
        <v/>
      </c>
      <c r="N676" s="94"/>
      <c r="O676" s="83"/>
      <c r="P676" s="95"/>
      <c r="Q676" s="96"/>
      <c r="R676" s="97" t="str">
        <f>IF(AND(A676&lt;&gt;0,B676&lt;&gt;0,D676&lt;&gt;0,C676&lt;&gt;0,N676&lt;&gt;0),(vol_de_nuit(B676,D676,A676,C676,N676/24)*24),"")</f>
        <v/>
      </c>
      <c r="S676" s="98"/>
      <c r="T676" s="95"/>
      <c r="U676" s="99"/>
      <c r="V676" s="100"/>
      <c r="W676" s="101"/>
      <c r="X676" s="116" t="str">
        <f>IFERROR(IF(AND(VLOOKUP($F676,'Aircraft list'!$A$4:$G$39,2,FALSE)="YES",VLOOKUP($F676,'Aircraft list'!$A$4:$G$39,4,FALSE)="YES"),T676,""),"")</f>
        <v/>
      </c>
      <c r="Y676" s="115" t="str">
        <f>IFERROR(IF(AND(VLOOKUP($F676,'Aircraft list'!$A$4:$G$39,2,FALSE)="YES",VLOOKUP($F676,'Aircraft list'!$A$4:$G$39,4,FALSE)="YES"),V676,""),"")</f>
        <v/>
      </c>
      <c r="Z676" s="116" t="str">
        <f>IFERROR(IF(AND(VLOOKUP($F676,'Aircraft list'!$A$4:$G$39,3,FALSE)="YES",VLOOKUP($F676,'Aircraft list'!$A$4:$G$39,4,FALSE)="YES"),T676,""),"")</f>
        <v/>
      </c>
      <c r="AA676" s="115" t="str">
        <f>IFERROR(IF(AND(VLOOKUP($F676,'Aircraft list'!$A$4:$G$39,3,FALSE)="YES",VLOOKUP($F676,'Aircraft list'!$A$4:$G$39,4,FALSE)="YES"),V676,""),"")</f>
        <v/>
      </c>
      <c r="AB676" s="116" t="str">
        <f>IFERROR(IF(AND(VLOOKUP($F676,'Aircraft list'!$A$4:$G$39,2,FALSE)="YES",VLOOKUP($F676,'Aircraft list'!$A$4:$G$39,6,FALSE)="YES"),T676,""),"")</f>
        <v/>
      </c>
      <c r="AC676" s="115" t="str">
        <f>IFERROR(IF(AND(VLOOKUP($F676,'Aircraft list'!$A$4:$G$39,2,FALSE)="YES",VLOOKUP($F676,'Aircraft list'!$A$4:$G$39,6,FALSE)="YES"),V676,""),"")</f>
        <v/>
      </c>
      <c r="AD676" s="116" t="str">
        <f>IFERROR(IF(AND(VLOOKUP($F676,'Aircraft list'!$A$4:$G$39,3,FALSE)="YES",VLOOKUP($F676,'Aircraft list'!$A$4:$G$39,6,FALSE)="YES"),T676,""),"")</f>
        <v/>
      </c>
      <c r="AE676" s="117" t="str">
        <f>IFERROR(IF(AND(VLOOKUP($F676,'Aircraft list'!$A$4:$G$39,3,FALSE)="YES",VLOOKUP($F676,'Aircraft list'!$A$4:$G$39,6,FALSE)="YES"),U676,""),"")</f>
        <v/>
      </c>
      <c r="AF676" s="115" t="str">
        <f>IFERROR(IF(AND(VLOOKUP($F676,'Aircraft list'!$A$4:$G$39,3,FALSE)="YES",VLOOKUP($F676,'Aircraft list'!$A$4:$G$39,6,FALSE)="YES"),V676,""),"")</f>
        <v/>
      </c>
      <c r="AG676" s="116" t="str">
        <f>IFERROR(IF(VLOOKUP($F676,'Aircraft list'!$A$4:$G$39,5,FALSE)="YES",T676,""),"")</f>
        <v/>
      </c>
      <c r="AH676" s="117" t="str">
        <f>IFERROR(IF(VLOOKUP($F676,'Aircraft list'!$A$4:$G$39,5,FALSE)="YES",U676,""),"")</f>
        <v/>
      </c>
      <c r="AI676" s="115" t="str">
        <f>IFERROR(IF(VLOOKUP($F676,'Aircraft list'!$A$4:$G$39,5,FALSE)="YES",V676,""),"")</f>
        <v/>
      </c>
      <c r="AJ676" s="101"/>
      <c r="AK676" s="101"/>
      <c r="AL676" s="101"/>
      <c r="AM676" s="102" t="str">
        <f>IFERROR(IF(VLOOKUP($F676,'Aircraft list'!$A$4:$G$39,7,FALSE)="YES",N676,""),"")</f>
        <v/>
      </c>
      <c r="AN676" s="112"/>
      <c r="AO676" s="101"/>
      <c r="AP676" s="101"/>
      <c r="AQ676" s="101"/>
      <c r="AR676" s="111"/>
      <c r="AS676" s="102"/>
      <c r="AT676" s="102"/>
    </row>
    <row r="677" spans="1:46" s="50" customFormat="1">
      <c r="A677" s="84"/>
      <c r="B677" s="75"/>
      <c r="C677" s="76"/>
      <c r="D677" s="77"/>
      <c r="E677" s="73" t="str">
        <f t="shared" si="33"/>
        <v/>
      </c>
      <c r="F677" s="79"/>
      <c r="G677" s="80"/>
      <c r="H677" s="50" t="str">
        <f>IFERROR(IF(VLOOKUP(F677,'Aircraft list'!$A$4:$T$59, 3,FALSE)="YES", "ME", "SE" )," ")</f>
        <v xml:space="preserve"> </v>
      </c>
      <c r="I677" s="80"/>
      <c r="J677" s="81" t="str">
        <f ca="1">IFERROR(IF(AND(
MOD(C677-fctlontodouble(VLOOKUP(B677,#REF!,4,FALSE))/360,1)&gt;=MOD((((MID((MID((IF(ISERR(A677),"",fctsoleil(A677,fctlattodouble(VLOOKUP(B677,#REF!,3,FALSE)),fctlontodouble(VLOOKUP(B677,#REF!,4,FALSE)),FALSE))),1,4)),1,2))*60+MID((MID((IF(ISERR(A677),"",fctsoleil(A677,fctlattodouble(VLOOKUP(B677,#REF!,3,FALSE)),fctlontodouble(VLOOKUP(B677,#REF!,4,FALSE)),FALSE))),1,4)),3,4))/(60*24))-fctlontodouble(VLOOKUP(B677,#REF!,4,FALSE))/360,1),
MOD(C677-fctlontodouble(VLOOKUP(B677,#REF!,4,FALSE))/360,1)&lt;MOD((((MID((MID((IF(ISERR(A677),"",fctsoleil(A677,fctlattodouble(VLOOKUP(B677,#REF!,3,FALSE)),fctlontodouble(VLOOKUP(B677,#REF!,4,FALSE)),FALSE))),7,4)),1,2))*60+MID((MID((IF(ISERR(A677),"",fctsoleil(A677,fctlattodouble(VLOOKUP(B677,#REF!,3,FALSE)),fctlontodouble(VLOOKUP(B677,#REF!,4,FALSE)),FALSE))),7,4)),3,4))/(60*24))-fctlontodouble(VLOOKUP(B677,#REF!,4,FALSE))/360,1)
),1,""),"")</f>
        <v/>
      </c>
      <c r="K677" s="82" t="str">
        <f t="shared" si="34"/>
        <v/>
      </c>
      <c r="L677" s="79" t="str">
        <f ca="1">IFERROR(IF(AND(
MOD(E677-fctlontodouble(VLOOKUP(D677,#REF!,4,FALSE))/360,1)&gt;=MOD((((MID((MID((IF(ISERR(A677),"",fctsoleil(A677,fctlattodouble(VLOOKUP(D677,#REF!,3,FALSE)),fctlontodouble(VLOOKUP(D677,#REF!,4,FALSE)),FALSE))),1,4)),1,2))*60+MID((MID((IF(ISERR(A677),"",fctsoleil(A677,fctlattodouble(VLOOKUP(D677,#REF!,3,FALSE)),fctlontodouble(VLOOKUP(D677,#REF!,4,FALSE)),FALSE))),1,4)),3,4))/(60*24))-fctlontodouble(VLOOKUP(D677,#REF!,4,FALSE))/360,1),
MOD(E677-fctlontodouble(VLOOKUP(D677,#REF!,4,FALSE))/360,1)&lt;MOD((((MID((MID((IF(ISERR(A677),"",fctsoleil(A677,fctlattodouble(VLOOKUP(D677,#REF!,3,FALSE)),fctlontodouble(VLOOKUP(D677,#REF!,4,FALSE)),FALSE))),7,4)),1,2))*60+MID((MID((IF(ISERR(A677),"",fctsoleil(A677,fctlattodouble(VLOOKUP(D677,#REF!,3,FALSE)),fctlontodouble(VLOOKUP(D677,#REF!,4,FALSE)),FALSE))),7,4)),3,4))/(60*24))-fctlontodouble(VLOOKUP(D677,#REF!,4,FALSE))/360,1)
),1," "),"")</f>
        <v/>
      </c>
      <c r="M677" s="79" t="str">
        <f t="shared" si="35"/>
        <v/>
      </c>
      <c r="N677" s="94"/>
      <c r="O677" s="83"/>
      <c r="P677" s="95"/>
      <c r="Q677" s="96"/>
      <c r="R677" s="97" t="str">
        <f>IF(AND(A677&lt;&gt;0,B677&lt;&gt;0,D677&lt;&gt;0,C677&lt;&gt;0,N677&lt;&gt;0),(vol_de_nuit(B677,D677,A677,C677,N677/24)*24),"")</f>
        <v/>
      </c>
      <c r="S677" s="98"/>
      <c r="T677" s="95"/>
      <c r="U677" s="99"/>
      <c r="V677" s="100"/>
      <c r="W677" s="101"/>
      <c r="X677" s="116" t="str">
        <f>IFERROR(IF(AND(VLOOKUP($F677,'Aircraft list'!$A$4:$G$39,2,FALSE)="YES",VLOOKUP($F677,'Aircraft list'!$A$4:$G$39,4,FALSE)="YES"),T677,""),"")</f>
        <v/>
      </c>
      <c r="Y677" s="115" t="str">
        <f>IFERROR(IF(AND(VLOOKUP($F677,'Aircraft list'!$A$4:$G$39,2,FALSE)="YES",VLOOKUP($F677,'Aircraft list'!$A$4:$G$39,4,FALSE)="YES"),V677,""),"")</f>
        <v/>
      </c>
      <c r="Z677" s="116" t="str">
        <f>IFERROR(IF(AND(VLOOKUP($F677,'Aircraft list'!$A$4:$G$39,3,FALSE)="YES",VLOOKUP($F677,'Aircraft list'!$A$4:$G$39,4,FALSE)="YES"),T677,""),"")</f>
        <v/>
      </c>
      <c r="AA677" s="115" t="str">
        <f>IFERROR(IF(AND(VLOOKUP($F677,'Aircraft list'!$A$4:$G$39,3,FALSE)="YES",VLOOKUP($F677,'Aircraft list'!$A$4:$G$39,4,FALSE)="YES"),V677,""),"")</f>
        <v/>
      </c>
      <c r="AB677" s="116" t="str">
        <f>IFERROR(IF(AND(VLOOKUP($F677,'Aircraft list'!$A$4:$G$39,2,FALSE)="YES",VLOOKUP($F677,'Aircraft list'!$A$4:$G$39,6,FALSE)="YES"),T677,""),"")</f>
        <v/>
      </c>
      <c r="AC677" s="115" t="str">
        <f>IFERROR(IF(AND(VLOOKUP($F677,'Aircraft list'!$A$4:$G$39,2,FALSE)="YES",VLOOKUP($F677,'Aircraft list'!$A$4:$G$39,6,FALSE)="YES"),V677,""),"")</f>
        <v/>
      </c>
      <c r="AD677" s="116" t="str">
        <f>IFERROR(IF(AND(VLOOKUP($F677,'Aircraft list'!$A$4:$G$39,3,FALSE)="YES",VLOOKUP($F677,'Aircraft list'!$A$4:$G$39,6,FALSE)="YES"),T677,""),"")</f>
        <v/>
      </c>
      <c r="AE677" s="117" t="str">
        <f>IFERROR(IF(AND(VLOOKUP($F677,'Aircraft list'!$A$4:$G$39,3,FALSE)="YES",VLOOKUP($F677,'Aircraft list'!$A$4:$G$39,6,FALSE)="YES"),U677,""),"")</f>
        <v/>
      </c>
      <c r="AF677" s="115" t="str">
        <f>IFERROR(IF(AND(VLOOKUP($F677,'Aircraft list'!$A$4:$G$39,3,FALSE)="YES",VLOOKUP($F677,'Aircraft list'!$A$4:$G$39,6,FALSE)="YES"),V677,""),"")</f>
        <v/>
      </c>
      <c r="AG677" s="116" t="str">
        <f>IFERROR(IF(VLOOKUP($F677,'Aircraft list'!$A$4:$G$39,5,FALSE)="YES",T677,""),"")</f>
        <v/>
      </c>
      <c r="AH677" s="117" t="str">
        <f>IFERROR(IF(VLOOKUP($F677,'Aircraft list'!$A$4:$G$39,5,FALSE)="YES",U677,""),"")</f>
        <v/>
      </c>
      <c r="AI677" s="115" t="str">
        <f>IFERROR(IF(VLOOKUP($F677,'Aircraft list'!$A$4:$G$39,5,FALSE)="YES",V677,""),"")</f>
        <v/>
      </c>
      <c r="AJ677" s="101"/>
      <c r="AK677" s="101"/>
      <c r="AL677" s="101"/>
      <c r="AM677" s="102" t="str">
        <f>IFERROR(IF(VLOOKUP($F677,'Aircraft list'!$A$4:$G$39,7,FALSE)="YES",N677,""),"")</f>
        <v/>
      </c>
      <c r="AN677" s="112"/>
      <c r="AO677" s="101"/>
      <c r="AP677" s="101"/>
      <c r="AQ677" s="101"/>
      <c r="AR677" s="111"/>
      <c r="AS677" s="102"/>
      <c r="AT677" s="102"/>
    </row>
    <row r="678" spans="1:46" s="50" customFormat="1">
      <c r="A678" s="84"/>
      <c r="B678" s="75"/>
      <c r="C678" s="76"/>
      <c r="D678" s="77"/>
      <c r="E678" s="73" t="str">
        <f t="shared" si="33"/>
        <v/>
      </c>
      <c r="F678" s="79"/>
      <c r="G678" s="80"/>
      <c r="H678" s="50" t="str">
        <f>IFERROR(IF(VLOOKUP(F678,'Aircraft list'!$A$4:$T$59, 3,FALSE)="YES", "ME", "SE" )," ")</f>
        <v xml:space="preserve"> </v>
      </c>
      <c r="I678" s="80"/>
      <c r="J678" s="81" t="str">
        <f ca="1">IFERROR(IF(AND(
MOD(C678-fctlontodouble(VLOOKUP(B678,#REF!,4,FALSE))/360,1)&gt;=MOD((((MID((MID((IF(ISERR(A678),"",fctsoleil(A678,fctlattodouble(VLOOKUP(B678,#REF!,3,FALSE)),fctlontodouble(VLOOKUP(B678,#REF!,4,FALSE)),FALSE))),1,4)),1,2))*60+MID((MID((IF(ISERR(A678),"",fctsoleil(A678,fctlattodouble(VLOOKUP(B678,#REF!,3,FALSE)),fctlontodouble(VLOOKUP(B678,#REF!,4,FALSE)),FALSE))),1,4)),3,4))/(60*24))-fctlontodouble(VLOOKUP(B678,#REF!,4,FALSE))/360,1),
MOD(C678-fctlontodouble(VLOOKUP(B678,#REF!,4,FALSE))/360,1)&lt;MOD((((MID((MID((IF(ISERR(A678),"",fctsoleil(A678,fctlattodouble(VLOOKUP(B678,#REF!,3,FALSE)),fctlontodouble(VLOOKUP(B678,#REF!,4,FALSE)),FALSE))),7,4)),1,2))*60+MID((MID((IF(ISERR(A678),"",fctsoleil(A678,fctlattodouble(VLOOKUP(B678,#REF!,3,FALSE)),fctlontodouble(VLOOKUP(B678,#REF!,4,FALSE)),FALSE))),7,4)),3,4))/(60*24))-fctlontodouble(VLOOKUP(B678,#REF!,4,FALSE))/360,1)
),1,""),"")</f>
        <v/>
      </c>
      <c r="K678" s="82" t="str">
        <f t="shared" si="34"/>
        <v/>
      </c>
      <c r="L678" s="79" t="str">
        <f ca="1">IFERROR(IF(AND(
MOD(E678-fctlontodouble(VLOOKUP(D678,#REF!,4,FALSE))/360,1)&gt;=MOD((((MID((MID((IF(ISERR(A678),"",fctsoleil(A678,fctlattodouble(VLOOKUP(D678,#REF!,3,FALSE)),fctlontodouble(VLOOKUP(D678,#REF!,4,FALSE)),FALSE))),1,4)),1,2))*60+MID((MID((IF(ISERR(A678),"",fctsoleil(A678,fctlattodouble(VLOOKUP(D678,#REF!,3,FALSE)),fctlontodouble(VLOOKUP(D678,#REF!,4,FALSE)),FALSE))),1,4)),3,4))/(60*24))-fctlontodouble(VLOOKUP(D678,#REF!,4,FALSE))/360,1),
MOD(E678-fctlontodouble(VLOOKUP(D678,#REF!,4,FALSE))/360,1)&lt;MOD((((MID((MID((IF(ISERR(A678),"",fctsoleil(A678,fctlattodouble(VLOOKUP(D678,#REF!,3,FALSE)),fctlontodouble(VLOOKUP(D678,#REF!,4,FALSE)),FALSE))),7,4)),1,2))*60+MID((MID((IF(ISERR(A678),"",fctsoleil(A678,fctlattodouble(VLOOKUP(D678,#REF!,3,FALSE)),fctlontodouble(VLOOKUP(D678,#REF!,4,FALSE)),FALSE))),7,4)),3,4))/(60*24))-fctlontodouble(VLOOKUP(D678,#REF!,4,FALSE))/360,1)
),1," "),"")</f>
        <v/>
      </c>
      <c r="M678" s="79" t="str">
        <f t="shared" si="35"/>
        <v/>
      </c>
      <c r="N678" s="94"/>
      <c r="O678" s="83"/>
      <c r="P678" s="95"/>
      <c r="Q678" s="96"/>
      <c r="R678" s="97" t="str">
        <f>IF(AND(A678&lt;&gt;0,B678&lt;&gt;0,D678&lt;&gt;0,C678&lt;&gt;0,N678&lt;&gt;0),(vol_de_nuit(B678,D678,A678,C678,N678/24)*24),"")</f>
        <v/>
      </c>
      <c r="S678" s="98"/>
      <c r="T678" s="95"/>
      <c r="U678" s="99"/>
      <c r="V678" s="100"/>
      <c r="W678" s="101"/>
      <c r="X678" s="116" t="str">
        <f>IFERROR(IF(AND(VLOOKUP($F678,'Aircraft list'!$A$4:$G$39,2,FALSE)="YES",VLOOKUP($F678,'Aircraft list'!$A$4:$G$39,4,FALSE)="YES"),T678,""),"")</f>
        <v/>
      </c>
      <c r="Y678" s="115" t="str">
        <f>IFERROR(IF(AND(VLOOKUP($F678,'Aircraft list'!$A$4:$G$39,2,FALSE)="YES",VLOOKUP($F678,'Aircraft list'!$A$4:$G$39,4,FALSE)="YES"),V678,""),"")</f>
        <v/>
      </c>
      <c r="Z678" s="116" t="str">
        <f>IFERROR(IF(AND(VLOOKUP($F678,'Aircraft list'!$A$4:$G$39,3,FALSE)="YES",VLOOKUP($F678,'Aircraft list'!$A$4:$G$39,4,FALSE)="YES"),T678,""),"")</f>
        <v/>
      </c>
      <c r="AA678" s="115" t="str">
        <f>IFERROR(IF(AND(VLOOKUP($F678,'Aircraft list'!$A$4:$G$39,3,FALSE)="YES",VLOOKUP($F678,'Aircraft list'!$A$4:$G$39,4,FALSE)="YES"),V678,""),"")</f>
        <v/>
      </c>
      <c r="AB678" s="116" t="str">
        <f>IFERROR(IF(AND(VLOOKUP($F678,'Aircraft list'!$A$4:$G$39,2,FALSE)="YES",VLOOKUP($F678,'Aircraft list'!$A$4:$G$39,6,FALSE)="YES"),T678,""),"")</f>
        <v/>
      </c>
      <c r="AC678" s="115" t="str">
        <f>IFERROR(IF(AND(VLOOKUP($F678,'Aircraft list'!$A$4:$G$39,2,FALSE)="YES",VLOOKUP($F678,'Aircraft list'!$A$4:$G$39,6,FALSE)="YES"),V678,""),"")</f>
        <v/>
      </c>
      <c r="AD678" s="116" t="str">
        <f>IFERROR(IF(AND(VLOOKUP($F678,'Aircraft list'!$A$4:$G$39,3,FALSE)="YES",VLOOKUP($F678,'Aircraft list'!$A$4:$G$39,6,FALSE)="YES"),T678,""),"")</f>
        <v/>
      </c>
      <c r="AE678" s="117" t="str">
        <f>IFERROR(IF(AND(VLOOKUP($F678,'Aircraft list'!$A$4:$G$39,3,FALSE)="YES",VLOOKUP($F678,'Aircraft list'!$A$4:$G$39,6,FALSE)="YES"),U678,""),"")</f>
        <v/>
      </c>
      <c r="AF678" s="115" t="str">
        <f>IFERROR(IF(AND(VLOOKUP($F678,'Aircraft list'!$A$4:$G$39,3,FALSE)="YES",VLOOKUP($F678,'Aircraft list'!$A$4:$G$39,6,FALSE)="YES"),V678,""),"")</f>
        <v/>
      </c>
      <c r="AG678" s="116" t="str">
        <f>IFERROR(IF(VLOOKUP($F678,'Aircraft list'!$A$4:$G$39,5,FALSE)="YES",T678,""),"")</f>
        <v/>
      </c>
      <c r="AH678" s="117" t="str">
        <f>IFERROR(IF(VLOOKUP($F678,'Aircraft list'!$A$4:$G$39,5,FALSE)="YES",U678,""),"")</f>
        <v/>
      </c>
      <c r="AI678" s="115" t="str">
        <f>IFERROR(IF(VLOOKUP($F678,'Aircraft list'!$A$4:$G$39,5,FALSE)="YES",V678,""),"")</f>
        <v/>
      </c>
      <c r="AJ678" s="101"/>
      <c r="AK678" s="101"/>
      <c r="AL678" s="101"/>
      <c r="AM678" s="102" t="str">
        <f>IFERROR(IF(VLOOKUP($F678,'Aircraft list'!$A$4:$G$39,7,FALSE)="YES",N678,""),"")</f>
        <v/>
      </c>
      <c r="AN678" s="112"/>
      <c r="AO678" s="101"/>
      <c r="AP678" s="101"/>
      <c r="AQ678" s="101"/>
      <c r="AR678" s="111"/>
      <c r="AS678" s="102"/>
      <c r="AT678" s="102"/>
    </row>
    <row r="679" spans="1:46" s="50" customFormat="1">
      <c r="A679" s="84"/>
      <c r="B679" s="75"/>
      <c r="C679" s="76"/>
      <c r="D679" s="77"/>
      <c r="E679" s="73" t="str">
        <f t="shared" si="33"/>
        <v/>
      </c>
      <c r="F679" s="79"/>
      <c r="G679" s="80"/>
      <c r="H679" s="50" t="str">
        <f>IFERROR(IF(VLOOKUP(F679,'Aircraft list'!$A$4:$T$59, 3,FALSE)="YES", "ME", "SE" )," ")</f>
        <v xml:space="preserve"> </v>
      </c>
      <c r="I679" s="80"/>
      <c r="J679" s="81" t="str">
        <f ca="1">IFERROR(IF(AND(
MOD(C679-fctlontodouble(VLOOKUP(B679,#REF!,4,FALSE))/360,1)&gt;=MOD((((MID((MID((IF(ISERR(A679),"",fctsoleil(A679,fctlattodouble(VLOOKUP(B679,#REF!,3,FALSE)),fctlontodouble(VLOOKUP(B679,#REF!,4,FALSE)),FALSE))),1,4)),1,2))*60+MID((MID((IF(ISERR(A679),"",fctsoleil(A679,fctlattodouble(VLOOKUP(B679,#REF!,3,FALSE)),fctlontodouble(VLOOKUP(B679,#REF!,4,FALSE)),FALSE))),1,4)),3,4))/(60*24))-fctlontodouble(VLOOKUP(B679,#REF!,4,FALSE))/360,1),
MOD(C679-fctlontodouble(VLOOKUP(B679,#REF!,4,FALSE))/360,1)&lt;MOD((((MID((MID((IF(ISERR(A679),"",fctsoleil(A679,fctlattodouble(VLOOKUP(B679,#REF!,3,FALSE)),fctlontodouble(VLOOKUP(B679,#REF!,4,FALSE)),FALSE))),7,4)),1,2))*60+MID((MID((IF(ISERR(A679),"",fctsoleil(A679,fctlattodouble(VLOOKUP(B679,#REF!,3,FALSE)),fctlontodouble(VLOOKUP(B679,#REF!,4,FALSE)),FALSE))),7,4)),3,4))/(60*24))-fctlontodouble(VLOOKUP(B679,#REF!,4,FALSE))/360,1)
),1,""),"")</f>
        <v/>
      </c>
      <c r="K679" s="82" t="str">
        <f t="shared" si="34"/>
        <v/>
      </c>
      <c r="L679" s="79" t="str">
        <f ca="1">IFERROR(IF(AND(
MOD(E679-fctlontodouble(VLOOKUP(D679,#REF!,4,FALSE))/360,1)&gt;=MOD((((MID((MID((IF(ISERR(A679),"",fctsoleil(A679,fctlattodouble(VLOOKUP(D679,#REF!,3,FALSE)),fctlontodouble(VLOOKUP(D679,#REF!,4,FALSE)),FALSE))),1,4)),1,2))*60+MID((MID((IF(ISERR(A679),"",fctsoleil(A679,fctlattodouble(VLOOKUP(D679,#REF!,3,FALSE)),fctlontodouble(VLOOKUP(D679,#REF!,4,FALSE)),FALSE))),1,4)),3,4))/(60*24))-fctlontodouble(VLOOKUP(D679,#REF!,4,FALSE))/360,1),
MOD(E679-fctlontodouble(VLOOKUP(D679,#REF!,4,FALSE))/360,1)&lt;MOD((((MID((MID((IF(ISERR(A679),"",fctsoleil(A679,fctlattodouble(VLOOKUP(D679,#REF!,3,FALSE)),fctlontodouble(VLOOKUP(D679,#REF!,4,FALSE)),FALSE))),7,4)),1,2))*60+MID((MID((IF(ISERR(A679),"",fctsoleil(A679,fctlattodouble(VLOOKUP(D679,#REF!,3,FALSE)),fctlontodouble(VLOOKUP(D679,#REF!,4,FALSE)),FALSE))),7,4)),3,4))/(60*24))-fctlontodouble(VLOOKUP(D679,#REF!,4,FALSE))/360,1)
),1," "),"")</f>
        <v/>
      </c>
      <c r="M679" s="79" t="str">
        <f t="shared" si="35"/>
        <v/>
      </c>
      <c r="N679" s="94"/>
      <c r="O679" s="83"/>
      <c r="P679" s="95"/>
      <c r="Q679" s="96"/>
      <c r="R679" s="97" t="str">
        <f>IF(AND(A679&lt;&gt;0,B679&lt;&gt;0,D679&lt;&gt;0,C679&lt;&gt;0,N679&lt;&gt;0),(vol_de_nuit(B679,D679,A679,C679,N679/24)*24),"")</f>
        <v/>
      </c>
      <c r="S679" s="98"/>
      <c r="T679" s="95"/>
      <c r="U679" s="99"/>
      <c r="V679" s="100"/>
      <c r="W679" s="101"/>
      <c r="X679" s="116" t="str">
        <f>IFERROR(IF(AND(VLOOKUP($F679,'Aircraft list'!$A$4:$G$39,2,FALSE)="YES",VLOOKUP($F679,'Aircraft list'!$A$4:$G$39,4,FALSE)="YES"),T679,""),"")</f>
        <v/>
      </c>
      <c r="Y679" s="115" t="str">
        <f>IFERROR(IF(AND(VLOOKUP($F679,'Aircraft list'!$A$4:$G$39,2,FALSE)="YES",VLOOKUP($F679,'Aircraft list'!$A$4:$G$39,4,FALSE)="YES"),V679,""),"")</f>
        <v/>
      </c>
      <c r="Z679" s="116" t="str">
        <f>IFERROR(IF(AND(VLOOKUP($F679,'Aircraft list'!$A$4:$G$39,3,FALSE)="YES",VLOOKUP($F679,'Aircraft list'!$A$4:$G$39,4,FALSE)="YES"),T679,""),"")</f>
        <v/>
      </c>
      <c r="AA679" s="115" t="str">
        <f>IFERROR(IF(AND(VLOOKUP($F679,'Aircraft list'!$A$4:$G$39,3,FALSE)="YES",VLOOKUP($F679,'Aircraft list'!$A$4:$G$39,4,FALSE)="YES"),V679,""),"")</f>
        <v/>
      </c>
      <c r="AB679" s="116" t="str">
        <f>IFERROR(IF(AND(VLOOKUP($F679,'Aircraft list'!$A$4:$G$39,2,FALSE)="YES",VLOOKUP($F679,'Aircraft list'!$A$4:$G$39,6,FALSE)="YES"),T679,""),"")</f>
        <v/>
      </c>
      <c r="AC679" s="115" t="str">
        <f>IFERROR(IF(AND(VLOOKUP($F679,'Aircraft list'!$A$4:$G$39,2,FALSE)="YES",VLOOKUP($F679,'Aircraft list'!$A$4:$G$39,6,FALSE)="YES"),V679,""),"")</f>
        <v/>
      </c>
      <c r="AD679" s="116" t="str">
        <f>IFERROR(IF(AND(VLOOKUP($F679,'Aircraft list'!$A$4:$G$39,3,FALSE)="YES",VLOOKUP($F679,'Aircraft list'!$A$4:$G$39,6,FALSE)="YES"),T679,""),"")</f>
        <v/>
      </c>
      <c r="AE679" s="117" t="str">
        <f>IFERROR(IF(AND(VLOOKUP($F679,'Aircraft list'!$A$4:$G$39,3,FALSE)="YES",VLOOKUP($F679,'Aircraft list'!$A$4:$G$39,6,FALSE)="YES"),U679,""),"")</f>
        <v/>
      </c>
      <c r="AF679" s="115" t="str">
        <f>IFERROR(IF(AND(VLOOKUP($F679,'Aircraft list'!$A$4:$G$39,3,FALSE)="YES",VLOOKUP($F679,'Aircraft list'!$A$4:$G$39,6,FALSE)="YES"),V679,""),"")</f>
        <v/>
      </c>
      <c r="AG679" s="116" t="str">
        <f>IFERROR(IF(VLOOKUP($F679,'Aircraft list'!$A$4:$G$39,5,FALSE)="YES",T679,""),"")</f>
        <v/>
      </c>
      <c r="AH679" s="117" t="str">
        <f>IFERROR(IF(VLOOKUP($F679,'Aircraft list'!$A$4:$G$39,5,FALSE)="YES",U679,""),"")</f>
        <v/>
      </c>
      <c r="AI679" s="115" t="str">
        <f>IFERROR(IF(VLOOKUP($F679,'Aircraft list'!$A$4:$G$39,5,FALSE)="YES",V679,""),"")</f>
        <v/>
      </c>
      <c r="AJ679" s="101"/>
      <c r="AK679" s="101"/>
      <c r="AL679" s="101"/>
      <c r="AM679" s="102" t="str">
        <f>IFERROR(IF(VLOOKUP($F679,'Aircraft list'!$A$4:$G$39,7,FALSE)="YES",N679,""),"")</f>
        <v/>
      </c>
      <c r="AN679" s="112"/>
      <c r="AO679" s="101"/>
      <c r="AP679" s="101"/>
      <c r="AQ679" s="101"/>
      <c r="AR679" s="111"/>
      <c r="AS679" s="102"/>
      <c r="AT679" s="102"/>
    </row>
    <row r="680" spans="1:46" s="50" customFormat="1">
      <c r="A680" s="84"/>
      <c r="B680" s="75"/>
      <c r="C680" s="76"/>
      <c r="D680" s="77"/>
      <c r="E680" s="73" t="str">
        <f t="shared" si="33"/>
        <v/>
      </c>
      <c r="F680" s="79"/>
      <c r="G680" s="80"/>
      <c r="H680" s="50" t="str">
        <f>IFERROR(IF(VLOOKUP(F680,'Aircraft list'!$A$4:$T$59, 3,FALSE)="YES", "ME", "SE" )," ")</f>
        <v xml:space="preserve"> </v>
      </c>
      <c r="I680" s="80"/>
      <c r="J680" s="81" t="str">
        <f ca="1">IFERROR(IF(AND(
MOD(C680-fctlontodouble(VLOOKUP(B680,#REF!,4,FALSE))/360,1)&gt;=MOD((((MID((MID((IF(ISERR(A680),"",fctsoleil(A680,fctlattodouble(VLOOKUP(B680,#REF!,3,FALSE)),fctlontodouble(VLOOKUP(B680,#REF!,4,FALSE)),FALSE))),1,4)),1,2))*60+MID((MID((IF(ISERR(A680),"",fctsoleil(A680,fctlattodouble(VLOOKUP(B680,#REF!,3,FALSE)),fctlontodouble(VLOOKUP(B680,#REF!,4,FALSE)),FALSE))),1,4)),3,4))/(60*24))-fctlontodouble(VLOOKUP(B680,#REF!,4,FALSE))/360,1),
MOD(C680-fctlontodouble(VLOOKUP(B680,#REF!,4,FALSE))/360,1)&lt;MOD((((MID((MID((IF(ISERR(A680),"",fctsoleil(A680,fctlattodouble(VLOOKUP(B680,#REF!,3,FALSE)),fctlontodouble(VLOOKUP(B680,#REF!,4,FALSE)),FALSE))),7,4)),1,2))*60+MID((MID((IF(ISERR(A680),"",fctsoleil(A680,fctlattodouble(VLOOKUP(B680,#REF!,3,FALSE)),fctlontodouble(VLOOKUP(B680,#REF!,4,FALSE)),FALSE))),7,4)),3,4))/(60*24))-fctlontodouble(VLOOKUP(B680,#REF!,4,FALSE))/360,1)
),1,""),"")</f>
        <v/>
      </c>
      <c r="K680" s="82" t="str">
        <f t="shared" si="34"/>
        <v/>
      </c>
      <c r="L680" s="79" t="str">
        <f ca="1">IFERROR(IF(AND(
MOD(E680-fctlontodouble(VLOOKUP(D680,#REF!,4,FALSE))/360,1)&gt;=MOD((((MID((MID((IF(ISERR(A680),"",fctsoleil(A680,fctlattodouble(VLOOKUP(D680,#REF!,3,FALSE)),fctlontodouble(VLOOKUP(D680,#REF!,4,FALSE)),FALSE))),1,4)),1,2))*60+MID((MID((IF(ISERR(A680),"",fctsoleil(A680,fctlattodouble(VLOOKUP(D680,#REF!,3,FALSE)),fctlontodouble(VLOOKUP(D680,#REF!,4,FALSE)),FALSE))),1,4)),3,4))/(60*24))-fctlontodouble(VLOOKUP(D680,#REF!,4,FALSE))/360,1),
MOD(E680-fctlontodouble(VLOOKUP(D680,#REF!,4,FALSE))/360,1)&lt;MOD((((MID((MID((IF(ISERR(A680),"",fctsoleil(A680,fctlattodouble(VLOOKUP(D680,#REF!,3,FALSE)),fctlontodouble(VLOOKUP(D680,#REF!,4,FALSE)),FALSE))),7,4)),1,2))*60+MID((MID((IF(ISERR(A680),"",fctsoleil(A680,fctlattodouble(VLOOKUP(D680,#REF!,3,FALSE)),fctlontodouble(VLOOKUP(D680,#REF!,4,FALSE)),FALSE))),7,4)),3,4))/(60*24))-fctlontodouble(VLOOKUP(D680,#REF!,4,FALSE))/360,1)
),1," "),"")</f>
        <v/>
      </c>
      <c r="M680" s="79" t="str">
        <f t="shared" si="35"/>
        <v/>
      </c>
      <c r="N680" s="94"/>
      <c r="O680" s="83"/>
      <c r="P680" s="95"/>
      <c r="Q680" s="96"/>
      <c r="R680" s="97" t="str">
        <f>IF(AND(A680&lt;&gt;0,B680&lt;&gt;0,D680&lt;&gt;0,C680&lt;&gt;0,N680&lt;&gt;0),(vol_de_nuit(B680,D680,A680,C680,N680/24)*24),"")</f>
        <v/>
      </c>
      <c r="S680" s="98"/>
      <c r="T680" s="95"/>
      <c r="U680" s="99"/>
      <c r="V680" s="100"/>
      <c r="W680" s="101"/>
      <c r="X680" s="116" t="str">
        <f>IFERROR(IF(AND(VLOOKUP($F680,'Aircraft list'!$A$4:$G$39,2,FALSE)="YES",VLOOKUP($F680,'Aircraft list'!$A$4:$G$39,4,FALSE)="YES"),T680,""),"")</f>
        <v/>
      </c>
      <c r="Y680" s="115" t="str">
        <f>IFERROR(IF(AND(VLOOKUP($F680,'Aircraft list'!$A$4:$G$39,2,FALSE)="YES",VLOOKUP($F680,'Aircraft list'!$A$4:$G$39,4,FALSE)="YES"),V680,""),"")</f>
        <v/>
      </c>
      <c r="Z680" s="116" t="str">
        <f>IFERROR(IF(AND(VLOOKUP($F680,'Aircraft list'!$A$4:$G$39,3,FALSE)="YES",VLOOKUP($F680,'Aircraft list'!$A$4:$G$39,4,FALSE)="YES"),T680,""),"")</f>
        <v/>
      </c>
      <c r="AA680" s="115" t="str">
        <f>IFERROR(IF(AND(VLOOKUP($F680,'Aircraft list'!$A$4:$G$39,3,FALSE)="YES",VLOOKUP($F680,'Aircraft list'!$A$4:$G$39,4,FALSE)="YES"),V680,""),"")</f>
        <v/>
      </c>
      <c r="AB680" s="116" t="str">
        <f>IFERROR(IF(AND(VLOOKUP($F680,'Aircraft list'!$A$4:$G$39,2,FALSE)="YES",VLOOKUP($F680,'Aircraft list'!$A$4:$G$39,6,FALSE)="YES"),T680,""),"")</f>
        <v/>
      </c>
      <c r="AC680" s="115" t="str">
        <f>IFERROR(IF(AND(VLOOKUP($F680,'Aircraft list'!$A$4:$G$39,2,FALSE)="YES",VLOOKUP($F680,'Aircraft list'!$A$4:$G$39,6,FALSE)="YES"),V680,""),"")</f>
        <v/>
      </c>
      <c r="AD680" s="116" t="str">
        <f>IFERROR(IF(AND(VLOOKUP($F680,'Aircraft list'!$A$4:$G$39,3,FALSE)="YES",VLOOKUP($F680,'Aircraft list'!$A$4:$G$39,6,FALSE)="YES"),T680,""),"")</f>
        <v/>
      </c>
      <c r="AE680" s="117" t="str">
        <f>IFERROR(IF(AND(VLOOKUP($F680,'Aircraft list'!$A$4:$G$39,3,FALSE)="YES",VLOOKUP($F680,'Aircraft list'!$A$4:$G$39,6,FALSE)="YES"),U680,""),"")</f>
        <v/>
      </c>
      <c r="AF680" s="115" t="str">
        <f>IFERROR(IF(AND(VLOOKUP($F680,'Aircraft list'!$A$4:$G$39,3,FALSE)="YES",VLOOKUP($F680,'Aircraft list'!$A$4:$G$39,6,FALSE)="YES"),V680,""),"")</f>
        <v/>
      </c>
      <c r="AG680" s="116" t="str">
        <f>IFERROR(IF(VLOOKUP($F680,'Aircraft list'!$A$4:$G$39,5,FALSE)="YES",T680,""),"")</f>
        <v/>
      </c>
      <c r="AH680" s="117" t="str">
        <f>IFERROR(IF(VLOOKUP($F680,'Aircraft list'!$A$4:$G$39,5,FALSE)="YES",U680,""),"")</f>
        <v/>
      </c>
      <c r="AI680" s="115" t="str">
        <f>IFERROR(IF(VLOOKUP($F680,'Aircraft list'!$A$4:$G$39,5,FALSE)="YES",V680,""),"")</f>
        <v/>
      </c>
      <c r="AJ680" s="101"/>
      <c r="AK680" s="101"/>
      <c r="AL680" s="101"/>
      <c r="AM680" s="102" t="str">
        <f>IFERROR(IF(VLOOKUP($F680,'Aircraft list'!$A$4:$G$39,7,FALSE)="YES",N680,""),"")</f>
        <v/>
      </c>
      <c r="AN680" s="112"/>
      <c r="AO680" s="101"/>
      <c r="AP680" s="101"/>
      <c r="AQ680" s="101"/>
      <c r="AR680" s="111"/>
      <c r="AS680" s="102"/>
      <c r="AT680" s="102"/>
    </row>
    <row r="681" spans="1:46" s="50" customFormat="1">
      <c r="A681" s="84"/>
      <c r="B681" s="75"/>
      <c r="C681" s="76"/>
      <c r="D681" s="77"/>
      <c r="E681" s="73" t="str">
        <f t="shared" si="33"/>
        <v/>
      </c>
      <c r="F681" s="79"/>
      <c r="G681" s="80"/>
      <c r="H681" s="50" t="str">
        <f>IFERROR(IF(VLOOKUP(F681,'Aircraft list'!$A$4:$T$59, 3,FALSE)="YES", "ME", "SE" )," ")</f>
        <v xml:space="preserve"> </v>
      </c>
      <c r="I681" s="80"/>
      <c r="J681" s="81" t="str">
        <f ca="1">IFERROR(IF(AND(
MOD(C681-fctlontodouble(VLOOKUP(B681,#REF!,4,FALSE))/360,1)&gt;=MOD((((MID((MID((IF(ISERR(A681),"",fctsoleil(A681,fctlattodouble(VLOOKUP(B681,#REF!,3,FALSE)),fctlontodouble(VLOOKUP(B681,#REF!,4,FALSE)),FALSE))),1,4)),1,2))*60+MID((MID((IF(ISERR(A681),"",fctsoleil(A681,fctlattodouble(VLOOKUP(B681,#REF!,3,FALSE)),fctlontodouble(VLOOKUP(B681,#REF!,4,FALSE)),FALSE))),1,4)),3,4))/(60*24))-fctlontodouble(VLOOKUP(B681,#REF!,4,FALSE))/360,1),
MOD(C681-fctlontodouble(VLOOKUP(B681,#REF!,4,FALSE))/360,1)&lt;MOD((((MID((MID((IF(ISERR(A681),"",fctsoleil(A681,fctlattodouble(VLOOKUP(B681,#REF!,3,FALSE)),fctlontodouble(VLOOKUP(B681,#REF!,4,FALSE)),FALSE))),7,4)),1,2))*60+MID((MID((IF(ISERR(A681),"",fctsoleil(A681,fctlattodouble(VLOOKUP(B681,#REF!,3,FALSE)),fctlontodouble(VLOOKUP(B681,#REF!,4,FALSE)),FALSE))),7,4)),3,4))/(60*24))-fctlontodouble(VLOOKUP(B681,#REF!,4,FALSE))/360,1)
),1,""),"")</f>
        <v/>
      </c>
      <c r="K681" s="82" t="str">
        <f t="shared" si="34"/>
        <v/>
      </c>
      <c r="L681" s="79" t="str">
        <f ca="1">IFERROR(IF(AND(
MOD(E681-fctlontodouble(VLOOKUP(D681,#REF!,4,FALSE))/360,1)&gt;=MOD((((MID((MID((IF(ISERR(A681),"",fctsoleil(A681,fctlattodouble(VLOOKUP(D681,#REF!,3,FALSE)),fctlontodouble(VLOOKUP(D681,#REF!,4,FALSE)),FALSE))),1,4)),1,2))*60+MID((MID((IF(ISERR(A681),"",fctsoleil(A681,fctlattodouble(VLOOKUP(D681,#REF!,3,FALSE)),fctlontodouble(VLOOKUP(D681,#REF!,4,FALSE)),FALSE))),1,4)),3,4))/(60*24))-fctlontodouble(VLOOKUP(D681,#REF!,4,FALSE))/360,1),
MOD(E681-fctlontodouble(VLOOKUP(D681,#REF!,4,FALSE))/360,1)&lt;MOD((((MID((MID((IF(ISERR(A681),"",fctsoleil(A681,fctlattodouble(VLOOKUP(D681,#REF!,3,FALSE)),fctlontodouble(VLOOKUP(D681,#REF!,4,FALSE)),FALSE))),7,4)),1,2))*60+MID((MID((IF(ISERR(A681),"",fctsoleil(A681,fctlattodouble(VLOOKUP(D681,#REF!,3,FALSE)),fctlontodouble(VLOOKUP(D681,#REF!,4,FALSE)),FALSE))),7,4)),3,4))/(60*24))-fctlontodouble(VLOOKUP(D681,#REF!,4,FALSE))/360,1)
),1," "),"")</f>
        <v/>
      </c>
      <c r="M681" s="79" t="str">
        <f t="shared" si="35"/>
        <v/>
      </c>
      <c r="N681" s="94"/>
      <c r="O681" s="83"/>
      <c r="P681" s="95"/>
      <c r="Q681" s="96"/>
      <c r="R681" s="97" t="str">
        <f>IF(AND(A681&lt;&gt;0,B681&lt;&gt;0,D681&lt;&gt;0,C681&lt;&gt;0,N681&lt;&gt;0),(vol_de_nuit(B681,D681,A681,C681,N681/24)*24),"")</f>
        <v/>
      </c>
      <c r="S681" s="98"/>
      <c r="T681" s="95"/>
      <c r="U681" s="99"/>
      <c r="V681" s="100"/>
      <c r="W681" s="101"/>
      <c r="X681" s="116" t="str">
        <f>IFERROR(IF(AND(VLOOKUP($F681,'Aircraft list'!$A$4:$G$39,2,FALSE)="YES",VLOOKUP($F681,'Aircraft list'!$A$4:$G$39,4,FALSE)="YES"),T681,""),"")</f>
        <v/>
      </c>
      <c r="Y681" s="115" t="str">
        <f>IFERROR(IF(AND(VLOOKUP($F681,'Aircraft list'!$A$4:$G$39,2,FALSE)="YES",VLOOKUP($F681,'Aircraft list'!$A$4:$G$39,4,FALSE)="YES"),V681,""),"")</f>
        <v/>
      </c>
      <c r="Z681" s="116" t="str">
        <f>IFERROR(IF(AND(VLOOKUP($F681,'Aircraft list'!$A$4:$G$39,3,FALSE)="YES",VLOOKUP($F681,'Aircraft list'!$A$4:$G$39,4,FALSE)="YES"),T681,""),"")</f>
        <v/>
      </c>
      <c r="AA681" s="115" t="str">
        <f>IFERROR(IF(AND(VLOOKUP($F681,'Aircraft list'!$A$4:$G$39,3,FALSE)="YES",VLOOKUP($F681,'Aircraft list'!$A$4:$G$39,4,FALSE)="YES"),V681,""),"")</f>
        <v/>
      </c>
      <c r="AB681" s="116" t="str">
        <f>IFERROR(IF(AND(VLOOKUP($F681,'Aircraft list'!$A$4:$G$39,2,FALSE)="YES",VLOOKUP($F681,'Aircraft list'!$A$4:$G$39,6,FALSE)="YES"),T681,""),"")</f>
        <v/>
      </c>
      <c r="AC681" s="115" t="str">
        <f>IFERROR(IF(AND(VLOOKUP($F681,'Aircraft list'!$A$4:$G$39,2,FALSE)="YES",VLOOKUP($F681,'Aircraft list'!$A$4:$G$39,6,FALSE)="YES"),V681,""),"")</f>
        <v/>
      </c>
      <c r="AD681" s="116" t="str">
        <f>IFERROR(IF(AND(VLOOKUP($F681,'Aircraft list'!$A$4:$G$39,3,FALSE)="YES",VLOOKUP($F681,'Aircraft list'!$A$4:$G$39,6,FALSE)="YES"),T681,""),"")</f>
        <v/>
      </c>
      <c r="AE681" s="117" t="str">
        <f>IFERROR(IF(AND(VLOOKUP($F681,'Aircraft list'!$A$4:$G$39,3,FALSE)="YES",VLOOKUP($F681,'Aircraft list'!$A$4:$G$39,6,FALSE)="YES"),U681,""),"")</f>
        <v/>
      </c>
      <c r="AF681" s="115" t="str">
        <f>IFERROR(IF(AND(VLOOKUP($F681,'Aircraft list'!$A$4:$G$39,3,FALSE)="YES",VLOOKUP($F681,'Aircraft list'!$A$4:$G$39,6,FALSE)="YES"),V681,""),"")</f>
        <v/>
      </c>
      <c r="AG681" s="116" t="str">
        <f>IFERROR(IF(VLOOKUP($F681,'Aircraft list'!$A$4:$G$39,5,FALSE)="YES",T681,""),"")</f>
        <v/>
      </c>
      <c r="AH681" s="117" t="str">
        <f>IFERROR(IF(VLOOKUP($F681,'Aircraft list'!$A$4:$G$39,5,FALSE)="YES",U681,""),"")</f>
        <v/>
      </c>
      <c r="AI681" s="115" t="str">
        <f>IFERROR(IF(VLOOKUP($F681,'Aircraft list'!$A$4:$G$39,5,FALSE)="YES",V681,""),"")</f>
        <v/>
      </c>
      <c r="AJ681" s="101"/>
      <c r="AK681" s="101"/>
      <c r="AL681" s="101"/>
      <c r="AM681" s="102" t="str">
        <f>IFERROR(IF(VLOOKUP($F681,'Aircraft list'!$A$4:$G$39,7,FALSE)="YES",N681,""),"")</f>
        <v/>
      </c>
      <c r="AN681" s="112"/>
      <c r="AO681" s="101"/>
      <c r="AP681" s="101"/>
      <c r="AQ681" s="101"/>
      <c r="AR681" s="111"/>
      <c r="AS681" s="102"/>
      <c r="AT681" s="102"/>
    </row>
    <row r="682" spans="1:46" s="50" customFormat="1">
      <c r="A682" s="84"/>
      <c r="B682" s="75"/>
      <c r="C682" s="76"/>
      <c r="D682" s="77"/>
      <c r="E682" s="73" t="str">
        <f t="shared" si="33"/>
        <v/>
      </c>
      <c r="F682" s="79"/>
      <c r="G682" s="80"/>
      <c r="H682" s="50" t="str">
        <f>IFERROR(IF(VLOOKUP(F682,'Aircraft list'!$A$4:$T$59, 3,FALSE)="YES", "ME", "SE" )," ")</f>
        <v xml:space="preserve"> </v>
      </c>
      <c r="I682" s="80"/>
      <c r="J682" s="81" t="str">
        <f ca="1">IFERROR(IF(AND(
MOD(C682-fctlontodouble(VLOOKUP(B682,#REF!,4,FALSE))/360,1)&gt;=MOD((((MID((MID((IF(ISERR(A682),"",fctsoleil(A682,fctlattodouble(VLOOKUP(B682,#REF!,3,FALSE)),fctlontodouble(VLOOKUP(B682,#REF!,4,FALSE)),FALSE))),1,4)),1,2))*60+MID((MID((IF(ISERR(A682),"",fctsoleil(A682,fctlattodouble(VLOOKUP(B682,#REF!,3,FALSE)),fctlontodouble(VLOOKUP(B682,#REF!,4,FALSE)),FALSE))),1,4)),3,4))/(60*24))-fctlontodouble(VLOOKUP(B682,#REF!,4,FALSE))/360,1),
MOD(C682-fctlontodouble(VLOOKUP(B682,#REF!,4,FALSE))/360,1)&lt;MOD((((MID((MID((IF(ISERR(A682),"",fctsoleil(A682,fctlattodouble(VLOOKUP(B682,#REF!,3,FALSE)),fctlontodouble(VLOOKUP(B682,#REF!,4,FALSE)),FALSE))),7,4)),1,2))*60+MID((MID((IF(ISERR(A682),"",fctsoleil(A682,fctlattodouble(VLOOKUP(B682,#REF!,3,FALSE)),fctlontodouble(VLOOKUP(B682,#REF!,4,FALSE)),FALSE))),7,4)),3,4))/(60*24))-fctlontodouble(VLOOKUP(B682,#REF!,4,FALSE))/360,1)
),1,""),"")</f>
        <v/>
      </c>
      <c r="K682" s="82" t="str">
        <f t="shared" si="34"/>
        <v/>
      </c>
      <c r="L682" s="79" t="str">
        <f ca="1">IFERROR(IF(AND(
MOD(E682-fctlontodouble(VLOOKUP(D682,#REF!,4,FALSE))/360,1)&gt;=MOD((((MID((MID((IF(ISERR(A682),"",fctsoleil(A682,fctlattodouble(VLOOKUP(D682,#REF!,3,FALSE)),fctlontodouble(VLOOKUP(D682,#REF!,4,FALSE)),FALSE))),1,4)),1,2))*60+MID((MID((IF(ISERR(A682),"",fctsoleil(A682,fctlattodouble(VLOOKUP(D682,#REF!,3,FALSE)),fctlontodouble(VLOOKUP(D682,#REF!,4,FALSE)),FALSE))),1,4)),3,4))/(60*24))-fctlontodouble(VLOOKUP(D682,#REF!,4,FALSE))/360,1),
MOD(E682-fctlontodouble(VLOOKUP(D682,#REF!,4,FALSE))/360,1)&lt;MOD((((MID((MID((IF(ISERR(A682),"",fctsoleil(A682,fctlattodouble(VLOOKUP(D682,#REF!,3,FALSE)),fctlontodouble(VLOOKUP(D682,#REF!,4,FALSE)),FALSE))),7,4)),1,2))*60+MID((MID((IF(ISERR(A682),"",fctsoleil(A682,fctlattodouble(VLOOKUP(D682,#REF!,3,FALSE)),fctlontodouble(VLOOKUP(D682,#REF!,4,FALSE)),FALSE))),7,4)),3,4))/(60*24))-fctlontodouble(VLOOKUP(D682,#REF!,4,FALSE))/360,1)
),1," "),"")</f>
        <v/>
      </c>
      <c r="M682" s="79" t="str">
        <f t="shared" si="35"/>
        <v/>
      </c>
      <c r="N682" s="94"/>
      <c r="O682" s="83"/>
      <c r="P682" s="95"/>
      <c r="Q682" s="96"/>
      <c r="R682" s="97" t="str">
        <f>IF(AND(A682&lt;&gt;0,B682&lt;&gt;0,D682&lt;&gt;0,C682&lt;&gt;0,N682&lt;&gt;0),(vol_de_nuit(B682,D682,A682,C682,N682/24)*24),"")</f>
        <v/>
      </c>
      <c r="S682" s="98"/>
      <c r="T682" s="95"/>
      <c r="U682" s="99"/>
      <c r="V682" s="100"/>
      <c r="W682" s="101"/>
      <c r="X682" s="116" t="str">
        <f>IFERROR(IF(AND(VLOOKUP($F682,'Aircraft list'!$A$4:$G$39,2,FALSE)="YES",VLOOKUP($F682,'Aircraft list'!$A$4:$G$39,4,FALSE)="YES"),T682,""),"")</f>
        <v/>
      </c>
      <c r="Y682" s="115" t="str">
        <f>IFERROR(IF(AND(VLOOKUP($F682,'Aircraft list'!$A$4:$G$39,2,FALSE)="YES",VLOOKUP($F682,'Aircraft list'!$A$4:$G$39,4,FALSE)="YES"),V682,""),"")</f>
        <v/>
      </c>
      <c r="Z682" s="116" t="str">
        <f>IFERROR(IF(AND(VLOOKUP($F682,'Aircraft list'!$A$4:$G$39,3,FALSE)="YES",VLOOKUP($F682,'Aircraft list'!$A$4:$G$39,4,FALSE)="YES"),T682,""),"")</f>
        <v/>
      </c>
      <c r="AA682" s="115" t="str">
        <f>IFERROR(IF(AND(VLOOKUP($F682,'Aircraft list'!$A$4:$G$39,3,FALSE)="YES",VLOOKUP($F682,'Aircraft list'!$A$4:$G$39,4,FALSE)="YES"),V682,""),"")</f>
        <v/>
      </c>
      <c r="AB682" s="116" t="str">
        <f>IFERROR(IF(AND(VLOOKUP($F682,'Aircraft list'!$A$4:$G$39,2,FALSE)="YES",VLOOKUP($F682,'Aircraft list'!$A$4:$G$39,6,FALSE)="YES"),T682,""),"")</f>
        <v/>
      </c>
      <c r="AC682" s="115" t="str">
        <f>IFERROR(IF(AND(VLOOKUP($F682,'Aircraft list'!$A$4:$G$39,2,FALSE)="YES",VLOOKUP($F682,'Aircraft list'!$A$4:$G$39,6,FALSE)="YES"),V682,""),"")</f>
        <v/>
      </c>
      <c r="AD682" s="116" t="str">
        <f>IFERROR(IF(AND(VLOOKUP($F682,'Aircraft list'!$A$4:$G$39,3,FALSE)="YES",VLOOKUP($F682,'Aircraft list'!$A$4:$G$39,6,FALSE)="YES"),T682,""),"")</f>
        <v/>
      </c>
      <c r="AE682" s="117" t="str">
        <f>IFERROR(IF(AND(VLOOKUP($F682,'Aircraft list'!$A$4:$G$39,3,FALSE)="YES",VLOOKUP($F682,'Aircraft list'!$A$4:$G$39,6,FALSE)="YES"),U682,""),"")</f>
        <v/>
      </c>
      <c r="AF682" s="115" t="str">
        <f>IFERROR(IF(AND(VLOOKUP($F682,'Aircraft list'!$A$4:$G$39,3,FALSE)="YES",VLOOKUP($F682,'Aircraft list'!$A$4:$G$39,6,FALSE)="YES"),V682,""),"")</f>
        <v/>
      </c>
      <c r="AG682" s="116" t="str">
        <f>IFERROR(IF(VLOOKUP($F682,'Aircraft list'!$A$4:$G$39,5,FALSE)="YES",T682,""),"")</f>
        <v/>
      </c>
      <c r="AH682" s="117" t="str">
        <f>IFERROR(IF(VLOOKUP($F682,'Aircraft list'!$A$4:$G$39,5,FALSE)="YES",U682,""),"")</f>
        <v/>
      </c>
      <c r="AI682" s="115" t="str">
        <f>IFERROR(IF(VLOOKUP($F682,'Aircraft list'!$A$4:$G$39,5,FALSE)="YES",V682,""),"")</f>
        <v/>
      </c>
      <c r="AJ682" s="101"/>
      <c r="AK682" s="101"/>
      <c r="AL682" s="101"/>
      <c r="AM682" s="102" t="str">
        <f>IFERROR(IF(VLOOKUP($F682,'Aircraft list'!$A$4:$G$39,7,FALSE)="YES",N682,""),"")</f>
        <v/>
      </c>
      <c r="AN682" s="112"/>
      <c r="AO682" s="101"/>
      <c r="AP682" s="101"/>
      <c r="AQ682" s="101"/>
      <c r="AR682" s="111"/>
      <c r="AS682" s="102"/>
      <c r="AT682" s="102"/>
    </row>
    <row r="683" spans="1:46" s="50" customFormat="1">
      <c r="A683" s="84"/>
      <c r="B683" s="75"/>
      <c r="C683" s="76"/>
      <c r="D683" s="77"/>
      <c r="E683" s="73" t="str">
        <f t="shared" si="33"/>
        <v/>
      </c>
      <c r="F683" s="79"/>
      <c r="G683" s="80"/>
      <c r="H683" s="50" t="str">
        <f>IFERROR(IF(VLOOKUP(F683,'Aircraft list'!$A$4:$T$59, 3,FALSE)="YES", "ME", "SE" )," ")</f>
        <v xml:space="preserve"> </v>
      </c>
      <c r="I683" s="80"/>
      <c r="J683" s="81" t="str">
        <f ca="1">IFERROR(IF(AND(
MOD(C683-fctlontodouble(VLOOKUP(B683,#REF!,4,FALSE))/360,1)&gt;=MOD((((MID((MID((IF(ISERR(A683),"",fctsoleil(A683,fctlattodouble(VLOOKUP(B683,#REF!,3,FALSE)),fctlontodouble(VLOOKUP(B683,#REF!,4,FALSE)),FALSE))),1,4)),1,2))*60+MID((MID((IF(ISERR(A683),"",fctsoleil(A683,fctlattodouble(VLOOKUP(B683,#REF!,3,FALSE)),fctlontodouble(VLOOKUP(B683,#REF!,4,FALSE)),FALSE))),1,4)),3,4))/(60*24))-fctlontodouble(VLOOKUP(B683,#REF!,4,FALSE))/360,1),
MOD(C683-fctlontodouble(VLOOKUP(B683,#REF!,4,FALSE))/360,1)&lt;MOD((((MID((MID((IF(ISERR(A683),"",fctsoleil(A683,fctlattodouble(VLOOKUP(B683,#REF!,3,FALSE)),fctlontodouble(VLOOKUP(B683,#REF!,4,FALSE)),FALSE))),7,4)),1,2))*60+MID((MID((IF(ISERR(A683),"",fctsoleil(A683,fctlattodouble(VLOOKUP(B683,#REF!,3,FALSE)),fctlontodouble(VLOOKUP(B683,#REF!,4,FALSE)),FALSE))),7,4)),3,4))/(60*24))-fctlontodouble(VLOOKUP(B683,#REF!,4,FALSE))/360,1)
),1,""),"")</f>
        <v/>
      </c>
      <c r="K683" s="82" t="str">
        <f t="shared" si="34"/>
        <v/>
      </c>
      <c r="L683" s="79" t="str">
        <f ca="1">IFERROR(IF(AND(
MOD(E683-fctlontodouble(VLOOKUP(D683,#REF!,4,FALSE))/360,1)&gt;=MOD((((MID((MID((IF(ISERR(A683),"",fctsoleil(A683,fctlattodouble(VLOOKUP(D683,#REF!,3,FALSE)),fctlontodouble(VLOOKUP(D683,#REF!,4,FALSE)),FALSE))),1,4)),1,2))*60+MID((MID((IF(ISERR(A683),"",fctsoleil(A683,fctlattodouble(VLOOKUP(D683,#REF!,3,FALSE)),fctlontodouble(VLOOKUP(D683,#REF!,4,FALSE)),FALSE))),1,4)),3,4))/(60*24))-fctlontodouble(VLOOKUP(D683,#REF!,4,FALSE))/360,1),
MOD(E683-fctlontodouble(VLOOKUP(D683,#REF!,4,FALSE))/360,1)&lt;MOD((((MID((MID((IF(ISERR(A683),"",fctsoleil(A683,fctlattodouble(VLOOKUP(D683,#REF!,3,FALSE)),fctlontodouble(VLOOKUP(D683,#REF!,4,FALSE)),FALSE))),7,4)),1,2))*60+MID((MID((IF(ISERR(A683),"",fctsoleil(A683,fctlattodouble(VLOOKUP(D683,#REF!,3,FALSE)),fctlontodouble(VLOOKUP(D683,#REF!,4,FALSE)),FALSE))),7,4)),3,4))/(60*24))-fctlontodouble(VLOOKUP(D683,#REF!,4,FALSE))/360,1)
),1," "),"")</f>
        <v/>
      </c>
      <c r="M683" s="79" t="str">
        <f t="shared" si="35"/>
        <v/>
      </c>
      <c r="N683" s="94"/>
      <c r="O683" s="83"/>
      <c r="P683" s="95"/>
      <c r="Q683" s="96"/>
      <c r="R683" s="97" t="str">
        <f>IF(AND(A683&lt;&gt;0,B683&lt;&gt;0,D683&lt;&gt;0,C683&lt;&gt;0,N683&lt;&gt;0),(vol_de_nuit(B683,D683,A683,C683,N683/24)*24),"")</f>
        <v/>
      </c>
      <c r="S683" s="98"/>
      <c r="T683" s="95"/>
      <c r="U683" s="99"/>
      <c r="V683" s="100"/>
      <c r="W683" s="101"/>
      <c r="X683" s="116" t="str">
        <f>IFERROR(IF(AND(VLOOKUP($F683,'Aircraft list'!$A$4:$G$39,2,FALSE)="YES",VLOOKUP($F683,'Aircraft list'!$A$4:$G$39,4,FALSE)="YES"),T683,""),"")</f>
        <v/>
      </c>
      <c r="Y683" s="115" t="str">
        <f>IFERROR(IF(AND(VLOOKUP($F683,'Aircraft list'!$A$4:$G$39,2,FALSE)="YES",VLOOKUP($F683,'Aircraft list'!$A$4:$G$39,4,FALSE)="YES"),V683,""),"")</f>
        <v/>
      </c>
      <c r="Z683" s="116" t="str">
        <f>IFERROR(IF(AND(VLOOKUP($F683,'Aircraft list'!$A$4:$G$39,3,FALSE)="YES",VLOOKUP($F683,'Aircraft list'!$A$4:$G$39,4,FALSE)="YES"),T683,""),"")</f>
        <v/>
      </c>
      <c r="AA683" s="115" t="str">
        <f>IFERROR(IF(AND(VLOOKUP($F683,'Aircraft list'!$A$4:$G$39,3,FALSE)="YES",VLOOKUP($F683,'Aircraft list'!$A$4:$G$39,4,FALSE)="YES"),V683,""),"")</f>
        <v/>
      </c>
      <c r="AB683" s="116" t="str">
        <f>IFERROR(IF(AND(VLOOKUP($F683,'Aircraft list'!$A$4:$G$39,2,FALSE)="YES",VLOOKUP($F683,'Aircraft list'!$A$4:$G$39,6,FALSE)="YES"),T683,""),"")</f>
        <v/>
      </c>
      <c r="AC683" s="115" t="str">
        <f>IFERROR(IF(AND(VLOOKUP($F683,'Aircraft list'!$A$4:$G$39,2,FALSE)="YES",VLOOKUP($F683,'Aircraft list'!$A$4:$G$39,6,FALSE)="YES"),V683,""),"")</f>
        <v/>
      </c>
      <c r="AD683" s="116" t="str">
        <f>IFERROR(IF(AND(VLOOKUP($F683,'Aircraft list'!$A$4:$G$39,3,FALSE)="YES",VLOOKUP($F683,'Aircraft list'!$A$4:$G$39,6,FALSE)="YES"),T683,""),"")</f>
        <v/>
      </c>
      <c r="AE683" s="117" t="str">
        <f>IFERROR(IF(AND(VLOOKUP($F683,'Aircraft list'!$A$4:$G$39,3,FALSE)="YES",VLOOKUP($F683,'Aircraft list'!$A$4:$G$39,6,FALSE)="YES"),U683,""),"")</f>
        <v/>
      </c>
      <c r="AF683" s="115" t="str">
        <f>IFERROR(IF(AND(VLOOKUP($F683,'Aircraft list'!$A$4:$G$39,3,FALSE)="YES",VLOOKUP($F683,'Aircraft list'!$A$4:$G$39,6,FALSE)="YES"),V683,""),"")</f>
        <v/>
      </c>
      <c r="AG683" s="116" t="str">
        <f>IFERROR(IF(VLOOKUP($F683,'Aircraft list'!$A$4:$G$39,5,FALSE)="YES",T683,""),"")</f>
        <v/>
      </c>
      <c r="AH683" s="117" t="str">
        <f>IFERROR(IF(VLOOKUP($F683,'Aircraft list'!$A$4:$G$39,5,FALSE)="YES",U683,""),"")</f>
        <v/>
      </c>
      <c r="AI683" s="115" t="str">
        <f>IFERROR(IF(VLOOKUP($F683,'Aircraft list'!$A$4:$G$39,5,FALSE)="YES",V683,""),"")</f>
        <v/>
      </c>
      <c r="AJ683" s="101"/>
      <c r="AK683" s="101"/>
      <c r="AL683" s="101"/>
      <c r="AM683" s="102" t="str">
        <f>IFERROR(IF(VLOOKUP($F683,'Aircraft list'!$A$4:$G$39,7,FALSE)="YES",N683,""),"")</f>
        <v/>
      </c>
      <c r="AN683" s="112"/>
      <c r="AO683" s="101"/>
      <c r="AP683" s="101"/>
      <c r="AQ683" s="101"/>
      <c r="AR683" s="111"/>
      <c r="AS683" s="102"/>
      <c r="AT683" s="102"/>
    </row>
    <row r="684" spans="1:46" s="50" customFormat="1">
      <c r="A684" s="84"/>
      <c r="B684" s="75"/>
      <c r="C684" s="76"/>
      <c r="D684" s="77"/>
      <c r="E684" s="73" t="str">
        <f t="shared" si="33"/>
        <v/>
      </c>
      <c r="F684" s="79"/>
      <c r="G684" s="80"/>
      <c r="H684" s="50" t="str">
        <f>IFERROR(IF(VLOOKUP(F684,'Aircraft list'!$A$4:$T$59, 3,FALSE)="YES", "ME", "SE" )," ")</f>
        <v xml:space="preserve"> </v>
      </c>
      <c r="I684" s="80"/>
      <c r="J684" s="81" t="str">
        <f ca="1">IFERROR(IF(AND(
MOD(C684-fctlontodouble(VLOOKUP(B684,#REF!,4,FALSE))/360,1)&gt;=MOD((((MID((MID((IF(ISERR(A684),"",fctsoleil(A684,fctlattodouble(VLOOKUP(B684,#REF!,3,FALSE)),fctlontodouble(VLOOKUP(B684,#REF!,4,FALSE)),FALSE))),1,4)),1,2))*60+MID((MID((IF(ISERR(A684),"",fctsoleil(A684,fctlattodouble(VLOOKUP(B684,#REF!,3,FALSE)),fctlontodouble(VLOOKUP(B684,#REF!,4,FALSE)),FALSE))),1,4)),3,4))/(60*24))-fctlontodouble(VLOOKUP(B684,#REF!,4,FALSE))/360,1),
MOD(C684-fctlontodouble(VLOOKUP(B684,#REF!,4,FALSE))/360,1)&lt;MOD((((MID((MID((IF(ISERR(A684),"",fctsoleil(A684,fctlattodouble(VLOOKUP(B684,#REF!,3,FALSE)),fctlontodouble(VLOOKUP(B684,#REF!,4,FALSE)),FALSE))),7,4)),1,2))*60+MID((MID((IF(ISERR(A684),"",fctsoleil(A684,fctlattodouble(VLOOKUP(B684,#REF!,3,FALSE)),fctlontodouble(VLOOKUP(B684,#REF!,4,FALSE)),FALSE))),7,4)),3,4))/(60*24))-fctlontodouble(VLOOKUP(B684,#REF!,4,FALSE))/360,1)
),1,""),"")</f>
        <v/>
      </c>
      <c r="K684" s="82" t="str">
        <f t="shared" si="34"/>
        <v/>
      </c>
      <c r="L684" s="79" t="str">
        <f ca="1">IFERROR(IF(AND(
MOD(E684-fctlontodouble(VLOOKUP(D684,#REF!,4,FALSE))/360,1)&gt;=MOD((((MID((MID((IF(ISERR(A684),"",fctsoleil(A684,fctlattodouble(VLOOKUP(D684,#REF!,3,FALSE)),fctlontodouble(VLOOKUP(D684,#REF!,4,FALSE)),FALSE))),1,4)),1,2))*60+MID((MID((IF(ISERR(A684),"",fctsoleil(A684,fctlattodouble(VLOOKUP(D684,#REF!,3,FALSE)),fctlontodouble(VLOOKUP(D684,#REF!,4,FALSE)),FALSE))),1,4)),3,4))/(60*24))-fctlontodouble(VLOOKUP(D684,#REF!,4,FALSE))/360,1),
MOD(E684-fctlontodouble(VLOOKUP(D684,#REF!,4,FALSE))/360,1)&lt;MOD((((MID((MID((IF(ISERR(A684),"",fctsoleil(A684,fctlattodouble(VLOOKUP(D684,#REF!,3,FALSE)),fctlontodouble(VLOOKUP(D684,#REF!,4,FALSE)),FALSE))),7,4)),1,2))*60+MID((MID((IF(ISERR(A684),"",fctsoleil(A684,fctlattodouble(VLOOKUP(D684,#REF!,3,FALSE)),fctlontodouble(VLOOKUP(D684,#REF!,4,FALSE)),FALSE))),7,4)),3,4))/(60*24))-fctlontodouble(VLOOKUP(D684,#REF!,4,FALSE))/360,1)
),1," "),"")</f>
        <v/>
      </c>
      <c r="M684" s="79" t="str">
        <f t="shared" si="35"/>
        <v/>
      </c>
      <c r="N684" s="94"/>
      <c r="O684" s="83"/>
      <c r="P684" s="95"/>
      <c r="Q684" s="96"/>
      <c r="R684" s="97" t="str">
        <f>IF(AND(A684&lt;&gt;0,B684&lt;&gt;0,D684&lt;&gt;0,C684&lt;&gt;0,N684&lt;&gt;0),(vol_de_nuit(B684,D684,A684,C684,N684/24)*24),"")</f>
        <v/>
      </c>
      <c r="S684" s="98"/>
      <c r="T684" s="95"/>
      <c r="U684" s="99"/>
      <c r="V684" s="100"/>
      <c r="W684" s="101"/>
      <c r="X684" s="116" t="str">
        <f>IFERROR(IF(AND(VLOOKUP($F684,'Aircraft list'!$A$4:$G$39,2,FALSE)="YES",VLOOKUP($F684,'Aircraft list'!$A$4:$G$39,4,FALSE)="YES"),T684,""),"")</f>
        <v/>
      </c>
      <c r="Y684" s="115" t="str">
        <f>IFERROR(IF(AND(VLOOKUP($F684,'Aircraft list'!$A$4:$G$39,2,FALSE)="YES",VLOOKUP($F684,'Aircraft list'!$A$4:$G$39,4,FALSE)="YES"),V684,""),"")</f>
        <v/>
      </c>
      <c r="Z684" s="116" t="str">
        <f>IFERROR(IF(AND(VLOOKUP($F684,'Aircraft list'!$A$4:$G$39,3,FALSE)="YES",VLOOKUP($F684,'Aircraft list'!$A$4:$G$39,4,FALSE)="YES"),T684,""),"")</f>
        <v/>
      </c>
      <c r="AA684" s="115" t="str">
        <f>IFERROR(IF(AND(VLOOKUP($F684,'Aircraft list'!$A$4:$G$39,3,FALSE)="YES",VLOOKUP($F684,'Aircraft list'!$A$4:$G$39,4,FALSE)="YES"),V684,""),"")</f>
        <v/>
      </c>
      <c r="AB684" s="116" t="str">
        <f>IFERROR(IF(AND(VLOOKUP($F684,'Aircraft list'!$A$4:$G$39,2,FALSE)="YES",VLOOKUP($F684,'Aircraft list'!$A$4:$G$39,6,FALSE)="YES"),T684,""),"")</f>
        <v/>
      </c>
      <c r="AC684" s="115" t="str">
        <f>IFERROR(IF(AND(VLOOKUP($F684,'Aircraft list'!$A$4:$G$39,2,FALSE)="YES",VLOOKUP($F684,'Aircraft list'!$A$4:$G$39,6,FALSE)="YES"),V684,""),"")</f>
        <v/>
      </c>
      <c r="AD684" s="116" t="str">
        <f>IFERROR(IF(AND(VLOOKUP($F684,'Aircraft list'!$A$4:$G$39,3,FALSE)="YES",VLOOKUP($F684,'Aircraft list'!$A$4:$G$39,6,FALSE)="YES"),T684,""),"")</f>
        <v/>
      </c>
      <c r="AE684" s="117" t="str">
        <f>IFERROR(IF(AND(VLOOKUP($F684,'Aircraft list'!$A$4:$G$39,3,FALSE)="YES",VLOOKUP($F684,'Aircraft list'!$A$4:$G$39,6,FALSE)="YES"),U684,""),"")</f>
        <v/>
      </c>
      <c r="AF684" s="115" t="str">
        <f>IFERROR(IF(AND(VLOOKUP($F684,'Aircraft list'!$A$4:$G$39,3,FALSE)="YES",VLOOKUP($F684,'Aircraft list'!$A$4:$G$39,6,FALSE)="YES"),V684,""),"")</f>
        <v/>
      </c>
      <c r="AG684" s="116" t="str">
        <f>IFERROR(IF(VLOOKUP($F684,'Aircraft list'!$A$4:$G$39,5,FALSE)="YES",T684,""),"")</f>
        <v/>
      </c>
      <c r="AH684" s="117" t="str">
        <f>IFERROR(IF(VLOOKUP($F684,'Aircraft list'!$A$4:$G$39,5,FALSE)="YES",U684,""),"")</f>
        <v/>
      </c>
      <c r="AI684" s="115" t="str">
        <f>IFERROR(IF(VLOOKUP($F684,'Aircraft list'!$A$4:$G$39,5,FALSE)="YES",V684,""),"")</f>
        <v/>
      </c>
      <c r="AJ684" s="101"/>
      <c r="AK684" s="101"/>
      <c r="AL684" s="101"/>
      <c r="AM684" s="102" t="str">
        <f>IFERROR(IF(VLOOKUP($F684,'Aircraft list'!$A$4:$G$39,7,FALSE)="YES",N684,""),"")</f>
        <v/>
      </c>
      <c r="AN684" s="112"/>
      <c r="AO684" s="101"/>
      <c r="AP684" s="101"/>
      <c r="AQ684" s="101"/>
      <c r="AR684" s="111"/>
      <c r="AS684" s="102"/>
      <c r="AT684" s="102"/>
    </row>
    <row r="685" spans="1:46" s="50" customFormat="1">
      <c r="A685" s="84"/>
      <c r="B685" s="75"/>
      <c r="C685" s="76"/>
      <c r="D685" s="77"/>
      <c r="E685" s="73" t="str">
        <f t="shared" si="33"/>
        <v/>
      </c>
      <c r="F685" s="79"/>
      <c r="G685" s="80"/>
      <c r="H685" s="50" t="str">
        <f>IFERROR(IF(VLOOKUP(F685,'Aircraft list'!$A$4:$T$59, 3,FALSE)="YES", "ME", "SE" )," ")</f>
        <v xml:space="preserve"> </v>
      </c>
      <c r="I685" s="80"/>
      <c r="J685" s="81" t="str">
        <f ca="1">IFERROR(IF(AND(
MOD(C685-fctlontodouble(VLOOKUP(B685,#REF!,4,FALSE))/360,1)&gt;=MOD((((MID((MID((IF(ISERR(A685),"",fctsoleil(A685,fctlattodouble(VLOOKUP(B685,#REF!,3,FALSE)),fctlontodouble(VLOOKUP(B685,#REF!,4,FALSE)),FALSE))),1,4)),1,2))*60+MID((MID((IF(ISERR(A685),"",fctsoleil(A685,fctlattodouble(VLOOKUP(B685,#REF!,3,FALSE)),fctlontodouble(VLOOKUP(B685,#REF!,4,FALSE)),FALSE))),1,4)),3,4))/(60*24))-fctlontodouble(VLOOKUP(B685,#REF!,4,FALSE))/360,1),
MOD(C685-fctlontodouble(VLOOKUP(B685,#REF!,4,FALSE))/360,1)&lt;MOD((((MID((MID((IF(ISERR(A685),"",fctsoleil(A685,fctlattodouble(VLOOKUP(B685,#REF!,3,FALSE)),fctlontodouble(VLOOKUP(B685,#REF!,4,FALSE)),FALSE))),7,4)),1,2))*60+MID((MID((IF(ISERR(A685),"",fctsoleil(A685,fctlattodouble(VLOOKUP(B685,#REF!,3,FALSE)),fctlontodouble(VLOOKUP(B685,#REF!,4,FALSE)),FALSE))),7,4)),3,4))/(60*24))-fctlontodouble(VLOOKUP(B685,#REF!,4,FALSE))/360,1)
),1,""),"")</f>
        <v/>
      </c>
      <c r="K685" s="82" t="str">
        <f t="shared" si="34"/>
        <v/>
      </c>
      <c r="L685" s="79" t="str">
        <f ca="1">IFERROR(IF(AND(
MOD(E685-fctlontodouble(VLOOKUP(D685,#REF!,4,FALSE))/360,1)&gt;=MOD((((MID((MID((IF(ISERR(A685),"",fctsoleil(A685,fctlattodouble(VLOOKUP(D685,#REF!,3,FALSE)),fctlontodouble(VLOOKUP(D685,#REF!,4,FALSE)),FALSE))),1,4)),1,2))*60+MID((MID((IF(ISERR(A685),"",fctsoleil(A685,fctlattodouble(VLOOKUP(D685,#REF!,3,FALSE)),fctlontodouble(VLOOKUP(D685,#REF!,4,FALSE)),FALSE))),1,4)),3,4))/(60*24))-fctlontodouble(VLOOKUP(D685,#REF!,4,FALSE))/360,1),
MOD(E685-fctlontodouble(VLOOKUP(D685,#REF!,4,FALSE))/360,1)&lt;MOD((((MID((MID((IF(ISERR(A685),"",fctsoleil(A685,fctlattodouble(VLOOKUP(D685,#REF!,3,FALSE)),fctlontodouble(VLOOKUP(D685,#REF!,4,FALSE)),FALSE))),7,4)),1,2))*60+MID((MID((IF(ISERR(A685),"",fctsoleil(A685,fctlattodouble(VLOOKUP(D685,#REF!,3,FALSE)),fctlontodouble(VLOOKUP(D685,#REF!,4,FALSE)),FALSE))),7,4)),3,4))/(60*24))-fctlontodouble(VLOOKUP(D685,#REF!,4,FALSE))/360,1)
),1," "),"")</f>
        <v/>
      </c>
      <c r="M685" s="79" t="str">
        <f t="shared" si="35"/>
        <v/>
      </c>
      <c r="N685" s="94"/>
      <c r="O685" s="83"/>
      <c r="P685" s="95"/>
      <c r="Q685" s="96"/>
      <c r="R685" s="97" t="str">
        <f>IF(AND(A685&lt;&gt;0,B685&lt;&gt;0,D685&lt;&gt;0,C685&lt;&gt;0,N685&lt;&gt;0),(vol_de_nuit(B685,D685,A685,C685,N685/24)*24),"")</f>
        <v/>
      </c>
      <c r="S685" s="98"/>
      <c r="T685" s="95"/>
      <c r="U685" s="99"/>
      <c r="V685" s="100"/>
      <c r="W685" s="101"/>
      <c r="X685" s="116" t="str">
        <f>IFERROR(IF(AND(VLOOKUP($F685,'Aircraft list'!$A$4:$G$39,2,FALSE)="YES",VLOOKUP($F685,'Aircraft list'!$A$4:$G$39,4,FALSE)="YES"),T685,""),"")</f>
        <v/>
      </c>
      <c r="Y685" s="115" t="str">
        <f>IFERROR(IF(AND(VLOOKUP($F685,'Aircraft list'!$A$4:$G$39,2,FALSE)="YES",VLOOKUP($F685,'Aircraft list'!$A$4:$G$39,4,FALSE)="YES"),V685,""),"")</f>
        <v/>
      </c>
      <c r="Z685" s="116" t="str">
        <f>IFERROR(IF(AND(VLOOKUP($F685,'Aircraft list'!$A$4:$G$39,3,FALSE)="YES",VLOOKUP($F685,'Aircraft list'!$A$4:$G$39,4,FALSE)="YES"),T685,""),"")</f>
        <v/>
      </c>
      <c r="AA685" s="115" t="str">
        <f>IFERROR(IF(AND(VLOOKUP($F685,'Aircraft list'!$A$4:$G$39,3,FALSE)="YES",VLOOKUP($F685,'Aircraft list'!$A$4:$G$39,4,FALSE)="YES"),V685,""),"")</f>
        <v/>
      </c>
      <c r="AB685" s="116" t="str">
        <f>IFERROR(IF(AND(VLOOKUP($F685,'Aircraft list'!$A$4:$G$39,2,FALSE)="YES",VLOOKUP($F685,'Aircraft list'!$A$4:$G$39,6,FALSE)="YES"),T685,""),"")</f>
        <v/>
      </c>
      <c r="AC685" s="115" t="str">
        <f>IFERROR(IF(AND(VLOOKUP($F685,'Aircraft list'!$A$4:$G$39,2,FALSE)="YES",VLOOKUP($F685,'Aircraft list'!$A$4:$G$39,6,FALSE)="YES"),V685,""),"")</f>
        <v/>
      </c>
      <c r="AD685" s="116" t="str">
        <f>IFERROR(IF(AND(VLOOKUP($F685,'Aircraft list'!$A$4:$G$39,3,FALSE)="YES",VLOOKUP($F685,'Aircraft list'!$A$4:$G$39,6,FALSE)="YES"),T685,""),"")</f>
        <v/>
      </c>
      <c r="AE685" s="117" t="str">
        <f>IFERROR(IF(AND(VLOOKUP($F685,'Aircraft list'!$A$4:$G$39,3,FALSE)="YES",VLOOKUP($F685,'Aircraft list'!$A$4:$G$39,6,FALSE)="YES"),U685,""),"")</f>
        <v/>
      </c>
      <c r="AF685" s="115" t="str">
        <f>IFERROR(IF(AND(VLOOKUP($F685,'Aircraft list'!$A$4:$G$39,3,FALSE)="YES",VLOOKUP($F685,'Aircraft list'!$A$4:$G$39,6,FALSE)="YES"),V685,""),"")</f>
        <v/>
      </c>
      <c r="AG685" s="116" t="str">
        <f>IFERROR(IF(VLOOKUP($F685,'Aircraft list'!$A$4:$G$39,5,FALSE)="YES",T685,""),"")</f>
        <v/>
      </c>
      <c r="AH685" s="117" t="str">
        <f>IFERROR(IF(VLOOKUP($F685,'Aircraft list'!$A$4:$G$39,5,FALSE)="YES",U685,""),"")</f>
        <v/>
      </c>
      <c r="AI685" s="115" t="str">
        <f>IFERROR(IF(VLOOKUP($F685,'Aircraft list'!$A$4:$G$39,5,FALSE)="YES",V685,""),"")</f>
        <v/>
      </c>
      <c r="AJ685" s="101"/>
      <c r="AK685" s="101"/>
      <c r="AL685" s="101"/>
      <c r="AM685" s="102" t="str">
        <f>IFERROR(IF(VLOOKUP($F685,'Aircraft list'!$A$4:$G$39,7,FALSE)="YES",N685,""),"")</f>
        <v/>
      </c>
      <c r="AN685" s="112"/>
      <c r="AO685" s="101"/>
      <c r="AP685" s="101"/>
      <c r="AQ685" s="101"/>
      <c r="AR685" s="111"/>
      <c r="AS685" s="102"/>
      <c r="AT685" s="102"/>
    </row>
    <row r="686" spans="1:46" s="50" customFormat="1">
      <c r="A686" s="84"/>
      <c r="B686" s="75"/>
      <c r="C686" s="76"/>
      <c r="D686" s="77"/>
      <c r="E686" s="73" t="str">
        <f t="shared" si="33"/>
        <v/>
      </c>
      <c r="F686" s="79"/>
      <c r="G686" s="80"/>
      <c r="H686" s="50" t="str">
        <f>IFERROR(IF(VLOOKUP(F686,'Aircraft list'!$A$4:$T$59, 3,FALSE)="YES", "ME", "SE" )," ")</f>
        <v xml:space="preserve"> </v>
      </c>
      <c r="I686" s="80"/>
      <c r="J686" s="81" t="str">
        <f ca="1">IFERROR(IF(AND(
MOD(C686-fctlontodouble(VLOOKUP(B686,#REF!,4,FALSE))/360,1)&gt;=MOD((((MID((MID((IF(ISERR(A686),"",fctsoleil(A686,fctlattodouble(VLOOKUP(B686,#REF!,3,FALSE)),fctlontodouble(VLOOKUP(B686,#REF!,4,FALSE)),FALSE))),1,4)),1,2))*60+MID((MID((IF(ISERR(A686),"",fctsoleil(A686,fctlattodouble(VLOOKUP(B686,#REF!,3,FALSE)),fctlontodouble(VLOOKUP(B686,#REF!,4,FALSE)),FALSE))),1,4)),3,4))/(60*24))-fctlontodouble(VLOOKUP(B686,#REF!,4,FALSE))/360,1),
MOD(C686-fctlontodouble(VLOOKUP(B686,#REF!,4,FALSE))/360,1)&lt;MOD((((MID((MID((IF(ISERR(A686),"",fctsoleil(A686,fctlattodouble(VLOOKUP(B686,#REF!,3,FALSE)),fctlontodouble(VLOOKUP(B686,#REF!,4,FALSE)),FALSE))),7,4)),1,2))*60+MID((MID((IF(ISERR(A686),"",fctsoleil(A686,fctlattodouble(VLOOKUP(B686,#REF!,3,FALSE)),fctlontodouble(VLOOKUP(B686,#REF!,4,FALSE)),FALSE))),7,4)),3,4))/(60*24))-fctlontodouble(VLOOKUP(B686,#REF!,4,FALSE))/360,1)
),1,""),"")</f>
        <v/>
      </c>
      <c r="K686" s="82" t="str">
        <f t="shared" si="34"/>
        <v/>
      </c>
      <c r="L686" s="79" t="str">
        <f ca="1">IFERROR(IF(AND(
MOD(E686-fctlontodouble(VLOOKUP(D686,#REF!,4,FALSE))/360,1)&gt;=MOD((((MID((MID((IF(ISERR(A686),"",fctsoleil(A686,fctlattodouble(VLOOKUP(D686,#REF!,3,FALSE)),fctlontodouble(VLOOKUP(D686,#REF!,4,FALSE)),FALSE))),1,4)),1,2))*60+MID((MID((IF(ISERR(A686),"",fctsoleil(A686,fctlattodouble(VLOOKUP(D686,#REF!,3,FALSE)),fctlontodouble(VLOOKUP(D686,#REF!,4,FALSE)),FALSE))),1,4)),3,4))/(60*24))-fctlontodouble(VLOOKUP(D686,#REF!,4,FALSE))/360,1),
MOD(E686-fctlontodouble(VLOOKUP(D686,#REF!,4,FALSE))/360,1)&lt;MOD((((MID((MID((IF(ISERR(A686),"",fctsoleil(A686,fctlattodouble(VLOOKUP(D686,#REF!,3,FALSE)),fctlontodouble(VLOOKUP(D686,#REF!,4,FALSE)),FALSE))),7,4)),1,2))*60+MID((MID((IF(ISERR(A686),"",fctsoleil(A686,fctlattodouble(VLOOKUP(D686,#REF!,3,FALSE)),fctlontodouble(VLOOKUP(D686,#REF!,4,FALSE)),FALSE))),7,4)),3,4))/(60*24))-fctlontodouble(VLOOKUP(D686,#REF!,4,FALSE))/360,1)
),1," "),"")</f>
        <v/>
      </c>
      <c r="M686" s="79" t="str">
        <f t="shared" si="35"/>
        <v/>
      </c>
      <c r="N686" s="94"/>
      <c r="O686" s="83"/>
      <c r="P686" s="95"/>
      <c r="Q686" s="96"/>
      <c r="R686" s="97" t="str">
        <f>IF(AND(A686&lt;&gt;0,B686&lt;&gt;0,D686&lt;&gt;0,C686&lt;&gt;0,N686&lt;&gt;0),(vol_de_nuit(B686,D686,A686,C686,N686/24)*24),"")</f>
        <v/>
      </c>
      <c r="S686" s="98"/>
      <c r="T686" s="95"/>
      <c r="U686" s="99"/>
      <c r="V686" s="100"/>
      <c r="W686" s="101"/>
      <c r="X686" s="116" t="str">
        <f>IFERROR(IF(AND(VLOOKUP($F686,'Aircraft list'!$A$4:$G$39,2,FALSE)="YES",VLOOKUP($F686,'Aircraft list'!$A$4:$G$39,4,FALSE)="YES"),T686,""),"")</f>
        <v/>
      </c>
      <c r="Y686" s="115" t="str">
        <f>IFERROR(IF(AND(VLOOKUP($F686,'Aircraft list'!$A$4:$G$39,2,FALSE)="YES",VLOOKUP($F686,'Aircraft list'!$A$4:$G$39,4,FALSE)="YES"),V686,""),"")</f>
        <v/>
      </c>
      <c r="Z686" s="116" t="str">
        <f>IFERROR(IF(AND(VLOOKUP($F686,'Aircraft list'!$A$4:$G$39,3,FALSE)="YES",VLOOKUP($F686,'Aircraft list'!$A$4:$G$39,4,FALSE)="YES"),T686,""),"")</f>
        <v/>
      </c>
      <c r="AA686" s="115" t="str">
        <f>IFERROR(IF(AND(VLOOKUP($F686,'Aircraft list'!$A$4:$G$39,3,FALSE)="YES",VLOOKUP($F686,'Aircraft list'!$A$4:$G$39,4,FALSE)="YES"),V686,""),"")</f>
        <v/>
      </c>
      <c r="AB686" s="116" t="str">
        <f>IFERROR(IF(AND(VLOOKUP($F686,'Aircraft list'!$A$4:$G$39,2,FALSE)="YES",VLOOKUP($F686,'Aircraft list'!$A$4:$G$39,6,FALSE)="YES"),T686,""),"")</f>
        <v/>
      </c>
      <c r="AC686" s="115" t="str">
        <f>IFERROR(IF(AND(VLOOKUP($F686,'Aircraft list'!$A$4:$G$39,2,FALSE)="YES",VLOOKUP($F686,'Aircraft list'!$A$4:$G$39,6,FALSE)="YES"),V686,""),"")</f>
        <v/>
      </c>
      <c r="AD686" s="116" t="str">
        <f>IFERROR(IF(AND(VLOOKUP($F686,'Aircraft list'!$A$4:$G$39,3,FALSE)="YES",VLOOKUP($F686,'Aircraft list'!$A$4:$G$39,6,FALSE)="YES"),T686,""),"")</f>
        <v/>
      </c>
      <c r="AE686" s="117" t="str">
        <f>IFERROR(IF(AND(VLOOKUP($F686,'Aircraft list'!$A$4:$G$39,3,FALSE)="YES",VLOOKUP($F686,'Aircraft list'!$A$4:$G$39,6,FALSE)="YES"),U686,""),"")</f>
        <v/>
      </c>
      <c r="AF686" s="115" t="str">
        <f>IFERROR(IF(AND(VLOOKUP($F686,'Aircraft list'!$A$4:$G$39,3,FALSE)="YES",VLOOKUP($F686,'Aircraft list'!$A$4:$G$39,6,FALSE)="YES"),V686,""),"")</f>
        <v/>
      </c>
      <c r="AG686" s="116" t="str">
        <f>IFERROR(IF(VLOOKUP($F686,'Aircraft list'!$A$4:$G$39,5,FALSE)="YES",T686,""),"")</f>
        <v/>
      </c>
      <c r="AH686" s="117" t="str">
        <f>IFERROR(IF(VLOOKUP($F686,'Aircraft list'!$A$4:$G$39,5,FALSE)="YES",U686,""),"")</f>
        <v/>
      </c>
      <c r="AI686" s="115" t="str">
        <f>IFERROR(IF(VLOOKUP($F686,'Aircraft list'!$A$4:$G$39,5,FALSE)="YES",V686,""),"")</f>
        <v/>
      </c>
      <c r="AJ686" s="101"/>
      <c r="AK686" s="101"/>
      <c r="AL686" s="101"/>
      <c r="AM686" s="102" t="str">
        <f>IFERROR(IF(VLOOKUP($F686,'Aircraft list'!$A$4:$G$39,7,FALSE)="YES",N686,""),"")</f>
        <v/>
      </c>
      <c r="AN686" s="112"/>
      <c r="AO686" s="101"/>
      <c r="AP686" s="101"/>
      <c r="AQ686" s="101"/>
      <c r="AR686" s="111"/>
      <c r="AS686" s="102"/>
      <c r="AT686" s="102"/>
    </row>
    <row r="687" spans="1:46" s="50" customFormat="1">
      <c r="A687" s="84"/>
      <c r="B687" s="75"/>
      <c r="C687" s="76"/>
      <c r="D687" s="77"/>
      <c r="E687" s="73" t="str">
        <f t="shared" si="33"/>
        <v/>
      </c>
      <c r="F687" s="79"/>
      <c r="G687" s="80"/>
      <c r="H687" s="50" t="str">
        <f>IFERROR(IF(VLOOKUP(F687,'Aircraft list'!$A$4:$T$59, 3,FALSE)="YES", "ME", "SE" )," ")</f>
        <v xml:space="preserve"> </v>
      </c>
      <c r="I687" s="80"/>
      <c r="J687" s="81" t="str">
        <f ca="1">IFERROR(IF(AND(
MOD(C687-fctlontodouble(VLOOKUP(B687,#REF!,4,FALSE))/360,1)&gt;=MOD((((MID((MID((IF(ISERR(A687),"",fctsoleil(A687,fctlattodouble(VLOOKUP(B687,#REF!,3,FALSE)),fctlontodouble(VLOOKUP(B687,#REF!,4,FALSE)),FALSE))),1,4)),1,2))*60+MID((MID((IF(ISERR(A687),"",fctsoleil(A687,fctlattodouble(VLOOKUP(B687,#REF!,3,FALSE)),fctlontodouble(VLOOKUP(B687,#REF!,4,FALSE)),FALSE))),1,4)),3,4))/(60*24))-fctlontodouble(VLOOKUP(B687,#REF!,4,FALSE))/360,1),
MOD(C687-fctlontodouble(VLOOKUP(B687,#REF!,4,FALSE))/360,1)&lt;MOD((((MID((MID((IF(ISERR(A687),"",fctsoleil(A687,fctlattodouble(VLOOKUP(B687,#REF!,3,FALSE)),fctlontodouble(VLOOKUP(B687,#REF!,4,FALSE)),FALSE))),7,4)),1,2))*60+MID((MID((IF(ISERR(A687),"",fctsoleil(A687,fctlattodouble(VLOOKUP(B687,#REF!,3,FALSE)),fctlontodouble(VLOOKUP(B687,#REF!,4,FALSE)),FALSE))),7,4)),3,4))/(60*24))-fctlontodouble(VLOOKUP(B687,#REF!,4,FALSE))/360,1)
),1,""),"")</f>
        <v/>
      </c>
      <c r="K687" s="82" t="str">
        <f t="shared" si="34"/>
        <v/>
      </c>
      <c r="L687" s="79" t="str">
        <f ca="1">IFERROR(IF(AND(
MOD(E687-fctlontodouble(VLOOKUP(D687,#REF!,4,FALSE))/360,1)&gt;=MOD((((MID((MID((IF(ISERR(A687),"",fctsoleil(A687,fctlattodouble(VLOOKUP(D687,#REF!,3,FALSE)),fctlontodouble(VLOOKUP(D687,#REF!,4,FALSE)),FALSE))),1,4)),1,2))*60+MID((MID((IF(ISERR(A687),"",fctsoleil(A687,fctlattodouble(VLOOKUP(D687,#REF!,3,FALSE)),fctlontodouble(VLOOKUP(D687,#REF!,4,FALSE)),FALSE))),1,4)),3,4))/(60*24))-fctlontodouble(VLOOKUP(D687,#REF!,4,FALSE))/360,1),
MOD(E687-fctlontodouble(VLOOKUP(D687,#REF!,4,FALSE))/360,1)&lt;MOD((((MID((MID((IF(ISERR(A687),"",fctsoleil(A687,fctlattodouble(VLOOKUP(D687,#REF!,3,FALSE)),fctlontodouble(VLOOKUP(D687,#REF!,4,FALSE)),FALSE))),7,4)),1,2))*60+MID((MID((IF(ISERR(A687),"",fctsoleil(A687,fctlattodouble(VLOOKUP(D687,#REF!,3,FALSE)),fctlontodouble(VLOOKUP(D687,#REF!,4,FALSE)),FALSE))),7,4)),3,4))/(60*24))-fctlontodouble(VLOOKUP(D687,#REF!,4,FALSE))/360,1)
),1," "),"")</f>
        <v/>
      </c>
      <c r="M687" s="79" t="str">
        <f t="shared" si="35"/>
        <v/>
      </c>
      <c r="N687" s="94"/>
      <c r="O687" s="83"/>
      <c r="P687" s="95"/>
      <c r="Q687" s="96"/>
      <c r="R687" s="97" t="str">
        <f>IF(AND(A687&lt;&gt;0,B687&lt;&gt;0,D687&lt;&gt;0,C687&lt;&gt;0,N687&lt;&gt;0),(vol_de_nuit(B687,D687,A687,C687,N687/24)*24),"")</f>
        <v/>
      </c>
      <c r="S687" s="98"/>
      <c r="T687" s="95"/>
      <c r="U687" s="99"/>
      <c r="V687" s="100"/>
      <c r="W687" s="101"/>
      <c r="X687" s="116" t="str">
        <f>IFERROR(IF(AND(VLOOKUP($F687,'Aircraft list'!$A$4:$G$39,2,FALSE)="YES",VLOOKUP($F687,'Aircraft list'!$A$4:$G$39,4,FALSE)="YES"),T687,""),"")</f>
        <v/>
      </c>
      <c r="Y687" s="115" t="str">
        <f>IFERROR(IF(AND(VLOOKUP($F687,'Aircraft list'!$A$4:$G$39,2,FALSE)="YES",VLOOKUP($F687,'Aircraft list'!$A$4:$G$39,4,FALSE)="YES"),V687,""),"")</f>
        <v/>
      </c>
      <c r="Z687" s="116" t="str">
        <f>IFERROR(IF(AND(VLOOKUP($F687,'Aircraft list'!$A$4:$G$39,3,FALSE)="YES",VLOOKUP($F687,'Aircraft list'!$A$4:$G$39,4,FALSE)="YES"),T687,""),"")</f>
        <v/>
      </c>
      <c r="AA687" s="115" t="str">
        <f>IFERROR(IF(AND(VLOOKUP($F687,'Aircraft list'!$A$4:$G$39,3,FALSE)="YES",VLOOKUP($F687,'Aircraft list'!$A$4:$G$39,4,FALSE)="YES"),V687,""),"")</f>
        <v/>
      </c>
      <c r="AB687" s="116" t="str">
        <f>IFERROR(IF(AND(VLOOKUP($F687,'Aircraft list'!$A$4:$G$39,2,FALSE)="YES",VLOOKUP($F687,'Aircraft list'!$A$4:$G$39,6,FALSE)="YES"),T687,""),"")</f>
        <v/>
      </c>
      <c r="AC687" s="115" t="str">
        <f>IFERROR(IF(AND(VLOOKUP($F687,'Aircraft list'!$A$4:$G$39,2,FALSE)="YES",VLOOKUP($F687,'Aircraft list'!$A$4:$G$39,6,FALSE)="YES"),V687,""),"")</f>
        <v/>
      </c>
      <c r="AD687" s="116" t="str">
        <f>IFERROR(IF(AND(VLOOKUP($F687,'Aircraft list'!$A$4:$G$39,3,FALSE)="YES",VLOOKUP($F687,'Aircraft list'!$A$4:$G$39,6,FALSE)="YES"),T687,""),"")</f>
        <v/>
      </c>
      <c r="AE687" s="117" t="str">
        <f>IFERROR(IF(AND(VLOOKUP($F687,'Aircraft list'!$A$4:$G$39,3,FALSE)="YES",VLOOKUP($F687,'Aircraft list'!$A$4:$G$39,6,FALSE)="YES"),U687,""),"")</f>
        <v/>
      </c>
      <c r="AF687" s="115" t="str">
        <f>IFERROR(IF(AND(VLOOKUP($F687,'Aircraft list'!$A$4:$G$39,3,FALSE)="YES",VLOOKUP($F687,'Aircraft list'!$A$4:$G$39,6,FALSE)="YES"),V687,""),"")</f>
        <v/>
      </c>
      <c r="AG687" s="116" t="str">
        <f>IFERROR(IF(VLOOKUP($F687,'Aircraft list'!$A$4:$G$39,5,FALSE)="YES",T687,""),"")</f>
        <v/>
      </c>
      <c r="AH687" s="117" t="str">
        <f>IFERROR(IF(VLOOKUP($F687,'Aircraft list'!$A$4:$G$39,5,FALSE)="YES",U687,""),"")</f>
        <v/>
      </c>
      <c r="AI687" s="115" t="str">
        <f>IFERROR(IF(VLOOKUP($F687,'Aircraft list'!$A$4:$G$39,5,FALSE)="YES",V687,""),"")</f>
        <v/>
      </c>
      <c r="AJ687" s="101"/>
      <c r="AK687" s="101"/>
      <c r="AL687" s="101"/>
      <c r="AM687" s="102" t="str">
        <f>IFERROR(IF(VLOOKUP($F687,'Aircraft list'!$A$4:$G$39,7,FALSE)="YES",N687,""),"")</f>
        <v/>
      </c>
      <c r="AN687" s="112"/>
      <c r="AO687" s="101"/>
      <c r="AP687" s="101"/>
      <c r="AQ687" s="101"/>
      <c r="AR687" s="111"/>
      <c r="AS687" s="102"/>
      <c r="AT687" s="102"/>
    </row>
    <row r="688" spans="1:46" s="50" customFormat="1">
      <c r="A688" s="84"/>
      <c r="B688" s="75"/>
      <c r="C688" s="76"/>
      <c r="D688" s="77"/>
      <c r="E688" s="73" t="str">
        <f t="shared" si="33"/>
        <v/>
      </c>
      <c r="F688" s="79"/>
      <c r="G688" s="80"/>
      <c r="H688" s="50" t="str">
        <f>IFERROR(IF(VLOOKUP(F688,'Aircraft list'!$A$4:$T$59, 3,FALSE)="YES", "ME", "SE" )," ")</f>
        <v xml:space="preserve"> </v>
      </c>
      <c r="I688" s="80"/>
      <c r="J688" s="81" t="str">
        <f ca="1">IFERROR(IF(AND(
MOD(C688-fctlontodouble(VLOOKUP(B688,#REF!,4,FALSE))/360,1)&gt;=MOD((((MID((MID((IF(ISERR(A688),"",fctsoleil(A688,fctlattodouble(VLOOKUP(B688,#REF!,3,FALSE)),fctlontodouble(VLOOKUP(B688,#REF!,4,FALSE)),FALSE))),1,4)),1,2))*60+MID((MID((IF(ISERR(A688),"",fctsoleil(A688,fctlattodouble(VLOOKUP(B688,#REF!,3,FALSE)),fctlontodouble(VLOOKUP(B688,#REF!,4,FALSE)),FALSE))),1,4)),3,4))/(60*24))-fctlontodouble(VLOOKUP(B688,#REF!,4,FALSE))/360,1),
MOD(C688-fctlontodouble(VLOOKUP(B688,#REF!,4,FALSE))/360,1)&lt;MOD((((MID((MID((IF(ISERR(A688),"",fctsoleil(A688,fctlattodouble(VLOOKUP(B688,#REF!,3,FALSE)),fctlontodouble(VLOOKUP(B688,#REF!,4,FALSE)),FALSE))),7,4)),1,2))*60+MID((MID((IF(ISERR(A688),"",fctsoleil(A688,fctlattodouble(VLOOKUP(B688,#REF!,3,FALSE)),fctlontodouble(VLOOKUP(B688,#REF!,4,FALSE)),FALSE))),7,4)),3,4))/(60*24))-fctlontodouble(VLOOKUP(B688,#REF!,4,FALSE))/360,1)
),1,""),"")</f>
        <v/>
      </c>
      <c r="K688" s="82" t="str">
        <f t="shared" si="34"/>
        <v/>
      </c>
      <c r="L688" s="79" t="str">
        <f ca="1">IFERROR(IF(AND(
MOD(E688-fctlontodouble(VLOOKUP(D688,#REF!,4,FALSE))/360,1)&gt;=MOD((((MID((MID((IF(ISERR(A688),"",fctsoleil(A688,fctlattodouble(VLOOKUP(D688,#REF!,3,FALSE)),fctlontodouble(VLOOKUP(D688,#REF!,4,FALSE)),FALSE))),1,4)),1,2))*60+MID((MID((IF(ISERR(A688),"",fctsoleil(A688,fctlattodouble(VLOOKUP(D688,#REF!,3,FALSE)),fctlontodouble(VLOOKUP(D688,#REF!,4,FALSE)),FALSE))),1,4)),3,4))/(60*24))-fctlontodouble(VLOOKUP(D688,#REF!,4,FALSE))/360,1),
MOD(E688-fctlontodouble(VLOOKUP(D688,#REF!,4,FALSE))/360,1)&lt;MOD((((MID((MID((IF(ISERR(A688),"",fctsoleil(A688,fctlattodouble(VLOOKUP(D688,#REF!,3,FALSE)),fctlontodouble(VLOOKUP(D688,#REF!,4,FALSE)),FALSE))),7,4)),1,2))*60+MID((MID((IF(ISERR(A688),"",fctsoleil(A688,fctlattodouble(VLOOKUP(D688,#REF!,3,FALSE)),fctlontodouble(VLOOKUP(D688,#REF!,4,FALSE)),FALSE))),7,4)),3,4))/(60*24))-fctlontodouble(VLOOKUP(D688,#REF!,4,FALSE))/360,1)
),1," "),"")</f>
        <v/>
      </c>
      <c r="M688" s="79" t="str">
        <f t="shared" si="35"/>
        <v/>
      </c>
      <c r="N688" s="94"/>
      <c r="O688" s="83"/>
      <c r="P688" s="95"/>
      <c r="Q688" s="96"/>
      <c r="R688" s="97" t="str">
        <f>IF(AND(A688&lt;&gt;0,B688&lt;&gt;0,D688&lt;&gt;0,C688&lt;&gt;0,N688&lt;&gt;0),(vol_de_nuit(B688,D688,A688,C688,N688/24)*24),"")</f>
        <v/>
      </c>
      <c r="S688" s="98"/>
      <c r="T688" s="95"/>
      <c r="U688" s="99"/>
      <c r="V688" s="100"/>
      <c r="W688" s="101"/>
      <c r="X688" s="116" t="str">
        <f>IFERROR(IF(AND(VLOOKUP($F688,'Aircraft list'!$A$4:$G$39,2,FALSE)="YES",VLOOKUP($F688,'Aircraft list'!$A$4:$G$39,4,FALSE)="YES"),T688,""),"")</f>
        <v/>
      </c>
      <c r="Y688" s="115" t="str">
        <f>IFERROR(IF(AND(VLOOKUP($F688,'Aircraft list'!$A$4:$G$39,2,FALSE)="YES",VLOOKUP($F688,'Aircraft list'!$A$4:$G$39,4,FALSE)="YES"),V688,""),"")</f>
        <v/>
      </c>
      <c r="Z688" s="116" t="str">
        <f>IFERROR(IF(AND(VLOOKUP($F688,'Aircraft list'!$A$4:$G$39,3,FALSE)="YES",VLOOKUP($F688,'Aircraft list'!$A$4:$G$39,4,FALSE)="YES"),T688,""),"")</f>
        <v/>
      </c>
      <c r="AA688" s="115" t="str">
        <f>IFERROR(IF(AND(VLOOKUP($F688,'Aircraft list'!$A$4:$G$39,3,FALSE)="YES",VLOOKUP($F688,'Aircraft list'!$A$4:$G$39,4,FALSE)="YES"),V688,""),"")</f>
        <v/>
      </c>
      <c r="AB688" s="116" t="str">
        <f>IFERROR(IF(AND(VLOOKUP($F688,'Aircraft list'!$A$4:$G$39,2,FALSE)="YES",VLOOKUP($F688,'Aircraft list'!$A$4:$G$39,6,FALSE)="YES"),T688,""),"")</f>
        <v/>
      </c>
      <c r="AC688" s="115" t="str">
        <f>IFERROR(IF(AND(VLOOKUP($F688,'Aircraft list'!$A$4:$G$39,2,FALSE)="YES",VLOOKUP($F688,'Aircraft list'!$A$4:$G$39,6,FALSE)="YES"),V688,""),"")</f>
        <v/>
      </c>
      <c r="AD688" s="116" t="str">
        <f>IFERROR(IF(AND(VLOOKUP($F688,'Aircraft list'!$A$4:$G$39,3,FALSE)="YES",VLOOKUP($F688,'Aircraft list'!$A$4:$G$39,6,FALSE)="YES"),T688,""),"")</f>
        <v/>
      </c>
      <c r="AE688" s="117" t="str">
        <f>IFERROR(IF(AND(VLOOKUP($F688,'Aircraft list'!$A$4:$G$39,3,FALSE)="YES",VLOOKUP($F688,'Aircraft list'!$A$4:$G$39,6,FALSE)="YES"),U688,""),"")</f>
        <v/>
      </c>
      <c r="AF688" s="115" t="str">
        <f>IFERROR(IF(AND(VLOOKUP($F688,'Aircraft list'!$A$4:$G$39,3,FALSE)="YES",VLOOKUP($F688,'Aircraft list'!$A$4:$G$39,6,FALSE)="YES"),V688,""),"")</f>
        <v/>
      </c>
      <c r="AG688" s="116" t="str">
        <f>IFERROR(IF(VLOOKUP($F688,'Aircraft list'!$A$4:$G$39,5,FALSE)="YES",T688,""),"")</f>
        <v/>
      </c>
      <c r="AH688" s="117" t="str">
        <f>IFERROR(IF(VLOOKUP($F688,'Aircraft list'!$A$4:$G$39,5,FALSE)="YES",U688,""),"")</f>
        <v/>
      </c>
      <c r="AI688" s="115" t="str">
        <f>IFERROR(IF(VLOOKUP($F688,'Aircraft list'!$A$4:$G$39,5,FALSE)="YES",V688,""),"")</f>
        <v/>
      </c>
      <c r="AJ688" s="101"/>
      <c r="AK688" s="101"/>
      <c r="AL688" s="101"/>
      <c r="AM688" s="102" t="str">
        <f>IFERROR(IF(VLOOKUP($F688,'Aircraft list'!$A$4:$G$39,7,FALSE)="YES",N688,""),"")</f>
        <v/>
      </c>
      <c r="AN688" s="112"/>
      <c r="AO688" s="101"/>
      <c r="AP688" s="101"/>
      <c r="AQ688" s="101"/>
      <c r="AR688" s="111"/>
      <c r="AS688" s="102"/>
      <c r="AT688" s="102"/>
    </row>
    <row r="689" spans="1:46" s="50" customFormat="1">
      <c r="A689" s="84"/>
      <c r="B689" s="75"/>
      <c r="C689" s="76"/>
      <c r="D689" s="77"/>
      <c r="E689" s="73" t="str">
        <f t="shared" si="33"/>
        <v/>
      </c>
      <c r="F689" s="79"/>
      <c r="G689" s="80"/>
      <c r="H689" s="50" t="str">
        <f>IFERROR(IF(VLOOKUP(F689,'Aircraft list'!$A$4:$T$59, 3,FALSE)="YES", "ME", "SE" )," ")</f>
        <v xml:space="preserve"> </v>
      </c>
      <c r="I689" s="80"/>
      <c r="J689" s="81" t="str">
        <f ca="1">IFERROR(IF(AND(
MOD(C689-fctlontodouble(VLOOKUP(B689,#REF!,4,FALSE))/360,1)&gt;=MOD((((MID((MID((IF(ISERR(A689),"",fctsoleil(A689,fctlattodouble(VLOOKUP(B689,#REF!,3,FALSE)),fctlontodouble(VLOOKUP(B689,#REF!,4,FALSE)),FALSE))),1,4)),1,2))*60+MID((MID((IF(ISERR(A689),"",fctsoleil(A689,fctlattodouble(VLOOKUP(B689,#REF!,3,FALSE)),fctlontodouble(VLOOKUP(B689,#REF!,4,FALSE)),FALSE))),1,4)),3,4))/(60*24))-fctlontodouble(VLOOKUP(B689,#REF!,4,FALSE))/360,1),
MOD(C689-fctlontodouble(VLOOKUP(B689,#REF!,4,FALSE))/360,1)&lt;MOD((((MID((MID((IF(ISERR(A689),"",fctsoleil(A689,fctlattodouble(VLOOKUP(B689,#REF!,3,FALSE)),fctlontodouble(VLOOKUP(B689,#REF!,4,FALSE)),FALSE))),7,4)),1,2))*60+MID((MID((IF(ISERR(A689),"",fctsoleil(A689,fctlattodouble(VLOOKUP(B689,#REF!,3,FALSE)),fctlontodouble(VLOOKUP(B689,#REF!,4,FALSE)),FALSE))),7,4)),3,4))/(60*24))-fctlontodouble(VLOOKUP(B689,#REF!,4,FALSE))/360,1)
),1,""),"")</f>
        <v/>
      </c>
      <c r="K689" s="82" t="str">
        <f t="shared" si="34"/>
        <v/>
      </c>
      <c r="L689" s="79" t="str">
        <f ca="1">IFERROR(IF(AND(
MOD(E689-fctlontodouble(VLOOKUP(D689,#REF!,4,FALSE))/360,1)&gt;=MOD((((MID((MID((IF(ISERR(A689),"",fctsoleil(A689,fctlattodouble(VLOOKUP(D689,#REF!,3,FALSE)),fctlontodouble(VLOOKUP(D689,#REF!,4,FALSE)),FALSE))),1,4)),1,2))*60+MID((MID((IF(ISERR(A689),"",fctsoleil(A689,fctlattodouble(VLOOKUP(D689,#REF!,3,FALSE)),fctlontodouble(VLOOKUP(D689,#REF!,4,FALSE)),FALSE))),1,4)),3,4))/(60*24))-fctlontodouble(VLOOKUP(D689,#REF!,4,FALSE))/360,1),
MOD(E689-fctlontodouble(VLOOKUP(D689,#REF!,4,FALSE))/360,1)&lt;MOD((((MID((MID((IF(ISERR(A689),"",fctsoleil(A689,fctlattodouble(VLOOKUP(D689,#REF!,3,FALSE)),fctlontodouble(VLOOKUP(D689,#REF!,4,FALSE)),FALSE))),7,4)),1,2))*60+MID((MID((IF(ISERR(A689),"",fctsoleil(A689,fctlattodouble(VLOOKUP(D689,#REF!,3,FALSE)),fctlontodouble(VLOOKUP(D689,#REF!,4,FALSE)),FALSE))),7,4)),3,4))/(60*24))-fctlontodouble(VLOOKUP(D689,#REF!,4,FALSE))/360,1)
),1," "),"")</f>
        <v/>
      </c>
      <c r="M689" s="79" t="str">
        <f t="shared" si="35"/>
        <v/>
      </c>
      <c r="N689" s="94"/>
      <c r="O689" s="83"/>
      <c r="P689" s="95"/>
      <c r="Q689" s="96"/>
      <c r="R689" s="97" t="str">
        <f>IF(AND(A689&lt;&gt;0,B689&lt;&gt;0,D689&lt;&gt;0,C689&lt;&gt;0,N689&lt;&gt;0),(vol_de_nuit(B689,D689,A689,C689,N689/24)*24),"")</f>
        <v/>
      </c>
      <c r="S689" s="98"/>
      <c r="T689" s="95"/>
      <c r="U689" s="99"/>
      <c r="V689" s="100"/>
      <c r="W689" s="101"/>
      <c r="X689" s="116" t="str">
        <f>IFERROR(IF(AND(VLOOKUP($F689,'Aircraft list'!$A$4:$G$39,2,FALSE)="YES",VLOOKUP($F689,'Aircraft list'!$A$4:$G$39,4,FALSE)="YES"),T689,""),"")</f>
        <v/>
      </c>
      <c r="Y689" s="115" t="str">
        <f>IFERROR(IF(AND(VLOOKUP($F689,'Aircraft list'!$A$4:$G$39,2,FALSE)="YES",VLOOKUP($F689,'Aircraft list'!$A$4:$G$39,4,FALSE)="YES"),V689,""),"")</f>
        <v/>
      </c>
      <c r="Z689" s="116" t="str">
        <f>IFERROR(IF(AND(VLOOKUP($F689,'Aircraft list'!$A$4:$G$39,3,FALSE)="YES",VLOOKUP($F689,'Aircraft list'!$A$4:$G$39,4,FALSE)="YES"),T689,""),"")</f>
        <v/>
      </c>
      <c r="AA689" s="115" t="str">
        <f>IFERROR(IF(AND(VLOOKUP($F689,'Aircraft list'!$A$4:$G$39,3,FALSE)="YES",VLOOKUP($F689,'Aircraft list'!$A$4:$G$39,4,FALSE)="YES"),V689,""),"")</f>
        <v/>
      </c>
      <c r="AB689" s="116" t="str">
        <f>IFERROR(IF(AND(VLOOKUP($F689,'Aircraft list'!$A$4:$G$39,2,FALSE)="YES",VLOOKUP($F689,'Aircraft list'!$A$4:$G$39,6,FALSE)="YES"),T689,""),"")</f>
        <v/>
      </c>
      <c r="AC689" s="115" t="str">
        <f>IFERROR(IF(AND(VLOOKUP($F689,'Aircraft list'!$A$4:$G$39,2,FALSE)="YES",VLOOKUP($F689,'Aircraft list'!$A$4:$G$39,6,FALSE)="YES"),V689,""),"")</f>
        <v/>
      </c>
      <c r="AD689" s="116" t="str">
        <f>IFERROR(IF(AND(VLOOKUP($F689,'Aircraft list'!$A$4:$G$39,3,FALSE)="YES",VLOOKUP($F689,'Aircraft list'!$A$4:$G$39,6,FALSE)="YES"),T689,""),"")</f>
        <v/>
      </c>
      <c r="AE689" s="117" t="str">
        <f>IFERROR(IF(AND(VLOOKUP($F689,'Aircraft list'!$A$4:$G$39,3,FALSE)="YES",VLOOKUP($F689,'Aircraft list'!$A$4:$G$39,6,FALSE)="YES"),U689,""),"")</f>
        <v/>
      </c>
      <c r="AF689" s="115" t="str">
        <f>IFERROR(IF(AND(VLOOKUP($F689,'Aircraft list'!$A$4:$G$39,3,FALSE)="YES",VLOOKUP($F689,'Aircraft list'!$A$4:$G$39,6,FALSE)="YES"),V689,""),"")</f>
        <v/>
      </c>
      <c r="AG689" s="116" t="str">
        <f>IFERROR(IF(VLOOKUP($F689,'Aircraft list'!$A$4:$G$39,5,FALSE)="YES",T689,""),"")</f>
        <v/>
      </c>
      <c r="AH689" s="117" t="str">
        <f>IFERROR(IF(VLOOKUP($F689,'Aircraft list'!$A$4:$G$39,5,FALSE)="YES",U689,""),"")</f>
        <v/>
      </c>
      <c r="AI689" s="115" t="str">
        <f>IFERROR(IF(VLOOKUP($F689,'Aircraft list'!$A$4:$G$39,5,FALSE)="YES",V689,""),"")</f>
        <v/>
      </c>
      <c r="AJ689" s="101"/>
      <c r="AK689" s="101"/>
      <c r="AL689" s="101"/>
      <c r="AM689" s="102" t="str">
        <f>IFERROR(IF(VLOOKUP($F689,'Aircraft list'!$A$4:$G$39,7,FALSE)="YES",N689,""),"")</f>
        <v/>
      </c>
      <c r="AN689" s="112"/>
      <c r="AO689" s="101"/>
      <c r="AP689" s="101"/>
      <c r="AQ689" s="101"/>
      <c r="AR689" s="111"/>
      <c r="AS689" s="102"/>
      <c r="AT689" s="102"/>
    </row>
    <row r="690" spans="1:46" s="50" customFormat="1">
      <c r="A690" s="84"/>
      <c r="B690" s="75"/>
      <c r="C690" s="76"/>
      <c r="D690" s="77"/>
      <c r="E690" s="73" t="str">
        <f t="shared" si="33"/>
        <v/>
      </c>
      <c r="F690" s="79"/>
      <c r="G690" s="80"/>
      <c r="H690" s="50" t="str">
        <f>IFERROR(IF(VLOOKUP(F690,'Aircraft list'!$A$4:$T$59, 3,FALSE)="YES", "ME", "SE" )," ")</f>
        <v xml:space="preserve"> </v>
      </c>
      <c r="I690" s="80"/>
      <c r="J690" s="81" t="str">
        <f ca="1">IFERROR(IF(AND(
MOD(C690-fctlontodouble(VLOOKUP(B690,#REF!,4,FALSE))/360,1)&gt;=MOD((((MID((MID((IF(ISERR(A690),"",fctsoleil(A690,fctlattodouble(VLOOKUP(B690,#REF!,3,FALSE)),fctlontodouble(VLOOKUP(B690,#REF!,4,FALSE)),FALSE))),1,4)),1,2))*60+MID((MID((IF(ISERR(A690),"",fctsoleil(A690,fctlattodouble(VLOOKUP(B690,#REF!,3,FALSE)),fctlontodouble(VLOOKUP(B690,#REF!,4,FALSE)),FALSE))),1,4)),3,4))/(60*24))-fctlontodouble(VLOOKUP(B690,#REF!,4,FALSE))/360,1),
MOD(C690-fctlontodouble(VLOOKUP(B690,#REF!,4,FALSE))/360,1)&lt;MOD((((MID((MID((IF(ISERR(A690),"",fctsoleil(A690,fctlattodouble(VLOOKUP(B690,#REF!,3,FALSE)),fctlontodouble(VLOOKUP(B690,#REF!,4,FALSE)),FALSE))),7,4)),1,2))*60+MID((MID((IF(ISERR(A690),"",fctsoleil(A690,fctlattodouble(VLOOKUP(B690,#REF!,3,FALSE)),fctlontodouble(VLOOKUP(B690,#REF!,4,FALSE)),FALSE))),7,4)),3,4))/(60*24))-fctlontodouble(VLOOKUP(B690,#REF!,4,FALSE))/360,1)
),1,""),"")</f>
        <v/>
      </c>
      <c r="K690" s="82" t="str">
        <f t="shared" si="34"/>
        <v/>
      </c>
      <c r="L690" s="79" t="str">
        <f ca="1">IFERROR(IF(AND(
MOD(E690-fctlontodouble(VLOOKUP(D690,#REF!,4,FALSE))/360,1)&gt;=MOD((((MID((MID((IF(ISERR(A690),"",fctsoleil(A690,fctlattodouble(VLOOKUP(D690,#REF!,3,FALSE)),fctlontodouble(VLOOKUP(D690,#REF!,4,FALSE)),FALSE))),1,4)),1,2))*60+MID((MID((IF(ISERR(A690),"",fctsoleil(A690,fctlattodouble(VLOOKUP(D690,#REF!,3,FALSE)),fctlontodouble(VLOOKUP(D690,#REF!,4,FALSE)),FALSE))),1,4)),3,4))/(60*24))-fctlontodouble(VLOOKUP(D690,#REF!,4,FALSE))/360,1),
MOD(E690-fctlontodouble(VLOOKUP(D690,#REF!,4,FALSE))/360,1)&lt;MOD((((MID((MID((IF(ISERR(A690),"",fctsoleil(A690,fctlattodouble(VLOOKUP(D690,#REF!,3,FALSE)),fctlontodouble(VLOOKUP(D690,#REF!,4,FALSE)),FALSE))),7,4)),1,2))*60+MID((MID((IF(ISERR(A690),"",fctsoleil(A690,fctlattodouble(VLOOKUP(D690,#REF!,3,FALSE)),fctlontodouble(VLOOKUP(D690,#REF!,4,FALSE)),FALSE))),7,4)),3,4))/(60*24))-fctlontodouble(VLOOKUP(D690,#REF!,4,FALSE))/360,1)
),1," "),"")</f>
        <v/>
      </c>
      <c r="M690" s="79" t="str">
        <f t="shared" si="35"/>
        <v/>
      </c>
      <c r="N690" s="94"/>
      <c r="O690" s="83"/>
      <c r="P690" s="95"/>
      <c r="Q690" s="96"/>
      <c r="R690" s="97" t="str">
        <f>IF(AND(A690&lt;&gt;0,B690&lt;&gt;0,D690&lt;&gt;0,C690&lt;&gt;0,N690&lt;&gt;0),(vol_de_nuit(B690,D690,A690,C690,N690/24)*24),"")</f>
        <v/>
      </c>
      <c r="S690" s="98"/>
      <c r="T690" s="95"/>
      <c r="U690" s="99"/>
      <c r="V690" s="100"/>
      <c r="W690" s="101"/>
      <c r="X690" s="116" t="str">
        <f>IFERROR(IF(AND(VLOOKUP($F690,'Aircraft list'!$A$4:$G$39,2,FALSE)="YES",VLOOKUP($F690,'Aircraft list'!$A$4:$G$39,4,FALSE)="YES"),T690,""),"")</f>
        <v/>
      </c>
      <c r="Y690" s="115" t="str">
        <f>IFERROR(IF(AND(VLOOKUP($F690,'Aircraft list'!$A$4:$G$39,2,FALSE)="YES",VLOOKUP($F690,'Aircraft list'!$A$4:$G$39,4,FALSE)="YES"),V690,""),"")</f>
        <v/>
      </c>
      <c r="Z690" s="116" t="str">
        <f>IFERROR(IF(AND(VLOOKUP($F690,'Aircraft list'!$A$4:$G$39,3,FALSE)="YES",VLOOKUP($F690,'Aircraft list'!$A$4:$G$39,4,FALSE)="YES"),T690,""),"")</f>
        <v/>
      </c>
      <c r="AA690" s="115" t="str">
        <f>IFERROR(IF(AND(VLOOKUP($F690,'Aircraft list'!$A$4:$G$39,3,FALSE)="YES",VLOOKUP($F690,'Aircraft list'!$A$4:$G$39,4,FALSE)="YES"),V690,""),"")</f>
        <v/>
      </c>
      <c r="AB690" s="116" t="str">
        <f>IFERROR(IF(AND(VLOOKUP($F690,'Aircraft list'!$A$4:$G$39,2,FALSE)="YES",VLOOKUP($F690,'Aircraft list'!$A$4:$G$39,6,FALSE)="YES"),T690,""),"")</f>
        <v/>
      </c>
      <c r="AC690" s="115" t="str">
        <f>IFERROR(IF(AND(VLOOKUP($F690,'Aircraft list'!$A$4:$G$39,2,FALSE)="YES",VLOOKUP($F690,'Aircraft list'!$A$4:$G$39,6,FALSE)="YES"),V690,""),"")</f>
        <v/>
      </c>
      <c r="AD690" s="116" t="str">
        <f>IFERROR(IF(AND(VLOOKUP($F690,'Aircraft list'!$A$4:$G$39,3,FALSE)="YES",VLOOKUP($F690,'Aircraft list'!$A$4:$G$39,6,FALSE)="YES"),T690,""),"")</f>
        <v/>
      </c>
      <c r="AE690" s="117" t="str">
        <f>IFERROR(IF(AND(VLOOKUP($F690,'Aircraft list'!$A$4:$G$39,3,FALSE)="YES",VLOOKUP($F690,'Aircraft list'!$A$4:$G$39,6,FALSE)="YES"),U690,""),"")</f>
        <v/>
      </c>
      <c r="AF690" s="115" t="str">
        <f>IFERROR(IF(AND(VLOOKUP($F690,'Aircraft list'!$A$4:$G$39,3,FALSE)="YES",VLOOKUP($F690,'Aircraft list'!$A$4:$G$39,6,FALSE)="YES"),V690,""),"")</f>
        <v/>
      </c>
      <c r="AG690" s="116" t="str">
        <f>IFERROR(IF(VLOOKUP($F690,'Aircraft list'!$A$4:$G$39,5,FALSE)="YES",T690,""),"")</f>
        <v/>
      </c>
      <c r="AH690" s="117" t="str">
        <f>IFERROR(IF(VLOOKUP($F690,'Aircraft list'!$A$4:$G$39,5,FALSE)="YES",U690,""),"")</f>
        <v/>
      </c>
      <c r="AI690" s="115" t="str">
        <f>IFERROR(IF(VLOOKUP($F690,'Aircraft list'!$A$4:$G$39,5,FALSE)="YES",V690,""),"")</f>
        <v/>
      </c>
      <c r="AJ690" s="101"/>
      <c r="AK690" s="101"/>
      <c r="AL690" s="101"/>
      <c r="AM690" s="102" t="str">
        <f>IFERROR(IF(VLOOKUP($F690,'Aircraft list'!$A$4:$G$39,7,FALSE)="YES",N690,""),"")</f>
        <v/>
      </c>
      <c r="AN690" s="112"/>
      <c r="AO690" s="101"/>
      <c r="AP690" s="101"/>
      <c r="AQ690" s="101"/>
      <c r="AR690" s="111"/>
      <c r="AS690" s="102"/>
      <c r="AT690" s="102"/>
    </row>
    <row r="691" spans="1:46" s="50" customFormat="1">
      <c r="A691" s="84"/>
      <c r="B691" s="75"/>
      <c r="C691" s="76"/>
      <c r="D691" s="77"/>
      <c r="E691" s="73" t="str">
        <f t="shared" si="33"/>
        <v/>
      </c>
      <c r="F691" s="79"/>
      <c r="G691" s="80"/>
      <c r="H691" s="50" t="str">
        <f>IFERROR(IF(VLOOKUP(F691,'Aircraft list'!$A$4:$T$59, 3,FALSE)="YES", "ME", "SE" )," ")</f>
        <v xml:space="preserve"> </v>
      </c>
      <c r="I691" s="80"/>
      <c r="J691" s="81" t="str">
        <f ca="1">IFERROR(IF(AND(
MOD(C691-fctlontodouble(VLOOKUP(B691,#REF!,4,FALSE))/360,1)&gt;=MOD((((MID((MID((IF(ISERR(A691),"",fctsoleil(A691,fctlattodouble(VLOOKUP(B691,#REF!,3,FALSE)),fctlontodouble(VLOOKUP(B691,#REF!,4,FALSE)),FALSE))),1,4)),1,2))*60+MID((MID((IF(ISERR(A691),"",fctsoleil(A691,fctlattodouble(VLOOKUP(B691,#REF!,3,FALSE)),fctlontodouble(VLOOKUP(B691,#REF!,4,FALSE)),FALSE))),1,4)),3,4))/(60*24))-fctlontodouble(VLOOKUP(B691,#REF!,4,FALSE))/360,1),
MOD(C691-fctlontodouble(VLOOKUP(B691,#REF!,4,FALSE))/360,1)&lt;MOD((((MID((MID((IF(ISERR(A691),"",fctsoleil(A691,fctlattodouble(VLOOKUP(B691,#REF!,3,FALSE)),fctlontodouble(VLOOKUP(B691,#REF!,4,FALSE)),FALSE))),7,4)),1,2))*60+MID((MID((IF(ISERR(A691),"",fctsoleil(A691,fctlattodouble(VLOOKUP(B691,#REF!,3,FALSE)),fctlontodouble(VLOOKUP(B691,#REF!,4,FALSE)),FALSE))),7,4)),3,4))/(60*24))-fctlontodouble(VLOOKUP(B691,#REF!,4,FALSE))/360,1)
),1,""),"")</f>
        <v/>
      </c>
      <c r="K691" s="82" t="str">
        <f t="shared" si="34"/>
        <v/>
      </c>
      <c r="L691" s="79" t="str">
        <f ca="1">IFERROR(IF(AND(
MOD(E691-fctlontodouble(VLOOKUP(D691,#REF!,4,FALSE))/360,1)&gt;=MOD((((MID((MID((IF(ISERR(A691),"",fctsoleil(A691,fctlattodouble(VLOOKUP(D691,#REF!,3,FALSE)),fctlontodouble(VLOOKUP(D691,#REF!,4,FALSE)),FALSE))),1,4)),1,2))*60+MID((MID((IF(ISERR(A691),"",fctsoleil(A691,fctlattodouble(VLOOKUP(D691,#REF!,3,FALSE)),fctlontodouble(VLOOKUP(D691,#REF!,4,FALSE)),FALSE))),1,4)),3,4))/(60*24))-fctlontodouble(VLOOKUP(D691,#REF!,4,FALSE))/360,1),
MOD(E691-fctlontodouble(VLOOKUP(D691,#REF!,4,FALSE))/360,1)&lt;MOD((((MID((MID((IF(ISERR(A691),"",fctsoleil(A691,fctlattodouble(VLOOKUP(D691,#REF!,3,FALSE)),fctlontodouble(VLOOKUP(D691,#REF!,4,FALSE)),FALSE))),7,4)),1,2))*60+MID((MID((IF(ISERR(A691),"",fctsoleil(A691,fctlattodouble(VLOOKUP(D691,#REF!,3,FALSE)),fctlontodouble(VLOOKUP(D691,#REF!,4,FALSE)),FALSE))),7,4)),3,4))/(60*24))-fctlontodouble(VLOOKUP(D691,#REF!,4,FALSE))/360,1)
),1," "),"")</f>
        <v/>
      </c>
      <c r="M691" s="79" t="str">
        <f t="shared" si="35"/>
        <v/>
      </c>
      <c r="N691" s="94"/>
      <c r="O691" s="83"/>
      <c r="P691" s="95"/>
      <c r="Q691" s="96"/>
      <c r="R691" s="97" t="str">
        <f>IF(AND(A691&lt;&gt;0,B691&lt;&gt;0,D691&lt;&gt;0,C691&lt;&gt;0,N691&lt;&gt;0),(vol_de_nuit(B691,D691,A691,C691,N691/24)*24),"")</f>
        <v/>
      </c>
      <c r="S691" s="98"/>
      <c r="T691" s="95"/>
      <c r="U691" s="99"/>
      <c r="V691" s="100"/>
      <c r="W691" s="101"/>
      <c r="X691" s="116" t="str">
        <f>IFERROR(IF(AND(VLOOKUP($F691,'Aircraft list'!$A$4:$G$39,2,FALSE)="YES",VLOOKUP($F691,'Aircraft list'!$A$4:$G$39,4,FALSE)="YES"),T691,""),"")</f>
        <v/>
      </c>
      <c r="Y691" s="115" t="str">
        <f>IFERROR(IF(AND(VLOOKUP($F691,'Aircraft list'!$A$4:$G$39,2,FALSE)="YES",VLOOKUP($F691,'Aircraft list'!$A$4:$G$39,4,FALSE)="YES"),V691,""),"")</f>
        <v/>
      </c>
      <c r="Z691" s="116" t="str">
        <f>IFERROR(IF(AND(VLOOKUP($F691,'Aircraft list'!$A$4:$G$39,3,FALSE)="YES",VLOOKUP($F691,'Aircraft list'!$A$4:$G$39,4,FALSE)="YES"),T691,""),"")</f>
        <v/>
      </c>
      <c r="AA691" s="115" t="str">
        <f>IFERROR(IF(AND(VLOOKUP($F691,'Aircraft list'!$A$4:$G$39,3,FALSE)="YES",VLOOKUP($F691,'Aircraft list'!$A$4:$G$39,4,FALSE)="YES"),V691,""),"")</f>
        <v/>
      </c>
      <c r="AB691" s="116" t="str">
        <f>IFERROR(IF(AND(VLOOKUP($F691,'Aircraft list'!$A$4:$G$39,2,FALSE)="YES",VLOOKUP($F691,'Aircraft list'!$A$4:$G$39,6,FALSE)="YES"),T691,""),"")</f>
        <v/>
      </c>
      <c r="AC691" s="115" t="str">
        <f>IFERROR(IF(AND(VLOOKUP($F691,'Aircraft list'!$A$4:$G$39,2,FALSE)="YES",VLOOKUP($F691,'Aircraft list'!$A$4:$G$39,6,FALSE)="YES"),V691,""),"")</f>
        <v/>
      </c>
      <c r="AD691" s="116" t="str">
        <f>IFERROR(IF(AND(VLOOKUP($F691,'Aircraft list'!$A$4:$G$39,3,FALSE)="YES",VLOOKUP($F691,'Aircraft list'!$A$4:$G$39,6,FALSE)="YES"),T691,""),"")</f>
        <v/>
      </c>
      <c r="AE691" s="117" t="str">
        <f>IFERROR(IF(AND(VLOOKUP($F691,'Aircraft list'!$A$4:$G$39,3,FALSE)="YES",VLOOKUP($F691,'Aircraft list'!$A$4:$G$39,6,FALSE)="YES"),U691,""),"")</f>
        <v/>
      </c>
      <c r="AF691" s="115" t="str">
        <f>IFERROR(IF(AND(VLOOKUP($F691,'Aircraft list'!$A$4:$G$39,3,FALSE)="YES",VLOOKUP($F691,'Aircraft list'!$A$4:$G$39,6,FALSE)="YES"),V691,""),"")</f>
        <v/>
      </c>
      <c r="AG691" s="116" t="str">
        <f>IFERROR(IF(VLOOKUP($F691,'Aircraft list'!$A$4:$G$39,5,FALSE)="YES",T691,""),"")</f>
        <v/>
      </c>
      <c r="AH691" s="117" t="str">
        <f>IFERROR(IF(VLOOKUP($F691,'Aircraft list'!$A$4:$G$39,5,FALSE)="YES",U691,""),"")</f>
        <v/>
      </c>
      <c r="AI691" s="115" t="str">
        <f>IFERROR(IF(VLOOKUP($F691,'Aircraft list'!$A$4:$G$39,5,FALSE)="YES",V691,""),"")</f>
        <v/>
      </c>
      <c r="AJ691" s="101"/>
      <c r="AK691" s="101"/>
      <c r="AL691" s="101"/>
      <c r="AM691" s="102" t="str">
        <f>IFERROR(IF(VLOOKUP($F691,'Aircraft list'!$A$4:$G$39,7,FALSE)="YES",N691,""),"")</f>
        <v/>
      </c>
      <c r="AN691" s="112"/>
      <c r="AO691" s="101"/>
      <c r="AP691" s="101"/>
      <c r="AQ691" s="101"/>
      <c r="AR691" s="111"/>
      <c r="AS691" s="102"/>
      <c r="AT691" s="102"/>
    </row>
    <row r="692" spans="1:46" s="50" customFormat="1">
      <c r="A692" s="84"/>
      <c r="B692" s="75"/>
      <c r="C692" s="76"/>
      <c r="D692" s="77"/>
      <c r="E692" s="73" t="str">
        <f t="shared" si="33"/>
        <v/>
      </c>
      <c r="F692" s="79"/>
      <c r="G692" s="80"/>
      <c r="H692" s="50" t="str">
        <f>IFERROR(IF(VLOOKUP(F692,'Aircraft list'!$A$4:$T$59, 3,FALSE)="YES", "ME", "SE" )," ")</f>
        <v xml:space="preserve"> </v>
      </c>
      <c r="I692" s="80"/>
      <c r="J692" s="81" t="str">
        <f ca="1">IFERROR(IF(AND(
MOD(C692-fctlontodouble(VLOOKUP(B692,#REF!,4,FALSE))/360,1)&gt;=MOD((((MID((MID((IF(ISERR(A692),"",fctsoleil(A692,fctlattodouble(VLOOKUP(B692,#REF!,3,FALSE)),fctlontodouble(VLOOKUP(B692,#REF!,4,FALSE)),FALSE))),1,4)),1,2))*60+MID((MID((IF(ISERR(A692),"",fctsoleil(A692,fctlattodouble(VLOOKUP(B692,#REF!,3,FALSE)),fctlontodouble(VLOOKUP(B692,#REF!,4,FALSE)),FALSE))),1,4)),3,4))/(60*24))-fctlontodouble(VLOOKUP(B692,#REF!,4,FALSE))/360,1),
MOD(C692-fctlontodouble(VLOOKUP(B692,#REF!,4,FALSE))/360,1)&lt;MOD((((MID((MID((IF(ISERR(A692),"",fctsoleil(A692,fctlattodouble(VLOOKUP(B692,#REF!,3,FALSE)),fctlontodouble(VLOOKUP(B692,#REF!,4,FALSE)),FALSE))),7,4)),1,2))*60+MID((MID((IF(ISERR(A692),"",fctsoleil(A692,fctlattodouble(VLOOKUP(B692,#REF!,3,FALSE)),fctlontodouble(VLOOKUP(B692,#REF!,4,FALSE)),FALSE))),7,4)),3,4))/(60*24))-fctlontodouble(VLOOKUP(B692,#REF!,4,FALSE))/360,1)
),1,""),"")</f>
        <v/>
      </c>
      <c r="K692" s="82" t="str">
        <f t="shared" si="34"/>
        <v/>
      </c>
      <c r="L692" s="79" t="str">
        <f ca="1">IFERROR(IF(AND(
MOD(E692-fctlontodouble(VLOOKUP(D692,#REF!,4,FALSE))/360,1)&gt;=MOD((((MID((MID((IF(ISERR(A692),"",fctsoleil(A692,fctlattodouble(VLOOKUP(D692,#REF!,3,FALSE)),fctlontodouble(VLOOKUP(D692,#REF!,4,FALSE)),FALSE))),1,4)),1,2))*60+MID((MID((IF(ISERR(A692),"",fctsoleil(A692,fctlattodouble(VLOOKUP(D692,#REF!,3,FALSE)),fctlontodouble(VLOOKUP(D692,#REF!,4,FALSE)),FALSE))),1,4)),3,4))/(60*24))-fctlontodouble(VLOOKUP(D692,#REF!,4,FALSE))/360,1),
MOD(E692-fctlontodouble(VLOOKUP(D692,#REF!,4,FALSE))/360,1)&lt;MOD((((MID((MID((IF(ISERR(A692),"",fctsoleil(A692,fctlattodouble(VLOOKUP(D692,#REF!,3,FALSE)),fctlontodouble(VLOOKUP(D692,#REF!,4,FALSE)),FALSE))),7,4)),1,2))*60+MID((MID((IF(ISERR(A692),"",fctsoleil(A692,fctlattodouble(VLOOKUP(D692,#REF!,3,FALSE)),fctlontodouble(VLOOKUP(D692,#REF!,4,FALSE)),FALSE))),7,4)),3,4))/(60*24))-fctlontodouble(VLOOKUP(D692,#REF!,4,FALSE))/360,1)
),1," "),"")</f>
        <v/>
      </c>
      <c r="M692" s="79" t="str">
        <f t="shared" si="35"/>
        <v/>
      </c>
      <c r="N692" s="94"/>
      <c r="O692" s="83"/>
      <c r="P692" s="95"/>
      <c r="Q692" s="96"/>
      <c r="R692" s="97" t="str">
        <f>IF(AND(A692&lt;&gt;0,B692&lt;&gt;0,D692&lt;&gt;0,C692&lt;&gt;0,N692&lt;&gt;0),(vol_de_nuit(B692,D692,A692,C692,N692/24)*24),"")</f>
        <v/>
      </c>
      <c r="S692" s="98"/>
      <c r="T692" s="95"/>
      <c r="U692" s="99"/>
      <c r="V692" s="100"/>
      <c r="W692" s="101"/>
      <c r="X692" s="116" t="str">
        <f>IFERROR(IF(AND(VLOOKUP($F692,'Aircraft list'!$A$4:$G$39,2,FALSE)="YES",VLOOKUP($F692,'Aircraft list'!$A$4:$G$39,4,FALSE)="YES"),T692,""),"")</f>
        <v/>
      </c>
      <c r="Y692" s="115" t="str">
        <f>IFERROR(IF(AND(VLOOKUP($F692,'Aircraft list'!$A$4:$G$39,2,FALSE)="YES",VLOOKUP($F692,'Aircraft list'!$A$4:$G$39,4,FALSE)="YES"),V692,""),"")</f>
        <v/>
      </c>
      <c r="Z692" s="116" t="str">
        <f>IFERROR(IF(AND(VLOOKUP($F692,'Aircraft list'!$A$4:$G$39,3,FALSE)="YES",VLOOKUP($F692,'Aircraft list'!$A$4:$G$39,4,FALSE)="YES"),T692,""),"")</f>
        <v/>
      </c>
      <c r="AA692" s="115" t="str">
        <f>IFERROR(IF(AND(VLOOKUP($F692,'Aircraft list'!$A$4:$G$39,3,FALSE)="YES",VLOOKUP($F692,'Aircraft list'!$A$4:$G$39,4,FALSE)="YES"),V692,""),"")</f>
        <v/>
      </c>
      <c r="AB692" s="116" t="str">
        <f>IFERROR(IF(AND(VLOOKUP($F692,'Aircraft list'!$A$4:$G$39,2,FALSE)="YES",VLOOKUP($F692,'Aircraft list'!$A$4:$G$39,6,FALSE)="YES"),T692,""),"")</f>
        <v/>
      </c>
      <c r="AC692" s="115" t="str">
        <f>IFERROR(IF(AND(VLOOKUP($F692,'Aircraft list'!$A$4:$G$39,2,FALSE)="YES",VLOOKUP($F692,'Aircraft list'!$A$4:$G$39,6,FALSE)="YES"),V692,""),"")</f>
        <v/>
      </c>
      <c r="AD692" s="116" t="str">
        <f>IFERROR(IF(AND(VLOOKUP($F692,'Aircraft list'!$A$4:$G$39,3,FALSE)="YES",VLOOKUP($F692,'Aircraft list'!$A$4:$G$39,6,FALSE)="YES"),T692,""),"")</f>
        <v/>
      </c>
      <c r="AE692" s="117" t="str">
        <f>IFERROR(IF(AND(VLOOKUP($F692,'Aircraft list'!$A$4:$G$39,3,FALSE)="YES",VLOOKUP($F692,'Aircraft list'!$A$4:$G$39,6,FALSE)="YES"),U692,""),"")</f>
        <v/>
      </c>
      <c r="AF692" s="115" t="str">
        <f>IFERROR(IF(AND(VLOOKUP($F692,'Aircraft list'!$A$4:$G$39,3,FALSE)="YES",VLOOKUP($F692,'Aircraft list'!$A$4:$G$39,6,FALSE)="YES"),V692,""),"")</f>
        <v/>
      </c>
      <c r="AG692" s="116" t="str">
        <f>IFERROR(IF(VLOOKUP($F692,'Aircraft list'!$A$4:$G$39,5,FALSE)="YES",T692,""),"")</f>
        <v/>
      </c>
      <c r="AH692" s="117" t="str">
        <f>IFERROR(IF(VLOOKUP($F692,'Aircraft list'!$A$4:$G$39,5,FALSE)="YES",U692,""),"")</f>
        <v/>
      </c>
      <c r="AI692" s="115" t="str">
        <f>IFERROR(IF(VLOOKUP($F692,'Aircraft list'!$A$4:$G$39,5,FALSE)="YES",V692,""),"")</f>
        <v/>
      </c>
      <c r="AJ692" s="101"/>
      <c r="AK692" s="101"/>
      <c r="AL692" s="101"/>
      <c r="AM692" s="102" t="str">
        <f>IFERROR(IF(VLOOKUP($F692,'Aircraft list'!$A$4:$G$39,7,FALSE)="YES",N692,""),"")</f>
        <v/>
      </c>
      <c r="AN692" s="112"/>
      <c r="AO692" s="101"/>
      <c r="AP692" s="101"/>
      <c r="AQ692" s="101"/>
      <c r="AR692" s="111"/>
      <c r="AS692" s="102"/>
      <c r="AT692" s="102"/>
    </row>
    <row r="693" spans="1:46" s="50" customFormat="1">
      <c r="A693" s="84"/>
      <c r="B693" s="75"/>
      <c r="C693" s="76"/>
      <c r="D693" s="77"/>
      <c r="E693" s="73" t="str">
        <f t="shared" si="33"/>
        <v/>
      </c>
      <c r="F693" s="79"/>
      <c r="G693" s="80"/>
      <c r="H693" s="50" t="str">
        <f>IFERROR(IF(VLOOKUP(F693,'Aircraft list'!$A$4:$T$59, 3,FALSE)="YES", "ME", "SE" )," ")</f>
        <v xml:space="preserve"> </v>
      </c>
      <c r="I693" s="80"/>
      <c r="J693" s="81" t="str">
        <f ca="1">IFERROR(IF(AND(
MOD(C693-fctlontodouble(VLOOKUP(B693,#REF!,4,FALSE))/360,1)&gt;=MOD((((MID((MID((IF(ISERR(A693),"",fctsoleil(A693,fctlattodouble(VLOOKUP(B693,#REF!,3,FALSE)),fctlontodouble(VLOOKUP(B693,#REF!,4,FALSE)),FALSE))),1,4)),1,2))*60+MID((MID((IF(ISERR(A693),"",fctsoleil(A693,fctlattodouble(VLOOKUP(B693,#REF!,3,FALSE)),fctlontodouble(VLOOKUP(B693,#REF!,4,FALSE)),FALSE))),1,4)),3,4))/(60*24))-fctlontodouble(VLOOKUP(B693,#REF!,4,FALSE))/360,1),
MOD(C693-fctlontodouble(VLOOKUP(B693,#REF!,4,FALSE))/360,1)&lt;MOD((((MID((MID((IF(ISERR(A693),"",fctsoleil(A693,fctlattodouble(VLOOKUP(B693,#REF!,3,FALSE)),fctlontodouble(VLOOKUP(B693,#REF!,4,FALSE)),FALSE))),7,4)),1,2))*60+MID((MID((IF(ISERR(A693),"",fctsoleil(A693,fctlattodouble(VLOOKUP(B693,#REF!,3,FALSE)),fctlontodouble(VLOOKUP(B693,#REF!,4,FALSE)),FALSE))),7,4)),3,4))/(60*24))-fctlontodouble(VLOOKUP(B693,#REF!,4,FALSE))/360,1)
),1,""),"")</f>
        <v/>
      </c>
      <c r="K693" s="82" t="str">
        <f t="shared" si="34"/>
        <v/>
      </c>
      <c r="L693" s="79" t="str">
        <f ca="1">IFERROR(IF(AND(
MOD(E693-fctlontodouble(VLOOKUP(D693,#REF!,4,FALSE))/360,1)&gt;=MOD((((MID((MID((IF(ISERR(A693),"",fctsoleil(A693,fctlattodouble(VLOOKUP(D693,#REF!,3,FALSE)),fctlontodouble(VLOOKUP(D693,#REF!,4,FALSE)),FALSE))),1,4)),1,2))*60+MID((MID((IF(ISERR(A693),"",fctsoleil(A693,fctlattodouble(VLOOKUP(D693,#REF!,3,FALSE)),fctlontodouble(VLOOKUP(D693,#REF!,4,FALSE)),FALSE))),1,4)),3,4))/(60*24))-fctlontodouble(VLOOKUP(D693,#REF!,4,FALSE))/360,1),
MOD(E693-fctlontodouble(VLOOKUP(D693,#REF!,4,FALSE))/360,1)&lt;MOD((((MID((MID((IF(ISERR(A693),"",fctsoleil(A693,fctlattodouble(VLOOKUP(D693,#REF!,3,FALSE)),fctlontodouble(VLOOKUP(D693,#REF!,4,FALSE)),FALSE))),7,4)),1,2))*60+MID((MID((IF(ISERR(A693),"",fctsoleil(A693,fctlattodouble(VLOOKUP(D693,#REF!,3,FALSE)),fctlontodouble(VLOOKUP(D693,#REF!,4,FALSE)),FALSE))),7,4)),3,4))/(60*24))-fctlontodouble(VLOOKUP(D693,#REF!,4,FALSE))/360,1)
),1," "),"")</f>
        <v/>
      </c>
      <c r="M693" s="79" t="str">
        <f t="shared" si="35"/>
        <v/>
      </c>
      <c r="N693" s="94"/>
      <c r="O693" s="83"/>
      <c r="P693" s="95"/>
      <c r="Q693" s="96"/>
      <c r="R693" s="97" t="str">
        <f>IF(AND(A693&lt;&gt;0,B693&lt;&gt;0,D693&lt;&gt;0,C693&lt;&gt;0,N693&lt;&gt;0),(vol_de_nuit(B693,D693,A693,C693,N693/24)*24),"")</f>
        <v/>
      </c>
      <c r="S693" s="98"/>
      <c r="T693" s="95"/>
      <c r="U693" s="99"/>
      <c r="V693" s="100"/>
      <c r="W693" s="101"/>
      <c r="X693" s="116" t="str">
        <f>IFERROR(IF(AND(VLOOKUP($F693,'Aircraft list'!$A$4:$G$39,2,FALSE)="YES",VLOOKUP($F693,'Aircraft list'!$A$4:$G$39,4,FALSE)="YES"),T693,""),"")</f>
        <v/>
      </c>
      <c r="Y693" s="115" t="str">
        <f>IFERROR(IF(AND(VLOOKUP($F693,'Aircraft list'!$A$4:$G$39,2,FALSE)="YES",VLOOKUP($F693,'Aircraft list'!$A$4:$G$39,4,FALSE)="YES"),V693,""),"")</f>
        <v/>
      </c>
      <c r="Z693" s="116" t="str">
        <f>IFERROR(IF(AND(VLOOKUP($F693,'Aircraft list'!$A$4:$G$39,3,FALSE)="YES",VLOOKUP($F693,'Aircraft list'!$A$4:$G$39,4,FALSE)="YES"),T693,""),"")</f>
        <v/>
      </c>
      <c r="AA693" s="115" t="str">
        <f>IFERROR(IF(AND(VLOOKUP($F693,'Aircraft list'!$A$4:$G$39,3,FALSE)="YES",VLOOKUP($F693,'Aircraft list'!$A$4:$G$39,4,FALSE)="YES"),V693,""),"")</f>
        <v/>
      </c>
      <c r="AB693" s="116" t="str">
        <f>IFERROR(IF(AND(VLOOKUP($F693,'Aircraft list'!$A$4:$G$39,2,FALSE)="YES",VLOOKUP($F693,'Aircraft list'!$A$4:$G$39,6,FALSE)="YES"),T693,""),"")</f>
        <v/>
      </c>
      <c r="AC693" s="115" t="str">
        <f>IFERROR(IF(AND(VLOOKUP($F693,'Aircraft list'!$A$4:$G$39,2,FALSE)="YES",VLOOKUP($F693,'Aircraft list'!$A$4:$G$39,6,FALSE)="YES"),V693,""),"")</f>
        <v/>
      </c>
      <c r="AD693" s="116" t="str">
        <f>IFERROR(IF(AND(VLOOKUP($F693,'Aircraft list'!$A$4:$G$39,3,FALSE)="YES",VLOOKUP($F693,'Aircraft list'!$A$4:$G$39,6,FALSE)="YES"),T693,""),"")</f>
        <v/>
      </c>
      <c r="AE693" s="117" t="str">
        <f>IFERROR(IF(AND(VLOOKUP($F693,'Aircraft list'!$A$4:$G$39,3,FALSE)="YES",VLOOKUP($F693,'Aircraft list'!$A$4:$G$39,6,FALSE)="YES"),U693,""),"")</f>
        <v/>
      </c>
      <c r="AF693" s="115" t="str">
        <f>IFERROR(IF(AND(VLOOKUP($F693,'Aircraft list'!$A$4:$G$39,3,FALSE)="YES",VLOOKUP($F693,'Aircraft list'!$A$4:$G$39,6,FALSE)="YES"),V693,""),"")</f>
        <v/>
      </c>
      <c r="AG693" s="116" t="str">
        <f>IFERROR(IF(VLOOKUP($F693,'Aircraft list'!$A$4:$G$39,5,FALSE)="YES",T693,""),"")</f>
        <v/>
      </c>
      <c r="AH693" s="117" t="str">
        <f>IFERROR(IF(VLOOKUP($F693,'Aircraft list'!$A$4:$G$39,5,FALSE)="YES",U693,""),"")</f>
        <v/>
      </c>
      <c r="AI693" s="115" t="str">
        <f>IFERROR(IF(VLOOKUP($F693,'Aircraft list'!$A$4:$G$39,5,FALSE)="YES",V693,""),"")</f>
        <v/>
      </c>
      <c r="AJ693" s="101"/>
      <c r="AK693" s="101"/>
      <c r="AL693" s="101"/>
      <c r="AM693" s="102" t="str">
        <f>IFERROR(IF(VLOOKUP($F693,'Aircraft list'!$A$4:$G$39,7,FALSE)="YES",N693,""),"")</f>
        <v/>
      </c>
      <c r="AN693" s="112"/>
      <c r="AO693" s="101"/>
      <c r="AP693" s="101"/>
      <c r="AQ693" s="101"/>
      <c r="AR693" s="111"/>
      <c r="AS693" s="102"/>
      <c r="AT693" s="102"/>
    </row>
    <row r="694" spans="1:46" s="50" customFormat="1">
      <c r="A694" s="84"/>
      <c r="B694" s="75"/>
      <c r="C694" s="76"/>
      <c r="D694" s="77"/>
      <c r="E694" s="73" t="str">
        <f t="shared" si="33"/>
        <v/>
      </c>
      <c r="F694" s="79"/>
      <c r="G694" s="80"/>
      <c r="H694" s="50" t="str">
        <f>IFERROR(IF(VLOOKUP(F694,'Aircraft list'!$A$4:$T$59, 3,FALSE)="YES", "ME", "SE" )," ")</f>
        <v xml:space="preserve"> </v>
      </c>
      <c r="I694" s="80"/>
      <c r="J694" s="81" t="str">
        <f ca="1">IFERROR(IF(AND(
MOD(C694-fctlontodouble(VLOOKUP(B694,#REF!,4,FALSE))/360,1)&gt;=MOD((((MID((MID((IF(ISERR(A694),"",fctsoleil(A694,fctlattodouble(VLOOKUP(B694,#REF!,3,FALSE)),fctlontodouble(VLOOKUP(B694,#REF!,4,FALSE)),FALSE))),1,4)),1,2))*60+MID((MID((IF(ISERR(A694),"",fctsoleil(A694,fctlattodouble(VLOOKUP(B694,#REF!,3,FALSE)),fctlontodouble(VLOOKUP(B694,#REF!,4,FALSE)),FALSE))),1,4)),3,4))/(60*24))-fctlontodouble(VLOOKUP(B694,#REF!,4,FALSE))/360,1),
MOD(C694-fctlontodouble(VLOOKUP(B694,#REF!,4,FALSE))/360,1)&lt;MOD((((MID((MID((IF(ISERR(A694),"",fctsoleil(A694,fctlattodouble(VLOOKUP(B694,#REF!,3,FALSE)),fctlontodouble(VLOOKUP(B694,#REF!,4,FALSE)),FALSE))),7,4)),1,2))*60+MID((MID((IF(ISERR(A694),"",fctsoleil(A694,fctlattodouble(VLOOKUP(B694,#REF!,3,FALSE)),fctlontodouble(VLOOKUP(B694,#REF!,4,FALSE)),FALSE))),7,4)),3,4))/(60*24))-fctlontodouble(VLOOKUP(B694,#REF!,4,FALSE))/360,1)
),1,""),"")</f>
        <v/>
      </c>
      <c r="K694" s="82" t="str">
        <f t="shared" si="34"/>
        <v/>
      </c>
      <c r="L694" s="79" t="str">
        <f ca="1">IFERROR(IF(AND(
MOD(E694-fctlontodouble(VLOOKUP(D694,#REF!,4,FALSE))/360,1)&gt;=MOD((((MID((MID((IF(ISERR(A694),"",fctsoleil(A694,fctlattodouble(VLOOKUP(D694,#REF!,3,FALSE)),fctlontodouble(VLOOKUP(D694,#REF!,4,FALSE)),FALSE))),1,4)),1,2))*60+MID((MID((IF(ISERR(A694),"",fctsoleil(A694,fctlattodouble(VLOOKUP(D694,#REF!,3,FALSE)),fctlontodouble(VLOOKUP(D694,#REF!,4,FALSE)),FALSE))),1,4)),3,4))/(60*24))-fctlontodouble(VLOOKUP(D694,#REF!,4,FALSE))/360,1),
MOD(E694-fctlontodouble(VLOOKUP(D694,#REF!,4,FALSE))/360,1)&lt;MOD((((MID((MID((IF(ISERR(A694),"",fctsoleil(A694,fctlattodouble(VLOOKUP(D694,#REF!,3,FALSE)),fctlontodouble(VLOOKUP(D694,#REF!,4,FALSE)),FALSE))),7,4)),1,2))*60+MID((MID((IF(ISERR(A694),"",fctsoleil(A694,fctlattodouble(VLOOKUP(D694,#REF!,3,FALSE)),fctlontodouble(VLOOKUP(D694,#REF!,4,FALSE)),FALSE))),7,4)),3,4))/(60*24))-fctlontodouble(VLOOKUP(D694,#REF!,4,FALSE))/360,1)
),1," "),"")</f>
        <v/>
      </c>
      <c r="M694" s="79" t="str">
        <f t="shared" si="35"/>
        <v/>
      </c>
      <c r="N694" s="94"/>
      <c r="O694" s="83"/>
      <c r="P694" s="95"/>
      <c r="Q694" s="96"/>
      <c r="R694" s="97" t="str">
        <f>IF(AND(A694&lt;&gt;0,B694&lt;&gt;0,D694&lt;&gt;0,C694&lt;&gt;0,N694&lt;&gt;0),(vol_de_nuit(B694,D694,A694,C694,N694/24)*24),"")</f>
        <v/>
      </c>
      <c r="S694" s="98"/>
      <c r="T694" s="95"/>
      <c r="U694" s="99"/>
      <c r="V694" s="100"/>
      <c r="W694" s="101"/>
      <c r="X694" s="116" t="str">
        <f>IFERROR(IF(AND(VLOOKUP($F694,'Aircraft list'!$A$4:$G$39,2,FALSE)="YES",VLOOKUP($F694,'Aircraft list'!$A$4:$G$39,4,FALSE)="YES"),T694,""),"")</f>
        <v/>
      </c>
      <c r="Y694" s="115" t="str">
        <f>IFERROR(IF(AND(VLOOKUP($F694,'Aircraft list'!$A$4:$G$39,2,FALSE)="YES",VLOOKUP($F694,'Aircraft list'!$A$4:$G$39,4,FALSE)="YES"),V694,""),"")</f>
        <v/>
      </c>
      <c r="Z694" s="116" t="str">
        <f>IFERROR(IF(AND(VLOOKUP($F694,'Aircraft list'!$A$4:$G$39,3,FALSE)="YES",VLOOKUP($F694,'Aircraft list'!$A$4:$G$39,4,FALSE)="YES"),T694,""),"")</f>
        <v/>
      </c>
      <c r="AA694" s="115" t="str">
        <f>IFERROR(IF(AND(VLOOKUP($F694,'Aircraft list'!$A$4:$G$39,3,FALSE)="YES",VLOOKUP($F694,'Aircraft list'!$A$4:$G$39,4,FALSE)="YES"),V694,""),"")</f>
        <v/>
      </c>
      <c r="AB694" s="116" t="str">
        <f>IFERROR(IF(AND(VLOOKUP($F694,'Aircraft list'!$A$4:$G$39,2,FALSE)="YES",VLOOKUP($F694,'Aircraft list'!$A$4:$G$39,6,FALSE)="YES"),T694,""),"")</f>
        <v/>
      </c>
      <c r="AC694" s="115" t="str">
        <f>IFERROR(IF(AND(VLOOKUP($F694,'Aircraft list'!$A$4:$G$39,2,FALSE)="YES",VLOOKUP($F694,'Aircraft list'!$A$4:$G$39,6,FALSE)="YES"),V694,""),"")</f>
        <v/>
      </c>
      <c r="AD694" s="116" t="str">
        <f>IFERROR(IF(AND(VLOOKUP($F694,'Aircraft list'!$A$4:$G$39,3,FALSE)="YES",VLOOKUP($F694,'Aircraft list'!$A$4:$G$39,6,FALSE)="YES"),T694,""),"")</f>
        <v/>
      </c>
      <c r="AE694" s="117" t="str">
        <f>IFERROR(IF(AND(VLOOKUP($F694,'Aircraft list'!$A$4:$G$39,3,FALSE)="YES",VLOOKUP($F694,'Aircraft list'!$A$4:$G$39,6,FALSE)="YES"),U694,""),"")</f>
        <v/>
      </c>
      <c r="AF694" s="115" t="str">
        <f>IFERROR(IF(AND(VLOOKUP($F694,'Aircraft list'!$A$4:$G$39,3,FALSE)="YES",VLOOKUP($F694,'Aircraft list'!$A$4:$G$39,6,FALSE)="YES"),V694,""),"")</f>
        <v/>
      </c>
      <c r="AG694" s="116" t="str">
        <f>IFERROR(IF(VLOOKUP($F694,'Aircraft list'!$A$4:$G$39,5,FALSE)="YES",T694,""),"")</f>
        <v/>
      </c>
      <c r="AH694" s="117" t="str">
        <f>IFERROR(IF(VLOOKUP($F694,'Aircraft list'!$A$4:$G$39,5,FALSE)="YES",U694,""),"")</f>
        <v/>
      </c>
      <c r="AI694" s="115" t="str">
        <f>IFERROR(IF(VLOOKUP($F694,'Aircraft list'!$A$4:$G$39,5,FALSE)="YES",V694,""),"")</f>
        <v/>
      </c>
      <c r="AJ694" s="101"/>
      <c r="AK694" s="101"/>
      <c r="AL694" s="101"/>
      <c r="AM694" s="102" t="str">
        <f>IFERROR(IF(VLOOKUP($F694,'Aircraft list'!$A$4:$G$39,7,FALSE)="YES",N694,""),"")</f>
        <v/>
      </c>
      <c r="AN694" s="112"/>
      <c r="AO694" s="101"/>
      <c r="AP694" s="101"/>
      <c r="AQ694" s="101"/>
      <c r="AR694" s="111"/>
      <c r="AS694" s="102"/>
      <c r="AT694" s="102"/>
    </row>
    <row r="695" spans="1:46" s="50" customFormat="1">
      <c r="A695" s="84"/>
      <c r="B695" s="75"/>
      <c r="C695" s="76"/>
      <c r="D695" s="77"/>
      <c r="E695" s="73" t="str">
        <f t="shared" si="33"/>
        <v/>
      </c>
      <c r="F695" s="79"/>
      <c r="G695" s="80"/>
      <c r="H695" s="50" t="str">
        <f>IFERROR(IF(VLOOKUP(F695,'Aircraft list'!$A$4:$T$59, 3,FALSE)="YES", "ME", "SE" )," ")</f>
        <v xml:space="preserve"> </v>
      </c>
      <c r="I695" s="80"/>
      <c r="J695" s="81" t="str">
        <f ca="1">IFERROR(IF(AND(
MOD(C695-fctlontodouble(VLOOKUP(B695,#REF!,4,FALSE))/360,1)&gt;=MOD((((MID((MID((IF(ISERR(A695),"",fctsoleil(A695,fctlattodouble(VLOOKUP(B695,#REF!,3,FALSE)),fctlontodouble(VLOOKUP(B695,#REF!,4,FALSE)),FALSE))),1,4)),1,2))*60+MID((MID((IF(ISERR(A695),"",fctsoleil(A695,fctlattodouble(VLOOKUP(B695,#REF!,3,FALSE)),fctlontodouble(VLOOKUP(B695,#REF!,4,FALSE)),FALSE))),1,4)),3,4))/(60*24))-fctlontodouble(VLOOKUP(B695,#REF!,4,FALSE))/360,1),
MOD(C695-fctlontodouble(VLOOKUP(B695,#REF!,4,FALSE))/360,1)&lt;MOD((((MID((MID((IF(ISERR(A695),"",fctsoleil(A695,fctlattodouble(VLOOKUP(B695,#REF!,3,FALSE)),fctlontodouble(VLOOKUP(B695,#REF!,4,FALSE)),FALSE))),7,4)),1,2))*60+MID((MID((IF(ISERR(A695),"",fctsoleil(A695,fctlattodouble(VLOOKUP(B695,#REF!,3,FALSE)),fctlontodouble(VLOOKUP(B695,#REF!,4,FALSE)),FALSE))),7,4)),3,4))/(60*24))-fctlontodouble(VLOOKUP(B695,#REF!,4,FALSE))/360,1)
),1,""),"")</f>
        <v/>
      </c>
      <c r="K695" s="82" t="str">
        <f t="shared" si="34"/>
        <v/>
      </c>
      <c r="L695" s="79" t="str">
        <f ca="1">IFERROR(IF(AND(
MOD(E695-fctlontodouble(VLOOKUP(D695,#REF!,4,FALSE))/360,1)&gt;=MOD((((MID((MID((IF(ISERR(A695),"",fctsoleil(A695,fctlattodouble(VLOOKUP(D695,#REF!,3,FALSE)),fctlontodouble(VLOOKUP(D695,#REF!,4,FALSE)),FALSE))),1,4)),1,2))*60+MID((MID((IF(ISERR(A695),"",fctsoleil(A695,fctlattodouble(VLOOKUP(D695,#REF!,3,FALSE)),fctlontodouble(VLOOKUP(D695,#REF!,4,FALSE)),FALSE))),1,4)),3,4))/(60*24))-fctlontodouble(VLOOKUP(D695,#REF!,4,FALSE))/360,1),
MOD(E695-fctlontodouble(VLOOKUP(D695,#REF!,4,FALSE))/360,1)&lt;MOD((((MID((MID((IF(ISERR(A695),"",fctsoleil(A695,fctlattodouble(VLOOKUP(D695,#REF!,3,FALSE)),fctlontodouble(VLOOKUP(D695,#REF!,4,FALSE)),FALSE))),7,4)),1,2))*60+MID((MID((IF(ISERR(A695),"",fctsoleil(A695,fctlattodouble(VLOOKUP(D695,#REF!,3,FALSE)),fctlontodouble(VLOOKUP(D695,#REF!,4,FALSE)),FALSE))),7,4)),3,4))/(60*24))-fctlontodouble(VLOOKUP(D695,#REF!,4,FALSE))/360,1)
),1," "),"")</f>
        <v/>
      </c>
      <c r="M695" s="79" t="str">
        <f t="shared" si="35"/>
        <v/>
      </c>
      <c r="N695" s="94"/>
      <c r="O695" s="83"/>
      <c r="P695" s="95"/>
      <c r="Q695" s="96"/>
      <c r="R695" s="97" t="str">
        <f>IF(AND(A695&lt;&gt;0,B695&lt;&gt;0,D695&lt;&gt;0,C695&lt;&gt;0,N695&lt;&gt;0),(vol_de_nuit(B695,D695,A695,C695,N695/24)*24),"")</f>
        <v/>
      </c>
      <c r="S695" s="98"/>
      <c r="T695" s="95"/>
      <c r="U695" s="99"/>
      <c r="V695" s="100"/>
      <c r="W695" s="101"/>
      <c r="X695" s="116" t="str">
        <f>IFERROR(IF(AND(VLOOKUP($F695,'Aircraft list'!$A$4:$G$39,2,FALSE)="YES",VLOOKUP($F695,'Aircraft list'!$A$4:$G$39,4,FALSE)="YES"),T695,""),"")</f>
        <v/>
      </c>
      <c r="Y695" s="115" t="str">
        <f>IFERROR(IF(AND(VLOOKUP($F695,'Aircraft list'!$A$4:$G$39,2,FALSE)="YES",VLOOKUP($F695,'Aircraft list'!$A$4:$G$39,4,FALSE)="YES"),V695,""),"")</f>
        <v/>
      </c>
      <c r="Z695" s="116" t="str">
        <f>IFERROR(IF(AND(VLOOKUP($F695,'Aircraft list'!$A$4:$G$39,3,FALSE)="YES",VLOOKUP($F695,'Aircraft list'!$A$4:$G$39,4,FALSE)="YES"),T695,""),"")</f>
        <v/>
      </c>
      <c r="AA695" s="115" t="str">
        <f>IFERROR(IF(AND(VLOOKUP($F695,'Aircraft list'!$A$4:$G$39,3,FALSE)="YES",VLOOKUP($F695,'Aircraft list'!$A$4:$G$39,4,FALSE)="YES"),V695,""),"")</f>
        <v/>
      </c>
      <c r="AB695" s="116" t="str">
        <f>IFERROR(IF(AND(VLOOKUP($F695,'Aircraft list'!$A$4:$G$39,2,FALSE)="YES",VLOOKUP($F695,'Aircraft list'!$A$4:$G$39,6,FALSE)="YES"),T695,""),"")</f>
        <v/>
      </c>
      <c r="AC695" s="115" t="str">
        <f>IFERROR(IF(AND(VLOOKUP($F695,'Aircraft list'!$A$4:$G$39,2,FALSE)="YES",VLOOKUP($F695,'Aircraft list'!$A$4:$G$39,6,FALSE)="YES"),V695,""),"")</f>
        <v/>
      </c>
      <c r="AD695" s="116" t="str">
        <f>IFERROR(IF(AND(VLOOKUP($F695,'Aircraft list'!$A$4:$G$39,3,FALSE)="YES",VLOOKUP($F695,'Aircraft list'!$A$4:$G$39,6,FALSE)="YES"),T695,""),"")</f>
        <v/>
      </c>
      <c r="AE695" s="117" t="str">
        <f>IFERROR(IF(AND(VLOOKUP($F695,'Aircraft list'!$A$4:$G$39,3,FALSE)="YES",VLOOKUP($F695,'Aircraft list'!$A$4:$G$39,6,FALSE)="YES"),U695,""),"")</f>
        <v/>
      </c>
      <c r="AF695" s="115" t="str">
        <f>IFERROR(IF(AND(VLOOKUP($F695,'Aircraft list'!$A$4:$G$39,3,FALSE)="YES",VLOOKUP($F695,'Aircraft list'!$A$4:$G$39,6,FALSE)="YES"),V695,""),"")</f>
        <v/>
      </c>
      <c r="AG695" s="116" t="str">
        <f>IFERROR(IF(VLOOKUP($F695,'Aircraft list'!$A$4:$G$39,5,FALSE)="YES",T695,""),"")</f>
        <v/>
      </c>
      <c r="AH695" s="117" t="str">
        <f>IFERROR(IF(VLOOKUP($F695,'Aircraft list'!$A$4:$G$39,5,FALSE)="YES",U695,""),"")</f>
        <v/>
      </c>
      <c r="AI695" s="115" t="str">
        <f>IFERROR(IF(VLOOKUP($F695,'Aircraft list'!$A$4:$G$39,5,FALSE)="YES",V695,""),"")</f>
        <v/>
      </c>
      <c r="AJ695" s="101"/>
      <c r="AK695" s="101"/>
      <c r="AL695" s="101"/>
      <c r="AM695" s="102" t="str">
        <f>IFERROR(IF(VLOOKUP($F695,'Aircraft list'!$A$4:$G$39,7,FALSE)="YES",N695,""),"")</f>
        <v/>
      </c>
      <c r="AN695" s="112"/>
      <c r="AO695" s="101"/>
      <c r="AP695" s="101"/>
      <c r="AQ695" s="101"/>
      <c r="AR695" s="111"/>
      <c r="AS695" s="102"/>
      <c r="AT695" s="102"/>
    </row>
    <row r="696" spans="1:46" s="50" customFormat="1">
      <c r="A696" s="84"/>
      <c r="B696" s="75"/>
      <c r="C696" s="76"/>
      <c r="D696" s="77"/>
      <c r="E696" s="73" t="str">
        <f t="shared" si="33"/>
        <v/>
      </c>
      <c r="F696" s="79"/>
      <c r="G696" s="80"/>
      <c r="H696" s="50" t="str">
        <f>IFERROR(IF(VLOOKUP(F696,'Aircraft list'!$A$4:$T$59, 3,FALSE)="YES", "ME", "SE" )," ")</f>
        <v xml:space="preserve"> </v>
      </c>
      <c r="I696" s="80"/>
      <c r="J696" s="81" t="str">
        <f ca="1">IFERROR(IF(AND(
MOD(C696-fctlontodouble(VLOOKUP(B696,#REF!,4,FALSE))/360,1)&gt;=MOD((((MID((MID((IF(ISERR(A696),"",fctsoleil(A696,fctlattodouble(VLOOKUP(B696,#REF!,3,FALSE)),fctlontodouble(VLOOKUP(B696,#REF!,4,FALSE)),FALSE))),1,4)),1,2))*60+MID((MID((IF(ISERR(A696),"",fctsoleil(A696,fctlattodouble(VLOOKUP(B696,#REF!,3,FALSE)),fctlontodouble(VLOOKUP(B696,#REF!,4,FALSE)),FALSE))),1,4)),3,4))/(60*24))-fctlontodouble(VLOOKUP(B696,#REF!,4,FALSE))/360,1),
MOD(C696-fctlontodouble(VLOOKUP(B696,#REF!,4,FALSE))/360,1)&lt;MOD((((MID((MID((IF(ISERR(A696),"",fctsoleil(A696,fctlattodouble(VLOOKUP(B696,#REF!,3,FALSE)),fctlontodouble(VLOOKUP(B696,#REF!,4,FALSE)),FALSE))),7,4)),1,2))*60+MID((MID((IF(ISERR(A696),"",fctsoleil(A696,fctlattodouble(VLOOKUP(B696,#REF!,3,FALSE)),fctlontodouble(VLOOKUP(B696,#REF!,4,FALSE)),FALSE))),7,4)),3,4))/(60*24))-fctlontodouble(VLOOKUP(B696,#REF!,4,FALSE))/360,1)
),1,""),"")</f>
        <v/>
      </c>
      <c r="K696" s="82" t="str">
        <f t="shared" si="34"/>
        <v/>
      </c>
      <c r="L696" s="79" t="str">
        <f ca="1">IFERROR(IF(AND(
MOD(E696-fctlontodouble(VLOOKUP(D696,#REF!,4,FALSE))/360,1)&gt;=MOD((((MID((MID((IF(ISERR(A696),"",fctsoleil(A696,fctlattodouble(VLOOKUP(D696,#REF!,3,FALSE)),fctlontodouble(VLOOKUP(D696,#REF!,4,FALSE)),FALSE))),1,4)),1,2))*60+MID((MID((IF(ISERR(A696),"",fctsoleil(A696,fctlattodouble(VLOOKUP(D696,#REF!,3,FALSE)),fctlontodouble(VLOOKUP(D696,#REF!,4,FALSE)),FALSE))),1,4)),3,4))/(60*24))-fctlontodouble(VLOOKUP(D696,#REF!,4,FALSE))/360,1),
MOD(E696-fctlontodouble(VLOOKUP(D696,#REF!,4,FALSE))/360,1)&lt;MOD((((MID((MID((IF(ISERR(A696),"",fctsoleil(A696,fctlattodouble(VLOOKUP(D696,#REF!,3,FALSE)),fctlontodouble(VLOOKUP(D696,#REF!,4,FALSE)),FALSE))),7,4)),1,2))*60+MID((MID((IF(ISERR(A696),"",fctsoleil(A696,fctlattodouble(VLOOKUP(D696,#REF!,3,FALSE)),fctlontodouble(VLOOKUP(D696,#REF!,4,FALSE)),FALSE))),7,4)),3,4))/(60*24))-fctlontodouble(VLOOKUP(D696,#REF!,4,FALSE))/360,1)
),1," "),"")</f>
        <v/>
      </c>
      <c r="M696" s="79" t="str">
        <f t="shared" si="35"/>
        <v/>
      </c>
      <c r="N696" s="94"/>
      <c r="O696" s="83"/>
      <c r="P696" s="95"/>
      <c r="Q696" s="96"/>
      <c r="R696" s="97" t="str">
        <f>IF(AND(A696&lt;&gt;0,B696&lt;&gt;0,D696&lt;&gt;0,C696&lt;&gt;0,N696&lt;&gt;0),(vol_de_nuit(B696,D696,A696,C696,N696/24)*24),"")</f>
        <v/>
      </c>
      <c r="S696" s="98"/>
      <c r="T696" s="95"/>
      <c r="U696" s="99"/>
      <c r="V696" s="100"/>
      <c r="W696" s="101"/>
      <c r="X696" s="116" t="str">
        <f>IFERROR(IF(AND(VLOOKUP($F696,'Aircraft list'!$A$4:$G$39,2,FALSE)="YES",VLOOKUP($F696,'Aircraft list'!$A$4:$G$39,4,FALSE)="YES"),T696,""),"")</f>
        <v/>
      </c>
      <c r="Y696" s="115" t="str">
        <f>IFERROR(IF(AND(VLOOKUP($F696,'Aircraft list'!$A$4:$G$39,2,FALSE)="YES",VLOOKUP($F696,'Aircraft list'!$A$4:$G$39,4,FALSE)="YES"),V696,""),"")</f>
        <v/>
      </c>
      <c r="Z696" s="116" t="str">
        <f>IFERROR(IF(AND(VLOOKUP($F696,'Aircraft list'!$A$4:$G$39,3,FALSE)="YES",VLOOKUP($F696,'Aircraft list'!$A$4:$G$39,4,FALSE)="YES"),T696,""),"")</f>
        <v/>
      </c>
      <c r="AA696" s="115" t="str">
        <f>IFERROR(IF(AND(VLOOKUP($F696,'Aircraft list'!$A$4:$G$39,3,FALSE)="YES",VLOOKUP($F696,'Aircraft list'!$A$4:$G$39,4,FALSE)="YES"),V696,""),"")</f>
        <v/>
      </c>
      <c r="AB696" s="116" t="str">
        <f>IFERROR(IF(AND(VLOOKUP($F696,'Aircraft list'!$A$4:$G$39,2,FALSE)="YES",VLOOKUP($F696,'Aircraft list'!$A$4:$G$39,6,FALSE)="YES"),T696,""),"")</f>
        <v/>
      </c>
      <c r="AC696" s="115" t="str">
        <f>IFERROR(IF(AND(VLOOKUP($F696,'Aircraft list'!$A$4:$G$39,2,FALSE)="YES",VLOOKUP($F696,'Aircraft list'!$A$4:$G$39,6,FALSE)="YES"),V696,""),"")</f>
        <v/>
      </c>
      <c r="AD696" s="116" t="str">
        <f>IFERROR(IF(AND(VLOOKUP($F696,'Aircraft list'!$A$4:$G$39,3,FALSE)="YES",VLOOKUP($F696,'Aircraft list'!$A$4:$G$39,6,FALSE)="YES"),T696,""),"")</f>
        <v/>
      </c>
      <c r="AE696" s="117" t="str">
        <f>IFERROR(IF(AND(VLOOKUP($F696,'Aircraft list'!$A$4:$G$39,3,FALSE)="YES",VLOOKUP($F696,'Aircraft list'!$A$4:$G$39,6,FALSE)="YES"),U696,""),"")</f>
        <v/>
      </c>
      <c r="AF696" s="115" t="str">
        <f>IFERROR(IF(AND(VLOOKUP($F696,'Aircraft list'!$A$4:$G$39,3,FALSE)="YES",VLOOKUP($F696,'Aircraft list'!$A$4:$G$39,6,FALSE)="YES"),V696,""),"")</f>
        <v/>
      </c>
      <c r="AG696" s="116" t="str">
        <f>IFERROR(IF(VLOOKUP($F696,'Aircraft list'!$A$4:$G$39,5,FALSE)="YES",T696,""),"")</f>
        <v/>
      </c>
      <c r="AH696" s="117" t="str">
        <f>IFERROR(IF(VLOOKUP($F696,'Aircraft list'!$A$4:$G$39,5,FALSE)="YES",U696,""),"")</f>
        <v/>
      </c>
      <c r="AI696" s="115" t="str">
        <f>IFERROR(IF(VLOOKUP($F696,'Aircraft list'!$A$4:$G$39,5,FALSE)="YES",V696,""),"")</f>
        <v/>
      </c>
      <c r="AJ696" s="101"/>
      <c r="AK696" s="101"/>
      <c r="AL696" s="101"/>
      <c r="AM696" s="102" t="str">
        <f>IFERROR(IF(VLOOKUP($F696,'Aircraft list'!$A$4:$G$39,7,FALSE)="YES",N696,""),"")</f>
        <v/>
      </c>
      <c r="AN696" s="112"/>
      <c r="AO696" s="101"/>
      <c r="AP696" s="101"/>
      <c r="AQ696" s="101"/>
      <c r="AR696" s="111"/>
      <c r="AS696" s="102"/>
      <c r="AT696" s="102"/>
    </row>
    <row r="697" spans="1:46" s="50" customFormat="1">
      <c r="A697" s="84"/>
      <c r="B697" s="75"/>
      <c r="C697" s="76"/>
      <c r="D697" s="77"/>
      <c r="E697" s="73" t="str">
        <f t="shared" si="33"/>
        <v/>
      </c>
      <c r="F697" s="79"/>
      <c r="G697" s="80"/>
      <c r="H697" s="50" t="str">
        <f>IFERROR(IF(VLOOKUP(F697,'Aircraft list'!$A$4:$T$59, 3,FALSE)="YES", "ME", "SE" )," ")</f>
        <v xml:space="preserve"> </v>
      </c>
      <c r="I697" s="80"/>
      <c r="J697" s="81" t="str">
        <f ca="1">IFERROR(IF(AND(
MOD(C697-fctlontodouble(VLOOKUP(B697,#REF!,4,FALSE))/360,1)&gt;=MOD((((MID((MID((IF(ISERR(A697),"",fctsoleil(A697,fctlattodouble(VLOOKUP(B697,#REF!,3,FALSE)),fctlontodouble(VLOOKUP(B697,#REF!,4,FALSE)),FALSE))),1,4)),1,2))*60+MID((MID((IF(ISERR(A697),"",fctsoleil(A697,fctlattodouble(VLOOKUP(B697,#REF!,3,FALSE)),fctlontodouble(VLOOKUP(B697,#REF!,4,FALSE)),FALSE))),1,4)),3,4))/(60*24))-fctlontodouble(VLOOKUP(B697,#REF!,4,FALSE))/360,1),
MOD(C697-fctlontodouble(VLOOKUP(B697,#REF!,4,FALSE))/360,1)&lt;MOD((((MID((MID((IF(ISERR(A697),"",fctsoleil(A697,fctlattodouble(VLOOKUP(B697,#REF!,3,FALSE)),fctlontodouble(VLOOKUP(B697,#REF!,4,FALSE)),FALSE))),7,4)),1,2))*60+MID((MID((IF(ISERR(A697),"",fctsoleil(A697,fctlattodouble(VLOOKUP(B697,#REF!,3,FALSE)),fctlontodouble(VLOOKUP(B697,#REF!,4,FALSE)),FALSE))),7,4)),3,4))/(60*24))-fctlontodouble(VLOOKUP(B697,#REF!,4,FALSE))/360,1)
),1,""),"")</f>
        <v/>
      </c>
      <c r="K697" s="82" t="str">
        <f t="shared" si="34"/>
        <v/>
      </c>
      <c r="L697" s="79" t="str">
        <f ca="1">IFERROR(IF(AND(
MOD(E697-fctlontodouble(VLOOKUP(D697,#REF!,4,FALSE))/360,1)&gt;=MOD((((MID((MID((IF(ISERR(A697),"",fctsoleil(A697,fctlattodouble(VLOOKUP(D697,#REF!,3,FALSE)),fctlontodouble(VLOOKUP(D697,#REF!,4,FALSE)),FALSE))),1,4)),1,2))*60+MID((MID((IF(ISERR(A697),"",fctsoleil(A697,fctlattodouble(VLOOKUP(D697,#REF!,3,FALSE)),fctlontodouble(VLOOKUP(D697,#REF!,4,FALSE)),FALSE))),1,4)),3,4))/(60*24))-fctlontodouble(VLOOKUP(D697,#REF!,4,FALSE))/360,1),
MOD(E697-fctlontodouble(VLOOKUP(D697,#REF!,4,FALSE))/360,1)&lt;MOD((((MID((MID((IF(ISERR(A697),"",fctsoleil(A697,fctlattodouble(VLOOKUP(D697,#REF!,3,FALSE)),fctlontodouble(VLOOKUP(D697,#REF!,4,FALSE)),FALSE))),7,4)),1,2))*60+MID((MID((IF(ISERR(A697),"",fctsoleil(A697,fctlattodouble(VLOOKUP(D697,#REF!,3,FALSE)),fctlontodouble(VLOOKUP(D697,#REF!,4,FALSE)),FALSE))),7,4)),3,4))/(60*24))-fctlontodouble(VLOOKUP(D697,#REF!,4,FALSE))/360,1)
),1," "),"")</f>
        <v/>
      </c>
      <c r="M697" s="79" t="str">
        <f t="shared" si="35"/>
        <v/>
      </c>
      <c r="N697" s="94"/>
      <c r="O697" s="83"/>
      <c r="P697" s="95"/>
      <c r="Q697" s="96"/>
      <c r="R697" s="97" t="str">
        <f>IF(AND(A697&lt;&gt;0,B697&lt;&gt;0,D697&lt;&gt;0,C697&lt;&gt;0,N697&lt;&gt;0),(vol_de_nuit(B697,D697,A697,C697,N697/24)*24),"")</f>
        <v/>
      </c>
      <c r="S697" s="98"/>
      <c r="T697" s="95"/>
      <c r="U697" s="99"/>
      <c r="V697" s="100"/>
      <c r="W697" s="101"/>
      <c r="X697" s="116" t="str">
        <f>IFERROR(IF(AND(VLOOKUP($F697,'Aircraft list'!$A$4:$G$39,2,FALSE)="YES",VLOOKUP($F697,'Aircraft list'!$A$4:$G$39,4,FALSE)="YES"),T697,""),"")</f>
        <v/>
      </c>
      <c r="Y697" s="115" t="str">
        <f>IFERROR(IF(AND(VLOOKUP($F697,'Aircraft list'!$A$4:$G$39,2,FALSE)="YES",VLOOKUP($F697,'Aircraft list'!$A$4:$G$39,4,FALSE)="YES"),V697,""),"")</f>
        <v/>
      </c>
      <c r="Z697" s="116" t="str">
        <f>IFERROR(IF(AND(VLOOKUP($F697,'Aircraft list'!$A$4:$G$39,3,FALSE)="YES",VLOOKUP($F697,'Aircraft list'!$A$4:$G$39,4,FALSE)="YES"),T697,""),"")</f>
        <v/>
      </c>
      <c r="AA697" s="115" t="str">
        <f>IFERROR(IF(AND(VLOOKUP($F697,'Aircraft list'!$A$4:$G$39,3,FALSE)="YES",VLOOKUP($F697,'Aircraft list'!$A$4:$G$39,4,FALSE)="YES"),V697,""),"")</f>
        <v/>
      </c>
      <c r="AB697" s="116" t="str">
        <f>IFERROR(IF(AND(VLOOKUP($F697,'Aircraft list'!$A$4:$G$39,2,FALSE)="YES",VLOOKUP($F697,'Aircraft list'!$A$4:$G$39,6,FALSE)="YES"),T697,""),"")</f>
        <v/>
      </c>
      <c r="AC697" s="115" t="str">
        <f>IFERROR(IF(AND(VLOOKUP($F697,'Aircraft list'!$A$4:$G$39,2,FALSE)="YES",VLOOKUP($F697,'Aircraft list'!$A$4:$G$39,6,FALSE)="YES"),V697,""),"")</f>
        <v/>
      </c>
      <c r="AD697" s="116" t="str">
        <f>IFERROR(IF(AND(VLOOKUP($F697,'Aircraft list'!$A$4:$G$39,3,FALSE)="YES",VLOOKUP($F697,'Aircraft list'!$A$4:$G$39,6,FALSE)="YES"),T697,""),"")</f>
        <v/>
      </c>
      <c r="AE697" s="117" t="str">
        <f>IFERROR(IF(AND(VLOOKUP($F697,'Aircraft list'!$A$4:$G$39,3,FALSE)="YES",VLOOKUP($F697,'Aircraft list'!$A$4:$G$39,6,FALSE)="YES"),U697,""),"")</f>
        <v/>
      </c>
      <c r="AF697" s="115" t="str">
        <f>IFERROR(IF(AND(VLOOKUP($F697,'Aircraft list'!$A$4:$G$39,3,FALSE)="YES",VLOOKUP($F697,'Aircraft list'!$A$4:$G$39,6,FALSE)="YES"),V697,""),"")</f>
        <v/>
      </c>
      <c r="AG697" s="116" t="str">
        <f>IFERROR(IF(VLOOKUP($F697,'Aircraft list'!$A$4:$G$39,5,FALSE)="YES",T697,""),"")</f>
        <v/>
      </c>
      <c r="AH697" s="117" t="str">
        <f>IFERROR(IF(VLOOKUP($F697,'Aircraft list'!$A$4:$G$39,5,FALSE)="YES",U697,""),"")</f>
        <v/>
      </c>
      <c r="AI697" s="115" t="str">
        <f>IFERROR(IF(VLOOKUP($F697,'Aircraft list'!$A$4:$G$39,5,FALSE)="YES",V697,""),"")</f>
        <v/>
      </c>
      <c r="AJ697" s="101"/>
      <c r="AK697" s="101"/>
      <c r="AL697" s="101"/>
      <c r="AM697" s="102" t="str">
        <f>IFERROR(IF(VLOOKUP($F697,'Aircraft list'!$A$4:$G$39,7,FALSE)="YES",N697,""),"")</f>
        <v/>
      </c>
      <c r="AN697" s="112"/>
      <c r="AO697" s="101"/>
      <c r="AP697" s="101"/>
      <c r="AQ697" s="101"/>
      <c r="AR697" s="111"/>
      <c r="AS697" s="102"/>
      <c r="AT697" s="102"/>
    </row>
    <row r="698" spans="1:46" s="50" customFormat="1">
      <c r="A698" s="84"/>
      <c r="B698" s="75"/>
      <c r="C698" s="76"/>
      <c r="D698" s="77"/>
      <c r="E698" s="73" t="str">
        <f t="shared" si="33"/>
        <v/>
      </c>
      <c r="F698" s="79"/>
      <c r="G698" s="80"/>
      <c r="H698" s="50" t="str">
        <f>IFERROR(IF(VLOOKUP(F698,'Aircraft list'!$A$4:$T$59, 3,FALSE)="YES", "ME", "SE" )," ")</f>
        <v xml:space="preserve"> </v>
      </c>
      <c r="I698" s="80"/>
      <c r="J698" s="81" t="str">
        <f ca="1">IFERROR(IF(AND(
MOD(C698-fctlontodouble(VLOOKUP(B698,#REF!,4,FALSE))/360,1)&gt;=MOD((((MID((MID((IF(ISERR(A698),"",fctsoleil(A698,fctlattodouble(VLOOKUP(B698,#REF!,3,FALSE)),fctlontodouble(VLOOKUP(B698,#REF!,4,FALSE)),FALSE))),1,4)),1,2))*60+MID((MID((IF(ISERR(A698),"",fctsoleil(A698,fctlattodouble(VLOOKUP(B698,#REF!,3,FALSE)),fctlontodouble(VLOOKUP(B698,#REF!,4,FALSE)),FALSE))),1,4)),3,4))/(60*24))-fctlontodouble(VLOOKUP(B698,#REF!,4,FALSE))/360,1),
MOD(C698-fctlontodouble(VLOOKUP(B698,#REF!,4,FALSE))/360,1)&lt;MOD((((MID((MID((IF(ISERR(A698),"",fctsoleil(A698,fctlattodouble(VLOOKUP(B698,#REF!,3,FALSE)),fctlontodouble(VLOOKUP(B698,#REF!,4,FALSE)),FALSE))),7,4)),1,2))*60+MID((MID((IF(ISERR(A698),"",fctsoleil(A698,fctlattodouble(VLOOKUP(B698,#REF!,3,FALSE)),fctlontodouble(VLOOKUP(B698,#REF!,4,FALSE)),FALSE))),7,4)),3,4))/(60*24))-fctlontodouble(VLOOKUP(B698,#REF!,4,FALSE))/360,1)
),1,""),"")</f>
        <v/>
      </c>
      <c r="K698" s="82" t="str">
        <f t="shared" si="34"/>
        <v/>
      </c>
      <c r="L698" s="79" t="str">
        <f ca="1">IFERROR(IF(AND(
MOD(E698-fctlontodouble(VLOOKUP(D698,#REF!,4,FALSE))/360,1)&gt;=MOD((((MID((MID((IF(ISERR(A698),"",fctsoleil(A698,fctlattodouble(VLOOKUP(D698,#REF!,3,FALSE)),fctlontodouble(VLOOKUP(D698,#REF!,4,FALSE)),FALSE))),1,4)),1,2))*60+MID((MID((IF(ISERR(A698),"",fctsoleil(A698,fctlattodouble(VLOOKUP(D698,#REF!,3,FALSE)),fctlontodouble(VLOOKUP(D698,#REF!,4,FALSE)),FALSE))),1,4)),3,4))/(60*24))-fctlontodouble(VLOOKUP(D698,#REF!,4,FALSE))/360,1),
MOD(E698-fctlontodouble(VLOOKUP(D698,#REF!,4,FALSE))/360,1)&lt;MOD((((MID((MID((IF(ISERR(A698),"",fctsoleil(A698,fctlattodouble(VLOOKUP(D698,#REF!,3,FALSE)),fctlontodouble(VLOOKUP(D698,#REF!,4,FALSE)),FALSE))),7,4)),1,2))*60+MID((MID((IF(ISERR(A698),"",fctsoleil(A698,fctlattodouble(VLOOKUP(D698,#REF!,3,FALSE)),fctlontodouble(VLOOKUP(D698,#REF!,4,FALSE)),FALSE))),7,4)),3,4))/(60*24))-fctlontodouble(VLOOKUP(D698,#REF!,4,FALSE))/360,1)
),1," "),"")</f>
        <v/>
      </c>
      <c r="M698" s="79" t="str">
        <f t="shared" si="35"/>
        <v/>
      </c>
      <c r="N698" s="94"/>
      <c r="O698" s="83"/>
      <c r="P698" s="95"/>
      <c r="Q698" s="96"/>
      <c r="R698" s="97" t="str">
        <f>IF(AND(A698&lt;&gt;0,B698&lt;&gt;0,D698&lt;&gt;0,C698&lt;&gt;0,N698&lt;&gt;0),(vol_de_nuit(B698,D698,A698,C698,N698/24)*24),"")</f>
        <v/>
      </c>
      <c r="S698" s="98"/>
      <c r="T698" s="95"/>
      <c r="U698" s="99"/>
      <c r="V698" s="100"/>
      <c r="W698" s="101"/>
      <c r="X698" s="116" t="str">
        <f>IFERROR(IF(AND(VLOOKUP($F698,'Aircraft list'!$A$4:$G$39,2,FALSE)="YES",VLOOKUP($F698,'Aircraft list'!$A$4:$G$39,4,FALSE)="YES"),T698,""),"")</f>
        <v/>
      </c>
      <c r="Y698" s="115" t="str">
        <f>IFERROR(IF(AND(VLOOKUP($F698,'Aircraft list'!$A$4:$G$39,2,FALSE)="YES",VLOOKUP($F698,'Aircraft list'!$A$4:$G$39,4,FALSE)="YES"),V698,""),"")</f>
        <v/>
      </c>
      <c r="Z698" s="116" t="str">
        <f>IFERROR(IF(AND(VLOOKUP($F698,'Aircraft list'!$A$4:$G$39,3,FALSE)="YES",VLOOKUP($F698,'Aircraft list'!$A$4:$G$39,4,FALSE)="YES"),T698,""),"")</f>
        <v/>
      </c>
      <c r="AA698" s="115" t="str">
        <f>IFERROR(IF(AND(VLOOKUP($F698,'Aircraft list'!$A$4:$G$39,3,FALSE)="YES",VLOOKUP($F698,'Aircraft list'!$A$4:$G$39,4,FALSE)="YES"),V698,""),"")</f>
        <v/>
      </c>
      <c r="AB698" s="116" t="str">
        <f>IFERROR(IF(AND(VLOOKUP($F698,'Aircraft list'!$A$4:$G$39,2,FALSE)="YES",VLOOKUP($F698,'Aircraft list'!$A$4:$G$39,6,FALSE)="YES"),T698,""),"")</f>
        <v/>
      </c>
      <c r="AC698" s="115" t="str">
        <f>IFERROR(IF(AND(VLOOKUP($F698,'Aircraft list'!$A$4:$G$39,2,FALSE)="YES",VLOOKUP($F698,'Aircraft list'!$A$4:$G$39,6,FALSE)="YES"),V698,""),"")</f>
        <v/>
      </c>
      <c r="AD698" s="116" t="str">
        <f>IFERROR(IF(AND(VLOOKUP($F698,'Aircraft list'!$A$4:$G$39,3,FALSE)="YES",VLOOKUP($F698,'Aircraft list'!$A$4:$G$39,6,FALSE)="YES"),T698,""),"")</f>
        <v/>
      </c>
      <c r="AE698" s="117" t="str">
        <f>IFERROR(IF(AND(VLOOKUP($F698,'Aircraft list'!$A$4:$G$39,3,FALSE)="YES",VLOOKUP($F698,'Aircraft list'!$A$4:$G$39,6,FALSE)="YES"),U698,""),"")</f>
        <v/>
      </c>
      <c r="AF698" s="115" t="str">
        <f>IFERROR(IF(AND(VLOOKUP($F698,'Aircraft list'!$A$4:$G$39,3,FALSE)="YES",VLOOKUP($F698,'Aircraft list'!$A$4:$G$39,6,FALSE)="YES"),V698,""),"")</f>
        <v/>
      </c>
      <c r="AG698" s="116" t="str">
        <f>IFERROR(IF(VLOOKUP($F698,'Aircraft list'!$A$4:$G$39,5,FALSE)="YES",T698,""),"")</f>
        <v/>
      </c>
      <c r="AH698" s="117" t="str">
        <f>IFERROR(IF(VLOOKUP($F698,'Aircraft list'!$A$4:$G$39,5,FALSE)="YES",U698,""),"")</f>
        <v/>
      </c>
      <c r="AI698" s="115" t="str">
        <f>IFERROR(IF(VLOOKUP($F698,'Aircraft list'!$A$4:$G$39,5,FALSE)="YES",V698,""),"")</f>
        <v/>
      </c>
      <c r="AJ698" s="101"/>
      <c r="AK698" s="101"/>
      <c r="AL698" s="101"/>
      <c r="AM698" s="102" t="str">
        <f>IFERROR(IF(VLOOKUP($F698,'Aircraft list'!$A$4:$G$39,7,FALSE)="YES",N698,""),"")</f>
        <v/>
      </c>
      <c r="AN698" s="112"/>
      <c r="AO698" s="101"/>
      <c r="AP698" s="101"/>
      <c r="AQ698" s="101"/>
      <c r="AR698" s="111"/>
      <c r="AS698" s="102"/>
      <c r="AT698" s="102"/>
    </row>
    <row r="699" spans="1:46" s="50" customFormat="1">
      <c r="A699" s="84"/>
      <c r="B699" s="75"/>
      <c r="C699" s="76"/>
      <c r="D699" s="77"/>
      <c r="E699" s="73" t="str">
        <f t="shared" si="33"/>
        <v/>
      </c>
      <c r="F699" s="79"/>
      <c r="G699" s="80"/>
      <c r="H699" s="50" t="str">
        <f>IFERROR(IF(VLOOKUP(F699,'Aircraft list'!$A$4:$T$59, 3,FALSE)="YES", "ME", "SE" )," ")</f>
        <v xml:space="preserve"> </v>
      </c>
      <c r="I699" s="80"/>
      <c r="J699" s="81" t="str">
        <f ca="1">IFERROR(IF(AND(
MOD(C699-fctlontodouble(VLOOKUP(B699,#REF!,4,FALSE))/360,1)&gt;=MOD((((MID((MID((IF(ISERR(A699),"",fctsoleil(A699,fctlattodouble(VLOOKUP(B699,#REF!,3,FALSE)),fctlontodouble(VLOOKUP(B699,#REF!,4,FALSE)),FALSE))),1,4)),1,2))*60+MID((MID((IF(ISERR(A699),"",fctsoleil(A699,fctlattodouble(VLOOKUP(B699,#REF!,3,FALSE)),fctlontodouble(VLOOKUP(B699,#REF!,4,FALSE)),FALSE))),1,4)),3,4))/(60*24))-fctlontodouble(VLOOKUP(B699,#REF!,4,FALSE))/360,1),
MOD(C699-fctlontodouble(VLOOKUP(B699,#REF!,4,FALSE))/360,1)&lt;MOD((((MID((MID((IF(ISERR(A699),"",fctsoleil(A699,fctlattodouble(VLOOKUP(B699,#REF!,3,FALSE)),fctlontodouble(VLOOKUP(B699,#REF!,4,FALSE)),FALSE))),7,4)),1,2))*60+MID((MID((IF(ISERR(A699),"",fctsoleil(A699,fctlattodouble(VLOOKUP(B699,#REF!,3,FALSE)),fctlontodouble(VLOOKUP(B699,#REF!,4,FALSE)),FALSE))),7,4)),3,4))/(60*24))-fctlontodouble(VLOOKUP(B699,#REF!,4,FALSE))/360,1)
),1,""),"")</f>
        <v/>
      </c>
      <c r="K699" s="82" t="str">
        <f t="shared" si="34"/>
        <v/>
      </c>
      <c r="L699" s="79" t="str">
        <f ca="1">IFERROR(IF(AND(
MOD(E699-fctlontodouble(VLOOKUP(D699,#REF!,4,FALSE))/360,1)&gt;=MOD((((MID((MID((IF(ISERR(A699),"",fctsoleil(A699,fctlattodouble(VLOOKUP(D699,#REF!,3,FALSE)),fctlontodouble(VLOOKUP(D699,#REF!,4,FALSE)),FALSE))),1,4)),1,2))*60+MID((MID((IF(ISERR(A699),"",fctsoleil(A699,fctlattodouble(VLOOKUP(D699,#REF!,3,FALSE)),fctlontodouble(VLOOKUP(D699,#REF!,4,FALSE)),FALSE))),1,4)),3,4))/(60*24))-fctlontodouble(VLOOKUP(D699,#REF!,4,FALSE))/360,1),
MOD(E699-fctlontodouble(VLOOKUP(D699,#REF!,4,FALSE))/360,1)&lt;MOD((((MID((MID((IF(ISERR(A699),"",fctsoleil(A699,fctlattodouble(VLOOKUP(D699,#REF!,3,FALSE)),fctlontodouble(VLOOKUP(D699,#REF!,4,FALSE)),FALSE))),7,4)),1,2))*60+MID((MID((IF(ISERR(A699),"",fctsoleil(A699,fctlattodouble(VLOOKUP(D699,#REF!,3,FALSE)),fctlontodouble(VLOOKUP(D699,#REF!,4,FALSE)),FALSE))),7,4)),3,4))/(60*24))-fctlontodouble(VLOOKUP(D699,#REF!,4,FALSE))/360,1)
),1," "),"")</f>
        <v/>
      </c>
      <c r="M699" s="79" t="str">
        <f t="shared" si="35"/>
        <v/>
      </c>
      <c r="N699" s="94"/>
      <c r="O699" s="83"/>
      <c r="P699" s="95"/>
      <c r="Q699" s="96"/>
      <c r="R699" s="97" t="str">
        <f>IF(AND(A699&lt;&gt;0,B699&lt;&gt;0,D699&lt;&gt;0,C699&lt;&gt;0,N699&lt;&gt;0),(vol_de_nuit(B699,D699,A699,C699,N699/24)*24),"")</f>
        <v/>
      </c>
      <c r="S699" s="98"/>
      <c r="T699" s="95"/>
      <c r="U699" s="99"/>
      <c r="V699" s="100"/>
      <c r="W699" s="101"/>
      <c r="X699" s="116" t="str">
        <f>IFERROR(IF(AND(VLOOKUP($F699,'Aircraft list'!$A$4:$G$39,2,FALSE)="YES",VLOOKUP($F699,'Aircraft list'!$A$4:$G$39,4,FALSE)="YES"),T699,""),"")</f>
        <v/>
      </c>
      <c r="Y699" s="115" t="str">
        <f>IFERROR(IF(AND(VLOOKUP($F699,'Aircraft list'!$A$4:$G$39,2,FALSE)="YES",VLOOKUP($F699,'Aircraft list'!$A$4:$G$39,4,FALSE)="YES"),V699,""),"")</f>
        <v/>
      </c>
      <c r="Z699" s="116" t="str">
        <f>IFERROR(IF(AND(VLOOKUP($F699,'Aircraft list'!$A$4:$G$39,3,FALSE)="YES",VLOOKUP($F699,'Aircraft list'!$A$4:$G$39,4,FALSE)="YES"),T699,""),"")</f>
        <v/>
      </c>
      <c r="AA699" s="115" t="str">
        <f>IFERROR(IF(AND(VLOOKUP($F699,'Aircraft list'!$A$4:$G$39,3,FALSE)="YES",VLOOKUP($F699,'Aircraft list'!$A$4:$G$39,4,FALSE)="YES"),V699,""),"")</f>
        <v/>
      </c>
      <c r="AB699" s="116" t="str">
        <f>IFERROR(IF(AND(VLOOKUP($F699,'Aircraft list'!$A$4:$G$39,2,FALSE)="YES",VLOOKUP($F699,'Aircraft list'!$A$4:$G$39,6,FALSE)="YES"),T699,""),"")</f>
        <v/>
      </c>
      <c r="AC699" s="115" t="str">
        <f>IFERROR(IF(AND(VLOOKUP($F699,'Aircraft list'!$A$4:$G$39,2,FALSE)="YES",VLOOKUP($F699,'Aircraft list'!$A$4:$G$39,6,FALSE)="YES"),V699,""),"")</f>
        <v/>
      </c>
      <c r="AD699" s="116" t="str">
        <f>IFERROR(IF(AND(VLOOKUP($F699,'Aircraft list'!$A$4:$G$39,3,FALSE)="YES",VLOOKUP($F699,'Aircraft list'!$A$4:$G$39,6,FALSE)="YES"),T699,""),"")</f>
        <v/>
      </c>
      <c r="AE699" s="117" t="str">
        <f>IFERROR(IF(AND(VLOOKUP($F699,'Aircraft list'!$A$4:$G$39,3,FALSE)="YES",VLOOKUP($F699,'Aircraft list'!$A$4:$G$39,6,FALSE)="YES"),U699,""),"")</f>
        <v/>
      </c>
      <c r="AF699" s="115" t="str">
        <f>IFERROR(IF(AND(VLOOKUP($F699,'Aircraft list'!$A$4:$G$39,3,FALSE)="YES",VLOOKUP($F699,'Aircraft list'!$A$4:$G$39,6,FALSE)="YES"),V699,""),"")</f>
        <v/>
      </c>
      <c r="AG699" s="116" t="str">
        <f>IFERROR(IF(VLOOKUP($F699,'Aircraft list'!$A$4:$G$39,5,FALSE)="YES",T699,""),"")</f>
        <v/>
      </c>
      <c r="AH699" s="117" t="str">
        <f>IFERROR(IF(VLOOKUP($F699,'Aircraft list'!$A$4:$G$39,5,FALSE)="YES",U699,""),"")</f>
        <v/>
      </c>
      <c r="AI699" s="115" t="str">
        <f>IFERROR(IF(VLOOKUP($F699,'Aircraft list'!$A$4:$G$39,5,FALSE)="YES",V699,""),"")</f>
        <v/>
      </c>
      <c r="AJ699" s="101"/>
      <c r="AK699" s="101"/>
      <c r="AL699" s="101"/>
      <c r="AM699" s="102" t="str">
        <f>IFERROR(IF(VLOOKUP($F699,'Aircraft list'!$A$4:$G$39,7,FALSE)="YES",N699,""),"")</f>
        <v/>
      </c>
      <c r="AN699" s="112"/>
      <c r="AO699" s="101"/>
      <c r="AP699" s="101"/>
      <c r="AQ699" s="101"/>
      <c r="AR699" s="111"/>
      <c r="AS699" s="102"/>
      <c r="AT699" s="102"/>
    </row>
    <row r="700" spans="1:46" s="50" customFormat="1">
      <c r="A700" s="84"/>
      <c r="B700" s="75"/>
      <c r="C700" s="76"/>
      <c r="D700" s="77"/>
      <c r="E700" s="73" t="str">
        <f t="shared" si="33"/>
        <v/>
      </c>
      <c r="F700" s="79"/>
      <c r="G700" s="80"/>
      <c r="H700" s="50" t="str">
        <f>IFERROR(IF(VLOOKUP(F700,'Aircraft list'!$A$4:$T$59, 3,FALSE)="YES", "ME", "SE" )," ")</f>
        <v xml:space="preserve"> </v>
      </c>
      <c r="I700" s="80"/>
      <c r="J700" s="81" t="str">
        <f ca="1">IFERROR(IF(AND(
MOD(C700-fctlontodouble(VLOOKUP(B700,#REF!,4,FALSE))/360,1)&gt;=MOD((((MID((MID((IF(ISERR(A700),"",fctsoleil(A700,fctlattodouble(VLOOKUP(B700,#REF!,3,FALSE)),fctlontodouble(VLOOKUP(B700,#REF!,4,FALSE)),FALSE))),1,4)),1,2))*60+MID((MID((IF(ISERR(A700),"",fctsoleil(A700,fctlattodouble(VLOOKUP(B700,#REF!,3,FALSE)),fctlontodouble(VLOOKUP(B700,#REF!,4,FALSE)),FALSE))),1,4)),3,4))/(60*24))-fctlontodouble(VLOOKUP(B700,#REF!,4,FALSE))/360,1),
MOD(C700-fctlontodouble(VLOOKUP(B700,#REF!,4,FALSE))/360,1)&lt;MOD((((MID((MID((IF(ISERR(A700),"",fctsoleil(A700,fctlattodouble(VLOOKUP(B700,#REF!,3,FALSE)),fctlontodouble(VLOOKUP(B700,#REF!,4,FALSE)),FALSE))),7,4)),1,2))*60+MID((MID((IF(ISERR(A700),"",fctsoleil(A700,fctlattodouble(VLOOKUP(B700,#REF!,3,FALSE)),fctlontodouble(VLOOKUP(B700,#REF!,4,FALSE)),FALSE))),7,4)),3,4))/(60*24))-fctlontodouble(VLOOKUP(B700,#REF!,4,FALSE))/360,1)
),1,""),"")</f>
        <v/>
      </c>
      <c r="K700" s="82" t="str">
        <f t="shared" si="34"/>
        <v/>
      </c>
      <c r="L700" s="79" t="str">
        <f ca="1">IFERROR(IF(AND(
MOD(E700-fctlontodouble(VLOOKUP(D700,#REF!,4,FALSE))/360,1)&gt;=MOD((((MID((MID((IF(ISERR(A700),"",fctsoleil(A700,fctlattodouble(VLOOKUP(D700,#REF!,3,FALSE)),fctlontodouble(VLOOKUP(D700,#REF!,4,FALSE)),FALSE))),1,4)),1,2))*60+MID((MID((IF(ISERR(A700),"",fctsoleil(A700,fctlattodouble(VLOOKUP(D700,#REF!,3,FALSE)),fctlontodouble(VLOOKUP(D700,#REF!,4,FALSE)),FALSE))),1,4)),3,4))/(60*24))-fctlontodouble(VLOOKUP(D700,#REF!,4,FALSE))/360,1),
MOD(E700-fctlontodouble(VLOOKUP(D700,#REF!,4,FALSE))/360,1)&lt;MOD((((MID((MID((IF(ISERR(A700),"",fctsoleil(A700,fctlattodouble(VLOOKUP(D700,#REF!,3,FALSE)),fctlontodouble(VLOOKUP(D700,#REF!,4,FALSE)),FALSE))),7,4)),1,2))*60+MID((MID((IF(ISERR(A700),"",fctsoleil(A700,fctlattodouble(VLOOKUP(D700,#REF!,3,FALSE)),fctlontodouble(VLOOKUP(D700,#REF!,4,FALSE)),FALSE))),7,4)),3,4))/(60*24))-fctlontodouble(VLOOKUP(D700,#REF!,4,FALSE))/360,1)
),1," "),"")</f>
        <v/>
      </c>
      <c r="M700" s="79" t="str">
        <f t="shared" si="35"/>
        <v/>
      </c>
      <c r="N700" s="94"/>
      <c r="O700" s="83"/>
      <c r="P700" s="95"/>
      <c r="Q700" s="96"/>
      <c r="R700" s="97" t="str">
        <f>IF(AND(A700&lt;&gt;0,B700&lt;&gt;0,D700&lt;&gt;0,C700&lt;&gt;0,N700&lt;&gt;0),(vol_de_nuit(B700,D700,A700,C700,N700/24)*24),"")</f>
        <v/>
      </c>
      <c r="S700" s="98"/>
      <c r="T700" s="95"/>
      <c r="U700" s="99"/>
      <c r="V700" s="100"/>
      <c r="W700" s="101"/>
      <c r="X700" s="116" t="str">
        <f>IFERROR(IF(AND(VLOOKUP($F700,'Aircraft list'!$A$4:$G$39,2,FALSE)="YES",VLOOKUP($F700,'Aircraft list'!$A$4:$G$39,4,FALSE)="YES"),T700,""),"")</f>
        <v/>
      </c>
      <c r="Y700" s="115" t="str">
        <f>IFERROR(IF(AND(VLOOKUP($F700,'Aircraft list'!$A$4:$G$39,2,FALSE)="YES",VLOOKUP($F700,'Aircraft list'!$A$4:$G$39,4,FALSE)="YES"),V700,""),"")</f>
        <v/>
      </c>
      <c r="Z700" s="116" t="str">
        <f>IFERROR(IF(AND(VLOOKUP($F700,'Aircraft list'!$A$4:$G$39,3,FALSE)="YES",VLOOKUP($F700,'Aircraft list'!$A$4:$G$39,4,FALSE)="YES"),T700,""),"")</f>
        <v/>
      </c>
      <c r="AA700" s="115" t="str">
        <f>IFERROR(IF(AND(VLOOKUP($F700,'Aircraft list'!$A$4:$G$39,3,FALSE)="YES",VLOOKUP($F700,'Aircraft list'!$A$4:$G$39,4,FALSE)="YES"),V700,""),"")</f>
        <v/>
      </c>
      <c r="AB700" s="116" t="str">
        <f>IFERROR(IF(AND(VLOOKUP($F700,'Aircraft list'!$A$4:$G$39,2,FALSE)="YES",VLOOKUP($F700,'Aircraft list'!$A$4:$G$39,6,FALSE)="YES"),T700,""),"")</f>
        <v/>
      </c>
      <c r="AC700" s="115" t="str">
        <f>IFERROR(IF(AND(VLOOKUP($F700,'Aircraft list'!$A$4:$G$39,2,FALSE)="YES",VLOOKUP($F700,'Aircraft list'!$A$4:$G$39,6,FALSE)="YES"),V700,""),"")</f>
        <v/>
      </c>
      <c r="AD700" s="116" t="str">
        <f>IFERROR(IF(AND(VLOOKUP($F700,'Aircraft list'!$A$4:$G$39,3,FALSE)="YES",VLOOKUP($F700,'Aircraft list'!$A$4:$G$39,6,FALSE)="YES"),T700,""),"")</f>
        <v/>
      </c>
      <c r="AE700" s="117" t="str">
        <f>IFERROR(IF(AND(VLOOKUP($F700,'Aircraft list'!$A$4:$G$39,3,FALSE)="YES",VLOOKUP($F700,'Aircraft list'!$A$4:$G$39,6,FALSE)="YES"),U700,""),"")</f>
        <v/>
      </c>
      <c r="AF700" s="115" t="str">
        <f>IFERROR(IF(AND(VLOOKUP($F700,'Aircraft list'!$A$4:$G$39,3,FALSE)="YES",VLOOKUP($F700,'Aircraft list'!$A$4:$G$39,6,FALSE)="YES"),V700,""),"")</f>
        <v/>
      </c>
      <c r="AG700" s="116" t="str">
        <f>IFERROR(IF(VLOOKUP($F700,'Aircraft list'!$A$4:$G$39,5,FALSE)="YES",T700,""),"")</f>
        <v/>
      </c>
      <c r="AH700" s="117" t="str">
        <f>IFERROR(IF(VLOOKUP($F700,'Aircraft list'!$A$4:$G$39,5,FALSE)="YES",U700,""),"")</f>
        <v/>
      </c>
      <c r="AI700" s="115" t="str">
        <f>IFERROR(IF(VLOOKUP($F700,'Aircraft list'!$A$4:$G$39,5,FALSE)="YES",V700,""),"")</f>
        <v/>
      </c>
      <c r="AJ700" s="101"/>
      <c r="AK700" s="101"/>
      <c r="AL700" s="101"/>
      <c r="AM700" s="102" t="str">
        <f>IFERROR(IF(VLOOKUP($F700,'Aircraft list'!$A$4:$G$39,7,FALSE)="YES",N700,""),"")</f>
        <v/>
      </c>
      <c r="AN700" s="112"/>
      <c r="AO700" s="101"/>
      <c r="AP700" s="101"/>
      <c r="AQ700" s="101"/>
      <c r="AR700" s="111"/>
      <c r="AS700" s="102"/>
      <c r="AT700" s="102"/>
    </row>
    <row r="701" spans="1:46" s="50" customFormat="1">
      <c r="A701" s="84"/>
      <c r="B701" s="75"/>
      <c r="C701" s="76"/>
      <c r="D701" s="77"/>
      <c r="E701" s="73" t="str">
        <f t="shared" si="33"/>
        <v/>
      </c>
      <c r="F701" s="79"/>
      <c r="G701" s="80"/>
      <c r="H701" s="50" t="str">
        <f>IFERROR(IF(VLOOKUP(F701,'Aircraft list'!$A$4:$T$59, 3,FALSE)="YES", "ME", "SE" )," ")</f>
        <v xml:space="preserve"> </v>
      </c>
      <c r="I701" s="80"/>
      <c r="J701" s="81" t="str">
        <f ca="1">IFERROR(IF(AND(
MOD(C701-fctlontodouble(VLOOKUP(B701,#REF!,4,FALSE))/360,1)&gt;=MOD((((MID((MID((IF(ISERR(A701),"",fctsoleil(A701,fctlattodouble(VLOOKUP(B701,#REF!,3,FALSE)),fctlontodouble(VLOOKUP(B701,#REF!,4,FALSE)),FALSE))),1,4)),1,2))*60+MID((MID((IF(ISERR(A701),"",fctsoleil(A701,fctlattodouble(VLOOKUP(B701,#REF!,3,FALSE)),fctlontodouble(VLOOKUP(B701,#REF!,4,FALSE)),FALSE))),1,4)),3,4))/(60*24))-fctlontodouble(VLOOKUP(B701,#REF!,4,FALSE))/360,1),
MOD(C701-fctlontodouble(VLOOKUP(B701,#REF!,4,FALSE))/360,1)&lt;MOD((((MID((MID((IF(ISERR(A701),"",fctsoleil(A701,fctlattodouble(VLOOKUP(B701,#REF!,3,FALSE)),fctlontodouble(VLOOKUP(B701,#REF!,4,FALSE)),FALSE))),7,4)),1,2))*60+MID((MID((IF(ISERR(A701),"",fctsoleil(A701,fctlattodouble(VLOOKUP(B701,#REF!,3,FALSE)),fctlontodouble(VLOOKUP(B701,#REF!,4,FALSE)),FALSE))),7,4)),3,4))/(60*24))-fctlontodouble(VLOOKUP(B701,#REF!,4,FALSE))/360,1)
),1,""),"")</f>
        <v/>
      </c>
      <c r="K701" s="82" t="str">
        <f t="shared" si="34"/>
        <v/>
      </c>
      <c r="L701" s="79" t="str">
        <f ca="1">IFERROR(IF(AND(
MOD(E701-fctlontodouble(VLOOKUP(D701,#REF!,4,FALSE))/360,1)&gt;=MOD((((MID((MID((IF(ISERR(A701),"",fctsoleil(A701,fctlattodouble(VLOOKUP(D701,#REF!,3,FALSE)),fctlontodouble(VLOOKUP(D701,#REF!,4,FALSE)),FALSE))),1,4)),1,2))*60+MID((MID((IF(ISERR(A701),"",fctsoleil(A701,fctlattodouble(VLOOKUP(D701,#REF!,3,FALSE)),fctlontodouble(VLOOKUP(D701,#REF!,4,FALSE)),FALSE))),1,4)),3,4))/(60*24))-fctlontodouble(VLOOKUP(D701,#REF!,4,FALSE))/360,1),
MOD(E701-fctlontodouble(VLOOKUP(D701,#REF!,4,FALSE))/360,1)&lt;MOD((((MID((MID((IF(ISERR(A701),"",fctsoleil(A701,fctlattodouble(VLOOKUP(D701,#REF!,3,FALSE)),fctlontodouble(VLOOKUP(D701,#REF!,4,FALSE)),FALSE))),7,4)),1,2))*60+MID((MID((IF(ISERR(A701),"",fctsoleil(A701,fctlattodouble(VLOOKUP(D701,#REF!,3,FALSE)),fctlontodouble(VLOOKUP(D701,#REF!,4,FALSE)),FALSE))),7,4)),3,4))/(60*24))-fctlontodouble(VLOOKUP(D701,#REF!,4,FALSE))/360,1)
),1," "),"")</f>
        <v/>
      </c>
      <c r="M701" s="79" t="str">
        <f t="shared" si="35"/>
        <v/>
      </c>
      <c r="N701" s="94"/>
      <c r="O701" s="83"/>
      <c r="P701" s="95"/>
      <c r="Q701" s="96"/>
      <c r="R701" s="97" t="str">
        <f>IF(AND(A701&lt;&gt;0,B701&lt;&gt;0,D701&lt;&gt;0,C701&lt;&gt;0,N701&lt;&gt;0),(vol_de_nuit(B701,D701,A701,C701,N701/24)*24),"")</f>
        <v/>
      </c>
      <c r="S701" s="98"/>
      <c r="T701" s="95"/>
      <c r="U701" s="99"/>
      <c r="V701" s="100"/>
      <c r="W701" s="101"/>
      <c r="X701" s="116" t="str">
        <f>IFERROR(IF(AND(VLOOKUP($F701,'Aircraft list'!$A$4:$G$39,2,FALSE)="YES",VLOOKUP($F701,'Aircraft list'!$A$4:$G$39,4,FALSE)="YES"),T701,""),"")</f>
        <v/>
      </c>
      <c r="Y701" s="115" t="str">
        <f>IFERROR(IF(AND(VLOOKUP($F701,'Aircraft list'!$A$4:$G$39,2,FALSE)="YES",VLOOKUP($F701,'Aircraft list'!$A$4:$G$39,4,FALSE)="YES"),V701,""),"")</f>
        <v/>
      </c>
      <c r="Z701" s="116" t="str">
        <f>IFERROR(IF(AND(VLOOKUP($F701,'Aircraft list'!$A$4:$G$39,3,FALSE)="YES",VLOOKUP($F701,'Aircraft list'!$A$4:$G$39,4,FALSE)="YES"),T701,""),"")</f>
        <v/>
      </c>
      <c r="AA701" s="115" t="str">
        <f>IFERROR(IF(AND(VLOOKUP($F701,'Aircraft list'!$A$4:$G$39,3,FALSE)="YES",VLOOKUP($F701,'Aircraft list'!$A$4:$G$39,4,FALSE)="YES"),V701,""),"")</f>
        <v/>
      </c>
      <c r="AB701" s="116" t="str">
        <f>IFERROR(IF(AND(VLOOKUP($F701,'Aircraft list'!$A$4:$G$39,2,FALSE)="YES",VLOOKUP($F701,'Aircraft list'!$A$4:$G$39,6,FALSE)="YES"),T701,""),"")</f>
        <v/>
      </c>
      <c r="AC701" s="115" t="str">
        <f>IFERROR(IF(AND(VLOOKUP($F701,'Aircraft list'!$A$4:$G$39,2,FALSE)="YES",VLOOKUP($F701,'Aircraft list'!$A$4:$G$39,6,FALSE)="YES"),V701,""),"")</f>
        <v/>
      </c>
      <c r="AD701" s="116" t="str">
        <f>IFERROR(IF(AND(VLOOKUP($F701,'Aircraft list'!$A$4:$G$39,3,FALSE)="YES",VLOOKUP($F701,'Aircraft list'!$A$4:$G$39,6,FALSE)="YES"),T701,""),"")</f>
        <v/>
      </c>
      <c r="AE701" s="117" t="str">
        <f>IFERROR(IF(AND(VLOOKUP($F701,'Aircraft list'!$A$4:$G$39,3,FALSE)="YES",VLOOKUP($F701,'Aircraft list'!$A$4:$G$39,6,FALSE)="YES"),U701,""),"")</f>
        <v/>
      </c>
      <c r="AF701" s="115" t="str">
        <f>IFERROR(IF(AND(VLOOKUP($F701,'Aircraft list'!$A$4:$G$39,3,FALSE)="YES",VLOOKUP($F701,'Aircraft list'!$A$4:$G$39,6,FALSE)="YES"),V701,""),"")</f>
        <v/>
      </c>
      <c r="AG701" s="116" t="str">
        <f>IFERROR(IF(VLOOKUP($F701,'Aircraft list'!$A$4:$G$39,5,FALSE)="YES",T701,""),"")</f>
        <v/>
      </c>
      <c r="AH701" s="117" t="str">
        <f>IFERROR(IF(VLOOKUP($F701,'Aircraft list'!$A$4:$G$39,5,FALSE)="YES",U701,""),"")</f>
        <v/>
      </c>
      <c r="AI701" s="115" t="str">
        <f>IFERROR(IF(VLOOKUP($F701,'Aircraft list'!$A$4:$G$39,5,FALSE)="YES",V701,""),"")</f>
        <v/>
      </c>
      <c r="AJ701" s="101"/>
      <c r="AK701" s="101"/>
      <c r="AL701" s="101"/>
      <c r="AM701" s="102" t="str">
        <f>IFERROR(IF(VLOOKUP($F701,'Aircraft list'!$A$4:$G$39,7,FALSE)="YES",N701,""),"")</f>
        <v/>
      </c>
      <c r="AN701" s="112"/>
      <c r="AO701" s="101"/>
      <c r="AP701" s="101"/>
      <c r="AQ701" s="101"/>
      <c r="AR701" s="111"/>
      <c r="AS701" s="102"/>
      <c r="AT701" s="102"/>
    </row>
    <row r="702" spans="1:46" s="50" customFormat="1">
      <c r="A702" s="84"/>
      <c r="B702" s="75"/>
      <c r="C702" s="76"/>
      <c r="D702" s="77"/>
      <c r="E702" s="73" t="str">
        <f t="shared" si="33"/>
        <v/>
      </c>
      <c r="F702" s="79"/>
      <c r="G702" s="80"/>
      <c r="H702" s="50" t="str">
        <f>IFERROR(IF(VLOOKUP(F702,'Aircraft list'!$A$4:$T$59, 3,FALSE)="YES", "ME", "SE" )," ")</f>
        <v xml:space="preserve"> </v>
      </c>
      <c r="I702" s="80"/>
      <c r="J702" s="81" t="str">
        <f ca="1">IFERROR(IF(AND(
MOD(C702-fctlontodouble(VLOOKUP(B702,#REF!,4,FALSE))/360,1)&gt;=MOD((((MID((MID((IF(ISERR(A702),"",fctsoleil(A702,fctlattodouble(VLOOKUP(B702,#REF!,3,FALSE)),fctlontodouble(VLOOKUP(B702,#REF!,4,FALSE)),FALSE))),1,4)),1,2))*60+MID((MID((IF(ISERR(A702),"",fctsoleil(A702,fctlattodouble(VLOOKUP(B702,#REF!,3,FALSE)),fctlontodouble(VLOOKUP(B702,#REF!,4,FALSE)),FALSE))),1,4)),3,4))/(60*24))-fctlontodouble(VLOOKUP(B702,#REF!,4,FALSE))/360,1),
MOD(C702-fctlontodouble(VLOOKUP(B702,#REF!,4,FALSE))/360,1)&lt;MOD((((MID((MID((IF(ISERR(A702),"",fctsoleil(A702,fctlattodouble(VLOOKUP(B702,#REF!,3,FALSE)),fctlontodouble(VLOOKUP(B702,#REF!,4,FALSE)),FALSE))),7,4)),1,2))*60+MID((MID((IF(ISERR(A702),"",fctsoleil(A702,fctlattodouble(VLOOKUP(B702,#REF!,3,FALSE)),fctlontodouble(VLOOKUP(B702,#REF!,4,FALSE)),FALSE))),7,4)),3,4))/(60*24))-fctlontodouble(VLOOKUP(B702,#REF!,4,FALSE))/360,1)
),1,""),"")</f>
        <v/>
      </c>
      <c r="K702" s="82" t="str">
        <f t="shared" si="34"/>
        <v/>
      </c>
      <c r="L702" s="79" t="str">
        <f ca="1">IFERROR(IF(AND(
MOD(E702-fctlontodouble(VLOOKUP(D702,#REF!,4,FALSE))/360,1)&gt;=MOD((((MID((MID((IF(ISERR(A702),"",fctsoleil(A702,fctlattodouble(VLOOKUP(D702,#REF!,3,FALSE)),fctlontodouble(VLOOKUP(D702,#REF!,4,FALSE)),FALSE))),1,4)),1,2))*60+MID((MID((IF(ISERR(A702),"",fctsoleil(A702,fctlattodouble(VLOOKUP(D702,#REF!,3,FALSE)),fctlontodouble(VLOOKUP(D702,#REF!,4,FALSE)),FALSE))),1,4)),3,4))/(60*24))-fctlontodouble(VLOOKUP(D702,#REF!,4,FALSE))/360,1),
MOD(E702-fctlontodouble(VLOOKUP(D702,#REF!,4,FALSE))/360,1)&lt;MOD((((MID((MID((IF(ISERR(A702),"",fctsoleil(A702,fctlattodouble(VLOOKUP(D702,#REF!,3,FALSE)),fctlontodouble(VLOOKUP(D702,#REF!,4,FALSE)),FALSE))),7,4)),1,2))*60+MID((MID((IF(ISERR(A702),"",fctsoleil(A702,fctlattodouble(VLOOKUP(D702,#REF!,3,FALSE)),fctlontodouble(VLOOKUP(D702,#REF!,4,FALSE)),FALSE))),7,4)),3,4))/(60*24))-fctlontodouble(VLOOKUP(D702,#REF!,4,FALSE))/360,1)
),1," "),"")</f>
        <v/>
      </c>
      <c r="M702" s="79" t="str">
        <f t="shared" si="35"/>
        <v/>
      </c>
      <c r="N702" s="94"/>
      <c r="O702" s="83"/>
      <c r="P702" s="95"/>
      <c r="Q702" s="96"/>
      <c r="R702" s="97" t="str">
        <f>IF(AND(A702&lt;&gt;0,B702&lt;&gt;0,D702&lt;&gt;0,C702&lt;&gt;0,N702&lt;&gt;0),(vol_de_nuit(B702,D702,A702,C702,N702/24)*24),"")</f>
        <v/>
      </c>
      <c r="S702" s="98"/>
      <c r="T702" s="95"/>
      <c r="U702" s="99"/>
      <c r="V702" s="100"/>
      <c r="W702" s="101"/>
      <c r="X702" s="116" t="str">
        <f>IFERROR(IF(AND(VLOOKUP($F702,'Aircraft list'!$A$4:$G$39,2,FALSE)="YES",VLOOKUP($F702,'Aircraft list'!$A$4:$G$39,4,FALSE)="YES"),T702,""),"")</f>
        <v/>
      </c>
      <c r="Y702" s="115" t="str">
        <f>IFERROR(IF(AND(VLOOKUP($F702,'Aircraft list'!$A$4:$G$39,2,FALSE)="YES",VLOOKUP($F702,'Aircraft list'!$A$4:$G$39,4,FALSE)="YES"),V702,""),"")</f>
        <v/>
      </c>
      <c r="Z702" s="116" t="str">
        <f>IFERROR(IF(AND(VLOOKUP($F702,'Aircraft list'!$A$4:$G$39,3,FALSE)="YES",VLOOKUP($F702,'Aircraft list'!$A$4:$G$39,4,FALSE)="YES"),T702,""),"")</f>
        <v/>
      </c>
      <c r="AA702" s="115" t="str">
        <f>IFERROR(IF(AND(VLOOKUP($F702,'Aircraft list'!$A$4:$G$39,3,FALSE)="YES",VLOOKUP($F702,'Aircraft list'!$A$4:$G$39,4,FALSE)="YES"),V702,""),"")</f>
        <v/>
      </c>
      <c r="AB702" s="116" t="str">
        <f>IFERROR(IF(AND(VLOOKUP($F702,'Aircraft list'!$A$4:$G$39,2,FALSE)="YES",VLOOKUP($F702,'Aircraft list'!$A$4:$G$39,6,FALSE)="YES"),T702,""),"")</f>
        <v/>
      </c>
      <c r="AC702" s="115" t="str">
        <f>IFERROR(IF(AND(VLOOKUP($F702,'Aircraft list'!$A$4:$G$39,2,FALSE)="YES",VLOOKUP($F702,'Aircraft list'!$A$4:$G$39,6,FALSE)="YES"),V702,""),"")</f>
        <v/>
      </c>
      <c r="AD702" s="116" t="str">
        <f>IFERROR(IF(AND(VLOOKUP($F702,'Aircraft list'!$A$4:$G$39,3,FALSE)="YES",VLOOKUP($F702,'Aircraft list'!$A$4:$G$39,6,FALSE)="YES"),T702,""),"")</f>
        <v/>
      </c>
      <c r="AE702" s="117" t="str">
        <f>IFERROR(IF(AND(VLOOKUP($F702,'Aircraft list'!$A$4:$G$39,3,FALSE)="YES",VLOOKUP($F702,'Aircraft list'!$A$4:$G$39,6,FALSE)="YES"),U702,""),"")</f>
        <v/>
      </c>
      <c r="AF702" s="115" t="str">
        <f>IFERROR(IF(AND(VLOOKUP($F702,'Aircraft list'!$A$4:$G$39,3,FALSE)="YES",VLOOKUP($F702,'Aircraft list'!$A$4:$G$39,6,FALSE)="YES"),V702,""),"")</f>
        <v/>
      </c>
      <c r="AG702" s="116" t="str">
        <f>IFERROR(IF(VLOOKUP($F702,'Aircraft list'!$A$4:$G$39,5,FALSE)="YES",T702,""),"")</f>
        <v/>
      </c>
      <c r="AH702" s="117" t="str">
        <f>IFERROR(IF(VLOOKUP($F702,'Aircraft list'!$A$4:$G$39,5,FALSE)="YES",U702,""),"")</f>
        <v/>
      </c>
      <c r="AI702" s="115" t="str">
        <f>IFERROR(IF(VLOOKUP($F702,'Aircraft list'!$A$4:$G$39,5,FALSE)="YES",V702,""),"")</f>
        <v/>
      </c>
      <c r="AJ702" s="101"/>
      <c r="AK702" s="101"/>
      <c r="AL702" s="101"/>
      <c r="AM702" s="102" t="str">
        <f>IFERROR(IF(VLOOKUP($F702,'Aircraft list'!$A$4:$G$39,7,FALSE)="YES",N702,""),"")</f>
        <v/>
      </c>
      <c r="AN702" s="112"/>
      <c r="AO702" s="101"/>
      <c r="AP702" s="101"/>
      <c r="AQ702" s="101"/>
      <c r="AR702" s="111"/>
      <c r="AS702" s="102"/>
      <c r="AT702" s="102"/>
    </row>
    <row r="703" spans="1:46" s="50" customFormat="1">
      <c r="A703" s="84"/>
      <c r="B703" s="75"/>
      <c r="C703" s="76"/>
      <c r="D703" s="77"/>
      <c r="E703" s="73" t="str">
        <f t="shared" si="33"/>
        <v/>
      </c>
      <c r="F703" s="79"/>
      <c r="G703" s="80"/>
      <c r="H703" s="50" t="str">
        <f>IFERROR(IF(VLOOKUP(F703,'Aircraft list'!$A$4:$T$59, 3,FALSE)="YES", "ME", "SE" )," ")</f>
        <v xml:space="preserve"> </v>
      </c>
      <c r="I703" s="80"/>
      <c r="J703" s="81" t="str">
        <f ca="1">IFERROR(IF(AND(
MOD(C703-fctlontodouble(VLOOKUP(B703,#REF!,4,FALSE))/360,1)&gt;=MOD((((MID((MID((IF(ISERR(A703),"",fctsoleil(A703,fctlattodouble(VLOOKUP(B703,#REF!,3,FALSE)),fctlontodouble(VLOOKUP(B703,#REF!,4,FALSE)),FALSE))),1,4)),1,2))*60+MID((MID((IF(ISERR(A703),"",fctsoleil(A703,fctlattodouble(VLOOKUP(B703,#REF!,3,FALSE)),fctlontodouble(VLOOKUP(B703,#REF!,4,FALSE)),FALSE))),1,4)),3,4))/(60*24))-fctlontodouble(VLOOKUP(B703,#REF!,4,FALSE))/360,1),
MOD(C703-fctlontodouble(VLOOKUP(B703,#REF!,4,FALSE))/360,1)&lt;MOD((((MID((MID((IF(ISERR(A703),"",fctsoleil(A703,fctlattodouble(VLOOKUP(B703,#REF!,3,FALSE)),fctlontodouble(VLOOKUP(B703,#REF!,4,FALSE)),FALSE))),7,4)),1,2))*60+MID((MID((IF(ISERR(A703),"",fctsoleil(A703,fctlattodouble(VLOOKUP(B703,#REF!,3,FALSE)),fctlontodouble(VLOOKUP(B703,#REF!,4,FALSE)),FALSE))),7,4)),3,4))/(60*24))-fctlontodouble(VLOOKUP(B703,#REF!,4,FALSE))/360,1)
),1,""),"")</f>
        <v/>
      </c>
      <c r="K703" s="82" t="str">
        <f t="shared" si="34"/>
        <v/>
      </c>
      <c r="L703" s="79" t="str">
        <f ca="1">IFERROR(IF(AND(
MOD(E703-fctlontodouble(VLOOKUP(D703,#REF!,4,FALSE))/360,1)&gt;=MOD((((MID((MID((IF(ISERR(A703),"",fctsoleil(A703,fctlattodouble(VLOOKUP(D703,#REF!,3,FALSE)),fctlontodouble(VLOOKUP(D703,#REF!,4,FALSE)),FALSE))),1,4)),1,2))*60+MID((MID((IF(ISERR(A703),"",fctsoleil(A703,fctlattodouble(VLOOKUP(D703,#REF!,3,FALSE)),fctlontodouble(VLOOKUP(D703,#REF!,4,FALSE)),FALSE))),1,4)),3,4))/(60*24))-fctlontodouble(VLOOKUP(D703,#REF!,4,FALSE))/360,1),
MOD(E703-fctlontodouble(VLOOKUP(D703,#REF!,4,FALSE))/360,1)&lt;MOD((((MID((MID((IF(ISERR(A703),"",fctsoleil(A703,fctlattodouble(VLOOKUP(D703,#REF!,3,FALSE)),fctlontodouble(VLOOKUP(D703,#REF!,4,FALSE)),FALSE))),7,4)),1,2))*60+MID((MID((IF(ISERR(A703),"",fctsoleil(A703,fctlattodouble(VLOOKUP(D703,#REF!,3,FALSE)),fctlontodouble(VLOOKUP(D703,#REF!,4,FALSE)),FALSE))),7,4)),3,4))/(60*24))-fctlontodouble(VLOOKUP(D703,#REF!,4,FALSE))/360,1)
),1," "),"")</f>
        <v/>
      </c>
      <c r="M703" s="79" t="str">
        <f t="shared" si="35"/>
        <v/>
      </c>
      <c r="N703" s="94"/>
      <c r="O703" s="83"/>
      <c r="P703" s="95"/>
      <c r="Q703" s="96"/>
      <c r="R703" s="97" t="str">
        <f>IF(AND(A703&lt;&gt;0,B703&lt;&gt;0,D703&lt;&gt;0,C703&lt;&gt;0,N703&lt;&gt;0),(vol_de_nuit(B703,D703,A703,C703,N703/24)*24),"")</f>
        <v/>
      </c>
      <c r="S703" s="98"/>
      <c r="T703" s="95"/>
      <c r="U703" s="99"/>
      <c r="V703" s="100"/>
      <c r="W703" s="101"/>
      <c r="X703" s="116" t="str">
        <f>IFERROR(IF(AND(VLOOKUP($F703,'Aircraft list'!$A$4:$G$39,2,FALSE)="YES",VLOOKUP($F703,'Aircraft list'!$A$4:$G$39,4,FALSE)="YES"),T703,""),"")</f>
        <v/>
      </c>
      <c r="Y703" s="115" t="str">
        <f>IFERROR(IF(AND(VLOOKUP($F703,'Aircraft list'!$A$4:$G$39,2,FALSE)="YES",VLOOKUP($F703,'Aircraft list'!$A$4:$G$39,4,FALSE)="YES"),V703,""),"")</f>
        <v/>
      </c>
      <c r="Z703" s="116" t="str">
        <f>IFERROR(IF(AND(VLOOKUP($F703,'Aircraft list'!$A$4:$G$39,3,FALSE)="YES",VLOOKUP($F703,'Aircraft list'!$A$4:$G$39,4,FALSE)="YES"),T703,""),"")</f>
        <v/>
      </c>
      <c r="AA703" s="115" t="str">
        <f>IFERROR(IF(AND(VLOOKUP($F703,'Aircraft list'!$A$4:$G$39,3,FALSE)="YES",VLOOKUP($F703,'Aircraft list'!$A$4:$G$39,4,FALSE)="YES"),V703,""),"")</f>
        <v/>
      </c>
      <c r="AB703" s="116" t="str">
        <f>IFERROR(IF(AND(VLOOKUP($F703,'Aircraft list'!$A$4:$G$39,2,FALSE)="YES",VLOOKUP($F703,'Aircraft list'!$A$4:$G$39,6,FALSE)="YES"),T703,""),"")</f>
        <v/>
      </c>
      <c r="AC703" s="115" t="str">
        <f>IFERROR(IF(AND(VLOOKUP($F703,'Aircraft list'!$A$4:$G$39,2,FALSE)="YES",VLOOKUP($F703,'Aircraft list'!$A$4:$G$39,6,FALSE)="YES"),V703,""),"")</f>
        <v/>
      </c>
      <c r="AD703" s="116" t="str">
        <f>IFERROR(IF(AND(VLOOKUP($F703,'Aircraft list'!$A$4:$G$39,3,FALSE)="YES",VLOOKUP($F703,'Aircraft list'!$A$4:$G$39,6,FALSE)="YES"),T703,""),"")</f>
        <v/>
      </c>
      <c r="AE703" s="117" t="str">
        <f>IFERROR(IF(AND(VLOOKUP($F703,'Aircraft list'!$A$4:$G$39,3,FALSE)="YES",VLOOKUP($F703,'Aircraft list'!$A$4:$G$39,6,FALSE)="YES"),U703,""),"")</f>
        <v/>
      </c>
      <c r="AF703" s="115" t="str">
        <f>IFERROR(IF(AND(VLOOKUP($F703,'Aircraft list'!$A$4:$G$39,3,FALSE)="YES",VLOOKUP($F703,'Aircraft list'!$A$4:$G$39,6,FALSE)="YES"),V703,""),"")</f>
        <v/>
      </c>
      <c r="AG703" s="116" t="str">
        <f>IFERROR(IF(VLOOKUP($F703,'Aircraft list'!$A$4:$G$39,5,FALSE)="YES",T703,""),"")</f>
        <v/>
      </c>
      <c r="AH703" s="117" t="str">
        <f>IFERROR(IF(VLOOKUP($F703,'Aircraft list'!$A$4:$G$39,5,FALSE)="YES",U703,""),"")</f>
        <v/>
      </c>
      <c r="AI703" s="115" t="str">
        <f>IFERROR(IF(VLOOKUP($F703,'Aircraft list'!$A$4:$G$39,5,FALSE)="YES",V703,""),"")</f>
        <v/>
      </c>
      <c r="AJ703" s="101"/>
      <c r="AK703" s="101"/>
      <c r="AL703" s="101"/>
      <c r="AM703" s="102" t="str">
        <f>IFERROR(IF(VLOOKUP($F703,'Aircraft list'!$A$4:$G$39,7,FALSE)="YES",N703,""),"")</f>
        <v/>
      </c>
      <c r="AN703" s="112"/>
      <c r="AO703" s="101"/>
      <c r="AP703" s="101"/>
      <c r="AQ703" s="101"/>
      <c r="AR703" s="111"/>
      <c r="AS703" s="102"/>
      <c r="AT703" s="102"/>
    </row>
    <row r="704" spans="1:46" s="50" customFormat="1">
      <c r="A704" s="84"/>
      <c r="B704" s="75"/>
      <c r="C704" s="76"/>
      <c r="D704" s="77"/>
      <c r="E704" s="73" t="str">
        <f t="shared" si="33"/>
        <v/>
      </c>
      <c r="F704" s="79"/>
      <c r="G704" s="80"/>
      <c r="H704" s="50" t="str">
        <f>IFERROR(IF(VLOOKUP(F704,'Aircraft list'!$A$4:$T$59, 3,FALSE)="YES", "ME", "SE" )," ")</f>
        <v xml:space="preserve"> </v>
      </c>
      <c r="I704" s="80"/>
      <c r="J704" s="81" t="str">
        <f ca="1">IFERROR(IF(AND(
MOD(C704-fctlontodouble(VLOOKUP(B704,#REF!,4,FALSE))/360,1)&gt;=MOD((((MID((MID((IF(ISERR(A704),"",fctsoleil(A704,fctlattodouble(VLOOKUP(B704,#REF!,3,FALSE)),fctlontodouble(VLOOKUP(B704,#REF!,4,FALSE)),FALSE))),1,4)),1,2))*60+MID((MID((IF(ISERR(A704),"",fctsoleil(A704,fctlattodouble(VLOOKUP(B704,#REF!,3,FALSE)),fctlontodouble(VLOOKUP(B704,#REF!,4,FALSE)),FALSE))),1,4)),3,4))/(60*24))-fctlontodouble(VLOOKUP(B704,#REF!,4,FALSE))/360,1),
MOD(C704-fctlontodouble(VLOOKUP(B704,#REF!,4,FALSE))/360,1)&lt;MOD((((MID((MID((IF(ISERR(A704),"",fctsoleil(A704,fctlattodouble(VLOOKUP(B704,#REF!,3,FALSE)),fctlontodouble(VLOOKUP(B704,#REF!,4,FALSE)),FALSE))),7,4)),1,2))*60+MID((MID((IF(ISERR(A704),"",fctsoleil(A704,fctlattodouble(VLOOKUP(B704,#REF!,3,FALSE)),fctlontodouble(VLOOKUP(B704,#REF!,4,FALSE)),FALSE))),7,4)),3,4))/(60*24))-fctlontodouble(VLOOKUP(B704,#REF!,4,FALSE))/360,1)
),1,""),"")</f>
        <v/>
      </c>
      <c r="K704" s="82" t="str">
        <f t="shared" si="34"/>
        <v/>
      </c>
      <c r="L704" s="79" t="str">
        <f ca="1">IFERROR(IF(AND(
MOD(E704-fctlontodouble(VLOOKUP(D704,#REF!,4,FALSE))/360,1)&gt;=MOD((((MID((MID((IF(ISERR(A704),"",fctsoleil(A704,fctlattodouble(VLOOKUP(D704,#REF!,3,FALSE)),fctlontodouble(VLOOKUP(D704,#REF!,4,FALSE)),FALSE))),1,4)),1,2))*60+MID((MID((IF(ISERR(A704),"",fctsoleil(A704,fctlattodouble(VLOOKUP(D704,#REF!,3,FALSE)),fctlontodouble(VLOOKUP(D704,#REF!,4,FALSE)),FALSE))),1,4)),3,4))/(60*24))-fctlontodouble(VLOOKUP(D704,#REF!,4,FALSE))/360,1),
MOD(E704-fctlontodouble(VLOOKUP(D704,#REF!,4,FALSE))/360,1)&lt;MOD((((MID((MID((IF(ISERR(A704),"",fctsoleil(A704,fctlattodouble(VLOOKUP(D704,#REF!,3,FALSE)),fctlontodouble(VLOOKUP(D704,#REF!,4,FALSE)),FALSE))),7,4)),1,2))*60+MID((MID((IF(ISERR(A704),"",fctsoleil(A704,fctlattodouble(VLOOKUP(D704,#REF!,3,FALSE)),fctlontodouble(VLOOKUP(D704,#REF!,4,FALSE)),FALSE))),7,4)),3,4))/(60*24))-fctlontodouble(VLOOKUP(D704,#REF!,4,FALSE))/360,1)
),1," "),"")</f>
        <v/>
      </c>
      <c r="M704" s="79" t="str">
        <f t="shared" si="35"/>
        <v/>
      </c>
      <c r="N704" s="94"/>
      <c r="O704" s="83"/>
      <c r="P704" s="95"/>
      <c r="Q704" s="96"/>
      <c r="R704" s="97" t="str">
        <f>IF(AND(A704&lt;&gt;0,B704&lt;&gt;0,D704&lt;&gt;0,C704&lt;&gt;0,N704&lt;&gt;0),(vol_de_nuit(B704,D704,A704,C704,N704/24)*24),"")</f>
        <v/>
      </c>
      <c r="S704" s="98"/>
      <c r="T704" s="95"/>
      <c r="U704" s="99"/>
      <c r="V704" s="100"/>
      <c r="W704" s="101"/>
      <c r="X704" s="116" t="str">
        <f>IFERROR(IF(AND(VLOOKUP($F704,'Aircraft list'!$A$4:$G$39,2,FALSE)="YES",VLOOKUP($F704,'Aircraft list'!$A$4:$G$39,4,FALSE)="YES"),T704,""),"")</f>
        <v/>
      </c>
      <c r="Y704" s="115" t="str">
        <f>IFERROR(IF(AND(VLOOKUP($F704,'Aircraft list'!$A$4:$G$39,2,FALSE)="YES",VLOOKUP($F704,'Aircraft list'!$A$4:$G$39,4,FALSE)="YES"),V704,""),"")</f>
        <v/>
      </c>
      <c r="Z704" s="116" t="str">
        <f>IFERROR(IF(AND(VLOOKUP($F704,'Aircraft list'!$A$4:$G$39,3,FALSE)="YES",VLOOKUP($F704,'Aircraft list'!$A$4:$G$39,4,FALSE)="YES"),T704,""),"")</f>
        <v/>
      </c>
      <c r="AA704" s="115" t="str">
        <f>IFERROR(IF(AND(VLOOKUP($F704,'Aircraft list'!$A$4:$G$39,3,FALSE)="YES",VLOOKUP($F704,'Aircraft list'!$A$4:$G$39,4,FALSE)="YES"),V704,""),"")</f>
        <v/>
      </c>
      <c r="AB704" s="116" t="str">
        <f>IFERROR(IF(AND(VLOOKUP($F704,'Aircraft list'!$A$4:$G$39,2,FALSE)="YES",VLOOKUP($F704,'Aircraft list'!$A$4:$G$39,6,FALSE)="YES"),T704,""),"")</f>
        <v/>
      </c>
      <c r="AC704" s="115" t="str">
        <f>IFERROR(IF(AND(VLOOKUP($F704,'Aircraft list'!$A$4:$G$39,2,FALSE)="YES",VLOOKUP($F704,'Aircraft list'!$A$4:$G$39,6,FALSE)="YES"),V704,""),"")</f>
        <v/>
      </c>
      <c r="AD704" s="116" t="str">
        <f>IFERROR(IF(AND(VLOOKUP($F704,'Aircraft list'!$A$4:$G$39,3,FALSE)="YES",VLOOKUP($F704,'Aircraft list'!$A$4:$G$39,6,FALSE)="YES"),T704,""),"")</f>
        <v/>
      </c>
      <c r="AE704" s="117" t="str">
        <f>IFERROR(IF(AND(VLOOKUP($F704,'Aircraft list'!$A$4:$G$39,3,FALSE)="YES",VLOOKUP($F704,'Aircraft list'!$A$4:$G$39,6,FALSE)="YES"),U704,""),"")</f>
        <v/>
      </c>
      <c r="AF704" s="115" t="str">
        <f>IFERROR(IF(AND(VLOOKUP($F704,'Aircraft list'!$A$4:$G$39,3,FALSE)="YES",VLOOKUP($F704,'Aircraft list'!$A$4:$G$39,6,FALSE)="YES"),V704,""),"")</f>
        <v/>
      </c>
      <c r="AG704" s="116" t="str">
        <f>IFERROR(IF(VLOOKUP($F704,'Aircraft list'!$A$4:$G$39,5,FALSE)="YES",T704,""),"")</f>
        <v/>
      </c>
      <c r="AH704" s="117" t="str">
        <f>IFERROR(IF(VLOOKUP($F704,'Aircraft list'!$A$4:$G$39,5,FALSE)="YES",U704,""),"")</f>
        <v/>
      </c>
      <c r="AI704" s="115" t="str">
        <f>IFERROR(IF(VLOOKUP($F704,'Aircraft list'!$A$4:$G$39,5,FALSE)="YES",V704,""),"")</f>
        <v/>
      </c>
      <c r="AJ704" s="101"/>
      <c r="AK704" s="101"/>
      <c r="AL704" s="101"/>
      <c r="AM704" s="102" t="str">
        <f>IFERROR(IF(VLOOKUP($F704,'Aircraft list'!$A$4:$G$39,7,FALSE)="YES",N704,""),"")</f>
        <v/>
      </c>
      <c r="AN704" s="112"/>
      <c r="AO704" s="101"/>
      <c r="AP704" s="101"/>
      <c r="AQ704" s="101"/>
      <c r="AR704" s="111"/>
      <c r="AS704" s="102"/>
      <c r="AT704" s="102"/>
    </row>
    <row r="705" spans="1:46" s="50" customFormat="1">
      <c r="A705" s="84"/>
      <c r="B705" s="75"/>
      <c r="C705" s="76"/>
      <c r="D705" s="77"/>
      <c r="E705" s="73" t="str">
        <f t="shared" si="33"/>
        <v/>
      </c>
      <c r="F705" s="79"/>
      <c r="G705" s="80"/>
      <c r="H705" s="50" t="str">
        <f>IFERROR(IF(VLOOKUP(F705,'Aircraft list'!$A$4:$T$59, 3,FALSE)="YES", "ME", "SE" )," ")</f>
        <v xml:space="preserve"> </v>
      </c>
      <c r="I705" s="80"/>
      <c r="J705" s="81" t="str">
        <f ca="1">IFERROR(IF(AND(
MOD(C705-fctlontodouble(VLOOKUP(B705,#REF!,4,FALSE))/360,1)&gt;=MOD((((MID((MID((IF(ISERR(A705),"",fctsoleil(A705,fctlattodouble(VLOOKUP(B705,#REF!,3,FALSE)),fctlontodouble(VLOOKUP(B705,#REF!,4,FALSE)),FALSE))),1,4)),1,2))*60+MID((MID((IF(ISERR(A705),"",fctsoleil(A705,fctlattodouble(VLOOKUP(B705,#REF!,3,FALSE)),fctlontodouble(VLOOKUP(B705,#REF!,4,FALSE)),FALSE))),1,4)),3,4))/(60*24))-fctlontodouble(VLOOKUP(B705,#REF!,4,FALSE))/360,1),
MOD(C705-fctlontodouble(VLOOKUP(B705,#REF!,4,FALSE))/360,1)&lt;MOD((((MID((MID((IF(ISERR(A705),"",fctsoleil(A705,fctlattodouble(VLOOKUP(B705,#REF!,3,FALSE)),fctlontodouble(VLOOKUP(B705,#REF!,4,FALSE)),FALSE))),7,4)),1,2))*60+MID((MID((IF(ISERR(A705),"",fctsoleil(A705,fctlattodouble(VLOOKUP(B705,#REF!,3,FALSE)),fctlontodouble(VLOOKUP(B705,#REF!,4,FALSE)),FALSE))),7,4)),3,4))/(60*24))-fctlontodouble(VLOOKUP(B705,#REF!,4,FALSE))/360,1)
),1,""),"")</f>
        <v/>
      </c>
      <c r="K705" s="82" t="str">
        <f t="shared" si="34"/>
        <v/>
      </c>
      <c r="L705" s="79" t="str">
        <f ca="1">IFERROR(IF(AND(
MOD(E705-fctlontodouble(VLOOKUP(D705,#REF!,4,FALSE))/360,1)&gt;=MOD((((MID((MID((IF(ISERR(A705),"",fctsoleil(A705,fctlattodouble(VLOOKUP(D705,#REF!,3,FALSE)),fctlontodouble(VLOOKUP(D705,#REF!,4,FALSE)),FALSE))),1,4)),1,2))*60+MID((MID((IF(ISERR(A705),"",fctsoleil(A705,fctlattodouble(VLOOKUP(D705,#REF!,3,FALSE)),fctlontodouble(VLOOKUP(D705,#REF!,4,FALSE)),FALSE))),1,4)),3,4))/(60*24))-fctlontodouble(VLOOKUP(D705,#REF!,4,FALSE))/360,1),
MOD(E705-fctlontodouble(VLOOKUP(D705,#REF!,4,FALSE))/360,1)&lt;MOD((((MID((MID((IF(ISERR(A705),"",fctsoleil(A705,fctlattodouble(VLOOKUP(D705,#REF!,3,FALSE)),fctlontodouble(VLOOKUP(D705,#REF!,4,FALSE)),FALSE))),7,4)),1,2))*60+MID((MID((IF(ISERR(A705),"",fctsoleil(A705,fctlattodouble(VLOOKUP(D705,#REF!,3,FALSE)),fctlontodouble(VLOOKUP(D705,#REF!,4,FALSE)),FALSE))),7,4)),3,4))/(60*24))-fctlontodouble(VLOOKUP(D705,#REF!,4,FALSE))/360,1)
),1," "),"")</f>
        <v/>
      </c>
      <c r="M705" s="79" t="str">
        <f t="shared" si="35"/>
        <v/>
      </c>
      <c r="N705" s="94"/>
      <c r="O705" s="83"/>
      <c r="P705" s="95"/>
      <c r="Q705" s="96"/>
      <c r="R705" s="97" t="str">
        <f>IF(AND(A705&lt;&gt;0,B705&lt;&gt;0,D705&lt;&gt;0,C705&lt;&gt;0,N705&lt;&gt;0),(vol_de_nuit(B705,D705,A705,C705,N705/24)*24),"")</f>
        <v/>
      </c>
      <c r="S705" s="98"/>
      <c r="T705" s="95"/>
      <c r="U705" s="99"/>
      <c r="V705" s="100"/>
      <c r="W705" s="101"/>
      <c r="X705" s="116" t="str">
        <f>IFERROR(IF(AND(VLOOKUP($F705,'Aircraft list'!$A$4:$G$39,2,FALSE)="YES",VLOOKUP($F705,'Aircraft list'!$A$4:$G$39,4,FALSE)="YES"),T705,""),"")</f>
        <v/>
      </c>
      <c r="Y705" s="115" t="str">
        <f>IFERROR(IF(AND(VLOOKUP($F705,'Aircraft list'!$A$4:$G$39,2,FALSE)="YES",VLOOKUP($F705,'Aircraft list'!$A$4:$G$39,4,FALSE)="YES"),V705,""),"")</f>
        <v/>
      </c>
      <c r="Z705" s="116" t="str">
        <f>IFERROR(IF(AND(VLOOKUP($F705,'Aircraft list'!$A$4:$G$39,3,FALSE)="YES",VLOOKUP($F705,'Aircraft list'!$A$4:$G$39,4,FALSE)="YES"),T705,""),"")</f>
        <v/>
      </c>
      <c r="AA705" s="115" t="str">
        <f>IFERROR(IF(AND(VLOOKUP($F705,'Aircraft list'!$A$4:$G$39,3,FALSE)="YES",VLOOKUP($F705,'Aircraft list'!$A$4:$G$39,4,FALSE)="YES"),V705,""),"")</f>
        <v/>
      </c>
      <c r="AB705" s="116" t="str">
        <f>IFERROR(IF(AND(VLOOKUP($F705,'Aircraft list'!$A$4:$G$39,2,FALSE)="YES",VLOOKUP($F705,'Aircraft list'!$A$4:$G$39,6,FALSE)="YES"),T705,""),"")</f>
        <v/>
      </c>
      <c r="AC705" s="115" t="str">
        <f>IFERROR(IF(AND(VLOOKUP($F705,'Aircraft list'!$A$4:$G$39,2,FALSE)="YES",VLOOKUP($F705,'Aircraft list'!$A$4:$G$39,6,FALSE)="YES"),V705,""),"")</f>
        <v/>
      </c>
      <c r="AD705" s="116" t="str">
        <f>IFERROR(IF(AND(VLOOKUP($F705,'Aircraft list'!$A$4:$G$39,3,FALSE)="YES",VLOOKUP($F705,'Aircraft list'!$A$4:$G$39,6,FALSE)="YES"),T705,""),"")</f>
        <v/>
      </c>
      <c r="AE705" s="117" t="str">
        <f>IFERROR(IF(AND(VLOOKUP($F705,'Aircraft list'!$A$4:$G$39,3,FALSE)="YES",VLOOKUP($F705,'Aircraft list'!$A$4:$G$39,6,FALSE)="YES"),U705,""),"")</f>
        <v/>
      </c>
      <c r="AF705" s="115" t="str">
        <f>IFERROR(IF(AND(VLOOKUP($F705,'Aircraft list'!$A$4:$G$39,3,FALSE)="YES",VLOOKUP($F705,'Aircraft list'!$A$4:$G$39,6,FALSE)="YES"),V705,""),"")</f>
        <v/>
      </c>
      <c r="AG705" s="116" t="str">
        <f>IFERROR(IF(VLOOKUP($F705,'Aircraft list'!$A$4:$G$39,5,FALSE)="YES",T705,""),"")</f>
        <v/>
      </c>
      <c r="AH705" s="117" t="str">
        <f>IFERROR(IF(VLOOKUP($F705,'Aircraft list'!$A$4:$G$39,5,FALSE)="YES",U705,""),"")</f>
        <v/>
      </c>
      <c r="AI705" s="115" t="str">
        <f>IFERROR(IF(VLOOKUP($F705,'Aircraft list'!$A$4:$G$39,5,FALSE)="YES",V705,""),"")</f>
        <v/>
      </c>
      <c r="AJ705" s="101"/>
      <c r="AK705" s="101"/>
      <c r="AL705" s="101"/>
      <c r="AM705" s="102" t="str">
        <f>IFERROR(IF(VLOOKUP($F705,'Aircraft list'!$A$4:$G$39,7,FALSE)="YES",N705,""),"")</f>
        <v/>
      </c>
      <c r="AN705" s="112"/>
      <c r="AO705" s="101"/>
      <c r="AP705" s="101"/>
      <c r="AQ705" s="101"/>
      <c r="AR705" s="111"/>
      <c r="AS705" s="102"/>
      <c r="AT705" s="102"/>
    </row>
    <row r="706" spans="1:46" s="50" customFormat="1">
      <c r="A706" s="84"/>
      <c r="B706" s="75"/>
      <c r="C706" s="76"/>
      <c r="D706" s="77"/>
      <c r="E706" s="73" t="str">
        <f t="shared" si="33"/>
        <v/>
      </c>
      <c r="F706" s="79"/>
      <c r="G706" s="80"/>
      <c r="H706" s="50" t="str">
        <f>IFERROR(IF(VLOOKUP(F706,'Aircraft list'!$A$4:$T$59, 3,FALSE)="YES", "ME", "SE" )," ")</f>
        <v xml:space="preserve"> </v>
      </c>
      <c r="I706" s="80"/>
      <c r="J706" s="81" t="str">
        <f ca="1">IFERROR(IF(AND(
MOD(C706-fctlontodouble(VLOOKUP(B706,#REF!,4,FALSE))/360,1)&gt;=MOD((((MID((MID((IF(ISERR(A706),"",fctsoleil(A706,fctlattodouble(VLOOKUP(B706,#REF!,3,FALSE)),fctlontodouble(VLOOKUP(B706,#REF!,4,FALSE)),FALSE))),1,4)),1,2))*60+MID((MID((IF(ISERR(A706),"",fctsoleil(A706,fctlattodouble(VLOOKUP(B706,#REF!,3,FALSE)),fctlontodouble(VLOOKUP(B706,#REF!,4,FALSE)),FALSE))),1,4)),3,4))/(60*24))-fctlontodouble(VLOOKUP(B706,#REF!,4,FALSE))/360,1),
MOD(C706-fctlontodouble(VLOOKUP(B706,#REF!,4,FALSE))/360,1)&lt;MOD((((MID((MID((IF(ISERR(A706),"",fctsoleil(A706,fctlattodouble(VLOOKUP(B706,#REF!,3,FALSE)),fctlontodouble(VLOOKUP(B706,#REF!,4,FALSE)),FALSE))),7,4)),1,2))*60+MID((MID((IF(ISERR(A706),"",fctsoleil(A706,fctlattodouble(VLOOKUP(B706,#REF!,3,FALSE)),fctlontodouble(VLOOKUP(B706,#REF!,4,FALSE)),FALSE))),7,4)),3,4))/(60*24))-fctlontodouble(VLOOKUP(B706,#REF!,4,FALSE))/360,1)
),1,""),"")</f>
        <v/>
      </c>
      <c r="K706" s="82" t="str">
        <f t="shared" si="34"/>
        <v/>
      </c>
      <c r="L706" s="79" t="str">
        <f ca="1">IFERROR(IF(AND(
MOD(E706-fctlontodouble(VLOOKUP(D706,#REF!,4,FALSE))/360,1)&gt;=MOD((((MID((MID((IF(ISERR(A706),"",fctsoleil(A706,fctlattodouble(VLOOKUP(D706,#REF!,3,FALSE)),fctlontodouble(VLOOKUP(D706,#REF!,4,FALSE)),FALSE))),1,4)),1,2))*60+MID((MID((IF(ISERR(A706),"",fctsoleil(A706,fctlattodouble(VLOOKUP(D706,#REF!,3,FALSE)),fctlontodouble(VLOOKUP(D706,#REF!,4,FALSE)),FALSE))),1,4)),3,4))/(60*24))-fctlontodouble(VLOOKUP(D706,#REF!,4,FALSE))/360,1),
MOD(E706-fctlontodouble(VLOOKUP(D706,#REF!,4,FALSE))/360,1)&lt;MOD((((MID((MID((IF(ISERR(A706),"",fctsoleil(A706,fctlattodouble(VLOOKUP(D706,#REF!,3,FALSE)),fctlontodouble(VLOOKUP(D706,#REF!,4,FALSE)),FALSE))),7,4)),1,2))*60+MID((MID((IF(ISERR(A706),"",fctsoleil(A706,fctlattodouble(VLOOKUP(D706,#REF!,3,FALSE)),fctlontodouble(VLOOKUP(D706,#REF!,4,FALSE)),FALSE))),7,4)),3,4))/(60*24))-fctlontodouble(VLOOKUP(D706,#REF!,4,FALSE))/360,1)
),1," "),"")</f>
        <v/>
      </c>
      <c r="M706" s="79" t="str">
        <f t="shared" si="35"/>
        <v/>
      </c>
      <c r="N706" s="94"/>
      <c r="O706" s="83"/>
      <c r="P706" s="95"/>
      <c r="Q706" s="96"/>
      <c r="R706" s="97" t="str">
        <f>IF(AND(A706&lt;&gt;0,B706&lt;&gt;0,D706&lt;&gt;0,C706&lt;&gt;0,N706&lt;&gt;0),(vol_de_nuit(B706,D706,A706,C706,N706/24)*24),"")</f>
        <v/>
      </c>
      <c r="S706" s="98"/>
      <c r="T706" s="95"/>
      <c r="U706" s="99"/>
      <c r="V706" s="100"/>
      <c r="W706" s="101"/>
      <c r="X706" s="116" t="str">
        <f>IFERROR(IF(AND(VLOOKUP($F706,'Aircraft list'!$A$4:$G$39,2,FALSE)="YES",VLOOKUP($F706,'Aircraft list'!$A$4:$G$39,4,FALSE)="YES"),T706,""),"")</f>
        <v/>
      </c>
      <c r="Y706" s="115" t="str">
        <f>IFERROR(IF(AND(VLOOKUP($F706,'Aircraft list'!$A$4:$G$39,2,FALSE)="YES",VLOOKUP($F706,'Aircraft list'!$A$4:$G$39,4,FALSE)="YES"),V706,""),"")</f>
        <v/>
      </c>
      <c r="Z706" s="116" t="str">
        <f>IFERROR(IF(AND(VLOOKUP($F706,'Aircraft list'!$A$4:$G$39,3,FALSE)="YES",VLOOKUP($F706,'Aircraft list'!$A$4:$G$39,4,FALSE)="YES"),T706,""),"")</f>
        <v/>
      </c>
      <c r="AA706" s="115" t="str">
        <f>IFERROR(IF(AND(VLOOKUP($F706,'Aircraft list'!$A$4:$G$39,3,FALSE)="YES",VLOOKUP($F706,'Aircraft list'!$A$4:$G$39,4,FALSE)="YES"),V706,""),"")</f>
        <v/>
      </c>
      <c r="AB706" s="116" t="str">
        <f>IFERROR(IF(AND(VLOOKUP($F706,'Aircraft list'!$A$4:$G$39,2,FALSE)="YES",VLOOKUP($F706,'Aircraft list'!$A$4:$G$39,6,FALSE)="YES"),T706,""),"")</f>
        <v/>
      </c>
      <c r="AC706" s="115" t="str">
        <f>IFERROR(IF(AND(VLOOKUP($F706,'Aircraft list'!$A$4:$G$39,2,FALSE)="YES",VLOOKUP($F706,'Aircraft list'!$A$4:$G$39,6,FALSE)="YES"),V706,""),"")</f>
        <v/>
      </c>
      <c r="AD706" s="116" t="str">
        <f>IFERROR(IF(AND(VLOOKUP($F706,'Aircraft list'!$A$4:$G$39,3,FALSE)="YES",VLOOKUP($F706,'Aircraft list'!$A$4:$G$39,6,FALSE)="YES"),T706,""),"")</f>
        <v/>
      </c>
      <c r="AE706" s="117" t="str">
        <f>IFERROR(IF(AND(VLOOKUP($F706,'Aircraft list'!$A$4:$G$39,3,FALSE)="YES",VLOOKUP($F706,'Aircraft list'!$A$4:$G$39,6,FALSE)="YES"),U706,""),"")</f>
        <v/>
      </c>
      <c r="AF706" s="115" t="str">
        <f>IFERROR(IF(AND(VLOOKUP($F706,'Aircraft list'!$A$4:$G$39,3,FALSE)="YES",VLOOKUP($F706,'Aircraft list'!$A$4:$G$39,6,FALSE)="YES"),V706,""),"")</f>
        <v/>
      </c>
      <c r="AG706" s="116" t="str">
        <f>IFERROR(IF(VLOOKUP($F706,'Aircraft list'!$A$4:$G$39,5,FALSE)="YES",T706,""),"")</f>
        <v/>
      </c>
      <c r="AH706" s="117" t="str">
        <f>IFERROR(IF(VLOOKUP($F706,'Aircraft list'!$A$4:$G$39,5,FALSE)="YES",U706,""),"")</f>
        <v/>
      </c>
      <c r="AI706" s="115" t="str">
        <f>IFERROR(IF(VLOOKUP($F706,'Aircraft list'!$A$4:$G$39,5,FALSE)="YES",V706,""),"")</f>
        <v/>
      </c>
      <c r="AJ706" s="101"/>
      <c r="AK706" s="101"/>
      <c r="AL706" s="101"/>
      <c r="AM706" s="102" t="str">
        <f>IFERROR(IF(VLOOKUP($F706,'Aircraft list'!$A$4:$G$39,7,FALSE)="YES",N706,""),"")</f>
        <v/>
      </c>
      <c r="AN706" s="112"/>
      <c r="AO706" s="101"/>
      <c r="AP706" s="101"/>
      <c r="AQ706" s="101"/>
      <c r="AR706" s="111"/>
      <c r="AS706" s="102"/>
      <c r="AT706" s="102"/>
    </row>
    <row r="707" spans="1:46" s="50" customFormat="1">
      <c r="A707" s="84"/>
      <c r="B707" s="75"/>
      <c r="C707" s="76"/>
      <c r="D707" s="77"/>
      <c r="E707" s="73" t="str">
        <f t="shared" si="33"/>
        <v/>
      </c>
      <c r="F707" s="79"/>
      <c r="G707" s="80"/>
      <c r="H707" s="50" t="str">
        <f>IFERROR(IF(VLOOKUP(F707,'Aircraft list'!$A$4:$T$59, 3,FALSE)="YES", "ME", "SE" )," ")</f>
        <v xml:space="preserve"> </v>
      </c>
      <c r="I707" s="80"/>
      <c r="J707" s="81" t="str">
        <f ca="1">IFERROR(IF(AND(
MOD(C707-fctlontodouble(VLOOKUP(B707,#REF!,4,FALSE))/360,1)&gt;=MOD((((MID((MID((IF(ISERR(A707),"",fctsoleil(A707,fctlattodouble(VLOOKUP(B707,#REF!,3,FALSE)),fctlontodouble(VLOOKUP(B707,#REF!,4,FALSE)),FALSE))),1,4)),1,2))*60+MID((MID((IF(ISERR(A707),"",fctsoleil(A707,fctlattodouble(VLOOKUP(B707,#REF!,3,FALSE)),fctlontodouble(VLOOKUP(B707,#REF!,4,FALSE)),FALSE))),1,4)),3,4))/(60*24))-fctlontodouble(VLOOKUP(B707,#REF!,4,FALSE))/360,1),
MOD(C707-fctlontodouble(VLOOKUP(B707,#REF!,4,FALSE))/360,1)&lt;MOD((((MID((MID((IF(ISERR(A707),"",fctsoleil(A707,fctlattodouble(VLOOKUP(B707,#REF!,3,FALSE)),fctlontodouble(VLOOKUP(B707,#REF!,4,FALSE)),FALSE))),7,4)),1,2))*60+MID((MID((IF(ISERR(A707),"",fctsoleil(A707,fctlattodouble(VLOOKUP(B707,#REF!,3,FALSE)),fctlontodouble(VLOOKUP(B707,#REF!,4,FALSE)),FALSE))),7,4)),3,4))/(60*24))-fctlontodouble(VLOOKUP(B707,#REF!,4,FALSE))/360,1)
),1,""),"")</f>
        <v/>
      </c>
      <c r="K707" s="82" t="str">
        <f t="shared" si="34"/>
        <v/>
      </c>
      <c r="L707" s="79" t="str">
        <f ca="1">IFERROR(IF(AND(
MOD(E707-fctlontodouble(VLOOKUP(D707,#REF!,4,FALSE))/360,1)&gt;=MOD((((MID((MID((IF(ISERR(A707),"",fctsoleil(A707,fctlattodouble(VLOOKUP(D707,#REF!,3,FALSE)),fctlontodouble(VLOOKUP(D707,#REF!,4,FALSE)),FALSE))),1,4)),1,2))*60+MID((MID((IF(ISERR(A707),"",fctsoleil(A707,fctlattodouble(VLOOKUP(D707,#REF!,3,FALSE)),fctlontodouble(VLOOKUP(D707,#REF!,4,FALSE)),FALSE))),1,4)),3,4))/(60*24))-fctlontodouble(VLOOKUP(D707,#REF!,4,FALSE))/360,1),
MOD(E707-fctlontodouble(VLOOKUP(D707,#REF!,4,FALSE))/360,1)&lt;MOD((((MID((MID((IF(ISERR(A707),"",fctsoleil(A707,fctlattodouble(VLOOKUP(D707,#REF!,3,FALSE)),fctlontodouble(VLOOKUP(D707,#REF!,4,FALSE)),FALSE))),7,4)),1,2))*60+MID((MID((IF(ISERR(A707),"",fctsoleil(A707,fctlattodouble(VLOOKUP(D707,#REF!,3,FALSE)),fctlontodouble(VLOOKUP(D707,#REF!,4,FALSE)),FALSE))),7,4)),3,4))/(60*24))-fctlontodouble(VLOOKUP(D707,#REF!,4,FALSE))/360,1)
),1," "),"")</f>
        <v/>
      </c>
      <c r="M707" s="79" t="str">
        <f t="shared" si="35"/>
        <v/>
      </c>
      <c r="N707" s="94"/>
      <c r="O707" s="83"/>
      <c r="P707" s="95"/>
      <c r="Q707" s="96"/>
      <c r="R707" s="97" t="str">
        <f>IF(AND(A707&lt;&gt;0,B707&lt;&gt;0,D707&lt;&gt;0,C707&lt;&gt;0,N707&lt;&gt;0),(vol_de_nuit(B707,D707,A707,C707,N707/24)*24),"")</f>
        <v/>
      </c>
      <c r="S707" s="98"/>
      <c r="T707" s="95"/>
      <c r="U707" s="99"/>
      <c r="V707" s="100"/>
      <c r="W707" s="101"/>
      <c r="X707" s="116" t="str">
        <f>IFERROR(IF(AND(VLOOKUP($F707,'Aircraft list'!$A$4:$G$39,2,FALSE)="YES",VLOOKUP($F707,'Aircraft list'!$A$4:$G$39,4,FALSE)="YES"),T707,""),"")</f>
        <v/>
      </c>
      <c r="Y707" s="115" t="str">
        <f>IFERROR(IF(AND(VLOOKUP($F707,'Aircraft list'!$A$4:$G$39,2,FALSE)="YES",VLOOKUP($F707,'Aircraft list'!$A$4:$G$39,4,FALSE)="YES"),V707,""),"")</f>
        <v/>
      </c>
      <c r="Z707" s="116" t="str">
        <f>IFERROR(IF(AND(VLOOKUP($F707,'Aircraft list'!$A$4:$G$39,3,FALSE)="YES",VLOOKUP($F707,'Aircraft list'!$A$4:$G$39,4,FALSE)="YES"),T707,""),"")</f>
        <v/>
      </c>
      <c r="AA707" s="115" t="str">
        <f>IFERROR(IF(AND(VLOOKUP($F707,'Aircraft list'!$A$4:$G$39,3,FALSE)="YES",VLOOKUP($F707,'Aircraft list'!$A$4:$G$39,4,FALSE)="YES"),V707,""),"")</f>
        <v/>
      </c>
      <c r="AB707" s="116" t="str">
        <f>IFERROR(IF(AND(VLOOKUP($F707,'Aircraft list'!$A$4:$G$39,2,FALSE)="YES",VLOOKUP($F707,'Aircraft list'!$A$4:$G$39,6,FALSE)="YES"),T707,""),"")</f>
        <v/>
      </c>
      <c r="AC707" s="115" t="str">
        <f>IFERROR(IF(AND(VLOOKUP($F707,'Aircraft list'!$A$4:$G$39,2,FALSE)="YES",VLOOKUP($F707,'Aircraft list'!$A$4:$G$39,6,FALSE)="YES"),V707,""),"")</f>
        <v/>
      </c>
      <c r="AD707" s="116" t="str">
        <f>IFERROR(IF(AND(VLOOKUP($F707,'Aircraft list'!$A$4:$G$39,3,FALSE)="YES",VLOOKUP($F707,'Aircraft list'!$A$4:$G$39,6,FALSE)="YES"),T707,""),"")</f>
        <v/>
      </c>
      <c r="AE707" s="117" t="str">
        <f>IFERROR(IF(AND(VLOOKUP($F707,'Aircraft list'!$A$4:$G$39,3,FALSE)="YES",VLOOKUP($F707,'Aircraft list'!$A$4:$G$39,6,FALSE)="YES"),U707,""),"")</f>
        <v/>
      </c>
      <c r="AF707" s="115" t="str">
        <f>IFERROR(IF(AND(VLOOKUP($F707,'Aircraft list'!$A$4:$G$39,3,FALSE)="YES",VLOOKUP($F707,'Aircraft list'!$A$4:$G$39,6,FALSE)="YES"),V707,""),"")</f>
        <v/>
      </c>
      <c r="AG707" s="116" t="str">
        <f>IFERROR(IF(VLOOKUP($F707,'Aircraft list'!$A$4:$G$39,5,FALSE)="YES",T707,""),"")</f>
        <v/>
      </c>
      <c r="AH707" s="117" t="str">
        <f>IFERROR(IF(VLOOKUP($F707,'Aircraft list'!$A$4:$G$39,5,FALSE)="YES",U707,""),"")</f>
        <v/>
      </c>
      <c r="AI707" s="115" t="str">
        <f>IFERROR(IF(VLOOKUP($F707,'Aircraft list'!$A$4:$G$39,5,FALSE)="YES",V707,""),"")</f>
        <v/>
      </c>
      <c r="AJ707" s="101"/>
      <c r="AK707" s="101"/>
      <c r="AL707" s="101"/>
      <c r="AM707" s="102" t="str">
        <f>IFERROR(IF(VLOOKUP($F707,'Aircraft list'!$A$4:$G$39,7,FALSE)="YES",N707,""),"")</f>
        <v/>
      </c>
      <c r="AN707" s="112"/>
      <c r="AO707" s="101"/>
      <c r="AP707" s="101"/>
      <c r="AQ707" s="101"/>
      <c r="AR707" s="111"/>
      <c r="AS707" s="102"/>
      <c r="AT707" s="102"/>
    </row>
    <row r="708" spans="1:46" s="50" customFormat="1">
      <c r="A708" s="84"/>
      <c r="B708" s="75"/>
      <c r="C708" s="76"/>
      <c r="D708" s="77"/>
      <c r="E708" s="73" t="str">
        <f t="shared" si="33"/>
        <v/>
      </c>
      <c r="F708" s="79"/>
      <c r="G708" s="80"/>
      <c r="H708" s="50" t="str">
        <f>IFERROR(IF(VLOOKUP(F708,'Aircraft list'!$A$4:$T$59, 3,FALSE)="YES", "ME", "SE" )," ")</f>
        <v xml:space="preserve"> </v>
      </c>
      <c r="I708" s="80"/>
      <c r="J708" s="81" t="str">
        <f ca="1">IFERROR(IF(AND(
MOD(C708-fctlontodouble(VLOOKUP(B708,#REF!,4,FALSE))/360,1)&gt;=MOD((((MID((MID((IF(ISERR(A708),"",fctsoleil(A708,fctlattodouble(VLOOKUP(B708,#REF!,3,FALSE)),fctlontodouble(VLOOKUP(B708,#REF!,4,FALSE)),FALSE))),1,4)),1,2))*60+MID((MID((IF(ISERR(A708),"",fctsoleil(A708,fctlattodouble(VLOOKUP(B708,#REF!,3,FALSE)),fctlontodouble(VLOOKUP(B708,#REF!,4,FALSE)),FALSE))),1,4)),3,4))/(60*24))-fctlontodouble(VLOOKUP(B708,#REF!,4,FALSE))/360,1),
MOD(C708-fctlontodouble(VLOOKUP(B708,#REF!,4,FALSE))/360,1)&lt;MOD((((MID((MID((IF(ISERR(A708),"",fctsoleil(A708,fctlattodouble(VLOOKUP(B708,#REF!,3,FALSE)),fctlontodouble(VLOOKUP(B708,#REF!,4,FALSE)),FALSE))),7,4)),1,2))*60+MID((MID((IF(ISERR(A708),"",fctsoleil(A708,fctlattodouble(VLOOKUP(B708,#REF!,3,FALSE)),fctlontodouble(VLOOKUP(B708,#REF!,4,FALSE)),FALSE))),7,4)),3,4))/(60*24))-fctlontodouble(VLOOKUP(B708,#REF!,4,FALSE))/360,1)
),1,""),"")</f>
        <v/>
      </c>
      <c r="K708" s="82" t="str">
        <f t="shared" si="34"/>
        <v/>
      </c>
      <c r="L708" s="79" t="str">
        <f ca="1">IFERROR(IF(AND(
MOD(E708-fctlontodouble(VLOOKUP(D708,#REF!,4,FALSE))/360,1)&gt;=MOD((((MID((MID((IF(ISERR(A708),"",fctsoleil(A708,fctlattodouble(VLOOKUP(D708,#REF!,3,FALSE)),fctlontodouble(VLOOKUP(D708,#REF!,4,FALSE)),FALSE))),1,4)),1,2))*60+MID((MID((IF(ISERR(A708),"",fctsoleil(A708,fctlattodouble(VLOOKUP(D708,#REF!,3,FALSE)),fctlontodouble(VLOOKUP(D708,#REF!,4,FALSE)),FALSE))),1,4)),3,4))/(60*24))-fctlontodouble(VLOOKUP(D708,#REF!,4,FALSE))/360,1),
MOD(E708-fctlontodouble(VLOOKUP(D708,#REF!,4,FALSE))/360,1)&lt;MOD((((MID((MID((IF(ISERR(A708),"",fctsoleil(A708,fctlattodouble(VLOOKUP(D708,#REF!,3,FALSE)),fctlontodouble(VLOOKUP(D708,#REF!,4,FALSE)),FALSE))),7,4)),1,2))*60+MID((MID((IF(ISERR(A708),"",fctsoleil(A708,fctlattodouble(VLOOKUP(D708,#REF!,3,FALSE)),fctlontodouble(VLOOKUP(D708,#REF!,4,FALSE)),FALSE))),7,4)),3,4))/(60*24))-fctlontodouble(VLOOKUP(D708,#REF!,4,FALSE))/360,1)
),1," "),"")</f>
        <v/>
      </c>
      <c r="M708" s="79" t="str">
        <f t="shared" si="35"/>
        <v/>
      </c>
      <c r="N708" s="94"/>
      <c r="O708" s="83"/>
      <c r="P708" s="95"/>
      <c r="Q708" s="96"/>
      <c r="R708" s="97" t="str">
        <f>IF(AND(A708&lt;&gt;0,B708&lt;&gt;0,D708&lt;&gt;0,C708&lt;&gt;0,N708&lt;&gt;0),(vol_de_nuit(B708,D708,A708,C708,N708/24)*24),"")</f>
        <v/>
      </c>
      <c r="S708" s="98"/>
      <c r="T708" s="95"/>
      <c r="U708" s="99"/>
      <c r="V708" s="100"/>
      <c r="W708" s="101"/>
      <c r="X708" s="116" t="str">
        <f>IFERROR(IF(AND(VLOOKUP($F708,'Aircraft list'!$A$4:$G$39,2,FALSE)="YES",VLOOKUP($F708,'Aircraft list'!$A$4:$G$39,4,FALSE)="YES"),T708,""),"")</f>
        <v/>
      </c>
      <c r="Y708" s="115" t="str">
        <f>IFERROR(IF(AND(VLOOKUP($F708,'Aircraft list'!$A$4:$G$39,2,FALSE)="YES",VLOOKUP($F708,'Aircraft list'!$A$4:$G$39,4,FALSE)="YES"),V708,""),"")</f>
        <v/>
      </c>
      <c r="Z708" s="116" t="str">
        <f>IFERROR(IF(AND(VLOOKUP($F708,'Aircraft list'!$A$4:$G$39,3,FALSE)="YES",VLOOKUP($F708,'Aircraft list'!$A$4:$G$39,4,FALSE)="YES"),T708,""),"")</f>
        <v/>
      </c>
      <c r="AA708" s="115" t="str">
        <f>IFERROR(IF(AND(VLOOKUP($F708,'Aircraft list'!$A$4:$G$39,3,FALSE)="YES",VLOOKUP($F708,'Aircraft list'!$A$4:$G$39,4,FALSE)="YES"),V708,""),"")</f>
        <v/>
      </c>
      <c r="AB708" s="116" t="str">
        <f>IFERROR(IF(AND(VLOOKUP($F708,'Aircraft list'!$A$4:$G$39,2,FALSE)="YES",VLOOKUP($F708,'Aircraft list'!$A$4:$G$39,6,FALSE)="YES"),T708,""),"")</f>
        <v/>
      </c>
      <c r="AC708" s="115" t="str">
        <f>IFERROR(IF(AND(VLOOKUP($F708,'Aircraft list'!$A$4:$G$39,2,FALSE)="YES",VLOOKUP($F708,'Aircraft list'!$A$4:$G$39,6,FALSE)="YES"),V708,""),"")</f>
        <v/>
      </c>
      <c r="AD708" s="116" t="str">
        <f>IFERROR(IF(AND(VLOOKUP($F708,'Aircraft list'!$A$4:$G$39,3,FALSE)="YES",VLOOKUP($F708,'Aircraft list'!$A$4:$G$39,6,FALSE)="YES"),T708,""),"")</f>
        <v/>
      </c>
      <c r="AE708" s="117" t="str">
        <f>IFERROR(IF(AND(VLOOKUP($F708,'Aircraft list'!$A$4:$G$39,3,FALSE)="YES",VLOOKUP($F708,'Aircraft list'!$A$4:$G$39,6,FALSE)="YES"),U708,""),"")</f>
        <v/>
      </c>
      <c r="AF708" s="115" t="str">
        <f>IFERROR(IF(AND(VLOOKUP($F708,'Aircraft list'!$A$4:$G$39,3,FALSE)="YES",VLOOKUP($F708,'Aircraft list'!$A$4:$G$39,6,FALSE)="YES"),V708,""),"")</f>
        <v/>
      </c>
      <c r="AG708" s="116" t="str">
        <f>IFERROR(IF(VLOOKUP($F708,'Aircraft list'!$A$4:$G$39,5,FALSE)="YES",T708,""),"")</f>
        <v/>
      </c>
      <c r="AH708" s="117" t="str">
        <f>IFERROR(IF(VLOOKUP($F708,'Aircraft list'!$A$4:$G$39,5,FALSE)="YES",U708,""),"")</f>
        <v/>
      </c>
      <c r="AI708" s="115" t="str">
        <f>IFERROR(IF(VLOOKUP($F708,'Aircraft list'!$A$4:$G$39,5,FALSE)="YES",V708,""),"")</f>
        <v/>
      </c>
      <c r="AJ708" s="101"/>
      <c r="AK708" s="101"/>
      <c r="AL708" s="101"/>
      <c r="AM708" s="102" t="str">
        <f>IFERROR(IF(VLOOKUP($F708,'Aircraft list'!$A$4:$G$39,7,FALSE)="YES",N708,""),"")</f>
        <v/>
      </c>
      <c r="AN708" s="112"/>
      <c r="AO708" s="101"/>
      <c r="AP708" s="101"/>
      <c r="AQ708" s="101"/>
      <c r="AR708" s="111"/>
      <c r="AS708" s="102"/>
      <c r="AT708" s="102"/>
    </row>
    <row r="709" spans="1:46" s="50" customFormat="1">
      <c r="A709" s="84"/>
      <c r="B709" s="75"/>
      <c r="C709" s="76"/>
      <c r="D709" s="77"/>
      <c r="E709" s="73" t="str">
        <f t="shared" si="33"/>
        <v/>
      </c>
      <c r="F709" s="79"/>
      <c r="G709" s="80"/>
      <c r="H709" s="50" t="str">
        <f>IFERROR(IF(VLOOKUP(F709,'Aircraft list'!$A$4:$T$59, 3,FALSE)="YES", "ME", "SE" )," ")</f>
        <v xml:space="preserve"> </v>
      </c>
      <c r="I709" s="80"/>
      <c r="J709" s="81" t="str">
        <f ca="1">IFERROR(IF(AND(
MOD(C709-fctlontodouble(VLOOKUP(B709,#REF!,4,FALSE))/360,1)&gt;=MOD((((MID((MID((IF(ISERR(A709),"",fctsoleil(A709,fctlattodouble(VLOOKUP(B709,#REF!,3,FALSE)),fctlontodouble(VLOOKUP(B709,#REF!,4,FALSE)),FALSE))),1,4)),1,2))*60+MID((MID((IF(ISERR(A709),"",fctsoleil(A709,fctlattodouble(VLOOKUP(B709,#REF!,3,FALSE)),fctlontodouble(VLOOKUP(B709,#REF!,4,FALSE)),FALSE))),1,4)),3,4))/(60*24))-fctlontodouble(VLOOKUP(B709,#REF!,4,FALSE))/360,1),
MOD(C709-fctlontodouble(VLOOKUP(B709,#REF!,4,FALSE))/360,1)&lt;MOD((((MID((MID((IF(ISERR(A709),"",fctsoleil(A709,fctlattodouble(VLOOKUP(B709,#REF!,3,FALSE)),fctlontodouble(VLOOKUP(B709,#REF!,4,FALSE)),FALSE))),7,4)),1,2))*60+MID((MID((IF(ISERR(A709),"",fctsoleil(A709,fctlattodouble(VLOOKUP(B709,#REF!,3,FALSE)),fctlontodouble(VLOOKUP(B709,#REF!,4,FALSE)),FALSE))),7,4)),3,4))/(60*24))-fctlontodouble(VLOOKUP(B709,#REF!,4,FALSE))/360,1)
),1,""),"")</f>
        <v/>
      </c>
      <c r="K709" s="82" t="str">
        <f t="shared" si="34"/>
        <v/>
      </c>
      <c r="L709" s="79" t="str">
        <f ca="1">IFERROR(IF(AND(
MOD(E709-fctlontodouble(VLOOKUP(D709,#REF!,4,FALSE))/360,1)&gt;=MOD((((MID((MID((IF(ISERR(A709),"",fctsoleil(A709,fctlattodouble(VLOOKUP(D709,#REF!,3,FALSE)),fctlontodouble(VLOOKUP(D709,#REF!,4,FALSE)),FALSE))),1,4)),1,2))*60+MID((MID((IF(ISERR(A709),"",fctsoleil(A709,fctlattodouble(VLOOKUP(D709,#REF!,3,FALSE)),fctlontodouble(VLOOKUP(D709,#REF!,4,FALSE)),FALSE))),1,4)),3,4))/(60*24))-fctlontodouble(VLOOKUP(D709,#REF!,4,FALSE))/360,1),
MOD(E709-fctlontodouble(VLOOKUP(D709,#REF!,4,FALSE))/360,1)&lt;MOD((((MID((MID((IF(ISERR(A709),"",fctsoleil(A709,fctlattodouble(VLOOKUP(D709,#REF!,3,FALSE)),fctlontodouble(VLOOKUP(D709,#REF!,4,FALSE)),FALSE))),7,4)),1,2))*60+MID((MID((IF(ISERR(A709),"",fctsoleil(A709,fctlattodouble(VLOOKUP(D709,#REF!,3,FALSE)),fctlontodouble(VLOOKUP(D709,#REF!,4,FALSE)),FALSE))),7,4)),3,4))/(60*24))-fctlontodouble(VLOOKUP(D709,#REF!,4,FALSE))/360,1)
),1," "),"")</f>
        <v/>
      </c>
      <c r="M709" s="79" t="str">
        <f t="shared" si="35"/>
        <v/>
      </c>
      <c r="N709" s="94"/>
      <c r="O709" s="83"/>
      <c r="P709" s="95"/>
      <c r="Q709" s="96"/>
      <c r="R709" s="97" t="str">
        <f>IF(AND(A709&lt;&gt;0,B709&lt;&gt;0,D709&lt;&gt;0,C709&lt;&gt;0,N709&lt;&gt;0),(vol_de_nuit(B709,D709,A709,C709,N709/24)*24),"")</f>
        <v/>
      </c>
      <c r="S709" s="98"/>
      <c r="T709" s="95"/>
      <c r="U709" s="99"/>
      <c r="V709" s="100"/>
      <c r="W709" s="101"/>
      <c r="X709" s="116" t="str">
        <f>IFERROR(IF(AND(VLOOKUP($F709,'Aircraft list'!$A$4:$G$39,2,FALSE)="YES",VLOOKUP($F709,'Aircraft list'!$A$4:$G$39,4,FALSE)="YES"),T709,""),"")</f>
        <v/>
      </c>
      <c r="Y709" s="115" t="str">
        <f>IFERROR(IF(AND(VLOOKUP($F709,'Aircraft list'!$A$4:$G$39,2,FALSE)="YES",VLOOKUP($F709,'Aircraft list'!$A$4:$G$39,4,FALSE)="YES"),V709,""),"")</f>
        <v/>
      </c>
      <c r="Z709" s="116" t="str">
        <f>IFERROR(IF(AND(VLOOKUP($F709,'Aircraft list'!$A$4:$G$39,3,FALSE)="YES",VLOOKUP($F709,'Aircraft list'!$A$4:$G$39,4,FALSE)="YES"),T709,""),"")</f>
        <v/>
      </c>
      <c r="AA709" s="115" t="str">
        <f>IFERROR(IF(AND(VLOOKUP($F709,'Aircraft list'!$A$4:$G$39,3,FALSE)="YES",VLOOKUP($F709,'Aircraft list'!$A$4:$G$39,4,FALSE)="YES"),V709,""),"")</f>
        <v/>
      </c>
      <c r="AB709" s="116" t="str">
        <f>IFERROR(IF(AND(VLOOKUP($F709,'Aircraft list'!$A$4:$G$39,2,FALSE)="YES",VLOOKUP($F709,'Aircraft list'!$A$4:$G$39,6,FALSE)="YES"),T709,""),"")</f>
        <v/>
      </c>
      <c r="AC709" s="115" t="str">
        <f>IFERROR(IF(AND(VLOOKUP($F709,'Aircraft list'!$A$4:$G$39,2,FALSE)="YES",VLOOKUP($F709,'Aircraft list'!$A$4:$G$39,6,FALSE)="YES"),V709,""),"")</f>
        <v/>
      </c>
      <c r="AD709" s="116" t="str">
        <f>IFERROR(IF(AND(VLOOKUP($F709,'Aircraft list'!$A$4:$G$39,3,FALSE)="YES",VLOOKUP($F709,'Aircraft list'!$A$4:$G$39,6,FALSE)="YES"),T709,""),"")</f>
        <v/>
      </c>
      <c r="AE709" s="117" t="str">
        <f>IFERROR(IF(AND(VLOOKUP($F709,'Aircraft list'!$A$4:$G$39,3,FALSE)="YES",VLOOKUP($F709,'Aircraft list'!$A$4:$G$39,6,FALSE)="YES"),U709,""),"")</f>
        <v/>
      </c>
      <c r="AF709" s="115" t="str">
        <f>IFERROR(IF(AND(VLOOKUP($F709,'Aircraft list'!$A$4:$G$39,3,FALSE)="YES",VLOOKUP($F709,'Aircraft list'!$A$4:$G$39,6,FALSE)="YES"),V709,""),"")</f>
        <v/>
      </c>
      <c r="AG709" s="116" t="str">
        <f>IFERROR(IF(VLOOKUP($F709,'Aircraft list'!$A$4:$G$39,5,FALSE)="YES",T709,""),"")</f>
        <v/>
      </c>
      <c r="AH709" s="117" t="str">
        <f>IFERROR(IF(VLOOKUP($F709,'Aircraft list'!$A$4:$G$39,5,FALSE)="YES",U709,""),"")</f>
        <v/>
      </c>
      <c r="AI709" s="115" t="str">
        <f>IFERROR(IF(VLOOKUP($F709,'Aircraft list'!$A$4:$G$39,5,FALSE)="YES",V709,""),"")</f>
        <v/>
      </c>
      <c r="AJ709" s="101"/>
      <c r="AK709" s="101"/>
      <c r="AL709" s="101"/>
      <c r="AM709" s="102" t="str">
        <f>IFERROR(IF(VLOOKUP($F709,'Aircraft list'!$A$4:$G$39,7,FALSE)="YES",N709,""),"")</f>
        <v/>
      </c>
      <c r="AN709" s="112"/>
      <c r="AO709" s="101"/>
      <c r="AP709" s="101"/>
      <c r="AQ709" s="101"/>
      <c r="AR709" s="111"/>
      <c r="AS709" s="102"/>
      <c r="AT709" s="102"/>
    </row>
    <row r="710" spans="1:46" s="50" customFormat="1">
      <c r="A710" s="84"/>
      <c r="B710" s="75"/>
      <c r="C710" s="76"/>
      <c r="D710" s="77"/>
      <c r="E710" s="73" t="str">
        <f t="shared" si="33"/>
        <v/>
      </c>
      <c r="F710" s="79"/>
      <c r="G710" s="80"/>
      <c r="H710" s="50" t="str">
        <f>IFERROR(IF(VLOOKUP(F710,'Aircraft list'!$A$4:$T$59, 3,FALSE)="YES", "ME", "SE" )," ")</f>
        <v xml:space="preserve"> </v>
      </c>
      <c r="I710" s="80"/>
      <c r="J710" s="81" t="str">
        <f ca="1">IFERROR(IF(AND(
MOD(C710-fctlontodouble(VLOOKUP(B710,#REF!,4,FALSE))/360,1)&gt;=MOD((((MID((MID((IF(ISERR(A710),"",fctsoleil(A710,fctlattodouble(VLOOKUP(B710,#REF!,3,FALSE)),fctlontodouble(VLOOKUP(B710,#REF!,4,FALSE)),FALSE))),1,4)),1,2))*60+MID((MID((IF(ISERR(A710),"",fctsoleil(A710,fctlattodouble(VLOOKUP(B710,#REF!,3,FALSE)),fctlontodouble(VLOOKUP(B710,#REF!,4,FALSE)),FALSE))),1,4)),3,4))/(60*24))-fctlontodouble(VLOOKUP(B710,#REF!,4,FALSE))/360,1),
MOD(C710-fctlontodouble(VLOOKUP(B710,#REF!,4,FALSE))/360,1)&lt;MOD((((MID((MID((IF(ISERR(A710),"",fctsoleil(A710,fctlattodouble(VLOOKUP(B710,#REF!,3,FALSE)),fctlontodouble(VLOOKUP(B710,#REF!,4,FALSE)),FALSE))),7,4)),1,2))*60+MID((MID((IF(ISERR(A710),"",fctsoleil(A710,fctlattodouble(VLOOKUP(B710,#REF!,3,FALSE)),fctlontodouble(VLOOKUP(B710,#REF!,4,FALSE)),FALSE))),7,4)),3,4))/(60*24))-fctlontodouble(VLOOKUP(B710,#REF!,4,FALSE))/360,1)
),1,""),"")</f>
        <v/>
      </c>
      <c r="K710" s="82" t="str">
        <f t="shared" si="34"/>
        <v/>
      </c>
      <c r="L710" s="79" t="str">
        <f ca="1">IFERROR(IF(AND(
MOD(E710-fctlontodouble(VLOOKUP(D710,#REF!,4,FALSE))/360,1)&gt;=MOD((((MID((MID((IF(ISERR(A710),"",fctsoleil(A710,fctlattodouble(VLOOKUP(D710,#REF!,3,FALSE)),fctlontodouble(VLOOKUP(D710,#REF!,4,FALSE)),FALSE))),1,4)),1,2))*60+MID((MID((IF(ISERR(A710),"",fctsoleil(A710,fctlattodouble(VLOOKUP(D710,#REF!,3,FALSE)),fctlontodouble(VLOOKUP(D710,#REF!,4,FALSE)),FALSE))),1,4)),3,4))/(60*24))-fctlontodouble(VLOOKUP(D710,#REF!,4,FALSE))/360,1),
MOD(E710-fctlontodouble(VLOOKUP(D710,#REF!,4,FALSE))/360,1)&lt;MOD((((MID((MID((IF(ISERR(A710),"",fctsoleil(A710,fctlattodouble(VLOOKUP(D710,#REF!,3,FALSE)),fctlontodouble(VLOOKUP(D710,#REF!,4,FALSE)),FALSE))),7,4)),1,2))*60+MID((MID((IF(ISERR(A710),"",fctsoleil(A710,fctlattodouble(VLOOKUP(D710,#REF!,3,FALSE)),fctlontodouble(VLOOKUP(D710,#REF!,4,FALSE)),FALSE))),7,4)),3,4))/(60*24))-fctlontodouble(VLOOKUP(D710,#REF!,4,FALSE))/360,1)
),1," "),"")</f>
        <v/>
      </c>
      <c r="M710" s="79" t="str">
        <f t="shared" si="35"/>
        <v/>
      </c>
      <c r="N710" s="94"/>
      <c r="O710" s="83"/>
      <c r="P710" s="95"/>
      <c r="Q710" s="96"/>
      <c r="R710" s="97" t="str">
        <f>IF(AND(A710&lt;&gt;0,B710&lt;&gt;0,D710&lt;&gt;0,C710&lt;&gt;0,N710&lt;&gt;0),(vol_de_nuit(B710,D710,A710,C710,N710/24)*24),"")</f>
        <v/>
      </c>
      <c r="S710" s="98"/>
      <c r="T710" s="95"/>
      <c r="U710" s="99"/>
      <c r="V710" s="100"/>
      <c r="W710" s="101"/>
      <c r="X710" s="116" t="str">
        <f>IFERROR(IF(AND(VLOOKUP($F710,'Aircraft list'!$A$4:$G$39,2,FALSE)="YES",VLOOKUP($F710,'Aircraft list'!$A$4:$G$39,4,FALSE)="YES"),T710,""),"")</f>
        <v/>
      </c>
      <c r="Y710" s="115" t="str">
        <f>IFERROR(IF(AND(VLOOKUP($F710,'Aircraft list'!$A$4:$G$39,2,FALSE)="YES",VLOOKUP($F710,'Aircraft list'!$A$4:$G$39,4,FALSE)="YES"),V710,""),"")</f>
        <v/>
      </c>
      <c r="Z710" s="116" t="str">
        <f>IFERROR(IF(AND(VLOOKUP($F710,'Aircraft list'!$A$4:$G$39,3,FALSE)="YES",VLOOKUP($F710,'Aircraft list'!$A$4:$G$39,4,FALSE)="YES"),T710,""),"")</f>
        <v/>
      </c>
      <c r="AA710" s="115" t="str">
        <f>IFERROR(IF(AND(VLOOKUP($F710,'Aircraft list'!$A$4:$G$39,3,FALSE)="YES",VLOOKUP($F710,'Aircraft list'!$A$4:$G$39,4,FALSE)="YES"),V710,""),"")</f>
        <v/>
      </c>
      <c r="AB710" s="116" t="str">
        <f>IFERROR(IF(AND(VLOOKUP($F710,'Aircraft list'!$A$4:$G$39,2,FALSE)="YES",VLOOKUP($F710,'Aircraft list'!$A$4:$G$39,6,FALSE)="YES"),T710,""),"")</f>
        <v/>
      </c>
      <c r="AC710" s="115" t="str">
        <f>IFERROR(IF(AND(VLOOKUP($F710,'Aircraft list'!$A$4:$G$39,2,FALSE)="YES",VLOOKUP($F710,'Aircraft list'!$A$4:$G$39,6,FALSE)="YES"),V710,""),"")</f>
        <v/>
      </c>
      <c r="AD710" s="116" t="str">
        <f>IFERROR(IF(AND(VLOOKUP($F710,'Aircraft list'!$A$4:$G$39,3,FALSE)="YES",VLOOKUP($F710,'Aircraft list'!$A$4:$G$39,6,FALSE)="YES"),T710,""),"")</f>
        <v/>
      </c>
      <c r="AE710" s="117" t="str">
        <f>IFERROR(IF(AND(VLOOKUP($F710,'Aircraft list'!$A$4:$G$39,3,FALSE)="YES",VLOOKUP($F710,'Aircraft list'!$A$4:$G$39,6,FALSE)="YES"),U710,""),"")</f>
        <v/>
      </c>
      <c r="AF710" s="115" t="str">
        <f>IFERROR(IF(AND(VLOOKUP($F710,'Aircraft list'!$A$4:$G$39,3,FALSE)="YES",VLOOKUP($F710,'Aircraft list'!$A$4:$G$39,6,FALSE)="YES"),V710,""),"")</f>
        <v/>
      </c>
      <c r="AG710" s="116" t="str">
        <f>IFERROR(IF(VLOOKUP($F710,'Aircraft list'!$A$4:$G$39,5,FALSE)="YES",T710,""),"")</f>
        <v/>
      </c>
      <c r="AH710" s="117" t="str">
        <f>IFERROR(IF(VLOOKUP($F710,'Aircraft list'!$A$4:$G$39,5,FALSE)="YES",U710,""),"")</f>
        <v/>
      </c>
      <c r="AI710" s="115" t="str">
        <f>IFERROR(IF(VLOOKUP($F710,'Aircraft list'!$A$4:$G$39,5,FALSE)="YES",V710,""),"")</f>
        <v/>
      </c>
      <c r="AJ710" s="101"/>
      <c r="AK710" s="101"/>
      <c r="AL710" s="101"/>
      <c r="AM710" s="102" t="str">
        <f>IFERROR(IF(VLOOKUP($F710,'Aircraft list'!$A$4:$G$39,7,FALSE)="YES",N710,""),"")</f>
        <v/>
      </c>
      <c r="AN710" s="112"/>
      <c r="AO710" s="101"/>
      <c r="AP710" s="101"/>
      <c r="AQ710" s="101"/>
      <c r="AR710" s="111"/>
      <c r="AS710" s="102"/>
      <c r="AT710" s="102"/>
    </row>
    <row r="711" spans="1:46" s="50" customFormat="1">
      <c r="A711" s="84"/>
      <c r="B711" s="75"/>
      <c r="C711" s="76"/>
      <c r="D711" s="77"/>
      <c r="E711" s="73" t="str">
        <f t="shared" ref="E711:E774" si="36">IFERROR(IF(N711="","",C711+TEXT(N711/24,"h:mm")),"")</f>
        <v/>
      </c>
      <c r="F711" s="79"/>
      <c r="G711" s="80"/>
      <c r="H711" s="50" t="str">
        <f>IFERROR(IF(VLOOKUP(F711,'Aircraft list'!$A$4:$T$59, 3,FALSE)="YES", "ME", "SE" )," ")</f>
        <v xml:space="preserve"> </v>
      </c>
      <c r="I711" s="80"/>
      <c r="J711" s="81" t="str">
        <f ca="1">IFERROR(IF(AND(
MOD(C711-fctlontodouble(VLOOKUP(B711,#REF!,4,FALSE))/360,1)&gt;=MOD((((MID((MID((IF(ISERR(A711),"",fctsoleil(A711,fctlattodouble(VLOOKUP(B711,#REF!,3,FALSE)),fctlontodouble(VLOOKUP(B711,#REF!,4,FALSE)),FALSE))),1,4)),1,2))*60+MID((MID((IF(ISERR(A711),"",fctsoleil(A711,fctlattodouble(VLOOKUP(B711,#REF!,3,FALSE)),fctlontodouble(VLOOKUP(B711,#REF!,4,FALSE)),FALSE))),1,4)),3,4))/(60*24))-fctlontodouble(VLOOKUP(B711,#REF!,4,FALSE))/360,1),
MOD(C711-fctlontodouble(VLOOKUP(B711,#REF!,4,FALSE))/360,1)&lt;MOD((((MID((MID((IF(ISERR(A711),"",fctsoleil(A711,fctlattodouble(VLOOKUP(B711,#REF!,3,FALSE)),fctlontodouble(VLOOKUP(B711,#REF!,4,FALSE)),FALSE))),7,4)),1,2))*60+MID((MID((IF(ISERR(A711),"",fctsoleil(A711,fctlattodouble(VLOOKUP(B711,#REF!,3,FALSE)),fctlontodouble(VLOOKUP(B711,#REF!,4,FALSE)),FALSE))),7,4)),3,4))/(60*24))-fctlontodouble(VLOOKUP(B711,#REF!,4,FALSE))/360,1)
),1,""),"")</f>
        <v/>
      </c>
      <c r="K711" s="82" t="str">
        <f t="shared" ref="K711:K774" si="37">IF(C711&lt;&gt;"",IF(J711=1,"",1),"")</f>
        <v/>
      </c>
      <c r="L711" s="79" t="str">
        <f ca="1">IFERROR(IF(AND(
MOD(E711-fctlontodouble(VLOOKUP(D711,#REF!,4,FALSE))/360,1)&gt;=MOD((((MID((MID((IF(ISERR(A711),"",fctsoleil(A711,fctlattodouble(VLOOKUP(D711,#REF!,3,FALSE)),fctlontodouble(VLOOKUP(D711,#REF!,4,FALSE)),FALSE))),1,4)),1,2))*60+MID((MID((IF(ISERR(A711),"",fctsoleil(A711,fctlattodouble(VLOOKUP(D711,#REF!,3,FALSE)),fctlontodouble(VLOOKUP(D711,#REF!,4,FALSE)),FALSE))),1,4)),3,4))/(60*24))-fctlontodouble(VLOOKUP(D711,#REF!,4,FALSE))/360,1),
MOD(E711-fctlontodouble(VLOOKUP(D711,#REF!,4,FALSE))/360,1)&lt;MOD((((MID((MID((IF(ISERR(A711),"",fctsoleil(A711,fctlattodouble(VLOOKUP(D711,#REF!,3,FALSE)),fctlontodouble(VLOOKUP(D711,#REF!,4,FALSE)),FALSE))),7,4)),1,2))*60+MID((MID((IF(ISERR(A711),"",fctsoleil(A711,fctlattodouble(VLOOKUP(D711,#REF!,3,FALSE)),fctlontodouble(VLOOKUP(D711,#REF!,4,FALSE)),FALSE))),7,4)),3,4))/(60*24))-fctlontodouble(VLOOKUP(D711,#REF!,4,FALSE))/360,1)
),1," "),"")</f>
        <v/>
      </c>
      <c r="M711" s="79" t="str">
        <f t="shared" ref="M711:M774" si="38">IF(C711&lt;&gt;"",IF(L711=1,"",1),"")</f>
        <v/>
      </c>
      <c r="N711" s="94"/>
      <c r="O711" s="83"/>
      <c r="P711" s="95"/>
      <c r="Q711" s="96"/>
      <c r="R711" s="97" t="str">
        <f>IF(AND(A711&lt;&gt;0,B711&lt;&gt;0,D711&lt;&gt;0,C711&lt;&gt;0,N711&lt;&gt;0),(vol_de_nuit(B711,D711,A711,C711,N711/24)*24),"")</f>
        <v/>
      </c>
      <c r="S711" s="98"/>
      <c r="T711" s="95"/>
      <c r="U711" s="99"/>
      <c r="V711" s="100"/>
      <c r="W711" s="101"/>
      <c r="X711" s="116" t="str">
        <f>IFERROR(IF(AND(VLOOKUP($F711,'Aircraft list'!$A$4:$G$39,2,FALSE)="YES",VLOOKUP($F711,'Aircraft list'!$A$4:$G$39,4,FALSE)="YES"),T711,""),"")</f>
        <v/>
      </c>
      <c r="Y711" s="115" t="str">
        <f>IFERROR(IF(AND(VLOOKUP($F711,'Aircraft list'!$A$4:$G$39,2,FALSE)="YES",VLOOKUP($F711,'Aircraft list'!$A$4:$G$39,4,FALSE)="YES"),V711,""),"")</f>
        <v/>
      </c>
      <c r="Z711" s="116" t="str">
        <f>IFERROR(IF(AND(VLOOKUP($F711,'Aircraft list'!$A$4:$G$39,3,FALSE)="YES",VLOOKUP($F711,'Aircraft list'!$A$4:$G$39,4,FALSE)="YES"),T711,""),"")</f>
        <v/>
      </c>
      <c r="AA711" s="115" t="str">
        <f>IFERROR(IF(AND(VLOOKUP($F711,'Aircraft list'!$A$4:$G$39,3,FALSE)="YES",VLOOKUP($F711,'Aircraft list'!$A$4:$G$39,4,FALSE)="YES"),V711,""),"")</f>
        <v/>
      </c>
      <c r="AB711" s="116" t="str">
        <f>IFERROR(IF(AND(VLOOKUP($F711,'Aircraft list'!$A$4:$G$39,2,FALSE)="YES",VLOOKUP($F711,'Aircraft list'!$A$4:$G$39,6,FALSE)="YES"),T711,""),"")</f>
        <v/>
      </c>
      <c r="AC711" s="115" t="str">
        <f>IFERROR(IF(AND(VLOOKUP($F711,'Aircraft list'!$A$4:$G$39,2,FALSE)="YES",VLOOKUP($F711,'Aircraft list'!$A$4:$G$39,6,FALSE)="YES"),V711,""),"")</f>
        <v/>
      </c>
      <c r="AD711" s="116" t="str">
        <f>IFERROR(IF(AND(VLOOKUP($F711,'Aircraft list'!$A$4:$G$39,3,FALSE)="YES",VLOOKUP($F711,'Aircraft list'!$A$4:$G$39,6,FALSE)="YES"),T711,""),"")</f>
        <v/>
      </c>
      <c r="AE711" s="117" t="str">
        <f>IFERROR(IF(AND(VLOOKUP($F711,'Aircraft list'!$A$4:$G$39,3,FALSE)="YES",VLOOKUP($F711,'Aircraft list'!$A$4:$G$39,6,FALSE)="YES"),U711,""),"")</f>
        <v/>
      </c>
      <c r="AF711" s="115" t="str">
        <f>IFERROR(IF(AND(VLOOKUP($F711,'Aircraft list'!$A$4:$G$39,3,FALSE)="YES",VLOOKUP($F711,'Aircraft list'!$A$4:$G$39,6,FALSE)="YES"),V711,""),"")</f>
        <v/>
      </c>
      <c r="AG711" s="116" t="str">
        <f>IFERROR(IF(VLOOKUP($F711,'Aircraft list'!$A$4:$G$39,5,FALSE)="YES",T711,""),"")</f>
        <v/>
      </c>
      <c r="AH711" s="117" t="str">
        <f>IFERROR(IF(VLOOKUP($F711,'Aircraft list'!$A$4:$G$39,5,FALSE)="YES",U711,""),"")</f>
        <v/>
      </c>
      <c r="AI711" s="115" t="str">
        <f>IFERROR(IF(VLOOKUP($F711,'Aircraft list'!$A$4:$G$39,5,FALSE)="YES",V711,""),"")</f>
        <v/>
      </c>
      <c r="AJ711" s="101"/>
      <c r="AK711" s="101"/>
      <c r="AL711" s="101"/>
      <c r="AM711" s="102" t="str">
        <f>IFERROR(IF(VLOOKUP($F711,'Aircraft list'!$A$4:$G$39,7,FALSE)="YES",N711,""),"")</f>
        <v/>
      </c>
      <c r="AN711" s="112"/>
      <c r="AO711" s="101"/>
      <c r="AP711" s="101"/>
      <c r="AQ711" s="101"/>
      <c r="AR711" s="111"/>
      <c r="AS711" s="102"/>
      <c r="AT711" s="102"/>
    </row>
    <row r="712" spans="1:46" s="50" customFormat="1">
      <c r="A712" s="84"/>
      <c r="B712" s="75"/>
      <c r="C712" s="76"/>
      <c r="D712" s="77"/>
      <c r="E712" s="73" t="str">
        <f t="shared" si="36"/>
        <v/>
      </c>
      <c r="F712" s="79"/>
      <c r="G712" s="80"/>
      <c r="H712" s="50" t="str">
        <f>IFERROR(IF(VLOOKUP(F712,'Aircraft list'!$A$4:$T$59, 3,FALSE)="YES", "ME", "SE" )," ")</f>
        <v xml:space="preserve"> </v>
      </c>
      <c r="I712" s="80"/>
      <c r="J712" s="81" t="str">
        <f ca="1">IFERROR(IF(AND(
MOD(C712-fctlontodouble(VLOOKUP(B712,#REF!,4,FALSE))/360,1)&gt;=MOD((((MID((MID((IF(ISERR(A712),"",fctsoleil(A712,fctlattodouble(VLOOKUP(B712,#REF!,3,FALSE)),fctlontodouble(VLOOKUP(B712,#REF!,4,FALSE)),FALSE))),1,4)),1,2))*60+MID((MID((IF(ISERR(A712),"",fctsoleil(A712,fctlattodouble(VLOOKUP(B712,#REF!,3,FALSE)),fctlontodouble(VLOOKUP(B712,#REF!,4,FALSE)),FALSE))),1,4)),3,4))/(60*24))-fctlontodouble(VLOOKUP(B712,#REF!,4,FALSE))/360,1),
MOD(C712-fctlontodouble(VLOOKUP(B712,#REF!,4,FALSE))/360,1)&lt;MOD((((MID((MID((IF(ISERR(A712),"",fctsoleil(A712,fctlattodouble(VLOOKUP(B712,#REF!,3,FALSE)),fctlontodouble(VLOOKUP(B712,#REF!,4,FALSE)),FALSE))),7,4)),1,2))*60+MID((MID((IF(ISERR(A712),"",fctsoleil(A712,fctlattodouble(VLOOKUP(B712,#REF!,3,FALSE)),fctlontodouble(VLOOKUP(B712,#REF!,4,FALSE)),FALSE))),7,4)),3,4))/(60*24))-fctlontodouble(VLOOKUP(B712,#REF!,4,FALSE))/360,1)
),1,""),"")</f>
        <v/>
      </c>
      <c r="K712" s="82" t="str">
        <f t="shared" si="37"/>
        <v/>
      </c>
      <c r="L712" s="79" t="str">
        <f ca="1">IFERROR(IF(AND(
MOD(E712-fctlontodouble(VLOOKUP(D712,#REF!,4,FALSE))/360,1)&gt;=MOD((((MID((MID((IF(ISERR(A712),"",fctsoleil(A712,fctlattodouble(VLOOKUP(D712,#REF!,3,FALSE)),fctlontodouble(VLOOKUP(D712,#REF!,4,FALSE)),FALSE))),1,4)),1,2))*60+MID((MID((IF(ISERR(A712),"",fctsoleil(A712,fctlattodouble(VLOOKUP(D712,#REF!,3,FALSE)),fctlontodouble(VLOOKUP(D712,#REF!,4,FALSE)),FALSE))),1,4)),3,4))/(60*24))-fctlontodouble(VLOOKUP(D712,#REF!,4,FALSE))/360,1),
MOD(E712-fctlontodouble(VLOOKUP(D712,#REF!,4,FALSE))/360,1)&lt;MOD((((MID((MID((IF(ISERR(A712),"",fctsoleil(A712,fctlattodouble(VLOOKUP(D712,#REF!,3,FALSE)),fctlontodouble(VLOOKUP(D712,#REF!,4,FALSE)),FALSE))),7,4)),1,2))*60+MID((MID((IF(ISERR(A712),"",fctsoleil(A712,fctlattodouble(VLOOKUP(D712,#REF!,3,FALSE)),fctlontodouble(VLOOKUP(D712,#REF!,4,FALSE)),FALSE))),7,4)),3,4))/(60*24))-fctlontodouble(VLOOKUP(D712,#REF!,4,FALSE))/360,1)
),1," "),"")</f>
        <v/>
      </c>
      <c r="M712" s="79" t="str">
        <f t="shared" si="38"/>
        <v/>
      </c>
      <c r="N712" s="94"/>
      <c r="O712" s="83"/>
      <c r="P712" s="95"/>
      <c r="Q712" s="96"/>
      <c r="R712" s="97" t="str">
        <f>IF(AND(A712&lt;&gt;0,B712&lt;&gt;0,D712&lt;&gt;0,C712&lt;&gt;0,N712&lt;&gt;0),(vol_de_nuit(B712,D712,A712,C712,N712/24)*24),"")</f>
        <v/>
      </c>
      <c r="S712" s="98"/>
      <c r="T712" s="95"/>
      <c r="U712" s="99"/>
      <c r="V712" s="100"/>
      <c r="W712" s="101"/>
      <c r="X712" s="116" t="str">
        <f>IFERROR(IF(AND(VLOOKUP($F712,'Aircraft list'!$A$4:$G$39,2,FALSE)="YES",VLOOKUP($F712,'Aircraft list'!$A$4:$G$39,4,FALSE)="YES"),T712,""),"")</f>
        <v/>
      </c>
      <c r="Y712" s="115" t="str">
        <f>IFERROR(IF(AND(VLOOKUP($F712,'Aircraft list'!$A$4:$G$39,2,FALSE)="YES",VLOOKUP($F712,'Aircraft list'!$A$4:$G$39,4,FALSE)="YES"),V712,""),"")</f>
        <v/>
      </c>
      <c r="Z712" s="116" t="str">
        <f>IFERROR(IF(AND(VLOOKUP($F712,'Aircraft list'!$A$4:$G$39,3,FALSE)="YES",VLOOKUP($F712,'Aircraft list'!$A$4:$G$39,4,FALSE)="YES"),T712,""),"")</f>
        <v/>
      </c>
      <c r="AA712" s="115" t="str">
        <f>IFERROR(IF(AND(VLOOKUP($F712,'Aircraft list'!$A$4:$G$39,3,FALSE)="YES",VLOOKUP($F712,'Aircraft list'!$A$4:$G$39,4,FALSE)="YES"),V712,""),"")</f>
        <v/>
      </c>
      <c r="AB712" s="116" t="str">
        <f>IFERROR(IF(AND(VLOOKUP($F712,'Aircraft list'!$A$4:$G$39,2,FALSE)="YES",VLOOKUP($F712,'Aircraft list'!$A$4:$G$39,6,FALSE)="YES"),T712,""),"")</f>
        <v/>
      </c>
      <c r="AC712" s="115" t="str">
        <f>IFERROR(IF(AND(VLOOKUP($F712,'Aircraft list'!$A$4:$G$39,2,FALSE)="YES",VLOOKUP($F712,'Aircraft list'!$A$4:$G$39,6,FALSE)="YES"),V712,""),"")</f>
        <v/>
      </c>
      <c r="AD712" s="116" t="str">
        <f>IFERROR(IF(AND(VLOOKUP($F712,'Aircraft list'!$A$4:$G$39,3,FALSE)="YES",VLOOKUP($F712,'Aircraft list'!$A$4:$G$39,6,FALSE)="YES"),T712,""),"")</f>
        <v/>
      </c>
      <c r="AE712" s="117" t="str">
        <f>IFERROR(IF(AND(VLOOKUP($F712,'Aircraft list'!$A$4:$G$39,3,FALSE)="YES",VLOOKUP($F712,'Aircraft list'!$A$4:$G$39,6,FALSE)="YES"),U712,""),"")</f>
        <v/>
      </c>
      <c r="AF712" s="115" t="str">
        <f>IFERROR(IF(AND(VLOOKUP($F712,'Aircraft list'!$A$4:$G$39,3,FALSE)="YES",VLOOKUP($F712,'Aircraft list'!$A$4:$G$39,6,FALSE)="YES"),V712,""),"")</f>
        <v/>
      </c>
      <c r="AG712" s="116" t="str">
        <f>IFERROR(IF(VLOOKUP($F712,'Aircraft list'!$A$4:$G$39,5,FALSE)="YES",T712,""),"")</f>
        <v/>
      </c>
      <c r="AH712" s="117" t="str">
        <f>IFERROR(IF(VLOOKUP($F712,'Aircraft list'!$A$4:$G$39,5,FALSE)="YES",U712,""),"")</f>
        <v/>
      </c>
      <c r="AI712" s="115" t="str">
        <f>IFERROR(IF(VLOOKUP($F712,'Aircraft list'!$A$4:$G$39,5,FALSE)="YES",V712,""),"")</f>
        <v/>
      </c>
      <c r="AJ712" s="101"/>
      <c r="AK712" s="101"/>
      <c r="AL712" s="101"/>
      <c r="AM712" s="102" t="str">
        <f>IFERROR(IF(VLOOKUP($F712,'Aircraft list'!$A$4:$G$39,7,FALSE)="YES",N712,""),"")</f>
        <v/>
      </c>
      <c r="AN712" s="112"/>
      <c r="AO712" s="101"/>
      <c r="AP712" s="101"/>
      <c r="AQ712" s="101"/>
      <c r="AR712" s="111"/>
      <c r="AS712" s="102"/>
      <c r="AT712" s="102"/>
    </row>
    <row r="713" spans="1:46" s="50" customFormat="1">
      <c r="A713" s="84"/>
      <c r="B713" s="75"/>
      <c r="C713" s="76"/>
      <c r="D713" s="77"/>
      <c r="E713" s="73" t="str">
        <f t="shared" si="36"/>
        <v/>
      </c>
      <c r="F713" s="79"/>
      <c r="G713" s="80"/>
      <c r="H713" s="50" t="str">
        <f>IFERROR(IF(VLOOKUP(F713,'Aircraft list'!$A$4:$T$59, 3,FALSE)="YES", "ME", "SE" )," ")</f>
        <v xml:space="preserve"> </v>
      </c>
      <c r="I713" s="80"/>
      <c r="J713" s="81" t="str">
        <f ca="1">IFERROR(IF(AND(
MOD(C713-fctlontodouble(VLOOKUP(B713,#REF!,4,FALSE))/360,1)&gt;=MOD((((MID((MID((IF(ISERR(A713),"",fctsoleil(A713,fctlattodouble(VLOOKUP(B713,#REF!,3,FALSE)),fctlontodouble(VLOOKUP(B713,#REF!,4,FALSE)),FALSE))),1,4)),1,2))*60+MID((MID((IF(ISERR(A713),"",fctsoleil(A713,fctlattodouble(VLOOKUP(B713,#REF!,3,FALSE)),fctlontodouble(VLOOKUP(B713,#REF!,4,FALSE)),FALSE))),1,4)),3,4))/(60*24))-fctlontodouble(VLOOKUP(B713,#REF!,4,FALSE))/360,1),
MOD(C713-fctlontodouble(VLOOKUP(B713,#REF!,4,FALSE))/360,1)&lt;MOD((((MID((MID((IF(ISERR(A713),"",fctsoleil(A713,fctlattodouble(VLOOKUP(B713,#REF!,3,FALSE)),fctlontodouble(VLOOKUP(B713,#REF!,4,FALSE)),FALSE))),7,4)),1,2))*60+MID((MID((IF(ISERR(A713),"",fctsoleil(A713,fctlattodouble(VLOOKUP(B713,#REF!,3,FALSE)),fctlontodouble(VLOOKUP(B713,#REF!,4,FALSE)),FALSE))),7,4)),3,4))/(60*24))-fctlontodouble(VLOOKUP(B713,#REF!,4,FALSE))/360,1)
),1,""),"")</f>
        <v/>
      </c>
      <c r="K713" s="82" t="str">
        <f t="shared" si="37"/>
        <v/>
      </c>
      <c r="L713" s="79" t="str">
        <f ca="1">IFERROR(IF(AND(
MOD(E713-fctlontodouble(VLOOKUP(D713,#REF!,4,FALSE))/360,1)&gt;=MOD((((MID((MID((IF(ISERR(A713),"",fctsoleil(A713,fctlattodouble(VLOOKUP(D713,#REF!,3,FALSE)),fctlontodouble(VLOOKUP(D713,#REF!,4,FALSE)),FALSE))),1,4)),1,2))*60+MID((MID((IF(ISERR(A713),"",fctsoleil(A713,fctlattodouble(VLOOKUP(D713,#REF!,3,FALSE)),fctlontodouble(VLOOKUP(D713,#REF!,4,FALSE)),FALSE))),1,4)),3,4))/(60*24))-fctlontodouble(VLOOKUP(D713,#REF!,4,FALSE))/360,1),
MOD(E713-fctlontodouble(VLOOKUP(D713,#REF!,4,FALSE))/360,1)&lt;MOD((((MID((MID((IF(ISERR(A713),"",fctsoleil(A713,fctlattodouble(VLOOKUP(D713,#REF!,3,FALSE)),fctlontodouble(VLOOKUP(D713,#REF!,4,FALSE)),FALSE))),7,4)),1,2))*60+MID((MID((IF(ISERR(A713),"",fctsoleil(A713,fctlattodouble(VLOOKUP(D713,#REF!,3,FALSE)),fctlontodouble(VLOOKUP(D713,#REF!,4,FALSE)),FALSE))),7,4)),3,4))/(60*24))-fctlontodouble(VLOOKUP(D713,#REF!,4,FALSE))/360,1)
),1," "),"")</f>
        <v/>
      </c>
      <c r="M713" s="79" t="str">
        <f t="shared" si="38"/>
        <v/>
      </c>
      <c r="N713" s="94"/>
      <c r="O713" s="83"/>
      <c r="P713" s="95"/>
      <c r="Q713" s="96"/>
      <c r="R713" s="97" t="str">
        <f>IF(AND(A713&lt;&gt;0,B713&lt;&gt;0,D713&lt;&gt;0,C713&lt;&gt;0,N713&lt;&gt;0),(vol_de_nuit(B713,D713,A713,C713,N713/24)*24),"")</f>
        <v/>
      </c>
      <c r="S713" s="98"/>
      <c r="T713" s="95"/>
      <c r="U713" s="99"/>
      <c r="V713" s="100"/>
      <c r="W713" s="101"/>
      <c r="X713" s="116" t="str">
        <f>IFERROR(IF(AND(VLOOKUP($F713,'Aircraft list'!$A$4:$G$39,2,FALSE)="YES",VLOOKUP($F713,'Aircraft list'!$A$4:$G$39,4,FALSE)="YES"),T713,""),"")</f>
        <v/>
      </c>
      <c r="Y713" s="115" t="str">
        <f>IFERROR(IF(AND(VLOOKUP($F713,'Aircraft list'!$A$4:$G$39,2,FALSE)="YES",VLOOKUP($F713,'Aircraft list'!$A$4:$G$39,4,FALSE)="YES"),V713,""),"")</f>
        <v/>
      </c>
      <c r="Z713" s="116" t="str">
        <f>IFERROR(IF(AND(VLOOKUP($F713,'Aircraft list'!$A$4:$G$39,3,FALSE)="YES",VLOOKUP($F713,'Aircraft list'!$A$4:$G$39,4,FALSE)="YES"),T713,""),"")</f>
        <v/>
      </c>
      <c r="AA713" s="115" t="str">
        <f>IFERROR(IF(AND(VLOOKUP($F713,'Aircraft list'!$A$4:$G$39,3,FALSE)="YES",VLOOKUP($F713,'Aircraft list'!$A$4:$G$39,4,FALSE)="YES"),V713,""),"")</f>
        <v/>
      </c>
      <c r="AB713" s="116" t="str">
        <f>IFERROR(IF(AND(VLOOKUP($F713,'Aircraft list'!$A$4:$G$39,2,FALSE)="YES",VLOOKUP($F713,'Aircraft list'!$A$4:$G$39,6,FALSE)="YES"),T713,""),"")</f>
        <v/>
      </c>
      <c r="AC713" s="115" t="str">
        <f>IFERROR(IF(AND(VLOOKUP($F713,'Aircraft list'!$A$4:$G$39,2,FALSE)="YES",VLOOKUP($F713,'Aircraft list'!$A$4:$G$39,6,FALSE)="YES"),V713,""),"")</f>
        <v/>
      </c>
      <c r="AD713" s="116" t="str">
        <f>IFERROR(IF(AND(VLOOKUP($F713,'Aircraft list'!$A$4:$G$39,3,FALSE)="YES",VLOOKUP($F713,'Aircraft list'!$A$4:$G$39,6,FALSE)="YES"),T713,""),"")</f>
        <v/>
      </c>
      <c r="AE713" s="117" t="str">
        <f>IFERROR(IF(AND(VLOOKUP($F713,'Aircraft list'!$A$4:$G$39,3,FALSE)="YES",VLOOKUP($F713,'Aircraft list'!$A$4:$G$39,6,FALSE)="YES"),U713,""),"")</f>
        <v/>
      </c>
      <c r="AF713" s="115" t="str">
        <f>IFERROR(IF(AND(VLOOKUP($F713,'Aircraft list'!$A$4:$G$39,3,FALSE)="YES",VLOOKUP($F713,'Aircraft list'!$A$4:$G$39,6,FALSE)="YES"),V713,""),"")</f>
        <v/>
      </c>
      <c r="AG713" s="116" t="str">
        <f>IFERROR(IF(VLOOKUP($F713,'Aircraft list'!$A$4:$G$39,5,FALSE)="YES",T713,""),"")</f>
        <v/>
      </c>
      <c r="AH713" s="117" t="str">
        <f>IFERROR(IF(VLOOKUP($F713,'Aircraft list'!$A$4:$G$39,5,FALSE)="YES",U713,""),"")</f>
        <v/>
      </c>
      <c r="AI713" s="115" t="str">
        <f>IFERROR(IF(VLOOKUP($F713,'Aircraft list'!$A$4:$G$39,5,FALSE)="YES",V713,""),"")</f>
        <v/>
      </c>
      <c r="AJ713" s="101"/>
      <c r="AK713" s="101"/>
      <c r="AL713" s="101"/>
      <c r="AM713" s="102" t="str">
        <f>IFERROR(IF(VLOOKUP($F713,'Aircraft list'!$A$4:$G$39,7,FALSE)="YES",N713,""),"")</f>
        <v/>
      </c>
      <c r="AN713" s="112"/>
      <c r="AO713" s="101"/>
      <c r="AP713" s="101"/>
      <c r="AQ713" s="101"/>
      <c r="AR713" s="111"/>
      <c r="AS713" s="102"/>
      <c r="AT713" s="102"/>
    </row>
    <row r="714" spans="1:46" s="50" customFormat="1">
      <c r="A714" s="84"/>
      <c r="B714" s="75"/>
      <c r="C714" s="76"/>
      <c r="D714" s="77"/>
      <c r="E714" s="73" t="str">
        <f t="shared" si="36"/>
        <v/>
      </c>
      <c r="F714" s="79"/>
      <c r="G714" s="80"/>
      <c r="H714" s="50" t="str">
        <f>IFERROR(IF(VLOOKUP(F714,'Aircraft list'!$A$4:$T$59, 3,FALSE)="YES", "ME", "SE" )," ")</f>
        <v xml:space="preserve"> </v>
      </c>
      <c r="I714" s="80"/>
      <c r="J714" s="81" t="str">
        <f ca="1">IFERROR(IF(AND(
MOD(C714-fctlontodouble(VLOOKUP(B714,#REF!,4,FALSE))/360,1)&gt;=MOD((((MID((MID((IF(ISERR(A714),"",fctsoleil(A714,fctlattodouble(VLOOKUP(B714,#REF!,3,FALSE)),fctlontodouble(VLOOKUP(B714,#REF!,4,FALSE)),FALSE))),1,4)),1,2))*60+MID((MID((IF(ISERR(A714),"",fctsoleil(A714,fctlattodouble(VLOOKUP(B714,#REF!,3,FALSE)),fctlontodouble(VLOOKUP(B714,#REF!,4,FALSE)),FALSE))),1,4)),3,4))/(60*24))-fctlontodouble(VLOOKUP(B714,#REF!,4,FALSE))/360,1),
MOD(C714-fctlontodouble(VLOOKUP(B714,#REF!,4,FALSE))/360,1)&lt;MOD((((MID((MID((IF(ISERR(A714),"",fctsoleil(A714,fctlattodouble(VLOOKUP(B714,#REF!,3,FALSE)),fctlontodouble(VLOOKUP(B714,#REF!,4,FALSE)),FALSE))),7,4)),1,2))*60+MID((MID((IF(ISERR(A714),"",fctsoleil(A714,fctlattodouble(VLOOKUP(B714,#REF!,3,FALSE)),fctlontodouble(VLOOKUP(B714,#REF!,4,FALSE)),FALSE))),7,4)),3,4))/(60*24))-fctlontodouble(VLOOKUP(B714,#REF!,4,FALSE))/360,1)
),1,""),"")</f>
        <v/>
      </c>
      <c r="K714" s="82" t="str">
        <f t="shared" si="37"/>
        <v/>
      </c>
      <c r="L714" s="79" t="str">
        <f ca="1">IFERROR(IF(AND(
MOD(E714-fctlontodouble(VLOOKUP(D714,#REF!,4,FALSE))/360,1)&gt;=MOD((((MID((MID((IF(ISERR(A714),"",fctsoleil(A714,fctlattodouble(VLOOKUP(D714,#REF!,3,FALSE)),fctlontodouble(VLOOKUP(D714,#REF!,4,FALSE)),FALSE))),1,4)),1,2))*60+MID((MID((IF(ISERR(A714),"",fctsoleil(A714,fctlattodouble(VLOOKUP(D714,#REF!,3,FALSE)),fctlontodouble(VLOOKUP(D714,#REF!,4,FALSE)),FALSE))),1,4)),3,4))/(60*24))-fctlontodouble(VLOOKUP(D714,#REF!,4,FALSE))/360,1),
MOD(E714-fctlontodouble(VLOOKUP(D714,#REF!,4,FALSE))/360,1)&lt;MOD((((MID((MID((IF(ISERR(A714),"",fctsoleil(A714,fctlattodouble(VLOOKUP(D714,#REF!,3,FALSE)),fctlontodouble(VLOOKUP(D714,#REF!,4,FALSE)),FALSE))),7,4)),1,2))*60+MID((MID((IF(ISERR(A714),"",fctsoleil(A714,fctlattodouble(VLOOKUP(D714,#REF!,3,FALSE)),fctlontodouble(VLOOKUP(D714,#REF!,4,FALSE)),FALSE))),7,4)),3,4))/(60*24))-fctlontodouble(VLOOKUP(D714,#REF!,4,FALSE))/360,1)
),1," "),"")</f>
        <v/>
      </c>
      <c r="M714" s="79" t="str">
        <f t="shared" si="38"/>
        <v/>
      </c>
      <c r="N714" s="94"/>
      <c r="O714" s="83"/>
      <c r="P714" s="95"/>
      <c r="Q714" s="96"/>
      <c r="R714" s="97" t="str">
        <f>IF(AND(A714&lt;&gt;0,B714&lt;&gt;0,D714&lt;&gt;0,C714&lt;&gt;0,N714&lt;&gt;0),(vol_de_nuit(B714,D714,A714,C714,N714/24)*24),"")</f>
        <v/>
      </c>
      <c r="S714" s="98"/>
      <c r="T714" s="95"/>
      <c r="U714" s="99"/>
      <c r="V714" s="100"/>
      <c r="W714" s="101"/>
      <c r="X714" s="116" t="str">
        <f>IFERROR(IF(AND(VLOOKUP($F714,'Aircraft list'!$A$4:$G$39,2,FALSE)="YES",VLOOKUP($F714,'Aircraft list'!$A$4:$G$39,4,FALSE)="YES"),T714,""),"")</f>
        <v/>
      </c>
      <c r="Y714" s="115" t="str">
        <f>IFERROR(IF(AND(VLOOKUP($F714,'Aircraft list'!$A$4:$G$39,2,FALSE)="YES",VLOOKUP($F714,'Aircraft list'!$A$4:$G$39,4,FALSE)="YES"),V714,""),"")</f>
        <v/>
      </c>
      <c r="Z714" s="116" t="str">
        <f>IFERROR(IF(AND(VLOOKUP($F714,'Aircraft list'!$A$4:$G$39,3,FALSE)="YES",VLOOKUP($F714,'Aircraft list'!$A$4:$G$39,4,FALSE)="YES"),T714,""),"")</f>
        <v/>
      </c>
      <c r="AA714" s="115" t="str">
        <f>IFERROR(IF(AND(VLOOKUP($F714,'Aircraft list'!$A$4:$G$39,3,FALSE)="YES",VLOOKUP($F714,'Aircraft list'!$A$4:$G$39,4,FALSE)="YES"),V714,""),"")</f>
        <v/>
      </c>
      <c r="AB714" s="116" t="str">
        <f>IFERROR(IF(AND(VLOOKUP($F714,'Aircraft list'!$A$4:$G$39,2,FALSE)="YES",VLOOKUP($F714,'Aircraft list'!$A$4:$G$39,6,FALSE)="YES"),T714,""),"")</f>
        <v/>
      </c>
      <c r="AC714" s="115" t="str">
        <f>IFERROR(IF(AND(VLOOKUP($F714,'Aircraft list'!$A$4:$G$39,2,FALSE)="YES",VLOOKUP($F714,'Aircraft list'!$A$4:$G$39,6,FALSE)="YES"),V714,""),"")</f>
        <v/>
      </c>
      <c r="AD714" s="116" t="str">
        <f>IFERROR(IF(AND(VLOOKUP($F714,'Aircraft list'!$A$4:$G$39,3,FALSE)="YES",VLOOKUP($F714,'Aircraft list'!$A$4:$G$39,6,FALSE)="YES"),T714,""),"")</f>
        <v/>
      </c>
      <c r="AE714" s="117" t="str">
        <f>IFERROR(IF(AND(VLOOKUP($F714,'Aircraft list'!$A$4:$G$39,3,FALSE)="YES",VLOOKUP($F714,'Aircraft list'!$A$4:$G$39,6,FALSE)="YES"),U714,""),"")</f>
        <v/>
      </c>
      <c r="AF714" s="115" t="str">
        <f>IFERROR(IF(AND(VLOOKUP($F714,'Aircraft list'!$A$4:$G$39,3,FALSE)="YES",VLOOKUP($F714,'Aircraft list'!$A$4:$G$39,6,FALSE)="YES"),V714,""),"")</f>
        <v/>
      </c>
      <c r="AG714" s="116" t="str">
        <f>IFERROR(IF(VLOOKUP($F714,'Aircraft list'!$A$4:$G$39,5,FALSE)="YES",T714,""),"")</f>
        <v/>
      </c>
      <c r="AH714" s="117" t="str">
        <f>IFERROR(IF(VLOOKUP($F714,'Aircraft list'!$A$4:$G$39,5,FALSE)="YES",U714,""),"")</f>
        <v/>
      </c>
      <c r="AI714" s="115" t="str">
        <f>IFERROR(IF(VLOOKUP($F714,'Aircraft list'!$A$4:$G$39,5,FALSE)="YES",V714,""),"")</f>
        <v/>
      </c>
      <c r="AJ714" s="101"/>
      <c r="AK714" s="101"/>
      <c r="AL714" s="101"/>
      <c r="AM714" s="102" t="str">
        <f>IFERROR(IF(VLOOKUP($F714,'Aircraft list'!$A$4:$G$39,7,FALSE)="YES",N714,""),"")</f>
        <v/>
      </c>
      <c r="AN714" s="112"/>
      <c r="AO714" s="101"/>
      <c r="AP714" s="101"/>
      <c r="AQ714" s="101"/>
      <c r="AR714" s="111"/>
      <c r="AS714" s="102"/>
      <c r="AT714" s="102"/>
    </row>
    <row r="715" spans="1:46" s="50" customFormat="1">
      <c r="A715" s="84"/>
      <c r="B715" s="75"/>
      <c r="C715" s="76"/>
      <c r="D715" s="77"/>
      <c r="E715" s="73" t="str">
        <f t="shared" si="36"/>
        <v/>
      </c>
      <c r="F715" s="79"/>
      <c r="G715" s="80"/>
      <c r="H715" s="50" t="str">
        <f>IFERROR(IF(VLOOKUP(F715,'Aircraft list'!$A$4:$T$59, 3,FALSE)="YES", "ME", "SE" )," ")</f>
        <v xml:space="preserve"> </v>
      </c>
      <c r="I715" s="80"/>
      <c r="J715" s="81" t="str">
        <f ca="1">IFERROR(IF(AND(
MOD(C715-fctlontodouble(VLOOKUP(B715,#REF!,4,FALSE))/360,1)&gt;=MOD((((MID((MID((IF(ISERR(A715),"",fctsoleil(A715,fctlattodouble(VLOOKUP(B715,#REF!,3,FALSE)),fctlontodouble(VLOOKUP(B715,#REF!,4,FALSE)),FALSE))),1,4)),1,2))*60+MID((MID((IF(ISERR(A715),"",fctsoleil(A715,fctlattodouble(VLOOKUP(B715,#REF!,3,FALSE)),fctlontodouble(VLOOKUP(B715,#REF!,4,FALSE)),FALSE))),1,4)),3,4))/(60*24))-fctlontodouble(VLOOKUP(B715,#REF!,4,FALSE))/360,1),
MOD(C715-fctlontodouble(VLOOKUP(B715,#REF!,4,FALSE))/360,1)&lt;MOD((((MID((MID((IF(ISERR(A715),"",fctsoleil(A715,fctlattodouble(VLOOKUP(B715,#REF!,3,FALSE)),fctlontodouble(VLOOKUP(B715,#REF!,4,FALSE)),FALSE))),7,4)),1,2))*60+MID((MID((IF(ISERR(A715),"",fctsoleil(A715,fctlattodouble(VLOOKUP(B715,#REF!,3,FALSE)),fctlontodouble(VLOOKUP(B715,#REF!,4,FALSE)),FALSE))),7,4)),3,4))/(60*24))-fctlontodouble(VLOOKUP(B715,#REF!,4,FALSE))/360,1)
),1,""),"")</f>
        <v/>
      </c>
      <c r="K715" s="82" t="str">
        <f t="shared" si="37"/>
        <v/>
      </c>
      <c r="L715" s="79" t="str">
        <f ca="1">IFERROR(IF(AND(
MOD(E715-fctlontodouble(VLOOKUP(D715,#REF!,4,FALSE))/360,1)&gt;=MOD((((MID((MID((IF(ISERR(A715),"",fctsoleil(A715,fctlattodouble(VLOOKUP(D715,#REF!,3,FALSE)),fctlontodouble(VLOOKUP(D715,#REF!,4,FALSE)),FALSE))),1,4)),1,2))*60+MID((MID((IF(ISERR(A715),"",fctsoleil(A715,fctlattodouble(VLOOKUP(D715,#REF!,3,FALSE)),fctlontodouble(VLOOKUP(D715,#REF!,4,FALSE)),FALSE))),1,4)),3,4))/(60*24))-fctlontodouble(VLOOKUP(D715,#REF!,4,FALSE))/360,1),
MOD(E715-fctlontodouble(VLOOKUP(D715,#REF!,4,FALSE))/360,1)&lt;MOD((((MID((MID((IF(ISERR(A715),"",fctsoleil(A715,fctlattodouble(VLOOKUP(D715,#REF!,3,FALSE)),fctlontodouble(VLOOKUP(D715,#REF!,4,FALSE)),FALSE))),7,4)),1,2))*60+MID((MID((IF(ISERR(A715),"",fctsoleil(A715,fctlattodouble(VLOOKUP(D715,#REF!,3,FALSE)),fctlontodouble(VLOOKUP(D715,#REF!,4,FALSE)),FALSE))),7,4)),3,4))/(60*24))-fctlontodouble(VLOOKUP(D715,#REF!,4,FALSE))/360,1)
),1," "),"")</f>
        <v/>
      </c>
      <c r="M715" s="79" t="str">
        <f t="shared" si="38"/>
        <v/>
      </c>
      <c r="N715" s="94"/>
      <c r="O715" s="83"/>
      <c r="P715" s="95"/>
      <c r="Q715" s="96"/>
      <c r="R715" s="97" t="str">
        <f>IF(AND(A715&lt;&gt;0,B715&lt;&gt;0,D715&lt;&gt;0,C715&lt;&gt;0,N715&lt;&gt;0),(vol_de_nuit(B715,D715,A715,C715,N715/24)*24),"")</f>
        <v/>
      </c>
      <c r="S715" s="98"/>
      <c r="T715" s="95"/>
      <c r="U715" s="99"/>
      <c r="V715" s="100"/>
      <c r="W715" s="101"/>
      <c r="X715" s="116" t="str">
        <f>IFERROR(IF(AND(VLOOKUP($F715,'Aircraft list'!$A$4:$G$39,2,FALSE)="YES",VLOOKUP($F715,'Aircraft list'!$A$4:$G$39,4,FALSE)="YES"),T715,""),"")</f>
        <v/>
      </c>
      <c r="Y715" s="115" t="str">
        <f>IFERROR(IF(AND(VLOOKUP($F715,'Aircraft list'!$A$4:$G$39,2,FALSE)="YES",VLOOKUP($F715,'Aircraft list'!$A$4:$G$39,4,FALSE)="YES"),V715,""),"")</f>
        <v/>
      </c>
      <c r="Z715" s="116" t="str">
        <f>IFERROR(IF(AND(VLOOKUP($F715,'Aircraft list'!$A$4:$G$39,3,FALSE)="YES",VLOOKUP($F715,'Aircraft list'!$A$4:$G$39,4,FALSE)="YES"),T715,""),"")</f>
        <v/>
      </c>
      <c r="AA715" s="115" t="str">
        <f>IFERROR(IF(AND(VLOOKUP($F715,'Aircraft list'!$A$4:$G$39,3,FALSE)="YES",VLOOKUP($F715,'Aircraft list'!$A$4:$G$39,4,FALSE)="YES"),V715,""),"")</f>
        <v/>
      </c>
      <c r="AB715" s="116" t="str">
        <f>IFERROR(IF(AND(VLOOKUP($F715,'Aircraft list'!$A$4:$G$39,2,FALSE)="YES",VLOOKUP($F715,'Aircraft list'!$A$4:$G$39,6,FALSE)="YES"),T715,""),"")</f>
        <v/>
      </c>
      <c r="AC715" s="115" t="str">
        <f>IFERROR(IF(AND(VLOOKUP($F715,'Aircraft list'!$A$4:$G$39,2,FALSE)="YES",VLOOKUP($F715,'Aircraft list'!$A$4:$G$39,6,FALSE)="YES"),V715,""),"")</f>
        <v/>
      </c>
      <c r="AD715" s="116" t="str">
        <f>IFERROR(IF(AND(VLOOKUP($F715,'Aircraft list'!$A$4:$G$39,3,FALSE)="YES",VLOOKUP($F715,'Aircraft list'!$A$4:$G$39,6,FALSE)="YES"),T715,""),"")</f>
        <v/>
      </c>
      <c r="AE715" s="117" t="str">
        <f>IFERROR(IF(AND(VLOOKUP($F715,'Aircraft list'!$A$4:$G$39,3,FALSE)="YES",VLOOKUP($F715,'Aircraft list'!$A$4:$G$39,6,FALSE)="YES"),U715,""),"")</f>
        <v/>
      </c>
      <c r="AF715" s="115" t="str">
        <f>IFERROR(IF(AND(VLOOKUP($F715,'Aircraft list'!$A$4:$G$39,3,FALSE)="YES",VLOOKUP($F715,'Aircraft list'!$A$4:$G$39,6,FALSE)="YES"),V715,""),"")</f>
        <v/>
      </c>
      <c r="AG715" s="116" t="str">
        <f>IFERROR(IF(VLOOKUP($F715,'Aircraft list'!$A$4:$G$39,5,FALSE)="YES",T715,""),"")</f>
        <v/>
      </c>
      <c r="AH715" s="117" t="str">
        <f>IFERROR(IF(VLOOKUP($F715,'Aircraft list'!$A$4:$G$39,5,FALSE)="YES",U715,""),"")</f>
        <v/>
      </c>
      <c r="AI715" s="115" t="str">
        <f>IFERROR(IF(VLOOKUP($F715,'Aircraft list'!$A$4:$G$39,5,FALSE)="YES",V715,""),"")</f>
        <v/>
      </c>
      <c r="AJ715" s="101"/>
      <c r="AK715" s="101"/>
      <c r="AL715" s="101"/>
      <c r="AM715" s="102" t="str">
        <f>IFERROR(IF(VLOOKUP($F715,'Aircraft list'!$A$4:$G$39,7,FALSE)="YES",N715,""),"")</f>
        <v/>
      </c>
      <c r="AN715" s="112"/>
      <c r="AO715" s="101"/>
      <c r="AP715" s="101"/>
      <c r="AQ715" s="101"/>
      <c r="AR715" s="111"/>
      <c r="AS715" s="102"/>
      <c r="AT715" s="102"/>
    </row>
    <row r="716" spans="1:46" s="50" customFormat="1">
      <c r="A716" s="84"/>
      <c r="B716" s="75"/>
      <c r="C716" s="76"/>
      <c r="D716" s="77"/>
      <c r="E716" s="73" t="str">
        <f t="shared" si="36"/>
        <v/>
      </c>
      <c r="F716" s="79"/>
      <c r="G716" s="80"/>
      <c r="H716" s="50" t="str">
        <f>IFERROR(IF(VLOOKUP(F716,'Aircraft list'!$A$4:$T$59, 3,FALSE)="YES", "ME", "SE" )," ")</f>
        <v xml:space="preserve"> </v>
      </c>
      <c r="I716" s="80"/>
      <c r="J716" s="81" t="str">
        <f ca="1">IFERROR(IF(AND(
MOD(C716-fctlontodouble(VLOOKUP(B716,#REF!,4,FALSE))/360,1)&gt;=MOD((((MID((MID((IF(ISERR(A716),"",fctsoleil(A716,fctlattodouble(VLOOKUP(B716,#REF!,3,FALSE)),fctlontodouble(VLOOKUP(B716,#REF!,4,FALSE)),FALSE))),1,4)),1,2))*60+MID((MID((IF(ISERR(A716),"",fctsoleil(A716,fctlattodouble(VLOOKUP(B716,#REF!,3,FALSE)),fctlontodouble(VLOOKUP(B716,#REF!,4,FALSE)),FALSE))),1,4)),3,4))/(60*24))-fctlontodouble(VLOOKUP(B716,#REF!,4,FALSE))/360,1),
MOD(C716-fctlontodouble(VLOOKUP(B716,#REF!,4,FALSE))/360,1)&lt;MOD((((MID((MID((IF(ISERR(A716),"",fctsoleil(A716,fctlattodouble(VLOOKUP(B716,#REF!,3,FALSE)),fctlontodouble(VLOOKUP(B716,#REF!,4,FALSE)),FALSE))),7,4)),1,2))*60+MID((MID((IF(ISERR(A716),"",fctsoleil(A716,fctlattodouble(VLOOKUP(B716,#REF!,3,FALSE)),fctlontodouble(VLOOKUP(B716,#REF!,4,FALSE)),FALSE))),7,4)),3,4))/(60*24))-fctlontodouble(VLOOKUP(B716,#REF!,4,FALSE))/360,1)
),1,""),"")</f>
        <v/>
      </c>
      <c r="K716" s="82" t="str">
        <f t="shared" si="37"/>
        <v/>
      </c>
      <c r="L716" s="79" t="str">
        <f ca="1">IFERROR(IF(AND(
MOD(E716-fctlontodouble(VLOOKUP(D716,#REF!,4,FALSE))/360,1)&gt;=MOD((((MID((MID((IF(ISERR(A716),"",fctsoleil(A716,fctlattodouble(VLOOKUP(D716,#REF!,3,FALSE)),fctlontodouble(VLOOKUP(D716,#REF!,4,FALSE)),FALSE))),1,4)),1,2))*60+MID((MID((IF(ISERR(A716),"",fctsoleil(A716,fctlattodouble(VLOOKUP(D716,#REF!,3,FALSE)),fctlontodouble(VLOOKUP(D716,#REF!,4,FALSE)),FALSE))),1,4)),3,4))/(60*24))-fctlontodouble(VLOOKUP(D716,#REF!,4,FALSE))/360,1),
MOD(E716-fctlontodouble(VLOOKUP(D716,#REF!,4,FALSE))/360,1)&lt;MOD((((MID((MID((IF(ISERR(A716),"",fctsoleil(A716,fctlattodouble(VLOOKUP(D716,#REF!,3,FALSE)),fctlontodouble(VLOOKUP(D716,#REF!,4,FALSE)),FALSE))),7,4)),1,2))*60+MID((MID((IF(ISERR(A716),"",fctsoleil(A716,fctlattodouble(VLOOKUP(D716,#REF!,3,FALSE)),fctlontodouble(VLOOKUP(D716,#REF!,4,FALSE)),FALSE))),7,4)),3,4))/(60*24))-fctlontodouble(VLOOKUP(D716,#REF!,4,FALSE))/360,1)
),1," "),"")</f>
        <v/>
      </c>
      <c r="M716" s="79" t="str">
        <f t="shared" si="38"/>
        <v/>
      </c>
      <c r="N716" s="94"/>
      <c r="O716" s="83"/>
      <c r="P716" s="95"/>
      <c r="Q716" s="96"/>
      <c r="R716" s="97" t="str">
        <f>IF(AND(A716&lt;&gt;0,B716&lt;&gt;0,D716&lt;&gt;0,C716&lt;&gt;0,N716&lt;&gt;0),(vol_de_nuit(B716,D716,A716,C716,N716/24)*24),"")</f>
        <v/>
      </c>
      <c r="S716" s="98"/>
      <c r="T716" s="95"/>
      <c r="U716" s="99"/>
      <c r="V716" s="100"/>
      <c r="W716" s="101"/>
      <c r="X716" s="116" t="str">
        <f>IFERROR(IF(AND(VLOOKUP($F716,'Aircraft list'!$A$4:$G$39,2,FALSE)="YES",VLOOKUP($F716,'Aircraft list'!$A$4:$G$39,4,FALSE)="YES"),T716,""),"")</f>
        <v/>
      </c>
      <c r="Y716" s="115" t="str">
        <f>IFERROR(IF(AND(VLOOKUP($F716,'Aircraft list'!$A$4:$G$39,2,FALSE)="YES",VLOOKUP($F716,'Aircraft list'!$A$4:$G$39,4,FALSE)="YES"),V716,""),"")</f>
        <v/>
      </c>
      <c r="Z716" s="116" t="str">
        <f>IFERROR(IF(AND(VLOOKUP($F716,'Aircraft list'!$A$4:$G$39,3,FALSE)="YES",VLOOKUP($F716,'Aircraft list'!$A$4:$G$39,4,FALSE)="YES"),T716,""),"")</f>
        <v/>
      </c>
      <c r="AA716" s="115" t="str">
        <f>IFERROR(IF(AND(VLOOKUP($F716,'Aircraft list'!$A$4:$G$39,3,FALSE)="YES",VLOOKUP($F716,'Aircraft list'!$A$4:$G$39,4,FALSE)="YES"),V716,""),"")</f>
        <v/>
      </c>
      <c r="AB716" s="116" t="str">
        <f>IFERROR(IF(AND(VLOOKUP($F716,'Aircraft list'!$A$4:$G$39,2,FALSE)="YES",VLOOKUP($F716,'Aircraft list'!$A$4:$G$39,6,FALSE)="YES"),T716,""),"")</f>
        <v/>
      </c>
      <c r="AC716" s="115" t="str">
        <f>IFERROR(IF(AND(VLOOKUP($F716,'Aircraft list'!$A$4:$G$39,2,FALSE)="YES",VLOOKUP($F716,'Aircraft list'!$A$4:$G$39,6,FALSE)="YES"),V716,""),"")</f>
        <v/>
      </c>
      <c r="AD716" s="116" t="str">
        <f>IFERROR(IF(AND(VLOOKUP($F716,'Aircraft list'!$A$4:$G$39,3,FALSE)="YES",VLOOKUP($F716,'Aircraft list'!$A$4:$G$39,6,FALSE)="YES"),T716,""),"")</f>
        <v/>
      </c>
      <c r="AE716" s="117" t="str">
        <f>IFERROR(IF(AND(VLOOKUP($F716,'Aircraft list'!$A$4:$G$39,3,FALSE)="YES",VLOOKUP($F716,'Aircraft list'!$A$4:$G$39,6,FALSE)="YES"),U716,""),"")</f>
        <v/>
      </c>
      <c r="AF716" s="115" t="str">
        <f>IFERROR(IF(AND(VLOOKUP($F716,'Aircraft list'!$A$4:$G$39,3,FALSE)="YES",VLOOKUP($F716,'Aircraft list'!$A$4:$G$39,6,FALSE)="YES"),V716,""),"")</f>
        <v/>
      </c>
      <c r="AG716" s="116" t="str">
        <f>IFERROR(IF(VLOOKUP($F716,'Aircraft list'!$A$4:$G$39,5,FALSE)="YES",T716,""),"")</f>
        <v/>
      </c>
      <c r="AH716" s="117" t="str">
        <f>IFERROR(IF(VLOOKUP($F716,'Aircraft list'!$A$4:$G$39,5,FALSE)="YES",U716,""),"")</f>
        <v/>
      </c>
      <c r="AI716" s="115" t="str">
        <f>IFERROR(IF(VLOOKUP($F716,'Aircraft list'!$A$4:$G$39,5,FALSE)="YES",V716,""),"")</f>
        <v/>
      </c>
      <c r="AJ716" s="101"/>
      <c r="AK716" s="101"/>
      <c r="AL716" s="101"/>
      <c r="AM716" s="102" t="str">
        <f>IFERROR(IF(VLOOKUP($F716,'Aircraft list'!$A$4:$G$39,7,FALSE)="YES",N716,""),"")</f>
        <v/>
      </c>
      <c r="AN716" s="112"/>
      <c r="AO716" s="101"/>
      <c r="AP716" s="101"/>
      <c r="AQ716" s="101"/>
      <c r="AR716" s="111"/>
      <c r="AS716" s="102"/>
      <c r="AT716" s="102"/>
    </row>
    <row r="717" spans="1:46" s="50" customFormat="1">
      <c r="A717" s="84"/>
      <c r="B717" s="75"/>
      <c r="C717" s="76"/>
      <c r="D717" s="77"/>
      <c r="E717" s="73" t="str">
        <f t="shared" si="36"/>
        <v/>
      </c>
      <c r="F717" s="79"/>
      <c r="G717" s="80"/>
      <c r="H717" s="50" t="str">
        <f>IFERROR(IF(VLOOKUP(F717,'Aircraft list'!$A$4:$T$59, 3,FALSE)="YES", "ME", "SE" )," ")</f>
        <v xml:space="preserve"> </v>
      </c>
      <c r="I717" s="80"/>
      <c r="J717" s="81" t="str">
        <f ca="1">IFERROR(IF(AND(
MOD(C717-fctlontodouble(VLOOKUP(B717,#REF!,4,FALSE))/360,1)&gt;=MOD((((MID((MID((IF(ISERR(A717),"",fctsoleil(A717,fctlattodouble(VLOOKUP(B717,#REF!,3,FALSE)),fctlontodouble(VLOOKUP(B717,#REF!,4,FALSE)),FALSE))),1,4)),1,2))*60+MID((MID((IF(ISERR(A717),"",fctsoleil(A717,fctlattodouble(VLOOKUP(B717,#REF!,3,FALSE)),fctlontodouble(VLOOKUP(B717,#REF!,4,FALSE)),FALSE))),1,4)),3,4))/(60*24))-fctlontodouble(VLOOKUP(B717,#REF!,4,FALSE))/360,1),
MOD(C717-fctlontodouble(VLOOKUP(B717,#REF!,4,FALSE))/360,1)&lt;MOD((((MID((MID((IF(ISERR(A717),"",fctsoleil(A717,fctlattodouble(VLOOKUP(B717,#REF!,3,FALSE)),fctlontodouble(VLOOKUP(B717,#REF!,4,FALSE)),FALSE))),7,4)),1,2))*60+MID((MID((IF(ISERR(A717),"",fctsoleil(A717,fctlattodouble(VLOOKUP(B717,#REF!,3,FALSE)),fctlontodouble(VLOOKUP(B717,#REF!,4,FALSE)),FALSE))),7,4)),3,4))/(60*24))-fctlontodouble(VLOOKUP(B717,#REF!,4,FALSE))/360,1)
),1,""),"")</f>
        <v/>
      </c>
      <c r="K717" s="82" t="str">
        <f t="shared" si="37"/>
        <v/>
      </c>
      <c r="L717" s="79" t="str">
        <f ca="1">IFERROR(IF(AND(
MOD(E717-fctlontodouble(VLOOKUP(D717,#REF!,4,FALSE))/360,1)&gt;=MOD((((MID((MID((IF(ISERR(A717),"",fctsoleil(A717,fctlattodouble(VLOOKUP(D717,#REF!,3,FALSE)),fctlontodouble(VLOOKUP(D717,#REF!,4,FALSE)),FALSE))),1,4)),1,2))*60+MID((MID((IF(ISERR(A717),"",fctsoleil(A717,fctlattodouble(VLOOKUP(D717,#REF!,3,FALSE)),fctlontodouble(VLOOKUP(D717,#REF!,4,FALSE)),FALSE))),1,4)),3,4))/(60*24))-fctlontodouble(VLOOKUP(D717,#REF!,4,FALSE))/360,1),
MOD(E717-fctlontodouble(VLOOKUP(D717,#REF!,4,FALSE))/360,1)&lt;MOD((((MID((MID((IF(ISERR(A717),"",fctsoleil(A717,fctlattodouble(VLOOKUP(D717,#REF!,3,FALSE)),fctlontodouble(VLOOKUP(D717,#REF!,4,FALSE)),FALSE))),7,4)),1,2))*60+MID((MID((IF(ISERR(A717),"",fctsoleil(A717,fctlattodouble(VLOOKUP(D717,#REF!,3,FALSE)),fctlontodouble(VLOOKUP(D717,#REF!,4,FALSE)),FALSE))),7,4)),3,4))/(60*24))-fctlontodouble(VLOOKUP(D717,#REF!,4,FALSE))/360,1)
),1," "),"")</f>
        <v/>
      </c>
      <c r="M717" s="79" t="str">
        <f t="shared" si="38"/>
        <v/>
      </c>
      <c r="N717" s="94"/>
      <c r="O717" s="83"/>
      <c r="P717" s="95"/>
      <c r="Q717" s="96"/>
      <c r="R717" s="97" t="str">
        <f>IF(AND(A717&lt;&gt;0,B717&lt;&gt;0,D717&lt;&gt;0,C717&lt;&gt;0,N717&lt;&gt;0),(vol_de_nuit(B717,D717,A717,C717,N717/24)*24),"")</f>
        <v/>
      </c>
      <c r="S717" s="98"/>
      <c r="T717" s="95"/>
      <c r="U717" s="99"/>
      <c r="V717" s="100"/>
      <c r="W717" s="101"/>
      <c r="X717" s="116" t="str">
        <f>IFERROR(IF(AND(VLOOKUP($F717,'Aircraft list'!$A$4:$G$39,2,FALSE)="YES",VLOOKUP($F717,'Aircraft list'!$A$4:$G$39,4,FALSE)="YES"),T717,""),"")</f>
        <v/>
      </c>
      <c r="Y717" s="115" t="str">
        <f>IFERROR(IF(AND(VLOOKUP($F717,'Aircraft list'!$A$4:$G$39,2,FALSE)="YES",VLOOKUP($F717,'Aircraft list'!$A$4:$G$39,4,FALSE)="YES"),V717,""),"")</f>
        <v/>
      </c>
      <c r="Z717" s="116" t="str">
        <f>IFERROR(IF(AND(VLOOKUP($F717,'Aircraft list'!$A$4:$G$39,3,FALSE)="YES",VLOOKUP($F717,'Aircraft list'!$A$4:$G$39,4,FALSE)="YES"),T717,""),"")</f>
        <v/>
      </c>
      <c r="AA717" s="115" t="str">
        <f>IFERROR(IF(AND(VLOOKUP($F717,'Aircraft list'!$A$4:$G$39,3,FALSE)="YES",VLOOKUP($F717,'Aircraft list'!$A$4:$G$39,4,FALSE)="YES"),V717,""),"")</f>
        <v/>
      </c>
      <c r="AB717" s="116" t="str">
        <f>IFERROR(IF(AND(VLOOKUP($F717,'Aircraft list'!$A$4:$G$39,2,FALSE)="YES",VLOOKUP($F717,'Aircraft list'!$A$4:$G$39,6,FALSE)="YES"),T717,""),"")</f>
        <v/>
      </c>
      <c r="AC717" s="115" t="str">
        <f>IFERROR(IF(AND(VLOOKUP($F717,'Aircraft list'!$A$4:$G$39,2,FALSE)="YES",VLOOKUP($F717,'Aircraft list'!$A$4:$G$39,6,FALSE)="YES"),V717,""),"")</f>
        <v/>
      </c>
      <c r="AD717" s="116" t="str">
        <f>IFERROR(IF(AND(VLOOKUP($F717,'Aircraft list'!$A$4:$G$39,3,FALSE)="YES",VLOOKUP($F717,'Aircraft list'!$A$4:$G$39,6,FALSE)="YES"),T717,""),"")</f>
        <v/>
      </c>
      <c r="AE717" s="117" t="str">
        <f>IFERROR(IF(AND(VLOOKUP($F717,'Aircraft list'!$A$4:$G$39,3,FALSE)="YES",VLOOKUP($F717,'Aircraft list'!$A$4:$G$39,6,FALSE)="YES"),U717,""),"")</f>
        <v/>
      </c>
      <c r="AF717" s="115" t="str">
        <f>IFERROR(IF(AND(VLOOKUP($F717,'Aircraft list'!$A$4:$G$39,3,FALSE)="YES",VLOOKUP($F717,'Aircraft list'!$A$4:$G$39,6,FALSE)="YES"),V717,""),"")</f>
        <v/>
      </c>
      <c r="AG717" s="116" t="str">
        <f>IFERROR(IF(VLOOKUP($F717,'Aircraft list'!$A$4:$G$39,5,FALSE)="YES",T717,""),"")</f>
        <v/>
      </c>
      <c r="AH717" s="117" t="str">
        <f>IFERROR(IF(VLOOKUP($F717,'Aircraft list'!$A$4:$G$39,5,FALSE)="YES",U717,""),"")</f>
        <v/>
      </c>
      <c r="AI717" s="115" t="str">
        <f>IFERROR(IF(VLOOKUP($F717,'Aircraft list'!$A$4:$G$39,5,FALSE)="YES",V717,""),"")</f>
        <v/>
      </c>
      <c r="AJ717" s="101"/>
      <c r="AK717" s="101"/>
      <c r="AL717" s="101"/>
      <c r="AM717" s="102" t="str">
        <f>IFERROR(IF(VLOOKUP($F717,'Aircraft list'!$A$4:$G$39,7,FALSE)="YES",N717,""),"")</f>
        <v/>
      </c>
      <c r="AN717" s="112"/>
      <c r="AO717" s="101"/>
      <c r="AP717" s="101"/>
      <c r="AQ717" s="101"/>
      <c r="AR717" s="111"/>
      <c r="AS717" s="102"/>
      <c r="AT717" s="102"/>
    </row>
    <row r="718" spans="1:46" s="50" customFormat="1">
      <c r="A718" s="84"/>
      <c r="B718" s="75"/>
      <c r="C718" s="76"/>
      <c r="D718" s="77"/>
      <c r="E718" s="73" t="str">
        <f t="shared" si="36"/>
        <v/>
      </c>
      <c r="F718" s="79"/>
      <c r="G718" s="80"/>
      <c r="H718" s="50" t="str">
        <f>IFERROR(IF(VLOOKUP(F718,'Aircraft list'!$A$4:$T$59, 3,FALSE)="YES", "ME", "SE" )," ")</f>
        <v xml:space="preserve"> </v>
      </c>
      <c r="I718" s="80"/>
      <c r="J718" s="81" t="str">
        <f ca="1">IFERROR(IF(AND(
MOD(C718-fctlontodouble(VLOOKUP(B718,#REF!,4,FALSE))/360,1)&gt;=MOD((((MID((MID((IF(ISERR(A718),"",fctsoleil(A718,fctlattodouble(VLOOKUP(B718,#REF!,3,FALSE)),fctlontodouble(VLOOKUP(B718,#REF!,4,FALSE)),FALSE))),1,4)),1,2))*60+MID((MID((IF(ISERR(A718),"",fctsoleil(A718,fctlattodouble(VLOOKUP(B718,#REF!,3,FALSE)),fctlontodouble(VLOOKUP(B718,#REF!,4,FALSE)),FALSE))),1,4)),3,4))/(60*24))-fctlontodouble(VLOOKUP(B718,#REF!,4,FALSE))/360,1),
MOD(C718-fctlontodouble(VLOOKUP(B718,#REF!,4,FALSE))/360,1)&lt;MOD((((MID((MID((IF(ISERR(A718),"",fctsoleil(A718,fctlattodouble(VLOOKUP(B718,#REF!,3,FALSE)),fctlontodouble(VLOOKUP(B718,#REF!,4,FALSE)),FALSE))),7,4)),1,2))*60+MID((MID((IF(ISERR(A718),"",fctsoleil(A718,fctlattodouble(VLOOKUP(B718,#REF!,3,FALSE)),fctlontodouble(VLOOKUP(B718,#REF!,4,FALSE)),FALSE))),7,4)),3,4))/(60*24))-fctlontodouble(VLOOKUP(B718,#REF!,4,FALSE))/360,1)
),1,""),"")</f>
        <v/>
      </c>
      <c r="K718" s="82" t="str">
        <f t="shared" si="37"/>
        <v/>
      </c>
      <c r="L718" s="79" t="str">
        <f ca="1">IFERROR(IF(AND(
MOD(E718-fctlontodouble(VLOOKUP(D718,#REF!,4,FALSE))/360,1)&gt;=MOD((((MID((MID((IF(ISERR(A718),"",fctsoleil(A718,fctlattodouble(VLOOKUP(D718,#REF!,3,FALSE)),fctlontodouble(VLOOKUP(D718,#REF!,4,FALSE)),FALSE))),1,4)),1,2))*60+MID((MID((IF(ISERR(A718),"",fctsoleil(A718,fctlattodouble(VLOOKUP(D718,#REF!,3,FALSE)),fctlontodouble(VLOOKUP(D718,#REF!,4,FALSE)),FALSE))),1,4)),3,4))/(60*24))-fctlontodouble(VLOOKUP(D718,#REF!,4,FALSE))/360,1),
MOD(E718-fctlontodouble(VLOOKUP(D718,#REF!,4,FALSE))/360,1)&lt;MOD((((MID((MID((IF(ISERR(A718),"",fctsoleil(A718,fctlattodouble(VLOOKUP(D718,#REF!,3,FALSE)),fctlontodouble(VLOOKUP(D718,#REF!,4,FALSE)),FALSE))),7,4)),1,2))*60+MID((MID((IF(ISERR(A718),"",fctsoleil(A718,fctlattodouble(VLOOKUP(D718,#REF!,3,FALSE)),fctlontodouble(VLOOKUP(D718,#REF!,4,FALSE)),FALSE))),7,4)),3,4))/(60*24))-fctlontodouble(VLOOKUP(D718,#REF!,4,FALSE))/360,1)
),1," "),"")</f>
        <v/>
      </c>
      <c r="M718" s="79" t="str">
        <f t="shared" si="38"/>
        <v/>
      </c>
      <c r="N718" s="94"/>
      <c r="O718" s="83"/>
      <c r="P718" s="95"/>
      <c r="Q718" s="96"/>
      <c r="R718" s="97" t="str">
        <f>IF(AND(A718&lt;&gt;0,B718&lt;&gt;0,D718&lt;&gt;0,C718&lt;&gt;0,N718&lt;&gt;0),(vol_de_nuit(B718,D718,A718,C718,N718/24)*24),"")</f>
        <v/>
      </c>
      <c r="S718" s="98"/>
      <c r="T718" s="95"/>
      <c r="U718" s="99"/>
      <c r="V718" s="100"/>
      <c r="W718" s="101"/>
      <c r="X718" s="116" t="str">
        <f>IFERROR(IF(AND(VLOOKUP($F718,'Aircraft list'!$A$4:$G$39,2,FALSE)="YES",VLOOKUP($F718,'Aircraft list'!$A$4:$G$39,4,FALSE)="YES"),T718,""),"")</f>
        <v/>
      </c>
      <c r="Y718" s="115" t="str">
        <f>IFERROR(IF(AND(VLOOKUP($F718,'Aircraft list'!$A$4:$G$39,2,FALSE)="YES",VLOOKUP($F718,'Aircraft list'!$A$4:$G$39,4,FALSE)="YES"),V718,""),"")</f>
        <v/>
      </c>
      <c r="Z718" s="116" t="str">
        <f>IFERROR(IF(AND(VLOOKUP($F718,'Aircraft list'!$A$4:$G$39,3,FALSE)="YES",VLOOKUP($F718,'Aircraft list'!$A$4:$G$39,4,FALSE)="YES"),T718,""),"")</f>
        <v/>
      </c>
      <c r="AA718" s="115" t="str">
        <f>IFERROR(IF(AND(VLOOKUP($F718,'Aircraft list'!$A$4:$G$39,3,FALSE)="YES",VLOOKUP($F718,'Aircraft list'!$A$4:$G$39,4,FALSE)="YES"),V718,""),"")</f>
        <v/>
      </c>
      <c r="AB718" s="116" t="str">
        <f>IFERROR(IF(AND(VLOOKUP($F718,'Aircraft list'!$A$4:$G$39,2,FALSE)="YES",VLOOKUP($F718,'Aircraft list'!$A$4:$G$39,6,FALSE)="YES"),T718,""),"")</f>
        <v/>
      </c>
      <c r="AC718" s="115" t="str">
        <f>IFERROR(IF(AND(VLOOKUP($F718,'Aircraft list'!$A$4:$G$39,2,FALSE)="YES",VLOOKUP($F718,'Aircraft list'!$A$4:$G$39,6,FALSE)="YES"),V718,""),"")</f>
        <v/>
      </c>
      <c r="AD718" s="116" t="str">
        <f>IFERROR(IF(AND(VLOOKUP($F718,'Aircraft list'!$A$4:$G$39,3,FALSE)="YES",VLOOKUP($F718,'Aircraft list'!$A$4:$G$39,6,FALSE)="YES"),T718,""),"")</f>
        <v/>
      </c>
      <c r="AE718" s="117" t="str">
        <f>IFERROR(IF(AND(VLOOKUP($F718,'Aircraft list'!$A$4:$G$39,3,FALSE)="YES",VLOOKUP($F718,'Aircraft list'!$A$4:$G$39,6,FALSE)="YES"),U718,""),"")</f>
        <v/>
      </c>
      <c r="AF718" s="115" t="str">
        <f>IFERROR(IF(AND(VLOOKUP($F718,'Aircraft list'!$A$4:$G$39,3,FALSE)="YES",VLOOKUP($F718,'Aircraft list'!$A$4:$G$39,6,FALSE)="YES"),V718,""),"")</f>
        <v/>
      </c>
      <c r="AG718" s="116" t="str">
        <f>IFERROR(IF(VLOOKUP($F718,'Aircraft list'!$A$4:$G$39,5,FALSE)="YES",T718,""),"")</f>
        <v/>
      </c>
      <c r="AH718" s="117" t="str">
        <f>IFERROR(IF(VLOOKUP($F718,'Aircraft list'!$A$4:$G$39,5,FALSE)="YES",U718,""),"")</f>
        <v/>
      </c>
      <c r="AI718" s="115" t="str">
        <f>IFERROR(IF(VLOOKUP($F718,'Aircraft list'!$A$4:$G$39,5,FALSE)="YES",V718,""),"")</f>
        <v/>
      </c>
      <c r="AJ718" s="101"/>
      <c r="AK718" s="101"/>
      <c r="AL718" s="101"/>
      <c r="AM718" s="102" t="str">
        <f>IFERROR(IF(VLOOKUP($F718,'Aircraft list'!$A$4:$G$39,7,FALSE)="YES",N718,""),"")</f>
        <v/>
      </c>
      <c r="AN718" s="112"/>
      <c r="AO718" s="101"/>
      <c r="AP718" s="101"/>
      <c r="AQ718" s="101"/>
      <c r="AR718" s="111"/>
      <c r="AS718" s="102"/>
      <c r="AT718" s="102"/>
    </row>
    <row r="719" spans="1:46" s="50" customFormat="1">
      <c r="A719" s="84"/>
      <c r="B719" s="75"/>
      <c r="C719" s="76"/>
      <c r="D719" s="77"/>
      <c r="E719" s="73" t="str">
        <f t="shared" si="36"/>
        <v/>
      </c>
      <c r="F719" s="79"/>
      <c r="G719" s="80"/>
      <c r="H719" s="50" t="str">
        <f>IFERROR(IF(VLOOKUP(F719,'Aircraft list'!$A$4:$T$59, 3,FALSE)="YES", "ME", "SE" )," ")</f>
        <v xml:space="preserve"> </v>
      </c>
      <c r="I719" s="80"/>
      <c r="J719" s="81" t="str">
        <f ca="1">IFERROR(IF(AND(
MOD(C719-fctlontodouble(VLOOKUP(B719,#REF!,4,FALSE))/360,1)&gt;=MOD((((MID((MID((IF(ISERR(A719),"",fctsoleil(A719,fctlattodouble(VLOOKUP(B719,#REF!,3,FALSE)),fctlontodouble(VLOOKUP(B719,#REF!,4,FALSE)),FALSE))),1,4)),1,2))*60+MID((MID((IF(ISERR(A719),"",fctsoleil(A719,fctlattodouble(VLOOKUP(B719,#REF!,3,FALSE)),fctlontodouble(VLOOKUP(B719,#REF!,4,FALSE)),FALSE))),1,4)),3,4))/(60*24))-fctlontodouble(VLOOKUP(B719,#REF!,4,FALSE))/360,1),
MOD(C719-fctlontodouble(VLOOKUP(B719,#REF!,4,FALSE))/360,1)&lt;MOD((((MID((MID((IF(ISERR(A719),"",fctsoleil(A719,fctlattodouble(VLOOKUP(B719,#REF!,3,FALSE)),fctlontodouble(VLOOKUP(B719,#REF!,4,FALSE)),FALSE))),7,4)),1,2))*60+MID((MID((IF(ISERR(A719),"",fctsoleil(A719,fctlattodouble(VLOOKUP(B719,#REF!,3,FALSE)),fctlontodouble(VLOOKUP(B719,#REF!,4,FALSE)),FALSE))),7,4)),3,4))/(60*24))-fctlontodouble(VLOOKUP(B719,#REF!,4,FALSE))/360,1)
),1,""),"")</f>
        <v/>
      </c>
      <c r="K719" s="82" t="str">
        <f t="shared" si="37"/>
        <v/>
      </c>
      <c r="L719" s="79" t="str">
        <f ca="1">IFERROR(IF(AND(
MOD(E719-fctlontodouble(VLOOKUP(D719,#REF!,4,FALSE))/360,1)&gt;=MOD((((MID((MID((IF(ISERR(A719),"",fctsoleil(A719,fctlattodouble(VLOOKUP(D719,#REF!,3,FALSE)),fctlontodouble(VLOOKUP(D719,#REF!,4,FALSE)),FALSE))),1,4)),1,2))*60+MID((MID((IF(ISERR(A719),"",fctsoleil(A719,fctlattodouble(VLOOKUP(D719,#REF!,3,FALSE)),fctlontodouble(VLOOKUP(D719,#REF!,4,FALSE)),FALSE))),1,4)),3,4))/(60*24))-fctlontodouble(VLOOKUP(D719,#REF!,4,FALSE))/360,1),
MOD(E719-fctlontodouble(VLOOKUP(D719,#REF!,4,FALSE))/360,1)&lt;MOD((((MID((MID((IF(ISERR(A719),"",fctsoleil(A719,fctlattodouble(VLOOKUP(D719,#REF!,3,FALSE)),fctlontodouble(VLOOKUP(D719,#REF!,4,FALSE)),FALSE))),7,4)),1,2))*60+MID((MID((IF(ISERR(A719),"",fctsoleil(A719,fctlattodouble(VLOOKUP(D719,#REF!,3,FALSE)),fctlontodouble(VLOOKUP(D719,#REF!,4,FALSE)),FALSE))),7,4)),3,4))/(60*24))-fctlontodouble(VLOOKUP(D719,#REF!,4,FALSE))/360,1)
),1," "),"")</f>
        <v/>
      </c>
      <c r="M719" s="79" t="str">
        <f t="shared" si="38"/>
        <v/>
      </c>
      <c r="N719" s="94"/>
      <c r="O719" s="83"/>
      <c r="P719" s="95"/>
      <c r="Q719" s="96"/>
      <c r="R719" s="97" t="str">
        <f>IF(AND(A719&lt;&gt;0,B719&lt;&gt;0,D719&lt;&gt;0,C719&lt;&gt;0,N719&lt;&gt;0),(vol_de_nuit(B719,D719,A719,C719,N719/24)*24),"")</f>
        <v/>
      </c>
      <c r="S719" s="98"/>
      <c r="T719" s="95"/>
      <c r="U719" s="99"/>
      <c r="V719" s="100"/>
      <c r="W719" s="101"/>
      <c r="X719" s="116" t="str">
        <f>IFERROR(IF(AND(VLOOKUP($F719,'Aircraft list'!$A$4:$G$39,2,FALSE)="YES",VLOOKUP($F719,'Aircraft list'!$A$4:$G$39,4,FALSE)="YES"),T719,""),"")</f>
        <v/>
      </c>
      <c r="Y719" s="115" t="str">
        <f>IFERROR(IF(AND(VLOOKUP($F719,'Aircraft list'!$A$4:$G$39,2,FALSE)="YES",VLOOKUP($F719,'Aircraft list'!$A$4:$G$39,4,FALSE)="YES"),V719,""),"")</f>
        <v/>
      </c>
      <c r="Z719" s="116" t="str">
        <f>IFERROR(IF(AND(VLOOKUP($F719,'Aircraft list'!$A$4:$G$39,3,FALSE)="YES",VLOOKUP($F719,'Aircraft list'!$A$4:$G$39,4,FALSE)="YES"),T719,""),"")</f>
        <v/>
      </c>
      <c r="AA719" s="115" t="str">
        <f>IFERROR(IF(AND(VLOOKUP($F719,'Aircraft list'!$A$4:$G$39,3,FALSE)="YES",VLOOKUP($F719,'Aircraft list'!$A$4:$G$39,4,FALSE)="YES"),V719,""),"")</f>
        <v/>
      </c>
      <c r="AB719" s="116" t="str">
        <f>IFERROR(IF(AND(VLOOKUP($F719,'Aircraft list'!$A$4:$G$39,2,FALSE)="YES",VLOOKUP($F719,'Aircraft list'!$A$4:$G$39,6,FALSE)="YES"),T719,""),"")</f>
        <v/>
      </c>
      <c r="AC719" s="115" t="str">
        <f>IFERROR(IF(AND(VLOOKUP($F719,'Aircraft list'!$A$4:$G$39,2,FALSE)="YES",VLOOKUP($F719,'Aircraft list'!$A$4:$G$39,6,FALSE)="YES"),V719,""),"")</f>
        <v/>
      </c>
      <c r="AD719" s="116" t="str">
        <f>IFERROR(IF(AND(VLOOKUP($F719,'Aircraft list'!$A$4:$G$39,3,FALSE)="YES",VLOOKUP($F719,'Aircraft list'!$A$4:$G$39,6,FALSE)="YES"),T719,""),"")</f>
        <v/>
      </c>
      <c r="AE719" s="117" t="str">
        <f>IFERROR(IF(AND(VLOOKUP($F719,'Aircraft list'!$A$4:$G$39,3,FALSE)="YES",VLOOKUP($F719,'Aircraft list'!$A$4:$G$39,6,FALSE)="YES"),U719,""),"")</f>
        <v/>
      </c>
      <c r="AF719" s="115" t="str">
        <f>IFERROR(IF(AND(VLOOKUP($F719,'Aircraft list'!$A$4:$G$39,3,FALSE)="YES",VLOOKUP($F719,'Aircraft list'!$A$4:$G$39,6,FALSE)="YES"),V719,""),"")</f>
        <v/>
      </c>
      <c r="AG719" s="116" t="str">
        <f>IFERROR(IF(VLOOKUP($F719,'Aircraft list'!$A$4:$G$39,5,FALSE)="YES",T719,""),"")</f>
        <v/>
      </c>
      <c r="AH719" s="117" t="str">
        <f>IFERROR(IF(VLOOKUP($F719,'Aircraft list'!$A$4:$G$39,5,FALSE)="YES",U719,""),"")</f>
        <v/>
      </c>
      <c r="AI719" s="115" t="str">
        <f>IFERROR(IF(VLOOKUP($F719,'Aircraft list'!$A$4:$G$39,5,FALSE)="YES",V719,""),"")</f>
        <v/>
      </c>
      <c r="AJ719" s="101"/>
      <c r="AK719" s="101"/>
      <c r="AL719" s="101"/>
      <c r="AM719" s="102" t="str">
        <f>IFERROR(IF(VLOOKUP($F719,'Aircraft list'!$A$4:$G$39,7,FALSE)="YES",N719,""),"")</f>
        <v/>
      </c>
      <c r="AN719" s="112"/>
      <c r="AO719" s="101"/>
      <c r="AP719" s="101"/>
      <c r="AQ719" s="101"/>
      <c r="AR719" s="111"/>
      <c r="AS719" s="102"/>
      <c r="AT719" s="102"/>
    </row>
    <row r="720" spans="1:46" s="50" customFormat="1">
      <c r="A720" s="84"/>
      <c r="B720" s="75"/>
      <c r="C720" s="76"/>
      <c r="D720" s="77"/>
      <c r="E720" s="73" t="str">
        <f t="shared" si="36"/>
        <v/>
      </c>
      <c r="F720" s="79"/>
      <c r="G720" s="80"/>
      <c r="H720" s="50" t="str">
        <f>IFERROR(IF(VLOOKUP(F720,'Aircraft list'!$A$4:$T$59, 3,FALSE)="YES", "ME", "SE" )," ")</f>
        <v xml:space="preserve"> </v>
      </c>
      <c r="I720" s="80"/>
      <c r="J720" s="81" t="str">
        <f ca="1">IFERROR(IF(AND(
MOD(C720-fctlontodouble(VLOOKUP(B720,#REF!,4,FALSE))/360,1)&gt;=MOD((((MID((MID((IF(ISERR(A720),"",fctsoleil(A720,fctlattodouble(VLOOKUP(B720,#REF!,3,FALSE)),fctlontodouble(VLOOKUP(B720,#REF!,4,FALSE)),FALSE))),1,4)),1,2))*60+MID((MID((IF(ISERR(A720),"",fctsoleil(A720,fctlattodouble(VLOOKUP(B720,#REF!,3,FALSE)),fctlontodouble(VLOOKUP(B720,#REF!,4,FALSE)),FALSE))),1,4)),3,4))/(60*24))-fctlontodouble(VLOOKUP(B720,#REF!,4,FALSE))/360,1),
MOD(C720-fctlontodouble(VLOOKUP(B720,#REF!,4,FALSE))/360,1)&lt;MOD((((MID((MID((IF(ISERR(A720),"",fctsoleil(A720,fctlattodouble(VLOOKUP(B720,#REF!,3,FALSE)),fctlontodouble(VLOOKUP(B720,#REF!,4,FALSE)),FALSE))),7,4)),1,2))*60+MID((MID((IF(ISERR(A720),"",fctsoleil(A720,fctlattodouble(VLOOKUP(B720,#REF!,3,FALSE)),fctlontodouble(VLOOKUP(B720,#REF!,4,FALSE)),FALSE))),7,4)),3,4))/(60*24))-fctlontodouble(VLOOKUP(B720,#REF!,4,FALSE))/360,1)
),1,""),"")</f>
        <v/>
      </c>
      <c r="K720" s="82" t="str">
        <f t="shared" si="37"/>
        <v/>
      </c>
      <c r="L720" s="79" t="str">
        <f ca="1">IFERROR(IF(AND(
MOD(E720-fctlontodouble(VLOOKUP(D720,#REF!,4,FALSE))/360,1)&gt;=MOD((((MID((MID((IF(ISERR(A720),"",fctsoleil(A720,fctlattodouble(VLOOKUP(D720,#REF!,3,FALSE)),fctlontodouble(VLOOKUP(D720,#REF!,4,FALSE)),FALSE))),1,4)),1,2))*60+MID((MID((IF(ISERR(A720),"",fctsoleil(A720,fctlattodouble(VLOOKUP(D720,#REF!,3,FALSE)),fctlontodouble(VLOOKUP(D720,#REF!,4,FALSE)),FALSE))),1,4)),3,4))/(60*24))-fctlontodouble(VLOOKUP(D720,#REF!,4,FALSE))/360,1),
MOD(E720-fctlontodouble(VLOOKUP(D720,#REF!,4,FALSE))/360,1)&lt;MOD((((MID((MID((IF(ISERR(A720),"",fctsoleil(A720,fctlattodouble(VLOOKUP(D720,#REF!,3,FALSE)),fctlontodouble(VLOOKUP(D720,#REF!,4,FALSE)),FALSE))),7,4)),1,2))*60+MID((MID((IF(ISERR(A720),"",fctsoleil(A720,fctlattodouble(VLOOKUP(D720,#REF!,3,FALSE)),fctlontodouble(VLOOKUP(D720,#REF!,4,FALSE)),FALSE))),7,4)),3,4))/(60*24))-fctlontodouble(VLOOKUP(D720,#REF!,4,FALSE))/360,1)
),1," "),"")</f>
        <v/>
      </c>
      <c r="M720" s="79" t="str">
        <f t="shared" si="38"/>
        <v/>
      </c>
      <c r="N720" s="94"/>
      <c r="O720" s="83"/>
      <c r="P720" s="95"/>
      <c r="Q720" s="96"/>
      <c r="R720" s="97" t="str">
        <f>IF(AND(A720&lt;&gt;0,B720&lt;&gt;0,D720&lt;&gt;0,C720&lt;&gt;0,N720&lt;&gt;0),(vol_de_nuit(B720,D720,A720,C720,N720/24)*24),"")</f>
        <v/>
      </c>
      <c r="S720" s="98"/>
      <c r="T720" s="95"/>
      <c r="U720" s="99"/>
      <c r="V720" s="100"/>
      <c r="W720" s="101"/>
      <c r="X720" s="116" t="str">
        <f>IFERROR(IF(AND(VLOOKUP($F720,'Aircraft list'!$A$4:$G$39,2,FALSE)="YES",VLOOKUP($F720,'Aircraft list'!$A$4:$G$39,4,FALSE)="YES"),T720,""),"")</f>
        <v/>
      </c>
      <c r="Y720" s="115" t="str">
        <f>IFERROR(IF(AND(VLOOKUP($F720,'Aircraft list'!$A$4:$G$39,2,FALSE)="YES",VLOOKUP($F720,'Aircraft list'!$A$4:$G$39,4,FALSE)="YES"),V720,""),"")</f>
        <v/>
      </c>
      <c r="Z720" s="116" t="str">
        <f>IFERROR(IF(AND(VLOOKUP($F720,'Aircraft list'!$A$4:$G$39,3,FALSE)="YES",VLOOKUP($F720,'Aircraft list'!$A$4:$G$39,4,FALSE)="YES"),T720,""),"")</f>
        <v/>
      </c>
      <c r="AA720" s="115" t="str">
        <f>IFERROR(IF(AND(VLOOKUP($F720,'Aircraft list'!$A$4:$G$39,3,FALSE)="YES",VLOOKUP($F720,'Aircraft list'!$A$4:$G$39,4,FALSE)="YES"),V720,""),"")</f>
        <v/>
      </c>
      <c r="AB720" s="116" t="str">
        <f>IFERROR(IF(AND(VLOOKUP($F720,'Aircraft list'!$A$4:$G$39,2,FALSE)="YES",VLOOKUP($F720,'Aircraft list'!$A$4:$G$39,6,FALSE)="YES"),T720,""),"")</f>
        <v/>
      </c>
      <c r="AC720" s="115" t="str">
        <f>IFERROR(IF(AND(VLOOKUP($F720,'Aircraft list'!$A$4:$G$39,2,FALSE)="YES",VLOOKUP($F720,'Aircraft list'!$A$4:$G$39,6,FALSE)="YES"),V720,""),"")</f>
        <v/>
      </c>
      <c r="AD720" s="116" t="str">
        <f>IFERROR(IF(AND(VLOOKUP($F720,'Aircraft list'!$A$4:$G$39,3,FALSE)="YES",VLOOKUP($F720,'Aircraft list'!$A$4:$G$39,6,FALSE)="YES"),T720,""),"")</f>
        <v/>
      </c>
      <c r="AE720" s="117" t="str">
        <f>IFERROR(IF(AND(VLOOKUP($F720,'Aircraft list'!$A$4:$G$39,3,FALSE)="YES",VLOOKUP($F720,'Aircraft list'!$A$4:$G$39,6,FALSE)="YES"),U720,""),"")</f>
        <v/>
      </c>
      <c r="AF720" s="115" t="str">
        <f>IFERROR(IF(AND(VLOOKUP($F720,'Aircraft list'!$A$4:$G$39,3,FALSE)="YES",VLOOKUP($F720,'Aircraft list'!$A$4:$G$39,6,FALSE)="YES"),V720,""),"")</f>
        <v/>
      </c>
      <c r="AG720" s="116" t="str">
        <f>IFERROR(IF(VLOOKUP($F720,'Aircraft list'!$A$4:$G$39,5,FALSE)="YES",T720,""),"")</f>
        <v/>
      </c>
      <c r="AH720" s="117" t="str">
        <f>IFERROR(IF(VLOOKUP($F720,'Aircraft list'!$A$4:$G$39,5,FALSE)="YES",U720,""),"")</f>
        <v/>
      </c>
      <c r="AI720" s="115" t="str">
        <f>IFERROR(IF(VLOOKUP($F720,'Aircraft list'!$A$4:$G$39,5,FALSE)="YES",V720,""),"")</f>
        <v/>
      </c>
      <c r="AJ720" s="101"/>
      <c r="AK720" s="101"/>
      <c r="AL720" s="101"/>
      <c r="AM720" s="102" t="str">
        <f>IFERROR(IF(VLOOKUP($F720,'Aircraft list'!$A$4:$G$39,7,FALSE)="YES",N720,""),"")</f>
        <v/>
      </c>
      <c r="AN720" s="112"/>
      <c r="AO720" s="101"/>
      <c r="AP720" s="101"/>
      <c r="AQ720" s="101"/>
      <c r="AR720" s="111"/>
      <c r="AS720" s="102"/>
      <c r="AT720" s="102"/>
    </row>
    <row r="721" spans="1:46" s="50" customFormat="1">
      <c r="A721" s="84"/>
      <c r="B721" s="75"/>
      <c r="C721" s="76"/>
      <c r="D721" s="77"/>
      <c r="E721" s="73" t="str">
        <f t="shared" si="36"/>
        <v/>
      </c>
      <c r="F721" s="79"/>
      <c r="G721" s="80"/>
      <c r="H721" s="50" t="str">
        <f>IFERROR(IF(VLOOKUP(F721,'Aircraft list'!$A$4:$T$59, 3,FALSE)="YES", "ME", "SE" )," ")</f>
        <v xml:space="preserve"> </v>
      </c>
      <c r="I721" s="80"/>
      <c r="J721" s="81" t="str">
        <f ca="1">IFERROR(IF(AND(
MOD(C721-fctlontodouble(VLOOKUP(B721,#REF!,4,FALSE))/360,1)&gt;=MOD((((MID((MID((IF(ISERR(A721),"",fctsoleil(A721,fctlattodouble(VLOOKUP(B721,#REF!,3,FALSE)),fctlontodouble(VLOOKUP(B721,#REF!,4,FALSE)),FALSE))),1,4)),1,2))*60+MID((MID((IF(ISERR(A721),"",fctsoleil(A721,fctlattodouble(VLOOKUP(B721,#REF!,3,FALSE)),fctlontodouble(VLOOKUP(B721,#REF!,4,FALSE)),FALSE))),1,4)),3,4))/(60*24))-fctlontodouble(VLOOKUP(B721,#REF!,4,FALSE))/360,1),
MOD(C721-fctlontodouble(VLOOKUP(B721,#REF!,4,FALSE))/360,1)&lt;MOD((((MID((MID((IF(ISERR(A721),"",fctsoleil(A721,fctlattodouble(VLOOKUP(B721,#REF!,3,FALSE)),fctlontodouble(VLOOKUP(B721,#REF!,4,FALSE)),FALSE))),7,4)),1,2))*60+MID((MID((IF(ISERR(A721),"",fctsoleil(A721,fctlattodouble(VLOOKUP(B721,#REF!,3,FALSE)),fctlontodouble(VLOOKUP(B721,#REF!,4,FALSE)),FALSE))),7,4)),3,4))/(60*24))-fctlontodouble(VLOOKUP(B721,#REF!,4,FALSE))/360,1)
),1,""),"")</f>
        <v/>
      </c>
      <c r="K721" s="82" t="str">
        <f t="shared" si="37"/>
        <v/>
      </c>
      <c r="L721" s="79" t="str">
        <f ca="1">IFERROR(IF(AND(
MOD(E721-fctlontodouble(VLOOKUP(D721,#REF!,4,FALSE))/360,1)&gt;=MOD((((MID((MID((IF(ISERR(A721),"",fctsoleil(A721,fctlattodouble(VLOOKUP(D721,#REF!,3,FALSE)),fctlontodouble(VLOOKUP(D721,#REF!,4,FALSE)),FALSE))),1,4)),1,2))*60+MID((MID((IF(ISERR(A721),"",fctsoleil(A721,fctlattodouble(VLOOKUP(D721,#REF!,3,FALSE)),fctlontodouble(VLOOKUP(D721,#REF!,4,FALSE)),FALSE))),1,4)),3,4))/(60*24))-fctlontodouble(VLOOKUP(D721,#REF!,4,FALSE))/360,1),
MOD(E721-fctlontodouble(VLOOKUP(D721,#REF!,4,FALSE))/360,1)&lt;MOD((((MID((MID((IF(ISERR(A721),"",fctsoleil(A721,fctlattodouble(VLOOKUP(D721,#REF!,3,FALSE)),fctlontodouble(VLOOKUP(D721,#REF!,4,FALSE)),FALSE))),7,4)),1,2))*60+MID((MID((IF(ISERR(A721),"",fctsoleil(A721,fctlattodouble(VLOOKUP(D721,#REF!,3,FALSE)),fctlontodouble(VLOOKUP(D721,#REF!,4,FALSE)),FALSE))),7,4)),3,4))/(60*24))-fctlontodouble(VLOOKUP(D721,#REF!,4,FALSE))/360,1)
),1," "),"")</f>
        <v/>
      </c>
      <c r="M721" s="79" t="str">
        <f t="shared" si="38"/>
        <v/>
      </c>
      <c r="N721" s="94"/>
      <c r="O721" s="83"/>
      <c r="P721" s="95"/>
      <c r="Q721" s="96"/>
      <c r="R721" s="97" t="str">
        <f>IF(AND(A721&lt;&gt;0,B721&lt;&gt;0,D721&lt;&gt;0,C721&lt;&gt;0,N721&lt;&gt;0),(vol_de_nuit(B721,D721,A721,C721,N721/24)*24),"")</f>
        <v/>
      </c>
      <c r="S721" s="98"/>
      <c r="T721" s="95"/>
      <c r="U721" s="99"/>
      <c r="V721" s="100"/>
      <c r="W721" s="101"/>
      <c r="X721" s="116" t="str">
        <f>IFERROR(IF(AND(VLOOKUP($F721,'Aircraft list'!$A$4:$G$39,2,FALSE)="YES",VLOOKUP($F721,'Aircraft list'!$A$4:$G$39,4,FALSE)="YES"),T721,""),"")</f>
        <v/>
      </c>
      <c r="Y721" s="115" t="str">
        <f>IFERROR(IF(AND(VLOOKUP($F721,'Aircraft list'!$A$4:$G$39,2,FALSE)="YES",VLOOKUP($F721,'Aircraft list'!$A$4:$G$39,4,FALSE)="YES"),V721,""),"")</f>
        <v/>
      </c>
      <c r="Z721" s="116" t="str">
        <f>IFERROR(IF(AND(VLOOKUP($F721,'Aircraft list'!$A$4:$G$39,3,FALSE)="YES",VLOOKUP($F721,'Aircraft list'!$A$4:$G$39,4,FALSE)="YES"),T721,""),"")</f>
        <v/>
      </c>
      <c r="AA721" s="115" t="str">
        <f>IFERROR(IF(AND(VLOOKUP($F721,'Aircraft list'!$A$4:$G$39,3,FALSE)="YES",VLOOKUP($F721,'Aircraft list'!$A$4:$G$39,4,FALSE)="YES"),V721,""),"")</f>
        <v/>
      </c>
      <c r="AB721" s="116" t="str">
        <f>IFERROR(IF(AND(VLOOKUP($F721,'Aircraft list'!$A$4:$G$39,2,FALSE)="YES",VLOOKUP($F721,'Aircraft list'!$A$4:$G$39,6,FALSE)="YES"),T721,""),"")</f>
        <v/>
      </c>
      <c r="AC721" s="115" t="str">
        <f>IFERROR(IF(AND(VLOOKUP($F721,'Aircraft list'!$A$4:$G$39,2,FALSE)="YES",VLOOKUP($F721,'Aircraft list'!$A$4:$G$39,6,FALSE)="YES"),V721,""),"")</f>
        <v/>
      </c>
      <c r="AD721" s="116" t="str">
        <f>IFERROR(IF(AND(VLOOKUP($F721,'Aircraft list'!$A$4:$G$39,3,FALSE)="YES",VLOOKUP($F721,'Aircraft list'!$A$4:$G$39,6,FALSE)="YES"),T721,""),"")</f>
        <v/>
      </c>
      <c r="AE721" s="117" t="str">
        <f>IFERROR(IF(AND(VLOOKUP($F721,'Aircraft list'!$A$4:$G$39,3,FALSE)="YES",VLOOKUP($F721,'Aircraft list'!$A$4:$G$39,6,FALSE)="YES"),U721,""),"")</f>
        <v/>
      </c>
      <c r="AF721" s="115" t="str">
        <f>IFERROR(IF(AND(VLOOKUP($F721,'Aircraft list'!$A$4:$G$39,3,FALSE)="YES",VLOOKUP($F721,'Aircraft list'!$A$4:$G$39,6,FALSE)="YES"),V721,""),"")</f>
        <v/>
      </c>
      <c r="AG721" s="116" t="str">
        <f>IFERROR(IF(VLOOKUP($F721,'Aircraft list'!$A$4:$G$39,5,FALSE)="YES",T721,""),"")</f>
        <v/>
      </c>
      <c r="AH721" s="117" t="str">
        <f>IFERROR(IF(VLOOKUP($F721,'Aircraft list'!$A$4:$G$39,5,FALSE)="YES",U721,""),"")</f>
        <v/>
      </c>
      <c r="AI721" s="115" t="str">
        <f>IFERROR(IF(VLOOKUP($F721,'Aircraft list'!$A$4:$G$39,5,FALSE)="YES",V721,""),"")</f>
        <v/>
      </c>
      <c r="AJ721" s="101"/>
      <c r="AK721" s="101"/>
      <c r="AL721" s="101"/>
      <c r="AM721" s="102" t="str">
        <f>IFERROR(IF(VLOOKUP($F721,'Aircraft list'!$A$4:$G$39,7,FALSE)="YES",N721,""),"")</f>
        <v/>
      </c>
      <c r="AN721" s="112"/>
      <c r="AO721" s="101"/>
      <c r="AP721" s="101"/>
      <c r="AQ721" s="101"/>
      <c r="AR721" s="111"/>
      <c r="AS721" s="102"/>
      <c r="AT721" s="102"/>
    </row>
    <row r="722" spans="1:46" s="50" customFormat="1">
      <c r="A722" s="84"/>
      <c r="B722" s="75"/>
      <c r="C722" s="76"/>
      <c r="D722" s="77"/>
      <c r="E722" s="73" t="str">
        <f t="shared" si="36"/>
        <v/>
      </c>
      <c r="F722" s="79"/>
      <c r="G722" s="80"/>
      <c r="H722" s="50" t="str">
        <f>IFERROR(IF(VLOOKUP(F722,'Aircraft list'!$A$4:$T$59, 3,FALSE)="YES", "ME", "SE" )," ")</f>
        <v xml:space="preserve"> </v>
      </c>
      <c r="I722" s="80"/>
      <c r="J722" s="81" t="str">
        <f ca="1">IFERROR(IF(AND(
MOD(C722-fctlontodouble(VLOOKUP(B722,#REF!,4,FALSE))/360,1)&gt;=MOD((((MID((MID((IF(ISERR(A722),"",fctsoleil(A722,fctlattodouble(VLOOKUP(B722,#REF!,3,FALSE)),fctlontodouble(VLOOKUP(B722,#REF!,4,FALSE)),FALSE))),1,4)),1,2))*60+MID((MID((IF(ISERR(A722),"",fctsoleil(A722,fctlattodouble(VLOOKUP(B722,#REF!,3,FALSE)),fctlontodouble(VLOOKUP(B722,#REF!,4,FALSE)),FALSE))),1,4)),3,4))/(60*24))-fctlontodouble(VLOOKUP(B722,#REF!,4,FALSE))/360,1),
MOD(C722-fctlontodouble(VLOOKUP(B722,#REF!,4,FALSE))/360,1)&lt;MOD((((MID((MID((IF(ISERR(A722),"",fctsoleil(A722,fctlattodouble(VLOOKUP(B722,#REF!,3,FALSE)),fctlontodouble(VLOOKUP(B722,#REF!,4,FALSE)),FALSE))),7,4)),1,2))*60+MID((MID((IF(ISERR(A722),"",fctsoleil(A722,fctlattodouble(VLOOKUP(B722,#REF!,3,FALSE)),fctlontodouble(VLOOKUP(B722,#REF!,4,FALSE)),FALSE))),7,4)),3,4))/(60*24))-fctlontodouble(VLOOKUP(B722,#REF!,4,FALSE))/360,1)
),1,""),"")</f>
        <v/>
      </c>
      <c r="K722" s="82" t="str">
        <f t="shared" si="37"/>
        <v/>
      </c>
      <c r="L722" s="79" t="str">
        <f ca="1">IFERROR(IF(AND(
MOD(E722-fctlontodouble(VLOOKUP(D722,#REF!,4,FALSE))/360,1)&gt;=MOD((((MID((MID((IF(ISERR(A722),"",fctsoleil(A722,fctlattodouble(VLOOKUP(D722,#REF!,3,FALSE)),fctlontodouble(VLOOKUP(D722,#REF!,4,FALSE)),FALSE))),1,4)),1,2))*60+MID((MID((IF(ISERR(A722),"",fctsoleil(A722,fctlattodouble(VLOOKUP(D722,#REF!,3,FALSE)),fctlontodouble(VLOOKUP(D722,#REF!,4,FALSE)),FALSE))),1,4)),3,4))/(60*24))-fctlontodouble(VLOOKUP(D722,#REF!,4,FALSE))/360,1),
MOD(E722-fctlontodouble(VLOOKUP(D722,#REF!,4,FALSE))/360,1)&lt;MOD((((MID((MID((IF(ISERR(A722),"",fctsoleil(A722,fctlattodouble(VLOOKUP(D722,#REF!,3,FALSE)),fctlontodouble(VLOOKUP(D722,#REF!,4,FALSE)),FALSE))),7,4)),1,2))*60+MID((MID((IF(ISERR(A722),"",fctsoleil(A722,fctlattodouble(VLOOKUP(D722,#REF!,3,FALSE)),fctlontodouble(VLOOKUP(D722,#REF!,4,FALSE)),FALSE))),7,4)),3,4))/(60*24))-fctlontodouble(VLOOKUP(D722,#REF!,4,FALSE))/360,1)
),1," "),"")</f>
        <v/>
      </c>
      <c r="M722" s="79" t="str">
        <f t="shared" si="38"/>
        <v/>
      </c>
      <c r="N722" s="94"/>
      <c r="O722" s="83"/>
      <c r="P722" s="95"/>
      <c r="Q722" s="96"/>
      <c r="R722" s="97" t="str">
        <f>IF(AND(A722&lt;&gt;0,B722&lt;&gt;0,D722&lt;&gt;0,C722&lt;&gt;0,N722&lt;&gt;0),(vol_de_nuit(B722,D722,A722,C722,N722/24)*24),"")</f>
        <v/>
      </c>
      <c r="S722" s="98"/>
      <c r="T722" s="95"/>
      <c r="U722" s="99"/>
      <c r="V722" s="100"/>
      <c r="W722" s="101"/>
      <c r="X722" s="116" t="str">
        <f>IFERROR(IF(AND(VLOOKUP($F722,'Aircraft list'!$A$4:$G$39,2,FALSE)="YES",VLOOKUP($F722,'Aircraft list'!$A$4:$G$39,4,FALSE)="YES"),T722,""),"")</f>
        <v/>
      </c>
      <c r="Y722" s="115" t="str">
        <f>IFERROR(IF(AND(VLOOKUP($F722,'Aircraft list'!$A$4:$G$39,2,FALSE)="YES",VLOOKUP($F722,'Aircraft list'!$A$4:$G$39,4,FALSE)="YES"),V722,""),"")</f>
        <v/>
      </c>
      <c r="Z722" s="116" t="str">
        <f>IFERROR(IF(AND(VLOOKUP($F722,'Aircraft list'!$A$4:$G$39,3,FALSE)="YES",VLOOKUP($F722,'Aircraft list'!$A$4:$G$39,4,FALSE)="YES"),T722,""),"")</f>
        <v/>
      </c>
      <c r="AA722" s="115" t="str">
        <f>IFERROR(IF(AND(VLOOKUP($F722,'Aircraft list'!$A$4:$G$39,3,FALSE)="YES",VLOOKUP($F722,'Aircraft list'!$A$4:$G$39,4,FALSE)="YES"),V722,""),"")</f>
        <v/>
      </c>
      <c r="AB722" s="116" t="str">
        <f>IFERROR(IF(AND(VLOOKUP($F722,'Aircraft list'!$A$4:$G$39,2,FALSE)="YES",VLOOKUP($F722,'Aircraft list'!$A$4:$G$39,6,FALSE)="YES"),T722,""),"")</f>
        <v/>
      </c>
      <c r="AC722" s="115" t="str">
        <f>IFERROR(IF(AND(VLOOKUP($F722,'Aircraft list'!$A$4:$G$39,2,FALSE)="YES",VLOOKUP($F722,'Aircraft list'!$A$4:$G$39,6,FALSE)="YES"),V722,""),"")</f>
        <v/>
      </c>
      <c r="AD722" s="116" t="str">
        <f>IFERROR(IF(AND(VLOOKUP($F722,'Aircraft list'!$A$4:$G$39,3,FALSE)="YES",VLOOKUP($F722,'Aircraft list'!$A$4:$G$39,6,FALSE)="YES"),T722,""),"")</f>
        <v/>
      </c>
      <c r="AE722" s="117" t="str">
        <f>IFERROR(IF(AND(VLOOKUP($F722,'Aircraft list'!$A$4:$G$39,3,FALSE)="YES",VLOOKUP($F722,'Aircraft list'!$A$4:$G$39,6,FALSE)="YES"),U722,""),"")</f>
        <v/>
      </c>
      <c r="AF722" s="115" t="str">
        <f>IFERROR(IF(AND(VLOOKUP($F722,'Aircraft list'!$A$4:$G$39,3,FALSE)="YES",VLOOKUP($F722,'Aircraft list'!$A$4:$G$39,6,FALSE)="YES"),V722,""),"")</f>
        <v/>
      </c>
      <c r="AG722" s="116" t="str">
        <f>IFERROR(IF(VLOOKUP($F722,'Aircraft list'!$A$4:$G$39,5,FALSE)="YES",T722,""),"")</f>
        <v/>
      </c>
      <c r="AH722" s="117" t="str">
        <f>IFERROR(IF(VLOOKUP($F722,'Aircraft list'!$A$4:$G$39,5,FALSE)="YES",U722,""),"")</f>
        <v/>
      </c>
      <c r="AI722" s="115" t="str">
        <f>IFERROR(IF(VLOOKUP($F722,'Aircraft list'!$A$4:$G$39,5,FALSE)="YES",V722,""),"")</f>
        <v/>
      </c>
      <c r="AJ722" s="101"/>
      <c r="AK722" s="101"/>
      <c r="AL722" s="101"/>
      <c r="AM722" s="102" t="str">
        <f>IFERROR(IF(VLOOKUP($F722,'Aircraft list'!$A$4:$G$39,7,FALSE)="YES",N722,""),"")</f>
        <v/>
      </c>
      <c r="AN722" s="112"/>
      <c r="AO722" s="101"/>
      <c r="AP722" s="101"/>
      <c r="AQ722" s="101"/>
      <c r="AR722" s="111"/>
      <c r="AS722" s="102"/>
      <c r="AT722" s="102"/>
    </row>
    <row r="723" spans="1:46" s="50" customFormat="1">
      <c r="A723" s="84"/>
      <c r="B723" s="75"/>
      <c r="C723" s="76"/>
      <c r="D723" s="77"/>
      <c r="E723" s="73" t="str">
        <f t="shared" si="36"/>
        <v/>
      </c>
      <c r="F723" s="79"/>
      <c r="G723" s="80"/>
      <c r="H723" s="50" t="str">
        <f>IFERROR(IF(VLOOKUP(F723,'Aircraft list'!$A$4:$T$59, 3,FALSE)="YES", "ME", "SE" )," ")</f>
        <v xml:space="preserve"> </v>
      </c>
      <c r="I723" s="80"/>
      <c r="J723" s="81" t="str">
        <f ca="1">IFERROR(IF(AND(
MOD(C723-fctlontodouble(VLOOKUP(B723,#REF!,4,FALSE))/360,1)&gt;=MOD((((MID((MID((IF(ISERR(A723),"",fctsoleil(A723,fctlattodouble(VLOOKUP(B723,#REF!,3,FALSE)),fctlontodouble(VLOOKUP(B723,#REF!,4,FALSE)),FALSE))),1,4)),1,2))*60+MID((MID((IF(ISERR(A723),"",fctsoleil(A723,fctlattodouble(VLOOKUP(B723,#REF!,3,FALSE)),fctlontodouble(VLOOKUP(B723,#REF!,4,FALSE)),FALSE))),1,4)),3,4))/(60*24))-fctlontodouble(VLOOKUP(B723,#REF!,4,FALSE))/360,1),
MOD(C723-fctlontodouble(VLOOKUP(B723,#REF!,4,FALSE))/360,1)&lt;MOD((((MID((MID((IF(ISERR(A723),"",fctsoleil(A723,fctlattodouble(VLOOKUP(B723,#REF!,3,FALSE)),fctlontodouble(VLOOKUP(B723,#REF!,4,FALSE)),FALSE))),7,4)),1,2))*60+MID((MID((IF(ISERR(A723),"",fctsoleil(A723,fctlattodouble(VLOOKUP(B723,#REF!,3,FALSE)),fctlontodouble(VLOOKUP(B723,#REF!,4,FALSE)),FALSE))),7,4)),3,4))/(60*24))-fctlontodouble(VLOOKUP(B723,#REF!,4,FALSE))/360,1)
),1,""),"")</f>
        <v/>
      </c>
      <c r="K723" s="82" t="str">
        <f t="shared" si="37"/>
        <v/>
      </c>
      <c r="L723" s="79" t="str">
        <f ca="1">IFERROR(IF(AND(
MOD(E723-fctlontodouble(VLOOKUP(D723,#REF!,4,FALSE))/360,1)&gt;=MOD((((MID((MID((IF(ISERR(A723),"",fctsoleil(A723,fctlattodouble(VLOOKUP(D723,#REF!,3,FALSE)),fctlontodouble(VLOOKUP(D723,#REF!,4,FALSE)),FALSE))),1,4)),1,2))*60+MID((MID((IF(ISERR(A723),"",fctsoleil(A723,fctlattodouble(VLOOKUP(D723,#REF!,3,FALSE)),fctlontodouble(VLOOKUP(D723,#REF!,4,FALSE)),FALSE))),1,4)),3,4))/(60*24))-fctlontodouble(VLOOKUP(D723,#REF!,4,FALSE))/360,1),
MOD(E723-fctlontodouble(VLOOKUP(D723,#REF!,4,FALSE))/360,1)&lt;MOD((((MID((MID((IF(ISERR(A723),"",fctsoleil(A723,fctlattodouble(VLOOKUP(D723,#REF!,3,FALSE)),fctlontodouble(VLOOKUP(D723,#REF!,4,FALSE)),FALSE))),7,4)),1,2))*60+MID((MID((IF(ISERR(A723),"",fctsoleil(A723,fctlattodouble(VLOOKUP(D723,#REF!,3,FALSE)),fctlontodouble(VLOOKUP(D723,#REF!,4,FALSE)),FALSE))),7,4)),3,4))/(60*24))-fctlontodouble(VLOOKUP(D723,#REF!,4,FALSE))/360,1)
),1," "),"")</f>
        <v/>
      </c>
      <c r="M723" s="79" t="str">
        <f t="shared" si="38"/>
        <v/>
      </c>
      <c r="N723" s="94"/>
      <c r="O723" s="83"/>
      <c r="P723" s="95"/>
      <c r="Q723" s="96"/>
      <c r="R723" s="97" t="str">
        <f>IF(AND(A723&lt;&gt;0,B723&lt;&gt;0,D723&lt;&gt;0,C723&lt;&gt;0,N723&lt;&gt;0),(vol_de_nuit(B723,D723,A723,C723,N723/24)*24),"")</f>
        <v/>
      </c>
      <c r="S723" s="98"/>
      <c r="T723" s="95"/>
      <c r="U723" s="99"/>
      <c r="V723" s="100"/>
      <c r="W723" s="101"/>
      <c r="X723" s="116" t="str">
        <f>IFERROR(IF(AND(VLOOKUP($F723,'Aircraft list'!$A$4:$G$39,2,FALSE)="YES",VLOOKUP($F723,'Aircraft list'!$A$4:$G$39,4,FALSE)="YES"),T723,""),"")</f>
        <v/>
      </c>
      <c r="Y723" s="115" t="str">
        <f>IFERROR(IF(AND(VLOOKUP($F723,'Aircraft list'!$A$4:$G$39,2,FALSE)="YES",VLOOKUP($F723,'Aircraft list'!$A$4:$G$39,4,FALSE)="YES"),V723,""),"")</f>
        <v/>
      </c>
      <c r="Z723" s="116" t="str">
        <f>IFERROR(IF(AND(VLOOKUP($F723,'Aircraft list'!$A$4:$G$39,3,FALSE)="YES",VLOOKUP($F723,'Aircraft list'!$A$4:$G$39,4,FALSE)="YES"),T723,""),"")</f>
        <v/>
      </c>
      <c r="AA723" s="115" t="str">
        <f>IFERROR(IF(AND(VLOOKUP($F723,'Aircraft list'!$A$4:$G$39,3,FALSE)="YES",VLOOKUP($F723,'Aircraft list'!$A$4:$G$39,4,FALSE)="YES"),V723,""),"")</f>
        <v/>
      </c>
      <c r="AB723" s="116" t="str">
        <f>IFERROR(IF(AND(VLOOKUP($F723,'Aircraft list'!$A$4:$G$39,2,FALSE)="YES",VLOOKUP($F723,'Aircraft list'!$A$4:$G$39,6,FALSE)="YES"),T723,""),"")</f>
        <v/>
      </c>
      <c r="AC723" s="115" t="str">
        <f>IFERROR(IF(AND(VLOOKUP($F723,'Aircraft list'!$A$4:$G$39,2,FALSE)="YES",VLOOKUP($F723,'Aircraft list'!$A$4:$G$39,6,FALSE)="YES"),V723,""),"")</f>
        <v/>
      </c>
      <c r="AD723" s="116" t="str">
        <f>IFERROR(IF(AND(VLOOKUP($F723,'Aircraft list'!$A$4:$G$39,3,FALSE)="YES",VLOOKUP($F723,'Aircraft list'!$A$4:$G$39,6,FALSE)="YES"),T723,""),"")</f>
        <v/>
      </c>
      <c r="AE723" s="117" t="str">
        <f>IFERROR(IF(AND(VLOOKUP($F723,'Aircraft list'!$A$4:$G$39,3,FALSE)="YES",VLOOKUP($F723,'Aircraft list'!$A$4:$G$39,6,FALSE)="YES"),U723,""),"")</f>
        <v/>
      </c>
      <c r="AF723" s="115" t="str">
        <f>IFERROR(IF(AND(VLOOKUP($F723,'Aircraft list'!$A$4:$G$39,3,FALSE)="YES",VLOOKUP($F723,'Aircraft list'!$A$4:$G$39,6,FALSE)="YES"),V723,""),"")</f>
        <v/>
      </c>
      <c r="AG723" s="116" t="str">
        <f>IFERROR(IF(VLOOKUP($F723,'Aircraft list'!$A$4:$G$39,5,FALSE)="YES",T723,""),"")</f>
        <v/>
      </c>
      <c r="AH723" s="117" t="str">
        <f>IFERROR(IF(VLOOKUP($F723,'Aircraft list'!$A$4:$G$39,5,FALSE)="YES",U723,""),"")</f>
        <v/>
      </c>
      <c r="AI723" s="115" t="str">
        <f>IFERROR(IF(VLOOKUP($F723,'Aircraft list'!$A$4:$G$39,5,FALSE)="YES",V723,""),"")</f>
        <v/>
      </c>
      <c r="AJ723" s="101"/>
      <c r="AK723" s="101"/>
      <c r="AL723" s="101"/>
      <c r="AM723" s="102" t="str">
        <f>IFERROR(IF(VLOOKUP($F723,'Aircraft list'!$A$4:$G$39,7,FALSE)="YES",N723,""),"")</f>
        <v/>
      </c>
      <c r="AN723" s="112"/>
      <c r="AO723" s="101"/>
      <c r="AP723" s="101"/>
      <c r="AQ723" s="101"/>
      <c r="AR723" s="111"/>
      <c r="AS723" s="102"/>
      <c r="AT723" s="102"/>
    </row>
    <row r="724" spans="1:46" s="50" customFormat="1">
      <c r="A724" s="84"/>
      <c r="B724" s="75"/>
      <c r="C724" s="76"/>
      <c r="D724" s="77"/>
      <c r="E724" s="73" t="str">
        <f t="shared" si="36"/>
        <v/>
      </c>
      <c r="F724" s="79"/>
      <c r="G724" s="80"/>
      <c r="H724" s="50" t="str">
        <f>IFERROR(IF(VLOOKUP(F724,'Aircraft list'!$A$4:$T$59, 3,FALSE)="YES", "ME", "SE" )," ")</f>
        <v xml:space="preserve"> </v>
      </c>
      <c r="I724" s="80"/>
      <c r="J724" s="81" t="str">
        <f ca="1">IFERROR(IF(AND(
MOD(C724-fctlontodouble(VLOOKUP(B724,#REF!,4,FALSE))/360,1)&gt;=MOD((((MID((MID((IF(ISERR(A724),"",fctsoleil(A724,fctlattodouble(VLOOKUP(B724,#REF!,3,FALSE)),fctlontodouble(VLOOKUP(B724,#REF!,4,FALSE)),FALSE))),1,4)),1,2))*60+MID((MID((IF(ISERR(A724),"",fctsoleil(A724,fctlattodouble(VLOOKUP(B724,#REF!,3,FALSE)),fctlontodouble(VLOOKUP(B724,#REF!,4,FALSE)),FALSE))),1,4)),3,4))/(60*24))-fctlontodouble(VLOOKUP(B724,#REF!,4,FALSE))/360,1),
MOD(C724-fctlontodouble(VLOOKUP(B724,#REF!,4,FALSE))/360,1)&lt;MOD((((MID((MID((IF(ISERR(A724),"",fctsoleil(A724,fctlattodouble(VLOOKUP(B724,#REF!,3,FALSE)),fctlontodouble(VLOOKUP(B724,#REF!,4,FALSE)),FALSE))),7,4)),1,2))*60+MID((MID((IF(ISERR(A724),"",fctsoleil(A724,fctlattodouble(VLOOKUP(B724,#REF!,3,FALSE)),fctlontodouble(VLOOKUP(B724,#REF!,4,FALSE)),FALSE))),7,4)),3,4))/(60*24))-fctlontodouble(VLOOKUP(B724,#REF!,4,FALSE))/360,1)
),1,""),"")</f>
        <v/>
      </c>
      <c r="K724" s="82" t="str">
        <f t="shared" si="37"/>
        <v/>
      </c>
      <c r="L724" s="79" t="str">
        <f ca="1">IFERROR(IF(AND(
MOD(E724-fctlontodouble(VLOOKUP(D724,#REF!,4,FALSE))/360,1)&gt;=MOD((((MID((MID((IF(ISERR(A724),"",fctsoleil(A724,fctlattodouble(VLOOKUP(D724,#REF!,3,FALSE)),fctlontodouble(VLOOKUP(D724,#REF!,4,FALSE)),FALSE))),1,4)),1,2))*60+MID((MID((IF(ISERR(A724),"",fctsoleil(A724,fctlattodouble(VLOOKUP(D724,#REF!,3,FALSE)),fctlontodouble(VLOOKUP(D724,#REF!,4,FALSE)),FALSE))),1,4)),3,4))/(60*24))-fctlontodouble(VLOOKUP(D724,#REF!,4,FALSE))/360,1),
MOD(E724-fctlontodouble(VLOOKUP(D724,#REF!,4,FALSE))/360,1)&lt;MOD((((MID((MID((IF(ISERR(A724),"",fctsoleil(A724,fctlattodouble(VLOOKUP(D724,#REF!,3,FALSE)),fctlontodouble(VLOOKUP(D724,#REF!,4,FALSE)),FALSE))),7,4)),1,2))*60+MID((MID((IF(ISERR(A724),"",fctsoleil(A724,fctlattodouble(VLOOKUP(D724,#REF!,3,FALSE)),fctlontodouble(VLOOKUP(D724,#REF!,4,FALSE)),FALSE))),7,4)),3,4))/(60*24))-fctlontodouble(VLOOKUP(D724,#REF!,4,FALSE))/360,1)
),1," "),"")</f>
        <v/>
      </c>
      <c r="M724" s="79" t="str">
        <f t="shared" si="38"/>
        <v/>
      </c>
      <c r="N724" s="94"/>
      <c r="O724" s="83"/>
      <c r="P724" s="95"/>
      <c r="Q724" s="96"/>
      <c r="R724" s="97" t="str">
        <f>IF(AND(A724&lt;&gt;0,B724&lt;&gt;0,D724&lt;&gt;0,C724&lt;&gt;0,N724&lt;&gt;0),(vol_de_nuit(B724,D724,A724,C724,N724/24)*24),"")</f>
        <v/>
      </c>
      <c r="S724" s="98"/>
      <c r="T724" s="95"/>
      <c r="U724" s="99"/>
      <c r="V724" s="100"/>
      <c r="W724" s="101"/>
      <c r="X724" s="116" t="str">
        <f>IFERROR(IF(AND(VLOOKUP($F724,'Aircraft list'!$A$4:$G$39,2,FALSE)="YES",VLOOKUP($F724,'Aircraft list'!$A$4:$G$39,4,FALSE)="YES"),T724,""),"")</f>
        <v/>
      </c>
      <c r="Y724" s="115" t="str">
        <f>IFERROR(IF(AND(VLOOKUP($F724,'Aircraft list'!$A$4:$G$39,2,FALSE)="YES",VLOOKUP($F724,'Aircraft list'!$A$4:$G$39,4,FALSE)="YES"),V724,""),"")</f>
        <v/>
      </c>
      <c r="Z724" s="116" t="str">
        <f>IFERROR(IF(AND(VLOOKUP($F724,'Aircraft list'!$A$4:$G$39,3,FALSE)="YES",VLOOKUP($F724,'Aircraft list'!$A$4:$G$39,4,FALSE)="YES"),T724,""),"")</f>
        <v/>
      </c>
      <c r="AA724" s="115" t="str">
        <f>IFERROR(IF(AND(VLOOKUP($F724,'Aircraft list'!$A$4:$G$39,3,FALSE)="YES",VLOOKUP($F724,'Aircraft list'!$A$4:$G$39,4,FALSE)="YES"),V724,""),"")</f>
        <v/>
      </c>
      <c r="AB724" s="116" t="str">
        <f>IFERROR(IF(AND(VLOOKUP($F724,'Aircraft list'!$A$4:$G$39,2,FALSE)="YES",VLOOKUP($F724,'Aircraft list'!$A$4:$G$39,6,FALSE)="YES"),T724,""),"")</f>
        <v/>
      </c>
      <c r="AC724" s="115" t="str">
        <f>IFERROR(IF(AND(VLOOKUP($F724,'Aircraft list'!$A$4:$G$39,2,FALSE)="YES",VLOOKUP($F724,'Aircraft list'!$A$4:$G$39,6,FALSE)="YES"),V724,""),"")</f>
        <v/>
      </c>
      <c r="AD724" s="116" t="str">
        <f>IFERROR(IF(AND(VLOOKUP($F724,'Aircraft list'!$A$4:$G$39,3,FALSE)="YES",VLOOKUP($F724,'Aircraft list'!$A$4:$G$39,6,FALSE)="YES"),T724,""),"")</f>
        <v/>
      </c>
      <c r="AE724" s="117" t="str">
        <f>IFERROR(IF(AND(VLOOKUP($F724,'Aircraft list'!$A$4:$G$39,3,FALSE)="YES",VLOOKUP($F724,'Aircraft list'!$A$4:$G$39,6,FALSE)="YES"),U724,""),"")</f>
        <v/>
      </c>
      <c r="AF724" s="115" t="str">
        <f>IFERROR(IF(AND(VLOOKUP($F724,'Aircraft list'!$A$4:$G$39,3,FALSE)="YES",VLOOKUP($F724,'Aircraft list'!$A$4:$G$39,6,FALSE)="YES"),V724,""),"")</f>
        <v/>
      </c>
      <c r="AG724" s="116" t="str">
        <f>IFERROR(IF(VLOOKUP($F724,'Aircraft list'!$A$4:$G$39,5,FALSE)="YES",T724,""),"")</f>
        <v/>
      </c>
      <c r="AH724" s="117" t="str">
        <f>IFERROR(IF(VLOOKUP($F724,'Aircraft list'!$A$4:$G$39,5,FALSE)="YES",U724,""),"")</f>
        <v/>
      </c>
      <c r="AI724" s="115" t="str">
        <f>IFERROR(IF(VLOOKUP($F724,'Aircraft list'!$A$4:$G$39,5,FALSE)="YES",V724,""),"")</f>
        <v/>
      </c>
      <c r="AJ724" s="101"/>
      <c r="AK724" s="101"/>
      <c r="AL724" s="101"/>
      <c r="AM724" s="102" t="str">
        <f>IFERROR(IF(VLOOKUP($F724,'Aircraft list'!$A$4:$G$39,7,FALSE)="YES",N724,""),"")</f>
        <v/>
      </c>
      <c r="AN724" s="112"/>
      <c r="AO724" s="101"/>
      <c r="AP724" s="101"/>
      <c r="AQ724" s="101"/>
      <c r="AR724" s="111"/>
      <c r="AS724" s="102"/>
      <c r="AT724" s="102"/>
    </row>
    <row r="725" spans="1:46" s="50" customFormat="1">
      <c r="A725" s="84"/>
      <c r="B725" s="75"/>
      <c r="C725" s="76"/>
      <c r="D725" s="77"/>
      <c r="E725" s="73" t="str">
        <f t="shared" si="36"/>
        <v/>
      </c>
      <c r="F725" s="79"/>
      <c r="G725" s="80"/>
      <c r="H725" s="50" t="str">
        <f>IFERROR(IF(VLOOKUP(F725,'Aircraft list'!$A$4:$T$59, 3,FALSE)="YES", "ME", "SE" )," ")</f>
        <v xml:space="preserve"> </v>
      </c>
      <c r="I725" s="80"/>
      <c r="J725" s="81" t="str">
        <f ca="1">IFERROR(IF(AND(
MOD(C725-fctlontodouble(VLOOKUP(B725,#REF!,4,FALSE))/360,1)&gt;=MOD((((MID((MID((IF(ISERR(A725),"",fctsoleil(A725,fctlattodouble(VLOOKUP(B725,#REF!,3,FALSE)),fctlontodouble(VLOOKUP(B725,#REF!,4,FALSE)),FALSE))),1,4)),1,2))*60+MID((MID((IF(ISERR(A725),"",fctsoleil(A725,fctlattodouble(VLOOKUP(B725,#REF!,3,FALSE)),fctlontodouble(VLOOKUP(B725,#REF!,4,FALSE)),FALSE))),1,4)),3,4))/(60*24))-fctlontodouble(VLOOKUP(B725,#REF!,4,FALSE))/360,1),
MOD(C725-fctlontodouble(VLOOKUP(B725,#REF!,4,FALSE))/360,1)&lt;MOD((((MID((MID((IF(ISERR(A725),"",fctsoleil(A725,fctlattodouble(VLOOKUP(B725,#REF!,3,FALSE)),fctlontodouble(VLOOKUP(B725,#REF!,4,FALSE)),FALSE))),7,4)),1,2))*60+MID((MID((IF(ISERR(A725),"",fctsoleil(A725,fctlattodouble(VLOOKUP(B725,#REF!,3,FALSE)),fctlontodouble(VLOOKUP(B725,#REF!,4,FALSE)),FALSE))),7,4)),3,4))/(60*24))-fctlontodouble(VLOOKUP(B725,#REF!,4,FALSE))/360,1)
),1,""),"")</f>
        <v/>
      </c>
      <c r="K725" s="82" t="str">
        <f t="shared" si="37"/>
        <v/>
      </c>
      <c r="L725" s="79" t="str">
        <f ca="1">IFERROR(IF(AND(
MOD(E725-fctlontodouble(VLOOKUP(D725,#REF!,4,FALSE))/360,1)&gt;=MOD((((MID((MID((IF(ISERR(A725),"",fctsoleil(A725,fctlattodouble(VLOOKUP(D725,#REF!,3,FALSE)),fctlontodouble(VLOOKUP(D725,#REF!,4,FALSE)),FALSE))),1,4)),1,2))*60+MID((MID((IF(ISERR(A725),"",fctsoleil(A725,fctlattodouble(VLOOKUP(D725,#REF!,3,FALSE)),fctlontodouble(VLOOKUP(D725,#REF!,4,FALSE)),FALSE))),1,4)),3,4))/(60*24))-fctlontodouble(VLOOKUP(D725,#REF!,4,FALSE))/360,1),
MOD(E725-fctlontodouble(VLOOKUP(D725,#REF!,4,FALSE))/360,1)&lt;MOD((((MID((MID((IF(ISERR(A725),"",fctsoleil(A725,fctlattodouble(VLOOKUP(D725,#REF!,3,FALSE)),fctlontodouble(VLOOKUP(D725,#REF!,4,FALSE)),FALSE))),7,4)),1,2))*60+MID((MID((IF(ISERR(A725),"",fctsoleil(A725,fctlattodouble(VLOOKUP(D725,#REF!,3,FALSE)),fctlontodouble(VLOOKUP(D725,#REF!,4,FALSE)),FALSE))),7,4)),3,4))/(60*24))-fctlontodouble(VLOOKUP(D725,#REF!,4,FALSE))/360,1)
),1," "),"")</f>
        <v/>
      </c>
      <c r="M725" s="79" t="str">
        <f t="shared" si="38"/>
        <v/>
      </c>
      <c r="N725" s="94"/>
      <c r="O725" s="83"/>
      <c r="P725" s="95"/>
      <c r="Q725" s="96"/>
      <c r="R725" s="97" t="str">
        <f>IF(AND(A725&lt;&gt;0,B725&lt;&gt;0,D725&lt;&gt;0,C725&lt;&gt;0,N725&lt;&gt;0),(vol_de_nuit(B725,D725,A725,C725,N725/24)*24),"")</f>
        <v/>
      </c>
      <c r="S725" s="98"/>
      <c r="T725" s="95"/>
      <c r="U725" s="99"/>
      <c r="V725" s="100"/>
      <c r="W725" s="101"/>
      <c r="X725" s="116" t="str">
        <f>IFERROR(IF(AND(VLOOKUP($F725,'Aircraft list'!$A$4:$G$39,2,FALSE)="YES",VLOOKUP($F725,'Aircraft list'!$A$4:$G$39,4,FALSE)="YES"),T725,""),"")</f>
        <v/>
      </c>
      <c r="Y725" s="115" t="str">
        <f>IFERROR(IF(AND(VLOOKUP($F725,'Aircraft list'!$A$4:$G$39,2,FALSE)="YES",VLOOKUP($F725,'Aircraft list'!$A$4:$G$39,4,FALSE)="YES"),V725,""),"")</f>
        <v/>
      </c>
      <c r="Z725" s="116" t="str">
        <f>IFERROR(IF(AND(VLOOKUP($F725,'Aircraft list'!$A$4:$G$39,3,FALSE)="YES",VLOOKUP($F725,'Aircraft list'!$A$4:$G$39,4,FALSE)="YES"),T725,""),"")</f>
        <v/>
      </c>
      <c r="AA725" s="115" t="str">
        <f>IFERROR(IF(AND(VLOOKUP($F725,'Aircraft list'!$A$4:$G$39,3,FALSE)="YES",VLOOKUP($F725,'Aircraft list'!$A$4:$G$39,4,FALSE)="YES"),V725,""),"")</f>
        <v/>
      </c>
      <c r="AB725" s="116" t="str">
        <f>IFERROR(IF(AND(VLOOKUP($F725,'Aircraft list'!$A$4:$G$39,2,FALSE)="YES",VLOOKUP($F725,'Aircraft list'!$A$4:$G$39,6,FALSE)="YES"),T725,""),"")</f>
        <v/>
      </c>
      <c r="AC725" s="115" t="str">
        <f>IFERROR(IF(AND(VLOOKUP($F725,'Aircraft list'!$A$4:$G$39,2,FALSE)="YES",VLOOKUP($F725,'Aircraft list'!$A$4:$G$39,6,FALSE)="YES"),V725,""),"")</f>
        <v/>
      </c>
      <c r="AD725" s="116" t="str">
        <f>IFERROR(IF(AND(VLOOKUP($F725,'Aircraft list'!$A$4:$G$39,3,FALSE)="YES",VLOOKUP($F725,'Aircraft list'!$A$4:$G$39,6,FALSE)="YES"),T725,""),"")</f>
        <v/>
      </c>
      <c r="AE725" s="117" t="str">
        <f>IFERROR(IF(AND(VLOOKUP($F725,'Aircraft list'!$A$4:$G$39,3,FALSE)="YES",VLOOKUP($F725,'Aircraft list'!$A$4:$G$39,6,FALSE)="YES"),U725,""),"")</f>
        <v/>
      </c>
      <c r="AF725" s="115" t="str">
        <f>IFERROR(IF(AND(VLOOKUP($F725,'Aircraft list'!$A$4:$G$39,3,FALSE)="YES",VLOOKUP($F725,'Aircraft list'!$A$4:$G$39,6,FALSE)="YES"),V725,""),"")</f>
        <v/>
      </c>
      <c r="AG725" s="116" t="str">
        <f>IFERROR(IF(VLOOKUP($F725,'Aircraft list'!$A$4:$G$39,5,FALSE)="YES",T725,""),"")</f>
        <v/>
      </c>
      <c r="AH725" s="117" t="str">
        <f>IFERROR(IF(VLOOKUP($F725,'Aircraft list'!$A$4:$G$39,5,FALSE)="YES",U725,""),"")</f>
        <v/>
      </c>
      <c r="AI725" s="115" t="str">
        <f>IFERROR(IF(VLOOKUP($F725,'Aircraft list'!$A$4:$G$39,5,FALSE)="YES",V725,""),"")</f>
        <v/>
      </c>
      <c r="AJ725" s="101"/>
      <c r="AK725" s="101"/>
      <c r="AL725" s="101"/>
      <c r="AM725" s="102" t="str">
        <f>IFERROR(IF(VLOOKUP($F725,'Aircraft list'!$A$4:$G$39,7,FALSE)="YES",N725,""),"")</f>
        <v/>
      </c>
      <c r="AN725" s="112"/>
      <c r="AO725" s="101"/>
      <c r="AP725" s="101"/>
      <c r="AQ725" s="101"/>
      <c r="AR725" s="111"/>
      <c r="AS725" s="102"/>
      <c r="AT725" s="102"/>
    </row>
    <row r="726" spans="1:46" s="50" customFormat="1">
      <c r="A726" s="84"/>
      <c r="B726" s="75"/>
      <c r="C726" s="76"/>
      <c r="D726" s="77"/>
      <c r="E726" s="73" t="str">
        <f t="shared" si="36"/>
        <v/>
      </c>
      <c r="F726" s="79"/>
      <c r="G726" s="80"/>
      <c r="H726" s="50" t="str">
        <f>IFERROR(IF(VLOOKUP(F726,'Aircraft list'!$A$4:$T$59, 3,FALSE)="YES", "ME", "SE" )," ")</f>
        <v xml:space="preserve"> </v>
      </c>
      <c r="I726" s="80"/>
      <c r="J726" s="81" t="str">
        <f ca="1">IFERROR(IF(AND(
MOD(C726-fctlontodouble(VLOOKUP(B726,#REF!,4,FALSE))/360,1)&gt;=MOD((((MID((MID((IF(ISERR(A726),"",fctsoleil(A726,fctlattodouble(VLOOKUP(B726,#REF!,3,FALSE)),fctlontodouble(VLOOKUP(B726,#REF!,4,FALSE)),FALSE))),1,4)),1,2))*60+MID((MID((IF(ISERR(A726),"",fctsoleil(A726,fctlattodouble(VLOOKUP(B726,#REF!,3,FALSE)),fctlontodouble(VLOOKUP(B726,#REF!,4,FALSE)),FALSE))),1,4)),3,4))/(60*24))-fctlontodouble(VLOOKUP(B726,#REF!,4,FALSE))/360,1),
MOD(C726-fctlontodouble(VLOOKUP(B726,#REF!,4,FALSE))/360,1)&lt;MOD((((MID((MID((IF(ISERR(A726),"",fctsoleil(A726,fctlattodouble(VLOOKUP(B726,#REF!,3,FALSE)),fctlontodouble(VLOOKUP(B726,#REF!,4,FALSE)),FALSE))),7,4)),1,2))*60+MID((MID((IF(ISERR(A726),"",fctsoleil(A726,fctlattodouble(VLOOKUP(B726,#REF!,3,FALSE)),fctlontodouble(VLOOKUP(B726,#REF!,4,FALSE)),FALSE))),7,4)),3,4))/(60*24))-fctlontodouble(VLOOKUP(B726,#REF!,4,FALSE))/360,1)
),1,""),"")</f>
        <v/>
      </c>
      <c r="K726" s="82" t="str">
        <f t="shared" si="37"/>
        <v/>
      </c>
      <c r="L726" s="79" t="str">
        <f ca="1">IFERROR(IF(AND(
MOD(E726-fctlontodouble(VLOOKUP(D726,#REF!,4,FALSE))/360,1)&gt;=MOD((((MID((MID((IF(ISERR(A726),"",fctsoleil(A726,fctlattodouble(VLOOKUP(D726,#REF!,3,FALSE)),fctlontodouble(VLOOKUP(D726,#REF!,4,FALSE)),FALSE))),1,4)),1,2))*60+MID((MID((IF(ISERR(A726),"",fctsoleil(A726,fctlattodouble(VLOOKUP(D726,#REF!,3,FALSE)),fctlontodouble(VLOOKUP(D726,#REF!,4,FALSE)),FALSE))),1,4)),3,4))/(60*24))-fctlontodouble(VLOOKUP(D726,#REF!,4,FALSE))/360,1),
MOD(E726-fctlontodouble(VLOOKUP(D726,#REF!,4,FALSE))/360,1)&lt;MOD((((MID((MID((IF(ISERR(A726),"",fctsoleil(A726,fctlattodouble(VLOOKUP(D726,#REF!,3,FALSE)),fctlontodouble(VLOOKUP(D726,#REF!,4,FALSE)),FALSE))),7,4)),1,2))*60+MID((MID((IF(ISERR(A726),"",fctsoleil(A726,fctlattodouble(VLOOKUP(D726,#REF!,3,FALSE)),fctlontodouble(VLOOKUP(D726,#REF!,4,FALSE)),FALSE))),7,4)),3,4))/(60*24))-fctlontodouble(VLOOKUP(D726,#REF!,4,FALSE))/360,1)
),1," "),"")</f>
        <v/>
      </c>
      <c r="M726" s="79" t="str">
        <f t="shared" si="38"/>
        <v/>
      </c>
      <c r="N726" s="94"/>
      <c r="O726" s="83"/>
      <c r="P726" s="95"/>
      <c r="Q726" s="96"/>
      <c r="R726" s="97" t="str">
        <f>IF(AND(A726&lt;&gt;0,B726&lt;&gt;0,D726&lt;&gt;0,C726&lt;&gt;0,N726&lt;&gt;0),(vol_de_nuit(B726,D726,A726,C726,N726/24)*24),"")</f>
        <v/>
      </c>
      <c r="S726" s="98"/>
      <c r="T726" s="95"/>
      <c r="U726" s="99"/>
      <c r="V726" s="100"/>
      <c r="W726" s="101"/>
      <c r="X726" s="116" t="str">
        <f>IFERROR(IF(AND(VLOOKUP($F726,'Aircraft list'!$A$4:$G$39,2,FALSE)="YES",VLOOKUP($F726,'Aircraft list'!$A$4:$G$39,4,FALSE)="YES"),T726,""),"")</f>
        <v/>
      </c>
      <c r="Y726" s="115" t="str">
        <f>IFERROR(IF(AND(VLOOKUP($F726,'Aircraft list'!$A$4:$G$39,2,FALSE)="YES",VLOOKUP($F726,'Aircraft list'!$A$4:$G$39,4,FALSE)="YES"),V726,""),"")</f>
        <v/>
      </c>
      <c r="Z726" s="116" t="str">
        <f>IFERROR(IF(AND(VLOOKUP($F726,'Aircraft list'!$A$4:$G$39,3,FALSE)="YES",VLOOKUP($F726,'Aircraft list'!$A$4:$G$39,4,FALSE)="YES"),T726,""),"")</f>
        <v/>
      </c>
      <c r="AA726" s="115" t="str">
        <f>IFERROR(IF(AND(VLOOKUP($F726,'Aircraft list'!$A$4:$G$39,3,FALSE)="YES",VLOOKUP($F726,'Aircraft list'!$A$4:$G$39,4,FALSE)="YES"),V726,""),"")</f>
        <v/>
      </c>
      <c r="AB726" s="116" t="str">
        <f>IFERROR(IF(AND(VLOOKUP($F726,'Aircraft list'!$A$4:$G$39,2,FALSE)="YES",VLOOKUP($F726,'Aircraft list'!$A$4:$G$39,6,FALSE)="YES"),T726,""),"")</f>
        <v/>
      </c>
      <c r="AC726" s="115" t="str">
        <f>IFERROR(IF(AND(VLOOKUP($F726,'Aircraft list'!$A$4:$G$39,2,FALSE)="YES",VLOOKUP($F726,'Aircraft list'!$A$4:$G$39,6,FALSE)="YES"),V726,""),"")</f>
        <v/>
      </c>
      <c r="AD726" s="116" t="str">
        <f>IFERROR(IF(AND(VLOOKUP($F726,'Aircraft list'!$A$4:$G$39,3,FALSE)="YES",VLOOKUP($F726,'Aircraft list'!$A$4:$G$39,6,FALSE)="YES"),T726,""),"")</f>
        <v/>
      </c>
      <c r="AE726" s="117" t="str">
        <f>IFERROR(IF(AND(VLOOKUP($F726,'Aircraft list'!$A$4:$G$39,3,FALSE)="YES",VLOOKUP($F726,'Aircraft list'!$A$4:$G$39,6,FALSE)="YES"),U726,""),"")</f>
        <v/>
      </c>
      <c r="AF726" s="115" t="str">
        <f>IFERROR(IF(AND(VLOOKUP($F726,'Aircraft list'!$A$4:$G$39,3,FALSE)="YES",VLOOKUP($F726,'Aircraft list'!$A$4:$G$39,6,FALSE)="YES"),V726,""),"")</f>
        <v/>
      </c>
      <c r="AG726" s="116" t="str">
        <f>IFERROR(IF(VLOOKUP($F726,'Aircraft list'!$A$4:$G$39,5,FALSE)="YES",T726,""),"")</f>
        <v/>
      </c>
      <c r="AH726" s="117" t="str">
        <f>IFERROR(IF(VLOOKUP($F726,'Aircraft list'!$A$4:$G$39,5,FALSE)="YES",U726,""),"")</f>
        <v/>
      </c>
      <c r="AI726" s="115" t="str">
        <f>IFERROR(IF(VLOOKUP($F726,'Aircraft list'!$A$4:$G$39,5,FALSE)="YES",V726,""),"")</f>
        <v/>
      </c>
      <c r="AJ726" s="101"/>
      <c r="AK726" s="101"/>
      <c r="AL726" s="101"/>
      <c r="AM726" s="102" t="str">
        <f>IFERROR(IF(VLOOKUP($F726,'Aircraft list'!$A$4:$G$39,7,FALSE)="YES",N726,""),"")</f>
        <v/>
      </c>
      <c r="AN726" s="112"/>
      <c r="AO726" s="101"/>
      <c r="AP726" s="101"/>
      <c r="AQ726" s="101"/>
      <c r="AR726" s="111"/>
      <c r="AS726" s="102"/>
      <c r="AT726" s="102"/>
    </row>
    <row r="727" spans="1:46" s="50" customFormat="1">
      <c r="A727" s="84"/>
      <c r="B727" s="75"/>
      <c r="C727" s="76"/>
      <c r="D727" s="77"/>
      <c r="E727" s="73" t="str">
        <f t="shared" si="36"/>
        <v/>
      </c>
      <c r="F727" s="79"/>
      <c r="G727" s="80"/>
      <c r="H727" s="50" t="str">
        <f>IFERROR(IF(VLOOKUP(F727,'Aircraft list'!$A$4:$T$59, 3,FALSE)="YES", "ME", "SE" )," ")</f>
        <v xml:space="preserve"> </v>
      </c>
      <c r="I727" s="80"/>
      <c r="J727" s="81" t="str">
        <f ca="1">IFERROR(IF(AND(
MOD(C727-fctlontodouble(VLOOKUP(B727,#REF!,4,FALSE))/360,1)&gt;=MOD((((MID((MID((IF(ISERR(A727),"",fctsoleil(A727,fctlattodouble(VLOOKUP(B727,#REF!,3,FALSE)),fctlontodouble(VLOOKUP(B727,#REF!,4,FALSE)),FALSE))),1,4)),1,2))*60+MID((MID((IF(ISERR(A727),"",fctsoleil(A727,fctlattodouble(VLOOKUP(B727,#REF!,3,FALSE)),fctlontodouble(VLOOKUP(B727,#REF!,4,FALSE)),FALSE))),1,4)),3,4))/(60*24))-fctlontodouble(VLOOKUP(B727,#REF!,4,FALSE))/360,1),
MOD(C727-fctlontodouble(VLOOKUP(B727,#REF!,4,FALSE))/360,1)&lt;MOD((((MID((MID((IF(ISERR(A727),"",fctsoleil(A727,fctlattodouble(VLOOKUP(B727,#REF!,3,FALSE)),fctlontodouble(VLOOKUP(B727,#REF!,4,FALSE)),FALSE))),7,4)),1,2))*60+MID((MID((IF(ISERR(A727),"",fctsoleil(A727,fctlattodouble(VLOOKUP(B727,#REF!,3,FALSE)),fctlontodouble(VLOOKUP(B727,#REF!,4,FALSE)),FALSE))),7,4)),3,4))/(60*24))-fctlontodouble(VLOOKUP(B727,#REF!,4,FALSE))/360,1)
),1,""),"")</f>
        <v/>
      </c>
      <c r="K727" s="82" t="str">
        <f t="shared" si="37"/>
        <v/>
      </c>
      <c r="L727" s="79" t="str">
        <f ca="1">IFERROR(IF(AND(
MOD(E727-fctlontodouble(VLOOKUP(D727,#REF!,4,FALSE))/360,1)&gt;=MOD((((MID((MID((IF(ISERR(A727),"",fctsoleil(A727,fctlattodouble(VLOOKUP(D727,#REF!,3,FALSE)),fctlontodouble(VLOOKUP(D727,#REF!,4,FALSE)),FALSE))),1,4)),1,2))*60+MID((MID((IF(ISERR(A727),"",fctsoleil(A727,fctlattodouble(VLOOKUP(D727,#REF!,3,FALSE)),fctlontodouble(VLOOKUP(D727,#REF!,4,FALSE)),FALSE))),1,4)),3,4))/(60*24))-fctlontodouble(VLOOKUP(D727,#REF!,4,FALSE))/360,1),
MOD(E727-fctlontodouble(VLOOKUP(D727,#REF!,4,FALSE))/360,1)&lt;MOD((((MID((MID((IF(ISERR(A727),"",fctsoleil(A727,fctlattodouble(VLOOKUP(D727,#REF!,3,FALSE)),fctlontodouble(VLOOKUP(D727,#REF!,4,FALSE)),FALSE))),7,4)),1,2))*60+MID((MID((IF(ISERR(A727),"",fctsoleil(A727,fctlattodouble(VLOOKUP(D727,#REF!,3,FALSE)),fctlontodouble(VLOOKUP(D727,#REF!,4,FALSE)),FALSE))),7,4)),3,4))/(60*24))-fctlontodouble(VLOOKUP(D727,#REF!,4,FALSE))/360,1)
),1," "),"")</f>
        <v/>
      </c>
      <c r="M727" s="79" t="str">
        <f t="shared" si="38"/>
        <v/>
      </c>
      <c r="N727" s="94"/>
      <c r="O727" s="83"/>
      <c r="P727" s="95"/>
      <c r="Q727" s="96"/>
      <c r="R727" s="97" t="str">
        <f>IF(AND(A727&lt;&gt;0,B727&lt;&gt;0,D727&lt;&gt;0,C727&lt;&gt;0,N727&lt;&gt;0),(vol_de_nuit(B727,D727,A727,C727,N727/24)*24),"")</f>
        <v/>
      </c>
      <c r="S727" s="98"/>
      <c r="T727" s="95"/>
      <c r="U727" s="99"/>
      <c r="V727" s="100"/>
      <c r="W727" s="101"/>
      <c r="X727" s="116" t="str">
        <f>IFERROR(IF(AND(VLOOKUP($F727,'Aircraft list'!$A$4:$G$39,2,FALSE)="YES",VLOOKUP($F727,'Aircraft list'!$A$4:$G$39,4,FALSE)="YES"),T727,""),"")</f>
        <v/>
      </c>
      <c r="Y727" s="115" t="str">
        <f>IFERROR(IF(AND(VLOOKUP($F727,'Aircraft list'!$A$4:$G$39,2,FALSE)="YES",VLOOKUP($F727,'Aircraft list'!$A$4:$G$39,4,FALSE)="YES"),V727,""),"")</f>
        <v/>
      </c>
      <c r="Z727" s="116" t="str">
        <f>IFERROR(IF(AND(VLOOKUP($F727,'Aircraft list'!$A$4:$G$39,3,FALSE)="YES",VLOOKUP($F727,'Aircraft list'!$A$4:$G$39,4,FALSE)="YES"),T727,""),"")</f>
        <v/>
      </c>
      <c r="AA727" s="115" t="str">
        <f>IFERROR(IF(AND(VLOOKUP($F727,'Aircraft list'!$A$4:$G$39,3,FALSE)="YES",VLOOKUP($F727,'Aircraft list'!$A$4:$G$39,4,FALSE)="YES"),V727,""),"")</f>
        <v/>
      </c>
      <c r="AB727" s="116" t="str">
        <f>IFERROR(IF(AND(VLOOKUP($F727,'Aircraft list'!$A$4:$G$39,2,FALSE)="YES",VLOOKUP($F727,'Aircraft list'!$A$4:$G$39,6,FALSE)="YES"),T727,""),"")</f>
        <v/>
      </c>
      <c r="AC727" s="115" t="str">
        <f>IFERROR(IF(AND(VLOOKUP($F727,'Aircraft list'!$A$4:$G$39,2,FALSE)="YES",VLOOKUP($F727,'Aircraft list'!$A$4:$G$39,6,FALSE)="YES"),V727,""),"")</f>
        <v/>
      </c>
      <c r="AD727" s="116" t="str">
        <f>IFERROR(IF(AND(VLOOKUP($F727,'Aircraft list'!$A$4:$G$39,3,FALSE)="YES",VLOOKUP($F727,'Aircraft list'!$A$4:$G$39,6,FALSE)="YES"),T727,""),"")</f>
        <v/>
      </c>
      <c r="AE727" s="117" t="str">
        <f>IFERROR(IF(AND(VLOOKUP($F727,'Aircraft list'!$A$4:$G$39,3,FALSE)="YES",VLOOKUP($F727,'Aircraft list'!$A$4:$G$39,6,FALSE)="YES"),U727,""),"")</f>
        <v/>
      </c>
      <c r="AF727" s="115" t="str">
        <f>IFERROR(IF(AND(VLOOKUP($F727,'Aircraft list'!$A$4:$G$39,3,FALSE)="YES",VLOOKUP($F727,'Aircraft list'!$A$4:$G$39,6,FALSE)="YES"),V727,""),"")</f>
        <v/>
      </c>
      <c r="AG727" s="116" t="str">
        <f>IFERROR(IF(VLOOKUP($F727,'Aircraft list'!$A$4:$G$39,5,FALSE)="YES",T727,""),"")</f>
        <v/>
      </c>
      <c r="AH727" s="117" t="str">
        <f>IFERROR(IF(VLOOKUP($F727,'Aircraft list'!$A$4:$G$39,5,FALSE)="YES",U727,""),"")</f>
        <v/>
      </c>
      <c r="AI727" s="115" t="str">
        <f>IFERROR(IF(VLOOKUP($F727,'Aircraft list'!$A$4:$G$39,5,FALSE)="YES",V727,""),"")</f>
        <v/>
      </c>
      <c r="AJ727" s="101"/>
      <c r="AK727" s="101"/>
      <c r="AL727" s="101"/>
      <c r="AM727" s="102" t="str">
        <f>IFERROR(IF(VLOOKUP($F727,'Aircraft list'!$A$4:$G$39,7,FALSE)="YES",N727,""),"")</f>
        <v/>
      </c>
      <c r="AN727" s="112"/>
      <c r="AO727" s="101"/>
      <c r="AP727" s="101"/>
      <c r="AQ727" s="101"/>
      <c r="AR727" s="111"/>
      <c r="AS727" s="102"/>
      <c r="AT727" s="102"/>
    </row>
    <row r="728" spans="1:46" s="50" customFormat="1">
      <c r="A728" s="84"/>
      <c r="B728" s="75"/>
      <c r="C728" s="76"/>
      <c r="D728" s="77"/>
      <c r="E728" s="73" t="str">
        <f t="shared" si="36"/>
        <v/>
      </c>
      <c r="F728" s="79"/>
      <c r="G728" s="80"/>
      <c r="H728" s="50" t="str">
        <f>IFERROR(IF(VLOOKUP(F728,'Aircraft list'!$A$4:$T$59, 3,FALSE)="YES", "ME", "SE" )," ")</f>
        <v xml:space="preserve"> </v>
      </c>
      <c r="I728" s="80"/>
      <c r="J728" s="81" t="str">
        <f ca="1">IFERROR(IF(AND(
MOD(C728-fctlontodouble(VLOOKUP(B728,#REF!,4,FALSE))/360,1)&gt;=MOD((((MID((MID((IF(ISERR(A728),"",fctsoleil(A728,fctlattodouble(VLOOKUP(B728,#REF!,3,FALSE)),fctlontodouble(VLOOKUP(B728,#REF!,4,FALSE)),FALSE))),1,4)),1,2))*60+MID((MID((IF(ISERR(A728),"",fctsoleil(A728,fctlattodouble(VLOOKUP(B728,#REF!,3,FALSE)),fctlontodouble(VLOOKUP(B728,#REF!,4,FALSE)),FALSE))),1,4)),3,4))/(60*24))-fctlontodouble(VLOOKUP(B728,#REF!,4,FALSE))/360,1),
MOD(C728-fctlontodouble(VLOOKUP(B728,#REF!,4,FALSE))/360,1)&lt;MOD((((MID((MID((IF(ISERR(A728),"",fctsoleil(A728,fctlattodouble(VLOOKUP(B728,#REF!,3,FALSE)),fctlontodouble(VLOOKUP(B728,#REF!,4,FALSE)),FALSE))),7,4)),1,2))*60+MID((MID((IF(ISERR(A728),"",fctsoleil(A728,fctlattodouble(VLOOKUP(B728,#REF!,3,FALSE)),fctlontodouble(VLOOKUP(B728,#REF!,4,FALSE)),FALSE))),7,4)),3,4))/(60*24))-fctlontodouble(VLOOKUP(B728,#REF!,4,FALSE))/360,1)
),1,""),"")</f>
        <v/>
      </c>
      <c r="K728" s="82" t="str">
        <f t="shared" si="37"/>
        <v/>
      </c>
      <c r="L728" s="79" t="str">
        <f ca="1">IFERROR(IF(AND(
MOD(E728-fctlontodouble(VLOOKUP(D728,#REF!,4,FALSE))/360,1)&gt;=MOD((((MID((MID((IF(ISERR(A728),"",fctsoleil(A728,fctlattodouble(VLOOKUP(D728,#REF!,3,FALSE)),fctlontodouble(VLOOKUP(D728,#REF!,4,FALSE)),FALSE))),1,4)),1,2))*60+MID((MID((IF(ISERR(A728),"",fctsoleil(A728,fctlattodouble(VLOOKUP(D728,#REF!,3,FALSE)),fctlontodouble(VLOOKUP(D728,#REF!,4,FALSE)),FALSE))),1,4)),3,4))/(60*24))-fctlontodouble(VLOOKUP(D728,#REF!,4,FALSE))/360,1),
MOD(E728-fctlontodouble(VLOOKUP(D728,#REF!,4,FALSE))/360,1)&lt;MOD((((MID((MID((IF(ISERR(A728),"",fctsoleil(A728,fctlattodouble(VLOOKUP(D728,#REF!,3,FALSE)),fctlontodouble(VLOOKUP(D728,#REF!,4,FALSE)),FALSE))),7,4)),1,2))*60+MID((MID((IF(ISERR(A728),"",fctsoleil(A728,fctlattodouble(VLOOKUP(D728,#REF!,3,FALSE)),fctlontodouble(VLOOKUP(D728,#REF!,4,FALSE)),FALSE))),7,4)),3,4))/(60*24))-fctlontodouble(VLOOKUP(D728,#REF!,4,FALSE))/360,1)
),1," "),"")</f>
        <v/>
      </c>
      <c r="M728" s="79" t="str">
        <f t="shared" si="38"/>
        <v/>
      </c>
      <c r="N728" s="94"/>
      <c r="O728" s="83"/>
      <c r="P728" s="95"/>
      <c r="Q728" s="96"/>
      <c r="R728" s="97" t="str">
        <f>IF(AND(A728&lt;&gt;0,B728&lt;&gt;0,D728&lt;&gt;0,C728&lt;&gt;0,N728&lt;&gt;0),(vol_de_nuit(B728,D728,A728,C728,N728/24)*24),"")</f>
        <v/>
      </c>
      <c r="S728" s="98"/>
      <c r="T728" s="95"/>
      <c r="U728" s="99"/>
      <c r="V728" s="100"/>
      <c r="W728" s="101"/>
      <c r="X728" s="116" t="str">
        <f>IFERROR(IF(AND(VLOOKUP($F728,'Aircraft list'!$A$4:$G$39,2,FALSE)="YES",VLOOKUP($F728,'Aircraft list'!$A$4:$G$39,4,FALSE)="YES"),T728,""),"")</f>
        <v/>
      </c>
      <c r="Y728" s="115" t="str">
        <f>IFERROR(IF(AND(VLOOKUP($F728,'Aircraft list'!$A$4:$G$39,2,FALSE)="YES",VLOOKUP($F728,'Aircraft list'!$A$4:$G$39,4,FALSE)="YES"),V728,""),"")</f>
        <v/>
      </c>
      <c r="Z728" s="116" t="str">
        <f>IFERROR(IF(AND(VLOOKUP($F728,'Aircraft list'!$A$4:$G$39,3,FALSE)="YES",VLOOKUP($F728,'Aircraft list'!$A$4:$G$39,4,FALSE)="YES"),T728,""),"")</f>
        <v/>
      </c>
      <c r="AA728" s="115" t="str">
        <f>IFERROR(IF(AND(VLOOKUP($F728,'Aircraft list'!$A$4:$G$39,3,FALSE)="YES",VLOOKUP($F728,'Aircraft list'!$A$4:$G$39,4,FALSE)="YES"),V728,""),"")</f>
        <v/>
      </c>
      <c r="AB728" s="116" t="str">
        <f>IFERROR(IF(AND(VLOOKUP($F728,'Aircraft list'!$A$4:$G$39,2,FALSE)="YES",VLOOKUP($F728,'Aircraft list'!$A$4:$G$39,6,FALSE)="YES"),T728,""),"")</f>
        <v/>
      </c>
      <c r="AC728" s="115" t="str">
        <f>IFERROR(IF(AND(VLOOKUP($F728,'Aircraft list'!$A$4:$G$39,2,FALSE)="YES",VLOOKUP($F728,'Aircraft list'!$A$4:$G$39,6,FALSE)="YES"),V728,""),"")</f>
        <v/>
      </c>
      <c r="AD728" s="116" t="str">
        <f>IFERROR(IF(AND(VLOOKUP($F728,'Aircraft list'!$A$4:$G$39,3,FALSE)="YES",VLOOKUP($F728,'Aircraft list'!$A$4:$G$39,6,FALSE)="YES"),T728,""),"")</f>
        <v/>
      </c>
      <c r="AE728" s="117" t="str">
        <f>IFERROR(IF(AND(VLOOKUP($F728,'Aircraft list'!$A$4:$G$39,3,FALSE)="YES",VLOOKUP($F728,'Aircraft list'!$A$4:$G$39,6,FALSE)="YES"),U728,""),"")</f>
        <v/>
      </c>
      <c r="AF728" s="115" t="str">
        <f>IFERROR(IF(AND(VLOOKUP($F728,'Aircraft list'!$A$4:$G$39,3,FALSE)="YES",VLOOKUP($F728,'Aircraft list'!$A$4:$G$39,6,FALSE)="YES"),V728,""),"")</f>
        <v/>
      </c>
      <c r="AG728" s="116" t="str">
        <f>IFERROR(IF(VLOOKUP($F728,'Aircraft list'!$A$4:$G$39,5,FALSE)="YES",T728,""),"")</f>
        <v/>
      </c>
      <c r="AH728" s="117" t="str">
        <f>IFERROR(IF(VLOOKUP($F728,'Aircraft list'!$A$4:$G$39,5,FALSE)="YES",U728,""),"")</f>
        <v/>
      </c>
      <c r="AI728" s="115" t="str">
        <f>IFERROR(IF(VLOOKUP($F728,'Aircraft list'!$A$4:$G$39,5,FALSE)="YES",V728,""),"")</f>
        <v/>
      </c>
      <c r="AJ728" s="101"/>
      <c r="AK728" s="101"/>
      <c r="AL728" s="101"/>
      <c r="AM728" s="102" t="str">
        <f>IFERROR(IF(VLOOKUP($F728,'Aircraft list'!$A$4:$G$39,7,FALSE)="YES",N728,""),"")</f>
        <v/>
      </c>
      <c r="AN728" s="112"/>
      <c r="AO728" s="101"/>
      <c r="AP728" s="101"/>
      <c r="AQ728" s="101"/>
      <c r="AR728" s="111"/>
      <c r="AS728" s="102"/>
      <c r="AT728" s="102"/>
    </row>
    <row r="729" spans="1:46" s="50" customFormat="1">
      <c r="A729" s="84"/>
      <c r="B729" s="75"/>
      <c r="C729" s="76"/>
      <c r="D729" s="77"/>
      <c r="E729" s="73" t="str">
        <f t="shared" si="36"/>
        <v/>
      </c>
      <c r="F729" s="79"/>
      <c r="G729" s="80"/>
      <c r="H729" s="50" t="str">
        <f>IFERROR(IF(VLOOKUP(F729,'Aircraft list'!$A$4:$T$59, 3,FALSE)="YES", "ME", "SE" )," ")</f>
        <v xml:space="preserve"> </v>
      </c>
      <c r="I729" s="80"/>
      <c r="J729" s="81" t="str">
        <f ca="1">IFERROR(IF(AND(
MOD(C729-fctlontodouble(VLOOKUP(B729,#REF!,4,FALSE))/360,1)&gt;=MOD((((MID((MID((IF(ISERR(A729),"",fctsoleil(A729,fctlattodouble(VLOOKUP(B729,#REF!,3,FALSE)),fctlontodouble(VLOOKUP(B729,#REF!,4,FALSE)),FALSE))),1,4)),1,2))*60+MID((MID((IF(ISERR(A729),"",fctsoleil(A729,fctlattodouble(VLOOKUP(B729,#REF!,3,FALSE)),fctlontodouble(VLOOKUP(B729,#REF!,4,FALSE)),FALSE))),1,4)),3,4))/(60*24))-fctlontodouble(VLOOKUP(B729,#REF!,4,FALSE))/360,1),
MOD(C729-fctlontodouble(VLOOKUP(B729,#REF!,4,FALSE))/360,1)&lt;MOD((((MID((MID((IF(ISERR(A729),"",fctsoleil(A729,fctlattodouble(VLOOKUP(B729,#REF!,3,FALSE)),fctlontodouble(VLOOKUP(B729,#REF!,4,FALSE)),FALSE))),7,4)),1,2))*60+MID((MID((IF(ISERR(A729),"",fctsoleil(A729,fctlattodouble(VLOOKUP(B729,#REF!,3,FALSE)),fctlontodouble(VLOOKUP(B729,#REF!,4,FALSE)),FALSE))),7,4)),3,4))/(60*24))-fctlontodouble(VLOOKUP(B729,#REF!,4,FALSE))/360,1)
),1,""),"")</f>
        <v/>
      </c>
      <c r="K729" s="82" t="str">
        <f t="shared" si="37"/>
        <v/>
      </c>
      <c r="L729" s="79" t="str">
        <f ca="1">IFERROR(IF(AND(
MOD(E729-fctlontodouble(VLOOKUP(D729,#REF!,4,FALSE))/360,1)&gt;=MOD((((MID((MID((IF(ISERR(A729),"",fctsoleil(A729,fctlattodouble(VLOOKUP(D729,#REF!,3,FALSE)),fctlontodouble(VLOOKUP(D729,#REF!,4,FALSE)),FALSE))),1,4)),1,2))*60+MID((MID((IF(ISERR(A729),"",fctsoleil(A729,fctlattodouble(VLOOKUP(D729,#REF!,3,FALSE)),fctlontodouble(VLOOKUP(D729,#REF!,4,FALSE)),FALSE))),1,4)),3,4))/(60*24))-fctlontodouble(VLOOKUP(D729,#REF!,4,FALSE))/360,1),
MOD(E729-fctlontodouble(VLOOKUP(D729,#REF!,4,FALSE))/360,1)&lt;MOD((((MID((MID((IF(ISERR(A729),"",fctsoleil(A729,fctlattodouble(VLOOKUP(D729,#REF!,3,FALSE)),fctlontodouble(VLOOKUP(D729,#REF!,4,FALSE)),FALSE))),7,4)),1,2))*60+MID((MID((IF(ISERR(A729),"",fctsoleil(A729,fctlattodouble(VLOOKUP(D729,#REF!,3,FALSE)),fctlontodouble(VLOOKUP(D729,#REF!,4,FALSE)),FALSE))),7,4)),3,4))/(60*24))-fctlontodouble(VLOOKUP(D729,#REF!,4,FALSE))/360,1)
),1," "),"")</f>
        <v/>
      </c>
      <c r="M729" s="79" t="str">
        <f t="shared" si="38"/>
        <v/>
      </c>
      <c r="N729" s="94"/>
      <c r="O729" s="83"/>
      <c r="P729" s="95"/>
      <c r="Q729" s="96"/>
      <c r="R729" s="97" t="str">
        <f>IF(AND(A729&lt;&gt;0,B729&lt;&gt;0,D729&lt;&gt;0,C729&lt;&gt;0,N729&lt;&gt;0),(vol_de_nuit(B729,D729,A729,C729,N729/24)*24),"")</f>
        <v/>
      </c>
      <c r="S729" s="98"/>
      <c r="T729" s="95"/>
      <c r="U729" s="99"/>
      <c r="V729" s="100"/>
      <c r="W729" s="101"/>
      <c r="X729" s="116" t="str">
        <f>IFERROR(IF(AND(VLOOKUP($F729,'Aircraft list'!$A$4:$G$39,2,FALSE)="YES",VLOOKUP($F729,'Aircraft list'!$A$4:$G$39,4,FALSE)="YES"),T729,""),"")</f>
        <v/>
      </c>
      <c r="Y729" s="115" t="str">
        <f>IFERROR(IF(AND(VLOOKUP($F729,'Aircraft list'!$A$4:$G$39,2,FALSE)="YES",VLOOKUP($F729,'Aircraft list'!$A$4:$G$39,4,FALSE)="YES"),V729,""),"")</f>
        <v/>
      </c>
      <c r="Z729" s="116" t="str">
        <f>IFERROR(IF(AND(VLOOKUP($F729,'Aircraft list'!$A$4:$G$39,3,FALSE)="YES",VLOOKUP($F729,'Aircraft list'!$A$4:$G$39,4,FALSE)="YES"),T729,""),"")</f>
        <v/>
      </c>
      <c r="AA729" s="115" t="str">
        <f>IFERROR(IF(AND(VLOOKUP($F729,'Aircraft list'!$A$4:$G$39,3,FALSE)="YES",VLOOKUP($F729,'Aircraft list'!$A$4:$G$39,4,FALSE)="YES"),V729,""),"")</f>
        <v/>
      </c>
      <c r="AB729" s="116" t="str">
        <f>IFERROR(IF(AND(VLOOKUP($F729,'Aircraft list'!$A$4:$G$39,2,FALSE)="YES",VLOOKUP($F729,'Aircraft list'!$A$4:$G$39,6,FALSE)="YES"),T729,""),"")</f>
        <v/>
      </c>
      <c r="AC729" s="115" t="str">
        <f>IFERROR(IF(AND(VLOOKUP($F729,'Aircraft list'!$A$4:$G$39,2,FALSE)="YES",VLOOKUP($F729,'Aircraft list'!$A$4:$G$39,6,FALSE)="YES"),V729,""),"")</f>
        <v/>
      </c>
      <c r="AD729" s="116" t="str">
        <f>IFERROR(IF(AND(VLOOKUP($F729,'Aircraft list'!$A$4:$G$39,3,FALSE)="YES",VLOOKUP($F729,'Aircraft list'!$A$4:$G$39,6,FALSE)="YES"),T729,""),"")</f>
        <v/>
      </c>
      <c r="AE729" s="117" t="str">
        <f>IFERROR(IF(AND(VLOOKUP($F729,'Aircraft list'!$A$4:$G$39,3,FALSE)="YES",VLOOKUP($F729,'Aircraft list'!$A$4:$G$39,6,FALSE)="YES"),U729,""),"")</f>
        <v/>
      </c>
      <c r="AF729" s="115" t="str">
        <f>IFERROR(IF(AND(VLOOKUP($F729,'Aircraft list'!$A$4:$G$39,3,FALSE)="YES",VLOOKUP($F729,'Aircraft list'!$A$4:$G$39,6,FALSE)="YES"),V729,""),"")</f>
        <v/>
      </c>
      <c r="AG729" s="116" t="str">
        <f>IFERROR(IF(VLOOKUP($F729,'Aircraft list'!$A$4:$G$39,5,FALSE)="YES",T729,""),"")</f>
        <v/>
      </c>
      <c r="AH729" s="117" t="str">
        <f>IFERROR(IF(VLOOKUP($F729,'Aircraft list'!$A$4:$G$39,5,FALSE)="YES",U729,""),"")</f>
        <v/>
      </c>
      <c r="AI729" s="115" t="str">
        <f>IFERROR(IF(VLOOKUP($F729,'Aircraft list'!$A$4:$G$39,5,FALSE)="YES",V729,""),"")</f>
        <v/>
      </c>
      <c r="AJ729" s="101"/>
      <c r="AK729" s="101"/>
      <c r="AL729" s="101"/>
      <c r="AM729" s="102" t="str">
        <f>IFERROR(IF(VLOOKUP($F729,'Aircraft list'!$A$4:$G$39,7,FALSE)="YES",N729,""),"")</f>
        <v/>
      </c>
      <c r="AN729" s="112"/>
      <c r="AO729" s="101"/>
      <c r="AP729" s="101"/>
      <c r="AQ729" s="101"/>
      <c r="AR729" s="111"/>
      <c r="AS729" s="102"/>
      <c r="AT729" s="102"/>
    </row>
    <row r="730" spans="1:46" s="50" customFormat="1">
      <c r="A730" s="84"/>
      <c r="B730" s="75"/>
      <c r="C730" s="76"/>
      <c r="D730" s="77"/>
      <c r="E730" s="73" t="str">
        <f t="shared" si="36"/>
        <v/>
      </c>
      <c r="F730" s="79"/>
      <c r="G730" s="80"/>
      <c r="H730" s="50" t="str">
        <f>IFERROR(IF(VLOOKUP(F730,'Aircraft list'!$A$4:$T$59, 3,FALSE)="YES", "ME", "SE" )," ")</f>
        <v xml:space="preserve"> </v>
      </c>
      <c r="I730" s="80"/>
      <c r="J730" s="81" t="str">
        <f ca="1">IFERROR(IF(AND(
MOD(C730-fctlontodouble(VLOOKUP(B730,#REF!,4,FALSE))/360,1)&gt;=MOD((((MID((MID((IF(ISERR(A730),"",fctsoleil(A730,fctlattodouble(VLOOKUP(B730,#REF!,3,FALSE)),fctlontodouble(VLOOKUP(B730,#REF!,4,FALSE)),FALSE))),1,4)),1,2))*60+MID((MID((IF(ISERR(A730),"",fctsoleil(A730,fctlattodouble(VLOOKUP(B730,#REF!,3,FALSE)),fctlontodouble(VLOOKUP(B730,#REF!,4,FALSE)),FALSE))),1,4)),3,4))/(60*24))-fctlontodouble(VLOOKUP(B730,#REF!,4,FALSE))/360,1),
MOD(C730-fctlontodouble(VLOOKUP(B730,#REF!,4,FALSE))/360,1)&lt;MOD((((MID((MID((IF(ISERR(A730),"",fctsoleil(A730,fctlattodouble(VLOOKUP(B730,#REF!,3,FALSE)),fctlontodouble(VLOOKUP(B730,#REF!,4,FALSE)),FALSE))),7,4)),1,2))*60+MID((MID((IF(ISERR(A730),"",fctsoleil(A730,fctlattodouble(VLOOKUP(B730,#REF!,3,FALSE)),fctlontodouble(VLOOKUP(B730,#REF!,4,FALSE)),FALSE))),7,4)),3,4))/(60*24))-fctlontodouble(VLOOKUP(B730,#REF!,4,FALSE))/360,1)
),1,""),"")</f>
        <v/>
      </c>
      <c r="K730" s="82" t="str">
        <f t="shared" si="37"/>
        <v/>
      </c>
      <c r="L730" s="79" t="str">
        <f ca="1">IFERROR(IF(AND(
MOD(E730-fctlontodouble(VLOOKUP(D730,#REF!,4,FALSE))/360,1)&gt;=MOD((((MID((MID((IF(ISERR(A730),"",fctsoleil(A730,fctlattodouble(VLOOKUP(D730,#REF!,3,FALSE)),fctlontodouble(VLOOKUP(D730,#REF!,4,FALSE)),FALSE))),1,4)),1,2))*60+MID((MID((IF(ISERR(A730),"",fctsoleil(A730,fctlattodouble(VLOOKUP(D730,#REF!,3,FALSE)),fctlontodouble(VLOOKUP(D730,#REF!,4,FALSE)),FALSE))),1,4)),3,4))/(60*24))-fctlontodouble(VLOOKUP(D730,#REF!,4,FALSE))/360,1),
MOD(E730-fctlontodouble(VLOOKUP(D730,#REF!,4,FALSE))/360,1)&lt;MOD((((MID((MID((IF(ISERR(A730),"",fctsoleil(A730,fctlattodouble(VLOOKUP(D730,#REF!,3,FALSE)),fctlontodouble(VLOOKUP(D730,#REF!,4,FALSE)),FALSE))),7,4)),1,2))*60+MID((MID((IF(ISERR(A730),"",fctsoleil(A730,fctlattodouble(VLOOKUP(D730,#REF!,3,FALSE)),fctlontodouble(VLOOKUP(D730,#REF!,4,FALSE)),FALSE))),7,4)),3,4))/(60*24))-fctlontodouble(VLOOKUP(D730,#REF!,4,FALSE))/360,1)
),1," "),"")</f>
        <v/>
      </c>
      <c r="M730" s="79" t="str">
        <f t="shared" si="38"/>
        <v/>
      </c>
      <c r="N730" s="94"/>
      <c r="O730" s="83"/>
      <c r="P730" s="95"/>
      <c r="Q730" s="96"/>
      <c r="R730" s="97" t="str">
        <f>IF(AND(A730&lt;&gt;0,B730&lt;&gt;0,D730&lt;&gt;0,C730&lt;&gt;0,N730&lt;&gt;0),(vol_de_nuit(B730,D730,A730,C730,N730/24)*24),"")</f>
        <v/>
      </c>
      <c r="S730" s="98"/>
      <c r="T730" s="95"/>
      <c r="U730" s="99"/>
      <c r="V730" s="100"/>
      <c r="W730" s="101"/>
      <c r="X730" s="116" t="str">
        <f>IFERROR(IF(AND(VLOOKUP($F730,'Aircraft list'!$A$4:$G$39,2,FALSE)="YES",VLOOKUP($F730,'Aircraft list'!$A$4:$G$39,4,FALSE)="YES"),T730,""),"")</f>
        <v/>
      </c>
      <c r="Y730" s="115" t="str">
        <f>IFERROR(IF(AND(VLOOKUP($F730,'Aircraft list'!$A$4:$G$39,2,FALSE)="YES",VLOOKUP($F730,'Aircraft list'!$A$4:$G$39,4,FALSE)="YES"),V730,""),"")</f>
        <v/>
      </c>
      <c r="Z730" s="116" t="str">
        <f>IFERROR(IF(AND(VLOOKUP($F730,'Aircraft list'!$A$4:$G$39,3,FALSE)="YES",VLOOKUP($F730,'Aircraft list'!$A$4:$G$39,4,FALSE)="YES"),T730,""),"")</f>
        <v/>
      </c>
      <c r="AA730" s="115" t="str">
        <f>IFERROR(IF(AND(VLOOKUP($F730,'Aircraft list'!$A$4:$G$39,3,FALSE)="YES",VLOOKUP($F730,'Aircraft list'!$A$4:$G$39,4,FALSE)="YES"),V730,""),"")</f>
        <v/>
      </c>
      <c r="AB730" s="116" t="str">
        <f>IFERROR(IF(AND(VLOOKUP($F730,'Aircraft list'!$A$4:$G$39,2,FALSE)="YES",VLOOKUP($F730,'Aircraft list'!$A$4:$G$39,6,FALSE)="YES"),T730,""),"")</f>
        <v/>
      </c>
      <c r="AC730" s="115" t="str">
        <f>IFERROR(IF(AND(VLOOKUP($F730,'Aircraft list'!$A$4:$G$39,2,FALSE)="YES",VLOOKUP($F730,'Aircraft list'!$A$4:$G$39,6,FALSE)="YES"),V730,""),"")</f>
        <v/>
      </c>
      <c r="AD730" s="116" t="str">
        <f>IFERROR(IF(AND(VLOOKUP($F730,'Aircraft list'!$A$4:$G$39,3,FALSE)="YES",VLOOKUP($F730,'Aircraft list'!$A$4:$G$39,6,FALSE)="YES"),T730,""),"")</f>
        <v/>
      </c>
      <c r="AE730" s="117" t="str">
        <f>IFERROR(IF(AND(VLOOKUP($F730,'Aircraft list'!$A$4:$G$39,3,FALSE)="YES",VLOOKUP($F730,'Aircraft list'!$A$4:$G$39,6,FALSE)="YES"),U730,""),"")</f>
        <v/>
      </c>
      <c r="AF730" s="115" t="str">
        <f>IFERROR(IF(AND(VLOOKUP($F730,'Aircraft list'!$A$4:$G$39,3,FALSE)="YES",VLOOKUP($F730,'Aircraft list'!$A$4:$G$39,6,FALSE)="YES"),V730,""),"")</f>
        <v/>
      </c>
      <c r="AG730" s="116" t="str">
        <f>IFERROR(IF(VLOOKUP($F730,'Aircraft list'!$A$4:$G$39,5,FALSE)="YES",T730,""),"")</f>
        <v/>
      </c>
      <c r="AH730" s="117" t="str">
        <f>IFERROR(IF(VLOOKUP($F730,'Aircraft list'!$A$4:$G$39,5,FALSE)="YES",U730,""),"")</f>
        <v/>
      </c>
      <c r="AI730" s="115" t="str">
        <f>IFERROR(IF(VLOOKUP($F730,'Aircraft list'!$A$4:$G$39,5,FALSE)="YES",V730,""),"")</f>
        <v/>
      </c>
      <c r="AJ730" s="101"/>
      <c r="AK730" s="101"/>
      <c r="AL730" s="101"/>
      <c r="AM730" s="102" t="str">
        <f>IFERROR(IF(VLOOKUP($F730,'Aircraft list'!$A$4:$G$39,7,FALSE)="YES",N730,""),"")</f>
        <v/>
      </c>
      <c r="AN730" s="112"/>
      <c r="AO730" s="101"/>
      <c r="AP730" s="101"/>
      <c r="AQ730" s="101"/>
      <c r="AR730" s="111"/>
      <c r="AS730" s="102"/>
      <c r="AT730" s="102"/>
    </row>
    <row r="731" spans="1:46" s="50" customFormat="1">
      <c r="A731" s="84"/>
      <c r="B731" s="75"/>
      <c r="C731" s="76"/>
      <c r="D731" s="77"/>
      <c r="E731" s="73" t="str">
        <f t="shared" si="36"/>
        <v/>
      </c>
      <c r="F731" s="79"/>
      <c r="G731" s="80"/>
      <c r="H731" s="50" t="str">
        <f>IFERROR(IF(VLOOKUP(F731,'Aircraft list'!$A$4:$T$59, 3,FALSE)="YES", "ME", "SE" )," ")</f>
        <v xml:space="preserve"> </v>
      </c>
      <c r="I731" s="80"/>
      <c r="J731" s="81" t="str">
        <f ca="1">IFERROR(IF(AND(
MOD(C731-fctlontodouble(VLOOKUP(B731,#REF!,4,FALSE))/360,1)&gt;=MOD((((MID((MID((IF(ISERR(A731),"",fctsoleil(A731,fctlattodouble(VLOOKUP(B731,#REF!,3,FALSE)),fctlontodouble(VLOOKUP(B731,#REF!,4,FALSE)),FALSE))),1,4)),1,2))*60+MID((MID((IF(ISERR(A731),"",fctsoleil(A731,fctlattodouble(VLOOKUP(B731,#REF!,3,FALSE)),fctlontodouble(VLOOKUP(B731,#REF!,4,FALSE)),FALSE))),1,4)),3,4))/(60*24))-fctlontodouble(VLOOKUP(B731,#REF!,4,FALSE))/360,1),
MOD(C731-fctlontodouble(VLOOKUP(B731,#REF!,4,FALSE))/360,1)&lt;MOD((((MID((MID((IF(ISERR(A731),"",fctsoleil(A731,fctlattodouble(VLOOKUP(B731,#REF!,3,FALSE)),fctlontodouble(VLOOKUP(B731,#REF!,4,FALSE)),FALSE))),7,4)),1,2))*60+MID((MID((IF(ISERR(A731),"",fctsoleil(A731,fctlattodouble(VLOOKUP(B731,#REF!,3,FALSE)),fctlontodouble(VLOOKUP(B731,#REF!,4,FALSE)),FALSE))),7,4)),3,4))/(60*24))-fctlontodouble(VLOOKUP(B731,#REF!,4,FALSE))/360,1)
),1,""),"")</f>
        <v/>
      </c>
      <c r="K731" s="82" t="str">
        <f t="shared" si="37"/>
        <v/>
      </c>
      <c r="L731" s="79" t="str">
        <f ca="1">IFERROR(IF(AND(
MOD(E731-fctlontodouble(VLOOKUP(D731,#REF!,4,FALSE))/360,1)&gt;=MOD((((MID((MID((IF(ISERR(A731),"",fctsoleil(A731,fctlattodouble(VLOOKUP(D731,#REF!,3,FALSE)),fctlontodouble(VLOOKUP(D731,#REF!,4,FALSE)),FALSE))),1,4)),1,2))*60+MID((MID((IF(ISERR(A731),"",fctsoleil(A731,fctlattodouble(VLOOKUP(D731,#REF!,3,FALSE)),fctlontodouble(VLOOKUP(D731,#REF!,4,FALSE)),FALSE))),1,4)),3,4))/(60*24))-fctlontodouble(VLOOKUP(D731,#REF!,4,FALSE))/360,1),
MOD(E731-fctlontodouble(VLOOKUP(D731,#REF!,4,FALSE))/360,1)&lt;MOD((((MID((MID((IF(ISERR(A731),"",fctsoleil(A731,fctlattodouble(VLOOKUP(D731,#REF!,3,FALSE)),fctlontodouble(VLOOKUP(D731,#REF!,4,FALSE)),FALSE))),7,4)),1,2))*60+MID((MID((IF(ISERR(A731),"",fctsoleil(A731,fctlattodouble(VLOOKUP(D731,#REF!,3,FALSE)),fctlontodouble(VLOOKUP(D731,#REF!,4,FALSE)),FALSE))),7,4)),3,4))/(60*24))-fctlontodouble(VLOOKUP(D731,#REF!,4,FALSE))/360,1)
),1," "),"")</f>
        <v/>
      </c>
      <c r="M731" s="79" t="str">
        <f t="shared" si="38"/>
        <v/>
      </c>
      <c r="N731" s="94"/>
      <c r="O731" s="83"/>
      <c r="P731" s="95"/>
      <c r="Q731" s="96"/>
      <c r="R731" s="97" t="str">
        <f>IF(AND(A731&lt;&gt;0,B731&lt;&gt;0,D731&lt;&gt;0,C731&lt;&gt;0,N731&lt;&gt;0),(vol_de_nuit(B731,D731,A731,C731,N731/24)*24),"")</f>
        <v/>
      </c>
      <c r="S731" s="98"/>
      <c r="T731" s="95"/>
      <c r="U731" s="99"/>
      <c r="V731" s="100"/>
      <c r="W731" s="101"/>
      <c r="X731" s="116" t="str">
        <f>IFERROR(IF(AND(VLOOKUP($F731,'Aircraft list'!$A$4:$G$39,2,FALSE)="YES",VLOOKUP($F731,'Aircraft list'!$A$4:$G$39,4,FALSE)="YES"),T731,""),"")</f>
        <v/>
      </c>
      <c r="Y731" s="115" t="str">
        <f>IFERROR(IF(AND(VLOOKUP($F731,'Aircraft list'!$A$4:$G$39,2,FALSE)="YES",VLOOKUP($F731,'Aircraft list'!$A$4:$G$39,4,FALSE)="YES"),V731,""),"")</f>
        <v/>
      </c>
      <c r="Z731" s="116" t="str">
        <f>IFERROR(IF(AND(VLOOKUP($F731,'Aircraft list'!$A$4:$G$39,3,FALSE)="YES",VLOOKUP($F731,'Aircraft list'!$A$4:$G$39,4,FALSE)="YES"),T731,""),"")</f>
        <v/>
      </c>
      <c r="AA731" s="115" t="str">
        <f>IFERROR(IF(AND(VLOOKUP($F731,'Aircraft list'!$A$4:$G$39,3,FALSE)="YES",VLOOKUP($F731,'Aircraft list'!$A$4:$G$39,4,FALSE)="YES"),V731,""),"")</f>
        <v/>
      </c>
      <c r="AB731" s="116" t="str">
        <f>IFERROR(IF(AND(VLOOKUP($F731,'Aircraft list'!$A$4:$G$39,2,FALSE)="YES",VLOOKUP($F731,'Aircraft list'!$A$4:$G$39,6,FALSE)="YES"),T731,""),"")</f>
        <v/>
      </c>
      <c r="AC731" s="115" t="str">
        <f>IFERROR(IF(AND(VLOOKUP($F731,'Aircraft list'!$A$4:$G$39,2,FALSE)="YES",VLOOKUP($F731,'Aircraft list'!$A$4:$G$39,6,FALSE)="YES"),V731,""),"")</f>
        <v/>
      </c>
      <c r="AD731" s="116" t="str">
        <f>IFERROR(IF(AND(VLOOKUP($F731,'Aircraft list'!$A$4:$G$39,3,FALSE)="YES",VLOOKUP($F731,'Aircraft list'!$A$4:$G$39,6,FALSE)="YES"),T731,""),"")</f>
        <v/>
      </c>
      <c r="AE731" s="117" t="str">
        <f>IFERROR(IF(AND(VLOOKUP($F731,'Aircraft list'!$A$4:$G$39,3,FALSE)="YES",VLOOKUP($F731,'Aircraft list'!$A$4:$G$39,6,FALSE)="YES"),U731,""),"")</f>
        <v/>
      </c>
      <c r="AF731" s="115" t="str">
        <f>IFERROR(IF(AND(VLOOKUP($F731,'Aircraft list'!$A$4:$G$39,3,FALSE)="YES",VLOOKUP($F731,'Aircraft list'!$A$4:$G$39,6,FALSE)="YES"),V731,""),"")</f>
        <v/>
      </c>
      <c r="AG731" s="116" t="str">
        <f>IFERROR(IF(VLOOKUP($F731,'Aircraft list'!$A$4:$G$39,5,FALSE)="YES",T731,""),"")</f>
        <v/>
      </c>
      <c r="AH731" s="117" t="str">
        <f>IFERROR(IF(VLOOKUP($F731,'Aircraft list'!$A$4:$G$39,5,FALSE)="YES",U731,""),"")</f>
        <v/>
      </c>
      <c r="AI731" s="115" t="str">
        <f>IFERROR(IF(VLOOKUP($F731,'Aircraft list'!$A$4:$G$39,5,FALSE)="YES",V731,""),"")</f>
        <v/>
      </c>
      <c r="AJ731" s="101"/>
      <c r="AK731" s="101"/>
      <c r="AL731" s="101"/>
      <c r="AM731" s="102" t="str">
        <f>IFERROR(IF(VLOOKUP($F731,'Aircraft list'!$A$4:$G$39,7,FALSE)="YES",N731,""),"")</f>
        <v/>
      </c>
      <c r="AN731" s="112"/>
      <c r="AO731" s="101"/>
      <c r="AP731" s="101"/>
      <c r="AQ731" s="101"/>
      <c r="AR731" s="111"/>
      <c r="AS731" s="102"/>
      <c r="AT731" s="102"/>
    </row>
    <row r="732" spans="1:46" s="50" customFormat="1">
      <c r="A732" s="84"/>
      <c r="B732" s="75"/>
      <c r="C732" s="76"/>
      <c r="D732" s="77"/>
      <c r="E732" s="73" t="str">
        <f t="shared" si="36"/>
        <v/>
      </c>
      <c r="F732" s="79"/>
      <c r="G732" s="80"/>
      <c r="H732" s="50" t="str">
        <f>IFERROR(IF(VLOOKUP(F732,'Aircraft list'!$A$4:$T$59, 3,FALSE)="YES", "ME", "SE" )," ")</f>
        <v xml:space="preserve"> </v>
      </c>
      <c r="I732" s="80"/>
      <c r="J732" s="81" t="str">
        <f ca="1">IFERROR(IF(AND(
MOD(C732-fctlontodouble(VLOOKUP(B732,#REF!,4,FALSE))/360,1)&gt;=MOD((((MID((MID((IF(ISERR(A732),"",fctsoleil(A732,fctlattodouble(VLOOKUP(B732,#REF!,3,FALSE)),fctlontodouble(VLOOKUP(B732,#REF!,4,FALSE)),FALSE))),1,4)),1,2))*60+MID((MID((IF(ISERR(A732),"",fctsoleil(A732,fctlattodouble(VLOOKUP(B732,#REF!,3,FALSE)),fctlontodouble(VLOOKUP(B732,#REF!,4,FALSE)),FALSE))),1,4)),3,4))/(60*24))-fctlontodouble(VLOOKUP(B732,#REF!,4,FALSE))/360,1),
MOD(C732-fctlontodouble(VLOOKUP(B732,#REF!,4,FALSE))/360,1)&lt;MOD((((MID((MID((IF(ISERR(A732),"",fctsoleil(A732,fctlattodouble(VLOOKUP(B732,#REF!,3,FALSE)),fctlontodouble(VLOOKUP(B732,#REF!,4,FALSE)),FALSE))),7,4)),1,2))*60+MID((MID((IF(ISERR(A732),"",fctsoleil(A732,fctlattodouble(VLOOKUP(B732,#REF!,3,FALSE)),fctlontodouble(VLOOKUP(B732,#REF!,4,FALSE)),FALSE))),7,4)),3,4))/(60*24))-fctlontodouble(VLOOKUP(B732,#REF!,4,FALSE))/360,1)
),1,""),"")</f>
        <v/>
      </c>
      <c r="K732" s="82" t="str">
        <f t="shared" si="37"/>
        <v/>
      </c>
      <c r="L732" s="79" t="str">
        <f ca="1">IFERROR(IF(AND(
MOD(E732-fctlontodouble(VLOOKUP(D732,#REF!,4,FALSE))/360,1)&gt;=MOD((((MID((MID((IF(ISERR(A732),"",fctsoleil(A732,fctlattodouble(VLOOKUP(D732,#REF!,3,FALSE)),fctlontodouble(VLOOKUP(D732,#REF!,4,FALSE)),FALSE))),1,4)),1,2))*60+MID((MID((IF(ISERR(A732),"",fctsoleil(A732,fctlattodouble(VLOOKUP(D732,#REF!,3,FALSE)),fctlontodouble(VLOOKUP(D732,#REF!,4,FALSE)),FALSE))),1,4)),3,4))/(60*24))-fctlontodouble(VLOOKUP(D732,#REF!,4,FALSE))/360,1),
MOD(E732-fctlontodouble(VLOOKUP(D732,#REF!,4,FALSE))/360,1)&lt;MOD((((MID((MID((IF(ISERR(A732),"",fctsoleil(A732,fctlattodouble(VLOOKUP(D732,#REF!,3,FALSE)),fctlontodouble(VLOOKUP(D732,#REF!,4,FALSE)),FALSE))),7,4)),1,2))*60+MID((MID((IF(ISERR(A732),"",fctsoleil(A732,fctlattodouble(VLOOKUP(D732,#REF!,3,FALSE)),fctlontodouble(VLOOKUP(D732,#REF!,4,FALSE)),FALSE))),7,4)),3,4))/(60*24))-fctlontodouble(VLOOKUP(D732,#REF!,4,FALSE))/360,1)
),1," "),"")</f>
        <v/>
      </c>
      <c r="M732" s="79" t="str">
        <f t="shared" si="38"/>
        <v/>
      </c>
      <c r="N732" s="94"/>
      <c r="O732" s="83"/>
      <c r="P732" s="95"/>
      <c r="Q732" s="96"/>
      <c r="R732" s="97" t="str">
        <f>IF(AND(A732&lt;&gt;0,B732&lt;&gt;0,D732&lt;&gt;0,C732&lt;&gt;0,N732&lt;&gt;0),(vol_de_nuit(B732,D732,A732,C732,N732/24)*24),"")</f>
        <v/>
      </c>
      <c r="S732" s="98"/>
      <c r="T732" s="95"/>
      <c r="U732" s="99"/>
      <c r="V732" s="100"/>
      <c r="W732" s="101"/>
      <c r="X732" s="116" t="str">
        <f>IFERROR(IF(AND(VLOOKUP($F732,'Aircraft list'!$A$4:$G$39,2,FALSE)="YES",VLOOKUP($F732,'Aircraft list'!$A$4:$G$39,4,FALSE)="YES"),T732,""),"")</f>
        <v/>
      </c>
      <c r="Y732" s="115" t="str">
        <f>IFERROR(IF(AND(VLOOKUP($F732,'Aircraft list'!$A$4:$G$39,2,FALSE)="YES",VLOOKUP($F732,'Aircraft list'!$A$4:$G$39,4,FALSE)="YES"),V732,""),"")</f>
        <v/>
      </c>
      <c r="Z732" s="116" t="str">
        <f>IFERROR(IF(AND(VLOOKUP($F732,'Aircraft list'!$A$4:$G$39,3,FALSE)="YES",VLOOKUP($F732,'Aircraft list'!$A$4:$G$39,4,FALSE)="YES"),T732,""),"")</f>
        <v/>
      </c>
      <c r="AA732" s="115" t="str">
        <f>IFERROR(IF(AND(VLOOKUP($F732,'Aircraft list'!$A$4:$G$39,3,FALSE)="YES",VLOOKUP($F732,'Aircraft list'!$A$4:$G$39,4,FALSE)="YES"),V732,""),"")</f>
        <v/>
      </c>
      <c r="AB732" s="116" t="str">
        <f>IFERROR(IF(AND(VLOOKUP($F732,'Aircraft list'!$A$4:$G$39,2,FALSE)="YES",VLOOKUP($F732,'Aircraft list'!$A$4:$G$39,6,FALSE)="YES"),T732,""),"")</f>
        <v/>
      </c>
      <c r="AC732" s="115" t="str">
        <f>IFERROR(IF(AND(VLOOKUP($F732,'Aircraft list'!$A$4:$G$39,2,FALSE)="YES",VLOOKUP($F732,'Aircraft list'!$A$4:$G$39,6,FALSE)="YES"),V732,""),"")</f>
        <v/>
      </c>
      <c r="AD732" s="116" t="str">
        <f>IFERROR(IF(AND(VLOOKUP($F732,'Aircraft list'!$A$4:$G$39,3,FALSE)="YES",VLOOKUP($F732,'Aircraft list'!$A$4:$G$39,6,FALSE)="YES"),T732,""),"")</f>
        <v/>
      </c>
      <c r="AE732" s="117" t="str">
        <f>IFERROR(IF(AND(VLOOKUP($F732,'Aircraft list'!$A$4:$G$39,3,FALSE)="YES",VLOOKUP($F732,'Aircraft list'!$A$4:$G$39,6,FALSE)="YES"),U732,""),"")</f>
        <v/>
      </c>
      <c r="AF732" s="115" t="str">
        <f>IFERROR(IF(AND(VLOOKUP($F732,'Aircraft list'!$A$4:$G$39,3,FALSE)="YES",VLOOKUP($F732,'Aircraft list'!$A$4:$G$39,6,FALSE)="YES"),V732,""),"")</f>
        <v/>
      </c>
      <c r="AG732" s="116" t="str">
        <f>IFERROR(IF(VLOOKUP($F732,'Aircraft list'!$A$4:$G$39,5,FALSE)="YES",T732,""),"")</f>
        <v/>
      </c>
      <c r="AH732" s="117" t="str">
        <f>IFERROR(IF(VLOOKUP($F732,'Aircraft list'!$A$4:$G$39,5,FALSE)="YES",U732,""),"")</f>
        <v/>
      </c>
      <c r="AI732" s="115" t="str">
        <f>IFERROR(IF(VLOOKUP($F732,'Aircraft list'!$A$4:$G$39,5,FALSE)="YES",V732,""),"")</f>
        <v/>
      </c>
      <c r="AJ732" s="101"/>
      <c r="AK732" s="101"/>
      <c r="AL732" s="101"/>
      <c r="AM732" s="102" t="str">
        <f>IFERROR(IF(VLOOKUP($F732,'Aircraft list'!$A$4:$G$39,7,FALSE)="YES",N732,""),"")</f>
        <v/>
      </c>
      <c r="AN732" s="112"/>
      <c r="AO732" s="101"/>
      <c r="AP732" s="101"/>
      <c r="AQ732" s="101"/>
      <c r="AR732" s="111"/>
      <c r="AS732" s="102"/>
      <c r="AT732" s="102"/>
    </row>
    <row r="733" spans="1:46" s="50" customFormat="1">
      <c r="A733" s="84"/>
      <c r="B733" s="75"/>
      <c r="C733" s="76"/>
      <c r="D733" s="77"/>
      <c r="E733" s="73" t="str">
        <f t="shared" si="36"/>
        <v/>
      </c>
      <c r="F733" s="79"/>
      <c r="G733" s="80"/>
      <c r="H733" s="50" t="str">
        <f>IFERROR(IF(VLOOKUP(F733,'Aircraft list'!$A$4:$T$59, 3,FALSE)="YES", "ME", "SE" )," ")</f>
        <v xml:space="preserve"> </v>
      </c>
      <c r="I733" s="80"/>
      <c r="J733" s="81" t="str">
        <f ca="1">IFERROR(IF(AND(
MOD(C733-fctlontodouble(VLOOKUP(B733,#REF!,4,FALSE))/360,1)&gt;=MOD((((MID((MID((IF(ISERR(A733),"",fctsoleil(A733,fctlattodouble(VLOOKUP(B733,#REF!,3,FALSE)),fctlontodouble(VLOOKUP(B733,#REF!,4,FALSE)),FALSE))),1,4)),1,2))*60+MID((MID((IF(ISERR(A733),"",fctsoleil(A733,fctlattodouble(VLOOKUP(B733,#REF!,3,FALSE)),fctlontodouble(VLOOKUP(B733,#REF!,4,FALSE)),FALSE))),1,4)),3,4))/(60*24))-fctlontodouble(VLOOKUP(B733,#REF!,4,FALSE))/360,1),
MOD(C733-fctlontodouble(VLOOKUP(B733,#REF!,4,FALSE))/360,1)&lt;MOD((((MID((MID((IF(ISERR(A733),"",fctsoleil(A733,fctlattodouble(VLOOKUP(B733,#REF!,3,FALSE)),fctlontodouble(VLOOKUP(B733,#REF!,4,FALSE)),FALSE))),7,4)),1,2))*60+MID((MID((IF(ISERR(A733),"",fctsoleil(A733,fctlattodouble(VLOOKUP(B733,#REF!,3,FALSE)),fctlontodouble(VLOOKUP(B733,#REF!,4,FALSE)),FALSE))),7,4)),3,4))/(60*24))-fctlontodouble(VLOOKUP(B733,#REF!,4,FALSE))/360,1)
),1,""),"")</f>
        <v/>
      </c>
      <c r="K733" s="82" t="str">
        <f t="shared" si="37"/>
        <v/>
      </c>
      <c r="L733" s="79" t="str">
        <f ca="1">IFERROR(IF(AND(
MOD(E733-fctlontodouble(VLOOKUP(D733,#REF!,4,FALSE))/360,1)&gt;=MOD((((MID((MID((IF(ISERR(A733),"",fctsoleil(A733,fctlattodouble(VLOOKUP(D733,#REF!,3,FALSE)),fctlontodouble(VLOOKUP(D733,#REF!,4,FALSE)),FALSE))),1,4)),1,2))*60+MID((MID((IF(ISERR(A733),"",fctsoleil(A733,fctlattodouble(VLOOKUP(D733,#REF!,3,FALSE)),fctlontodouble(VLOOKUP(D733,#REF!,4,FALSE)),FALSE))),1,4)),3,4))/(60*24))-fctlontodouble(VLOOKUP(D733,#REF!,4,FALSE))/360,1),
MOD(E733-fctlontodouble(VLOOKUP(D733,#REF!,4,FALSE))/360,1)&lt;MOD((((MID((MID((IF(ISERR(A733),"",fctsoleil(A733,fctlattodouble(VLOOKUP(D733,#REF!,3,FALSE)),fctlontodouble(VLOOKUP(D733,#REF!,4,FALSE)),FALSE))),7,4)),1,2))*60+MID((MID((IF(ISERR(A733),"",fctsoleil(A733,fctlattodouble(VLOOKUP(D733,#REF!,3,FALSE)),fctlontodouble(VLOOKUP(D733,#REF!,4,FALSE)),FALSE))),7,4)),3,4))/(60*24))-fctlontodouble(VLOOKUP(D733,#REF!,4,FALSE))/360,1)
),1," "),"")</f>
        <v/>
      </c>
      <c r="M733" s="79" t="str">
        <f t="shared" si="38"/>
        <v/>
      </c>
      <c r="N733" s="94"/>
      <c r="O733" s="83"/>
      <c r="P733" s="95"/>
      <c r="Q733" s="96"/>
      <c r="R733" s="97" t="str">
        <f>IF(AND(A733&lt;&gt;0,B733&lt;&gt;0,D733&lt;&gt;0,C733&lt;&gt;0,N733&lt;&gt;0),(vol_de_nuit(B733,D733,A733,C733,N733/24)*24),"")</f>
        <v/>
      </c>
      <c r="S733" s="98"/>
      <c r="T733" s="95"/>
      <c r="U733" s="99"/>
      <c r="V733" s="100"/>
      <c r="W733" s="101"/>
      <c r="X733" s="116" t="str">
        <f>IFERROR(IF(AND(VLOOKUP($F733,'Aircraft list'!$A$4:$G$39,2,FALSE)="YES",VLOOKUP($F733,'Aircraft list'!$A$4:$G$39,4,FALSE)="YES"),T733,""),"")</f>
        <v/>
      </c>
      <c r="Y733" s="115" t="str">
        <f>IFERROR(IF(AND(VLOOKUP($F733,'Aircraft list'!$A$4:$G$39,2,FALSE)="YES",VLOOKUP($F733,'Aircraft list'!$A$4:$G$39,4,FALSE)="YES"),V733,""),"")</f>
        <v/>
      </c>
      <c r="Z733" s="116" t="str">
        <f>IFERROR(IF(AND(VLOOKUP($F733,'Aircraft list'!$A$4:$G$39,3,FALSE)="YES",VLOOKUP($F733,'Aircraft list'!$A$4:$G$39,4,FALSE)="YES"),T733,""),"")</f>
        <v/>
      </c>
      <c r="AA733" s="115" t="str">
        <f>IFERROR(IF(AND(VLOOKUP($F733,'Aircraft list'!$A$4:$G$39,3,FALSE)="YES",VLOOKUP($F733,'Aircraft list'!$A$4:$G$39,4,FALSE)="YES"),V733,""),"")</f>
        <v/>
      </c>
      <c r="AB733" s="116" t="str">
        <f>IFERROR(IF(AND(VLOOKUP($F733,'Aircraft list'!$A$4:$G$39,2,FALSE)="YES",VLOOKUP($F733,'Aircraft list'!$A$4:$G$39,6,FALSE)="YES"),T733,""),"")</f>
        <v/>
      </c>
      <c r="AC733" s="115" t="str">
        <f>IFERROR(IF(AND(VLOOKUP($F733,'Aircraft list'!$A$4:$G$39,2,FALSE)="YES",VLOOKUP($F733,'Aircraft list'!$A$4:$G$39,6,FALSE)="YES"),V733,""),"")</f>
        <v/>
      </c>
      <c r="AD733" s="116" t="str">
        <f>IFERROR(IF(AND(VLOOKUP($F733,'Aircraft list'!$A$4:$G$39,3,FALSE)="YES",VLOOKUP($F733,'Aircraft list'!$A$4:$G$39,6,FALSE)="YES"),T733,""),"")</f>
        <v/>
      </c>
      <c r="AE733" s="117" t="str">
        <f>IFERROR(IF(AND(VLOOKUP($F733,'Aircraft list'!$A$4:$G$39,3,FALSE)="YES",VLOOKUP($F733,'Aircraft list'!$A$4:$G$39,6,FALSE)="YES"),U733,""),"")</f>
        <v/>
      </c>
      <c r="AF733" s="115" t="str">
        <f>IFERROR(IF(AND(VLOOKUP($F733,'Aircraft list'!$A$4:$G$39,3,FALSE)="YES",VLOOKUP($F733,'Aircraft list'!$A$4:$G$39,6,FALSE)="YES"),V733,""),"")</f>
        <v/>
      </c>
      <c r="AG733" s="116" t="str">
        <f>IFERROR(IF(VLOOKUP($F733,'Aircraft list'!$A$4:$G$39,5,FALSE)="YES",T733,""),"")</f>
        <v/>
      </c>
      <c r="AH733" s="117" t="str">
        <f>IFERROR(IF(VLOOKUP($F733,'Aircraft list'!$A$4:$G$39,5,FALSE)="YES",U733,""),"")</f>
        <v/>
      </c>
      <c r="AI733" s="115" t="str">
        <f>IFERROR(IF(VLOOKUP($F733,'Aircraft list'!$A$4:$G$39,5,FALSE)="YES",V733,""),"")</f>
        <v/>
      </c>
      <c r="AJ733" s="101"/>
      <c r="AK733" s="101"/>
      <c r="AL733" s="101"/>
      <c r="AM733" s="102" t="str">
        <f>IFERROR(IF(VLOOKUP($F733,'Aircraft list'!$A$4:$G$39,7,FALSE)="YES",N733,""),"")</f>
        <v/>
      </c>
      <c r="AN733" s="112"/>
      <c r="AO733" s="101"/>
      <c r="AP733" s="101"/>
      <c r="AQ733" s="101"/>
      <c r="AR733" s="111"/>
      <c r="AS733" s="102"/>
      <c r="AT733" s="102"/>
    </row>
    <row r="734" spans="1:46" s="50" customFormat="1">
      <c r="A734" s="84"/>
      <c r="B734" s="75"/>
      <c r="C734" s="76"/>
      <c r="D734" s="77"/>
      <c r="E734" s="73" t="str">
        <f t="shared" si="36"/>
        <v/>
      </c>
      <c r="F734" s="79"/>
      <c r="G734" s="80"/>
      <c r="H734" s="50" t="str">
        <f>IFERROR(IF(VLOOKUP(F734,'Aircraft list'!$A$4:$T$59, 3,FALSE)="YES", "ME", "SE" )," ")</f>
        <v xml:space="preserve"> </v>
      </c>
      <c r="I734" s="80"/>
      <c r="J734" s="81" t="str">
        <f ca="1">IFERROR(IF(AND(
MOD(C734-fctlontodouble(VLOOKUP(B734,#REF!,4,FALSE))/360,1)&gt;=MOD((((MID((MID((IF(ISERR(A734),"",fctsoleil(A734,fctlattodouble(VLOOKUP(B734,#REF!,3,FALSE)),fctlontodouble(VLOOKUP(B734,#REF!,4,FALSE)),FALSE))),1,4)),1,2))*60+MID((MID((IF(ISERR(A734),"",fctsoleil(A734,fctlattodouble(VLOOKUP(B734,#REF!,3,FALSE)),fctlontodouble(VLOOKUP(B734,#REF!,4,FALSE)),FALSE))),1,4)),3,4))/(60*24))-fctlontodouble(VLOOKUP(B734,#REF!,4,FALSE))/360,1),
MOD(C734-fctlontodouble(VLOOKUP(B734,#REF!,4,FALSE))/360,1)&lt;MOD((((MID((MID((IF(ISERR(A734),"",fctsoleil(A734,fctlattodouble(VLOOKUP(B734,#REF!,3,FALSE)),fctlontodouble(VLOOKUP(B734,#REF!,4,FALSE)),FALSE))),7,4)),1,2))*60+MID((MID((IF(ISERR(A734),"",fctsoleil(A734,fctlattodouble(VLOOKUP(B734,#REF!,3,FALSE)),fctlontodouble(VLOOKUP(B734,#REF!,4,FALSE)),FALSE))),7,4)),3,4))/(60*24))-fctlontodouble(VLOOKUP(B734,#REF!,4,FALSE))/360,1)
),1,""),"")</f>
        <v/>
      </c>
      <c r="K734" s="82" t="str">
        <f t="shared" si="37"/>
        <v/>
      </c>
      <c r="L734" s="79" t="str">
        <f ca="1">IFERROR(IF(AND(
MOD(E734-fctlontodouble(VLOOKUP(D734,#REF!,4,FALSE))/360,1)&gt;=MOD((((MID((MID((IF(ISERR(A734),"",fctsoleil(A734,fctlattodouble(VLOOKUP(D734,#REF!,3,FALSE)),fctlontodouble(VLOOKUP(D734,#REF!,4,FALSE)),FALSE))),1,4)),1,2))*60+MID((MID((IF(ISERR(A734),"",fctsoleil(A734,fctlattodouble(VLOOKUP(D734,#REF!,3,FALSE)),fctlontodouble(VLOOKUP(D734,#REF!,4,FALSE)),FALSE))),1,4)),3,4))/(60*24))-fctlontodouble(VLOOKUP(D734,#REF!,4,FALSE))/360,1),
MOD(E734-fctlontodouble(VLOOKUP(D734,#REF!,4,FALSE))/360,1)&lt;MOD((((MID((MID((IF(ISERR(A734),"",fctsoleil(A734,fctlattodouble(VLOOKUP(D734,#REF!,3,FALSE)),fctlontodouble(VLOOKUP(D734,#REF!,4,FALSE)),FALSE))),7,4)),1,2))*60+MID((MID((IF(ISERR(A734),"",fctsoleil(A734,fctlattodouble(VLOOKUP(D734,#REF!,3,FALSE)),fctlontodouble(VLOOKUP(D734,#REF!,4,FALSE)),FALSE))),7,4)),3,4))/(60*24))-fctlontodouble(VLOOKUP(D734,#REF!,4,FALSE))/360,1)
),1," "),"")</f>
        <v/>
      </c>
      <c r="M734" s="79" t="str">
        <f t="shared" si="38"/>
        <v/>
      </c>
      <c r="N734" s="94"/>
      <c r="O734" s="83"/>
      <c r="P734" s="95"/>
      <c r="Q734" s="96"/>
      <c r="R734" s="97" t="str">
        <f>IF(AND(A734&lt;&gt;0,B734&lt;&gt;0,D734&lt;&gt;0,C734&lt;&gt;0,N734&lt;&gt;0),(vol_de_nuit(B734,D734,A734,C734,N734/24)*24),"")</f>
        <v/>
      </c>
      <c r="S734" s="98"/>
      <c r="T734" s="95"/>
      <c r="U734" s="99"/>
      <c r="V734" s="100"/>
      <c r="W734" s="101"/>
      <c r="X734" s="116" t="str">
        <f>IFERROR(IF(AND(VLOOKUP($F734,'Aircraft list'!$A$4:$G$39,2,FALSE)="YES",VLOOKUP($F734,'Aircraft list'!$A$4:$G$39,4,FALSE)="YES"),T734,""),"")</f>
        <v/>
      </c>
      <c r="Y734" s="115" t="str">
        <f>IFERROR(IF(AND(VLOOKUP($F734,'Aircraft list'!$A$4:$G$39,2,FALSE)="YES",VLOOKUP($F734,'Aircraft list'!$A$4:$G$39,4,FALSE)="YES"),V734,""),"")</f>
        <v/>
      </c>
      <c r="Z734" s="116" t="str">
        <f>IFERROR(IF(AND(VLOOKUP($F734,'Aircraft list'!$A$4:$G$39,3,FALSE)="YES",VLOOKUP($F734,'Aircraft list'!$A$4:$G$39,4,FALSE)="YES"),T734,""),"")</f>
        <v/>
      </c>
      <c r="AA734" s="115" t="str">
        <f>IFERROR(IF(AND(VLOOKUP($F734,'Aircraft list'!$A$4:$G$39,3,FALSE)="YES",VLOOKUP($F734,'Aircraft list'!$A$4:$G$39,4,FALSE)="YES"),V734,""),"")</f>
        <v/>
      </c>
      <c r="AB734" s="116" t="str">
        <f>IFERROR(IF(AND(VLOOKUP($F734,'Aircraft list'!$A$4:$G$39,2,FALSE)="YES",VLOOKUP($F734,'Aircraft list'!$A$4:$G$39,6,FALSE)="YES"),T734,""),"")</f>
        <v/>
      </c>
      <c r="AC734" s="115" t="str">
        <f>IFERROR(IF(AND(VLOOKUP($F734,'Aircraft list'!$A$4:$G$39,2,FALSE)="YES",VLOOKUP($F734,'Aircraft list'!$A$4:$G$39,6,FALSE)="YES"),V734,""),"")</f>
        <v/>
      </c>
      <c r="AD734" s="116" t="str">
        <f>IFERROR(IF(AND(VLOOKUP($F734,'Aircraft list'!$A$4:$G$39,3,FALSE)="YES",VLOOKUP($F734,'Aircraft list'!$A$4:$G$39,6,FALSE)="YES"),T734,""),"")</f>
        <v/>
      </c>
      <c r="AE734" s="117" t="str">
        <f>IFERROR(IF(AND(VLOOKUP($F734,'Aircraft list'!$A$4:$G$39,3,FALSE)="YES",VLOOKUP($F734,'Aircraft list'!$A$4:$G$39,6,FALSE)="YES"),U734,""),"")</f>
        <v/>
      </c>
      <c r="AF734" s="115" t="str">
        <f>IFERROR(IF(AND(VLOOKUP($F734,'Aircraft list'!$A$4:$G$39,3,FALSE)="YES",VLOOKUP($F734,'Aircraft list'!$A$4:$G$39,6,FALSE)="YES"),V734,""),"")</f>
        <v/>
      </c>
      <c r="AG734" s="116" t="str">
        <f>IFERROR(IF(VLOOKUP($F734,'Aircraft list'!$A$4:$G$39,5,FALSE)="YES",T734,""),"")</f>
        <v/>
      </c>
      <c r="AH734" s="117" t="str">
        <f>IFERROR(IF(VLOOKUP($F734,'Aircraft list'!$A$4:$G$39,5,FALSE)="YES",U734,""),"")</f>
        <v/>
      </c>
      <c r="AI734" s="115" t="str">
        <f>IFERROR(IF(VLOOKUP($F734,'Aircraft list'!$A$4:$G$39,5,FALSE)="YES",V734,""),"")</f>
        <v/>
      </c>
      <c r="AJ734" s="101"/>
      <c r="AK734" s="101"/>
      <c r="AL734" s="101"/>
      <c r="AM734" s="102" t="str">
        <f>IFERROR(IF(VLOOKUP($F734,'Aircraft list'!$A$4:$G$39,7,FALSE)="YES",N734,""),"")</f>
        <v/>
      </c>
      <c r="AN734" s="112"/>
      <c r="AO734" s="101"/>
      <c r="AP734" s="101"/>
      <c r="AQ734" s="101"/>
      <c r="AR734" s="111"/>
      <c r="AS734" s="102"/>
      <c r="AT734" s="102"/>
    </row>
    <row r="735" spans="1:46" s="50" customFormat="1">
      <c r="A735" s="84"/>
      <c r="B735" s="75"/>
      <c r="C735" s="76"/>
      <c r="D735" s="77"/>
      <c r="E735" s="73" t="str">
        <f t="shared" si="36"/>
        <v/>
      </c>
      <c r="F735" s="79"/>
      <c r="G735" s="80"/>
      <c r="H735" s="50" t="str">
        <f>IFERROR(IF(VLOOKUP(F735,'Aircraft list'!$A$4:$T$59, 3,FALSE)="YES", "ME", "SE" )," ")</f>
        <v xml:space="preserve"> </v>
      </c>
      <c r="I735" s="80"/>
      <c r="J735" s="81" t="str">
        <f ca="1">IFERROR(IF(AND(
MOD(C735-fctlontodouble(VLOOKUP(B735,#REF!,4,FALSE))/360,1)&gt;=MOD((((MID((MID((IF(ISERR(A735),"",fctsoleil(A735,fctlattodouble(VLOOKUP(B735,#REF!,3,FALSE)),fctlontodouble(VLOOKUP(B735,#REF!,4,FALSE)),FALSE))),1,4)),1,2))*60+MID((MID((IF(ISERR(A735),"",fctsoleil(A735,fctlattodouble(VLOOKUP(B735,#REF!,3,FALSE)),fctlontodouble(VLOOKUP(B735,#REF!,4,FALSE)),FALSE))),1,4)),3,4))/(60*24))-fctlontodouble(VLOOKUP(B735,#REF!,4,FALSE))/360,1),
MOD(C735-fctlontodouble(VLOOKUP(B735,#REF!,4,FALSE))/360,1)&lt;MOD((((MID((MID((IF(ISERR(A735),"",fctsoleil(A735,fctlattodouble(VLOOKUP(B735,#REF!,3,FALSE)),fctlontodouble(VLOOKUP(B735,#REF!,4,FALSE)),FALSE))),7,4)),1,2))*60+MID((MID((IF(ISERR(A735),"",fctsoleil(A735,fctlattodouble(VLOOKUP(B735,#REF!,3,FALSE)),fctlontodouble(VLOOKUP(B735,#REF!,4,FALSE)),FALSE))),7,4)),3,4))/(60*24))-fctlontodouble(VLOOKUP(B735,#REF!,4,FALSE))/360,1)
),1,""),"")</f>
        <v/>
      </c>
      <c r="K735" s="82" t="str">
        <f t="shared" si="37"/>
        <v/>
      </c>
      <c r="L735" s="79" t="str">
        <f ca="1">IFERROR(IF(AND(
MOD(E735-fctlontodouble(VLOOKUP(D735,#REF!,4,FALSE))/360,1)&gt;=MOD((((MID((MID((IF(ISERR(A735),"",fctsoleil(A735,fctlattodouble(VLOOKUP(D735,#REF!,3,FALSE)),fctlontodouble(VLOOKUP(D735,#REF!,4,FALSE)),FALSE))),1,4)),1,2))*60+MID((MID((IF(ISERR(A735),"",fctsoleil(A735,fctlattodouble(VLOOKUP(D735,#REF!,3,FALSE)),fctlontodouble(VLOOKUP(D735,#REF!,4,FALSE)),FALSE))),1,4)),3,4))/(60*24))-fctlontodouble(VLOOKUP(D735,#REF!,4,FALSE))/360,1),
MOD(E735-fctlontodouble(VLOOKUP(D735,#REF!,4,FALSE))/360,1)&lt;MOD((((MID((MID((IF(ISERR(A735),"",fctsoleil(A735,fctlattodouble(VLOOKUP(D735,#REF!,3,FALSE)),fctlontodouble(VLOOKUP(D735,#REF!,4,FALSE)),FALSE))),7,4)),1,2))*60+MID((MID((IF(ISERR(A735),"",fctsoleil(A735,fctlattodouble(VLOOKUP(D735,#REF!,3,FALSE)),fctlontodouble(VLOOKUP(D735,#REF!,4,FALSE)),FALSE))),7,4)),3,4))/(60*24))-fctlontodouble(VLOOKUP(D735,#REF!,4,FALSE))/360,1)
),1," "),"")</f>
        <v/>
      </c>
      <c r="M735" s="79" t="str">
        <f t="shared" si="38"/>
        <v/>
      </c>
      <c r="N735" s="94"/>
      <c r="O735" s="83"/>
      <c r="P735" s="95"/>
      <c r="Q735" s="96"/>
      <c r="R735" s="97" t="str">
        <f>IF(AND(A735&lt;&gt;0,B735&lt;&gt;0,D735&lt;&gt;0,C735&lt;&gt;0,N735&lt;&gt;0),(vol_de_nuit(B735,D735,A735,C735,N735/24)*24),"")</f>
        <v/>
      </c>
      <c r="S735" s="98"/>
      <c r="T735" s="95"/>
      <c r="U735" s="99"/>
      <c r="V735" s="100"/>
      <c r="W735" s="101"/>
      <c r="X735" s="116" t="str">
        <f>IFERROR(IF(AND(VLOOKUP($F735,'Aircraft list'!$A$4:$G$39,2,FALSE)="YES",VLOOKUP($F735,'Aircraft list'!$A$4:$G$39,4,FALSE)="YES"),T735,""),"")</f>
        <v/>
      </c>
      <c r="Y735" s="115" t="str">
        <f>IFERROR(IF(AND(VLOOKUP($F735,'Aircraft list'!$A$4:$G$39,2,FALSE)="YES",VLOOKUP($F735,'Aircraft list'!$A$4:$G$39,4,FALSE)="YES"),V735,""),"")</f>
        <v/>
      </c>
      <c r="Z735" s="116" t="str">
        <f>IFERROR(IF(AND(VLOOKUP($F735,'Aircraft list'!$A$4:$G$39,3,FALSE)="YES",VLOOKUP($F735,'Aircraft list'!$A$4:$G$39,4,FALSE)="YES"),T735,""),"")</f>
        <v/>
      </c>
      <c r="AA735" s="115" t="str">
        <f>IFERROR(IF(AND(VLOOKUP($F735,'Aircraft list'!$A$4:$G$39,3,FALSE)="YES",VLOOKUP($F735,'Aircraft list'!$A$4:$G$39,4,FALSE)="YES"),V735,""),"")</f>
        <v/>
      </c>
      <c r="AB735" s="116" t="str">
        <f>IFERROR(IF(AND(VLOOKUP($F735,'Aircraft list'!$A$4:$G$39,2,FALSE)="YES",VLOOKUP($F735,'Aircraft list'!$A$4:$G$39,6,FALSE)="YES"),T735,""),"")</f>
        <v/>
      </c>
      <c r="AC735" s="115" t="str">
        <f>IFERROR(IF(AND(VLOOKUP($F735,'Aircraft list'!$A$4:$G$39,2,FALSE)="YES",VLOOKUP($F735,'Aircraft list'!$A$4:$G$39,6,FALSE)="YES"),V735,""),"")</f>
        <v/>
      </c>
      <c r="AD735" s="116" t="str">
        <f>IFERROR(IF(AND(VLOOKUP($F735,'Aircraft list'!$A$4:$G$39,3,FALSE)="YES",VLOOKUP($F735,'Aircraft list'!$A$4:$G$39,6,FALSE)="YES"),T735,""),"")</f>
        <v/>
      </c>
      <c r="AE735" s="117" t="str">
        <f>IFERROR(IF(AND(VLOOKUP($F735,'Aircraft list'!$A$4:$G$39,3,FALSE)="YES",VLOOKUP($F735,'Aircraft list'!$A$4:$G$39,6,FALSE)="YES"),U735,""),"")</f>
        <v/>
      </c>
      <c r="AF735" s="115" t="str">
        <f>IFERROR(IF(AND(VLOOKUP($F735,'Aircraft list'!$A$4:$G$39,3,FALSE)="YES",VLOOKUP($F735,'Aircraft list'!$A$4:$G$39,6,FALSE)="YES"),V735,""),"")</f>
        <v/>
      </c>
      <c r="AG735" s="116" t="str">
        <f>IFERROR(IF(VLOOKUP($F735,'Aircraft list'!$A$4:$G$39,5,FALSE)="YES",T735,""),"")</f>
        <v/>
      </c>
      <c r="AH735" s="117" t="str">
        <f>IFERROR(IF(VLOOKUP($F735,'Aircraft list'!$A$4:$G$39,5,FALSE)="YES",U735,""),"")</f>
        <v/>
      </c>
      <c r="AI735" s="115" t="str">
        <f>IFERROR(IF(VLOOKUP($F735,'Aircraft list'!$A$4:$G$39,5,FALSE)="YES",V735,""),"")</f>
        <v/>
      </c>
      <c r="AJ735" s="101"/>
      <c r="AK735" s="101"/>
      <c r="AL735" s="101"/>
      <c r="AM735" s="102" t="str">
        <f>IFERROR(IF(VLOOKUP($F735,'Aircraft list'!$A$4:$G$39,7,FALSE)="YES",N735,""),"")</f>
        <v/>
      </c>
      <c r="AN735" s="112"/>
      <c r="AO735" s="101"/>
      <c r="AP735" s="101"/>
      <c r="AQ735" s="101"/>
      <c r="AR735" s="111"/>
      <c r="AS735" s="102"/>
      <c r="AT735" s="102"/>
    </row>
    <row r="736" spans="1:46" s="50" customFormat="1">
      <c r="A736" s="84"/>
      <c r="B736" s="75"/>
      <c r="C736" s="76"/>
      <c r="D736" s="77"/>
      <c r="E736" s="73" t="str">
        <f t="shared" si="36"/>
        <v/>
      </c>
      <c r="F736" s="79"/>
      <c r="G736" s="80"/>
      <c r="H736" s="50" t="str">
        <f>IFERROR(IF(VLOOKUP(F736,'Aircraft list'!$A$4:$T$59, 3,FALSE)="YES", "ME", "SE" )," ")</f>
        <v xml:space="preserve"> </v>
      </c>
      <c r="I736" s="80"/>
      <c r="J736" s="81" t="str">
        <f ca="1">IFERROR(IF(AND(
MOD(C736-fctlontodouble(VLOOKUP(B736,#REF!,4,FALSE))/360,1)&gt;=MOD((((MID((MID((IF(ISERR(A736),"",fctsoleil(A736,fctlattodouble(VLOOKUP(B736,#REF!,3,FALSE)),fctlontodouble(VLOOKUP(B736,#REF!,4,FALSE)),FALSE))),1,4)),1,2))*60+MID((MID((IF(ISERR(A736),"",fctsoleil(A736,fctlattodouble(VLOOKUP(B736,#REF!,3,FALSE)),fctlontodouble(VLOOKUP(B736,#REF!,4,FALSE)),FALSE))),1,4)),3,4))/(60*24))-fctlontodouble(VLOOKUP(B736,#REF!,4,FALSE))/360,1),
MOD(C736-fctlontodouble(VLOOKUP(B736,#REF!,4,FALSE))/360,1)&lt;MOD((((MID((MID((IF(ISERR(A736),"",fctsoleil(A736,fctlattodouble(VLOOKUP(B736,#REF!,3,FALSE)),fctlontodouble(VLOOKUP(B736,#REF!,4,FALSE)),FALSE))),7,4)),1,2))*60+MID((MID((IF(ISERR(A736),"",fctsoleil(A736,fctlattodouble(VLOOKUP(B736,#REF!,3,FALSE)),fctlontodouble(VLOOKUP(B736,#REF!,4,FALSE)),FALSE))),7,4)),3,4))/(60*24))-fctlontodouble(VLOOKUP(B736,#REF!,4,FALSE))/360,1)
),1,""),"")</f>
        <v/>
      </c>
      <c r="K736" s="82" t="str">
        <f t="shared" si="37"/>
        <v/>
      </c>
      <c r="L736" s="79" t="str">
        <f ca="1">IFERROR(IF(AND(
MOD(E736-fctlontodouble(VLOOKUP(D736,#REF!,4,FALSE))/360,1)&gt;=MOD((((MID((MID((IF(ISERR(A736),"",fctsoleil(A736,fctlattodouble(VLOOKUP(D736,#REF!,3,FALSE)),fctlontodouble(VLOOKUP(D736,#REF!,4,FALSE)),FALSE))),1,4)),1,2))*60+MID((MID((IF(ISERR(A736),"",fctsoleil(A736,fctlattodouble(VLOOKUP(D736,#REF!,3,FALSE)),fctlontodouble(VLOOKUP(D736,#REF!,4,FALSE)),FALSE))),1,4)),3,4))/(60*24))-fctlontodouble(VLOOKUP(D736,#REF!,4,FALSE))/360,1),
MOD(E736-fctlontodouble(VLOOKUP(D736,#REF!,4,FALSE))/360,1)&lt;MOD((((MID((MID((IF(ISERR(A736),"",fctsoleil(A736,fctlattodouble(VLOOKUP(D736,#REF!,3,FALSE)),fctlontodouble(VLOOKUP(D736,#REF!,4,FALSE)),FALSE))),7,4)),1,2))*60+MID((MID((IF(ISERR(A736),"",fctsoleil(A736,fctlattodouble(VLOOKUP(D736,#REF!,3,FALSE)),fctlontodouble(VLOOKUP(D736,#REF!,4,FALSE)),FALSE))),7,4)),3,4))/(60*24))-fctlontodouble(VLOOKUP(D736,#REF!,4,FALSE))/360,1)
),1," "),"")</f>
        <v/>
      </c>
      <c r="M736" s="79" t="str">
        <f t="shared" si="38"/>
        <v/>
      </c>
      <c r="N736" s="94"/>
      <c r="O736" s="83"/>
      <c r="P736" s="95"/>
      <c r="Q736" s="96"/>
      <c r="R736" s="97" t="str">
        <f>IF(AND(A736&lt;&gt;0,B736&lt;&gt;0,D736&lt;&gt;0,C736&lt;&gt;0,N736&lt;&gt;0),(vol_de_nuit(B736,D736,A736,C736,N736/24)*24),"")</f>
        <v/>
      </c>
      <c r="S736" s="98"/>
      <c r="T736" s="95"/>
      <c r="U736" s="99"/>
      <c r="V736" s="100"/>
      <c r="W736" s="101"/>
      <c r="X736" s="116" t="str">
        <f>IFERROR(IF(AND(VLOOKUP($F736,'Aircraft list'!$A$4:$G$39,2,FALSE)="YES",VLOOKUP($F736,'Aircraft list'!$A$4:$G$39,4,FALSE)="YES"),T736,""),"")</f>
        <v/>
      </c>
      <c r="Y736" s="115" t="str">
        <f>IFERROR(IF(AND(VLOOKUP($F736,'Aircraft list'!$A$4:$G$39,2,FALSE)="YES",VLOOKUP($F736,'Aircraft list'!$A$4:$G$39,4,FALSE)="YES"),V736,""),"")</f>
        <v/>
      </c>
      <c r="Z736" s="116" t="str">
        <f>IFERROR(IF(AND(VLOOKUP($F736,'Aircraft list'!$A$4:$G$39,3,FALSE)="YES",VLOOKUP($F736,'Aircraft list'!$A$4:$G$39,4,FALSE)="YES"),T736,""),"")</f>
        <v/>
      </c>
      <c r="AA736" s="115" t="str">
        <f>IFERROR(IF(AND(VLOOKUP($F736,'Aircraft list'!$A$4:$G$39,3,FALSE)="YES",VLOOKUP($F736,'Aircraft list'!$A$4:$G$39,4,FALSE)="YES"),V736,""),"")</f>
        <v/>
      </c>
      <c r="AB736" s="116" t="str">
        <f>IFERROR(IF(AND(VLOOKUP($F736,'Aircraft list'!$A$4:$G$39,2,FALSE)="YES",VLOOKUP($F736,'Aircraft list'!$A$4:$G$39,6,FALSE)="YES"),T736,""),"")</f>
        <v/>
      </c>
      <c r="AC736" s="115" t="str">
        <f>IFERROR(IF(AND(VLOOKUP($F736,'Aircraft list'!$A$4:$G$39,2,FALSE)="YES",VLOOKUP($F736,'Aircraft list'!$A$4:$G$39,6,FALSE)="YES"),V736,""),"")</f>
        <v/>
      </c>
      <c r="AD736" s="116" t="str">
        <f>IFERROR(IF(AND(VLOOKUP($F736,'Aircraft list'!$A$4:$G$39,3,FALSE)="YES",VLOOKUP($F736,'Aircraft list'!$A$4:$G$39,6,FALSE)="YES"),T736,""),"")</f>
        <v/>
      </c>
      <c r="AE736" s="117" t="str">
        <f>IFERROR(IF(AND(VLOOKUP($F736,'Aircraft list'!$A$4:$G$39,3,FALSE)="YES",VLOOKUP($F736,'Aircraft list'!$A$4:$G$39,6,FALSE)="YES"),U736,""),"")</f>
        <v/>
      </c>
      <c r="AF736" s="115" t="str">
        <f>IFERROR(IF(AND(VLOOKUP($F736,'Aircraft list'!$A$4:$G$39,3,FALSE)="YES",VLOOKUP($F736,'Aircraft list'!$A$4:$G$39,6,FALSE)="YES"),V736,""),"")</f>
        <v/>
      </c>
      <c r="AG736" s="116" t="str">
        <f>IFERROR(IF(VLOOKUP($F736,'Aircraft list'!$A$4:$G$39,5,FALSE)="YES",T736,""),"")</f>
        <v/>
      </c>
      <c r="AH736" s="117" t="str">
        <f>IFERROR(IF(VLOOKUP($F736,'Aircraft list'!$A$4:$G$39,5,FALSE)="YES",U736,""),"")</f>
        <v/>
      </c>
      <c r="AI736" s="115" t="str">
        <f>IFERROR(IF(VLOOKUP($F736,'Aircraft list'!$A$4:$G$39,5,FALSE)="YES",V736,""),"")</f>
        <v/>
      </c>
      <c r="AJ736" s="101"/>
      <c r="AK736" s="101"/>
      <c r="AL736" s="101"/>
      <c r="AM736" s="102" t="str">
        <f>IFERROR(IF(VLOOKUP($F736,'Aircraft list'!$A$4:$G$39,7,FALSE)="YES",N736,""),"")</f>
        <v/>
      </c>
      <c r="AN736" s="112"/>
      <c r="AO736" s="101"/>
      <c r="AP736" s="101"/>
      <c r="AQ736" s="101"/>
      <c r="AR736" s="111"/>
      <c r="AS736" s="102"/>
      <c r="AT736" s="102"/>
    </row>
    <row r="737" spans="1:46" s="50" customFormat="1">
      <c r="A737" s="84"/>
      <c r="B737" s="75"/>
      <c r="C737" s="76"/>
      <c r="D737" s="77"/>
      <c r="E737" s="73" t="str">
        <f t="shared" si="36"/>
        <v/>
      </c>
      <c r="F737" s="79"/>
      <c r="G737" s="80"/>
      <c r="H737" s="50" t="str">
        <f>IFERROR(IF(VLOOKUP(F737,'Aircraft list'!$A$4:$T$59, 3,FALSE)="YES", "ME", "SE" )," ")</f>
        <v xml:space="preserve"> </v>
      </c>
      <c r="I737" s="80"/>
      <c r="J737" s="81" t="str">
        <f ca="1">IFERROR(IF(AND(
MOD(C737-fctlontodouble(VLOOKUP(B737,#REF!,4,FALSE))/360,1)&gt;=MOD((((MID((MID((IF(ISERR(A737),"",fctsoleil(A737,fctlattodouble(VLOOKUP(B737,#REF!,3,FALSE)),fctlontodouble(VLOOKUP(B737,#REF!,4,FALSE)),FALSE))),1,4)),1,2))*60+MID((MID((IF(ISERR(A737),"",fctsoleil(A737,fctlattodouble(VLOOKUP(B737,#REF!,3,FALSE)),fctlontodouble(VLOOKUP(B737,#REF!,4,FALSE)),FALSE))),1,4)),3,4))/(60*24))-fctlontodouble(VLOOKUP(B737,#REF!,4,FALSE))/360,1),
MOD(C737-fctlontodouble(VLOOKUP(B737,#REF!,4,FALSE))/360,1)&lt;MOD((((MID((MID((IF(ISERR(A737),"",fctsoleil(A737,fctlattodouble(VLOOKUP(B737,#REF!,3,FALSE)),fctlontodouble(VLOOKUP(B737,#REF!,4,FALSE)),FALSE))),7,4)),1,2))*60+MID((MID((IF(ISERR(A737),"",fctsoleil(A737,fctlattodouble(VLOOKUP(B737,#REF!,3,FALSE)),fctlontodouble(VLOOKUP(B737,#REF!,4,FALSE)),FALSE))),7,4)),3,4))/(60*24))-fctlontodouble(VLOOKUP(B737,#REF!,4,FALSE))/360,1)
),1,""),"")</f>
        <v/>
      </c>
      <c r="K737" s="82" t="str">
        <f t="shared" si="37"/>
        <v/>
      </c>
      <c r="L737" s="79" t="str">
        <f ca="1">IFERROR(IF(AND(
MOD(E737-fctlontodouble(VLOOKUP(D737,#REF!,4,FALSE))/360,1)&gt;=MOD((((MID((MID((IF(ISERR(A737),"",fctsoleil(A737,fctlattodouble(VLOOKUP(D737,#REF!,3,FALSE)),fctlontodouble(VLOOKUP(D737,#REF!,4,FALSE)),FALSE))),1,4)),1,2))*60+MID((MID((IF(ISERR(A737),"",fctsoleil(A737,fctlattodouble(VLOOKUP(D737,#REF!,3,FALSE)),fctlontodouble(VLOOKUP(D737,#REF!,4,FALSE)),FALSE))),1,4)),3,4))/(60*24))-fctlontodouble(VLOOKUP(D737,#REF!,4,FALSE))/360,1),
MOD(E737-fctlontodouble(VLOOKUP(D737,#REF!,4,FALSE))/360,1)&lt;MOD((((MID((MID((IF(ISERR(A737),"",fctsoleil(A737,fctlattodouble(VLOOKUP(D737,#REF!,3,FALSE)),fctlontodouble(VLOOKUP(D737,#REF!,4,FALSE)),FALSE))),7,4)),1,2))*60+MID((MID((IF(ISERR(A737),"",fctsoleil(A737,fctlattodouble(VLOOKUP(D737,#REF!,3,FALSE)),fctlontodouble(VLOOKUP(D737,#REF!,4,FALSE)),FALSE))),7,4)),3,4))/(60*24))-fctlontodouble(VLOOKUP(D737,#REF!,4,FALSE))/360,1)
),1," "),"")</f>
        <v/>
      </c>
      <c r="M737" s="79" t="str">
        <f t="shared" si="38"/>
        <v/>
      </c>
      <c r="N737" s="94"/>
      <c r="O737" s="83"/>
      <c r="P737" s="95"/>
      <c r="Q737" s="96"/>
      <c r="R737" s="97" t="str">
        <f>IF(AND(A737&lt;&gt;0,B737&lt;&gt;0,D737&lt;&gt;0,C737&lt;&gt;0,N737&lt;&gt;0),(vol_de_nuit(B737,D737,A737,C737,N737/24)*24),"")</f>
        <v/>
      </c>
      <c r="S737" s="98"/>
      <c r="T737" s="95"/>
      <c r="U737" s="99"/>
      <c r="V737" s="100"/>
      <c r="W737" s="101"/>
      <c r="X737" s="116" t="str">
        <f>IFERROR(IF(AND(VLOOKUP($F737,'Aircraft list'!$A$4:$G$39,2,FALSE)="YES",VLOOKUP($F737,'Aircraft list'!$A$4:$G$39,4,FALSE)="YES"),T737,""),"")</f>
        <v/>
      </c>
      <c r="Y737" s="115" t="str">
        <f>IFERROR(IF(AND(VLOOKUP($F737,'Aircraft list'!$A$4:$G$39,2,FALSE)="YES",VLOOKUP($F737,'Aircraft list'!$A$4:$G$39,4,FALSE)="YES"),V737,""),"")</f>
        <v/>
      </c>
      <c r="Z737" s="116" t="str">
        <f>IFERROR(IF(AND(VLOOKUP($F737,'Aircraft list'!$A$4:$G$39,3,FALSE)="YES",VLOOKUP($F737,'Aircraft list'!$A$4:$G$39,4,FALSE)="YES"),T737,""),"")</f>
        <v/>
      </c>
      <c r="AA737" s="115" t="str">
        <f>IFERROR(IF(AND(VLOOKUP($F737,'Aircraft list'!$A$4:$G$39,3,FALSE)="YES",VLOOKUP($F737,'Aircraft list'!$A$4:$G$39,4,FALSE)="YES"),V737,""),"")</f>
        <v/>
      </c>
      <c r="AB737" s="116" t="str">
        <f>IFERROR(IF(AND(VLOOKUP($F737,'Aircraft list'!$A$4:$G$39,2,FALSE)="YES",VLOOKUP($F737,'Aircraft list'!$A$4:$G$39,6,FALSE)="YES"),T737,""),"")</f>
        <v/>
      </c>
      <c r="AC737" s="115" t="str">
        <f>IFERROR(IF(AND(VLOOKUP($F737,'Aircraft list'!$A$4:$G$39,2,FALSE)="YES",VLOOKUP($F737,'Aircraft list'!$A$4:$G$39,6,FALSE)="YES"),V737,""),"")</f>
        <v/>
      </c>
      <c r="AD737" s="116" t="str">
        <f>IFERROR(IF(AND(VLOOKUP($F737,'Aircraft list'!$A$4:$G$39,3,FALSE)="YES",VLOOKUP($F737,'Aircraft list'!$A$4:$G$39,6,FALSE)="YES"),T737,""),"")</f>
        <v/>
      </c>
      <c r="AE737" s="117" t="str">
        <f>IFERROR(IF(AND(VLOOKUP($F737,'Aircraft list'!$A$4:$G$39,3,FALSE)="YES",VLOOKUP($F737,'Aircraft list'!$A$4:$G$39,6,FALSE)="YES"),U737,""),"")</f>
        <v/>
      </c>
      <c r="AF737" s="115" t="str">
        <f>IFERROR(IF(AND(VLOOKUP($F737,'Aircraft list'!$A$4:$G$39,3,FALSE)="YES",VLOOKUP($F737,'Aircraft list'!$A$4:$G$39,6,FALSE)="YES"),V737,""),"")</f>
        <v/>
      </c>
      <c r="AG737" s="116" t="str">
        <f>IFERROR(IF(VLOOKUP($F737,'Aircraft list'!$A$4:$G$39,5,FALSE)="YES",T737,""),"")</f>
        <v/>
      </c>
      <c r="AH737" s="117" t="str">
        <f>IFERROR(IF(VLOOKUP($F737,'Aircraft list'!$A$4:$G$39,5,FALSE)="YES",U737,""),"")</f>
        <v/>
      </c>
      <c r="AI737" s="115" t="str">
        <f>IFERROR(IF(VLOOKUP($F737,'Aircraft list'!$A$4:$G$39,5,FALSE)="YES",V737,""),"")</f>
        <v/>
      </c>
      <c r="AJ737" s="101"/>
      <c r="AK737" s="101"/>
      <c r="AL737" s="101"/>
      <c r="AM737" s="102" t="str">
        <f>IFERROR(IF(VLOOKUP($F737,'Aircraft list'!$A$4:$G$39,7,FALSE)="YES",N737,""),"")</f>
        <v/>
      </c>
      <c r="AN737" s="112"/>
      <c r="AO737" s="101"/>
      <c r="AP737" s="101"/>
      <c r="AQ737" s="101"/>
      <c r="AR737" s="111"/>
      <c r="AS737" s="102"/>
      <c r="AT737" s="102"/>
    </row>
    <row r="738" spans="1:46" s="50" customFormat="1">
      <c r="A738" s="84"/>
      <c r="B738" s="75"/>
      <c r="C738" s="76"/>
      <c r="D738" s="77"/>
      <c r="E738" s="73" t="str">
        <f t="shared" si="36"/>
        <v/>
      </c>
      <c r="F738" s="79"/>
      <c r="G738" s="80"/>
      <c r="H738" s="50" t="str">
        <f>IFERROR(IF(VLOOKUP(F738,'Aircraft list'!$A$4:$T$59, 3,FALSE)="YES", "ME", "SE" )," ")</f>
        <v xml:space="preserve"> </v>
      </c>
      <c r="I738" s="80"/>
      <c r="J738" s="81" t="str">
        <f ca="1">IFERROR(IF(AND(
MOD(C738-fctlontodouble(VLOOKUP(B738,#REF!,4,FALSE))/360,1)&gt;=MOD((((MID((MID((IF(ISERR(A738),"",fctsoleil(A738,fctlattodouble(VLOOKUP(B738,#REF!,3,FALSE)),fctlontodouble(VLOOKUP(B738,#REF!,4,FALSE)),FALSE))),1,4)),1,2))*60+MID((MID((IF(ISERR(A738),"",fctsoleil(A738,fctlattodouble(VLOOKUP(B738,#REF!,3,FALSE)),fctlontodouble(VLOOKUP(B738,#REF!,4,FALSE)),FALSE))),1,4)),3,4))/(60*24))-fctlontodouble(VLOOKUP(B738,#REF!,4,FALSE))/360,1),
MOD(C738-fctlontodouble(VLOOKUP(B738,#REF!,4,FALSE))/360,1)&lt;MOD((((MID((MID((IF(ISERR(A738),"",fctsoleil(A738,fctlattodouble(VLOOKUP(B738,#REF!,3,FALSE)),fctlontodouble(VLOOKUP(B738,#REF!,4,FALSE)),FALSE))),7,4)),1,2))*60+MID((MID((IF(ISERR(A738),"",fctsoleil(A738,fctlattodouble(VLOOKUP(B738,#REF!,3,FALSE)),fctlontodouble(VLOOKUP(B738,#REF!,4,FALSE)),FALSE))),7,4)),3,4))/(60*24))-fctlontodouble(VLOOKUP(B738,#REF!,4,FALSE))/360,1)
),1,""),"")</f>
        <v/>
      </c>
      <c r="K738" s="82" t="str">
        <f t="shared" si="37"/>
        <v/>
      </c>
      <c r="L738" s="79" t="str">
        <f ca="1">IFERROR(IF(AND(
MOD(E738-fctlontodouble(VLOOKUP(D738,#REF!,4,FALSE))/360,1)&gt;=MOD((((MID((MID((IF(ISERR(A738),"",fctsoleil(A738,fctlattodouble(VLOOKUP(D738,#REF!,3,FALSE)),fctlontodouble(VLOOKUP(D738,#REF!,4,FALSE)),FALSE))),1,4)),1,2))*60+MID((MID((IF(ISERR(A738),"",fctsoleil(A738,fctlattodouble(VLOOKUP(D738,#REF!,3,FALSE)),fctlontodouble(VLOOKUP(D738,#REF!,4,FALSE)),FALSE))),1,4)),3,4))/(60*24))-fctlontodouble(VLOOKUP(D738,#REF!,4,FALSE))/360,1),
MOD(E738-fctlontodouble(VLOOKUP(D738,#REF!,4,FALSE))/360,1)&lt;MOD((((MID((MID((IF(ISERR(A738),"",fctsoleil(A738,fctlattodouble(VLOOKUP(D738,#REF!,3,FALSE)),fctlontodouble(VLOOKUP(D738,#REF!,4,FALSE)),FALSE))),7,4)),1,2))*60+MID((MID((IF(ISERR(A738),"",fctsoleil(A738,fctlattodouble(VLOOKUP(D738,#REF!,3,FALSE)),fctlontodouble(VLOOKUP(D738,#REF!,4,FALSE)),FALSE))),7,4)),3,4))/(60*24))-fctlontodouble(VLOOKUP(D738,#REF!,4,FALSE))/360,1)
),1," "),"")</f>
        <v/>
      </c>
      <c r="M738" s="79" t="str">
        <f t="shared" si="38"/>
        <v/>
      </c>
      <c r="N738" s="94"/>
      <c r="O738" s="83"/>
      <c r="P738" s="95"/>
      <c r="Q738" s="96"/>
      <c r="R738" s="97" t="str">
        <f>IF(AND(A738&lt;&gt;0,B738&lt;&gt;0,D738&lt;&gt;0,C738&lt;&gt;0,N738&lt;&gt;0),(vol_de_nuit(B738,D738,A738,C738,N738/24)*24),"")</f>
        <v/>
      </c>
      <c r="S738" s="98"/>
      <c r="T738" s="95"/>
      <c r="U738" s="99"/>
      <c r="V738" s="100"/>
      <c r="W738" s="101"/>
      <c r="X738" s="116" t="str">
        <f>IFERROR(IF(AND(VLOOKUP($F738,'Aircraft list'!$A$4:$G$39,2,FALSE)="YES",VLOOKUP($F738,'Aircraft list'!$A$4:$G$39,4,FALSE)="YES"),T738,""),"")</f>
        <v/>
      </c>
      <c r="Y738" s="115" t="str">
        <f>IFERROR(IF(AND(VLOOKUP($F738,'Aircraft list'!$A$4:$G$39,2,FALSE)="YES",VLOOKUP($F738,'Aircraft list'!$A$4:$G$39,4,FALSE)="YES"),V738,""),"")</f>
        <v/>
      </c>
      <c r="Z738" s="116" t="str">
        <f>IFERROR(IF(AND(VLOOKUP($F738,'Aircraft list'!$A$4:$G$39,3,FALSE)="YES",VLOOKUP($F738,'Aircraft list'!$A$4:$G$39,4,FALSE)="YES"),T738,""),"")</f>
        <v/>
      </c>
      <c r="AA738" s="115" t="str">
        <f>IFERROR(IF(AND(VLOOKUP($F738,'Aircraft list'!$A$4:$G$39,3,FALSE)="YES",VLOOKUP($F738,'Aircraft list'!$A$4:$G$39,4,FALSE)="YES"),V738,""),"")</f>
        <v/>
      </c>
      <c r="AB738" s="116" t="str">
        <f>IFERROR(IF(AND(VLOOKUP($F738,'Aircraft list'!$A$4:$G$39,2,FALSE)="YES",VLOOKUP($F738,'Aircraft list'!$A$4:$G$39,6,FALSE)="YES"),T738,""),"")</f>
        <v/>
      </c>
      <c r="AC738" s="115" t="str">
        <f>IFERROR(IF(AND(VLOOKUP($F738,'Aircraft list'!$A$4:$G$39,2,FALSE)="YES",VLOOKUP($F738,'Aircraft list'!$A$4:$G$39,6,FALSE)="YES"),V738,""),"")</f>
        <v/>
      </c>
      <c r="AD738" s="116" t="str">
        <f>IFERROR(IF(AND(VLOOKUP($F738,'Aircraft list'!$A$4:$G$39,3,FALSE)="YES",VLOOKUP($F738,'Aircraft list'!$A$4:$G$39,6,FALSE)="YES"),T738,""),"")</f>
        <v/>
      </c>
      <c r="AE738" s="117" t="str">
        <f>IFERROR(IF(AND(VLOOKUP($F738,'Aircraft list'!$A$4:$G$39,3,FALSE)="YES",VLOOKUP($F738,'Aircraft list'!$A$4:$G$39,6,FALSE)="YES"),U738,""),"")</f>
        <v/>
      </c>
      <c r="AF738" s="115" t="str">
        <f>IFERROR(IF(AND(VLOOKUP($F738,'Aircraft list'!$A$4:$G$39,3,FALSE)="YES",VLOOKUP($F738,'Aircraft list'!$A$4:$G$39,6,FALSE)="YES"),V738,""),"")</f>
        <v/>
      </c>
      <c r="AG738" s="116" t="str">
        <f>IFERROR(IF(VLOOKUP($F738,'Aircraft list'!$A$4:$G$39,5,FALSE)="YES",T738,""),"")</f>
        <v/>
      </c>
      <c r="AH738" s="117" t="str">
        <f>IFERROR(IF(VLOOKUP($F738,'Aircraft list'!$A$4:$G$39,5,FALSE)="YES",U738,""),"")</f>
        <v/>
      </c>
      <c r="AI738" s="115" t="str">
        <f>IFERROR(IF(VLOOKUP($F738,'Aircraft list'!$A$4:$G$39,5,FALSE)="YES",V738,""),"")</f>
        <v/>
      </c>
      <c r="AJ738" s="101"/>
      <c r="AK738" s="101"/>
      <c r="AL738" s="101"/>
      <c r="AM738" s="102" t="str">
        <f>IFERROR(IF(VLOOKUP($F738,'Aircraft list'!$A$4:$G$39,7,FALSE)="YES",N738,""),"")</f>
        <v/>
      </c>
      <c r="AN738" s="112"/>
      <c r="AO738" s="101"/>
      <c r="AP738" s="101"/>
      <c r="AQ738" s="101"/>
      <c r="AR738" s="111"/>
      <c r="AS738" s="102"/>
      <c r="AT738" s="102"/>
    </row>
    <row r="739" spans="1:46" s="50" customFormat="1">
      <c r="A739" s="84"/>
      <c r="B739" s="75"/>
      <c r="C739" s="76"/>
      <c r="D739" s="77"/>
      <c r="E739" s="73" t="str">
        <f t="shared" si="36"/>
        <v/>
      </c>
      <c r="F739" s="79"/>
      <c r="G739" s="80"/>
      <c r="H739" s="50" t="str">
        <f>IFERROR(IF(VLOOKUP(F739,'Aircraft list'!$A$4:$T$59, 3,FALSE)="YES", "ME", "SE" )," ")</f>
        <v xml:space="preserve"> </v>
      </c>
      <c r="I739" s="80"/>
      <c r="J739" s="81" t="str">
        <f ca="1">IFERROR(IF(AND(
MOD(C739-fctlontodouble(VLOOKUP(B739,#REF!,4,FALSE))/360,1)&gt;=MOD((((MID((MID((IF(ISERR(A739),"",fctsoleil(A739,fctlattodouble(VLOOKUP(B739,#REF!,3,FALSE)),fctlontodouble(VLOOKUP(B739,#REF!,4,FALSE)),FALSE))),1,4)),1,2))*60+MID((MID((IF(ISERR(A739),"",fctsoleil(A739,fctlattodouble(VLOOKUP(B739,#REF!,3,FALSE)),fctlontodouble(VLOOKUP(B739,#REF!,4,FALSE)),FALSE))),1,4)),3,4))/(60*24))-fctlontodouble(VLOOKUP(B739,#REF!,4,FALSE))/360,1),
MOD(C739-fctlontodouble(VLOOKUP(B739,#REF!,4,FALSE))/360,1)&lt;MOD((((MID((MID((IF(ISERR(A739),"",fctsoleil(A739,fctlattodouble(VLOOKUP(B739,#REF!,3,FALSE)),fctlontodouble(VLOOKUP(B739,#REF!,4,FALSE)),FALSE))),7,4)),1,2))*60+MID((MID((IF(ISERR(A739),"",fctsoleil(A739,fctlattodouble(VLOOKUP(B739,#REF!,3,FALSE)),fctlontodouble(VLOOKUP(B739,#REF!,4,FALSE)),FALSE))),7,4)),3,4))/(60*24))-fctlontodouble(VLOOKUP(B739,#REF!,4,FALSE))/360,1)
),1,""),"")</f>
        <v/>
      </c>
      <c r="K739" s="82" t="str">
        <f t="shared" si="37"/>
        <v/>
      </c>
      <c r="L739" s="79" t="str">
        <f ca="1">IFERROR(IF(AND(
MOD(E739-fctlontodouble(VLOOKUP(D739,#REF!,4,FALSE))/360,1)&gt;=MOD((((MID((MID((IF(ISERR(A739),"",fctsoleil(A739,fctlattodouble(VLOOKUP(D739,#REF!,3,FALSE)),fctlontodouble(VLOOKUP(D739,#REF!,4,FALSE)),FALSE))),1,4)),1,2))*60+MID((MID((IF(ISERR(A739),"",fctsoleil(A739,fctlattodouble(VLOOKUP(D739,#REF!,3,FALSE)),fctlontodouble(VLOOKUP(D739,#REF!,4,FALSE)),FALSE))),1,4)),3,4))/(60*24))-fctlontodouble(VLOOKUP(D739,#REF!,4,FALSE))/360,1),
MOD(E739-fctlontodouble(VLOOKUP(D739,#REF!,4,FALSE))/360,1)&lt;MOD((((MID((MID((IF(ISERR(A739),"",fctsoleil(A739,fctlattodouble(VLOOKUP(D739,#REF!,3,FALSE)),fctlontodouble(VLOOKUP(D739,#REF!,4,FALSE)),FALSE))),7,4)),1,2))*60+MID((MID((IF(ISERR(A739),"",fctsoleil(A739,fctlattodouble(VLOOKUP(D739,#REF!,3,FALSE)),fctlontodouble(VLOOKUP(D739,#REF!,4,FALSE)),FALSE))),7,4)),3,4))/(60*24))-fctlontodouble(VLOOKUP(D739,#REF!,4,FALSE))/360,1)
),1," "),"")</f>
        <v/>
      </c>
      <c r="M739" s="79" t="str">
        <f t="shared" si="38"/>
        <v/>
      </c>
      <c r="N739" s="94"/>
      <c r="O739" s="83"/>
      <c r="P739" s="95"/>
      <c r="Q739" s="96"/>
      <c r="R739" s="97" t="str">
        <f>IF(AND(A739&lt;&gt;0,B739&lt;&gt;0,D739&lt;&gt;0,C739&lt;&gt;0,N739&lt;&gt;0),(vol_de_nuit(B739,D739,A739,C739,N739/24)*24),"")</f>
        <v/>
      </c>
      <c r="S739" s="98"/>
      <c r="T739" s="95"/>
      <c r="U739" s="99"/>
      <c r="V739" s="100"/>
      <c r="W739" s="101"/>
      <c r="X739" s="116" t="str">
        <f>IFERROR(IF(AND(VLOOKUP($F739,'Aircraft list'!$A$4:$G$39,2,FALSE)="YES",VLOOKUP($F739,'Aircraft list'!$A$4:$G$39,4,FALSE)="YES"),T739,""),"")</f>
        <v/>
      </c>
      <c r="Y739" s="115" t="str">
        <f>IFERROR(IF(AND(VLOOKUP($F739,'Aircraft list'!$A$4:$G$39,2,FALSE)="YES",VLOOKUP($F739,'Aircraft list'!$A$4:$G$39,4,FALSE)="YES"),V739,""),"")</f>
        <v/>
      </c>
      <c r="Z739" s="116" t="str">
        <f>IFERROR(IF(AND(VLOOKUP($F739,'Aircraft list'!$A$4:$G$39,3,FALSE)="YES",VLOOKUP($F739,'Aircraft list'!$A$4:$G$39,4,FALSE)="YES"),T739,""),"")</f>
        <v/>
      </c>
      <c r="AA739" s="115" t="str">
        <f>IFERROR(IF(AND(VLOOKUP($F739,'Aircraft list'!$A$4:$G$39,3,FALSE)="YES",VLOOKUP($F739,'Aircraft list'!$A$4:$G$39,4,FALSE)="YES"),V739,""),"")</f>
        <v/>
      </c>
      <c r="AB739" s="116" t="str">
        <f>IFERROR(IF(AND(VLOOKUP($F739,'Aircraft list'!$A$4:$G$39,2,FALSE)="YES",VLOOKUP($F739,'Aircraft list'!$A$4:$G$39,6,FALSE)="YES"),T739,""),"")</f>
        <v/>
      </c>
      <c r="AC739" s="115" t="str">
        <f>IFERROR(IF(AND(VLOOKUP($F739,'Aircraft list'!$A$4:$G$39,2,FALSE)="YES",VLOOKUP($F739,'Aircraft list'!$A$4:$G$39,6,FALSE)="YES"),V739,""),"")</f>
        <v/>
      </c>
      <c r="AD739" s="116" t="str">
        <f>IFERROR(IF(AND(VLOOKUP($F739,'Aircraft list'!$A$4:$G$39,3,FALSE)="YES",VLOOKUP($F739,'Aircraft list'!$A$4:$G$39,6,FALSE)="YES"),T739,""),"")</f>
        <v/>
      </c>
      <c r="AE739" s="117" t="str">
        <f>IFERROR(IF(AND(VLOOKUP($F739,'Aircraft list'!$A$4:$G$39,3,FALSE)="YES",VLOOKUP($F739,'Aircraft list'!$A$4:$G$39,6,FALSE)="YES"),U739,""),"")</f>
        <v/>
      </c>
      <c r="AF739" s="115" t="str">
        <f>IFERROR(IF(AND(VLOOKUP($F739,'Aircraft list'!$A$4:$G$39,3,FALSE)="YES",VLOOKUP($F739,'Aircraft list'!$A$4:$G$39,6,FALSE)="YES"),V739,""),"")</f>
        <v/>
      </c>
      <c r="AG739" s="116" t="str">
        <f>IFERROR(IF(VLOOKUP($F739,'Aircraft list'!$A$4:$G$39,5,FALSE)="YES",T739,""),"")</f>
        <v/>
      </c>
      <c r="AH739" s="117" t="str">
        <f>IFERROR(IF(VLOOKUP($F739,'Aircraft list'!$A$4:$G$39,5,FALSE)="YES",U739,""),"")</f>
        <v/>
      </c>
      <c r="AI739" s="115" t="str">
        <f>IFERROR(IF(VLOOKUP($F739,'Aircraft list'!$A$4:$G$39,5,FALSE)="YES",V739,""),"")</f>
        <v/>
      </c>
      <c r="AJ739" s="101"/>
      <c r="AK739" s="101"/>
      <c r="AL739" s="101"/>
      <c r="AM739" s="102" t="str">
        <f>IFERROR(IF(VLOOKUP($F739,'Aircraft list'!$A$4:$G$39,7,FALSE)="YES",N739,""),"")</f>
        <v/>
      </c>
      <c r="AN739" s="112"/>
      <c r="AO739" s="101"/>
      <c r="AP739" s="101"/>
      <c r="AQ739" s="101"/>
      <c r="AR739" s="111"/>
      <c r="AS739" s="102"/>
      <c r="AT739" s="102"/>
    </row>
    <row r="740" spans="1:46" s="50" customFormat="1">
      <c r="A740" s="84"/>
      <c r="B740" s="75"/>
      <c r="C740" s="76"/>
      <c r="D740" s="77"/>
      <c r="E740" s="73" t="str">
        <f t="shared" si="36"/>
        <v/>
      </c>
      <c r="F740" s="79"/>
      <c r="G740" s="80"/>
      <c r="H740" s="50" t="str">
        <f>IFERROR(IF(VLOOKUP(F740,'Aircraft list'!$A$4:$T$59, 3,FALSE)="YES", "ME", "SE" )," ")</f>
        <v xml:space="preserve"> </v>
      </c>
      <c r="I740" s="80"/>
      <c r="J740" s="81" t="str">
        <f ca="1">IFERROR(IF(AND(
MOD(C740-fctlontodouble(VLOOKUP(B740,#REF!,4,FALSE))/360,1)&gt;=MOD((((MID((MID((IF(ISERR(A740),"",fctsoleil(A740,fctlattodouble(VLOOKUP(B740,#REF!,3,FALSE)),fctlontodouble(VLOOKUP(B740,#REF!,4,FALSE)),FALSE))),1,4)),1,2))*60+MID((MID((IF(ISERR(A740),"",fctsoleil(A740,fctlattodouble(VLOOKUP(B740,#REF!,3,FALSE)),fctlontodouble(VLOOKUP(B740,#REF!,4,FALSE)),FALSE))),1,4)),3,4))/(60*24))-fctlontodouble(VLOOKUP(B740,#REF!,4,FALSE))/360,1),
MOD(C740-fctlontodouble(VLOOKUP(B740,#REF!,4,FALSE))/360,1)&lt;MOD((((MID((MID((IF(ISERR(A740),"",fctsoleil(A740,fctlattodouble(VLOOKUP(B740,#REF!,3,FALSE)),fctlontodouble(VLOOKUP(B740,#REF!,4,FALSE)),FALSE))),7,4)),1,2))*60+MID((MID((IF(ISERR(A740),"",fctsoleil(A740,fctlattodouble(VLOOKUP(B740,#REF!,3,FALSE)),fctlontodouble(VLOOKUP(B740,#REF!,4,FALSE)),FALSE))),7,4)),3,4))/(60*24))-fctlontodouble(VLOOKUP(B740,#REF!,4,FALSE))/360,1)
),1,""),"")</f>
        <v/>
      </c>
      <c r="K740" s="82" t="str">
        <f t="shared" si="37"/>
        <v/>
      </c>
      <c r="L740" s="79" t="str">
        <f ca="1">IFERROR(IF(AND(
MOD(E740-fctlontodouble(VLOOKUP(D740,#REF!,4,FALSE))/360,1)&gt;=MOD((((MID((MID((IF(ISERR(A740),"",fctsoleil(A740,fctlattodouble(VLOOKUP(D740,#REF!,3,FALSE)),fctlontodouble(VLOOKUP(D740,#REF!,4,FALSE)),FALSE))),1,4)),1,2))*60+MID((MID((IF(ISERR(A740),"",fctsoleil(A740,fctlattodouble(VLOOKUP(D740,#REF!,3,FALSE)),fctlontodouble(VLOOKUP(D740,#REF!,4,FALSE)),FALSE))),1,4)),3,4))/(60*24))-fctlontodouble(VLOOKUP(D740,#REF!,4,FALSE))/360,1),
MOD(E740-fctlontodouble(VLOOKUP(D740,#REF!,4,FALSE))/360,1)&lt;MOD((((MID((MID((IF(ISERR(A740),"",fctsoleil(A740,fctlattodouble(VLOOKUP(D740,#REF!,3,FALSE)),fctlontodouble(VLOOKUP(D740,#REF!,4,FALSE)),FALSE))),7,4)),1,2))*60+MID((MID((IF(ISERR(A740),"",fctsoleil(A740,fctlattodouble(VLOOKUP(D740,#REF!,3,FALSE)),fctlontodouble(VLOOKUP(D740,#REF!,4,FALSE)),FALSE))),7,4)),3,4))/(60*24))-fctlontodouble(VLOOKUP(D740,#REF!,4,FALSE))/360,1)
),1," "),"")</f>
        <v/>
      </c>
      <c r="M740" s="79" t="str">
        <f t="shared" si="38"/>
        <v/>
      </c>
      <c r="N740" s="94"/>
      <c r="O740" s="83"/>
      <c r="P740" s="95"/>
      <c r="Q740" s="96"/>
      <c r="R740" s="97" t="str">
        <f>IF(AND(A740&lt;&gt;0,B740&lt;&gt;0,D740&lt;&gt;0,C740&lt;&gt;0,N740&lt;&gt;0),(vol_de_nuit(B740,D740,A740,C740,N740/24)*24),"")</f>
        <v/>
      </c>
      <c r="S740" s="98"/>
      <c r="T740" s="95"/>
      <c r="U740" s="99"/>
      <c r="V740" s="100"/>
      <c r="W740" s="101"/>
      <c r="X740" s="116" t="str">
        <f>IFERROR(IF(AND(VLOOKUP($F740,'Aircraft list'!$A$4:$G$39,2,FALSE)="YES",VLOOKUP($F740,'Aircraft list'!$A$4:$G$39,4,FALSE)="YES"),T740,""),"")</f>
        <v/>
      </c>
      <c r="Y740" s="115" t="str">
        <f>IFERROR(IF(AND(VLOOKUP($F740,'Aircraft list'!$A$4:$G$39,2,FALSE)="YES",VLOOKUP($F740,'Aircraft list'!$A$4:$G$39,4,FALSE)="YES"),V740,""),"")</f>
        <v/>
      </c>
      <c r="Z740" s="116" t="str">
        <f>IFERROR(IF(AND(VLOOKUP($F740,'Aircraft list'!$A$4:$G$39,3,FALSE)="YES",VLOOKUP($F740,'Aircraft list'!$A$4:$G$39,4,FALSE)="YES"),T740,""),"")</f>
        <v/>
      </c>
      <c r="AA740" s="115" t="str">
        <f>IFERROR(IF(AND(VLOOKUP($F740,'Aircraft list'!$A$4:$G$39,3,FALSE)="YES",VLOOKUP($F740,'Aircraft list'!$A$4:$G$39,4,FALSE)="YES"),V740,""),"")</f>
        <v/>
      </c>
      <c r="AB740" s="116" t="str">
        <f>IFERROR(IF(AND(VLOOKUP($F740,'Aircraft list'!$A$4:$G$39,2,FALSE)="YES",VLOOKUP($F740,'Aircraft list'!$A$4:$G$39,6,FALSE)="YES"),T740,""),"")</f>
        <v/>
      </c>
      <c r="AC740" s="115" t="str">
        <f>IFERROR(IF(AND(VLOOKUP($F740,'Aircraft list'!$A$4:$G$39,2,FALSE)="YES",VLOOKUP($F740,'Aircraft list'!$A$4:$G$39,6,FALSE)="YES"),V740,""),"")</f>
        <v/>
      </c>
      <c r="AD740" s="116" t="str">
        <f>IFERROR(IF(AND(VLOOKUP($F740,'Aircraft list'!$A$4:$G$39,3,FALSE)="YES",VLOOKUP($F740,'Aircraft list'!$A$4:$G$39,6,FALSE)="YES"),T740,""),"")</f>
        <v/>
      </c>
      <c r="AE740" s="117" t="str">
        <f>IFERROR(IF(AND(VLOOKUP($F740,'Aircraft list'!$A$4:$G$39,3,FALSE)="YES",VLOOKUP($F740,'Aircraft list'!$A$4:$G$39,6,FALSE)="YES"),U740,""),"")</f>
        <v/>
      </c>
      <c r="AF740" s="115" t="str">
        <f>IFERROR(IF(AND(VLOOKUP($F740,'Aircraft list'!$A$4:$G$39,3,FALSE)="YES",VLOOKUP($F740,'Aircraft list'!$A$4:$G$39,6,FALSE)="YES"),V740,""),"")</f>
        <v/>
      </c>
      <c r="AG740" s="116" t="str">
        <f>IFERROR(IF(VLOOKUP($F740,'Aircraft list'!$A$4:$G$39,5,FALSE)="YES",T740,""),"")</f>
        <v/>
      </c>
      <c r="AH740" s="117" t="str">
        <f>IFERROR(IF(VLOOKUP($F740,'Aircraft list'!$A$4:$G$39,5,FALSE)="YES",U740,""),"")</f>
        <v/>
      </c>
      <c r="AI740" s="115" t="str">
        <f>IFERROR(IF(VLOOKUP($F740,'Aircraft list'!$A$4:$G$39,5,FALSE)="YES",V740,""),"")</f>
        <v/>
      </c>
      <c r="AJ740" s="101"/>
      <c r="AK740" s="101"/>
      <c r="AL740" s="101"/>
      <c r="AM740" s="102" t="str">
        <f>IFERROR(IF(VLOOKUP($F740,'Aircraft list'!$A$4:$G$39,7,FALSE)="YES",N740,""),"")</f>
        <v/>
      </c>
      <c r="AN740" s="112"/>
      <c r="AO740" s="101"/>
      <c r="AP740" s="101"/>
      <c r="AQ740" s="101"/>
      <c r="AR740" s="111"/>
      <c r="AS740" s="102"/>
      <c r="AT740" s="102"/>
    </row>
    <row r="741" spans="1:46" s="50" customFormat="1">
      <c r="A741" s="84"/>
      <c r="B741" s="75"/>
      <c r="C741" s="76"/>
      <c r="D741" s="77"/>
      <c r="E741" s="73" t="str">
        <f t="shared" si="36"/>
        <v/>
      </c>
      <c r="F741" s="79"/>
      <c r="G741" s="80"/>
      <c r="H741" s="50" t="str">
        <f>IFERROR(IF(VLOOKUP(F741,'Aircraft list'!$A$4:$T$59, 3,FALSE)="YES", "ME", "SE" )," ")</f>
        <v xml:space="preserve"> </v>
      </c>
      <c r="I741" s="80"/>
      <c r="J741" s="81" t="str">
        <f ca="1">IFERROR(IF(AND(
MOD(C741-fctlontodouble(VLOOKUP(B741,#REF!,4,FALSE))/360,1)&gt;=MOD((((MID((MID((IF(ISERR(A741),"",fctsoleil(A741,fctlattodouble(VLOOKUP(B741,#REF!,3,FALSE)),fctlontodouble(VLOOKUP(B741,#REF!,4,FALSE)),FALSE))),1,4)),1,2))*60+MID((MID((IF(ISERR(A741),"",fctsoleil(A741,fctlattodouble(VLOOKUP(B741,#REF!,3,FALSE)),fctlontodouble(VLOOKUP(B741,#REF!,4,FALSE)),FALSE))),1,4)),3,4))/(60*24))-fctlontodouble(VLOOKUP(B741,#REF!,4,FALSE))/360,1),
MOD(C741-fctlontodouble(VLOOKUP(B741,#REF!,4,FALSE))/360,1)&lt;MOD((((MID((MID((IF(ISERR(A741),"",fctsoleil(A741,fctlattodouble(VLOOKUP(B741,#REF!,3,FALSE)),fctlontodouble(VLOOKUP(B741,#REF!,4,FALSE)),FALSE))),7,4)),1,2))*60+MID((MID((IF(ISERR(A741),"",fctsoleil(A741,fctlattodouble(VLOOKUP(B741,#REF!,3,FALSE)),fctlontodouble(VLOOKUP(B741,#REF!,4,FALSE)),FALSE))),7,4)),3,4))/(60*24))-fctlontodouble(VLOOKUP(B741,#REF!,4,FALSE))/360,1)
),1,""),"")</f>
        <v/>
      </c>
      <c r="K741" s="82" t="str">
        <f t="shared" si="37"/>
        <v/>
      </c>
      <c r="L741" s="79" t="str">
        <f ca="1">IFERROR(IF(AND(
MOD(E741-fctlontodouble(VLOOKUP(D741,#REF!,4,FALSE))/360,1)&gt;=MOD((((MID((MID((IF(ISERR(A741),"",fctsoleil(A741,fctlattodouble(VLOOKUP(D741,#REF!,3,FALSE)),fctlontodouble(VLOOKUP(D741,#REF!,4,FALSE)),FALSE))),1,4)),1,2))*60+MID((MID((IF(ISERR(A741),"",fctsoleil(A741,fctlattodouble(VLOOKUP(D741,#REF!,3,FALSE)),fctlontodouble(VLOOKUP(D741,#REF!,4,FALSE)),FALSE))),1,4)),3,4))/(60*24))-fctlontodouble(VLOOKUP(D741,#REF!,4,FALSE))/360,1),
MOD(E741-fctlontodouble(VLOOKUP(D741,#REF!,4,FALSE))/360,1)&lt;MOD((((MID((MID((IF(ISERR(A741),"",fctsoleil(A741,fctlattodouble(VLOOKUP(D741,#REF!,3,FALSE)),fctlontodouble(VLOOKUP(D741,#REF!,4,FALSE)),FALSE))),7,4)),1,2))*60+MID((MID((IF(ISERR(A741),"",fctsoleil(A741,fctlattodouble(VLOOKUP(D741,#REF!,3,FALSE)),fctlontodouble(VLOOKUP(D741,#REF!,4,FALSE)),FALSE))),7,4)),3,4))/(60*24))-fctlontodouble(VLOOKUP(D741,#REF!,4,FALSE))/360,1)
),1," "),"")</f>
        <v/>
      </c>
      <c r="M741" s="79" t="str">
        <f t="shared" si="38"/>
        <v/>
      </c>
      <c r="N741" s="94"/>
      <c r="O741" s="83"/>
      <c r="P741" s="95"/>
      <c r="Q741" s="96"/>
      <c r="R741" s="97" t="str">
        <f>IF(AND(A741&lt;&gt;0,B741&lt;&gt;0,D741&lt;&gt;0,C741&lt;&gt;0,N741&lt;&gt;0),(vol_de_nuit(B741,D741,A741,C741,N741/24)*24),"")</f>
        <v/>
      </c>
      <c r="S741" s="98"/>
      <c r="T741" s="95"/>
      <c r="U741" s="99"/>
      <c r="V741" s="100"/>
      <c r="W741" s="101"/>
      <c r="X741" s="116" t="str">
        <f>IFERROR(IF(AND(VLOOKUP($F741,'Aircraft list'!$A$4:$G$39,2,FALSE)="YES",VLOOKUP($F741,'Aircraft list'!$A$4:$G$39,4,FALSE)="YES"),T741,""),"")</f>
        <v/>
      </c>
      <c r="Y741" s="115" t="str">
        <f>IFERROR(IF(AND(VLOOKUP($F741,'Aircraft list'!$A$4:$G$39,2,FALSE)="YES",VLOOKUP($F741,'Aircraft list'!$A$4:$G$39,4,FALSE)="YES"),V741,""),"")</f>
        <v/>
      </c>
      <c r="Z741" s="116" t="str">
        <f>IFERROR(IF(AND(VLOOKUP($F741,'Aircraft list'!$A$4:$G$39,3,FALSE)="YES",VLOOKUP($F741,'Aircraft list'!$A$4:$G$39,4,FALSE)="YES"),T741,""),"")</f>
        <v/>
      </c>
      <c r="AA741" s="115" t="str">
        <f>IFERROR(IF(AND(VLOOKUP($F741,'Aircraft list'!$A$4:$G$39,3,FALSE)="YES",VLOOKUP($F741,'Aircraft list'!$A$4:$G$39,4,FALSE)="YES"),V741,""),"")</f>
        <v/>
      </c>
      <c r="AB741" s="116" t="str">
        <f>IFERROR(IF(AND(VLOOKUP($F741,'Aircraft list'!$A$4:$G$39,2,FALSE)="YES",VLOOKUP($F741,'Aircraft list'!$A$4:$G$39,6,FALSE)="YES"),T741,""),"")</f>
        <v/>
      </c>
      <c r="AC741" s="115" t="str">
        <f>IFERROR(IF(AND(VLOOKUP($F741,'Aircraft list'!$A$4:$G$39,2,FALSE)="YES",VLOOKUP($F741,'Aircraft list'!$A$4:$G$39,6,FALSE)="YES"),V741,""),"")</f>
        <v/>
      </c>
      <c r="AD741" s="116" t="str">
        <f>IFERROR(IF(AND(VLOOKUP($F741,'Aircraft list'!$A$4:$G$39,3,FALSE)="YES",VLOOKUP($F741,'Aircraft list'!$A$4:$G$39,6,FALSE)="YES"),T741,""),"")</f>
        <v/>
      </c>
      <c r="AE741" s="117" t="str">
        <f>IFERROR(IF(AND(VLOOKUP($F741,'Aircraft list'!$A$4:$G$39,3,FALSE)="YES",VLOOKUP($F741,'Aircraft list'!$A$4:$G$39,6,FALSE)="YES"),U741,""),"")</f>
        <v/>
      </c>
      <c r="AF741" s="115" t="str">
        <f>IFERROR(IF(AND(VLOOKUP($F741,'Aircraft list'!$A$4:$G$39,3,FALSE)="YES",VLOOKUP($F741,'Aircraft list'!$A$4:$G$39,6,FALSE)="YES"),V741,""),"")</f>
        <v/>
      </c>
      <c r="AG741" s="116" t="str">
        <f>IFERROR(IF(VLOOKUP($F741,'Aircraft list'!$A$4:$G$39,5,FALSE)="YES",T741,""),"")</f>
        <v/>
      </c>
      <c r="AH741" s="117" t="str">
        <f>IFERROR(IF(VLOOKUP($F741,'Aircraft list'!$A$4:$G$39,5,FALSE)="YES",U741,""),"")</f>
        <v/>
      </c>
      <c r="AI741" s="115" t="str">
        <f>IFERROR(IF(VLOOKUP($F741,'Aircraft list'!$A$4:$G$39,5,FALSE)="YES",V741,""),"")</f>
        <v/>
      </c>
      <c r="AJ741" s="101"/>
      <c r="AK741" s="101"/>
      <c r="AL741" s="101"/>
      <c r="AM741" s="102" t="str">
        <f>IFERROR(IF(VLOOKUP($F741,'Aircraft list'!$A$4:$G$39,7,FALSE)="YES",N741,""),"")</f>
        <v/>
      </c>
      <c r="AN741" s="112"/>
      <c r="AO741" s="101"/>
      <c r="AP741" s="101"/>
      <c r="AQ741" s="101"/>
      <c r="AR741" s="111"/>
      <c r="AS741" s="102"/>
      <c r="AT741" s="102"/>
    </row>
    <row r="742" spans="1:46" s="50" customFormat="1">
      <c r="A742" s="84"/>
      <c r="B742" s="75"/>
      <c r="C742" s="76"/>
      <c r="D742" s="77"/>
      <c r="E742" s="73" t="str">
        <f t="shared" si="36"/>
        <v/>
      </c>
      <c r="F742" s="79"/>
      <c r="G742" s="80"/>
      <c r="H742" s="50" t="str">
        <f>IFERROR(IF(VLOOKUP(F742,'Aircraft list'!$A$4:$T$59, 3,FALSE)="YES", "ME", "SE" )," ")</f>
        <v xml:space="preserve"> </v>
      </c>
      <c r="I742" s="80"/>
      <c r="J742" s="81" t="str">
        <f ca="1">IFERROR(IF(AND(
MOD(C742-fctlontodouble(VLOOKUP(B742,#REF!,4,FALSE))/360,1)&gt;=MOD((((MID((MID((IF(ISERR(A742),"",fctsoleil(A742,fctlattodouble(VLOOKUP(B742,#REF!,3,FALSE)),fctlontodouble(VLOOKUP(B742,#REF!,4,FALSE)),FALSE))),1,4)),1,2))*60+MID((MID((IF(ISERR(A742),"",fctsoleil(A742,fctlattodouble(VLOOKUP(B742,#REF!,3,FALSE)),fctlontodouble(VLOOKUP(B742,#REF!,4,FALSE)),FALSE))),1,4)),3,4))/(60*24))-fctlontodouble(VLOOKUP(B742,#REF!,4,FALSE))/360,1),
MOD(C742-fctlontodouble(VLOOKUP(B742,#REF!,4,FALSE))/360,1)&lt;MOD((((MID((MID((IF(ISERR(A742),"",fctsoleil(A742,fctlattodouble(VLOOKUP(B742,#REF!,3,FALSE)),fctlontodouble(VLOOKUP(B742,#REF!,4,FALSE)),FALSE))),7,4)),1,2))*60+MID((MID((IF(ISERR(A742),"",fctsoleil(A742,fctlattodouble(VLOOKUP(B742,#REF!,3,FALSE)),fctlontodouble(VLOOKUP(B742,#REF!,4,FALSE)),FALSE))),7,4)),3,4))/(60*24))-fctlontodouble(VLOOKUP(B742,#REF!,4,FALSE))/360,1)
),1,""),"")</f>
        <v/>
      </c>
      <c r="K742" s="82" t="str">
        <f t="shared" si="37"/>
        <v/>
      </c>
      <c r="L742" s="79" t="str">
        <f ca="1">IFERROR(IF(AND(
MOD(E742-fctlontodouble(VLOOKUP(D742,#REF!,4,FALSE))/360,1)&gt;=MOD((((MID((MID((IF(ISERR(A742),"",fctsoleil(A742,fctlattodouble(VLOOKUP(D742,#REF!,3,FALSE)),fctlontodouble(VLOOKUP(D742,#REF!,4,FALSE)),FALSE))),1,4)),1,2))*60+MID((MID((IF(ISERR(A742),"",fctsoleil(A742,fctlattodouble(VLOOKUP(D742,#REF!,3,FALSE)),fctlontodouble(VLOOKUP(D742,#REF!,4,FALSE)),FALSE))),1,4)),3,4))/(60*24))-fctlontodouble(VLOOKUP(D742,#REF!,4,FALSE))/360,1),
MOD(E742-fctlontodouble(VLOOKUP(D742,#REF!,4,FALSE))/360,1)&lt;MOD((((MID((MID((IF(ISERR(A742),"",fctsoleil(A742,fctlattodouble(VLOOKUP(D742,#REF!,3,FALSE)),fctlontodouble(VLOOKUP(D742,#REF!,4,FALSE)),FALSE))),7,4)),1,2))*60+MID((MID((IF(ISERR(A742),"",fctsoleil(A742,fctlattodouble(VLOOKUP(D742,#REF!,3,FALSE)),fctlontodouble(VLOOKUP(D742,#REF!,4,FALSE)),FALSE))),7,4)),3,4))/(60*24))-fctlontodouble(VLOOKUP(D742,#REF!,4,FALSE))/360,1)
),1," "),"")</f>
        <v/>
      </c>
      <c r="M742" s="79" t="str">
        <f t="shared" si="38"/>
        <v/>
      </c>
      <c r="N742" s="94"/>
      <c r="O742" s="83"/>
      <c r="P742" s="95"/>
      <c r="Q742" s="96"/>
      <c r="R742" s="97" t="str">
        <f>IF(AND(A742&lt;&gt;0,B742&lt;&gt;0,D742&lt;&gt;0,C742&lt;&gt;0,N742&lt;&gt;0),(vol_de_nuit(B742,D742,A742,C742,N742/24)*24),"")</f>
        <v/>
      </c>
      <c r="S742" s="98"/>
      <c r="T742" s="95"/>
      <c r="U742" s="99"/>
      <c r="V742" s="100"/>
      <c r="W742" s="101"/>
      <c r="X742" s="116" t="str">
        <f>IFERROR(IF(AND(VLOOKUP($F742,'Aircraft list'!$A$4:$G$39,2,FALSE)="YES",VLOOKUP($F742,'Aircraft list'!$A$4:$G$39,4,FALSE)="YES"),T742,""),"")</f>
        <v/>
      </c>
      <c r="Y742" s="115" t="str">
        <f>IFERROR(IF(AND(VLOOKUP($F742,'Aircraft list'!$A$4:$G$39,2,FALSE)="YES",VLOOKUP($F742,'Aircraft list'!$A$4:$G$39,4,FALSE)="YES"),V742,""),"")</f>
        <v/>
      </c>
      <c r="Z742" s="116" t="str">
        <f>IFERROR(IF(AND(VLOOKUP($F742,'Aircraft list'!$A$4:$G$39,3,FALSE)="YES",VLOOKUP($F742,'Aircraft list'!$A$4:$G$39,4,FALSE)="YES"),T742,""),"")</f>
        <v/>
      </c>
      <c r="AA742" s="115" t="str">
        <f>IFERROR(IF(AND(VLOOKUP($F742,'Aircraft list'!$A$4:$G$39,3,FALSE)="YES",VLOOKUP($F742,'Aircraft list'!$A$4:$G$39,4,FALSE)="YES"),V742,""),"")</f>
        <v/>
      </c>
      <c r="AB742" s="116" t="str">
        <f>IFERROR(IF(AND(VLOOKUP($F742,'Aircraft list'!$A$4:$G$39,2,FALSE)="YES",VLOOKUP($F742,'Aircraft list'!$A$4:$G$39,6,FALSE)="YES"),T742,""),"")</f>
        <v/>
      </c>
      <c r="AC742" s="115" t="str">
        <f>IFERROR(IF(AND(VLOOKUP($F742,'Aircraft list'!$A$4:$G$39,2,FALSE)="YES",VLOOKUP($F742,'Aircraft list'!$A$4:$G$39,6,FALSE)="YES"),V742,""),"")</f>
        <v/>
      </c>
      <c r="AD742" s="116" t="str">
        <f>IFERROR(IF(AND(VLOOKUP($F742,'Aircraft list'!$A$4:$G$39,3,FALSE)="YES",VLOOKUP($F742,'Aircraft list'!$A$4:$G$39,6,FALSE)="YES"),T742,""),"")</f>
        <v/>
      </c>
      <c r="AE742" s="117" t="str">
        <f>IFERROR(IF(AND(VLOOKUP($F742,'Aircraft list'!$A$4:$G$39,3,FALSE)="YES",VLOOKUP($F742,'Aircraft list'!$A$4:$G$39,6,FALSE)="YES"),U742,""),"")</f>
        <v/>
      </c>
      <c r="AF742" s="115" t="str">
        <f>IFERROR(IF(AND(VLOOKUP($F742,'Aircraft list'!$A$4:$G$39,3,FALSE)="YES",VLOOKUP($F742,'Aircraft list'!$A$4:$G$39,6,FALSE)="YES"),V742,""),"")</f>
        <v/>
      </c>
      <c r="AG742" s="116" t="str">
        <f>IFERROR(IF(VLOOKUP($F742,'Aircraft list'!$A$4:$G$39,5,FALSE)="YES",T742,""),"")</f>
        <v/>
      </c>
      <c r="AH742" s="117" t="str">
        <f>IFERROR(IF(VLOOKUP($F742,'Aircraft list'!$A$4:$G$39,5,FALSE)="YES",U742,""),"")</f>
        <v/>
      </c>
      <c r="AI742" s="115" t="str">
        <f>IFERROR(IF(VLOOKUP($F742,'Aircraft list'!$A$4:$G$39,5,FALSE)="YES",V742,""),"")</f>
        <v/>
      </c>
      <c r="AJ742" s="101"/>
      <c r="AK742" s="101"/>
      <c r="AL742" s="101"/>
      <c r="AM742" s="102" t="str">
        <f>IFERROR(IF(VLOOKUP($F742,'Aircraft list'!$A$4:$G$39,7,FALSE)="YES",N742,""),"")</f>
        <v/>
      </c>
      <c r="AN742" s="112"/>
      <c r="AO742" s="101"/>
      <c r="AP742" s="101"/>
      <c r="AQ742" s="101"/>
      <c r="AR742" s="111"/>
      <c r="AS742" s="102"/>
      <c r="AT742" s="102"/>
    </row>
    <row r="743" spans="1:46" s="50" customFormat="1">
      <c r="A743" s="84"/>
      <c r="B743" s="75"/>
      <c r="C743" s="76"/>
      <c r="D743" s="77"/>
      <c r="E743" s="73" t="str">
        <f t="shared" si="36"/>
        <v/>
      </c>
      <c r="F743" s="79"/>
      <c r="G743" s="80"/>
      <c r="H743" s="50" t="str">
        <f>IFERROR(IF(VLOOKUP(F743,'Aircraft list'!$A$4:$T$59, 3,FALSE)="YES", "ME", "SE" )," ")</f>
        <v xml:space="preserve"> </v>
      </c>
      <c r="I743" s="80"/>
      <c r="J743" s="81" t="str">
        <f ca="1">IFERROR(IF(AND(
MOD(C743-fctlontodouble(VLOOKUP(B743,#REF!,4,FALSE))/360,1)&gt;=MOD((((MID((MID((IF(ISERR(A743),"",fctsoleil(A743,fctlattodouble(VLOOKUP(B743,#REF!,3,FALSE)),fctlontodouble(VLOOKUP(B743,#REF!,4,FALSE)),FALSE))),1,4)),1,2))*60+MID((MID((IF(ISERR(A743),"",fctsoleil(A743,fctlattodouble(VLOOKUP(B743,#REF!,3,FALSE)),fctlontodouble(VLOOKUP(B743,#REF!,4,FALSE)),FALSE))),1,4)),3,4))/(60*24))-fctlontodouble(VLOOKUP(B743,#REF!,4,FALSE))/360,1),
MOD(C743-fctlontodouble(VLOOKUP(B743,#REF!,4,FALSE))/360,1)&lt;MOD((((MID((MID((IF(ISERR(A743),"",fctsoleil(A743,fctlattodouble(VLOOKUP(B743,#REF!,3,FALSE)),fctlontodouble(VLOOKUP(B743,#REF!,4,FALSE)),FALSE))),7,4)),1,2))*60+MID((MID((IF(ISERR(A743),"",fctsoleil(A743,fctlattodouble(VLOOKUP(B743,#REF!,3,FALSE)),fctlontodouble(VLOOKUP(B743,#REF!,4,FALSE)),FALSE))),7,4)),3,4))/(60*24))-fctlontodouble(VLOOKUP(B743,#REF!,4,FALSE))/360,1)
),1,""),"")</f>
        <v/>
      </c>
      <c r="K743" s="82" t="str">
        <f t="shared" si="37"/>
        <v/>
      </c>
      <c r="L743" s="79" t="str">
        <f ca="1">IFERROR(IF(AND(
MOD(E743-fctlontodouble(VLOOKUP(D743,#REF!,4,FALSE))/360,1)&gt;=MOD((((MID((MID((IF(ISERR(A743),"",fctsoleil(A743,fctlattodouble(VLOOKUP(D743,#REF!,3,FALSE)),fctlontodouble(VLOOKUP(D743,#REF!,4,FALSE)),FALSE))),1,4)),1,2))*60+MID((MID((IF(ISERR(A743),"",fctsoleil(A743,fctlattodouble(VLOOKUP(D743,#REF!,3,FALSE)),fctlontodouble(VLOOKUP(D743,#REF!,4,FALSE)),FALSE))),1,4)),3,4))/(60*24))-fctlontodouble(VLOOKUP(D743,#REF!,4,FALSE))/360,1),
MOD(E743-fctlontodouble(VLOOKUP(D743,#REF!,4,FALSE))/360,1)&lt;MOD((((MID((MID((IF(ISERR(A743),"",fctsoleil(A743,fctlattodouble(VLOOKUP(D743,#REF!,3,FALSE)),fctlontodouble(VLOOKUP(D743,#REF!,4,FALSE)),FALSE))),7,4)),1,2))*60+MID((MID((IF(ISERR(A743),"",fctsoleil(A743,fctlattodouble(VLOOKUP(D743,#REF!,3,FALSE)),fctlontodouble(VLOOKUP(D743,#REF!,4,FALSE)),FALSE))),7,4)),3,4))/(60*24))-fctlontodouble(VLOOKUP(D743,#REF!,4,FALSE))/360,1)
),1," "),"")</f>
        <v/>
      </c>
      <c r="M743" s="79" t="str">
        <f t="shared" si="38"/>
        <v/>
      </c>
      <c r="N743" s="94"/>
      <c r="O743" s="83"/>
      <c r="P743" s="95"/>
      <c r="Q743" s="96"/>
      <c r="R743" s="97" t="str">
        <f>IF(AND(A743&lt;&gt;0,B743&lt;&gt;0,D743&lt;&gt;0,C743&lt;&gt;0,N743&lt;&gt;0),(vol_de_nuit(B743,D743,A743,C743,N743/24)*24),"")</f>
        <v/>
      </c>
      <c r="S743" s="98"/>
      <c r="T743" s="95"/>
      <c r="U743" s="99"/>
      <c r="V743" s="100"/>
      <c r="W743" s="101"/>
      <c r="X743" s="116" t="str">
        <f>IFERROR(IF(AND(VLOOKUP($F743,'Aircraft list'!$A$4:$G$39,2,FALSE)="YES",VLOOKUP($F743,'Aircraft list'!$A$4:$G$39,4,FALSE)="YES"),T743,""),"")</f>
        <v/>
      </c>
      <c r="Y743" s="115" t="str">
        <f>IFERROR(IF(AND(VLOOKUP($F743,'Aircraft list'!$A$4:$G$39,2,FALSE)="YES",VLOOKUP($F743,'Aircraft list'!$A$4:$G$39,4,FALSE)="YES"),V743,""),"")</f>
        <v/>
      </c>
      <c r="Z743" s="116" t="str">
        <f>IFERROR(IF(AND(VLOOKUP($F743,'Aircraft list'!$A$4:$G$39,3,FALSE)="YES",VLOOKUP($F743,'Aircraft list'!$A$4:$G$39,4,FALSE)="YES"),T743,""),"")</f>
        <v/>
      </c>
      <c r="AA743" s="115" t="str">
        <f>IFERROR(IF(AND(VLOOKUP($F743,'Aircraft list'!$A$4:$G$39,3,FALSE)="YES",VLOOKUP($F743,'Aircraft list'!$A$4:$G$39,4,FALSE)="YES"),V743,""),"")</f>
        <v/>
      </c>
      <c r="AB743" s="116" t="str">
        <f>IFERROR(IF(AND(VLOOKUP($F743,'Aircraft list'!$A$4:$G$39,2,FALSE)="YES",VLOOKUP($F743,'Aircraft list'!$A$4:$G$39,6,FALSE)="YES"),T743,""),"")</f>
        <v/>
      </c>
      <c r="AC743" s="115" t="str">
        <f>IFERROR(IF(AND(VLOOKUP($F743,'Aircraft list'!$A$4:$G$39,2,FALSE)="YES",VLOOKUP($F743,'Aircraft list'!$A$4:$G$39,6,FALSE)="YES"),V743,""),"")</f>
        <v/>
      </c>
      <c r="AD743" s="116" t="str">
        <f>IFERROR(IF(AND(VLOOKUP($F743,'Aircraft list'!$A$4:$G$39,3,FALSE)="YES",VLOOKUP($F743,'Aircraft list'!$A$4:$G$39,6,FALSE)="YES"),T743,""),"")</f>
        <v/>
      </c>
      <c r="AE743" s="117" t="str">
        <f>IFERROR(IF(AND(VLOOKUP($F743,'Aircraft list'!$A$4:$G$39,3,FALSE)="YES",VLOOKUP($F743,'Aircraft list'!$A$4:$G$39,6,FALSE)="YES"),U743,""),"")</f>
        <v/>
      </c>
      <c r="AF743" s="115" t="str">
        <f>IFERROR(IF(AND(VLOOKUP($F743,'Aircraft list'!$A$4:$G$39,3,FALSE)="YES",VLOOKUP($F743,'Aircraft list'!$A$4:$G$39,6,FALSE)="YES"),V743,""),"")</f>
        <v/>
      </c>
      <c r="AG743" s="116" t="str">
        <f>IFERROR(IF(VLOOKUP($F743,'Aircraft list'!$A$4:$G$39,5,FALSE)="YES",T743,""),"")</f>
        <v/>
      </c>
      <c r="AH743" s="117" t="str">
        <f>IFERROR(IF(VLOOKUP($F743,'Aircraft list'!$A$4:$G$39,5,FALSE)="YES",U743,""),"")</f>
        <v/>
      </c>
      <c r="AI743" s="115" t="str">
        <f>IFERROR(IF(VLOOKUP($F743,'Aircraft list'!$A$4:$G$39,5,FALSE)="YES",V743,""),"")</f>
        <v/>
      </c>
      <c r="AJ743" s="101"/>
      <c r="AK743" s="101"/>
      <c r="AL743" s="101"/>
      <c r="AM743" s="102" t="str">
        <f>IFERROR(IF(VLOOKUP($F743,'Aircraft list'!$A$4:$G$39,7,FALSE)="YES",N743,""),"")</f>
        <v/>
      </c>
      <c r="AN743" s="112"/>
      <c r="AO743" s="101"/>
      <c r="AP743" s="101"/>
      <c r="AQ743" s="101"/>
      <c r="AR743" s="111"/>
      <c r="AS743" s="102"/>
      <c r="AT743" s="102"/>
    </row>
    <row r="744" spans="1:46" s="50" customFormat="1">
      <c r="A744" s="84"/>
      <c r="B744" s="75"/>
      <c r="C744" s="76"/>
      <c r="D744" s="77"/>
      <c r="E744" s="73" t="str">
        <f t="shared" si="36"/>
        <v/>
      </c>
      <c r="F744" s="79"/>
      <c r="G744" s="80"/>
      <c r="H744" s="50" t="str">
        <f>IFERROR(IF(VLOOKUP(F744,'Aircraft list'!$A$4:$T$59, 3,FALSE)="YES", "ME", "SE" )," ")</f>
        <v xml:space="preserve"> </v>
      </c>
      <c r="I744" s="80"/>
      <c r="J744" s="81" t="str">
        <f ca="1">IFERROR(IF(AND(
MOD(C744-fctlontodouble(VLOOKUP(B744,#REF!,4,FALSE))/360,1)&gt;=MOD((((MID((MID((IF(ISERR(A744),"",fctsoleil(A744,fctlattodouble(VLOOKUP(B744,#REF!,3,FALSE)),fctlontodouble(VLOOKUP(B744,#REF!,4,FALSE)),FALSE))),1,4)),1,2))*60+MID((MID((IF(ISERR(A744),"",fctsoleil(A744,fctlattodouble(VLOOKUP(B744,#REF!,3,FALSE)),fctlontodouble(VLOOKUP(B744,#REF!,4,FALSE)),FALSE))),1,4)),3,4))/(60*24))-fctlontodouble(VLOOKUP(B744,#REF!,4,FALSE))/360,1),
MOD(C744-fctlontodouble(VLOOKUP(B744,#REF!,4,FALSE))/360,1)&lt;MOD((((MID((MID((IF(ISERR(A744),"",fctsoleil(A744,fctlattodouble(VLOOKUP(B744,#REF!,3,FALSE)),fctlontodouble(VLOOKUP(B744,#REF!,4,FALSE)),FALSE))),7,4)),1,2))*60+MID((MID((IF(ISERR(A744),"",fctsoleil(A744,fctlattodouble(VLOOKUP(B744,#REF!,3,FALSE)),fctlontodouble(VLOOKUP(B744,#REF!,4,FALSE)),FALSE))),7,4)),3,4))/(60*24))-fctlontodouble(VLOOKUP(B744,#REF!,4,FALSE))/360,1)
),1,""),"")</f>
        <v/>
      </c>
      <c r="K744" s="82" t="str">
        <f t="shared" si="37"/>
        <v/>
      </c>
      <c r="L744" s="79" t="str">
        <f ca="1">IFERROR(IF(AND(
MOD(E744-fctlontodouble(VLOOKUP(D744,#REF!,4,FALSE))/360,1)&gt;=MOD((((MID((MID((IF(ISERR(A744),"",fctsoleil(A744,fctlattodouble(VLOOKUP(D744,#REF!,3,FALSE)),fctlontodouble(VLOOKUP(D744,#REF!,4,FALSE)),FALSE))),1,4)),1,2))*60+MID((MID((IF(ISERR(A744),"",fctsoleil(A744,fctlattodouble(VLOOKUP(D744,#REF!,3,FALSE)),fctlontodouble(VLOOKUP(D744,#REF!,4,FALSE)),FALSE))),1,4)),3,4))/(60*24))-fctlontodouble(VLOOKUP(D744,#REF!,4,FALSE))/360,1),
MOD(E744-fctlontodouble(VLOOKUP(D744,#REF!,4,FALSE))/360,1)&lt;MOD((((MID((MID((IF(ISERR(A744),"",fctsoleil(A744,fctlattodouble(VLOOKUP(D744,#REF!,3,FALSE)),fctlontodouble(VLOOKUP(D744,#REF!,4,FALSE)),FALSE))),7,4)),1,2))*60+MID((MID((IF(ISERR(A744),"",fctsoleil(A744,fctlattodouble(VLOOKUP(D744,#REF!,3,FALSE)),fctlontodouble(VLOOKUP(D744,#REF!,4,FALSE)),FALSE))),7,4)),3,4))/(60*24))-fctlontodouble(VLOOKUP(D744,#REF!,4,FALSE))/360,1)
),1," "),"")</f>
        <v/>
      </c>
      <c r="M744" s="79" t="str">
        <f t="shared" si="38"/>
        <v/>
      </c>
      <c r="N744" s="94"/>
      <c r="O744" s="83"/>
      <c r="P744" s="95"/>
      <c r="Q744" s="96"/>
      <c r="R744" s="97" t="str">
        <f>IF(AND(A744&lt;&gt;0,B744&lt;&gt;0,D744&lt;&gt;0,C744&lt;&gt;0,N744&lt;&gt;0),(vol_de_nuit(B744,D744,A744,C744,N744/24)*24),"")</f>
        <v/>
      </c>
      <c r="S744" s="98"/>
      <c r="T744" s="95"/>
      <c r="U744" s="99"/>
      <c r="V744" s="100"/>
      <c r="W744" s="101"/>
      <c r="X744" s="116" t="str">
        <f>IFERROR(IF(AND(VLOOKUP($F744,'Aircraft list'!$A$4:$G$39,2,FALSE)="YES",VLOOKUP($F744,'Aircraft list'!$A$4:$G$39,4,FALSE)="YES"),T744,""),"")</f>
        <v/>
      </c>
      <c r="Y744" s="115" t="str">
        <f>IFERROR(IF(AND(VLOOKUP($F744,'Aircraft list'!$A$4:$G$39,2,FALSE)="YES",VLOOKUP($F744,'Aircraft list'!$A$4:$G$39,4,FALSE)="YES"),V744,""),"")</f>
        <v/>
      </c>
      <c r="Z744" s="116" t="str">
        <f>IFERROR(IF(AND(VLOOKUP($F744,'Aircraft list'!$A$4:$G$39,3,FALSE)="YES",VLOOKUP($F744,'Aircraft list'!$A$4:$G$39,4,FALSE)="YES"),T744,""),"")</f>
        <v/>
      </c>
      <c r="AA744" s="115" t="str">
        <f>IFERROR(IF(AND(VLOOKUP($F744,'Aircraft list'!$A$4:$G$39,3,FALSE)="YES",VLOOKUP($F744,'Aircraft list'!$A$4:$G$39,4,FALSE)="YES"),V744,""),"")</f>
        <v/>
      </c>
      <c r="AB744" s="116" t="str">
        <f>IFERROR(IF(AND(VLOOKUP($F744,'Aircraft list'!$A$4:$G$39,2,FALSE)="YES",VLOOKUP($F744,'Aircraft list'!$A$4:$G$39,6,FALSE)="YES"),T744,""),"")</f>
        <v/>
      </c>
      <c r="AC744" s="115" t="str">
        <f>IFERROR(IF(AND(VLOOKUP($F744,'Aircraft list'!$A$4:$G$39,2,FALSE)="YES",VLOOKUP($F744,'Aircraft list'!$A$4:$G$39,6,FALSE)="YES"),V744,""),"")</f>
        <v/>
      </c>
      <c r="AD744" s="116" t="str">
        <f>IFERROR(IF(AND(VLOOKUP($F744,'Aircraft list'!$A$4:$G$39,3,FALSE)="YES",VLOOKUP($F744,'Aircraft list'!$A$4:$G$39,6,FALSE)="YES"),T744,""),"")</f>
        <v/>
      </c>
      <c r="AE744" s="117" t="str">
        <f>IFERROR(IF(AND(VLOOKUP($F744,'Aircraft list'!$A$4:$G$39,3,FALSE)="YES",VLOOKUP($F744,'Aircraft list'!$A$4:$G$39,6,FALSE)="YES"),U744,""),"")</f>
        <v/>
      </c>
      <c r="AF744" s="115" t="str">
        <f>IFERROR(IF(AND(VLOOKUP($F744,'Aircraft list'!$A$4:$G$39,3,FALSE)="YES",VLOOKUP($F744,'Aircraft list'!$A$4:$G$39,6,FALSE)="YES"),V744,""),"")</f>
        <v/>
      </c>
      <c r="AG744" s="116" t="str">
        <f>IFERROR(IF(VLOOKUP($F744,'Aircraft list'!$A$4:$G$39,5,FALSE)="YES",T744,""),"")</f>
        <v/>
      </c>
      <c r="AH744" s="117" t="str">
        <f>IFERROR(IF(VLOOKUP($F744,'Aircraft list'!$A$4:$G$39,5,FALSE)="YES",U744,""),"")</f>
        <v/>
      </c>
      <c r="AI744" s="115" t="str">
        <f>IFERROR(IF(VLOOKUP($F744,'Aircraft list'!$A$4:$G$39,5,FALSE)="YES",V744,""),"")</f>
        <v/>
      </c>
      <c r="AJ744" s="101"/>
      <c r="AK744" s="101"/>
      <c r="AL744" s="101"/>
      <c r="AM744" s="102" t="str">
        <f>IFERROR(IF(VLOOKUP($F744,'Aircraft list'!$A$4:$G$39,7,FALSE)="YES",N744,""),"")</f>
        <v/>
      </c>
      <c r="AN744" s="112"/>
      <c r="AO744" s="101"/>
      <c r="AP744" s="101"/>
      <c r="AQ744" s="101"/>
      <c r="AR744" s="111"/>
      <c r="AS744" s="102"/>
      <c r="AT744" s="102"/>
    </row>
    <row r="745" spans="1:46" s="50" customFormat="1">
      <c r="A745" s="84"/>
      <c r="B745" s="75"/>
      <c r="C745" s="76"/>
      <c r="D745" s="77"/>
      <c r="E745" s="73" t="str">
        <f t="shared" si="36"/>
        <v/>
      </c>
      <c r="F745" s="79"/>
      <c r="G745" s="80"/>
      <c r="H745" s="50" t="str">
        <f>IFERROR(IF(VLOOKUP(F745,'Aircraft list'!$A$4:$T$59, 3,FALSE)="YES", "ME", "SE" )," ")</f>
        <v xml:space="preserve"> </v>
      </c>
      <c r="I745" s="80"/>
      <c r="J745" s="81" t="str">
        <f ca="1">IFERROR(IF(AND(
MOD(C745-fctlontodouble(VLOOKUP(B745,#REF!,4,FALSE))/360,1)&gt;=MOD((((MID((MID((IF(ISERR(A745),"",fctsoleil(A745,fctlattodouble(VLOOKUP(B745,#REF!,3,FALSE)),fctlontodouble(VLOOKUP(B745,#REF!,4,FALSE)),FALSE))),1,4)),1,2))*60+MID((MID((IF(ISERR(A745),"",fctsoleil(A745,fctlattodouble(VLOOKUP(B745,#REF!,3,FALSE)),fctlontodouble(VLOOKUP(B745,#REF!,4,FALSE)),FALSE))),1,4)),3,4))/(60*24))-fctlontodouble(VLOOKUP(B745,#REF!,4,FALSE))/360,1),
MOD(C745-fctlontodouble(VLOOKUP(B745,#REF!,4,FALSE))/360,1)&lt;MOD((((MID((MID((IF(ISERR(A745),"",fctsoleil(A745,fctlattodouble(VLOOKUP(B745,#REF!,3,FALSE)),fctlontodouble(VLOOKUP(B745,#REF!,4,FALSE)),FALSE))),7,4)),1,2))*60+MID((MID((IF(ISERR(A745),"",fctsoleil(A745,fctlattodouble(VLOOKUP(B745,#REF!,3,FALSE)),fctlontodouble(VLOOKUP(B745,#REF!,4,FALSE)),FALSE))),7,4)),3,4))/(60*24))-fctlontodouble(VLOOKUP(B745,#REF!,4,FALSE))/360,1)
),1,""),"")</f>
        <v/>
      </c>
      <c r="K745" s="82" t="str">
        <f t="shared" si="37"/>
        <v/>
      </c>
      <c r="L745" s="79" t="str">
        <f ca="1">IFERROR(IF(AND(
MOD(E745-fctlontodouble(VLOOKUP(D745,#REF!,4,FALSE))/360,1)&gt;=MOD((((MID((MID((IF(ISERR(A745),"",fctsoleil(A745,fctlattodouble(VLOOKUP(D745,#REF!,3,FALSE)),fctlontodouble(VLOOKUP(D745,#REF!,4,FALSE)),FALSE))),1,4)),1,2))*60+MID((MID((IF(ISERR(A745),"",fctsoleil(A745,fctlattodouble(VLOOKUP(D745,#REF!,3,FALSE)),fctlontodouble(VLOOKUP(D745,#REF!,4,FALSE)),FALSE))),1,4)),3,4))/(60*24))-fctlontodouble(VLOOKUP(D745,#REF!,4,FALSE))/360,1),
MOD(E745-fctlontodouble(VLOOKUP(D745,#REF!,4,FALSE))/360,1)&lt;MOD((((MID((MID((IF(ISERR(A745),"",fctsoleil(A745,fctlattodouble(VLOOKUP(D745,#REF!,3,FALSE)),fctlontodouble(VLOOKUP(D745,#REF!,4,FALSE)),FALSE))),7,4)),1,2))*60+MID((MID((IF(ISERR(A745),"",fctsoleil(A745,fctlattodouble(VLOOKUP(D745,#REF!,3,FALSE)),fctlontodouble(VLOOKUP(D745,#REF!,4,FALSE)),FALSE))),7,4)),3,4))/(60*24))-fctlontodouble(VLOOKUP(D745,#REF!,4,FALSE))/360,1)
),1," "),"")</f>
        <v/>
      </c>
      <c r="M745" s="79" t="str">
        <f t="shared" si="38"/>
        <v/>
      </c>
      <c r="N745" s="94"/>
      <c r="O745" s="83"/>
      <c r="P745" s="95"/>
      <c r="Q745" s="96"/>
      <c r="R745" s="97" t="str">
        <f>IF(AND(A745&lt;&gt;0,B745&lt;&gt;0,D745&lt;&gt;0,C745&lt;&gt;0,N745&lt;&gt;0),(vol_de_nuit(B745,D745,A745,C745,N745/24)*24),"")</f>
        <v/>
      </c>
      <c r="S745" s="98"/>
      <c r="T745" s="95"/>
      <c r="U745" s="99"/>
      <c r="V745" s="100"/>
      <c r="W745" s="101"/>
      <c r="X745" s="116" t="str">
        <f>IFERROR(IF(AND(VLOOKUP($F745,'Aircraft list'!$A$4:$G$39,2,FALSE)="YES",VLOOKUP($F745,'Aircraft list'!$A$4:$G$39,4,FALSE)="YES"),T745,""),"")</f>
        <v/>
      </c>
      <c r="Y745" s="115" t="str">
        <f>IFERROR(IF(AND(VLOOKUP($F745,'Aircraft list'!$A$4:$G$39,2,FALSE)="YES",VLOOKUP($F745,'Aircraft list'!$A$4:$G$39,4,FALSE)="YES"),V745,""),"")</f>
        <v/>
      </c>
      <c r="Z745" s="116" t="str">
        <f>IFERROR(IF(AND(VLOOKUP($F745,'Aircraft list'!$A$4:$G$39,3,FALSE)="YES",VLOOKUP($F745,'Aircraft list'!$A$4:$G$39,4,FALSE)="YES"),T745,""),"")</f>
        <v/>
      </c>
      <c r="AA745" s="115" t="str">
        <f>IFERROR(IF(AND(VLOOKUP($F745,'Aircraft list'!$A$4:$G$39,3,FALSE)="YES",VLOOKUP($F745,'Aircraft list'!$A$4:$G$39,4,FALSE)="YES"),V745,""),"")</f>
        <v/>
      </c>
      <c r="AB745" s="116" t="str">
        <f>IFERROR(IF(AND(VLOOKUP($F745,'Aircraft list'!$A$4:$G$39,2,FALSE)="YES",VLOOKUP($F745,'Aircraft list'!$A$4:$G$39,6,FALSE)="YES"),T745,""),"")</f>
        <v/>
      </c>
      <c r="AC745" s="115" t="str">
        <f>IFERROR(IF(AND(VLOOKUP($F745,'Aircraft list'!$A$4:$G$39,2,FALSE)="YES",VLOOKUP($F745,'Aircraft list'!$A$4:$G$39,6,FALSE)="YES"),V745,""),"")</f>
        <v/>
      </c>
      <c r="AD745" s="116" t="str">
        <f>IFERROR(IF(AND(VLOOKUP($F745,'Aircraft list'!$A$4:$G$39,3,FALSE)="YES",VLOOKUP($F745,'Aircraft list'!$A$4:$G$39,6,FALSE)="YES"),T745,""),"")</f>
        <v/>
      </c>
      <c r="AE745" s="117" t="str">
        <f>IFERROR(IF(AND(VLOOKUP($F745,'Aircraft list'!$A$4:$G$39,3,FALSE)="YES",VLOOKUP($F745,'Aircraft list'!$A$4:$G$39,6,FALSE)="YES"),U745,""),"")</f>
        <v/>
      </c>
      <c r="AF745" s="115" t="str">
        <f>IFERROR(IF(AND(VLOOKUP($F745,'Aircraft list'!$A$4:$G$39,3,FALSE)="YES",VLOOKUP($F745,'Aircraft list'!$A$4:$G$39,6,FALSE)="YES"),V745,""),"")</f>
        <v/>
      </c>
      <c r="AG745" s="116" t="str">
        <f>IFERROR(IF(VLOOKUP($F745,'Aircraft list'!$A$4:$G$39,5,FALSE)="YES",T745,""),"")</f>
        <v/>
      </c>
      <c r="AH745" s="117" t="str">
        <f>IFERROR(IF(VLOOKUP($F745,'Aircraft list'!$A$4:$G$39,5,FALSE)="YES",U745,""),"")</f>
        <v/>
      </c>
      <c r="AI745" s="115" t="str">
        <f>IFERROR(IF(VLOOKUP($F745,'Aircraft list'!$A$4:$G$39,5,FALSE)="YES",V745,""),"")</f>
        <v/>
      </c>
      <c r="AJ745" s="101"/>
      <c r="AK745" s="101"/>
      <c r="AL745" s="101"/>
      <c r="AM745" s="102" t="str">
        <f>IFERROR(IF(VLOOKUP($F745,'Aircraft list'!$A$4:$G$39,7,FALSE)="YES",N745,""),"")</f>
        <v/>
      </c>
      <c r="AN745" s="112"/>
      <c r="AO745" s="101"/>
      <c r="AP745" s="101"/>
      <c r="AQ745" s="101"/>
      <c r="AR745" s="111"/>
      <c r="AS745" s="102"/>
      <c r="AT745" s="102"/>
    </row>
    <row r="746" spans="1:46" s="50" customFormat="1">
      <c r="A746" s="84"/>
      <c r="B746" s="75"/>
      <c r="C746" s="76"/>
      <c r="D746" s="77"/>
      <c r="E746" s="73" t="str">
        <f t="shared" si="36"/>
        <v/>
      </c>
      <c r="F746" s="79"/>
      <c r="G746" s="80"/>
      <c r="H746" s="50" t="str">
        <f>IFERROR(IF(VLOOKUP(F746,'Aircraft list'!$A$4:$T$59, 3,FALSE)="YES", "ME", "SE" )," ")</f>
        <v xml:space="preserve"> </v>
      </c>
      <c r="I746" s="80"/>
      <c r="J746" s="81" t="str">
        <f ca="1">IFERROR(IF(AND(
MOD(C746-fctlontodouble(VLOOKUP(B746,#REF!,4,FALSE))/360,1)&gt;=MOD((((MID((MID((IF(ISERR(A746),"",fctsoleil(A746,fctlattodouble(VLOOKUP(B746,#REF!,3,FALSE)),fctlontodouble(VLOOKUP(B746,#REF!,4,FALSE)),FALSE))),1,4)),1,2))*60+MID((MID((IF(ISERR(A746),"",fctsoleil(A746,fctlattodouble(VLOOKUP(B746,#REF!,3,FALSE)),fctlontodouble(VLOOKUP(B746,#REF!,4,FALSE)),FALSE))),1,4)),3,4))/(60*24))-fctlontodouble(VLOOKUP(B746,#REF!,4,FALSE))/360,1),
MOD(C746-fctlontodouble(VLOOKUP(B746,#REF!,4,FALSE))/360,1)&lt;MOD((((MID((MID((IF(ISERR(A746),"",fctsoleil(A746,fctlattodouble(VLOOKUP(B746,#REF!,3,FALSE)),fctlontodouble(VLOOKUP(B746,#REF!,4,FALSE)),FALSE))),7,4)),1,2))*60+MID((MID((IF(ISERR(A746),"",fctsoleil(A746,fctlattodouble(VLOOKUP(B746,#REF!,3,FALSE)),fctlontodouble(VLOOKUP(B746,#REF!,4,FALSE)),FALSE))),7,4)),3,4))/(60*24))-fctlontodouble(VLOOKUP(B746,#REF!,4,FALSE))/360,1)
),1,""),"")</f>
        <v/>
      </c>
      <c r="K746" s="82" t="str">
        <f t="shared" si="37"/>
        <v/>
      </c>
      <c r="L746" s="79" t="str">
        <f ca="1">IFERROR(IF(AND(
MOD(E746-fctlontodouble(VLOOKUP(D746,#REF!,4,FALSE))/360,1)&gt;=MOD((((MID((MID((IF(ISERR(A746),"",fctsoleil(A746,fctlattodouble(VLOOKUP(D746,#REF!,3,FALSE)),fctlontodouble(VLOOKUP(D746,#REF!,4,FALSE)),FALSE))),1,4)),1,2))*60+MID((MID((IF(ISERR(A746),"",fctsoleil(A746,fctlattodouble(VLOOKUP(D746,#REF!,3,FALSE)),fctlontodouble(VLOOKUP(D746,#REF!,4,FALSE)),FALSE))),1,4)),3,4))/(60*24))-fctlontodouble(VLOOKUP(D746,#REF!,4,FALSE))/360,1),
MOD(E746-fctlontodouble(VLOOKUP(D746,#REF!,4,FALSE))/360,1)&lt;MOD((((MID((MID((IF(ISERR(A746),"",fctsoleil(A746,fctlattodouble(VLOOKUP(D746,#REF!,3,FALSE)),fctlontodouble(VLOOKUP(D746,#REF!,4,FALSE)),FALSE))),7,4)),1,2))*60+MID((MID((IF(ISERR(A746),"",fctsoleil(A746,fctlattodouble(VLOOKUP(D746,#REF!,3,FALSE)),fctlontodouble(VLOOKUP(D746,#REF!,4,FALSE)),FALSE))),7,4)),3,4))/(60*24))-fctlontodouble(VLOOKUP(D746,#REF!,4,FALSE))/360,1)
),1," "),"")</f>
        <v/>
      </c>
      <c r="M746" s="79" t="str">
        <f t="shared" si="38"/>
        <v/>
      </c>
      <c r="N746" s="94"/>
      <c r="O746" s="83"/>
      <c r="P746" s="95"/>
      <c r="Q746" s="96"/>
      <c r="R746" s="97" t="str">
        <f>IF(AND(A746&lt;&gt;0,B746&lt;&gt;0,D746&lt;&gt;0,C746&lt;&gt;0,N746&lt;&gt;0),(vol_de_nuit(B746,D746,A746,C746,N746/24)*24),"")</f>
        <v/>
      </c>
      <c r="S746" s="98"/>
      <c r="T746" s="95"/>
      <c r="U746" s="99"/>
      <c r="V746" s="100"/>
      <c r="W746" s="101"/>
      <c r="X746" s="116" t="str">
        <f>IFERROR(IF(AND(VLOOKUP($F746,'Aircraft list'!$A$4:$G$39,2,FALSE)="YES",VLOOKUP($F746,'Aircraft list'!$A$4:$G$39,4,FALSE)="YES"),T746,""),"")</f>
        <v/>
      </c>
      <c r="Y746" s="115" t="str">
        <f>IFERROR(IF(AND(VLOOKUP($F746,'Aircraft list'!$A$4:$G$39,2,FALSE)="YES",VLOOKUP($F746,'Aircraft list'!$A$4:$G$39,4,FALSE)="YES"),V746,""),"")</f>
        <v/>
      </c>
      <c r="Z746" s="116" t="str">
        <f>IFERROR(IF(AND(VLOOKUP($F746,'Aircraft list'!$A$4:$G$39,3,FALSE)="YES",VLOOKUP($F746,'Aircraft list'!$A$4:$G$39,4,FALSE)="YES"),T746,""),"")</f>
        <v/>
      </c>
      <c r="AA746" s="115" t="str">
        <f>IFERROR(IF(AND(VLOOKUP($F746,'Aircraft list'!$A$4:$G$39,3,FALSE)="YES",VLOOKUP($F746,'Aircraft list'!$A$4:$G$39,4,FALSE)="YES"),V746,""),"")</f>
        <v/>
      </c>
      <c r="AB746" s="116" t="str">
        <f>IFERROR(IF(AND(VLOOKUP($F746,'Aircraft list'!$A$4:$G$39,2,FALSE)="YES",VLOOKUP($F746,'Aircraft list'!$A$4:$G$39,6,FALSE)="YES"),T746,""),"")</f>
        <v/>
      </c>
      <c r="AC746" s="115" t="str">
        <f>IFERROR(IF(AND(VLOOKUP($F746,'Aircraft list'!$A$4:$G$39,2,FALSE)="YES",VLOOKUP($F746,'Aircraft list'!$A$4:$G$39,6,FALSE)="YES"),V746,""),"")</f>
        <v/>
      </c>
      <c r="AD746" s="116" t="str">
        <f>IFERROR(IF(AND(VLOOKUP($F746,'Aircraft list'!$A$4:$G$39,3,FALSE)="YES",VLOOKUP($F746,'Aircraft list'!$A$4:$G$39,6,FALSE)="YES"),T746,""),"")</f>
        <v/>
      </c>
      <c r="AE746" s="117" t="str">
        <f>IFERROR(IF(AND(VLOOKUP($F746,'Aircraft list'!$A$4:$G$39,3,FALSE)="YES",VLOOKUP($F746,'Aircraft list'!$A$4:$G$39,6,FALSE)="YES"),U746,""),"")</f>
        <v/>
      </c>
      <c r="AF746" s="115" t="str">
        <f>IFERROR(IF(AND(VLOOKUP($F746,'Aircraft list'!$A$4:$G$39,3,FALSE)="YES",VLOOKUP($F746,'Aircraft list'!$A$4:$G$39,6,FALSE)="YES"),V746,""),"")</f>
        <v/>
      </c>
      <c r="AG746" s="116" t="str">
        <f>IFERROR(IF(VLOOKUP($F746,'Aircraft list'!$A$4:$G$39,5,FALSE)="YES",T746,""),"")</f>
        <v/>
      </c>
      <c r="AH746" s="117" t="str">
        <f>IFERROR(IF(VLOOKUP($F746,'Aircraft list'!$A$4:$G$39,5,FALSE)="YES",U746,""),"")</f>
        <v/>
      </c>
      <c r="AI746" s="115" t="str">
        <f>IFERROR(IF(VLOOKUP($F746,'Aircraft list'!$A$4:$G$39,5,FALSE)="YES",V746,""),"")</f>
        <v/>
      </c>
      <c r="AJ746" s="101"/>
      <c r="AK746" s="101"/>
      <c r="AL746" s="101"/>
      <c r="AM746" s="102" t="str">
        <f>IFERROR(IF(VLOOKUP($F746,'Aircraft list'!$A$4:$G$39,7,FALSE)="YES",N746,""),"")</f>
        <v/>
      </c>
      <c r="AN746" s="112"/>
      <c r="AO746" s="101"/>
      <c r="AP746" s="101"/>
      <c r="AQ746" s="101"/>
      <c r="AR746" s="111"/>
      <c r="AS746" s="102"/>
      <c r="AT746" s="102"/>
    </row>
    <row r="747" spans="1:46" s="50" customFormat="1">
      <c r="A747" s="84"/>
      <c r="B747" s="75"/>
      <c r="C747" s="76"/>
      <c r="D747" s="77"/>
      <c r="E747" s="73" t="str">
        <f t="shared" si="36"/>
        <v/>
      </c>
      <c r="F747" s="79"/>
      <c r="G747" s="80"/>
      <c r="H747" s="50" t="str">
        <f>IFERROR(IF(VLOOKUP(F747,'Aircraft list'!$A$4:$T$59, 3,FALSE)="YES", "ME", "SE" )," ")</f>
        <v xml:space="preserve"> </v>
      </c>
      <c r="I747" s="80"/>
      <c r="J747" s="81" t="str">
        <f ca="1">IFERROR(IF(AND(
MOD(C747-fctlontodouble(VLOOKUP(B747,#REF!,4,FALSE))/360,1)&gt;=MOD((((MID((MID((IF(ISERR(A747),"",fctsoleil(A747,fctlattodouble(VLOOKUP(B747,#REF!,3,FALSE)),fctlontodouble(VLOOKUP(B747,#REF!,4,FALSE)),FALSE))),1,4)),1,2))*60+MID((MID((IF(ISERR(A747),"",fctsoleil(A747,fctlattodouble(VLOOKUP(B747,#REF!,3,FALSE)),fctlontodouble(VLOOKUP(B747,#REF!,4,FALSE)),FALSE))),1,4)),3,4))/(60*24))-fctlontodouble(VLOOKUP(B747,#REF!,4,FALSE))/360,1),
MOD(C747-fctlontodouble(VLOOKUP(B747,#REF!,4,FALSE))/360,1)&lt;MOD((((MID((MID((IF(ISERR(A747),"",fctsoleil(A747,fctlattodouble(VLOOKUP(B747,#REF!,3,FALSE)),fctlontodouble(VLOOKUP(B747,#REF!,4,FALSE)),FALSE))),7,4)),1,2))*60+MID((MID((IF(ISERR(A747),"",fctsoleil(A747,fctlattodouble(VLOOKUP(B747,#REF!,3,FALSE)),fctlontodouble(VLOOKUP(B747,#REF!,4,FALSE)),FALSE))),7,4)),3,4))/(60*24))-fctlontodouble(VLOOKUP(B747,#REF!,4,FALSE))/360,1)
),1,""),"")</f>
        <v/>
      </c>
      <c r="K747" s="82" t="str">
        <f t="shared" si="37"/>
        <v/>
      </c>
      <c r="L747" s="79" t="str">
        <f ca="1">IFERROR(IF(AND(
MOD(E747-fctlontodouble(VLOOKUP(D747,#REF!,4,FALSE))/360,1)&gt;=MOD((((MID((MID((IF(ISERR(A747),"",fctsoleil(A747,fctlattodouble(VLOOKUP(D747,#REF!,3,FALSE)),fctlontodouble(VLOOKUP(D747,#REF!,4,FALSE)),FALSE))),1,4)),1,2))*60+MID((MID((IF(ISERR(A747),"",fctsoleil(A747,fctlattodouble(VLOOKUP(D747,#REF!,3,FALSE)),fctlontodouble(VLOOKUP(D747,#REF!,4,FALSE)),FALSE))),1,4)),3,4))/(60*24))-fctlontodouble(VLOOKUP(D747,#REF!,4,FALSE))/360,1),
MOD(E747-fctlontodouble(VLOOKUP(D747,#REF!,4,FALSE))/360,1)&lt;MOD((((MID((MID((IF(ISERR(A747),"",fctsoleil(A747,fctlattodouble(VLOOKUP(D747,#REF!,3,FALSE)),fctlontodouble(VLOOKUP(D747,#REF!,4,FALSE)),FALSE))),7,4)),1,2))*60+MID((MID((IF(ISERR(A747),"",fctsoleil(A747,fctlattodouble(VLOOKUP(D747,#REF!,3,FALSE)),fctlontodouble(VLOOKUP(D747,#REF!,4,FALSE)),FALSE))),7,4)),3,4))/(60*24))-fctlontodouble(VLOOKUP(D747,#REF!,4,FALSE))/360,1)
),1," "),"")</f>
        <v/>
      </c>
      <c r="M747" s="79" t="str">
        <f t="shared" si="38"/>
        <v/>
      </c>
      <c r="N747" s="94"/>
      <c r="O747" s="83"/>
      <c r="P747" s="95"/>
      <c r="Q747" s="96"/>
      <c r="R747" s="97" t="str">
        <f>IF(AND(A747&lt;&gt;0,B747&lt;&gt;0,D747&lt;&gt;0,C747&lt;&gt;0,N747&lt;&gt;0),(vol_de_nuit(B747,D747,A747,C747,N747/24)*24),"")</f>
        <v/>
      </c>
      <c r="S747" s="98"/>
      <c r="T747" s="95"/>
      <c r="U747" s="99"/>
      <c r="V747" s="100"/>
      <c r="W747" s="101"/>
      <c r="X747" s="116" t="str">
        <f>IFERROR(IF(AND(VLOOKUP($F747,'Aircraft list'!$A$4:$G$39,2,FALSE)="YES",VLOOKUP($F747,'Aircraft list'!$A$4:$G$39,4,FALSE)="YES"),T747,""),"")</f>
        <v/>
      </c>
      <c r="Y747" s="115" t="str">
        <f>IFERROR(IF(AND(VLOOKUP($F747,'Aircraft list'!$A$4:$G$39,2,FALSE)="YES",VLOOKUP($F747,'Aircraft list'!$A$4:$G$39,4,FALSE)="YES"),V747,""),"")</f>
        <v/>
      </c>
      <c r="Z747" s="116" t="str">
        <f>IFERROR(IF(AND(VLOOKUP($F747,'Aircraft list'!$A$4:$G$39,3,FALSE)="YES",VLOOKUP($F747,'Aircraft list'!$A$4:$G$39,4,FALSE)="YES"),T747,""),"")</f>
        <v/>
      </c>
      <c r="AA747" s="115" t="str">
        <f>IFERROR(IF(AND(VLOOKUP($F747,'Aircraft list'!$A$4:$G$39,3,FALSE)="YES",VLOOKUP($F747,'Aircraft list'!$A$4:$G$39,4,FALSE)="YES"),V747,""),"")</f>
        <v/>
      </c>
      <c r="AB747" s="116" t="str">
        <f>IFERROR(IF(AND(VLOOKUP($F747,'Aircraft list'!$A$4:$G$39,2,FALSE)="YES",VLOOKUP($F747,'Aircraft list'!$A$4:$G$39,6,FALSE)="YES"),T747,""),"")</f>
        <v/>
      </c>
      <c r="AC747" s="115" t="str">
        <f>IFERROR(IF(AND(VLOOKUP($F747,'Aircraft list'!$A$4:$G$39,2,FALSE)="YES",VLOOKUP($F747,'Aircraft list'!$A$4:$G$39,6,FALSE)="YES"),V747,""),"")</f>
        <v/>
      </c>
      <c r="AD747" s="116" t="str">
        <f>IFERROR(IF(AND(VLOOKUP($F747,'Aircraft list'!$A$4:$G$39,3,FALSE)="YES",VLOOKUP($F747,'Aircraft list'!$A$4:$G$39,6,FALSE)="YES"),T747,""),"")</f>
        <v/>
      </c>
      <c r="AE747" s="117" t="str">
        <f>IFERROR(IF(AND(VLOOKUP($F747,'Aircraft list'!$A$4:$G$39,3,FALSE)="YES",VLOOKUP($F747,'Aircraft list'!$A$4:$G$39,6,FALSE)="YES"),U747,""),"")</f>
        <v/>
      </c>
      <c r="AF747" s="115" t="str">
        <f>IFERROR(IF(AND(VLOOKUP($F747,'Aircraft list'!$A$4:$G$39,3,FALSE)="YES",VLOOKUP($F747,'Aircraft list'!$A$4:$G$39,6,FALSE)="YES"),V747,""),"")</f>
        <v/>
      </c>
      <c r="AG747" s="116" t="str">
        <f>IFERROR(IF(VLOOKUP($F747,'Aircraft list'!$A$4:$G$39,5,FALSE)="YES",T747,""),"")</f>
        <v/>
      </c>
      <c r="AH747" s="117" t="str">
        <f>IFERROR(IF(VLOOKUP($F747,'Aircraft list'!$A$4:$G$39,5,FALSE)="YES",U747,""),"")</f>
        <v/>
      </c>
      <c r="AI747" s="115" t="str">
        <f>IFERROR(IF(VLOOKUP($F747,'Aircraft list'!$A$4:$G$39,5,FALSE)="YES",V747,""),"")</f>
        <v/>
      </c>
      <c r="AJ747" s="101"/>
      <c r="AK747" s="101"/>
      <c r="AL747" s="101"/>
      <c r="AM747" s="102" t="str">
        <f>IFERROR(IF(VLOOKUP($F747,'Aircraft list'!$A$4:$G$39,7,FALSE)="YES",N747,""),"")</f>
        <v/>
      </c>
      <c r="AN747" s="112"/>
      <c r="AO747" s="101"/>
      <c r="AP747" s="101"/>
      <c r="AQ747" s="101"/>
      <c r="AR747" s="111"/>
      <c r="AS747" s="102"/>
      <c r="AT747" s="102"/>
    </row>
    <row r="748" spans="1:46" s="50" customFormat="1">
      <c r="A748" s="84"/>
      <c r="B748" s="75"/>
      <c r="C748" s="76"/>
      <c r="D748" s="77"/>
      <c r="E748" s="73" t="str">
        <f t="shared" si="36"/>
        <v/>
      </c>
      <c r="F748" s="79"/>
      <c r="G748" s="80"/>
      <c r="H748" s="50" t="str">
        <f>IFERROR(IF(VLOOKUP(F748,'Aircraft list'!$A$4:$T$59, 3,FALSE)="YES", "ME", "SE" )," ")</f>
        <v xml:space="preserve"> </v>
      </c>
      <c r="I748" s="80"/>
      <c r="J748" s="81" t="str">
        <f ca="1">IFERROR(IF(AND(
MOD(C748-fctlontodouble(VLOOKUP(B748,#REF!,4,FALSE))/360,1)&gt;=MOD((((MID((MID((IF(ISERR(A748),"",fctsoleil(A748,fctlattodouble(VLOOKUP(B748,#REF!,3,FALSE)),fctlontodouble(VLOOKUP(B748,#REF!,4,FALSE)),FALSE))),1,4)),1,2))*60+MID((MID((IF(ISERR(A748),"",fctsoleil(A748,fctlattodouble(VLOOKUP(B748,#REF!,3,FALSE)),fctlontodouble(VLOOKUP(B748,#REF!,4,FALSE)),FALSE))),1,4)),3,4))/(60*24))-fctlontodouble(VLOOKUP(B748,#REF!,4,FALSE))/360,1),
MOD(C748-fctlontodouble(VLOOKUP(B748,#REF!,4,FALSE))/360,1)&lt;MOD((((MID((MID((IF(ISERR(A748),"",fctsoleil(A748,fctlattodouble(VLOOKUP(B748,#REF!,3,FALSE)),fctlontodouble(VLOOKUP(B748,#REF!,4,FALSE)),FALSE))),7,4)),1,2))*60+MID((MID((IF(ISERR(A748),"",fctsoleil(A748,fctlattodouble(VLOOKUP(B748,#REF!,3,FALSE)),fctlontodouble(VLOOKUP(B748,#REF!,4,FALSE)),FALSE))),7,4)),3,4))/(60*24))-fctlontodouble(VLOOKUP(B748,#REF!,4,FALSE))/360,1)
),1,""),"")</f>
        <v/>
      </c>
      <c r="K748" s="82" t="str">
        <f t="shared" si="37"/>
        <v/>
      </c>
      <c r="L748" s="79" t="str">
        <f ca="1">IFERROR(IF(AND(
MOD(E748-fctlontodouble(VLOOKUP(D748,#REF!,4,FALSE))/360,1)&gt;=MOD((((MID((MID((IF(ISERR(A748),"",fctsoleil(A748,fctlattodouble(VLOOKUP(D748,#REF!,3,FALSE)),fctlontodouble(VLOOKUP(D748,#REF!,4,FALSE)),FALSE))),1,4)),1,2))*60+MID((MID((IF(ISERR(A748),"",fctsoleil(A748,fctlattodouble(VLOOKUP(D748,#REF!,3,FALSE)),fctlontodouble(VLOOKUP(D748,#REF!,4,FALSE)),FALSE))),1,4)),3,4))/(60*24))-fctlontodouble(VLOOKUP(D748,#REF!,4,FALSE))/360,1),
MOD(E748-fctlontodouble(VLOOKUP(D748,#REF!,4,FALSE))/360,1)&lt;MOD((((MID((MID((IF(ISERR(A748),"",fctsoleil(A748,fctlattodouble(VLOOKUP(D748,#REF!,3,FALSE)),fctlontodouble(VLOOKUP(D748,#REF!,4,FALSE)),FALSE))),7,4)),1,2))*60+MID((MID((IF(ISERR(A748),"",fctsoleil(A748,fctlattodouble(VLOOKUP(D748,#REF!,3,FALSE)),fctlontodouble(VLOOKUP(D748,#REF!,4,FALSE)),FALSE))),7,4)),3,4))/(60*24))-fctlontodouble(VLOOKUP(D748,#REF!,4,FALSE))/360,1)
),1," "),"")</f>
        <v/>
      </c>
      <c r="M748" s="79" t="str">
        <f t="shared" si="38"/>
        <v/>
      </c>
      <c r="N748" s="94"/>
      <c r="O748" s="83"/>
      <c r="P748" s="95"/>
      <c r="Q748" s="96"/>
      <c r="R748" s="97" t="str">
        <f>IF(AND(A748&lt;&gt;0,B748&lt;&gt;0,D748&lt;&gt;0,C748&lt;&gt;0,N748&lt;&gt;0),(vol_de_nuit(B748,D748,A748,C748,N748/24)*24),"")</f>
        <v/>
      </c>
      <c r="S748" s="98"/>
      <c r="T748" s="95"/>
      <c r="U748" s="99"/>
      <c r="V748" s="100"/>
      <c r="W748" s="101"/>
      <c r="X748" s="116" t="str">
        <f>IFERROR(IF(AND(VLOOKUP($F748,'Aircraft list'!$A$4:$G$39,2,FALSE)="YES",VLOOKUP($F748,'Aircraft list'!$A$4:$G$39,4,FALSE)="YES"),T748,""),"")</f>
        <v/>
      </c>
      <c r="Y748" s="115" t="str">
        <f>IFERROR(IF(AND(VLOOKUP($F748,'Aircraft list'!$A$4:$G$39,2,FALSE)="YES",VLOOKUP($F748,'Aircraft list'!$A$4:$G$39,4,FALSE)="YES"),V748,""),"")</f>
        <v/>
      </c>
      <c r="Z748" s="116" t="str">
        <f>IFERROR(IF(AND(VLOOKUP($F748,'Aircraft list'!$A$4:$G$39,3,FALSE)="YES",VLOOKUP($F748,'Aircraft list'!$A$4:$G$39,4,FALSE)="YES"),T748,""),"")</f>
        <v/>
      </c>
      <c r="AA748" s="115" t="str">
        <f>IFERROR(IF(AND(VLOOKUP($F748,'Aircraft list'!$A$4:$G$39,3,FALSE)="YES",VLOOKUP($F748,'Aircraft list'!$A$4:$G$39,4,FALSE)="YES"),V748,""),"")</f>
        <v/>
      </c>
      <c r="AB748" s="116" t="str">
        <f>IFERROR(IF(AND(VLOOKUP($F748,'Aircraft list'!$A$4:$G$39,2,FALSE)="YES",VLOOKUP($F748,'Aircraft list'!$A$4:$G$39,6,FALSE)="YES"),T748,""),"")</f>
        <v/>
      </c>
      <c r="AC748" s="115" t="str">
        <f>IFERROR(IF(AND(VLOOKUP($F748,'Aircraft list'!$A$4:$G$39,2,FALSE)="YES",VLOOKUP($F748,'Aircraft list'!$A$4:$G$39,6,FALSE)="YES"),V748,""),"")</f>
        <v/>
      </c>
      <c r="AD748" s="116" t="str">
        <f>IFERROR(IF(AND(VLOOKUP($F748,'Aircraft list'!$A$4:$G$39,3,FALSE)="YES",VLOOKUP($F748,'Aircraft list'!$A$4:$G$39,6,FALSE)="YES"),T748,""),"")</f>
        <v/>
      </c>
      <c r="AE748" s="117" t="str">
        <f>IFERROR(IF(AND(VLOOKUP($F748,'Aircraft list'!$A$4:$G$39,3,FALSE)="YES",VLOOKUP($F748,'Aircraft list'!$A$4:$G$39,6,FALSE)="YES"),U748,""),"")</f>
        <v/>
      </c>
      <c r="AF748" s="115" t="str">
        <f>IFERROR(IF(AND(VLOOKUP($F748,'Aircraft list'!$A$4:$G$39,3,FALSE)="YES",VLOOKUP($F748,'Aircraft list'!$A$4:$G$39,6,FALSE)="YES"),V748,""),"")</f>
        <v/>
      </c>
      <c r="AG748" s="116" t="str">
        <f>IFERROR(IF(VLOOKUP($F748,'Aircraft list'!$A$4:$G$39,5,FALSE)="YES",T748,""),"")</f>
        <v/>
      </c>
      <c r="AH748" s="117" t="str">
        <f>IFERROR(IF(VLOOKUP($F748,'Aircraft list'!$A$4:$G$39,5,FALSE)="YES",U748,""),"")</f>
        <v/>
      </c>
      <c r="AI748" s="115" t="str">
        <f>IFERROR(IF(VLOOKUP($F748,'Aircraft list'!$A$4:$G$39,5,FALSE)="YES",V748,""),"")</f>
        <v/>
      </c>
      <c r="AJ748" s="101"/>
      <c r="AK748" s="101"/>
      <c r="AL748" s="101"/>
      <c r="AM748" s="102" t="str">
        <f>IFERROR(IF(VLOOKUP($F748,'Aircraft list'!$A$4:$G$39,7,FALSE)="YES",N748,""),"")</f>
        <v/>
      </c>
      <c r="AN748" s="112"/>
      <c r="AO748" s="101"/>
      <c r="AP748" s="101"/>
      <c r="AQ748" s="101"/>
      <c r="AR748" s="111"/>
      <c r="AS748" s="102"/>
      <c r="AT748" s="102"/>
    </row>
    <row r="749" spans="1:46" s="50" customFormat="1">
      <c r="A749" s="84"/>
      <c r="B749" s="75"/>
      <c r="C749" s="76"/>
      <c r="D749" s="77"/>
      <c r="E749" s="73" t="str">
        <f t="shared" si="36"/>
        <v/>
      </c>
      <c r="F749" s="79"/>
      <c r="G749" s="80"/>
      <c r="H749" s="50" t="str">
        <f>IFERROR(IF(VLOOKUP(F749,'Aircraft list'!$A$4:$T$59, 3,FALSE)="YES", "ME", "SE" )," ")</f>
        <v xml:space="preserve"> </v>
      </c>
      <c r="I749" s="80"/>
      <c r="J749" s="81" t="str">
        <f ca="1">IFERROR(IF(AND(
MOD(C749-fctlontodouble(VLOOKUP(B749,#REF!,4,FALSE))/360,1)&gt;=MOD((((MID((MID((IF(ISERR(A749),"",fctsoleil(A749,fctlattodouble(VLOOKUP(B749,#REF!,3,FALSE)),fctlontodouble(VLOOKUP(B749,#REF!,4,FALSE)),FALSE))),1,4)),1,2))*60+MID((MID((IF(ISERR(A749),"",fctsoleil(A749,fctlattodouble(VLOOKUP(B749,#REF!,3,FALSE)),fctlontodouble(VLOOKUP(B749,#REF!,4,FALSE)),FALSE))),1,4)),3,4))/(60*24))-fctlontodouble(VLOOKUP(B749,#REF!,4,FALSE))/360,1),
MOD(C749-fctlontodouble(VLOOKUP(B749,#REF!,4,FALSE))/360,1)&lt;MOD((((MID((MID((IF(ISERR(A749),"",fctsoleil(A749,fctlattodouble(VLOOKUP(B749,#REF!,3,FALSE)),fctlontodouble(VLOOKUP(B749,#REF!,4,FALSE)),FALSE))),7,4)),1,2))*60+MID((MID((IF(ISERR(A749),"",fctsoleil(A749,fctlattodouble(VLOOKUP(B749,#REF!,3,FALSE)),fctlontodouble(VLOOKUP(B749,#REF!,4,FALSE)),FALSE))),7,4)),3,4))/(60*24))-fctlontodouble(VLOOKUP(B749,#REF!,4,FALSE))/360,1)
),1,""),"")</f>
        <v/>
      </c>
      <c r="K749" s="82" t="str">
        <f t="shared" si="37"/>
        <v/>
      </c>
      <c r="L749" s="79" t="str">
        <f ca="1">IFERROR(IF(AND(
MOD(E749-fctlontodouble(VLOOKUP(D749,#REF!,4,FALSE))/360,1)&gt;=MOD((((MID((MID((IF(ISERR(A749),"",fctsoleil(A749,fctlattodouble(VLOOKUP(D749,#REF!,3,FALSE)),fctlontodouble(VLOOKUP(D749,#REF!,4,FALSE)),FALSE))),1,4)),1,2))*60+MID((MID((IF(ISERR(A749),"",fctsoleil(A749,fctlattodouble(VLOOKUP(D749,#REF!,3,FALSE)),fctlontodouble(VLOOKUP(D749,#REF!,4,FALSE)),FALSE))),1,4)),3,4))/(60*24))-fctlontodouble(VLOOKUP(D749,#REF!,4,FALSE))/360,1),
MOD(E749-fctlontodouble(VLOOKUP(D749,#REF!,4,FALSE))/360,1)&lt;MOD((((MID((MID((IF(ISERR(A749),"",fctsoleil(A749,fctlattodouble(VLOOKUP(D749,#REF!,3,FALSE)),fctlontodouble(VLOOKUP(D749,#REF!,4,FALSE)),FALSE))),7,4)),1,2))*60+MID((MID((IF(ISERR(A749),"",fctsoleil(A749,fctlattodouble(VLOOKUP(D749,#REF!,3,FALSE)),fctlontodouble(VLOOKUP(D749,#REF!,4,FALSE)),FALSE))),7,4)),3,4))/(60*24))-fctlontodouble(VLOOKUP(D749,#REF!,4,FALSE))/360,1)
),1," "),"")</f>
        <v/>
      </c>
      <c r="M749" s="79" t="str">
        <f t="shared" si="38"/>
        <v/>
      </c>
      <c r="N749" s="94"/>
      <c r="O749" s="83"/>
      <c r="P749" s="95"/>
      <c r="Q749" s="96"/>
      <c r="R749" s="97" t="str">
        <f>IF(AND(A749&lt;&gt;0,B749&lt;&gt;0,D749&lt;&gt;0,C749&lt;&gt;0,N749&lt;&gt;0),(vol_de_nuit(B749,D749,A749,C749,N749/24)*24),"")</f>
        <v/>
      </c>
      <c r="S749" s="98"/>
      <c r="T749" s="95"/>
      <c r="U749" s="99"/>
      <c r="V749" s="100"/>
      <c r="W749" s="101"/>
      <c r="X749" s="116" t="str">
        <f>IFERROR(IF(AND(VLOOKUP($F749,'Aircraft list'!$A$4:$G$39,2,FALSE)="YES",VLOOKUP($F749,'Aircraft list'!$A$4:$G$39,4,FALSE)="YES"),T749,""),"")</f>
        <v/>
      </c>
      <c r="Y749" s="115" t="str">
        <f>IFERROR(IF(AND(VLOOKUP($F749,'Aircraft list'!$A$4:$G$39,2,FALSE)="YES",VLOOKUP($F749,'Aircraft list'!$A$4:$G$39,4,FALSE)="YES"),V749,""),"")</f>
        <v/>
      </c>
      <c r="Z749" s="116" t="str">
        <f>IFERROR(IF(AND(VLOOKUP($F749,'Aircraft list'!$A$4:$G$39,3,FALSE)="YES",VLOOKUP($F749,'Aircraft list'!$A$4:$G$39,4,FALSE)="YES"),T749,""),"")</f>
        <v/>
      </c>
      <c r="AA749" s="115" t="str">
        <f>IFERROR(IF(AND(VLOOKUP($F749,'Aircraft list'!$A$4:$G$39,3,FALSE)="YES",VLOOKUP($F749,'Aircraft list'!$A$4:$G$39,4,FALSE)="YES"),V749,""),"")</f>
        <v/>
      </c>
      <c r="AB749" s="116" t="str">
        <f>IFERROR(IF(AND(VLOOKUP($F749,'Aircraft list'!$A$4:$G$39,2,FALSE)="YES",VLOOKUP($F749,'Aircraft list'!$A$4:$G$39,6,FALSE)="YES"),T749,""),"")</f>
        <v/>
      </c>
      <c r="AC749" s="115" t="str">
        <f>IFERROR(IF(AND(VLOOKUP($F749,'Aircraft list'!$A$4:$G$39,2,FALSE)="YES",VLOOKUP($F749,'Aircraft list'!$A$4:$G$39,6,FALSE)="YES"),V749,""),"")</f>
        <v/>
      </c>
      <c r="AD749" s="116" t="str">
        <f>IFERROR(IF(AND(VLOOKUP($F749,'Aircraft list'!$A$4:$G$39,3,FALSE)="YES",VLOOKUP($F749,'Aircraft list'!$A$4:$G$39,6,FALSE)="YES"),T749,""),"")</f>
        <v/>
      </c>
      <c r="AE749" s="117" t="str">
        <f>IFERROR(IF(AND(VLOOKUP($F749,'Aircraft list'!$A$4:$G$39,3,FALSE)="YES",VLOOKUP($F749,'Aircraft list'!$A$4:$G$39,6,FALSE)="YES"),U749,""),"")</f>
        <v/>
      </c>
      <c r="AF749" s="115" t="str">
        <f>IFERROR(IF(AND(VLOOKUP($F749,'Aircraft list'!$A$4:$G$39,3,FALSE)="YES",VLOOKUP($F749,'Aircraft list'!$A$4:$G$39,6,FALSE)="YES"),V749,""),"")</f>
        <v/>
      </c>
      <c r="AG749" s="116" t="str">
        <f>IFERROR(IF(VLOOKUP($F749,'Aircraft list'!$A$4:$G$39,5,FALSE)="YES",T749,""),"")</f>
        <v/>
      </c>
      <c r="AH749" s="117" t="str">
        <f>IFERROR(IF(VLOOKUP($F749,'Aircraft list'!$A$4:$G$39,5,FALSE)="YES",U749,""),"")</f>
        <v/>
      </c>
      <c r="AI749" s="115" t="str">
        <f>IFERROR(IF(VLOOKUP($F749,'Aircraft list'!$A$4:$G$39,5,FALSE)="YES",V749,""),"")</f>
        <v/>
      </c>
      <c r="AJ749" s="101"/>
      <c r="AK749" s="101"/>
      <c r="AL749" s="101"/>
      <c r="AM749" s="102" t="str">
        <f>IFERROR(IF(VLOOKUP($F749,'Aircraft list'!$A$4:$G$39,7,FALSE)="YES",N749,""),"")</f>
        <v/>
      </c>
      <c r="AN749" s="112"/>
      <c r="AO749" s="101"/>
      <c r="AP749" s="101"/>
      <c r="AQ749" s="101"/>
      <c r="AR749" s="111"/>
      <c r="AS749" s="102"/>
      <c r="AT749" s="102"/>
    </row>
    <row r="750" spans="1:46" s="50" customFormat="1">
      <c r="A750" s="84"/>
      <c r="B750" s="75"/>
      <c r="C750" s="76"/>
      <c r="D750" s="77"/>
      <c r="E750" s="73" t="str">
        <f t="shared" si="36"/>
        <v/>
      </c>
      <c r="F750" s="79"/>
      <c r="G750" s="80"/>
      <c r="H750" s="50" t="str">
        <f>IFERROR(IF(VLOOKUP(F750,'Aircraft list'!$A$4:$T$59, 3,FALSE)="YES", "ME", "SE" )," ")</f>
        <v xml:space="preserve"> </v>
      </c>
      <c r="I750" s="80"/>
      <c r="J750" s="81" t="str">
        <f ca="1">IFERROR(IF(AND(
MOD(C750-fctlontodouble(VLOOKUP(B750,#REF!,4,FALSE))/360,1)&gt;=MOD((((MID((MID((IF(ISERR(A750),"",fctsoleil(A750,fctlattodouble(VLOOKUP(B750,#REF!,3,FALSE)),fctlontodouble(VLOOKUP(B750,#REF!,4,FALSE)),FALSE))),1,4)),1,2))*60+MID((MID((IF(ISERR(A750),"",fctsoleil(A750,fctlattodouble(VLOOKUP(B750,#REF!,3,FALSE)),fctlontodouble(VLOOKUP(B750,#REF!,4,FALSE)),FALSE))),1,4)),3,4))/(60*24))-fctlontodouble(VLOOKUP(B750,#REF!,4,FALSE))/360,1),
MOD(C750-fctlontodouble(VLOOKUP(B750,#REF!,4,FALSE))/360,1)&lt;MOD((((MID((MID((IF(ISERR(A750),"",fctsoleil(A750,fctlattodouble(VLOOKUP(B750,#REF!,3,FALSE)),fctlontodouble(VLOOKUP(B750,#REF!,4,FALSE)),FALSE))),7,4)),1,2))*60+MID((MID((IF(ISERR(A750),"",fctsoleil(A750,fctlattodouble(VLOOKUP(B750,#REF!,3,FALSE)),fctlontodouble(VLOOKUP(B750,#REF!,4,FALSE)),FALSE))),7,4)),3,4))/(60*24))-fctlontodouble(VLOOKUP(B750,#REF!,4,FALSE))/360,1)
),1,""),"")</f>
        <v/>
      </c>
      <c r="K750" s="82" t="str">
        <f t="shared" si="37"/>
        <v/>
      </c>
      <c r="L750" s="79" t="str">
        <f ca="1">IFERROR(IF(AND(
MOD(E750-fctlontodouble(VLOOKUP(D750,#REF!,4,FALSE))/360,1)&gt;=MOD((((MID((MID((IF(ISERR(A750),"",fctsoleil(A750,fctlattodouble(VLOOKUP(D750,#REF!,3,FALSE)),fctlontodouble(VLOOKUP(D750,#REF!,4,FALSE)),FALSE))),1,4)),1,2))*60+MID((MID((IF(ISERR(A750),"",fctsoleil(A750,fctlattodouble(VLOOKUP(D750,#REF!,3,FALSE)),fctlontodouble(VLOOKUP(D750,#REF!,4,FALSE)),FALSE))),1,4)),3,4))/(60*24))-fctlontodouble(VLOOKUP(D750,#REF!,4,FALSE))/360,1),
MOD(E750-fctlontodouble(VLOOKUP(D750,#REF!,4,FALSE))/360,1)&lt;MOD((((MID((MID((IF(ISERR(A750),"",fctsoleil(A750,fctlattodouble(VLOOKUP(D750,#REF!,3,FALSE)),fctlontodouble(VLOOKUP(D750,#REF!,4,FALSE)),FALSE))),7,4)),1,2))*60+MID((MID((IF(ISERR(A750),"",fctsoleil(A750,fctlattodouble(VLOOKUP(D750,#REF!,3,FALSE)),fctlontodouble(VLOOKUP(D750,#REF!,4,FALSE)),FALSE))),7,4)),3,4))/(60*24))-fctlontodouble(VLOOKUP(D750,#REF!,4,FALSE))/360,1)
),1," "),"")</f>
        <v/>
      </c>
      <c r="M750" s="79" t="str">
        <f t="shared" si="38"/>
        <v/>
      </c>
      <c r="N750" s="94"/>
      <c r="O750" s="83"/>
      <c r="P750" s="95"/>
      <c r="Q750" s="96"/>
      <c r="R750" s="97" t="str">
        <f>IF(AND(A750&lt;&gt;0,B750&lt;&gt;0,D750&lt;&gt;0,C750&lt;&gt;0,N750&lt;&gt;0),(vol_de_nuit(B750,D750,A750,C750,N750/24)*24),"")</f>
        <v/>
      </c>
      <c r="S750" s="98"/>
      <c r="T750" s="95"/>
      <c r="U750" s="99"/>
      <c r="V750" s="100"/>
      <c r="W750" s="101"/>
      <c r="X750" s="116" t="str">
        <f>IFERROR(IF(AND(VLOOKUP($F750,'Aircraft list'!$A$4:$G$39,2,FALSE)="YES",VLOOKUP($F750,'Aircraft list'!$A$4:$G$39,4,FALSE)="YES"),T750,""),"")</f>
        <v/>
      </c>
      <c r="Y750" s="115" t="str">
        <f>IFERROR(IF(AND(VLOOKUP($F750,'Aircraft list'!$A$4:$G$39,2,FALSE)="YES",VLOOKUP($F750,'Aircraft list'!$A$4:$G$39,4,FALSE)="YES"),V750,""),"")</f>
        <v/>
      </c>
      <c r="Z750" s="116" t="str">
        <f>IFERROR(IF(AND(VLOOKUP($F750,'Aircraft list'!$A$4:$G$39,3,FALSE)="YES",VLOOKUP($F750,'Aircraft list'!$A$4:$G$39,4,FALSE)="YES"),T750,""),"")</f>
        <v/>
      </c>
      <c r="AA750" s="115" t="str">
        <f>IFERROR(IF(AND(VLOOKUP($F750,'Aircraft list'!$A$4:$G$39,3,FALSE)="YES",VLOOKUP($F750,'Aircraft list'!$A$4:$G$39,4,FALSE)="YES"),V750,""),"")</f>
        <v/>
      </c>
      <c r="AB750" s="116" t="str">
        <f>IFERROR(IF(AND(VLOOKUP($F750,'Aircraft list'!$A$4:$G$39,2,FALSE)="YES",VLOOKUP($F750,'Aircraft list'!$A$4:$G$39,6,FALSE)="YES"),T750,""),"")</f>
        <v/>
      </c>
      <c r="AC750" s="115" t="str">
        <f>IFERROR(IF(AND(VLOOKUP($F750,'Aircraft list'!$A$4:$G$39,2,FALSE)="YES",VLOOKUP($F750,'Aircraft list'!$A$4:$G$39,6,FALSE)="YES"),V750,""),"")</f>
        <v/>
      </c>
      <c r="AD750" s="116" t="str">
        <f>IFERROR(IF(AND(VLOOKUP($F750,'Aircraft list'!$A$4:$G$39,3,FALSE)="YES",VLOOKUP($F750,'Aircraft list'!$A$4:$G$39,6,FALSE)="YES"),T750,""),"")</f>
        <v/>
      </c>
      <c r="AE750" s="117" t="str">
        <f>IFERROR(IF(AND(VLOOKUP($F750,'Aircraft list'!$A$4:$G$39,3,FALSE)="YES",VLOOKUP($F750,'Aircraft list'!$A$4:$G$39,6,FALSE)="YES"),U750,""),"")</f>
        <v/>
      </c>
      <c r="AF750" s="115" t="str">
        <f>IFERROR(IF(AND(VLOOKUP($F750,'Aircraft list'!$A$4:$G$39,3,FALSE)="YES",VLOOKUP($F750,'Aircraft list'!$A$4:$G$39,6,FALSE)="YES"),V750,""),"")</f>
        <v/>
      </c>
      <c r="AG750" s="116" t="str">
        <f>IFERROR(IF(VLOOKUP($F750,'Aircraft list'!$A$4:$G$39,5,FALSE)="YES",T750,""),"")</f>
        <v/>
      </c>
      <c r="AH750" s="117" t="str">
        <f>IFERROR(IF(VLOOKUP($F750,'Aircraft list'!$A$4:$G$39,5,FALSE)="YES",U750,""),"")</f>
        <v/>
      </c>
      <c r="AI750" s="115" t="str">
        <f>IFERROR(IF(VLOOKUP($F750,'Aircraft list'!$A$4:$G$39,5,FALSE)="YES",V750,""),"")</f>
        <v/>
      </c>
      <c r="AJ750" s="101"/>
      <c r="AK750" s="101"/>
      <c r="AL750" s="101"/>
      <c r="AM750" s="102" t="str">
        <f>IFERROR(IF(VLOOKUP($F750,'Aircraft list'!$A$4:$G$39,7,FALSE)="YES",N750,""),"")</f>
        <v/>
      </c>
      <c r="AN750" s="112"/>
      <c r="AO750" s="101"/>
      <c r="AP750" s="101"/>
      <c r="AQ750" s="101"/>
      <c r="AR750" s="111"/>
      <c r="AS750" s="102"/>
      <c r="AT750" s="102"/>
    </row>
    <row r="751" spans="1:46" s="50" customFormat="1">
      <c r="A751" s="84"/>
      <c r="B751" s="75"/>
      <c r="C751" s="76"/>
      <c r="D751" s="77"/>
      <c r="E751" s="73" t="str">
        <f t="shared" si="36"/>
        <v/>
      </c>
      <c r="F751" s="79"/>
      <c r="G751" s="80"/>
      <c r="H751" s="50" t="str">
        <f>IFERROR(IF(VLOOKUP(F751,'Aircraft list'!$A$4:$T$59, 3,FALSE)="YES", "ME", "SE" )," ")</f>
        <v xml:space="preserve"> </v>
      </c>
      <c r="I751" s="80"/>
      <c r="J751" s="81" t="str">
        <f ca="1">IFERROR(IF(AND(
MOD(C751-fctlontodouble(VLOOKUP(B751,#REF!,4,FALSE))/360,1)&gt;=MOD((((MID((MID((IF(ISERR(A751),"",fctsoleil(A751,fctlattodouble(VLOOKUP(B751,#REF!,3,FALSE)),fctlontodouble(VLOOKUP(B751,#REF!,4,FALSE)),FALSE))),1,4)),1,2))*60+MID((MID((IF(ISERR(A751),"",fctsoleil(A751,fctlattodouble(VLOOKUP(B751,#REF!,3,FALSE)),fctlontodouble(VLOOKUP(B751,#REF!,4,FALSE)),FALSE))),1,4)),3,4))/(60*24))-fctlontodouble(VLOOKUP(B751,#REF!,4,FALSE))/360,1),
MOD(C751-fctlontodouble(VLOOKUP(B751,#REF!,4,FALSE))/360,1)&lt;MOD((((MID((MID((IF(ISERR(A751),"",fctsoleil(A751,fctlattodouble(VLOOKUP(B751,#REF!,3,FALSE)),fctlontodouble(VLOOKUP(B751,#REF!,4,FALSE)),FALSE))),7,4)),1,2))*60+MID((MID((IF(ISERR(A751),"",fctsoleil(A751,fctlattodouble(VLOOKUP(B751,#REF!,3,FALSE)),fctlontodouble(VLOOKUP(B751,#REF!,4,FALSE)),FALSE))),7,4)),3,4))/(60*24))-fctlontodouble(VLOOKUP(B751,#REF!,4,FALSE))/360,1)
),1,""),"")</f>
        <v/>
      </c>
      <c r="K751" s="82" t="str">
        <f t="shared" si="37"/>
        <v/>
      </c>
      <c r="L751" s="79" t="str">
        <f ca="1">IFERROR(IF(AND(
MOD(E751-fctlontodouble(VLOOKUP(D751,#REF!,4,FALSE))/360,1)&gt;=MOD((((MID((MID((IF(ISERR(A751),"",fctsoleil(A751,fctlattodouble(VLOOKUP(D751,#REF!,3,FALSE)),fctlontodouble(VLOOKUP(D751,#REF!,4,FALSE)),FALSE))),1,4)),1,2))*60+MID((MID((IF(ISERR(A751),"",fctsoleil(A751,fctlattodouble(VLOOKUP(D751,#REF!,3,FALSE)),fctlontodouble(VLOOKUP(D751,#REF!,4,FALSE)),FALSE))),1,4)),3,4))/(60*24))-fctlontodouble(VLOOKUP(D751,#REF!,4,FALSE))/360,1),
MOD(E751-fctlontodouble(VLOOKUP(D751,#REF!,4,FALSE))/360,1)&lt;MOD((((MID((MID((IF(ISERR(A751),"",fctsoleil(A751,fctlattodouble(VLOOKUP(D751,#REF!,3,FALSE)),fctlontodouble(VLOOKUP(D751,#REF!,4,FALSE)),FALSE))),7,4)),1,2))*60+MID((MID((IF(ISERR(A751),"",fctsoleil(A751,fctlattodouble(VLOOKUP(D751,#REF!,3,FALSE)),fctlontodouble(VLOOKUP(D751,#REF!,4,FALSE)),FALSE))),7,4)),3,4))/(60*24))-fctlontodouble(VLOOKUP(D751,#REF!,4,FALSE))/360,1)
),1," "),"")</f>
        <v/>
      </c>
      <c r="M751" s="79" t="str">
        <f t="shared" si="38"/>
        <v/>
      </c>
      <c r="N751" s="94"/>
      <c r="O751" s="83"/>
      <c r="P751" s="95"/>
      <c r="Q751" s="96"/>
      <c r="R751" s="97" t="str">
        <f>IF(AND(A751&lt;&gt;0,B751&lt;&gt;0,D751&lt;&gt;0,C751&lt;&gt;0,N751&lt;&gt;0),(vol_de_nuit(B751,D751,A751,C751,N751/24)*24),"")</f>
        <v/>
      </c>
      <c r="S751" s="98"/>
      <c r="T751" s="95"/>
      <c r="U751" s="99"/>
      <c r="V751" s="100"/>
      <c r="W751" s="101"/>
      <c r="X751" s="116" t="str">
        <f>IFERROR(IF(AND(VLOOKUP($F751,'Aircraft list'!$A$4:$G$39,2,FALSE)="YES",VLOOKUP($F751,'Aircraft list'!$A$4:$G$39,4,FALSE)="YES"),T751,""),"")</f>
        <v/>
      </c>
      <c r="Y751" s="115" t="str">
        <f>IFERROR(IF(AND(VLOOKUP($F751,'Aircraft list'!$A$4:$G$39,2,FALSE)="YES",VLOOKUP($F751,'Aircraft list'!$A$4:$G$39,4,FALSE)="YES"),V751,""),"")</f>
        <v/>
      </c>
      <c r="Z751" s="116" t="str">
        <f>IFERROR(IF(AND(VLOOKUP($F751,'Aircraft list'!$A$4:$G$39,3,FALSE)="YES",VLOOKUP($F751,'Aircraft list'!$A$4:$G$39,4,FALSE)="YES"),T751,""),"")</f>
        <v/>
      </c>
      <c r="AA751" s="115" t="str">
        <f>IFERROR(IF(AND(VLOOKUP($F751,'Aircraft list'!$A$4:$G$39,3,FALSE)="YES",VLOOKUP($F751,'Aircraft list'!$A$4:$G$39,4,FALSE)="YES"),V751,""),"")</f>
        <v/>
      </c>
      <c r="AB751" s="116" t="str">
        <f>IFERROR(IF(AND(VLOOKUP($F751,'Aircraft list'!$A$4:$G$39,2,FALSE)="YES",VLOOKUP($F751,'Aircraft list'!$A$4:$G$39,6,FALSE)="YES"),T751,""),"")</f>
        <v/>
      </c>
      <c r="AC751" s="115" t="str">
        <f>IFERROR(IF(AND(VLOOKUP($F751,'Aircraft list'!$A$4:$G$39,2,FALSE)="YES",VLOOKUP($F751,'Aircraft list'!$A$4:$G$39,6,FALSE)="YES"),V751,""),"")</f>
        <v/>
      </c>
      <c r="AD751" s="116" t="str">
        <f>IFERROR(IF(AND(VLOOKUP($F751,'Aircraft list'!$A$4:$G$39,3,FALSE)="YES",VLOOKUP($F751,'Aircraft list'!$A$4:$G$39,6,FALSE)="YES"),T751,""),"")</f>
        <v/>
      </c>
      <c r="AE751" s="117" t="str">
        <f>IFERROR(IF(AND(VLOOKUP($F751,'Aircraft list'!$A$4:$G$39,3,FALSE)="YES",VLOOKUP($F751,'Aircraft list'!$A$4:$G$39,6,FALSE)="YES"),U751,""),"")</f>
        <v/>
      </c>
      <c r="AF751" s="115" t="str">
        <f>IFERROR(IF(AND(VLOOKUP($F751,'Aircraft list'!$A$4:$G$39,3,FALSE)="YES",VLOOKUP($F751,'Aircraft list'!$A$4:$G$39,6,FALSE)="YES"),V751,""),"")</f>
        <v/>
      </c>
      <c r="AG751" s="116" t="str">
        <f>IFERROR(IF(VLOOKUP($F751,'Aircraft list'!$A$4:$G$39,5,FALSE)="YES",T751,""),"")</f>
        <v/>
      </c>
      <c r="AH751" s="117" t="str">
        <f>IFERROR(IF(VLOOKUP($F751,'Aircraft list'!$A$4:$G$39,5,FALSE)="YES",U751,""),"")</f>
        <v/>
      </c>
      <c r="AI751" s="115" t="str">
        <f>IFERROR(IF(VLOOKUP($F751,'Aircraft list'!$A$4:$G$39,5,FALSE)="YES",V751,""),"")</f>
        <v/>
      </c>
      <c r="AJ751" s="101"/>
      <c r="AK751" s="101"/>
      <c r="AL751" s="101"/>
      <c r="AM751" s="102" t="str">
        <f>IFERROR(IF(VLOOKUP($F751,'Aircraft list'!$A$4:$G$39,7,FALSE)="YES",N751,""),"")</f>
        <v/>
      </c>
      <c r="AN751" s="112"/>
      <c r="AO751" s="101"/>
      <c r="AP751" s="101"/>
      <c r="AQ751" s="101"/>
      <c r="AR751" s="111"/>
      <c r="AS751" s="102"/>
      <c r="AT751" s="102"/>
    </row>
    <row r="752" spans="1:46" s="50" customFormat="1">
      <c r="A752" s="84"/>
      <c r="B752" s="75"/>
      <c r="C752" s="76"/>
      <c r="D752" s="77"/>
      <c r="E752" s="73" t="str">
        <f t="shared" si="36"/>
        <v/>
      </c>
      <c r="F752" s="79"/>
      <c r="G752" s="80"/>
      <c r="H752" s="50" t="str">
        <f>IFERROR(IF(VLOOKUP(F752,'Aircraft list'!$A$4:$T$59, 3,FALSE)="YES", "ME", "SE" )," ")</f>
        <v xml:space="preserve"> </v>
      </c>
      <c r="I752" s="80"/>
      <c r="J752" s="81" t="str">
        <f ca="1">IFERROR(IF(AND(
MOD(C752-fctlontodouble(VLOOKUP(B752,#REF!,4,FALSE))/360,1)&gt;=MOD((((MID((MID((IF(ISERR(A752),"",fctsoleil(A752,fctlattodouble(VLOOKUP(B752,#REF!,3,FALSE)),fctlontodouble(VLOOKUP(B752,#REF!,4,FALSE)),FALSE))),1,4)),1,2))*60+MID((MID((IF(ISERR(A752),"",fctsoleil(A752,fctlattodouble(VLOOKUP(B752,#REF!,3,FALSE)),fctlontodouble(VLOOKUP(B752,#REF!,4,FALSE)),FALSE))),1,4)),3,4))/(60*24))-fctlontodouble(VLOOKUP(B752,#REF!,4,FALSE))/360,1),
MOD(C752-fctlontodouble(VLOOKUP(B752,#REF!,4,FALSE))/360,1)&lt;MOD((((MID((MID((IF(ISERR(A752),"",fctsoleil(A752,fctlattodouble(VLOOKUP(B752,#REF!,3,FALSE)),fctlontodouble(VLOOKUP(B752,#REF!,4,FALSE)),FALSE))),7,4)),1,2))*60+MID((MID((IF(ISERR(A752),"",fctsoleil(A752,fctlattodouble(VLOOKUP(B752,#REF!,3,FALSE)),fctlontodouble(VLOOKUP(B752,#REF!,4,FALSE)),FALSE))),7,4)),3,4))/(60*24))-fctlontodouble(VLOOKUP(B752,#REF!,4,FALSE))/360,1)
),1,""),"")</f>
        <v/>
      </c>
      <c r="K752" s="82" t="str">
        <f t="shared" si="37"/>
        <v/>
      </c>
      <c r="L752" s="79" t="str">
        <f ca="1">IFERROR(IF(AND(
MOD(E752-fctlontodouble(VLOOKUP(D752,#REF!,4,FALSE))/360,1)&gt;=MOD((((MID((MID((IF(ISERR(A752),"",fctsoleil(A752,fctlattodouble(VLOOKUP(D752,#REF!,3,FALSE)),fctlontodouble(VLOOKUP(D752,#REF!,4,FALSE)),FALSE))),1,4)),1,2))*60+MID((MID((IF(ISERR(A752),"",fctsoleil(A752,fctlattodouble(VLOOKUP(D752,#REF!,3,FALSE)),fctlontodouble(VLOOKUP(D752,#REF!,4,FALSE)),FALSE))),1,4)),3,4))/(60*24))-fctlontodouble(VLOOKUP(D752,#REF!,4,FALSE))/360,1),
MOD(E752-fctlontodouble(VLOOKUP(D752,#REF!,4,FALSE))/360,1)&lt;MOD((((MID((MID((IF(ISERR(A752),"",fctsoleil(A752,fctlattodouble(VLOOKUP(D752,#REF!,3,FALSE)),fctlontodouble(VLOOKUP(D752,#REF!,4,FALSE)),FALSE))),7,4)),1,2))*60+MID((MID((IF(ISERR(A752),"",fctsoleil(A752,fctlattodouble(VLOOKUP(D752,#REF!,3,FALSE)),fctlontodouble(VLOOKUP(D752,#REF!,4,FALSE)),FALSE))),7,4)),3,4))/(60*24))-fctlontodouble(VLOOKUP(D752,#REF!,4,FALSE))/360,1)
),1," "),"")</f>
        <v/>
      </c>
      <c r="M752" s="79" t="str">
        <f t="shared" si="38"/>
        <v/>
      </c>
      <c r="N752" s="94"/>
      <c r="O752" s="83"/>
      <c r="P752" s="95"/>
      <c r="Q752" s="96"/>
      <c r="R752" s="97" t="str">
        <f>IF(AND(A752&lt;&gt;0,B752&lt;&gt;0,D752&lt;&gt;0,C752&lt;&gt;0,N752&lt;&gt;0),(vol_de_nuit(B752,D752,A752,C752,N752/24)*24),"")</f>
        <v/>
      </c>
      <c r="S752" s="98"/>
      <c r="T752" s="95"/>
      <c r="U752" s="99"/>
      <c r="V752" s="100"/>
      <c r="W752" s="101"/>
      <c r="X752" s="116" t="str">
        <f>IFERROR(IF(AND(VLOOKUP($F752,'Aircraft list'!$A$4:$G$39,2,FALSE)="YES",VLOOKUP($F752,'Aircraft list'!$A$4:$G$39,4,FALSE)="YES"),T752,""),"")</f>
        <v/>
      </c>
      <c r="Y752" s="115" t="str">
        <f>IFERROR(IF(AND(VLOOKUP($F752,'Aircraft list'!$A$4:$G$39,2,FALSE)="YES",VLOOKUP($F752,'Aircraft list'!$A$4:$G$39,4,FALSE)="YES"),V752,""),"")</f>
        <v/>
      </c>
      <c r="Z752" s="116" t="str">
        <f>IFERROR(IF(AND(VLOOKUP($F752,'Aircraft list'!$A$4:$G$39,3,FALSE)="YES",VLOOKUP($F752,'Aircraft list'!$A$4:$G$39,4,FALSE)="YES"),T752,""),"")</f>
        <v/>
      </c>
      <c r="AA752" s="115" t="str">
        <f>IFERROR(IF(AND(VLOOKUP($F752,'Aircraft list'!$A$4:$G$39,3,FALSE)="YES",VLOOKUP($F752,'Aircraft list'!$A$4:$G$39,4,FALSE)="YES"),V752,""),"")</f>
        <v/>
      </c>
      <c r="AB752" s="116" t="str">
        <f>IFERROR(IF(AND(VLOOKUP($F752,'Aircraft list'!$A$4:$G$39,2,FALSE)="YES",VLOOKUP($F752,'Aircraft list'!$A$4:$G$39,6,FALSE)="YES"),T752,""),"")</f>
        <v/>
      </c>
      <c r="AC752" s="115" t="str">
        <f>IFERROR(IF(AND(VLOOKUP($F752,'Aircraft list'!$A$4:$G$39,2,FALSE)="YES",VLOOKUP($F752,'Aircraft list'!$A$4:$G$39,6,FALSE)="YES"),V752,""),"")</f>
        <v/>
      </c>
      <c r="AD752" s="116" t="str">
        <f>IFERROR(IF(AND(VLOOKUP($F752,'Aircraft list'!$A$4:$G$39,3,FALSE)="YES",VLOOKUP($F752,'Aircraft list'!$A$4:$G$39,6,FALSE)="YES"),T752,""),"")</f>
        <v/>
      </c>
      <c r="AE752" s="117" t="str">
        <f>IFERROR(IF(AND(VLOOKUP($F752,'Aircraft list'!$A$4:$G$39,3,FALSE)="YES",VLOOKUP($F752,'Aircraft list'!$A$4:$G$39,6,FALSE)="YES"),U752,""),"")</f>
        <v/>
      </c>
      <c r="AF752" s="115" t="str">
        <f>IFERROR(IF(AND(VLOOKUP($F752,'Aircraft list'!$A$4:$G$39,3,FALSE)="YES",VLOOKUP($F752,'Aircraft list'!$A$4:$G$39,6,FALSE)="YES"),V752,""),"")</f>
        <v/>
      </c>
      <c r="AG752" s="116" t="str">
        <f>IFERROR(IF(VLOOKUP($F752,'Aircraft list'!$A$4:$G$39,5,FALSE)="YES",T752,""),"")</f>
        <v/>
      </c>
      <c r="AH752" s="117" t="str">
        <f>IFERROR(IF(VLOOKUP($F752,'Aircraft list'!$A$4:$G$39,5,FALSE)="YES",U752,""),"")</f>
        <v/>
      </c>
      <c r="AI752" s="115" t="str">
        <f>IFERROR(IF(VLOOKUP($F752,'Aircraft list'!$A$4:$G$39,5,FALSE)="YES",V752,""),"")</f>
        <v/>
      </c>
      <c r="AJ752" s="101"/>
      <c r="AK752" s="101"/>
      <c r="AL752" s="101"/>
      <c r="AM752" s="102" t="str">
        <f>IFERROR(IF(VLOOKUP($F752,'Aircraft list'!$A$4:$G$39,7,FALSE)="YES",N752,""),"")</f>
        <v/>
      </c>
      <c r="AN752" s="112"/>
      <c r="AO752" s="101"/>
      <c r="AP752" s="101"/>
      <c r="AQ752" s="101"/>
      <c r="AR752" s="111"/>
      <c r="AS752" s="102"/>
      <c r="AT752" s="102"/>
    </row>
    <row r="753" spans="1:46" s="50" customFormat="1">
      <c r="A753" s="84"/>
      <c r="B753" s="75"/>
      <c r="C753" s="76"/>
      <c r="D753" s="77"/>
      <c r="E753" s="73" t="str">
        <f t="shared" si="36"/>
        <v/>
      </c>
      <c r="F753" s="79"/>
      <c r="G753" s="80"/>
      <c r="H753" s="50" t="str">
        <f>IFERROR(IF(VLOOKUP(F753,'Aircraft list'!$A$4:$T$59, 3,FALSE)="YES", "ME", "SE" )," ")</f>
        <v xml:space="preserve"> </v>
      </c>
      <c r="I753" s="80"/>
      <c r="J753" s="81" t="str">
        <f ca="1">IFERROR(IF(AND(
MOD(C753-fctlontodouble(VLOOKUP(B753,#REF!,4,FALSE))/360,1)&gt;=MOD((((MID((MID((IF(ISERR(A753),"",fctsoleil(A753,fctlattodouble(VLOOKUP(B753,#REF!,3,FALSE)),fctlontodouble(VLOOKUP(B753,#REF!,4,FALSE)),FALSE))),1,4)),1,2))*60+MID((MID((IF(ISERR(A753),"",fctsoleil(A753,fctlattodouble(VLOOKUP(B753,#REF!,3,FALSE)),fctlontodouble(VLOOKUP(B753,#REF!,4,FALSE)),FALSE))),1,4)),3,4))/(60*24))-fctlontodouble(VLOOKUP(B753,#REF!,4,FALSE))/360,1),
MOD(C753-fctlontodouble(VLOOKUP(B753,#REF!,4,FALSE))/360,1)&lt;MOD((((MID((MID((IF(ISERR(A753),"",fctsoleil(A753,fctlattodouble(VLOOKUP(B753,#REF!,3,FALSE)),fctlontodouble(VLOOKUP(B753,#REF!,4,FALSE)),FALSE))),7,4)),1,2))*60+MID((MID((IF(ISERR(A753),"",fctsoleil(A753,fctlattodouble(VLOOKUP(B753,#REF!,3,FALSE)),fctlontodouble(VLOOKUP(B753,#REF!,4,FALSE)),FALSE))),7,4)),3,4))/(60*24))-fctlontodouble(VLOOKUP(B753,#REF!,4,FALSE))/360,1)
),1,""),"")</f>
        <v/>
      </c>
      <c r="K753" s="82" t="str">
        <f t="shared" si="37"/>
        <v/>
      </c>
      <c r="L753" s="79" t="str">
        <f ca="1">IFERROR(IF(AND(
MOD(E753-fctlontodouble(VLOOKUP(D753,#REF!,4,FALSE))/360,1)&gt;=MOD((((MID((MID((IF(ISERR(A753),"",fctsoleil(A753,fctlattodouble(VLOOKUP(D753,#REF!,3,FALSE)),fctlontodouble(VLOOKUP(D753,#REF!,4,FALSE)),FALSE))),1,4)),1,2))*60+MID((MID((IF(ISERR(A753),"",fctsoleil(A753,fctlattodouble(VLOOKUP(D753,#REF!,3,FALSE)),fctlontodouble(VLOOKUP(D753,#REF!,4,FALSE)),FALSE))),1,4)),3,4))/(60*24))-fctlontodouble(VLOOKUP(D753,#REF!,4,FALSE))/360,1),
MOD(E753-fctlontodouble(VLOOKUP(D753,#REF!,4,FALSE))/360,1)&lt;MOD((((MID((MID((IF(ISERR(A753),"",fctsoleil(A753,fctlattodouble(VLOOKUP(D753,#REF!,3,FALSE)),fctlontodouble(VLOOKUP(D753,#REF!,4,FALSE)),FALSE))),7,4)),1,2))*60+MID((MID((IF(ISERR(A753),"",fctsoleil(A753,fctlattodouble(VLOOKUP(D753,#REF!,3,FALSE)),fctlontodouble(VLOOKUP(D753,#REF!,4,FALSE)),FALSE))),7,4)),3,4))/(60*24))-fctlontodouble(VLOOKUP(D753,#REF!,4,FALSE))/360,1)
),1," "),"")</f>
        <v/>
      </c>
      <c r="M753" s="79" t="str">
        <f t="shared" si="38"/>
        <v/>
      </c>
      <c r="N753" s="94"/>
      <c r="O753" s="83"/>
      <c r="P753" s="95"/>
      <c r="Q753" s="96"/>
      <c r="R753" s="97" t="str">
        <f>IF(AND(A753&lt;&gt;0,B753&lt;&gt;0,D753&lt;&gt;0,C753&lt;&gt;0,N753&lt;&gt;0),(vol_de_nuit(B753,D753,A753,C753,N753/24)*24),"")</f>
        <v/>
      </c>
      <c r="S753" s="98"/>
      <c r="T753" s="95"/>
      <c r="U753" s="99"/>
      <c r="V753" s="100"/>
      <c r="W753" s="101"/>
      <c r="X753" s="116" t="str">
        <f>IFERROR(IF(AND(VLOOKUP($F753,'Aircraft list'!$A$4:$G$39,2,FALSE)="YES",VLOOKUP($F753,'Aircraft list'!$A$4:$G$39,4,FALSE)="YES"),T753,""),"")</f>
        <v/>
      </c>
      <c r="Y753" s="115" t="str">
        <f>IFERROR(IF(AND(VLOOKUP($F753,'Aircraft list'!$A$4:$G$39,2,FALSE)="YES",VLOOKUP($F753,'Aircraft list'!$A$4:$G$39,4,FALSE)="YES"),V753,""),"")</f>
        <v/>
      </c>
      <c r="Z753" s="116" t="str">
        <f>IFERROR(IF(AND(VLOOKUP($F753,'Aircraft list'!$A$4:$G$39,3,FALSE)="YES",VLOOKUP($F753,'Aircraft list'!$A$4:$G$39,4,FALSE)="YES"),T753,""),"")</f>
        <v/>
      </c>
      <c r="AA753" s="115" t="str">
        <f>IFERROR(IF(AND(VLOOKUP($F753,'Aircraft list'!$A$4:$G$39,3,FALSE)="YES",VLOOKUP($F753,'Aircraft list'!$A$4:$G$39,4,FALSE)="YES"),V753,""),"")</f>
        <v/>
      </c>
      <c r="AB753" s="116" t="str">
        <f>IFERROR(IF(AND(VLOOKUP($F753,'Aircraft list'!$A$4:$G$39,2,FALSE)="YES",VLOOKUP($F753,'Aircraft list'!$A$4:$G$39,6,FALSE)="YES"),T753,""),"")</f>
        <v/>
      </c>
      <c r="AC753" s="115" t="str">
        <f>IFERROR(IF(AND(VLOOKUP($F753,'Aircraft list'!$A$4:$G$39,2,FALSE)="YES",VLOOKUP($F753,'Aircraft list'!$A$4:$G$39,6,FALSE)="YES"),V753,""),"")</f>
        <v/>
      </c>
      <c r="AD753" s="116" t="str">
        <f>IFERROR(IF(AND(VLOOKUP($F753,'Aircraft list'!$A$4:$G$39,3,FALSE)="YES",VLOOKUP($F753,'Aircraft list'!$A$4:$G$39,6,FALSE)="YES"),T753,""),"")</f>
        <v/>
      </c>
      <c r="AE753" s="117" t="str">
        <f>IFERROR(IF(AND(VLOOKUP($F753,'Aircraft list'!$A$4:$G$39,3,FALSE)="YES",VLOOKUP($F753,'Aircraft list'!$A$4:$G$39,6,FALSE)="YES"),U753,""),"")</f>
        <v/>
      </c>
      <c r="AF753" s="115" t="str">
        <f>IFERROR(IF(AND(VLOOKUP($F753,'Aircraft list'!$A$4:$G$39,3,FALSE)="YES",VLOOKUP($F753,'Aircraft list'!$A$4:$G$39,6,FALSE)="YES"),V753,""),"")</f>
        <v/>
      </c>
      <c r="AG753" s="116" t="str">
        <f>IFERROR(IF(VLOOKUP($F753,'Aircraft list'!$A$4:$G$39,5,FALSE)="YES",T753,""),"")</f>
        <v/>
      </c>
      <c r="AH753" s="117" t="str">
        <f>IFERROR(IF(VLOOKUP($F753,'Aircraft list'!$A$4:$G$39,5,FALSE)="YES",U753,""),"")</f>
        <v/>
      </c>
      <c r="AI753" s="115" t="str">
        <f>IFERROR(IF(VLOOKUP($F753,'Aircraft list'!$A$4:$G$39,5,FALSE)="YES",V753,""),"")</f>
        <v/>
      </c>
      <c r="AJ753" s="101"/>
      <c r="AK753" s="101"/>
      <c r="AL753" s="101"/>
      <c r="AM753" s="102" t="str">
        <f>IFERROR(IF(VLOOKUP($F753,'Aircraft list'!$A$4:$G$39,7,FALSE)="YES",N753,""),"")</f>
        <v/>
      </c>
      <c r="AN753" s="112"/>
      <c r="AO753" s="101"/>
      <c r="AP753" s="101"/>
      <c r="AQ753" s="101"/>
      <c r="AR753" s="111"/>
      <c r="AS753" s="102"/>
      <c r="AT753" s="102"/>
    </row>
    <row r="754" spans="1:46" s="50" customFormat="1">
      <c r="A754" s="84"/>
      <c r="B754" s="75"/>
      <c r="C754" s="76"/>
      <c r="D754" s="77"/>
      <c r="E754" s="73" t="str">
        <f t="shared" si="36"/>
        <v/>
      </c>
      <c r="F754" s="79"/>
      <c r="G754" s="80"/>
      <c r="H754" s="50" t="str">
        <f>IFERROR(IF(VLOOKUP(F754,'Aircraft list'!$A$4:$T$59, 3,FALSE)="YES", "ME", "SE" )," ")</f>
        <v xml:space="preserve"> </v>
      </c>
      <c r="I754" s="80"/>
      <c r="J754" s="81" t="str">
        <f ca="1">IFERROR(IF(AND(
MOD(C754-fctlontodouble(VLOOKUP(B754,#REF!,4,FALSE))/360,1)&gt;=MOD((((MID((MID((IF(ISERR(A754),"",fctsoleil(A754,fctlattodouble(VLOOKUP(B754,#REF!,3,FALSE)),fctlontodouble(VLOOKUP(B754,#REF!,4,FALSE)),FALSE))),1,4)),1,2))*60+MID((MID((IF(ISERR(A754),"",fctsoleil(A754,fctlattodouble(VLOOKUP(B754,#REF!,3,FALSE)),fctlontodouble(VLOOKUP(B754,#REF!,4,FALSE)),FALSE))),1,4)),3,4))/(60*24))-fctlontodouble(VLOOKUP(B754,#REF!,4,FALSE))/360,1),
MOD(C754-fctlontodouble(VLOOKUP(B754,#REF!,4,FALSE))/360,1)&lt;MOD((((MID((MID((IF(ISERR(A754),"",fctsoleil(A754,fctlattodouble(VLOOKUP(B754,#REF!,3,FALSE)),fctlontodouble(VLOOKUP(B754,#REF!,4,FALSE)),FALSE))),7,4)),1,2))*60+MID((MID((IF(ISERR(A754),"",fctsoleil(A754,fctlattodouble(VLOOKUP(B754,#REF!,3,FALSE)),fctlontodouble(VLOOKUP(B754,#REF!,4,FALSE)),FALSE))),7,4)),3,4))/(60*24))-fctlontodouble(VLOOKUP(B754,#REF!,4,FALSE))/360,1)
),1,""),"")</f>
        <v/>
      </c>
      <c r="K754" s="82" t="str">
        <f t="shared" si="37"/>
        <v/>
      </c>
      <c r="L754" s="79" t="str">
        <f ca="1">IFERROR(IF(AND(
MOD(E754-fctlontodouble(VLOOKUP(D754,#REF!,4,FALSE))/360,1)&gt;=MOD((((MID((MID((IF(ISERR(A754),"",fctsoleil(A754,fctlattodouble(VLOOKUP(D754,#REF!,3,FALSE)),fctlontodouble(VLOOKUP(D754,#REF!,4,FALSE)),FALSE))),1,4)),1,2))*60+MID((MID((IF(ISERR(A754),"",fctsoleil(A754,fctlattodouble(VLOOKUP(D754,#REF!,3,FALSE)),fctlontodouble(VLOOKUP(D754,#REF!,4,FALSE)),FALSE))),1,4)),3,4))/(60*24))-fctlontodouble(VLOOKUP(D754,#REF!,4,FALSE))/360,1),
MOD(E754-fctlontodouble(VLOOKUP(D754,#REF!,4,FALSE))/360,1)&lt;MOD((((MID((MID((IF(ISERR(A754),"",fctsoleil(A754,fctlattodouble(VLOOKUP(D754,#REF!,3,FALSE)),fctlontodouble(VLOOKUP(D754,#REF!,4,FALSE)),FALSE))),7,4)),1,2))*60+MID((MID((IF(ISERR(A754),"",fctsoleil(A754,fctlattodouble(VLOOKUP(D754,#REF!,3,FALSE)),fctlontodouble(VLOOKUP(D754,#REF!,4,FALSE)),FALSE))),7,4)),3,4))/(60*24))-fctlontodouble(VLOOKUP(D754,#REF!,4,FALSE))/360,1)
),1," "),"")</f>
        <v/>
      </c>
      <c r="M754" s="79" t="str">
        <f t="shared" si="38"/>
        <v/>
      </c>
      <c r="N754" s="94"/>
      <c r="O754" s="83"/>
      <c r="P754" s="95"/>
      <c r="Q754" s="96"/>
      <c r="R754" s="97" t="str">
        <f>IF(AND(A754&lt;&gt;0,B754&lt;&gt;0,D754&lt;&gt;0,C754&lt;&gt;0,N754&lt;&gt;0),(vol_de_nuit(B754,D754,A754,C754,N754/24)*24),"")</f>
        <v/>
      </c>
      <c r="S754" s="98"/>
      <c r="T754" s="95"/>
      <c r="U754" s="99"/>
      <c r="V754" s="100"/>
      <c r="W754" s="101"/>
      <c r="X754" s="116" t="str">
        <f>IFERROR(IF(AND(VLOOKUP($F754,'Aircraft list'!$A$4:$G$39,2,FALSE)="YES",VLOOKUP($F754,'Aircraft list'!$A$4:$G$39,4,FALSE)="YES"),T754,""),"")</f>
        <v/>
      </c>
      <c r="Y754" s="115" t="str">
        <f>IFERROR(IF(AND(VLOOKUP($F754,'Aircraft list'!$A$4:$G$39,2,FALSE)="YES",VLOOKUP($F754,'Aircraft list'!$A$4:$G$39,4,FALSE)="YES"),V754,""),"")</f>
        <v/>
      </c>
      <c r="Z754" s="116" t="str">
        <f>IFERROR(IF(AND(VLOOKUP($F754,'Aircraft list'!$A$4:$G$39,3,FALSE)="YES",VLOOKUP($F754,'Aircraft list'!$A$4:$G$39,4,FALSE)="YES"),T754,""),"")</f>
        <v/>
      </c>
      <c r="AA754" s="115" t="str">
        <f>IFERROR(IF(AND(VLOOKUP($F754,'Aircraft list'!$A$4:$G$39,3,FALSE)="YES",VLOOKUP($F754,'Aircraft list'!$A$4:$G$39,4,FALSE)="YES"),V754,""),"")</f>
        <v/>
      </c>
      <c r="AB754" s="116" t="str">
        <f>IFERROR(IF(AND(VLOOKUP($F754,'Aircraft list'!$A$4:$G$39,2,FALSE)="YES",VLOOKUP($F754,'Aircraft list'!$A$4:$G$39,6,FALSE)="YES"),T754,""),"")</f>
        <v/>
      </c>
      <c r="AC754" s="115" t="str">
        <f>IFERROR(IF(AND(VLOOKUP($F754,'Aircraft list'!$A$4:$G$39,2,FALSE)="YES",VLOOKUP($F754,'Aircraft list'!$A$4:$G$39,6,FALSE)="YES"),V754,""),"")</f>
        <v/>
      </c>
      <c r="AD754" s="116" t="str">
        <f>IFERROR(IF(AND(VLOOKUP($F754,'Aircraft list'!$A$4:$G$39,3,FALSE)="YES",VLOOKUP($F754,'Aircraft list'!$A$4:$G$39,6,FALSE)="YES"),T754,""),"")</f>
        <v/>
      </c>
      <c r="AE754" s="117" t="str">
        <f>IFERROR(IF(AND(VLOOKUP($F754,'Aircraft list'!$A$4:$G$39,3,FALSE)="YES",VLOOKUP($F754,'Aircraft list'!$A$4:$G$39,6,FALSE)="YES"),U754,""),"")</f>
        <v/>
      </c>
      <c r="AF754" s="115" t="str">
        <f>IFERROR(IF(AND(VLOOKUP($F754,'Aircraft list'!$A$4:$G$39,3,FALSE)="YES",VLOOKUP($F754,'Aircraft list'!$A$4:$G$39,6,FALSE)="YES"),V754,""),"")</f>
        <v/>
      </c>
      <c r="AG754" s="116" t="str">
        <f>IFERROR(IF(VLOOKUP($F754,'Aircraft list'!$A$4:$G$39,5,FALSE)="YES",T754,""),"")</f>
        <v/>
      </c>
      <c r="AH754" s="117" t="str">
        <f>IFERROR(IF(VLOOKUP($F754,'Aircraft list'!$A$4:$G$39,5,FALSE)="YES",U754,""),"")</f>
        <v/>
      </c>
      <c r="AI754" s="115" t="str">
        <f>IFERROR(IF(VLOOKUP($F754,'Aircraft list'!$A$4:$G$39,5,FALSE)="YES",V754,""),"")</f>
        <v/>
      </c>
      <c r="AJ754" s="101"/>
      <c r="AK754" s="101"/>
      <c r="AL754" s="101"/>
      <c r="AM754" s="102" t="str">
        <f>IFERROR(IF(VLOOKUP($F754,'Aircraft list'!$A$4:$G$39,7,FALSE)="YES",N754,""),"")</f>
        <v/>
      </c>
      <c r="AN754" s="112"/>
      <c r="AO754" s="101"/>
      <c r="AP754" s="101"/>
      <c r="AQ754" s="101"/>
      <c r="AR754" s="111"/>
      <c r="AS754" s="102"/>
      <c r="AT754" s="102"/>
    </row>
    <row r="755" spans="1:46" s="50" customFormat="1">
      <c r="A755" s="84"/>
      <c r="B755" s="75"/>
      <c r="C755" s="76"/>
      <c r="D755" s="77"/>
      <c r="E755" s="73" t="str">
        <f t="shared" si="36"/>
        <v/>
      </c>
      <c r="F755" s="79"/>
      <c r="G755" s="80"/>
      <c r="H755" s="50" t="str">
        <f>IFERROR(IF(VLOOKUP(F755,'Aircraft list'!$A$4:$T$59, 3,FALSE)="YES", "ME", "SE" )," ")</f>
        <v xml:space="preserve"> </v>
      </c>
      <c r="I755" s="80"/>
      <c r="J755" s="81" t="str">
        <f ca="1">IFERROR(IF(AND(
MOD(C755-fctlontodouble(VLOOKUP(B755,#REF!,4,FALSE))/360,1)&gt;=MOD((((MID((MID((IF(ISERR(A755),"",fctsoleil(A755,fctlattodouble(VLOOKUP(B755,#REF!,3,FALSE)),fctlontodouble(VLOOKUP(B755,#REF!,4,FALSE)),FALSE))),1,4)),1,2))*60+MID((MID((IF(ISERR(A755),"",fctsoleil(A755,fctlattodouble(VLOOKUP(B755,#REF!,3,FALSE)),fctlontodouble(VLOOKUP(B755,#REF!,4,FALSE)),FALSE))),1,4)),3,4))/(60*24))-fctlontodouble(VLOOKUP(B755,#REF!,4,FALSE))/360,1),
MOD(C755-fctlontodouble(VLOOKUP(B755,#REF!,4,FALSE))/360,1)&lt;MOD((((MID((MID((IF(ISERR(A755),"",fctsoleil(A755,fctlattodouble(VLOOKUP(B755,#REF!,3,FALSE)),fctlontodouble(VLOOKUP(B755,#REF!,4,FALSE)),FALSE))),7,4)),1,2))*60+MID((MID((IF(ISERR(A755),"",fctsoleil(A755,fctlattodouble(VLOOKUP(B755,#REF!,3,FALSE)),fctlontodouble(VLOOKUP(B755,#REF!,4,FALSE)),FALSE))),7,4)),3,4))/(60*24))-fctlontodouble(VLOOKUP(B755,#REF!,4,FALSE))/360,1)
),1,""),"")</f>
        <v/>
      </c>
      <c r="K755" s="82" t="str">
        <f t="shared" si="37"/>
        <v/>
      </c>
      <c r="L755" s="79" t="str">
        <f ca="1">IFERROR(IF(AND(
MOD(E755-fctlontodouble(VLOOKUP(D755,#REF!,4,FALSE))/360,1)&gt;=MOD((((MID((MID((IF(ISERR(A755),"",fctsoleil(A755,fctlattodouble(VLOOKUP(D755,#REF!,3,FALSE)),fctlontodouble(VLOOKUP(D755,#REF!,4,FALSE)),FALSE))),1,4)),1,2))*60+MID((MID((IF(ISERR(A755),"",fctsoleil(A755,fctlattodouble(VLOOKUP(D755,#REF!,3,FALSE)),fctlontodouble(VLOOKUP(D755,#REF!,4,FALSE)),FALSE))),1,4)),3,4))/(60*24))-fctlontodouble(VLOOKUP(D755,#REF!,4,FALSE))/360,1),
MOD(E755-fctlontodouble(VLOOKUP(D755,#REF!,4,FALSE))/360,1)&lt;MOD((((MID((MID((IF(ISERR(A755),"",fctsoleil(A755,fctlattodouble(VLOOKUP(D755,#REF!,3,FALSE)),fctlontodouble(VLOOKUP(D755,#REF!,4,FALSE)),FALSE))),7,4)),1,2))*60+MID((MID((IF(ISERR(A755),"",fctsoleil(A755,fctlattodouble(VLOOKUP(D755,#REF!,3,FALSE)),fctlontodouble(VLOOKUP(D755,#REF!,4,FALSE)),FALSE))),7,4)),3,4))/(60*24))-fctlontodouble(VLOOKUP(D755,#REF!,4,FALSE))/360,1)
),1," "),"")</f>
        <v/>
      </c>
      <c r="M755" s="79" t="str">
        <f t="shared" si="38"/>
        <v/>
      </c>
      <c r="N755" s="94"/>
      <c r="O755" s="83"/>
      <c r="P755" s="95"/>
      <c r="Q755" s="96"/>
      <c r="R755" s="97" t="str">
        <f>IF(AND(A755&lt;&gt;0,B755&lt;&gt;0,D755&lt;&gt;0,C755&lt;&gt;0,N755&lt;&gt;0),(vol_de_nuit(B755,D755,A755,C755,N755/24)*24),"")</f>
        <v/>
      </c>
      <c r="S755" s="98"/>
      <c r="T755" s="95"/>
      <c r="U755" s="99"/>
      <c r="V755" s="100"/>
      <c r="W755" s="101"/>
      <c r="X755" s="116" t="str">
        <f>IFERROR(IF(AND(VLOOKUP($F755,'Aircraft list'!$A$4:$G$39,2,FALSE)="YES",VLOOKUP($F755,'Aircraft list'!$A$4:$G$39,4,FALSE)="YES"),T755,""),"")</f>
        <v/>
      </c>
      <c r="Y755" s="115" t="str">
        <f>IFERROR(IF(AND(VLOOKUP($F755,'Aircraft list'!$A$4:$G$39,2,FALSE)="YES",VLOOKUP($F755,'Aircraft list'!$A$4:$G$39,4,FALSE)="YES"),V755,""),"")</f>
        <v/>
      </c>
      <c r="Z755" s="116" t="str">
        <f>IFERROR(IF(AND(VLOOKUP($F755,'Aircraft list'!$A$4:$G$39,3,FALSE)="YES",VLOOKUP($F755,'Aircraft list'!$A$4:$G$39,4,FALSE)="YES"),T755,""),"")</f>
        <v/>
      </c>
      <c r="AA755" s="115" t="str">
        <f>IFERROR(IF(AND(VLOOKUP($F755,'Aircraft list'!$A$4:$G$39,3,FALSE)="YES",VLOOKUP($F755,'Aircraft list'!$A$4:$G$39,4,FALSE)="YES"),V755,""),"")</f>
        <v/>
      </c>
      <c r="AB755" s="116" t="str">
        <f>IFERROR(IF(AND(VLOOKUP($F755,'Aircraft list'!$A$4:$G$39,2,FALSE)="YES",VLOOKUP($F755,'Aircraft list'!$A$4:$G$39,6,FALSE)="YES"),T755,""),"")</f>
        <v/>
      </c>
      <c r="AC755" s="115" t="str">
        <f>IFERROR(IF(AND(VLOOKUP($F755,'Aircraft list'!$A$4:$G$39,2,FALSE)="YES",VLOOKUP($F755,'Aircraft list'!$A$4:$G$39,6,FALSE)="YES"),V755,""),"")</f>
        <v/>
      </c>
      <c r="AD755" s="116" t="str">
        <f>IFERROR(IF(AND(VLOOKUP($F755,'Aircraft list'!$A$4:$G$39,3,FALSE)="YES",VLOOKUP($F755,'Aircraft list'!$A$4:$G$39,6,FALSE)="YES"),T755,""),"")</f>
        <v/>
      </c>
      <c r="AE755" s="117" t="str">
        <f>IFERROR(IF(AND(VLOOKUP($F755,'Aircraft list'!$A$4:$G$39,3,FALSE)="YES",VLOOKUP($F755,'Aircraft list'!$A$4:$G$39,6,FALSE)="YES"),U755,""),"")</f>
        <v/>
      </c>
      <c r="AF755" s="115" t="str">
        <f>IFERROR(IF(AND(VLOOKUP($F755,'Aircraft list'!$A$4:$G$39,3,FALSE)="YES",VLOOKUP($F755,'Aircraft list'!$A$4:$G$39,6,FALSE)="YES"),V755,""),"")</f>
        <v/>
      </c>
      <c r="AG755" s="116" t="str">
        <f>IFERROR(IF(VLOOKUP($F755,'Aircraft list'!$A$4:$G$39,5,FALSE)="YES",T755,""),"")</f>
        <v/>
      </c>
      <c r="AH755" s="117" t="str">
        <f>IFERROR(IF(VLOOKUP($F755,'Aircraft list'!$A$4:$G$39,5,FALSE)="YES",U755,""),"")</f>
        <v/>
      </c>
      <c r="AI755" s="115" t="str">
        <f>IFERROR(IF(VLOOKUP($F755,'Aircraft list'!$A$4:$G$39,5,FALSE)="YES",V755,""),"")</f>
        <v/>
      </c>
      <c r="AJ755" s="101"/>
      <c r="AK755" s="101"/>
      <c r="AL755" s="101"/>
      <c r="AM755" s="102" t="str">
        <f>IFERROR(IF(VLOOKUP($F755,'Aircraft list'!$A$4:$G$39,7,FALSE)="YES",N755,""),"")</f>
        <v/>
      </c>
      <c r="AN755" s="112"/>
      <c r="AO755" s="101"/>
      <c r="AP755" s="101"/>
      <c r="AQ755" s="101"/>
      <c r="AR755" s="111"/>
      <c r="AS755" s="102"/>
      <c r="AT755" s="102"/>
    </row>
    <row r="756" spans="1:46" s="50" customFormat="1">
      <c r="A756" s="84"/>
      <c r="B756" s="75"/>
      <c r="C756" s="76"/>
      <c r="D756" s="77"/>
      <c r="E756" s="73" t="str">
        <f t="shared" si="36"/>
        <v/>
      </c>
      <c r="F756" s="79"/>
      <c r="G756" s="80"/>
      <c r="H756" s="50" t="str">
        <f>IFERROR(IF(VLOOKUP(F756,'Aircraft list'!$A$4:$T$59, 3,FALSE)="YES", "ME", "SE" )," ")</f>
        <v xml:space="preserve"> </v>
      </c>
      <c r="I756" s="80"/>
      <c r="J756" s="81" t="str">
        <f ca="1">IFERROR(IF(AND(
MOD(C756-fctlontodouble(VLOOKUP(B756,#REF!,4,FALSE))/360,1)&gt;=MOD((((MID((MID((IF(ISERR(A756),"",fctsoleil(A756,fctlattodouble(VLOOKUP(B756,#REF!,3,FALSE)),fctlontodouble(VLOOKUP(B756,#REF!,4,FALSE)),FALSE))),1,4)),1,2))*60+MID((MID((IF(ISERR(A756),"",fctsoleil(A756,fctlattodouble(VLOOKUP(B756,#REF!,3,FALSE)),fctlontodouble(VLOOKUP(B756,#REF!,4,FALSE)),FALSE))),1,4)),3,4))/(60*24))-fctlontodouble(VLOOKUP(B756,#REF!,4,FALSE))/360,1),
MOD(C756-fctlontodouble(VLOOKUP(B756,#REF!,4,FALSE))/360,1)&lt;MOD((((MID((MID((IF(ISERR(A756),"",fctsoleil(A756,fctlattodouble(VLOOKUP(B756,#REF!,3,FALSE)),fctlontodouble(VLOOKUP(B756,#REF!,4,FALSE)),FALSE))),7,4)),1,2))*60+MID((MID((IF(ISERR(A756),"",fctsoleil(A756,fctlattodouble(VLOOKUP(B756,#REF!,3,FALSE)),fctlontodouble(VLOOKUP(B756,#REF!,4,FALSE)),FALSE))),7,4)),3,4))/(60*24))-fctlontodouble(VLOOKUP(B756,#REF!,4,FALSE))/360,1)
),1,""),"")</f>
        <v/>
      </c>
      <c r="K756" s="82" t="str">
        <f t="shared" si="37"/>
        <v/>
      </c>
      <c r="L756" s="79" t="str">
        <f ca="1">IFERROR(IF(AND(
MOD(E756-fctlontodouble(VLOOKUP(D756,#REF!,4,FALSE))/360,1)&gt;=MOD((((MID((MID((IF(ISERR(A756),"",fctsoleil(A756,fctlattodouble(VLOOKUP(D756,#REF!,3,FALSE)),fctlontodouble(VLOOKUP(D756,#REF!,4,FALSE)),FALSE))),1,4)),1,2))*60+MID((MID((IF(ISERR(A756),"",fctsoleil(A756,fctlattodouble(VLOOKUP(D756,#REF!,3,FALSE)),fctlontodouble(VLOOKUP(D756,#REF!,4,FALSE)),FALSE))),1,4)),3,4))/(60*24))-fctlontodouble(VLOOKUP(D756,#REF!,4,FALSE))/360,1),
MOD(E756-fctlontodouble(VLOOKUP(D756,#REF!,4,FALSE))/360,1)&lt;MOD((((MID((MID((IF(ISERR(A756),"",fctsoleil(A756,fctlattodouble(VLOOKUP(D756,#REF!,3,FALSE)),fctlontodouble(VLOOKUP(D756,#REF!,4,FALSE)),FALSE))),7,4)),1,2))*60+MID((MID((IF(ISERR(A756),"",fctsoleil(A756,fctlattodouble(VLOOKUP(D756,#REF!,3,FALSE)),fctlontodouble(VLOOKUP(D756,#REF!,4,FALSE)),FALSE))),7,4)),3,4))/(60*24))-fctlontodouble(VLOOKUP(D756,#REF!,4,FALSE))/360,1)
),1," "),"")</f>
        <v/>
      </c>
      <c r="M756" s="79" t="str">
        <f t="shared" si="38"/>
        <v/>
      </c>
      <c r="N756" s="94"/>
      <c r="O756" s="83"/>
      <c r="P756" s="95"/>
      <c r="Q756" s="96"/>
      <c r="R756" s="97" t="str">
        <f>IF(AND(A756&lt;&gt;0,B756&lt;&gt;0,D756&lt;&gt;0,C756&lt;&gt;0,N756&lt;&gt;0),(vol_de_nuit(B756,D756,A756,C756,N756/24)*24),"")</f>
        <v/>
      </c>
      <c r="S756" s="98"/>
      <c r="T756" s="95"/>
      <c r="U756" s="99"/>
      <c r="V756" s="100"/>
      <c r="W756" s="101"/>
      <c r="X756" s="116" t="str">
        <f>IFERROR(IF(AND(VLOOKUP($F756,'Aircraft list'!$A$4:$G$39,2,FALSE)="YES",VLOOKUP($F756,'Aircraft list'!$A$4:$G$39,4,FALSE)="YES"),T756,""),"")</f>
        <v/>
      </c>
      <c r="Y756" s="115" t="str">
        <f>IFERROR(IF(AND(VLOOKUP($F756,'Aircraft list'!$A$4:$G$39,2,FALSE)="YES",VLOOKUP($F756,'Aircraft list'!$A$4:$G$39,4,FALSE)="YES"),V756,""),"")</f>
        <v/>
      </c>
      <c r="Z756" s="116" t="str">
        <f>IFERROR(IF(AND(VLOOKUP($F756,'Aircraft list'!$A$4:$G$39,3,FALSE)="YES",VLOOKUP($F756,'Aircraft list'!$A$4:$G$39,4,FALSE)="YES"),T756,""),"")</f>
        <v/>
      </c>
      <c r="AA756" s="115" t="str">
        <f>IFERROR(IF(AND(VLOOKUP($F756,'Aircraft list'!$A$4:$G$39,3,FALSE)="YES",VLOOKUP($F756,'Aircraft list'!$A$4:$G$39,4,FALSE)="YES"),V756,""),"")</f>
        <v/>
      </c>
      <c r="AB756" s="116" t="str">
        <f>IFERROR(IF(AND(VLOOKUP($F756,'Aircraft list'!$A$4:$G$39,2,FALSE)="YES",VLOOKUP($F756,'Aircraft list'!$A$4:$G$39,6,FALSE)="YES"),T756,""),"")</f>
        <v/>
      </c>
      <c r="AC756" s="115" t="str">
        <f>IFERROR(IF(AND(VLOOKUP($F756,'Aircraft list'!$A$4:$G$39,2,FALSE)="YES",VLOOKUP($F756,'Aircraft list'!$A$4:$G$39,6,FALSE)="YES"),V756,""),"")</f>
        <v/>
      </c>
      <c r="AD756" s="116" t="str">
        <f>IFERROR(IF(AND(VLOOKUP($F756,'Aircraft list'!$A$4:$G$39,3,FALSE)="YES",VLOOKUP($F756,'Aircraft list'!$A$4:$G$39,6,FALSE)="YES"),T756,""),"")</f>
        <v/>
      </c>
      <c r="AE756" s="117" t="str">
        <f>IFERROR(IF(AND(VLOOKUP($F756,'Aircraft list'!$A$4:$G$39,3,FALSE)="YES",VLOOKUP($F756,'Aircraft list'!$A$4:$G$39,6,FALSE)="YES"),U756,""),"")</f>
        <v/>
      </c>
      <c r="AF756" s="115" t="str">
        <f>IFERROR(IF(AND(VLOOKUP($F756,'Aircraft list'!$A$4:$G$39,3,FALSE)="YES",VLOOKUP($F756,'Aircraft list'!$A$4:$G$39,6,FALSE)="YES"),V756,""),"")</f>
        <v/>
      </c>
      <c r="AG756" s="116" t="str">
        <f>IFERROR(IF(VLOOKUP($F756,'Aircraft list'!$A$4:$G$39,5,FALSE)="YES",T756,""),"")</f>
        <v/>
      </c>
      <c r="AH756" s="117" t="str">
        <f>IFERROR(IF(VLOOKUP($F756,'Aircraft list'!$A$4:$G$39,5,FALSE)="YES",U756,""),"")</f>
        <v/>
      </c>
      <c r="AI756" s="115" t="str">
        <f>IFERROR(IF(VLOOKUP($F756,'Aircraft list'!$A$4:$G$39,5,FALSE)="YES",V756,""),"")</f>
        <v/>
      </c>
      <c r="AJ756" s="101"/>
      <c r="AK756" s="101"/>
      <c r="AL756" s="101"/>
      <c r="AM756" s="102" t="str">
        <f>IFERROR(IF(VLOOKUP($F756,'Aircraft list'!$A$4:$G$39,7,FALSE)="YES",N756,""),"")</f>
        <v/>
      </c>
      <c r="AN756" s="112"/>
      <c r="AO756" s="101"/>
      <c r="AP756" s="101"/>
      <c r="AQ756" s="101"/>
      <c r="AR756" s="111"/>
      <c r="AS756" s="102"/>
      <c r="AT756" s="102"/>
    </row>
    <row r="757" spans="1:46" s="50" customFormat="1">
      <c r="A757" s="84"/>
      <c r="B757" s="75"/>
      <c r="C757" s="76"/>
      <c r="D757" s="77"/>
      <c r="E757" s="73" t="str">
        <f t="shared" si="36"/>
        <v/>
      </c>
      <c r="F757" s="79"/>
      <c r="G757" s="80"/>
      <c r="H757" s="50" t="str">
        <f>IFERROR(IF(VLOOKUP(F757,'Aircraft list'!$A$4:$T$59, 3,FALSE)="YES", "ME", "SE" )," ")</f>
        <v xml:space="preserve"> </v>
      </c>
      <c r="I757" s="80"/>
      <c r="J757" s="81" t="str">
        <f ca="1">IFERROR(IF(AND(
MOD(C757-fctlontodouble(VLOOKUP(B757,#REF!,4,FALSE))/360,1)&gt;=MOD((((MID((MID((IF(ISERR(A757),"",fctsoleil(A757,fctlattodouble(VLOOKUP(B757,#REF!,3,FALSE)),fctlontodouble(VLOOKUP(B757,#REF!,4,FALSE)),FALSE))),1,4)),1,2))*60+MID((MID((IF(ISERR(A757),"",fctsoleil(A757,fctlattodouble(VLOOKUP(B757,#REF!,3,FALSE)),fctlontodouble(VLOOKUP(B757,#REF!,4,FALSE)),FALSE))),1,4)),3,4))/(60*24))-fctlontodouble(VLOOKUP(B757,#REF!,4,FALSE))/360,1),
MOD(C757-fctlontodouble(VLOOKUP(B757,#REF!,4,FALSE))/360,1)&lt;MOD((((MID((MID((IF(ISERR(A757),"",fctsoleil(A757,fctlattodouble(VLOOKUP(B757,#REF!,3,FALSE)),fctlontodouble(VLOOKUP(B757,#REF!,4,FALSE)),FALSE))),7,4)),1,2))*60+MID((MID((IF(ISERR(A757),"",fctsoleil(A757,fctlattodouble(VLOOKUP(B757,#REF!,3,FALSE)),fctlontodouble(VLOOKUP(B757,#REF!,4,FALSE)),FALSE))),7,4)),3,4))/(60*24))-fctlontodouble(VLOOKUP(B757,#REF!,4,FALSE))/360,1)
),1,""),"")</f>
        <v/>
      </c>
      <c r="K757" s="82" t="str">
        <f t="shared" si="37"/>
        <v/>
      </c>
      <c r="L757" s="79" t="str">
        <f ca="1">IFERROR(IF(AND(
MOD(E757-fctlontodouble(VLOOKUP(D757,#REF!,4,FALSE))/360,1)&gt;=MOD((((MID((MID((IF(ISERR(A757),"",fctsoleil(A757,fctlattodouble(VLOOKUP(D757,#REF!,3,FALSE)),fctlontodouble(VLOOKUP(D757,#REF!,4,FALSE)),FALSE))),1,4)),1,2))*60+MID((MID((IF(ISERR(A757),"",fctsoleil(A757,fctlattodouble(VLOOKUP(D757,#REF!,3,FALSE)),fctlontodouble(VLOOKUP(D757,#REF!,4,FALSE)),FALSE))),1,4)),3,4))/(60*24))-fctlontodouble(VLOOKUP(D757,#REF!,4,FALSE))/360,1),
MOD(E757-fctlontodouble(VLOOKUP(D757,#REF!,4,FALSE))/360,1)&lt;MOD((((MID((MID((IF(ISERR(A757),"",fctsoleil(A757,fctlattodouble(VLOOKUP(D757,#REF!,3,FALSE)),fctlontodouble(VLOOKUP(D757,#REF!,4,FALSE)),FALSE))),7,4)),1,2))*60+MID((MID((IF(ISERR(A757),"",fctsoleil(A757,fctlattodouble(VLOOKUP(D757,#REF!,3,FALSE)),fctlontodouble(VLOOKUP(D757,#REF!,4,FALSE)),FALSE))),7,4)),3,4))/(60*24))-fctlontodouble(VLOOKUP(D757,#REF!,4,FALSE))/360,1)
),1," "),"")</f>
        <v/>
      </c>
      <c r="M757" s="79" t="str">
        <f t="shared" si="38"/>
        <v/>
      </c>
      <c r="N757" s="94"/>
      <c r="O757" s="83"/>
      <c r="P757" s="95"/>
      <c r="Q757" s="96"/>
      <c r="R757" s="97" t="str">
        <f>IF(AND(A757&lt;&gt;0,B757&lt;&gt;0,D757&lt;&gt;0,C757&lt;&gt;0,N757&lt;&gt;0),(vol_de_nuit(B757,D757,A757,C757,N757/24)*24),"")</f>
        <v/>
      </c>
      <c r="S757" s="98"/>
      <c r="T757" s="95"/>
      <c r="U757" s="99"/>
      <c r="V757" s="100"/>
      <c r="W757" s="101"/>
      <c r="X757" s="116" t="str">
        <f>IFERROR(IF(AND(VLOOKUP($F757,'Aircraft list'!$A$4:$G$39,2,FALSE)="YES",VLOOKUP($F757,'Aircraft list'!$A$4:$G$39,4,FALSE)="YES"),T757,""),"")</f>
        <v/>
      </c>
      <c r="Y757" s="115" t="str">
        <f>IFERROR(IF(AND(VLOOKUP($F757,'Aircraft list'!$A$4:$G$39,2,FALSE)="YES",VLOOKUP($F757,'Aircraft list'!$A$4:$G$39,4,FALSE)="YES"),V757,""),"")</f>
        <v/>
      </c>
      <c r="Z757" s="116" t="str">
        <f>IFERROR(IF(AND(VLOOKUP($F757,'Aircraft list'!$A$4:$G$39,3,FALSE)="YES",VLOOKUP($F757,'Aircraft list'!$A$4:$G$39,4,FALSE)="YES"),T757,""),"")</f>
        <v/>
      </c>
      <c r="AA757" s="115" t="str">
        <f>IFERROR(IF(AND(VLOOKUP($F757,'Aircraft list'!$A$4:$G$39,3,FALSE)="YES",VLOOKUP($F757,'Aircraft list'!$A$4:$G$39,4,FALSE)="YES"),V757,""),"")</f>
        <v/>
      </c>
      <c r="AB757" s="116" t="str">
        <f>IFERROR(IF(AND(VLOOKUP($F757,'Aircraft list'!$A$4:$G$39,2,FALSE)="YES",VLOOKUP($F757,'Aircraft list'!$A$4:$G$39,6,FALSE)="YES"),T757,""),"")</f>
        <v/>
      </c>
      <c r="AC757" s="115" t="str">
        <f>IFERROR(IF(AND(VLOOKUP($F757,'Aircraft list'!$A$4:$G$39,2,FALSE)="YES",VLOOKUP($F757,'Aircraft list'!$A$4:$G$39,6,FALSE)="YES"),V757,""),"")</f>
        <v/>
      </c>
      <c r="AD757" s="116" t="str">
        <f>IFERROR(IF(AND(VLOOKUP($F757,'Aircraft list'!$A$4:$G$39,3,FALSE)="YES",VLOOKUP($F757,'Aircraft list'!$A$4:$G$39,6,FALSE)="YES"),T757,""),"")</f>
        <v/>
      </c>
      <c r="AE757" s="117" t="str">
        <f>IFERROR(IF(AND(VLOOKUP($F757,'Aircraft list'!$A$4:$G$39,3,FALSE)="YES",VLOOKUP($F757,'Aircraft list'!$A$4:$G$39,6,FALSE)="YES"),U757,""),"")</f>
        <v/>
      </c>
      <c r="AF757" s="115" t="str">
        <f>IFERROR(IF(AND(VLOOKUP($F757,'Aircraft list'!$A$4:$G$39,3,FALSE)="YES",VLOOKUP($F757,'Aircraft list'!$A$4:$G$39,6,FALSE)="YES"),V757,""),"")</f>
        <v/>
      </c>
      <c r="AG757" s="116" t="str">
        <f>IFERROR(IF(VLOOKUP($F757,'Aircraft list'!$A$4:$G$39,5,FALSE)="YES",T757,""),"")</f>
        <v/>
      </c>
      <c r="AH757" s="117" t="str">
        <f>IFERROR(IF(VLOOKUP($F757,'Aircraft list'!$A$4:$G$39,5,FALSE)="YES",U757,""),"")</f>
        <v/>
      </c>
      <c r="AI757" s="115" t="str">
        <f>IFERROR(IF(VLOOKUP($F757,'Aircraft list'!$A$4:$G$39,5,FALSE)="YES",V757,""),"")</f>
        <v/>
      </c>
      <c r="AJ757" s="101"/>
      <c r="AK757" s="101"/>
      <c r="AL757" s="101"/>
      <c r="AM757" s="102" t="str">
        <f>IFERROR(IF(VLOOKUP($F757,'Aircraft list'!$A$4:$G$39,7,FALSE)="YES",N757,""),"")</f>
        <v/>
      </c>
      <c r="AN757" s="112"/>
      <c r="AO757" s="101"/>
      <c r="AP757" s="101"/>
      <c r="AQ757" s="101"/>
      <c r="AR757" s="111"/>
      <c r="AS757" s="102"/>
      <c r="AT757" s="102"/>
    </row>
    <row r="758" spans="1:46" s="50" customFormat="1">
      <c r="A758" s="84"/>
      <c r="B758" s="75"/>
      <c r="C758" s="76"/>
      <c r="D758" s="77"/>
      <c r="E758" s="73" t="str">
        <f t="shared" si="36"/>
        <v/>
      </c>
      <c r="F758" s="79"/>
      <c r="G758" s="80"/>
      <c r="H758" s="50" t="str">
        <f>IFERROR(IF(VLOOKUP(F758,'Aircraft list'!$A$4:$T$59, 3,FALSE)="YES", "ME", "SE" )," ")</f>
        <v xml:space="preserve"> </v>
      </c>
      <c r="I758" s="80"/>
      <c r="J758" s="81" t="str">
        <f ca="1">IFERROR(IF(AND(
MOD(C758-fctlontodouble(VLOOKUP(B758,#REF!,4,FALSE))/360,1)&gt;=MOD((((MID((MID((IF(ISERR(A758),"",fctsoleil(A758,fctlattodouble(VLOOKUP(B758,#REF!,3,FALSE)),fctlontodouble(VLOOKUP(B758,#REF!,4,FALSE)),FALSE))),1,4)),1,2))*60+MID((MID((IF(ISERR(A758),"",fctsoleil(A758,fctlattodouble(VLOOKUP(B758,#REF!,3,FALSE)),fctlontodouble(VLOOKUP(B758,#REF!,4,FALSE)),FALSE))),1,4)),3,4))/(60*24))-fctlontodouble(VLOOKUP(B758,#REF!,4,FALSE))/360,1),
MOD(C758-fctlontodouble(VLOOKUP(B758,#REF!,4,FALSE))/360,1)&lt;MOD((((MID((MID((IF(ISERR(A758),"",fctsoleil(A758,fctlattodouble(VLOOKUP(B758,#REF!,3,FALSE)),fctlontodouble(VLOOKUP(B758,#REF!,4,FALSE)),FALSE))),7,4)),1,2))*60+MID((MID((IF(ISERR(A758),"",fctsoleil(A758,fctlattodouble(VLOOKUP(B758,#REF!,3,FALSE)),fctlontodouble(VLOOKUP(B758,#REF!,4,FALSE)),FALSE))),7,4)),3,4))/(60*24))-fctlontodouble(VLOOKUP(B758,#REF!,4,FALSE))/360,1)
),1,""),"")</f>
        <v/>
      </c>
      <c r="K758" s="82" t="str">
        <f t="shared" si="37"/>
        <v/>
      </c>
      <c r="L758" s="79" t="str">
        <f ca="1">IFERROR(IF(AND(
MOD(E758-fctlontodouble(VLOOKUP(D758,#REF!,4,FALSE))/360,1)&gt;=MOD((((MID((MID((IF(ISERR(A758),"",fctsoleil(A758,fctlattodouble(VLOOKUP(D758,#REF!,3,FALSE)),fctlontodouble(VLOOKUP(D758,#REF!,4,FALSE)),FALSE))),1,4)),1,2))*60+MID((MID((IF(ISERR(A758),"",fctsoleil(A758,fctlattodouble(VLOOKUP(D758,#REF!,3,FALSE)),fctlontodouble(VLOOKUP(D758,#REF!,4,FALSE)),FALSE))),1,4)),3,4))/(60*24))-fctlontodouble(VLOOKUP(D758,#REF!,4,FALSE))/360,1),
MOD(E758-fctlontodouble(VLOOKUP(D758,#REF!,4,FALSE))/360,1)&lt;MOD((((MID((MID((IF(ISERR(A758),"",fctsoleil(A758,fctlattodouble(VLOOKUP(D758,#REF!,3,FALSE)),fctlontodouble(VLOOKUP(D758,#REF!,4,FALSE)),FALSE))),7,4)),1,2))*60+MID((MID((IF(ISERR(A758),"",fctsoleil(A758,fctlattodouble(VLOOKUP(D758,#REF!,3,FALSE)),fctlontodouble(VLOOKUP(D758,#REF!,4,FALSE)),FALSE))),7,4)),3,4))/(60*24))-fctlontodouble(VLOOKUP(D758,#REF!,4,FALSE))/360,1)
),1," "),"")</f>
        <v/>
      </c>
      <c r="M758" s="79" t="str">
        <f t="shared" si="38"/>
        <v/>
      </c>
      <c r="N758" s="94"/>
      <c r="O758" s="83"/>
      <c r="P758" s="95"/>
      <c r="Q758" s="96"/>
      <c r="R758" s="97" t="str">
        <f>IF(AND(A758&lt;&gt;0,B758&lt;&gt;0,D758&lt;&gt;0,C758&lt;&gt;0,N758&lt;&gt;0),(vol_de_nuit(B758,D758,A758,C758,N758/24)*24),"")</f>
        <v/>
      </c>
      <c r="S758" s="98"/>
      <c r="T758" s="95"/>
      <c r="U758" s="99"/>
      <c r="V758" s="100"/>
      <c r="W758" s="101"/>
      <c r="X758" s="116" t="str">
        <f>IFERROR(IF(AND(VLOOKUP($F758,'Aircraft list'!$A$4:$G$39,2,FALSE)="YES",VLOOKUP($F758,'Aircraft list'!$A$4:$G$39,4,FALSE)="YES"),T758,""),"")</f>
        <v/>
      </c>
      <c r="Y758" s="115" t="str">
        <f>IFERROR(IF(AND(VLOOKUP($F758,'Aircraft list'!$A$4:$G$39,2,FALSE)="YES",VLOOKUP($F758,'Aircraft list'!$A$4:$G$39,4,FALSE)="YES"),V758,""),"")</f>
        <v/>
      </c>
      <c r="Z758" s="116" t="str">
        <f>IFERROR(IF(AND(VLOOKUP($F758,'Aircraft list'!$A$4:$G$39,3,FALSE)="YES",VLOOKUP($F758,'Aircraft list'!$A$4:$G$39,4,FALSE)="YES"),T758,""),"")</f>
        <v/>
      </c>
      <c r="AA758" s="115" t="str">
        <f>IFERROR(IF(AND(VLOOKUP($F758,'Aircraft list'!$A$4:$G$39,3,FALSE)="YES",VLOOKUP($F758,'Aircraft list'!$A$4:$G$39,4,FALSE)="YES"),V758,""),"")</f>
        <v/>
      </c>
      <c r="AB758" s="116" t="str">
        <f>IFERROR(IF(AND(VLOOKUP($F758,'Aircraft list'!$A$4:$G$39,2,FALSE)="YES",VLOOKUP($F758,'Aircraft list'!$A$4:$G$39,6,FALSE)="YES"),T758,""),"")</f>
        <v/>
      </c>
      <c r="AC758" s="115" t="str">
        <f>IFERROR(IF(AND(VLOOKUP($F758,'Aircraft list'!$A$4:$G$39,2,FALSE)="YES",VLOOKUP($F758,'Aircraft list'!$A$4:$G$39,6,FALSE)="YES"),V758,""),"")</f>
        <v/>
      </c>
      <c r="AD758" s="116" t="str">
        <f>IFERROR(IF(AND(VLOOKUP($F758,'Aircraft list'!$A$4:$G$39,3,FALSE)="YES",VLOOKUP($F758,'Aircraft list'!$A$4:$G$39,6,FALSE)="YES"),T758,""),"")</f>
        <v/>
      </c>
      <c r="AE758" s="117" t="str">
        <f>IFERROR(IF(AND(VLOOKUP($F758,'Aircraft list'!$A$4:$G$39,3,FALSE)="YES",VLOOKUP($F758,'Aircraft list'!$A$4:$G$39,6,FALSE)="YES"),U758,""),"")</f>
        <v/>
      </c>
      <c r="AF758" s="115" t="str">
        <f>IFERROR(IF(AND(VLOOKUP($F758,'Aircraft list'!$A$4:$G$39,3,FALSE)="YES",VLOOKUP($F758,'Aircraft list'!$A$4:$G$39,6,FALSE)="YES"),V758,""),"")</f>
        <v/>
      </c>
      <c r="AG758" s="116" t="str">
        <f>IFERROR(IF(VLOOKUP($F758,'Aircraft list'!$A$4:$G$39,5,FALSE)="YES",T758,""),"")</f>
        <v/>
      </c>
      <c r="AH758" s="117" t="str">
        <f>IFERROR(IF(VLOOKUP($F758,'Aircraft list'!$A$4:$G$39,5,FALSE)="YES",U758,""),"")</f>
        <v/>
      </c>
      <c r="AI758" s="115" t="str">
        <f>IFERROR(IF(VLOOKUP($F758,'Aircraft list'!$A$4:$G$39,5,FALSE)="YES",V758,""),"")</f>
        <v/>
      </c>
      <c r="AJ758" s="101"/>
      <c r="AK758" s="101"/>
      <c r="AL758" s="101"/>
      <c r="AM758" s="102" t="str">
        <f>IFERROR(IF(VLOOKUP($F758,'Aircraft list'!$A$4:$G$39,7,FALSE)="YES",N758,""),"")</f>
        <v/>
      </c>
      <c r="AN758" s="112"/>
      <c r="AO758" s="101"/>
      <c r="AP758" s="101"/>
      <c r="AQ758" s="101"/>
      <c r="AR758" s="111"/>
      <c r="AS758" s="102"/>
      <c r="AT758" s="102"/>
    </row>
    <row r="759" spans="1:46" s="50" customFormat="1">
      <c r="A759" s="84"/>
      <c r="B759" s="75"/>
      <c r="C759" s="76"/>
      <c r="D759" s="77"/>
      <c r="E759" s="73" t="str">
        <f t="shared" si="36"/>
        <v/>
      </c>
      <c r="F759" s="79"/>
      <c r="G759" s="80"/>
      <c r="H759" s="50" t="str">
        <f>IFERROR(IF(VLOOKUP(F759,'Aircraft list'!$A$4:$T$59, 3,FALSE)="YES", "ME", "SE" )," ")</f>
        <v xml:space="preserve"> </v>
      </c>
      <c r="I759" s="80"/>
      <c r="J759" s="81" t="str">
        <f ca="1">IFERROR(IF(AND(
MOD(C759-fctlontodouble(VLOOKUP(B759,#REF!,4,FALSE))/360,1)&gt;=MOD((((MID((MID((IF(ISERR(A759),"",fctsoleil(A759,fctlattodouble(VLOOKUP(B759,#REF!,3,FALSE)),fctlontodouble(VLOOKUP(B759,#REF!,4,FALSE)),FALSE))),1,4)),1,2))*60+MID((MID((IF(ISERR(A759),"",fctsoleil(A759,fctlattodouble(VLOOKUP(B759,#REF!,3,FALSE)),fctlontodouble(VLOOKUP(B759,#REF!,4,FALSE)),FALSE))),1,4)),3,4))/(60*24))-fctlontodouble(VLOOKUP(B759,#REF!,4,FALSE))/360,1),
MOD(C759-fctlontodouble(VLOOKUP(B759,#REF!,4,FALSE))/360,1)&lt;MOD((((MID((MID((IF(ISERR(A759),"",fctsoleil(A759,fctlattodouble(VLOOKUP(B759,#REF!,3,FALSE)),fctlontodouble(VLOOKUP(B759,#REF!,4,FALSE)),FALSE))),7,4)),1,2))*60+MID((MID((IF(ISERR(A759),"",fctsoleil(A759,fctlattodouble(VLOOKUP(B759,#REF!,3,FALSE)),fctlontodouble(VLOOKUP(B759,#REF!,4,FALSE)),FALSE))),7,4)),3,4))/(60*24))-fctlontodouble(VLOOKUP(B759,#REF!,4,FALSE))/360,1)
),1,""),"")</f>
        <v/>
      </c>
      <c r="K759" s="82" t="str">
        <f t="shared" si="37"/>
        <v/>
      </c>
      <c r="L759" s="79" t="str">
        <f ca="1">IFERROR(IF(AND(
MOD(E759-fctlontodouble(VLOOKUP(D759,#REF!,4,FALSE))/360,1)&gt;=MOD((((MID((MID((IF(ISERR(A759),"",fctsoleil(A759,fctlattodouble(VLOOKUP(D759,#REF!,3,FALSE)),fctlontodouble(VLOOKUP(D759,#REF!,4,FALSE)),FALSE))),1,4)),1,2))*60+MID((MID((IF(ISERR(A759),"",fctsoleil(A759,fctlattodouble(VLOOKUP(D759,#REF!,3,FALSE)),fctlontodouble(VLOOKUP(D759,#REF!,4,FALSE)),FALSE))),1,4)),3,4))/(60*24))-fctlontodouble(VLOOKUP(D759,#REF!,4,FALSE))/360,1),
MOD(E759-fctlontodouble(VLOOKUP(D759,#REF!,4,FALSE))/360,1)&lt;MOD((((MID((MID((IF(ISERR(A759),"",fctsoleil(A759,fctlattodouble(VLOOKUP(D759,#REF!,3,FALSE)),fctlontodouble(VLOOKUP(D759,#REF!,4,FALSE)),FALSE))),7,4)),1,2))*60+MID((MID((IF(ISERR(A759),"",fctsoleil(A759,fctlattodouble(VLOOKUP(D759,#REF!,3,FALSE)),fctlontodouble(VLOOKUP(D759,#REF!,4,FALSE)),FALSE))),7,4)),3,4))/(60*24))-fctlontodouble(VLOOKUP(D759,#REF!,4,FALSE))/360,1)
),1," "),"")</f>
        <v/>
      </c>
      <c r="M759" s="79" t="str">
        <f t="shared" si="38"/>
        <v/>
      </c>
      <c r="N759" s="94"/>
      <c r="O759" s="83"/>
      <c r="P759" s="95"/>
      <c r="Q759" s="96"/>
      <c r="R759" s="97" t="str">
        <f>IF(AND(A759&lt;&gt;0,B759&lt;&gt;0,D759&lt;&gt;0,C759&lt;&gt;0,N759&lt;&gt;0),(vol_de_nuit(B759,D759,A759,C759,N759/24)*24),"")</f>
        <v/>
      </c>
      <c r="S759" s="98"/>
      <c r="T759" s="95"/>
      <c r="U759" s="99"/>
      <c r="V759" s="100"/>
      <c r="W759" s="101"/>
      <c r="X759" s="116" t="str">
        <f>IFERROR(IF(AND(VLOOKUP($F759,'Aircraft list'!$A$4:$G$39,2,FALSE)="YES",VLOOKUP($F759,'Aircraft list'!$A$4:$G$39,4,FALSE)="YES"),T759,""),"")</f>
        <v/>
      </c>
      <c r="Y759" s="115" t="str">
        <f>IFERROR(IF(AND(VLOOKUP($F759,'Aircraft list'!$A$4:$G$39,2,FALSE)="YES",VLOOKUP($F759,'Aircraft list'!$A$4:$G$39,4,FALSE)="YES"),V759,""),"")</f>
        <v/>
      </c>
      <c r="Z759" s="116" t="str">
        <f>IFERROR(IF(AND(VLOOKUP($F759,'Aircraft list'!$A$4:$G$39,3,FALSE)="YES",VLOOKUP($F759,'Aircraft list'!$A$4:$G$39,4,FALSE)="YES"),T759,""),"")</f>
        <v/>
      </c>
      <c r="AA759" s="115" t="str">
        <f>IFERROR(IF(AND(VLOOKUP($F759,'Aircraft list'!$A$4:$G$39,3,FALSE)="YES",VLOOKUP($F759,'Aircraft list'!$A$4:$G$39,4,FALSE)="YES"),V759,""),"")</f>
        <v/>
      </c>
      <c r="AB759" s="116" t="str">
        <f>IFERROR(IF(AND(VLOOKUP($F759,'Aircraft list'!$A$4:$G$39,2,FALSE)="YES",VLOOKUP($F759,'Aircraft list'!$A$4:$G$39,6,FALSE)="YES"),T759,""),"")</f>
        <v/>
      </c>
      <c r="AC759" s="115" t="str">
        <f>IFERROR(IF(AND(VLOOKUP($F759,'Aircraft list'!$A$4:$G$39,2,FALSE)="YES",VLOOKUP($F759,'Aircraft list'!$A$4:$G$39,6,FALSE)="YES"),V759,""),"")</f>
        <v/>
      </c>
      <c r="AD759" s="116" t="str">
        <f>IFERROR(IF(AND(VLOOKUP($F759,'Aircraft list'!$A$4:$G$39,3,FALSE)="YES",VLOOKUP($F759,'Aircraft list'!$A$4:$G$39,6,FALSE)="YES"),T759,""),"")</f>
        <v/>
      </c>
      <c r="AE759" s="117" t="str">
        <f>IFERROR(IF(AND(VLOOKUP($F759,'Aircraft list'!$A$4:$G$39,3,FALSE)="YES",VLOOKUP($F759,'Aircraft list'!$A$4:$G$39,6,FALSE)="YES"),U759,""),"")</f>
        <v/>
      </c>
      <c r="AF759" s="115" t="str">
        <f>IFERROR(IF(AND(VLOOKUP($F759,'Aircraft list'!$A$4:$G$39,3,FALSE)="YES",VLOOKUP($F759,'Aircraft list'!$A$4:$G$39,6,FALSE)="YES"),V759,""),"")</f>
        <v/>
      </c>
      <c r="AG759" s="116" t="str">
        <f>IFERROR(IF(VLOOKUP($F759,'Aircraft list'!$A$4:$G$39,5,FALSE)="YES",T759,""),"")</f>
        <v/>
      </c>
      <c r="AH759" s="117" t="str">
        <f>IFERROR(IF(VLOOKUP($F759,'Aircraft list'!$A$4:$G$39,5,FALSE)="YES",U759,""),"")</f>
        <v/>
      </c>
      <c r="AI759" s="115" t="str">
        <f>IFERROR(IF(VLOOKUP($F759,'Aircraft list'!$A$4:$G$39,5,FALSE)="YES",V759,""),"")</f>
        <v/>
      </c>
      <c r="AJ759" s="101"/>
      <c r="AK759" s="101"/>
      <c r="AL759" s="101"/>
      <c r="AM759" s="102" t="str">
        <f>IFERROR(IF(VLOOKUP($F759,'Aircraft list'!$A$4:$G$39,7,FALSE)="YES",N759,""),"")</f>
        <v/>
      </c>
      <c r="AN759" s="112"/>
      <c r="AO759" s="101"/>
      <c r="AP759" s="101"/>
      <c r="AQ759" s="101"/>
      <c r="AR759" s="111"/>
      <c r="AS759" s="102"/>
      <c r="AT759" s="102"/>
    </row>
    <row r="760" spans="1:46" s="50" customFormat="1">
      <c r="A760" s="84"/>
      <c r="B760" s="75"/>
      <c r="C760" s="76"/>
      <c r="D760" s="77"/>
      <c r="E760" s="73" t="str">
        <f t="shared" si="36"/>
        <v/>
      </c>
      <c r="F760" s="79"/>
      <c r="G760" s="80"/>
      <c r="H760" s="50" t="str">
        <f>IFERROR(IF(VLOOKUP(F760,'Aircraft list'!$A$4:$T$59, 3,FALSE)="YES", "ME", "SE" )," ")</f>
        <v xml:space="preserve"> </v>
      </c>
      <c r="I760" s="80"/>
      <c r="J760" s="81" t="str">
        <f ca="1">IFERROR(IF(AND(
MOD(C760-fctlontodouble(VLOOKUP(B760,#REF!,4,FALSE))/360,1)&gt;=MOD((((MID((MID((IF(ISERR(A760),"",fctsoleil(A760,fctlattodouble(VLOOKUP(B760,#REF!,3,FALSE)),fctlontodouble(VLOOKUP(B760,#REF!,4,FALSE)),FALSE))),1,4)),1,2))*60+MID((MID((IF(ISERR(A760),"",fctsoleil(A760,fctlattodouble(VLOOKUP(B760,#REF!,3,FALSE)),fctlontodouble(VLOOKUP(B760,#REF!,4,FALSE)),FALSE))),1,4)),3,4))/(60*24))-fctlontodouble(VLOOKUP(B760,#REF!,4,FALSE))/360,1),
MOD(C760-fctlontodouble(VLOOKUP(B760,#REF!,4,FALSE))/360,1)&lt;MOD((((MID((MID((IF(ISERR(A760),"",fctsoleil(A760,fctlattodouble(VLOOKUP(B760,#REF!,3,FALSE)),fctlontodouble(VLOOKUP(B760,#REF!,4,FALSE)),FALSE))),7,4)),1,2))*60+MID((MID((IF(ISERR(A760),"",fctsoleil(A760,fctlattodouble(VLOOKUP(B760,#REF!,3,FALSE)),fctlontodouble(VLOOKUP(B760,#REF!,4,FALSE)),FALSE))),7,4)),3,4))/(60*24))-fctlontodouble(VLOOKUP(B760,#REF!,4,FALSE))/360,1)
),1,""),"")</f>
        <v/>
      </c>
      <c r="K760" s="82" t="str">
        <f t="shared" si="37"/>
        <v/>
      </c>
      <c r="L760" s="79" t="str">
        <f ca="1">IFERROR(IF(AND(
MOD(E760-fctlontodouble(VLOOKUP(D760,#REF!,4,FALSE))/360,1)&gt;=MOD((((MID((MID((IF(ISERR(A760),"",fctsoleil(A760,fctlattodouble(VLOOKUP(D760,#REF!,3,FALSE)),fctlontodouble(VLOOKUP(D760,#REF!,4,FALSE)),FALSE))),1,4)),1,2))*60+MID((MID((IF(ISERR(A760),"",fctsoleil(A760,fctlattodouble(VLOOKUP(D760,#REF!,3,FALSE)),fctlontodouble(VLOOKUP(D760,#REF!,4,FALSE)),FALSE))),1,4)),3,4))/(60*24))-fctlontodouble(VLOOKUP(D760,#REF!,4,FALSE))/360,1),
MOD(E760-fctlontodouble(VLOOKUP(D760,#REF!,4,FALSE))/360,1)&lt;MOD((((MID((MID((IF(ISERR(A760),"",fctsoleil(A760,fctlattodouble(VLOOKUP(D760,#REF!,3,FALSE)),fctlontodouble(VLOOKUP(D760,#REF!,4,FALSE)),FALSE))),7,4)),1,2))*60+MID((MID((IF(ISERR(A760),"",fctsoleil(A760,fctlattodouble(VLOOKUP(D760,#REF!,3,FALSE)),fctlontodouble(VLOOKUP(D760,#REF!,4,FALSE)),FALSE))),7,4)),3,4))/(60*24))-fctlontodouble(VLOOKUP(D760,#REF!,4,FALSE))/360,1)
),1," "),"")</f>
        <v/>
      </c>
      <c r="M760" s="79" t="str">
        <f t="shared" si="38"/>
        <v/>
      </c>
      <c r="N760" s="94"/>
      <c r="O760" s="83"/>
      <c r="P760" s="95"/>
      <c r="Q760" s="96"/>
      <c r="R760" s="97" t="str">
        <f>IF(AND(A760&lt;&gt;0,B760&lt;&gt;0,D760&lt;&gt;0,C760&lt;&gt;0,N760&lt;&gt;0),(vol_de_nuit(B760,D760,A760,C760,N760/24)*24),"")</f>
        <v/>
      </c>
      <c r="S760" s="98"/>
      <c r="T760" s="95"/>
      <c r="U760" s="99"/>
      <c r="V760" s="100"/>
      <c r="W760" s="101"/>
      <c r="X760" s="116" t="str">
        <f>IFERROR(IF(AND(VLOOKUP($F760,'Aircraft list'!$A$4:$G$39,2,FALSE)="YES",VLOOKUP($F760,'Aircraft list'!$A$4:$G$39,4,FALSE)="YES"),T760,""),"")</f>
        <v/>
      </c>
      <c r="Y760" s="115" t="str">
        <f>IFERROR(IF(AND(VLOOKUP($F760,'Aircraft list'!$A$4:$G$39,2,FALSE)="YES",VLOOKUP($F760,'Aircraft list'!$A$4:$G$39,4,FALSE)="YES"),V760,""),"")</f>
        <v/>
      </c>
      <c r="Z760" s="116" t="str">
        <f>IFERROR(IF(AND(VLOOKUP($F760,'Aircraft list'!$A$4:$G$39,3,FALSE)="YES",VLOOKUP($F760,'Aircraft list'!$A$4:$G$39,4,FALSE)="YES"),T760,""),"")</f>
        <v/>
      </c>
      <c r="AA760" s="115" t="str">
        <f>IFERROR(IF(AND(VLOOKUP($F760,'Aircraft list'!$A$4:$G$39,3,FALSE)="YES",VLOOKUP($F760,'Aircraft list'!$A$4:$G$39,4,FALSE)="YES"),V760,""),"")</f>
        <v/>
      </c>
      <c r="AB760" s="116" t="str">
        <f>IFERROR(IF(AND(VLOOKUP($F760,'Aircraft list'!$A$4:$G$39,2,FALSE)="YES",VLOOKUP($F760,'Aircraft list'!$A$4:$G$39,6,FALSE)="YES"),T760,""),"")</f>
        <v/>
      </c>
      <c r="AC760" s="115" t="str">
        <f>IFERROR(IF(AND(VLOOKUP($F760,'Aircraft list'!$A$4:$G$39,2,FALSE)="YES",VLOOKUP($F760,'Aircraft list'!$A$4:$G$39,6,FALSE)="YES"),V760,""),"")</f>
        <v/>
      </c>
      <c r="AD760" s="116" t="str">
        <f>IFERROR(IF(AND(VLOOKUP($F760,'Aircraft list'!$A$4:$G$39,3,FALSE)="YES",VLOOKUP($F760,'Aircraft list'!$A$4:$G$39,6,FALSE)="YES"),T760,""),"")</f>
        <v/>
      </c>
      <c r="AE760" s="117" t="str">
        <f>IFERROR(IF(AND(VLOOKUP($F760,'Aircraft list'!$A$4:$G$39,3,FALSE)="YES",VLOOKUP($F760,'Aircraft list'!$A$4:$G$39,6,FALSE)="YES"),U760,""),"")</f>
        <v/>
      </c>
      <c r="AF760" s="115" t="str">
        <f>IFERROR(IF(AND(VLOOKUP($F760,'Aircraft list'!$A$4:$G$39,3,FALSE)="YES",VLOOKUP($F760,'Aircraft list'!$A$4:$G$39,6,FALSE)="YES"),V760,""),"")</f>
        <v/>
      </c>
      <c r="AG760" s="116" t="str">
        <f>IFERROR(IF(VLOOKUP($F760,'Aircraft list'!$A$4:$G$39,5,FALSE)="YES",T760,""),"")</f>
        <v/>
      </c>
      <c r="AH760" s="117" t="str">
        <f>IFERROR(IF(VLOOKUP($F760,'Aircraft list'!$A$4:$G$39,5,FALSE)="YES",U760,""),"")</f>
        <v/>
      </c>
      <c r="AI760" s="115" t="str">
        <f>IFERROR(IF(VLOOKUP($F760,'Aircraft list'!$A$4:$G$39,5,FALSE)="YES",V760,""),"")</f>
        <v/>
      </c>
      <c r="AJ760" s="101"/>
      <c r="AK760" s="101"/>
      <c r="AL760" s="101"/>
      <c r="AM760" s="102" t="str">
        <f>IFERROR(IF(VLOOKUP($F760,'Aircraft list'!$A$4:$G$39,7,FALSE)="YES",N760,""),"")</f>
        <v/>
      </c>
      <c r="AN760" s="112"/>
      <c r="AO760" s="101"/>
      <c r="AP760" s="101"/>
      <c r="AQ760" s="101"/>
      <c r="AR760" s="111"/>
      <c r="AS760" s="102"/>
      <c r="AT760" s="102"/>
    </row>
    <row r="761" spans="1:46" s="50" customFormat="1">
      <c r="A761" s="84"/>
      <c r="B761" s="75"/>
      <c r="C761" s="76"/>
      <c r="D761" s="77"/>
      <c r="E761" s="73" t="str">
        <f t="shared" si="36"/>
        <v/>
      </c>
      <c r="F761" s="79"/>
      <c r="G761" s="80"/>
      <c r="H761" s="50" t="str">
        <f>IFERROR(IF(VLOOKUP(F761,'Aircraft list'!$A$4:$T$59, 3,FALSE)="YES", "ME", "SE" )," ")</f>
        <v xml:space="preserve"> </v>
      </c>
      <c r="I761" s="80"/>
      <c r="J761" s="81" t="str">
        <f ca="1">IFERROR(IF(AND(
MOD(C761-fctlontodouble(VLOOKUP(B761,#REF!,4,FALSE))/360,1)&gt;=MOD((((MID((MID((IF(ISERR(A761),"",fctsoleil(A761,fctlattodouble(VLOOKUP(B761,#REF!,3,FALSE)),fctlontodouble(VLOOKUP(B761,#REF!,4,FALSE)),FALSE))),1,4)),1,2))*60+MID((MID((IF(ISERR(A761),"",fctsoleil(A761,fctlattodouble(VLOOKUP(B761,#REF!,3,FALSE)),fctlontodouble(VLOOKUP(B761,#REF!,4,FALSE)),FALSE))),1,4)),3,4))/(60*24))-fctlontodouble(VLOOKUP(B761,#REF!,4,FALSE))/360,1),
MOD(C761-fctlontodouble(VLOOKUP(B761,#REF!,4,FALSE))/360,1)&lt;MOD((((MID((MID((IF(ISERR(A761),"",fctsoleil(A761,fctlattodouble(VLOOKUP(B761,#REF!,3,FALSE)),fctlontodouble(VLOOKUP(B761,#REF!,4,FALSE)),FALSE))),7,4)),1,2))*60+MID((MID((IF(ISERR(A761),"",fctsoleil(A761,fctlattodouble(VLOOKUP(B761,#REF!,3,FALSE)),fctlontodouble(VLOOKUP(B761,#REF!,4,FALSE)),FALSE))),7,4)),3,4))/(60*24))-fctlontodouble(VLOOKUP(B761,#REF!,4,FALSE))/360,1)
),1,""),"")</f>
        <v/>
      </c>
      <c r="K761" s="82" t="str">
        <f t="shared" si="37"/>
        <v/>
      </c>
      <c r="L761" s="79" t="str">
        <f ca="1">IFERROR(IF(AND(
MOD(E761-fctlontodouble(VLOOKUP(D761,#REF!,4,FALSE))/360,1)&gt;=MOD((((MID((MID((IF(ISERR(A761),"",fctsoleil(A761,fctlattodouble(VLOOKUP(D761,#REF!,3,FALSE)),fctlontodouble(VLOOKUP(D761,#REF!,4,FALSE)),FALSE))),1,4)),1,2))*60+MID((MID((IF(ISERR(A761),"",fctsoleil(A761,fctlattodouble(VLOOKUP(D761,#REF!,3,FALSE)),fctlontodouble(VLOOKUP(D761,#REF!,4,FALSE)),FALSE))),1,4)),3,4))/(60*24))-fctlontodouble(VLOOKUP(D761,#REF!,4,FALSE))/360,1),
MOD(E761-fctlontodouble(VLOOKUP(D761,#REF!,4,FALSE))/360,1)&lt;MOD((((MID((MID((IF(ISERR(A761),"",fctsoleil(A761,fctlattodouble(VLOOKUP(D761,#REF!,3,FALSE)),fctlontodouble(VLOOKUP(D761,#REF!,4,FALSE)),FALSE))),7,4)),1,2))*60+MID((MID((IF(ISERR(A761),"",fctsoleil(A761,fctlattodouble(VLOOKUP(D761,#REF!,3,FALSE)),fctlontodouble(VLOOKUP(D761,#REF!,4,FALSE)),FALSE))),7,4)),3,4))/(60*24))-fctlontodouble(VLOOKUP(D761,#REF!,4,FALSE))/360,1)
),1," "),"")</f>
        <v/>
      </c>
      <c r="M761" s="79" t="str">
        <f t="shared" si="38"/>
        <v/>
      </c>
      <c r="N761" s="94"/>
      <c r="O761" s="83"/>
      <c r="P761" s="95"/>
      <c r="Q761" s="96"/>
      <c r="R761" s="97" t="str">
        <f>IF(AND(A761&lt;&gt;0,B761&lt;&gt;0,D761&lt;&gt;0,C761&lt;&gt;0,N761&lt;&gt;0),(vol_de_nuit(B761,D761,A761,C761,N761/24)*24),"")</f>
        <v/>
      </c>
      <c r="S761" s="98"/>
      <c r="T761" s="95"/>
      <c r="U761" s="99"/>
      <c r="V761" s="100"/>
      <c r="W761" s="101"/>
      <c r="X761" s="116" t="str">
        <f>IFERROR(IF(AND(VLOOKUP($F761,'Aircraft list'!$A$4:$G$39,2,FALSE)="YES",VLOOKUP($F761,'Aircraft list'!$A$4:$G$39,4,FALSE)="YES"),T761,""),"")</f>
        <v/>
      </c>
      <c r="Y761" s="115" t="str">
        <f>IFERROR(IF(AND(VLOOKUP($F761,'Aircraft list'!$A$4:$G$39,2,FALSE)="YES",VLOOKUP($F761,'Aircraft list'!$A$4:$G$39,4,FALSE)="YES"),V761,""),"")</f>
        <v/>
      </c>
      <c r="Z761" s="116" t="str">
        <f>IFERROR(IF(AND(VLOOKUP($F761,'Aircraft list'!$A$4:$G$39,3,FALSE)="YES",VLOOKUP($F761,'Aircraft list'!$A$4:$G$39,4,FALSE)="YES"),T761,""),"")</f>
        <v/>
      </c>
      <c r="AA761" s="115" t="str">
        <f>IFERROR(IF(AND(VLOOKUP($F761,'Aircraft list'!$A$4:$G$39,3,FALSE)="YES",VLOOKUP($F761,'Aircraft list'!$A$4:$G$39,4,FALSE)="YES"),V761,""),"")</f>
        <v/>
      </c>
      <c r="AB761" s="116" t="str">
        <f>IFERROR(IF(AND(VLOOKUP($F761,'Aircraft list'!$A$4:$G$39,2,FALSE)="YES",VLOOKUP($F761,'Aircraft list'!$A$4:$G$39,6,FALSE)="YES"),T761,""),"")</f>
        <v/>
      </c>
      <c r="AC761" s="115" t="str">
        <f>IFERROR(IF(AND(VLOOKUP($F761,'Aircraft list'!$A$4:$G$39,2,FALSE)="YES",VLOOKUP($F761,'Aircraft list'!$A$4:$G$39,6,FALSE)="YES"),V761,""),"")</f>
        <v/>
      </c>
      <c r="AD761" s="116" t="str">
        <f>IFERROR(IF(AND(VLOOKUP($F761,'Aircraft list'!$A$4:$G$39,3,FALSE)="YES",VLOOKUP($F761,'Aircraft list'!$A$4:$G$39,6,FALSE)="YES"),T761,""),"")</f>
        <v/>
      </c>
      <c r="AE761" s="117" t="str">
        <f>IFERROR(IF(AND(VLOOKUP($F761,'Aircraft list'!$A$4:$G$39,3,FALSE)="YES",VLOOKUP($F761,'Aircraft list'!$A$4:$G$39,6,FALSE)="YES"),U761,""),"")</f>
        <v/>
      </c>
      <c r="AF761" s="115" t="str">
        <f>IFERROR(IF(AND(VLOOKUP($F761,'Aircraft list'!$A$4:$G$39,3,FALSE)="YES",VLOOKUP($F761,'Aircraft list'!$A$4:$G$39,6,FALSE)="YES"),V761,""),"")</f>
        <v/>
      </c>
      <c r="AG761" s="116" t="str">
        <f>IFERROR(IF(VLOOKUP($F761,'Aircraft list'!$A$4:$G$39,5,FALSE)="YES",T761,""),"")</f>
        <v/>
      </c>
      <c r="AH761" s="117" t="str">
        <f>IFERROR(IF(VLOOKUP($F761,'Aircraft list'!$A$4:$G$39,5,FALSE)="YES",U761,""),"")</f>
        <v/>
      </c>
      <c r="AI761" s="115" t="str">
        <f>IFERROR(IF(VLOOKUP($F761,'Aircraft list'!$A$4:$G$39,5,FALSE)="YES",V761,""),"")</f>
        <v/>
      </c>
      <c r="AJ761" s="101"/>
      <c r="AK761" s="101"/>
      <c r="AL761" s="101"/>
      <c r="AM761" s="102" t="str">
        <f>IFERROR(IF(VLOOKUP($F761,'Aircraft list'!$A$4:$G$39,7,FALSE)="YES",N761,""),"")</f>
        <v/>
      </c>
      <c r="AN761" s="112"/>
      <c r="AO761" s="101"/>
      <c r="AP761" s="101"/>
      <c r="AQ761" s="101"/>
      <c r="AR761" s="111"/>
      <c r="AS761" s="102"/>
      <c r="AT761" s="102"/>
    </row>
    <row r="762" spans="1:46" s="50" customFormat="1">
      <c r="A762" s="84"/>
      <c r="B762" s="75"/>
      <c r="C762" s="76"/>
      <c r="D762" s="77"/>
      <c r="E762" s="73" t="str">
        <f t="shared" si="36"/>
        <v/>
      </c>
      <c r="F762" s="79"/>
      <c r="G762" s="80"/>
      <c r="H762" s="50" t="str">
        <f>IFERROR(IF(VLOOKUP(F762,'Aircraft list'!$A$4:$T$59, 3,FALSE)="YES", "ME", "SE" )," ")</f>
        <v xml:space="preserve"> </v>
      </c>
      <c r="I762" s="80"/>
      <c r="J762" s="81" t="str">
        <f ca="1">IFERROR(IF(AND(
MOD(C762-fctlontodouble(VLOOKUP(B762,#REF!,4,FALSE))/360,1)&gt;=MOD((((MID((MID((IF(ISERR(A762),"",fctsoleil(A762,fctlattodouble(VLOOKUP(B762,#REF!,3,FALSE)),fctlontodouble(VLOOKUP(B762,#REF!,4,FALSE)),FALSE))),1,4)),1,2))*60+MID((MID((IF(ISERR(A762),"",fctsoleil(A762,fctlattodouble(VLOOKUP(B762,#REF!,3,FALSE)),fctlontodouble(VLOOKUP(B762,#REF!,4,FALSE)),FALSE))),1,4)),3,4))/(60*24))-fctlontodouble(VLOOKUP(B762,#REF!,4,FALSE))/360,1),
MOD(C762-fctlontodouble(VLOOKUP(B762,#REF!,4,FALSE))/360,1)&lt;MOD((((MID((MID((IF(ISERR(A762),"",fctsoleil(A762,fctlattodouble(VLOOKUP(B762,#REF!,3,FALSE)),fctlontodouble(VLOOKUP(B762,#REF!,4,FALSE)),FALSE))),7,4)),1,2))*60+MID((MID((IF(ISERR(A762),"",fctsoleil(A762,fctlattodouble(VLOOKUP(B762,#REF!,3,FALSE)),fctlontodouble(VLOOKUP(B762,#REF!,4,FALSE)),FALSE))),7,4)),3,4))/(60*24))-fctlontodouble(VLOOKUP(B762,#REF!,4,FALSE))/360,1)
),1,""),"")</f>
        <v/>
      </c>
      <c r="K762" s="82" t="str">
        <f t="shared" si="37"/>
        <v/>
      </c>
      <c r="L762" s="79" t="str">
        <f ca="1">IFERROR(IF(AND(
MOD(E762-fctlontodouble(VLOOKUP(D762,#REF!,4,FALSE))/360,1)&gt;=MOD((((MID((MID((IF(ISERR(A762),"",fctsoleil(A762,fctlattodouble(VLOOKUP(D762,#REF!,3,FALSE)),fctlontodouble(VLOOKUP(D762,#REF!,4,FALSE)),FALSE))),1,4)),1,2))*60+MID((MID((IF(ISERR(A762),"",fctsoleil(A762,fctlattodouble(VLOOKUP(D762,#REF!,3,FALSE)),fctlontodouble(VLOOKUP(D762,#REF!,4,FALSE)),FALSE))),1,4)),3,4))/(60*24))-fctlontodouble(VLOOKUP(D762,#REF!,4,FALSE))/360,1),
MOD(E762-fctlontodouble(VLOOKUP(D762,#REF!,4,FALSE))/360,1)&lt;MOD((((MID((MID((IF(ISERR(A762),"",fctsoleil(A762,fctlattodouble(VLOOKUP(D762,#REF!,3,FALSE)),fctlontodouble(VLOOKUP(D762,#REF!,4,FALSE)),FALSE))),7,4)),1,2))*60+MID((MID((IF(ISERR(A762),"",fctsoleil(A762,fctlattodouble(VLOOKUP(D762,#REF!,3,FALSE)),fctlontodouble(VLOOKUP(D762,#REF!,4,FALSE)),FALSE))),7,4)),3,4))/(60*24))-fctlontodouble(VLOOKUP(D762,#REF!,4,FALSE))/360,1)
),1," "),"")</f>
        <v/>
      </c>
      <c r="M762" s="79" t="str">
        <f t="shared" si="38"/>
        <v/>
      </c>
      <c r="N762" s="94"/>
      <c r="O762" s="83"/>
      <c r="P762" s="95"/>
      <c r="Q762" s="96"/>
      <c r="R762" s="97" t="str">
        <f>IF(AND(A762&lt;&gt;0,B762&lt;&gt;0,D762&lt;&gt;0,C762&lt;&gt;0,N762&lt;&gt;0),(vol_de_nuit(B762,D762,A762,C762,N762/24)*24),"")</f>
        <v/>
      </c>
      <c r="S762" s="98"/>
      <c r="T762" s="95"/>
      <c r="U762" s="99"/>
      <c r="V762" s="100"/>
      <c r="W762" s="101"/>
      <c r="X762" s="116" t="str">
        <f>IFERROR(IF(AND(VLOOKUP($F762,'Aircraft list'!$A$4:$G$39,2,FALSE)="YES",VLOOKUP($F762,'Aircraft list'!$A$4:$G$39,4,FALSE)="YES"),T762,""),"")</f>
        <v/>
      </c>
      <c r="Y762" s="115" t="str">
        <f>IFERROR(IF(AND(VLOOKUP($F762,'Aircraft list'!$A$4:$G$39,2,FALSE)="YES",VLOOKUP($F762,'Aircraft list'!$A$4:$G$39,4,FALSE)="YES"),V762,""),"")</f>
        <v/>
      </c>
      <c r="Z762" s="116" t="str">
        <f>IFERROR(IF(AND(VLOOKUP($F762,'Aircraft list'!$A$4:$G$39,3,FALSE)="YES",VLOOKUP($F762,'Aircraft list'!$A$4:$G$39,4,FALSE)="YES"),T762,""),"")</f>
        <v/>
      </c>
      <c r="AA762" s="115" t="str">
        <f>IFERROR(IF(AND(VLOOKUP($F762,'Aircraft list'!$A$4:$G$39,3,FALSE)="YES",VLOOKUP($F762,'Aircraft list'!$A$4:$G$39,4,FALSE)="YES"),V762,""),"")</f>
        <v/>
      </c>
      <c r="AB762" s="116" t="str">
        <f>IFERROR(IF(AND(VLOOKUP($F762,'Aircraft list'!$A$4:$G$39,2,FALSE)="YES",VLOOKUP($F762,'Aircraft list'!$A$4:$G$39,6,FALSE)="YES"),T762,""),"")</f>
        <v/>
      </c>
      <c r="AC762" s="115" t="str">
        <f>IFERROR(IF(AND(VLOOKUP($F762,'Aircraft list'!$A$4:$G$39,2,FALSE)="YES",VLOOKUP($F762,'Aircraft list'!$A$4:$G$39,6,FALSE)="YES"),V762,""),"")</f>
        <v/>
      </c>
      <c r="AD762" s="116" t="str">
        <f>IFERROR(IF(AND(VLOOKUP($F762,'Aircraft list'!$A$4:$G$39,3,FALSE)="YES",VLOOKUP($F762,'Aircraft list'!$A$4:$G$39,6,FALSE)="YES"),T762,""),"")</f>
        <v/>
      </c>
      <c r="AE762" s="117" t="str">
        <f>IFERROR(IF(AND(VLOOKUP($F762,'Aircraft list'!$A$4:$G$39,3,FALSE)="YES",VLOOKUP($F762,'Aircraft list'!$A$4:$G$39,6,FALSE)="YES"),U762,""),"")</f>
        <v/>
      </c>
      <c r="AF762" s="115" t="str">
        <f>IFERROR(IF(AND(VLOOKUP($F762,'Aircraft list'!$A$4:$G$39,3,FALSE)="YES",VLOOKUP($F762,'Aircraft list'!$A$4:$G$39,6,FALSE)="YES"),V762,""),"")</f>
        <v/>
      </c>
      <c r="AG762" s="116" t="str">
        <f>IFERROR(IF(VLOOKUP($F762,'Aircraft list'!$A$4:$G$39,5,FALSE)="YES",T762,""),"")</f>
        <v/>
      </c>
      <c r="AH762" s="117" t="str">
        <f>IFERROR(IF(VLOOKUP($F762,'Aircraft list'!$A$4:$G$39,5,FALSE)="YES",U762,""),"")</f>
        <v/>
      </c>
      <c r="AI762" s="115" t="str">
        <f>IFERROR(IF(VLOOKUP($F762,'Aircraft list'!$A$4:$G$39,5,FALSE)="YES",V762,""),"")</f>
        <v/>
      </c>
      <c r="AJ762" s="101"/>
      <c r="AK762" s="101"/>
      <c r="AL762" s="101"/>
      <c r="AM762" s="102" t="str">
        <f>IFERROR(IF(VLOOKUP($F762,'Aircraft list'!$A$4:$G$39,7,FALSE)="YES",N762,""),"")</f>
        <v/>
      </c>
      <c r="AN762" s="112"/>
      <c r="AO762" s="101"/>
      <c r="AP762" s="101"/>
      <c r="AQ762" s="101"/>
      <c r="AR762" s="111"/>
      <c r="AS762" s="102"/>
      <c r="AT762" s="102"/>
    </row>
    <row r="763" spans="1:46" s="50" customFormat="1">
      <c r="A763" s="84"/>
      <c r="B763" s="75"/>
      <c r="C763" s="76"/>
      <c r="D763" s="77"/>
      <c r="E763" s="73" t="str">
        <f t="shared" si="36"/>
        <v/>
      </c>
      <c r="F763" s="79"/>
      <c r="G763" s="80"/>
      <c r="H763" s="50" t="str">
        <f>IFERROR(IF(VLOOKUP(F763,'Aircraft list'!$A$4:$T$59, 3,FALSE)="YES", "ME", "SE" )," ")</f>
        <v xml:space="preserve"> </v>
      </c>
      <c r="I763" s="80"/>
      <c r="J763" s="81" t="str">
        <f ca="1">IFERROR(IF(AND(
MOD(C763-fctlontodouble(VLOOKUP(B763,#REF!,4,FALSE))/360,1)&gt;=MOD((((MID((MID((IF(ISERR(A763),"",fctsoleil(A763,fctlattodouble(VLOOKUP(B763,#REF!,3,FALSE)),fctlontodouble(VLOOKUP(B763,#REF!,4,FALSE)),FALSE))),1,4)),1,2))*60+MID((MID((IF(ISERR(A763),"",fctsoleil(A763,fctlattodouble(VLOOKUP(B763,#REF!,3,FALSE)),fctlontodouble(VLOOKUP(B763,#REF!,4,FALSE)),FALSE))),1,4)),3,4))/(60*24))-fctlontodouble(VLOOKUP(B763,#REF!,4,FALSE))/360,1),
MOD(C763-fctlontodouble(VLOOKUP(B763,#REF!,4,FALSE))/360,1)&lt;MOD((((MID((MID((IF(ISERR(A763),"",fctsoleil(A763,fctlattodouble(VLOOKUP(B763,#REF!,3,FALSE)),fctlontodouble(VLOOKUP(B763,#REF!,4,FALSE)),FALSE))),7,4)),1,2))*60+MID((MID((IF(ISERR(A763),"",fctsoleil(A763,fctlattodouble(VLOOKUP(B763,#REF!,3,FALSE)),fctlontodouble(VLOOKUP(B763,#REF!,4,FALSE)),FALSE))),7,4)),3,4))/(60*24))-fctlontodouble(VLOOKUP(B763,#REF!,4,FALSE))/360,1)
),1,""),"")</f>
        <v/>
      </c>
      <c r="K763" s="82" t="str">
        <f t="shared" si="37"/>
        <v/>
      </c>
      <c r="L763" s="79" t="str">
        <f ca="1">IFERROR(IF(AND(
MOD(E763-fctlontodouble(VLOOKUP(D763,#REF!,4,FALSE))/360,1)&gt;=MOD((((MID((MID((IF(ISERR(A763),"",fctsoleil(A763,fctlattodouble(VLOOKUP(D763,#REF!,3,FALSE)),fctlontodouble(VLOOKUP(D763,#REF!,4,FALSE)),FALSE))),1,4)),1,2))*60+MID((MID((IF(ISERR(A763),"",fctsoleil(A763,fctlattodouble(VLOOKUP(D763,#REF!,3,FALSE)),fctlontodouble(VLOOKUP(D763,#REF!,4,FALSE)),FALSE))),1,4)),3,4))/(60*24))-fctlontodouble(VLOOKUP(D763,#REF!,4,FALSE))/360,1),
MOD(E763-fctlontodouble(VLOOKUP(D763,#REF!,4,FALSE))/360,1)&lt;MOD((((MID((MID((IF(ISERR(A763),"",fctsoleil(A763,fctlattodouble(VLOOKUP(D763,#REF!,3,FALSE)),fctlontodouble(VLOOKUP(D763,#REF!,4,FALSE)),FALSE))),7,4)),1,2))*60+MID((MID((IF(ISERR(A763),"",fctsoleil(A763,fctlattodouble(VLOOKUP(D763,#REF!,3,FALSE)),fctlontodouble(VLOOKUP(D763,#REF!,4,FALSE)),FALSE))),7,4)),3,4))/(60*24))-fctlontodouble(VLOOKUP(D763,#REF!,4,FALSE))/360,1)
),1," "),"")</f>
        <v/>
      </c>
      <c r="M763" s="79" t="str">
        <f t="shared" si="38"/>
        <v/>
      </c>
      <c r="N763" s="94"/>
      <c r="O763" s="83"/>
      <c r="P763" s="95"/>
      <c r="Q763" s="96"/>
      <c r="R763" s="97" t="str">
        <f>IF(AND(A763&lt;&gt;0,B763&lt;&gt;0,D763&lt;&gt;0,C763&lt;&gt;0,N763&lt;&gt;0),(vol_de_nuit(B763,D763,A763,C763,N763/24)*24),"")</f>
        <v/>
      </c>
      <c r="S763" s="98"/>
      <c r="T763" s="95"/>
      <c r="U763" s="99"/>
      <c r="V763" s="100"/>
      <c r="W763" s="101"/>
      <c r="X763" s="116" t="str">
        <f>IFERROR(IF(AND(VLOOKUP($F763,'Aircraft list'!$A$4:$G$39,2,FALSE)="YES",VLOOKUP($F763,'Aircraft list'!$A$4:$G$39,4,FALSE)="YES"),T763,""),"")</f>
        <v/>
      </c>
      <c r="Y763" s="115" t="str">
        <f>IFERROR(IF(AND(VLOOKUP($F763,'Aircraft list'!$A$4:$G$39,2,FALSE)="YES",VLOOKUP($F763,'Aircraft list'!$A$4:$G$39,4,FALSE)="YES"),V763,""),"")</f>
        <v/>
      </c>
      <c r="Z763" s="116" t="str">
        <f>IFERROR(IF(AND(VLOOKUP($F763,'Aircraft list'!$A$4:$G$39,3,FALSE)="YES",VLOOKUP($F763,'Aircraft list'!$A$4:$G$39,4,FALSE)="YES"),T763,""),"")</f>
        <v/>
      </c>
      <c r="AA763" s="115" t="str">
        <f>IFERROR(IF(AND(VLOOKUP($F763,'Aircraft list'!$A$4:$G$39,3,FALSE)="YES",VLOOKUP($F763,'Aircraft list'!$A$4:$G$39,4,FALSE)="YES"),V763,""),"")</f>
        <v/>
      </c>
      <c r="AB763" s="116" t="str">
        <f>IFERROR(IF(AND(VLOOKUP($F763,'Aircraft list'!$A$4:$G$39,2,FALSE)="YES",VLOOKUP($F763,'Aircraft list'!$A$4:$G$39,6,FALSE)="YES"),T763,""),"")</f>
        <v/>
      </c>
      <c r="AC763" s="115" t="str">
        <f>IFERROR(IF(AND(VLOOKUP($F763,'Aircraft list'!$A$4:$G$39,2,FALSE)="YES",VLOOKUP($F763,'Aircraft list'!$A$4:$G$39,6,FALSE)="YES"),V763,""),"")</f>
        <v/>
      </c>
      <c r="AD763" s="116" t="str">
        <f>IFERROR(IF(AND(VLOOKUP($F763,'Aircraft list'!$A$4:$G$39,3,FALSE)="YES",VLOOKUP($F763,'Aircraft list'!$A$4:$G$39,6,FALSE)="YES"),T763,""),"")</f>
        <v/>
      </c>
      <c r="AE763" s="117" t="str">
        <f>IFERROR(IF(AND(VLOOKUP($F763,'Aircraft list'!$A$4:$G$39,3,FALSE)="YES",VLOOKUP($F763,'Aircraft list'!$A$4:$G$39,6,FALSE)="YES"),U763,""),"")</f>
        <v/>
      </c>
      <c r="AF763" s="115" t="str">
        <f>IFERROR(IF(AND(VLOOKUP($F763,'Aircraft list'!$A$4:$G$39,3,FALSE)="YES",VLOOKUP($F763,'Aircraft list'!$A$4:$G$39,6,FALSE)="YES"),V763,""),"")</f>
        <v/>
      </c>
      <c r="AG763" s="116" t="str">
        <f>IFERROR(IF(VLOOKUP($F763,'Aircraft list'!$A$4:$G$39,5,FALSE)="YES",T763,""),"")</f>
        <v/>
      </c>
      <c r="AH763" s="117" t="str">
        <f>IFERROR(IF(VLOOKUP($F763,'Aircraft list'!$A$4:$G$39,5,FALSE)="YES",U763,""),"")</f>
        <v/>
      </c>
      <c r="AI763" s="115" t="str">
        <f>IFERROR(IF(VLOOKUP($F763,'Aircraft list'!$A$4:$G$39,5,FALSE)="YES",V763,""),"")</f>
        <v/>
      </c>
      <c r="AJ763" s="101"/>
      <c r="AK763" s="101"/>
      <c r="AL763" s="101"/>
      <c r="AM763" s="102" t="str">
        <f>IFERROR(IF(VLOOKUP($F763,'Aircraft list'!$A$4:$G$39,7,FALSE)="YES",N763,""),"")</f>
        <v/>
      </c>
      <c r="AN763" s="112"/>
      <c r="AO763" s="101"/>
      <c r="AP763" s="101"/>
      <c r="AQ763" s="101"/>
      <c r="AR763" s="111"/>
      <c r="AS763" s="102"/>
      <c r="AT763" s="102"/>
    </row>
    <row r="764" spans="1:46" s="50" customFormat="1">
      <c r="A764" s="84"/>
      <c r="B764" s="75"/>
      <c r="C764" s="76"/>
      <c r="D764" s="77"/>
      <c r="E764" s="73" t="str">
        <f t="shared" si="36"/>
        <v/>
      </c>
      <c r="F764" s="79"/>
      <c r="G764" s="80"/>
      <c r="H764" s="50" t="str">
        <f>IFERROR(IF(VLOOKUP(F764,'Aircraft list'!$A$4:$T$59, 3,FALSE)="YES", "ME", "SE" )," ")</f>
        <v xml:space="preserve"> </v>
      </c>
      <c r="I764" s="80"/>
      <c r="J764" s="81" t="str">
        <f ca="1">IFERROR(IF(AND(
MOD(C764-fctlontodouble(VLOOKUP(B764,#REF!,4,FALSE))/360,1)&gt;=MOD((((MID((MID((IF(ISERR(A764),"",fctsoleil(A764,fctlattodouble(VLOOKUP(B764,#REF!,3,FALSE)),fctlontodouble(VLOOKUP(B764,#REF!,4,FALSE)),FALSE))),1,4)),1,2))*60+MID((MID((IF(ISERR(A764),"",fctsoleil(A764,fctlattodouble(VLOOKUP(B764,#REF!,3,FALSE)),fctlontodouble(VLOOKUP(B764,#REF!,4,FALSE)),FALSE))),1,4)),3,4))/(60*24))-fctlontodouble(VLOOKUP(B764,#REF!,4,FALSE))/360,1),
MOD(C764-fctlontodouble(VLOOKUP(B764,#REF!,4,FALSE))/360,1)&lt;MOD((((MID((MID((IF(ISERR(A764),"",fctsoleil(A764,fctlattodouble(VLOOKUP(B764,#REF!,3,FALSE)),fctlontodouble(VLOOKUP(B764,#REF!,4,FALSE)),FALSE))),7,4)),1,2))*60+MID((MID((IF(ISERR(A764),"",fctsoleil(A764,fctlattodouble(VLOOKUP(B764,#REF!,3,FALSE)),fctlontodouble(VLOOKUP(B764,#REF!,4,FALSE)),FALSE))),7,4)),3,4))/(60*24))-fctlontodouble(VLOOKUP(B764,#REF!,4,FALSE))/360,1)
),1,""),"")</f>
        <v/>
      </c>
      <c r="K764" s="82" t="str">
        <f t="shared" si="37"/>
        <v/>
      </c>
      <c r="L764" s="79" t="str">
        <f ca="1">IFERROR(IF(AND(
MOD(E764-fctlontodouble(VLOOKUP(D764,#REF!,4,FALSE))/360,1)&gt;=MOD((((MID((MID((IF(ISERR(A764),"",fctsoleil(A764,fctlattodouble(VLOOKUP(D764,#REF!,3,FALSE)),fctlontodouble(VLOOKUP(D764,#REF!,4,FALSE)),FALSE))),1,4)),1,2))*60+MID((MID((IF(ISERR(A764),"",fctsoleil(A764,fctlattodouble(VLOOKUP(D764,#REF!,3,FALSE)),fctlontodouble(VLOOKUP(D764,#REF!,4,FALSE)),FALSE))),1,4)),3,4))/(60*24))-fctlontodouble(VLOOKUP(D764,#REF!,4,FALSE))/360,1),
MOD(E764-fctlontodouble(VLOOKUP(D764,#REF!,4,FALSE))/360,1)&lt;MOD((((MID((MID((IF(ISERR(A764),"",fctsoleil(A764,fctlattodouble(VLOOKUP(D764,#REF!,3,FALSE)),fctlontodouble(VLOOKUP(D764,#REF!,4,FALSE)),FALSE))),7,4)),1,2))*60+MID((MID((IF(ISERR(A764),"",fctsoleil(A764,fctlattodouble(VLOOKUP(D764,#REF!,3,FALSE)),fctlontodouble(VLOOKUP(D764,#REF!,4,FALSE)),FALSE))),7,4)),3,4))/(60*24))-fctlontodouble(VLOOKUP(D764,#REF!,4,FALSE))/360,1)
),1," "),"")</f>
        <v/>
      </c>
      <c r="M764" s="79" t="str">
        <f t="shared" si="38"/>
        <v/>
      </c>
      <c r="N764" s="94"/>
      <c r="O764" s="83"/>
      <c r="P764" s="95"/>
      <c r="Q764" s="96"/>
      <c r="R764" s="97" t="str">
        <f>IF(AND(A764&lt;&gt;0,B764&lt;&gt;0,D764&lt;&gt;0,C764&lt;&gt;0,N764&lt;&gt;0),(vol_de_nuit(B764,D764,A764,C764,N764/24)*24),"")</f>
        <v/>
      </c>
      <c r="S764" s="98"/>
      <c r="T764" s="95"/>
      <c r="U764" s="99"/>
      <c r="V764" s="100"/>
      <c r="W764" s="101"/>
      <c r="X764" s="116" t="str">
        <f>IFERROR(IF(AND(VLOOKUP($F764,'Aircraft list'!$A$4:$G$39,2,FALSE)="YES",VLOOKUP($F764,'Aircraft list'!$A$4:$G$39,4,FALSE)="YES"),T764,""),"")</f>
        <v/>
      </c>
      <c r="Y764" s="115" t="str">
        <f>IFERROR(IF(AND(VLOOKUP($F764,'Aircraft list'!$A$4:$G$39,2,FALSE)="YES",VLOOKUP($F764,'Aircraft list'!$A$4:$G$39,4,FALSE)="YES"),V764,""),"")</f>
        <v/>
      </c>
      <c r="Z764" s="116" t="str">
        <f>IFERROR(IF(AND(VLOOKUP($F764,'Aircraft list'!$A$4:$G$39,3,FALSE)="YES",VLOOKUP($F764,'Aircraft list'!$A$4:$G$39,4,FALSE)="YES"),T764,""),"")</f>
        <v/>
      </c>
      <c r="AA764" s="115" t="str">
        <f>IFERROR(IF(AND(VLOOKUP($F764,'Aircraft list'!$A$4:$G$39,3,FALSE)="YES",VLOOKUP($F764,'Aircraft list'!$A$4:$G$39,4,FALSE)="YES"),V764,""),"")</f>
        <v/>
      </c>
      <c r="AB764" s="116" t="str">
        <f>IFERROR(IF(AND(VLOOKUP($F764,'Aircraft list'!$A$4:$G$39,2,FALSE)="YES",VLOOKUP($F764,'Aircraft list'!$A$4:$G$39,6,FALSE)="YES"),T764,""),"")</f>
        <v/>
      </c>
      <c r="AC764" s="115" t="str">
        <f>IFERROR(IF(AND(VLOOKUP($F764,'Aircraft list'!$A$4:$G$39,2,FALSE)="YES",VLOOKUP($F764,'Aircraft list'!$A$4:$G$39,6,FALSE)="YES"),V764,""),"")</f>
        <v/>
      </c>
      <c r="AD764" s="116" t="str">
        <f>IFERROR(IF(AND(VLOOKUP($F764,'Aircraft list'!$A$4:$G$39,3,FALSE)="YES",VLOOKUP($F764,'Aircraft list'!$A$4:$G$39,6,FALSE)="YES"),T764,""),"")</f>
        <v/>
      </c>
      <c r="AE764" s="117" t="str">
        <f>IFERROR(IF(AND(VLOOKUP($F764,'Aircraft list'!$A$4:$G$39,3,FALSE)="YES",VLOOKUP($F764,'Aircraft list'!$A$4:$G$39,6,FALSE)="YES"),U764,""),"")</f>
        <v/>
      </c>
      <c r="AF764" s="115" t="str">
        <f>IFERROR(IF(AND(VLOOKUP($F764,'Aircraft list'!$A$4:$G$39,3,FALSE)="YES",VLOOKUP($F764,'Aircraft list'!$A$4:$G$39,6,FALSE)="YES"),V764,""),"")</f>
        <v/>
      </c>
      <c r="AG764" s="116" t="str">
        <f>IFERROR(IF(VLOOKUP($F764,'Aircraft list'!$A$4:$G$39,5,FALSE)="YES",T764,""),"")</f>
        <v/>
      </c>
      <c r="AH764" s="117" t="str">
        <f>IFERROR(IF(VLOOKUP($F764,'Aircraft list'!$A$4:$G$39,5,FALSE)="YES",U764,""),"")</f>
        <v/>
      </c>
      <c r="AI764" s="115" t="str">
        <f>IFERROR(IF(VLOOKUP($F764,'Aircraft list'!$A$4:$G$39,5,FALSE)="YES",V764,""),"")</f>
        <v/>
      </c>
      <c r="AJ764" s="101"/>
      <c r="AK764" s="101"/>
      <c r="AL764" s="101"/>
      <c r="AM764" s="102" t="str">
        <f>IFERROR(IF(VLOOKUP($F764,'Aircraft list'!$A$4:$G$39,7,FALSE)="YES",N764,""),"")</f>
        <v/>
      </c>
      <c r="AN764" s="112"/>
      <c r="AO764" s="101"/>
      <c r="AP764" s="101"/>
      <c r="AQ764" s="101"/>
      <c r="AR764" s="111"/>
      <c r="AS764" s="102"/>
      <c r="AT764" s="102"/>
    </row>
    <row r="765" spans="1:46" s="50" customFormat="1">
      <c r="A765" s="84"/>
      <c r="B765" s="75"/>
      <c r="C765" s="76"/>
      <c r="D765" s="77"/>
      <c r="E765" s="73" t="str">
        <f t="shared" si="36"/>
        <v/>
      </c>
      <c r="F765" s="79"/>
      <c r="G765" s="80"/>
      <c r="H765" s="50" t="str">
        <f>IFERROR(IF(VLOOKUP(F765,'Aircraft list'!$A$4:$T$59, 3,FALSE)="YES", "ME", "SE" )," ")</f>
        <v xml:space="preserve"> </v>
      </c>
      <c r="I765" s="80"/>
      <c r="J765" s="81" t="str">
        <f ca="1">IFERROR(IF(AND(
MOD(C765-fctlontodouble(VLOOKUP(B765,#REF!,4,FALSE))/360,1)&gt;=MOD((((MID((MID((IF(ISERR(A765),"",fctsoleil(A765,fctlattodouble(VLOOKUP(B765,#REF!,3,FALSE)),fctlontodouble(VLOOKUP(B765,#REF!,4,FALSE)),FALSE))),1,4)),1,2))*60+MID((MID((IF(ISERR(A765),"",fctsoleil(A765,fctlattodouble(VLOOKUP(B765,#REF!,3,FALSE)),fctlontodouble(VLOOKUP(B765,#REF!,4,FALSE)),FALSE))),1,4)),3,4))/(60*24))-fctlontodouble(VLOOKUP(B765,#REF!,4,FALSE))/360,1),
MOD(C765-fctlontodouble(VLOOKUP(B765,#REF!,4,FALSE))/360,1)&lt;MOD((((MID((MID((IF(ISERR(A765),"",fctsoleil(A765,fctlattodouble(VLOOKUP(B765,#REF!,3,FALSE)),fctlontodouble(VLOOKUP(B765,#REF!,4,FALSE)),FALSE))),7,4)),1,2))*60+MID((MID((IF(ISERR(A765),"",fctsoleil(A765,fctlattodouble(VLOOKUP(B765,#REF!,3,FALSE)),fctlontodouble(VLOOKUP(B765,#REF!,4,FALSE)),FALSE))),7,4)),3,4))/(60*24))-fctlontodouble(VLOOKUP(B765,#REF!,4,FALSE))/360,1)
),1,""),"")</f>
        <v/>
      </c>
      <c r="K765" s="82" t="str">
        <f t="shared" si="37"/>
        <v/>
      </c>
      <c r="L765" s="79" t="str">
        <f ca="1">IFERROR(IF(AND(
MOD(E765-fctlontodouble(VLOOKUP(D765,#REF!,4,FALSE))/360,1)&gt;=MOD((((MID((MID((IF(ISERR(A765),"",fctsoleil(A765,fctlattodouble(VLOOKUP(D765,#REF!,3,FALSE)),fctlontodouble(VLOOKUP(D765,#REF!,4,FALSE)),FALSE))),1,4)),1,2))*60+MID((MID((IF(ISERR(A765),"",fctsoleil(A765,fctlattodouble(VLOOKUP(D765,#REF!,3,FALSE)),fctlontodouble(VLOOKUP(D765,#REF!,4,FALSE)),FALSE))),1,4)),3,4))/(60*24))-fctlontodouble(VLOOKUP(D765,#REF!,4,FALSE))/360,1),
MOD(E765-fctlontodouble(VLOOKUP(D765,#REF!,4,FALSE))/360,1)&lt;MOD((((MID((MID((IF(ISERR(A765),"",fctsoleil(A765,fctlattodouble(VLOOKUP(D765,#REF!,3,FALSE)),fctlontodouble(VLOOKUP(D765,#REF!,4,FALSE)),FALSE))),7,4)),1,2))*60+MID((MID((IF(ISERR(A765),"",fctsoleil(A765,fctlattodouble(VLOOKUP(D765,#REF!,3,FALSE)),fctlontodouble(VLOOKUP(D765,#REF!,4,FALSE)),FALSE))),7,4)),3,4))/(60*24))-fctlontodouble(VLOOKUP(D765,#REF!,4,FALSE))/360,1)
),1," "),"")</f>
        <v/>
      </c>
      <c r="M765" s="79" t="str">
        <f t="shared" si="38"/>
        <v/>
      </c>
      <c r="N765" s="94"/>
      <c r="O765" s="83"/>
      <c r="P765" s="95"/>
      <c r="Q765" s="96"/>
      <c r="R765" s="97" t="str">
        <f>IF(AND(A765&lt;&gt;0,B765&lt;&gt;0,D765&lt;&gt;0,C765&lt;&gt;0,N765&lt;&gt;0),(vol_de_nuit(B765,D765,A765,C765,N765/24)*24),"")</f>
        <v/>
      </c>
      <c r="S765" s="98"/>
      <c r="T765" s="95"/>
      <c r="U765" s="99"/>
      <c r="V765" s="100"/>
      <c r="W765" s="101"/>
      <c r="X765" s="116" t="str">
        <f>IFERROR(IF(AND(VLOOKUP($F765,'Aircraft list'!$A$4:$G$39,2,FALSE)="YES",VLOOKUP($F765,'Aircraft list'!$A$4:$G$39,4,FALSE)="YES"),T765,""),"")</f>
        <v/>
      </c>
      <c r="Y765" s="115" t="str">
        <f>IFERROR(IF(AND(VLOOKUP($F765,'Aircraft list'!$A$4:$G$39,2,FALSE)="YES",VLOOKUP($F765,'Aircraft list'!$A$4:$G$39,4,FALSE)="YES"),V765,""),"")</f>
        <v/>
      </c>
      <c r="Z765" s="116" t="str">
        <f>IFERROR(IF(AND(VLOOKUP($F765,'Aircraft list'!$A$4:$G$39,3,FALSE)="YES",VLOOKUP($F765,'Aircraft list'!$A$4:$G$39,4,FALSE)="YES"),T765,""),"")</f>
        <v/>
      </c>
      <c r="AA765" s="115" t="str">
        <f>IFERROR(IF(AND(VLOOKUP($F765,'Aircraft list'!$A$4:$G$39,3,FALSE)="YES",VLOOKUP($F765,'Aircraft list'!$A$4:$G$39,4,FALSE)="YES"),V765,""),"")</f>
        <v/>
      </c>
      <c r="AB765" s="116" t="str">
        <f>IFERROR(IF(AND(VLOOKUP($F765,'Aircraft list'!$A$4:$G$39,2,FALSE)="YES",VLOOKUP($F765,'Aircraft list'!$A$4:$G$39,6,FALSE)="YES"),T765,""),"")</f>
        <v/>
      </c>
      <c r="AC765" s="115" t="str">
        <f>IFERROR(IF(AND(VLOOKUP($F765,'Aircraft list'!$A$4:$G$39,2,FALSE)="YES",VLOOKUP($F765,'Aircraft list'!$A$4:$G$39,6,FALSE)="YES"),V765,""),"")</f>
        <v/>
      </c>
      <c r="AD765" s="116" t="str">
        <f>IFERROR(IF(AND(VLOOKUP($F765,'Aircraft list'!$A$4:$G$39,3,FALSE)="YES",VLOOKUP($F765,'Aircraft list'!$A$4:$G$39,6,FALSE)="YES"),T765,""),"")</f>
        <v/>
      </c>
      <c r="AE765" s="117" t="str">
        <f>IFERROR(IF(AND(VLOOKUP($F765,'Aircraft list'!$A$4:$G$39,3,FALSE)="YES",VLOOKUP($F765,'Aircraft list'!$A$4:$G$39,6,FALSE)="YES"),U765,""),"")</f>
        <v/>
      </c>
      <c r="AF765" s="115" t="str">
        <f>IFERROR(IF(AND(VLOOKUP($F765,'Aircraft list'!$A$4:$G$39,3,FALSE)="YES",VLOOKUP($F765,'Aircraft list'!$A$4:$G$39,6,FALSE)="YES"),V765,""),"")</f>
        <v/>
      </c>
      <c r="AG765" s="116" t="str">
        <f>IFERROR(IF(VLOOKUP($F765,'Aircraft list'!$A$4:$G$39,5,FALSE)="YES",T765,""),"")</f>
        <v/>
      </c>
      <c r="AH765" s="117" t="str">
        <f>IFERROR(IF(VLOOKUP($F765,'Aircraft list'!$A$4:$G$39,5,FALSE)="YES",U765,""),"")</f>
        <v/>
      </c>
      <c r="AI765" s="115" t="str">
        <f>IFERROR(IF(VLOOKUP($F765,'Aircraft list'!$A$4:$G$39,5,FALSE)="YES",V765,""),"")</f>
        <v/>
      </c>
      <c r="AJ765" s="101"/>
      <c r="AK765" s="101"/>
      <c r="AL765" s="101"/>
      <c r="AM765" s="102" t="str">
        <f>IFERROR(IF(VLOOKUP($F765,'Aircraft list'!$A$4:$G$39,7,FALSE)="YES",N765,""),"")</f>
        <v/>
      </c>
      <c r="AN765" s="112"/>
      <c r="AO765" s="101"/>
      <c r="AP765" s="101"/>
      <c r="AQ765" s="101"/>
      <c r="AR765" s="111"/>
      <c r="AS765" s="102"/>
      <c r="AT765" s="102"/>
    </row>
    <row r="766" spans="1:46" s="50" customFormat="1">
      <c r="A766" s="84"/>
      <c r="B766" s="75"/>
      <c r="C766" s="76"/>
      <c r="D766" s="77"/>
      <c r="E766" s="73" t="str">
        <f t="shared" si="36"/>
        <v/>
      </c>
      <c r="F766" s="79"/>
      <c r="G766" s="80"/>
      <c r="H766" s="50" t="str">
        <f>IFERROR(IF(VLOOKUP(F766,'Aircraft list'!$A$4:$T$59, 3,FALSE)="YES", "ME", "SE" )," ")</f>
        <v xml:space="preserve"> </v>
      </c>
      <c r="I766" s="80"/>
      <c r="J766" s="81" t="str">
        <f ca="1">IFERROR(IF(AND(
MOD(C766-fctlontodouble(VLOOKUP(B766,#REF!,4,FALSE))/360,1)&gt;=MOD((((MID((MID((IF(ISERR(A766),"",fctsoleil(A766,fctlattodouble(VLOOKUP(B766,#REF!,3,FALSE)),fctlontodouble(VLOOKUP(B766,#REF!,4,FALSE)),FALSE))),1,4)),1,2))*60+MID((MID((IF(ISERR(A766),"",fctsoleil(A766,fctlattodouble(VLOOKUP(B766,#REF!,3,FALSE)),fctlontodouble(VLOOKUP(B766,#REF!,4,FALSE)),FALSE))),1,4)),3,4))/(60*24))-fctlontodouble(VLOOKUP(B766,#REF!,4,FALSE))/360,1),
MOD(C766-fctlontodouble(VLOOKUP(B766,#REF!,4,FALSE))/360,1)&lt;MOD((((MID((MID((IF(ISERR(A766),"",fctsoleil(A766,fctlattodouble(VLOOKUP(B766,#REF!,3,FALSE)),fctlontodouble(VLOOKUP(B766,#REF!,4,FALSE)),FALSE))),7,4)),1,2))*60+MID((MID((IF(ISERR(A766),"",fctsoleil(A766,fctlattodouble(VLOOKUP(B766,#REF!,3,FALSE)),fctlontodouble(VLOOKUP(B766,#REF!,4,FALSE)),FALSE))),7,4)),3,4))/(60*24))-fctlontodouble(VLOOKUP(B766,#REF!,4,FALSE))/360,1)
),1,""),"")</f>
        <v/>
      </c>
      <c r="K766" s="82" t="str">
        <f t="shared" si="37"/>
        <v/>
      </c>
      <c r="L766" s="79" t="str">
        <f ca="1">IFERROR(IF(AND(
MOD(E766-fctlontodouble(VLOOKUP(D766,#REF!,4,FALSE))/360,1)&gt;=MOD((((MID((MID((IF(ISERR(A766),"",fctsoleil(A766,fctlattodouble(VLOOKUP(D766,#REF!,3,FALSE)),fctlontodouble(VLOOKUP(D766,#REF!,4,FALSE)),FALSE))),1,4)),1,2))*60+MID((MID((IF(ISERR(A766),"",fctsoleil(A766,fctlattodouble(VLOOKUP(D766,#REF!,3,FALSE)),fctlontodouble(VLOOKUP(D766,#REF!,4,FALSE)),FALSE))),1,4)),3,4))/(60*24))-fctlontodouble(VLOOKUP(D766,#REF!,4,FALSE))/360,1),
MOD(E766-fctlontodouble(VLOOKUP(D766,#REF!,4,FALSE))/360,1)&lt;MOD((((MID((MID((IF(ISERR(A766),"",fctsoleil(A766,fctlattodouble(VLOOKUP(D766,#REF!,3,FALSE)),fctlontodouble(VLOOKUP(D766,#REF!,4,FALSE)),FALSE))),7,4)),1,2))*60+MID((MID((IF(ISERR(A766),"",fctsoleil(A766,fctlattodouble(VLOOKUP(D766,#REF!,3,FALSE)),fctlontodouble(VLOOKUP(D766,#REF!,4,FALSE)),FALSE))),7,4)),3,4))/(60*24))-fctlontodouble(VLOOKUP(D766,#REF!,4,FALSE))/360,1)
),1," "),"")</f>
        <v/>
      </c>
      <c r="M766" s="79" t="str">
        <f t="shared" si="38"/>
        <v/>
      </c>
      <c r="N766" s="94"/>
      <c r="O766" s="83"/>
      <c r="P766" s="95"/>
      <c r="Q766" s="96"/>
      <c r="R766" s="97" t="str">
        <f>IF(AND(A766&lt;&gt;0,B766&lt;&gt;0,D766&lt;&gt;0,C766&lt;&gt;0,N766&lt;&gt;0),(vol_de_nuit(B766,D766,A766,C766,N766/24)*24),"")</f>
        <v/>
      </c>
      <c r="S766" s="98"/>
      <c r="T766" s="95"/>
      <c r="U766" s="99"/>
      <c r="V766" s="100"/>
      <c r="W766" s="101"/>
      <c r="X766" s="116" t="str">
        <f>IFERROR(IF(AND(VLOOKUP($F766,'Aircraft list'!$A$4:$G$39,2,FALSE)="YES",VLOOKUP($F766,'Aircraft list'!$A$4:$G$39,4,FALSE)="YES"),T766,""),"")</f>
        <v/>
      </c>
      <c r="Y766" s="115" t="str">
        <f>IFERROR(IF(AND(VLOOKUP($F766,'Aircraft list'!$A$4:$G$39,2,FALSE)="YES",VLOOKUP($F766,'Aircraft list'!$A$4:$G$39,4,FALSE)="YES"),V766,""),"")</f>
        <v/>
      </c>
      <c r="Z766" s="116" t="str">
        <f>IFERROR(IF(AND(VLOOKUP($F766,'Aircraft list'!$A$4:$G$39,3,FALSE)="YES",VLOOKUP($F766,'Aircraft list'!$A$4:$G$39,4,FALSE)="YES"),T766,""),"")</f>
        <v/>
      </c>
      <c r="AA766" s="115" t="str">
        <f>IFERROR(IF(AND(VLOOKUP($F766,'Aircraft list'!$A$4:$G$39,3,FALSE)="YES",VLOOKUP($F766,'Aircraft list'!$A$4:$G$39,4,FALSE)="YES"),V766,""),"")</f>
        <v/>
      </c>
      <c r="AB766" s="116" t="str">
        <f>IFERROR(IF(AND(VLOOKUP($F766,'Aircraft list'!$A$4:$G$39,2,FALSE)="YES",VLOOKUP($F766,'Aircraft list'!$A$4:$G$39,6,FALSE)="YES"),T766,""),"")</f>
        <v/>
      </c>
      <c r="AC766" s="115" t="str">
        <f>IFERROR(IF(AND(VLOOKUP($F766,'Aircraft list'!$A$4:$G$39,2,FALSE)="YES",VLOOKUP($F766,'Aircraft list'!$A$4:$G$39,6,FALSE)="YES"),V766,""),"")</f>
        <v/>
      </c>
      <c r="AD766" s="116" t="str">
        <f>IFERROR(IF(AND(VLOOKUP($F766,'Aircraft list'!$A$4:$G$39,3,FALSE)="YES",VLOOKUP($F766,'Aircraft list'!$A$4:$G$39,6,FALSE)="YES"),T766,""),"")</f>
        <v/>
      </c>
      <c r="AE766" s="117" t="str">
        <f>IFERROR(IF(AND(VLOOKUP($F766,'Aircraft list'!$A$4:$G$39,3,FALSE)="YES",VLOOKUP($F766,'Aircraft list'!$A$4:$G$39,6,FALSE)="YES"),U766,""),"")</f>
        <v/>
      </c>
      <c r="AF766" s="115" t="str">
        <f>IFERROR(IF(AND(VLOOKUP($F766,'Aircraft list'!$A$4:$G$39,3,FALSE)="YES",VLOOKUP($F766,'Aircraft list'!$A$4:$G$39,6,FALSE)="YES"),V766,""),"")</f>
        <v/>
      </c>
      <c r="AG766" s="116" t="str">
        <f>IFERROR(IF(VLOOKUP($F766,'Aircraft list'!$A$4:$G$39,5,FALSE)="YES",T766,""),"")</f>
        <v/>
      </c>
      <c r="AH766" s="117" t="str">
        <f>IFERROR(IF(VLOOKUP($F766,'Aircraft list'!$A$4:$G$39,5,FALSE)="YES",U766,""),"")</f>
        <v/>
      </c>
      <c r="AI766" s="115" t="str">
        <f>IFERROR(IF(VLOOKUP($F766,'Aircraft list'!$A$4:$G$39,5,FALSE)="YES",V766,""),"")</f>
        <v/>
      </c>
      <c r="AJ766" s="101"/>
      <c r="AK766" s="101"/>
      <c r="AL766" s="101"/>
      <c r="AM766" s="102" t="str">
        <f>IFERROR(IF(VLOOKUP($F766,'Aircraft list'!$A$4:$G$39,7,FALSE)="YES",N766,""),"")</f>
        <v/>
      </c>
      <c r="AN766" s="112"/>
      <c r="AO766" s="101"/>
      <c r="AP766" s="101"/>
      <c r="AQ766" s="101"/>
      <c r="AR766" s="111"/>
      <c r="AS766" s="102"/>
      <c r="AT766" s="102"/>
    </row>
    <row r="767" spans="1:46" s="50" customFormat="1">
      <c r="A767" s="84"/>
      <c r="B767" s="75"/>
      <c r="C767" s="76"/>
      <c r="D767" s="77"/>
      <c r="E767" s="73" t="str">
        <f t="shared" si="36"/>
        <v/>
      </c>
      <c r="F767" s="79"/>
      <c r="G767" s="80"/>
      <c r="H767" s="50" t="str">
        <f>IFERROR(IF(VLOOKUP(F767,'Aircraft list'!$A$4:$T$59, 3,FALSE)="YES", "ME", "SE" )," ")</f>
        <v xml:space="preserve"> </v>
      </c>
      <c r="I767" s="80"/>
      <c r="J767" s="81" t="str">
        <f ca="1">IFERROR(IF(AND(
MOD(C767-fctlontodouble(VLOOKUP(B767,#REF!,4,FALSE))/360,1)&gt;=MOD((((MID((MID((IF(ISERR(A767),"",fctsoleil(A767,fctlattodouble(VLOOKUP(B767,#REF!,3,FALSE)),fctlontodouble(VLOOKUP(B767,#REF!,4,FALSE)),FALSE))),1,4)),1,2))*60+MID((MID((IF(ISERR(A767),"",fctsoleil(A767,fctlattodouble(VLOOKUP(B767,#REF!,3,FALSE)),fctlontodouble(VLOOKUP(B767,#REF!,4,FALSE)),FALSE))),1,4)),3,4))/(60*24))-fctlontodouble(VLOOKUP(B767,#REF!,4,FALSE))/360,1),
MOD(C767-fctlontodouble(VLOOKUP(B767,#REF!,4,FALSE))/360,1)&lt;MOD((((MID((MID((IF(ISERR(A767),"",fctsoleil(A767,fctlattodouble(VLOOKUP(B767,#REF!,3,FALSE)),fctlontodouble(VLOOKUP(B767,#REF!,4,FALSE)),FALSE))),7,4)),1,2))*60+MID((MID((IF(ISERR(A767),"",fctsoleil(A767,fctlattodouble(VLOOKUP(B767,#REF!,3,FALSE)),fctlontodouble(VLOOKUP(B767,#REF!,4,FALSE)),FALSE))),7,4)),3,4))/(60*24))-fctlontodouble(VLOOKUP(B767,#REF!,4,FALSE))/360,1)
),1,""),"")</f>
        <v/>
      </c>
      <c r="K767" s="82" t="str">
        <f t="shared" si="37"/>
        <v/>
      </c>
      <c r="L767" s="79" t="str">
        <f ca="1">IFERROR(IF(AND(
MOD(E767-fctlontodouble(VLOOKUP(D767,#REF!,4,FALSE))/360,1)&gt;=MOD((((MID((MID((IF(ISERR(A767),"",fctsoleil(A767,fctlattodouble(VLOOKUP(D767,#REF!,3,FALSE)),fctlontodouble(VLOOKUP(D767,#REF!,4,FALSE)),FALSE))),1,4)),1,2))*60+MID((MID((IF(ISERR(A767),"",fctsoleil(A767,fctlattodouble(VLOOKUP(D767,#REF!,3,FALSE)),fctlontodouble(VLOOKUP(D767,#REF!,4,FALSE)),FALSE))),1,4)),3,4))/(60*24))-fctlontodouble(VLOOKUP(D767,#REF!,4,FALSE))/360,1),
MOD(E767-fctlontodouble(VLOOKUP(D767,#REF!,4,FALSE))/360,1)&lt;MOD((((MID((MID((IF(ISERR(A767),"",fctsoleil(A767,fctlattodouble(VLOOKUP(D767,#REF!,3,FALSE)),fctlontodouble(VLOOKUP(D767,#REF!,4,FALSE)),FALSE))),7,4)),1,2))*60+MID((MID((IF(ISERR(A767),"",fctsoleil(A767,fctlattodouble(VLOOKUP(D767,#REF!,3,FALSE)),fctlontodouble(VLOOKUP(D767,#REF!,4,FALSE)),FALSE))),7,4)),3,4))/(60*24))-fctlontodouble(VLOOKUP(D767,#REF!,4,FALSE))/360,1)
),1," "),"")</f>
        <v/>
      </c>
      <c r="M767" s="79" t="str">
        <f t="shared" si="38"/>
        <v/>
      </c>
      <c r="N767" s="94"/>
      <c r="O767" s="83"/>
      <c r="P767" s="95"/>
      <c r="Q767" s="96"/>
      <c r="R767" s="97" t="str">
        <f>IF(AND(A767&lt;&gt;0,B767&lt;&gt;0,D767&lt;&gt;0,C767&lt;&gt;0,N767&lt;&gt;0),(vol_de_nuit(B767,D767,A767,C767,N767/24)*24),"")</f>
        <v/>
      </c>
      <c r="S767" s="98"/>
      <c r="T767" s="95"/>
      <c r="U767" s="99"/>
      <c r="V767" s="100"/>
      <c r="W767" s="101"/>
      <c r="X767" s="116" t="str">
        <f>IFERROR(IF(AND(VLOOKUP($F767,'Aircraft list'!$A$4:$G$39,2,FALSE)="YES",VLOOKUP($F767,'Aircraft list'!$A$4:$G$39,4,FALSE)="YES"),T767,""),"")</f>
        <v/>
      </c>
      <c r="Y767" s="115" t="str">
        <f>IFERROR(IF(AND(VLOOKUP($F767,'Aircraft list'!$A$4:$G$39,2,FALSE)="YES",VLOOKUP($F767,'Aircraft list'!$A$4:$G$39,4,FALSE)="YES"),V767,""),"")</f>
        <v/>
      </c>
      <c r="Z767" s="116" t="str">
        <f>IFERROR(IF(AND(VLOOKUP($F767,'Aircraft list'!$A$4:$G$39,3,FALSE)="YES",VLOOKUP($F767,'Aircraft list'!$A$4:$G$39,4,FALSE)="YES"),T767,""),"")</f>
        <v/>
      </c>
      <c r="AA767" s="115" t="str">
        <f>IFERROR(IF(AND(VLOOKUP($F767,'Aircraft list'!$A$4:$G$39,3,FALSE)="YES",VLOOKUP($F767,'Aircraft list'!$A$4:$G$39,4,FALSE)="YES"),V767,""),"")</f>
        <v/>
      </c>
      <c r="AB767" s="116" t="str">
        <f>IFERROR(IF(AND(VLOOKUP($F767,'Aircraft list'!$A$4:$G$39,2,FALSE)="YES",VLOOKUP($F767,'Aircraft list'!$A$4:$G$39,6,FALSE)="YES"),T767,""),"")</f>
        <v/>
      </c>
      <c r="AC767" s="115" t="str">
        <f>IFERROR(IF(AND(VLOOKUP($F767,'Aircraft list'!$A$4:$G$39,2,FALSE)="YES",VLOOKUP($F767,'Aircraft list'!$A$4:$G$39,6,FALSE)="YES"),V767,""),"")</f>
        <v/>
      </c>
      <c r="AD767" s="116" t="str">
        <f>IFERROR(IF(AND(VLOOKUP($F767,'Aircraft list'!$A$4:$G$39,3,FALSE)="YES",VLOOKUP($F767,'Aircraft list'!$A$4:$G$39,6,FALSE)="YES"),T767,""),"")</f>
        <v/>
      </c>
      <c r="AE767" s="117" t="str">
        <f>IFERROR(IF(AND(VLOOKUP($F767,'Aircraft list'!$A$4:$G$39,3,FALSE)="YES",VLOOKUP($F767,'Aircraft list'!$A$4:$G$39,6,FALSE)="YES"),U767,""),"")</f>
        <v/>
      </c>
      <c r="AF767" s="115" t="str">
        <f>IFERROR(IF(AND(VLOOKUP($F767,'Aircraft list'!$A$4:$G$39,3,FALSE)="YES",VLOOKUP($F767,'Aircraft list'!$A$4:$G$39,6,FALSE)="YES"),V767,""),"")</f>
        <v/>
      </c>
      <c r="AG767" s="116" t="str">
        <f>IFERROR(IF(VLOOKUP($F767,'Aircraft list'!$A$4:$G$39,5,FALSE)="YES",T767,""),"")</f>
        <v/>
      </c>
      <c r="AH767" s="117" t="str">
        <f>IFERROR(IF(VLOOKUP($F767,'Aircraft list'!$A$4:$G$39,5,FALSE)="YES",U767,""),"")</f>
        <v/>
      </c>
      <c r="AI767" s="115" t="str">
        <f>IFERROR(IF(VLOOKUP($F767,'Aircraft list'!$A$4:$G$39,5,FALSE)="YES",V767,""),"")</f>
        <v/>
      </c>
      <c r="AJ767" s="101"/>
      <c r="AK767" s="101"/>
      <c r="AL767" s="101"/>
      <c r="AM767" s="102" t="str">
        <f>IFERROR(IF(VLOOKUP($F767,'Aircraft list'!$A$4:$G$39,7,FALSE)="YES",N767,""),"")</f>
        <v/>
      </c>
      <c r="AN767" s="112"/>
      <c r="AO767" s="101"/>
      <c r="AP767" s="101"/>
      <c r="AQ767" s="101"/>
      <c r="AR767" s="111"/>
      <c r="AS767" s="102"/>
      <c r="AT767" s="102"/>
    </row>
    <row r="768" spans="1:46" s="50" customFormat="1">
      <c r="A768" s="84"/>
      <c r="B768" s="75"/>
      <c r="C768" s="76"/>
      <c r="D768" s="77"/>
      <c r="E768" s="73" t="str">
        <f t="shared" si="36"/>
        <v/>
      </c>
      <c r="F768" s="79"/>
      <c r="G768" s="80"/>
      <c r="H768" s="50" t="str">
        <f>IFERROR(IF(VLOOKUP(F768,'Aircraft list'!$A$4:$T$59, 3,FALSE)="YES", "ME", "SE" )," ")</f>
        <v xml:space="preserve"> </v>
      </c>
      <c r="I768" s="80"/>
      <c r="J768" s="81" t="str">
        <f ca="1">IFERROR(IF(AND(
MOD(C768-fctlontodouble(VLOOKUP(B768,#REF!,4,FALSE))/360,1)&gt;=MOD((((MID((MID((IF(ISERR(A768),"",fctsoleil(A768,fctlattodouble(VLOOKUP(B768,#REF!,3,FALSE)),fctlontodouble(VLOOKUP(B768,#REF!,4,FALSE)),FALSE))),1,4)),1,2))*60+MID((MID((IF(ISERR(A768),"",fctsoleil(A768,fctlattodouble(VLOOKUP(B768,#REF!,3,FALSE)),fctlontodouble(VLOOKUP(B768,#REF!,4,FALSE)),FALSE))),1,4)),3,4))/(60*24))-fctlontodouble(VLOOKUP(B768,#REF!,4,FALSE))/360,1),
MOD(C768-fctlontodouble(VLOOKUP(B768,#REF!,4,FALSE))/360,1)&lt;MOD((((MID((MID((IF(ISERR(A768),"",fctsoleil(A768,fctlattodouble(VLOOKUP(B768,#REF!,3,FALSE)),fctlontodouble(VLOOKUP(B768,#REF!,4,FALSE)),FALSE))),7,4)),1,2))*60+MID((MID((IF(ISERR(A768),"",fctsoleil(A768,fctlattodouble(VLOOKUP(B768,#REF!,3,FALSE)),fctlontodouble(VLOOKUP(B768,#REF!,4,FALSE)),FALSE))),7,4)),3,4))/(60*24))-fctlontodouble(VLOOKUP(B768,#REF!,4,FALSE))/360,1)
),1,""),"")</f>
        <v/>
      </c>
      <c r="K768" s="82" t="str">
        <f t="shared" si="37"/>
        <v/>
      </c>
      <c r="L768" s="79" t="str">
        <f ca="1">IFERROR(IF(AND(
MOD(E768-fctlontodouble(VLOOKUP(D768,#REF!,4,FALSE))/360,1)&gt;=MOD((((MID((MID((IF(ISERR(A768),"",fctsoleil(A768,fctlattodouble(VLOOKUP(D768,#REF!,3,FALSE)),fctlontodouble(VLOOKUP(D768,#REF!,4,FALSE)),FALSE))),1,4)),1,2))*60+MID((MID((IF(ISERR(A768),"",fctsoleil(A768,fctlattodouble(VLOOKUP(D768,#REF!,3,FALSE)),fctlontodouble(VLOOKUP(D768,#REF!,4,FALSE)),FALSE))),1,4)),3,4))/(60*24))-fctlontodouble(VLOOKUP(D768,#REF!,4,FALSE))/360,1),
MOD(E768-fctlontodouble(VLOOKUP(D768,#REF!,4,FALSE))/360,1)&lt;MOD((((MID((MID((IF(ISERR(A768),"",fctsoleil(A768,fctlattodouble(VLOOKUP(D768,#REF!,3,FALSE)),fctlontodouble(VLOOKUP(D768,#REF!,4,FALSE)),FALSE))),7,4)),1,2))*60+MID((MID((IF(ISERR(A768),"",fctsoleil(A768,fctlattodouble(VLOOKUP(D768,#REF!,3,FALSE)),fctlontodouble(VLOOKUP(D768,#REF!,4,FALSE)),FALSE))),7,4)),3,4))/(60*24))-fctlontodouble(VLOOKUP(D768,#REF!,4,FALSE))/360,1)
),1," "),"")</f>
        <v/>
      </c>
      <c r="M768" s="79" t="str">
        <f t="shared" si="38"/>
        <v/>
      </c>
      <c r="N768" s="94"/>
      <c r="O768" s="83"/>
      <c r="P768" s="95"/>
      <c r="Q768" s="96"/>
      <c r="R768" s="97" t="str">
        <f>IF(AND(A768&lt;&gt;0,B768&lt;&gt;0,D768&lt;&gt;0,C768&lt;&gt;0,N768&lt;&gt;0),(vol_de_nuit(B768,D768,A768,C768,N768/24)*24),"")</f>
        <v/>
      </c>
      <c r="S768" s="98"/>
      <c r="T768" s="95"/>
      <c r="U768" s="99"/>
      <c r="V768" s="100"/>
      <c r="W768" s="101"/>
      <c r="X768" s="116" t="str">
        <f>IFERROR(IF(AND(VLOOKUP($F768,'Aircraft list'!$A$4:$G$39,2,FALSE)="YES",VLOOKUP($F768,'Aircraft list'!$A$4:$G$39,4,FALSE)="YES"),T768,""),"")</f>
        <v/>
      </c>
      <c r="Y768" s="115" t="str">
        <f>IFERROR(IF(AND(VLOOKUP($F768,'Aircraft list'!$A$4:$G$39,2,FALSE)="YES",VLOOKUP($F768,'Aircraft list'!$A$4:$G$39,4,FALSE)="YES"),V768,""),"")</f>
        <v/>
      </c>
      <c r="Z768" s="116" t="str">
        <f>IFERROR(IF(AND(VLOOKUP($F768,'Aircraft list'!$A$4:$G$39,3,FALSE)="YES",VLOOKUP($F768,'Aircraft list'!$A$4:$G$39,4,FALSE)="YES"),T768,""),"")</f>
        <v/>
      </c>
      <c r="AA768" s="115" t="str">
        <f>IFERROR(IF(AND(VLOOKUP($F768,'Aircraft list'!$A$4:$G$39,3,FALSE)="YES",VLOOKUP($F768,'Aircraft list'!$A$4:$G$39,4,FALSE)="YES"),V768,""),"")</f>
        <v/>
      </c>
      <c r="AB768" s="116" t="str">
        <f>IFERROR(IF(AND(VLOOKUP($F768,'Aircraft list'!$A$4:$G$39,2,FALSE)="YES",VLOOKUP($F768,'Aircraft list'!$A$4:$G$39,6,FALSE)="YES"),T768,""),"")</f>
        <v/>
      </c>
      <c r="AC768" s="115" t="str">
        <f>IFERROR(IF(AND(VLOOKUP($F768,'Aircraft list'!$A$4:$G$39,2,FALSE)="YES",VLOOKUP($F768,'Aircraft list'!$A$4:$G$39,6,FALSE)="YES"),V768,""),"")</f>
        <v/>
      </c>
      <c r="AD768" s="116" t="str">
        <f>IFERROR(IF(AND(VLOOKUP($F768,'Aircraft list'!$A$4:$G$39,3,FALSE)="YES",VLOOKUP($F768,'Aircraft list'!$A$4:$G$39,6,FALSE)="YES"),T768,""),"")</f>
        <v/>
      </c>
      <c r="AE768" s="117" t="str">
        <f>IFERROR(IF(AND(VLOOKUP($F768,'Aircraft list'!$A$4:$G$39,3,FALSE)="YES",VLOOKUP($F768,'Aircraft list'!$A$4:$G$39,6,FALSE)="YES"),U768,""),"")</f>
        <v/>
      </c>
      <c r="AF768" s="115" t="str">
        <f>IFERROR(IF(AND(VLOOKUP($F768,'Aircraft list'!$A$4:$G$39,3,FALSE)="YES",VLOOKUP($F768,'Aircraft list'!$A$4:$G$39,6,FALSE)="YES"),V768,""),"")</f>
        <v/>
      </c>
      <c r="AG768" s="116" t="str">
        <f>IFERROR(IF(VLOOKUP($F768,'Aircraft list'!$A$4:$G$39,5,FALSE)="YES",T768,""),"")</f>
        <v/>
      </c>
      <c r="AH768" s="117" t="str">
        <f>IFERROR(IF(VLOOKUP($F768,'Aircraft list'!$A$4:$G$39,5,FALSE)="YES",U768,""),"")</f>
        <v/>
      </c>
      <c r="AI768" s="115" t="str">
        <f>IFERROR(IF(VLOOKUP($F768,'Aircraft list'!$A$4:$G$39,5,FALSE)="YES",V768,""),"")</f>
        <v/>
      </c>
      <c r="AJ768" s="101"/>
      <c r="AK768" s="101"/>
      <c r="AL768" s="101"/>
      <c r="AM768" s="102" t="str">
        <f>IFERROR(IF(VLOOKUP($F768,'Aircraft list'!$A$4:$G$39,7,FALSE)="YES",N768,""),"")</f>
        <v/>
      </c>
      <c r="AN768" s="112"/>
      <c r="AO768" s="101"/>
      <c r="AP768" s="101"/>
      <c r="AQ768" s="101"/>
      <c r="AR768" s="111"/>
      <c r="AS768" s="102"/>
      <c r="AT768" s="102"/>
    </row>
    <row r="769" spans="1:46" s="50" customFormat="1">
      <c r="A769" s="84"/>
      <c r="B769" s="75"/>
      <c r="C769" s="76"/>
      <c r="D769" s="77"/>
      <c r="E769" s="73" t="str">
        <f t="shared" si="36"/>
        <v/>
      </c>
      <c r="F769" s="79"/>
      <c r="G769" s="80"/>
      <c r="H769" s="50" t="str">
        <f>IFERROR(IF(VLOOKUP(F769,'Aircraft list'!$A$4:$T$59, 3,FALSE)="YES", "ME", "SE" )," ")</f>
        <v xml:space="preserve"> </v>
      </c>
      <c r="I769" s="80"/>
      <c r="J769" s="81" t="str">
        <f ca="1">IFERROR(IF(AND(
MOD(C769-fctlontodouble(VLOOKUP(B769,#REF!,4,FALSE))/360,1)&gt;=MOD((((MID((MID((IF(ISERR(A769),"",fctsoleil(A769,fctlattodouble(VLOOKUP(B769,#REF!,3,FALSE)),fctlontodouble(VLOOKUP(B769,#REF!,4,FALSE)),FALSE))),1,4)),1,2))*60+MID((MID((IF(ISERR(A769),"",fctsoleil(A769,fctlattodouble(VLOOKUP(B769,#REF!,3,FALSE)),fctlontodouble(VLOOKUP(B769,#REF!,4,FALSE)),FALSE))),1,4)),3,4))/(60*24))-fctlontodouble(VLOOKUP(B769,#REF!,4,FALSE))/360,1),
MOD(C769-fctlontodouble(VLOOKUP(B769,#REF!,4,FALSE))/360,1)&lt;MOD((((MID((MID((IF(ISERR(A769),"",fctsoleil(A769,fctlattodouble(VLOOKUP(B769,#REF!,3,FALSE)),fctlontodouble(VLOOKUP(B769,#REF!,4,FALSE)),FALSE))),7,4)),1,2))*60+MID((MID((IF(ISERR(A769),"",fctsoleil(A769,fctlattodouble(VLOOKUP(B769,#REF!,3,FALSE)),fctlontodouble(VLOOKUP(B769,#REF!,4,FALSE)),FALSE))),7,4)),3,4))/(60*24))-fctlontodouble(VLOOKUP(B769,#REF!,4,FALSE))/360,1)
),1,""),"")</f>
        <v/>
      </c>
      <c r="K769" s="82" t="str">
        <f t="shared" si="37"/>
        <v/>
      </c>
      <c r="L769" s="79" t="str">
        <f ca="1">IFERROR(IF(AND(
MOD(E769-fctlontodouble(VLOOKUP(D769,#REF!,4,FALSE))/360,1)&gt;=MOD((((MID((MID((IF(ISERR(A769),"",fctsoleil(A769,fctlattodouble(VLOOKUP(D769,#REF!,3,FALSE)),fctlontodouble(VLOOKUP(D769,#REF!,4,FALSE)),FALSE))),1,4)),1,2))*60+MID((MID((IF(ISERR(A769),"",fctsoleil(A769,fctlattodouble(VLOOKUP(D769,#REF!,3,FALSE)),fctlontodouble(VLOOKUP(D769,#REF!,4,FALSE)),FALSE))),1,4)),3,4))/(60*24))-fctlontodouble(VLOOKUP(D769,#REF!,4,FALSE))/360,1),
MOD(E769-fctlontodouble(VLOOKUP(D769,#REF!,4,FALSE))/360,1)&lt;MOD((((MID((MID((IF(ISERR(A769),"",fctsoleil(A769,fctlattodouble(VLOOKUP(D769,#REF!,3,FALSE)),fctlontodouble(VLOOKUP(D769,#REF!,4,FALSE)),FALSE))),7,4)),1,2))*60+MID((MID((IF(ISERR(A769),"",fctsoleil(A769,fctlattodouble(VLOOKUP(D769,#REF!,3,FALSE)),fctlontodouble(VLOOKUP(D769,#REF!,4,FALSE)),FALSE))),7,4)),3,4))/(60*24))-fctlontodouble(VLOOKUP(D769,#REF!,4,FALSE))/360,1)
),1," "),"")</f>
        <v/>
      </c>
      <c r="M769" s="79" t="str">
        <f t="shared" si="38"/>
        <v/>
      </c>
      <c r="N769" s="94"/>
      <c r="O769" s="83"/>
      <c r="P769" s="95"/>
      <c r="Q769" s="96"/>
      <c r="R769" s="97" t="str">
        <f>IF(AND(A769&lt;&gt;0,B769&lt;&gt;0,D769&lt;&gt;0,C769&lt;&gt;0,N769&lt;&gt;0),(vol_de_nuit(B769,D769,A769,C769,N769/24)*24),"")</f>
        <v/>
      </c>
      <c r="S769" s="98"/>
      <c r="T769" s="95"/>
      <c r="U769" s="99"/>
      <c r="V769" s="100"/>
      <c r="W769" s="101"/>
      <c r="X769" s="116" t="str">
        <f>IFERROR(IF(AND(VLOOKUP($F769,'Aircraft list'!$A$4:$G$39,2,FALSE)="YES",VLOOKUP($F769,'Aircraft list'!$A$4:$G$39,4,FALSE)="YES"),T769,""),"")</f>
        <v/>
      </c>
      <c r="Y769" s="115" t="str">
        <f>IFERROR(IF(AND(VLOOKUP($F769,'Aircraft list'!$A$4:$G$39,2,FALSE)="YES",VLOOKUP($F769,'Aircraft list'!$A$4:$G$39,4,FALSE)="YES"),V769,""),"")</f>
        <v/>
      </c>
      <c r="Z769" s="116" t="str">
        <f>IFERROR(IF(AND(VLOOKUP($F769,'Aircraft list'!$A$4:$G$39,3,FALSE)="YES",VLOOKUP($F769,'Aircraft list'!$A$4:$G$39,4,FALSE)="YES"),T769,""),"")</f>
        <v/>
      </c>
      <c r="AA769" s="115" t="str">
        <f>IFERROR(IF(AND(VLOOKUP($F769,'Aircraft list'!$A$4:$G$39,3,FALSE)="YES",VLOOKUP($F769,'Aircraft list'!$A$4:$G$39,4,FALSE)="YES"),V769,""),"")</f>
        <v/>
      </c>
      <c r="AB769" s="116" t="str">
        <f>IFERROR(IF(AND(VLOOKUP($F769,'Aircraft list'!$A$4:$G$39,2,FALSE)="YES",VLOOKUP($F769,'Aircraft list'!$A$4:$G$39,6,FALSE)="YES"),T769,""),"")</f>
        <v/>
      </c>
      <c r="AC769" s="115" t="str">
        <f>IFERROR(IF(AND(VLOOKUP($F769,'Aircraft list'!$A$4:$G$39,2,FALSE)="YES",VLOOKUP($F769,'Aircraft list'!$A$4:$G$39,6,FALSE)="YES"),V769,""),"")</f>
        <v/>
      </c>
      <c r="AD769" s="116" t="str">
        <f>IFERROR(IF(AND(VLOOKUP($F769,'Aircraft list'!$A$4:$G$39,3,FALSE)="YES",VLOOKUP($F769,'Aircraft list'!$A$4:$G$39,6,FALSE)="YES"),T769,""),"")</f>
        <v/>
      </c>
      <c r="AE769" s="117" t="str">
        <f>IFERROR(IF(AND(VLOOKUP($F769,'Aircraft list'!$A$4:$G$39,3,FALSE)="YES",VLOOKUP($F769,'Aircraft list'!$A$4:$G$39,6,FALSE)="YES"),U769,""),"")</f>
        <v/>
      </c>
      <c r="AF769" s="115" t="str">
        <f>IFERROR(IF(AND(VLOOKUP($F769,'Aircraft list'!$A$4:$G$39,3,FALSE)="YES",VLOOKUP($F769,'Aircraft list'!$A$4:$G$39,6,FALSE)="YES"),V769,""),"")</f>
        <v/>
      </c>
      <c r="AG769" s="116" t="str">
        <f>IFERROR(IF(VLOOKUP($F769,'Aircraft list'!$A$4:$G$39,5,FALSE)="YES",T769,""),"")</f>
        <v/>
      </c>
      <c r="AH769" s="117" t="str">
        <f>IFERROR(IF(VLOOKUP($F769,'Aircraft list'!$A$4:$G$39,5,FALSE)="YES",U769,""),"")</f>
        <v/>
      </c>
      <c r="AI769" s="115" t="str">
        <f>IFERROR(IF(VLOOKUP($F769,'Aircraft list'!$A$4:$G$39,5,FALSE)="YES",V769,""),"")</f>
        <v/>
      </c>
      <c r="AJ769" s="101"/>
      <c r="AK769" s="101"/>
      <c r="AL769" s="101"/>
      <c r="AM769" s="102" t="str">
        <f>IFERROR(IF(VLOOKUP($F769,'Aircraft list'!$A$4:$G$39,7,FALSE)="YES",N769,""),"")</f>
        <v/>
      </c>
      <c r="AN769" s="112"/>
      <c r="AO769" s="101"/>
      <c r="AP769" s="101"/>
      <c r="AQ769" s="101"/>
      <c r="AR769" s="111"/>
      <c r="AS769" s="102"/>
      <c r="AT769" s="102"/>
    </row>
    <row r="770" spans="1:46" s="50" customFormat="1">
      <c r="A770" s="84"/>
      <c r="B770" s="75"/>
      <c r="C770" s="76"/>
      <c r="D770" s="77"/>
      <c r="E770" s="73" t="str">
        <f t="shared" si="36"/>
        <v/>
      </c>
      <c r="F770" s="79"/>
      <c r="G770" s="80"/>
      <c r="H770" s="50" t="str">
        <f>IFERROR(IF(VLOOKUP(F770,'Aircraft list'!$A$4:$T$59, 3,FALSE)="YES", "ME", "SE" )," ")</f>
        <v xml:space="preserve"> </v>
      </c>
      <c r="I770" s="80"/>
      <c r="J770" s="81" t="str">
        <f ca="1">IFERROR(IF(AND(
MOD(C770-fctlontodouble(VLOOKUP(B770,#REF!,4,FALSE))/360,1)&gt;=MOD((((MID((MID((IF(ISERR(A770),"",fctsoleil(A770,fctlattodouble(VLOOKUP(B770,#REF!,3,FALSE)),fctlontodouble(VLOOKUP(B770,#REF!,4,FALSE)),FALSE))),1,4)),1,2))*60+MID((MID((IF(ISERR(A770),"",fctsoleil(A770,fctlattodouble(VLOOKUP(B770,#REF!,3,FALSE)),fctlontodouble(VLOOKUP(B770,#REF!,4,FALSE)),FALSE))),1,4)),3,4))/(60*24))-fctlontodouble(VLOOKUP(B770,#REF!,4,FALSE))/360,1),
MOD(C770-fctlontodouble(VLOOKUP(B770,#REF!,4,FALSE))/360,1)&lt;MOD((((MID((MID((IF(ISERR(A770),"",fctsoleil(A770,fctlattodouble(VLOOKUP(B770,#REF!,3,FALSE)),fctlontodouble(VLOOKUP(B770,#REF!,4,FALSE)),FALSE))),7,4)),1,2))*60+MID((MID((IF(ISERR(A770),"",fctsoleil(A770,fctlattodouble(VLOOKUP(B770,#REF!,3,FALSE)),fctlontodouble(VLOOKUP(B770,#REF!,4,FALSE)),FALSE))),7,4)),3,4))/(60*24))-fctlontodouble(VLOOKUP(B770,#REF!,4,FALSE))/360,1)
),1,""),"")</f>
        <v/>
      </c>
      <c r="K770" s="82" t="str">
        <f t="shared" si="37"/>
        <v/>
      </c>
      <c r="L770" s="79" t="str">
        <f ca="1">IFERROR(IF(AND(
MOD(E770-fctlontodouble(VLOOKUP(D770,#REF!,4,FALSE))/360,1)&gt;=MOD((((MID((MID((IF(ISERR(A770),"",fctsoleil(A770,fctlattodouble(VLOOKUP(D770,#REF!,3,FALSE)),fctlontodouble(VLOOKUP(D770,#REF!,4,FALSE)),FALSE))),1,4)),1,2))*60+MID((MID((IF(ISERR(A770),"",fctsoleil(A770,fctlattodouble(VLOOKUP(D770,#REF!,3,FALSE)),fctlontodouble(VLOOKUP(D770,#REF!,4,FALSE)),FALSE))),1,4)),3,4))/(60*24))-fctlontodouble(VLOOKUP(D770,#REF!,4,FALSE))/360,1),
MOD(E770-fctlontodouble(VLOOKUP(D770,#REF!,4,FALSE))/360,1)&lt;MOD((((MID((MID((IF(ISERR(A770),"",fctsoleil(A770,fctlattodouble(VLOOKUP(D770,#REF!,3,FALSE)),fctlontodouble(VLOOKUP(D770,#REF!,4,FALSE)),FALSE))),7,4)),1,2))*60+MID((MID((IF(ISERR(A770),"",fctsoleil(A770,fctlattodouble(VLOOKUP(D770,#REF!,3,FALSE)),fctlontodouble(VLOOKUP(D770,#REF!,4,FALSE)),FALSE))),7,4)),3,4))/(60*24))-fctlontodouble(VLOOKUP(D770,#REF!,4,FALSE))/360,1)
),1," "),"")</f>
        <v/>
      </c>
      <c r="M770" s="79" t="str">
        <f t="shared" si="38"/>
        <v/>
      </c>
      <c r="N770" s="94"/>
      <c r="O770" s="83"/>
      <c r="P770" s="95"/>
      <c r="Q770" s="96"/>
      <c r="R770" s="97" t="str">
        <f>IF(AND(A770&lt;&gt;0,B770&lt;&gt;0,D770&lt;&gt;0,C770&lt;&gt;0,N770&lt;&gt;0),(vol_de_nuit(B770,D770,A770,C770,N770/24)*24),"")</f>
        <v/>
      </c>
      <c r="S770" s="98"/>
      <c r="T770" s="95"/>
      <c r="U770" s="99"/>
      <c r="V770" s="100"/>
      <c r="W770" s="101"/>
      <c r="X770" s="116" t="str">
        <f>IFERROR(IF(AND(VLOOKUP($F770,'Aircraft list'!$A$4:$G$39,2,FALSE)="YES",VLOOKUP($F770,'Aircraft list'!$A$4:$G$39,4,FALSE)="YES"),T770,""),"")</f>
        <v/>
      </c>
      <c r="Y770" s="115" t="str">
        <f>IFERROR(IF(AND(VLOOKUP($F770,'Aircraft list'!$A$4:$G$39,2,FALSE)="YES",VLOOKUP($F770,'Aircraft list'!$A$4:$G$39,4,FALSE)="YES"),V770,""),"")</f>
        <v/>
      </c>
      <c r="Z770" s="116" t="str">
        <f>IFERROR(IF(AND(VLOOKUP($F770,'Aircraft list'!$A$4:$G$39,3,FALSE)="YES",VLOOKUP($F770,'Aircraft list'!$A$4:$G$39,4,FALSE)="YES"),T770,""),"")</f>
        <v/>
      </c>
      <c r="AA770" s="115" t="str">
        <f>IFERROR(IF(AND(VLOOKUP($F770,'Aircraft list'!$A$4:$G$39,3,FALSE)="YES",VLOOKUP($F770,'Aircraft list'!$A$4:$G$39,4,FALSE)="YES"),V770,""),"")</f>
        <v/>
      </c>
      <c r="AB770" s="116" t="str">
        <f>IFERROR(IF(AND(VLOOKUP($F770,'Aircraft list'!$A$4:$G$39,2,FALSE)="YES",VLOOKUP($F770,'Aircraft list'!$A$4:$G$39,6,FALSE)="YES"),T770,""),"")</f>
        <v/>
      </c>
      <c r="AC770" s="115" t="str">
        <f>IFERROR(IF(AND(VLOOKUP($F770,'Aircraft list'!$A$4:$G$39,2,FALSE)="YES",VLOOKUP($F770,'Aircraft list'!$A$4:$G$39,6,FALSE)="YES"),V770,""),"")</f>
        <v/>
      </c>
      <c r="AD770" s="116" t="str">
        <f>IFERROR(IF(AND(VLOOKUP($F770,'Aircraft list'!$A$4:$G$39,3,FALSE)="YES",VLOOKUP($F770,'Aircraft list'!$A$4:$G$39,6,FALSE)="YES"),T770,""),"")</f>
        <v/>
      </c>
      <c r="AE770" s="117" t="str">
        <f>IFERROR(IF(AND(VLOOKUP($F770,'Aircraft list'!$A$4:$G$39,3,FALSE)="YES",VLOOKUP($F770,'Aircraft list'!$A$4:$G$39,6,FALSE)="YES"),U770,""),"")</f>
        <v/>
      </c>
      <c r="AF770" s="115" t="str">
        <f>IFERROR(IF(AND(VLOOKUP($F770,'Aircraft list'!$A$4:$G$39,3,FALSE)="YES",VLOOKUP($F770,'Aircraft list'!$A$4:$G$39,6,FALSE)="YES"),V770,""),"")</f>
        <v/>
      </c>
      <c r="AG770" s="116" t="str">
        <f>IFERROR(IF(VLOOKUP($F770,'Aircraft list'!$A$4:$G$39,5,FALSE)="YES",T770,""),"")</f>
        <v/>
      </c>
      <c r="AH770" s="117" t="str">
        <f>IFERROR(IF(VLOOKUP($F770,'Aircraft list'!$A$4:$G$39,5,FALSE)="YES",U770,""),"")</f>
        <v/>
      </c>
      <c r="AI770" s="115" t="str">
        <f>IFERROR(IF(VLOOKUP($F770,'Aircraft list'!$A$4:$G$39,5,FALSE)="YES",V770,""),"")</f>
        <v/>
      </c>
      <c r="AJ770" s="101"/>
      <c r="AK770" s="101"/>
      <c r="AL770" s="101"/>
      <c r="AM770" s="102" t="str">
        <f>IFERROR(IF(VLOOKUP($F770,'Aircraft list'!$A$4:$G$39,7,FALSE)="YES",N770,""),"")</f>
        <v/>
      </c>
      <c r="AN770" s="112"/>
      <c r="AO770" s="101"/>
      <c r="AP770" s="101"/>
      <c r="AQ770" s="101"/>
      <c r="AR770" s="111"/>
      <c r="AS770" s="102"/>
      <c r="AT770" s="102"/>
    </row>
    <row r="771" spans="1:46" s="50" customFormat="1">
      <c r="A771" s="84"/>
      <c r="B771" s="75"/>
      <c r="C771" s="76"/>
      <c r="D771" s="77"/>
      <c r="E771" s="73" t="str">
        <f t="shared" si="36"/>
        <v/>
      </c>
      <c r="F771" s="79"/>
      <c r="G771" s="80"/>
      <c r="H771" s="50" t="str">
        <f>IFERROR(IF(VLOOKUP(F771,'Aircraft list'!$A$4:$T$59, 3,FALSE)="YES", "ME", "SE" )," ")</f>
        <v xml:space="preserve"> </v>
      </c>
      <c r="I771" s="80"/>
      <c r="J771" s="81" t="str">
        <f ca="1">IFERROR(IF(AND(
MOD(C771-fctlontodouble(VLOOKUP(B771,#REF!,4,FALSE))/360,1)&gt;=MOD((((MID((MID((IF(ISERR(A771),"",fctsoleil(A771,fctlattodouble(VLOOKUP(B771,#REF!,3,FALSE)),fctlontodouble(VLOOKUP(B771,#REF!,4,FALSE)),FALSE))),1,4)),1,2))*60+MID((MID((IF(ISERR(A771),"",fctsoleil(A771,fctlattodouble(VLOOKUP(B771,#REF!,3,FALSE)),fctlontodouble(VLOOKUP(B771,#REF!,4,FALSE)),FALSE))),1,4)),3,4))/(60*24))-fctlontodouble(VLOOKUP(B771,#REF!,4,FALSE))/360,1),
MOD(C771-fctlontodouble(VLOOKUP(B771,#REF!,4,FALSE))/360,1)&lt;MOD((((MID((MID((IF(ISERR(A771),"",fctsoleil(A771,fctlattodouble(VLOOKUP(B771,#REF!,3,FALSE)),fctlontodouble(VLOOKUP(B771,#REF!,4,FALSE)),FALSE))),7,4)),1,2))*60+MID((MID((IF(ISERR(A771),"",fctsoleil(A771,fctlattodouble(VLOOKUP(B771,#REF!,3,FALSE)),fctlontodouble(VLOOKUP(B771,#REF!,4,FALSE)),FALSE))),7,4)),3,4))/(60*24))-fctlontodouble(VLOOKUP(B771,#REF!,4,FALSE))/360,1)
),1,""),"")</f>
        <v/>
      </c>
      <c r="K771" s="82" t="str">
        <f t="shared" si="37"/>
        <v/>
      </c>
      <c r="L771" s="79" t="str">
        <f ca="1">IFERROR(IF(AND(
MOD(E771-fctlontodouble(VLOOKUP(D771,#REF!,4,FALSE))/360,1)&gt;=MOD((((MID((MID((IF(ISERR(A771),"",fctsoleil(A771,fctlattodouble(VLOOKUP(D771,#REF!,3,FALSE)),fctlontodouble(VLOOKUP(D771,#REF!,4,FALSE)),FALSE))),1,4)),1,2))*60+MID((MID((IF(ISERR(A771),"",fctsoleil(A771,fctlattodouble(VLOOKUP(D771,#REF!,3,FALSE)),fctlontodouble(VLOOKUP(D771,#REF!,4,FALSE)),FALSE))),1,4)),3,4))/(60*24))-fctlontodouble(VLOOKUP(D771,#REF!,4,FALSE))/360,1),
MOD(E771-fctlontodouble(VLOOKUP(D771,#REF!,4,FALSE))/360,1)&lt;MOD((((MID((MID((IF(ISERR(A771),"",fctsoleil(A771,fctlattodouble(VLOOKUP(D771,#REF!,3,FALSE)),fctlontodouble(VLOOKUP(D771,#REF!,4,FALSE)),FALSE))),7,4)),1,2))*60+MID((MID((IF(ISERR(A771),"",fctsoleil(A771,fctlattodouble(VLOOKUP(D771,#REF!,3,FALSE)),fctlontodouble(VLOOKUP(D771,#REF!,4,FALSE)),FALSE))),7,4)),3,4))/(60*24))-fctlontodouble(VLOOKUP(D771,#REF!,4,FALSE))/360,1)
),1," "),"")</f>
        <v/>
      </c>
      <c r="M771" s="79" t="str">
        <f t="shared" si="38"/>
        <v/>
      </c>
      <c r="N771" s="94"/>
      <c r="O771" s="83"/>
      <c r="P771" s="95"/>
      <c r="Q771" s="96"/>
      <c r="R771" s="97" t="str">
        <f>IF(AND(A771&lt;&gt;0,B771&lt;&gt;0,D771&lt;&gt;0,C771&lt;&gt;0,N771&lt;&gt;0),(vol_de_nuit(B771,D771,A771,C771,N771/24)*24),"")</f>
        <v/>
      </c>
      <c r="S771" s="98"/>
      <c r="T771" s="95"/>
      <c r="U771" s="99"/>
      <c r="V771" s="100"/>
      <c r="W771" s="101"/>
      <c r="X771" s="116" t="str">
        <f>IFERROR(IF(AND(VLOOKUP($F771,'Aircraft list'!$A$4:$G$39,2,FALSE)="YES",VLOOKUP($F771,'Aircraft list'!$A$4:$G$39,4,FALSE)="YES"),T771,""),"")</f>
        <v/>
      </c>
      <c r="Y771" s="115" t="str">
        <f>IFERROR(IF(AND(VLOOKUP($F771,'Aircraft list'!$A$4:$G$39,2,FALSE)="YES",VLOOKUP($F771,'Aircraft list'!$A$4:$G$39,4,FALSE)="YES"),V771,""),"")</f>
        <v/>
      </c>
      <c r="Z771" s="116" t="str">
        <f>IFERROR(IF(AND(VLOOKUP($F771,'Aircraft list'!$A$4:$G$39,3,FALSE)="YES",VLOOKUP($F771,'Aircraft list'!$A$4:$G$39,4,FALSE)="YES"),T771,""),"")</f>
        <v/>
      </c>
      <c r="AA771" s="115" t="str">
        <f>IFERROR(IF(AND(VLOOKUP($F771,'Aircraft list'!$A$4:$G$39,3,FALSE)="YES",VLOOKUP($F771,'Aircraft list'!$A$4:$G$39,4,FALSE)="YES"),V771,""),"")</f>
        <v/>
      </c>
      <c r="AB771" s="116" t="str">
        <f>IFERROR(IF(AND(VLOOKUP($F771,'Aircraft list'!$A$4:$G$39,2,FALSE)="YES",VLOOKUP($F771,'Aircraft list'!$A$4:$G$39,6,FALSE)="YES"),T771,""),"")</f>
        <v/>
      </c>
      <c r="AC771" s="115" t="str">
        <f>IFERROR(IF(AND(VLOOKUP($F771,'Aircraft list'!$A$4:$G$39,2,FALSE)="YES",VLOOKUP($F771,'Aircraft list'!$A$4:$G$39,6,FALSE)="YES"),V771,""),"")</f>
        <v/>
      </c>
      <c r="AD771" s="116" t="str">
        <f>IFERROR(IF(AND(VLOOKUP($F771,'Aircraft list'!$A$4:$G$39,3,FALSE)="YES",VLOOKUP($F771,'Aircraft list'!$A$4:$G$39,6,FALSE)="YES"),T771,""),"")</f>
        <v/>
      </c>
      <c r="AE771" s="117" t="str">
        <f>IFERROR(IF(AND(VLOOKUP($F771,'Aircraft list'!$A$4:$G$39,3,FALSE)="YES",VLOOKUP($F771,'Aircraft list'!$A$4:$G$39,6,FALSE)="YES"),U771,""),"")</f>
        <v/>
      </c>
      <c r="AF771" s="115" t="str">
        <f>IFERROR(IF(AND(VLOOKUP($F771,'Aircraft list'!$A$4:$G$39,3,FALSE)="YES",VLOOKUP($F771,'Aircraft list'!$A$4:$G$39,6,FALSE)="YES"),V771,""),"")</f>
        <v/>
      </c>
      <c r="AG771" s="116" t="str">
        <f>IFERROR(IF(VLOOKUP($F771,'Aircraft list'!$A$4:$G$39,5,FALSE)="YES",T771,""),"")</f>
        <v/>
      </c>
      <c r="AH771" s="117" t="str">
        <f>IFERROR(IF(VLOOKUP($F771,'Aircraft list'!$A$4:$G$39,5,FALSE)="YES",U771,""),"")</f>
        <v/>
      </c>
      <c r="AI771" s="115" t="str">
        <f>IFERROR(IF(VLOOKUP($F771,'Aircraft list'!$A$4:$G$39,5,FALSE)="YES",V771,""),"")</f>
        <v/>
      </c>
      <c r="AJ771" s="101"/>
      <c r="AK771" s="101"/>
      <c r="AL771" s="101"/>
      <c r="AM771" s="102" t="str">
        <f>IFERROR(IF(VLOOKUP($F771,'Aircraft list'!$A$4:$G$39,7,FALSE)="YES",N771,""),"")</f>
        <v/>
      </c>
      <c r="AN771" s="112"/>
      <c r="AO771" s="101"/>
      <c r="AP771" s="101"/>
      <c r="AQ771" s="101"/>
      <c r="AR771" s="111"/>
      <c r="AS771" s="102"/>
      <c r="AT771" s="102"/>
    </row>
    <row r="772" spans="1:46" s="50" customFormat="1">
      <c r="A772" s="84"/>
      <c r="B772" s="75"/>
      <c r="C772" s="76"/>
      <c r="D772" s="77"/>
      <c r="E772" s="73" t="str">
        <f t="shared" si="36"/>
        <v/>
      </c>
      <c r="F772" s="79"/>
      <c r="G772" s="80"/>
      <c r="H772" s="50" t="str">
        <f>IFERROR(IF(VLOOKUP(F772,'Aircraft list'!$A$4:$T$59, 3,FALSE)="YES", "ME", "SE" )," ")</f>
        <v xml:space="preserve"> </v>
      </c>
      <c r="I772" s="80"/>
      <c r="J772" s="81" t="str">
        <f ca="1">IFERROR(IF(AND(
MOD(C772-fctlontodouble(VLOOKUP(B772,#REF!,4,FALSE))/360,1)&gt;=MOD((((MID((MID((IF(ISERR(A772),"",fctsoleil(A772,fctlattodouble(VLOOKUP(B772,#REF!,3,FALSE)),fctlontodouble(VLOOKUP(B772,#REF!,4,FALSE)),FALSE))),1,4)),1,2))*60+MID((MID((IF(ISERR(A772),"",fctsoleil(A772,fctlattodouble(VLOOKUP(B772,#REF!,3,FALSE)),fctlontodouble(VLOOKUP(B772,#REF!,4,FALSE)),FALSE))),1,4)),3,4))/(60*24))-fctlontodouble(VLOOKUP(B772,#REF!,4,FALSE))/360,1),
MOD(C772-fctlontodouble(VLOOKUP(B772,#REF!,4,FALSE))/360,1)&lt;MOD((((MID((MID((IF(ISERR(A772),"",fctsoleil(A772,fctlattodouble(VLOOKUP(B772,#REF!,3,FALSE)),fctlontodouble(VLOOKUP(B772,#REF!,4,FALSE)),FALSE))),7,4)),1,2))*60+MID((MID((IF(ISERR(A772),"",fctsoleil(A772,fctlattodouble(VLOOKUP(B772,#REF!,3,FALSE)),fctlontodouble(VLOOKUP(B772,#REF!,4,FALSE)),FALSE))),7,4)),3,4))/(60*24))-fctlontodouble(VLOOKUP(B772,#REF!,4,FALSE))/360,1)
),1,""),"")</f>
        <v/>
      </c>
      <c r="K772" s="82" t="str">
        <f t="shared" si="37"/>
        <v/>
      </c>
      <c r="L772" s="79" t="str">
        <f ca="1">IFERROR(IF(AND(
MOD(E772-fctlontodouble(VLOOKUP(D772,#REF!,4,FALSE))/360,1)&gt;=MOD((((MID((MID((IF(ISERR(A772),"",fctsoleil(A772,fctlattodouble(VLOOKUP(D772,#REF!,3,FALSE)),fctlontodouble(VLOOKUP(D772,#REF!,4,FALSE)),FALSE))),1,4)),1,2))*60+MID((MID((IF(ISERR(A772),"",fctsoleil(A772,fctlattodouble(VLOOKUP(D772,#REF!,3,FALSE)),fctlontodouble(VLOOKUP(D772,#REF!,4,FALSE)),FALSE))),1,4)),3,4))/(60*24))-fctlontodouble(VLOOKUP(D772,#REF!,4,FALSE))/360,1),
MOD(E772-fctlontodouble(VLOOKUP(D772,#REF!,4,FALSE))/360,1)&lt;MOD((((MID((MID((IF(ISERR(A772),"",fctsoleil(A772,fctlattodouble(VLOOKUP(D772,#REF!,3,FALSE)),fctlontodouble(VLOOKUP(D772,#REF!,4,FALSE)),FALSE))),7,4)),1,2))*60+MID((MID((IF(ISERR(A772),"",fctsoleil(A772,fctlattodouble(VLOOKUP(D772,#REF!,3,FALSE)),fctlontodouble(VLOOKUP(D772,#REF!,4,FALSE)),FALSE))),7,4)),3,4))/(60*24))-fctlontodouble(VLOOKUP(D772,#REF!,4,FALSE))/360,1)
),1," "),"")</f>
        <v/>
      </c>
      <c r="M772" s="79" t="str">
        <f t="shared" si="38"/>
        <v/>
      </c>
      <c r="N772" s="94"/>
      <c r="O772" s="83"/>
      <c r="P772" s="95"/>
      <c r="Q772" s="96"/>
      <c r="R772" s="97" t="str">
        <f>IF(AND(A772&lt;&gt;0,B772&lt;&gt;0,D772&lt;&gt;0,C772&lt;&gt;0,N772&lt;&gt;0),(vol_de_nuit(B772,D772,A772,C772,N772/24)*24),"")</f>
        <v/>
      </c>
      <c r="S772" s="98"/>
      <c r="T772" s="95"/>
      <c r="U772" s="99"/>
      <c r="V772" s="100"/>
      <c r="W772" s="101"/>
      <c r="X772" s="116" t="str">
        <f>IFERROR(IF(AND(VLOOKUP($F772,'Aircraft list'!$A$4:$G$39,2,FALSE)="YES",VLOOKUP($F772,'Aircraft list'!$A$4:$G$39,4,FALSE)="YES"),T772,""),"")</f>
        <v/>
      </c>
      <c r="Y772" s="115" t="str">
        <f>IFERROR(IF(AND(VLOOKUP($F772,'Aircraft list'!$A$4:$G$39,2,FALSE)="YES",VLOOKUP($F772,'Aircraft list'!$A$4:$G$39,4,FALSE)="YES"),V772,""),"")</f>
        <v/>
      </c>
      <c r="Z772" s="116" t="str">
        <f>IFERROR(IF(AND(VLOOKUP($F772,'Aircraft list'!$A$4:$G$39,3,FALSE)="YES",VLOOKUP($F772,'Aircraft list'!$A$4:$G$39,4,FALSE)="YES"),T772,""),"")</f>
        <v/>
      </c>
      <c r="AA772" s="115" t="str">
        <f>IFERROR(IF(AND(VLOOKUP($F772,'Aircraft list'!$A$4:$G$39,3,FALSE)="YES",VLOOKUP($F772,'Aircraft list'!$A$4:$G$39,4,FALSE)="YES"),V772,""),"")</f>
        <v/>
      </c>
      <c r="AB772" s="116" t="str">
        <f>IFERROR(IF(AND(VLOOKUP($F772,'Aircraft list'!$A$4:$G$39,2,FALSE)="YES",VLOOKUP($F772,'Aircraft list'!$A$4:$G$39,6,FALSE)="YES"),T772,""),"")</f>
        <v/>
      </c>
      <c r="AC772" s="115" t="str">
        <f>IFERROR(IF(AND(VLOOKUP($F772,'Aircraft list'!$A$4:$G$39,2,FALSE)="YES",VLOOKUP($F772,'Aircraft list'!$A$4:$G$39,6,FALSE)="YES"),V772,""),"")</f>
        <v/>
      </c>
      <c r="AD772" s="116" t="str">
        <f>IFERROR(IF(AND(VLOOKUP($F772,'Aircraft list'!$A$4:$G$39,3,FALSE)="YES",VLOOKUP($F772,'Aircraft list'!$A$4:$G$39,6,FALSE)="YES"),T772,""),"")</f>
        <v/>
      </c>
      <c r="AE772" s="117" t="str">
        <f>IFERROR(IF(AND(VLOOKUP($F772,'Aircraft list'!$A$4:$G$39,3,FALSE)="YES",VLOOKUP($F772,'Aircraft list'!$A$4:$G$39,6,FALSE)="YES"),U772,""),"")</f>
        <v/>
      </c>
      <c r="AF772" s="115" t="str">
        <f>IFERROR(IF(AND(VLOOKUP($F772,'Aircraft list'!$A$4:$G$39,3,FALSE)="YES",VLOOKUP($F772,'Aircraft list'!$A$4:$G$39,6,FALSE)="YES"),V772,""),"")</f>
        <v/>
      </c>
      <c r="AG772" s="116" t="str">
        <f>IFERROR(IF(VLOOKUP($F772,'Aircraft list'!$A$4:$G$39,5,FALSE)="YES",T772,""),"")</f>
        <v/>
      </c>
      <c r="AH772" s="117" t="str">
        <f>IFERROR(IF(VLOOKUP($F772,'Aircraft list'!$A$4:$G$39,5,FALSE)="YES",U772,""),"")</f>
        <v/>
      </c>
      <c r="AI772" s="115" t="str">
        <f>IFERROR(IF(VLOOKUP($F772,'Aircraft list'!$A$4:$G$39,5,FALSE)="YES",V772,""),"")</f>
        <v/>
      </c>
      <c r="AJ772" s="101"/>
      <c r="AK772" s="101"/>
      <c r="AL772" s="101"/>
      <c r="AM772" s="102" t="str">
        <f>IFERROR(IF(VLOOKUP($F772,'Aircraft list'!$A$4:$G$39,7,FALSE)="YES",N772,""),"")</f>
        <v/>
      </c>
      <c r="AN772" s="112"/>
      <c r="AO772" s="101"/>
      <c r="AP772" s="101"/>
      <c r="AQ772" s="101"/>
      <c r="AR772" s="111"/>
      <c r="AS772" s="102"/>
      <c r="AT772" s="102"/>
    </row>
    <row r="773" spans="1:46" s="50" customFormat="1">
      <c r="A773" s="84"/>
      <c r="B773" s="75"/>
      <c r="C773" s="76"/>
      <c r="D773" s="77"/>
      <c r="E773" s="73" t="str">
        <f t="shared" si="36"/>
        <v/>
      </c>
      <c r="F773" s="79"/>
      <c r="G773" s="80"/>
      <c r="H773" s="50" t="str">
        <f>IFERROR(IF(VLOOKUP(F773,'Aircraft list'!$A$4:$T$59, 3,FALSE)="YES", "ME", "SE" )," ")</f>
        <v xml:space="preserve"> </v>
      </c>
      <c r="I773" s="80"/>
      <c r="J773" s="81" t="str">
        <f ca="1">IFERROR(IF(AND(
MOD(C773-fctlontodouble(VLOOKUP(B773,#REF!,4,FALSE))/360,1)&gt;=MOD((((MID((MID((IF(ISERR(A773),"",fctsoleil(A773,fctlattodouble(VLOOKUP(B773,#REF!,3,FALSE)),fctlontodouble(VLOOKUP(B773,#REF!,4,FALSE)),FALSE))),1,4)),1,2))*60+MID((MID((IF(ISERR(A773),"",fctsoleil(A773,fctlattodouble(VLOOKUP(B773,#REF!,3,FALSE)),fctlontodouble(VLOOKUP(B773,#REF!,4,FALSE)),FALSE))),1,4)),3,4))/(60*24))-fctlontodouble(VLOOKUP(B773,#REF!,4,FALSE))/360,1),
MOD(C773-fctlontodouble(VLOOKUP(B773,#REF!,4,FALSE))/360,1)&lt;MOD((((MID((MID((IF(ISERR(A773),"",fctsoleil(A773,fctlattodouble(VLOOKUP(B773,#REF!,3,FALSE)),fctlontodouble(VLOOKUP(B773,#REF!,4,FALSE)),FALSE))),7,4)),1,2))*60+MID((MID((IF(ISERR(A773),"",fctsoleil(A773,fctlattodouble(VLOOKUP(B773,#REF!,3,FALSE)),fctlontodouble(VLOOKUP(B773,#REF!,4,FALSE)),FALSE))),7,4)),3,4))/(60*24))-fctlontodouble(VLOOKUP(B773,#REF!,4,FALSE))/360,1)
),1,""),"")</f>
        <v/>
      </c>
      <c r="K773" s="82" t="str">
        <f t="shared" si="37"/>
        <v/>
      </c>
      <c r="L773" s="79" t="str">
        <f ca="1">IFERROR(IF(AND(
MOD(E773-fctlontodouble(VLOOKUP(D773,#REF!,4,FALSE))/360,1)&gt;=MOD((((MID((MID((IF(ISERR(A773),"",fctsoleil(A773,fctlattodouble(VLOOKUP(D773,#REF!,3,FALSE)),fctlontodouble(VLOOKUP(D773,#REF!,4,FALSE)),FALSE))),1,4)),1,2))*60+MID((MID((IF(ISERR(A773),"",fctsoleil(A773,fctlattodouble(VLOOKUP(D773,#REF!,3,FALSE)),fctlontodouble(VLOOKUP(D773,#REF!,4,FALSE)),FALSE))),1,4)),3,4))/(60*24))-fctlontodouble(VLOOKUP(D773,#REF!,4,FALSE))/360,1),
MOD(E773-fctlontodouble(VLOOKUP(D773,#REF!,4,FALSE))/360,1)&lt;MOD((((MID((MID((IF(ISERR(A773),"",fctsoleil(A773,fctlattodouble(VLOOKUP(D773,#REF!,3,FALSE)),fctlontodouble(VLOOKUP(D773,#REF!,4,FALSE)),FALSE))),7,4)),1,2))*60+MID((MID((IF(ISERR(A773),"",fctsoleil(A773,fctlattodouble(VLOOKUP(D773,#REF!,3,FALSE)),fctlontodouble(VLOOKUP(D773,#REF!,4,FALSE)),FALSE))),7,4)),3,4))/(60*24))-fctlontodouble(VLOOKUP(D773,#REF!,4,FALSE))/360,1)
),1," "),"")</f>
        <v/>
      </c>
      <c r="M773" s="79" t="str">
        <f t="shared" si="38"/>
        <v/>
      </c>
      <c r="N773" s="94"/>
      <c r="O773" s="83"/>
      <c r="P773" s="95"/>
      <c r="Q773" s="96"/>
      <c r="R773" s="97" t="str">
        <f>IF(AND(A773&lt;&gt;0,B773&lt;&gt;0,D773&lt;&gt;0,C773&lt;&gt;0,N773&lt;&gt;0),(vol_de_nuit(B773,D773,A773,C773,N773/24)*24),"")</f>
        <v/>
      </c>
      <c r="S773" s="98"/>
      <c r="T773" s="95"/>
      <c r="U773" s="99"/>
      <c r="V773" s="100"/>
      <c r="W773" s="101"/>
      <c r="X773" s="116" t="str">
        <f>IFERROR(IF(AND(VLOOKUP($F773,'Aircraft list'!$A$4:$G$39,2,FALSE)="YES",VLOOKUP($F773,'Aircraft list'!$A$4:$G$39,4,FALSE)="YES"),T773,""),"")</f>
        <v/>
      </c>
      <c r="Y773" s="115" t="str">
        <f>IFERROR(IF(AND(VLOOKUP($F773,'Aircraft list'!$A$4:$G$39,2,FALSE)="YES",VLOOKUP($F773,'Aircraft list'!$A$4:$G$39,4,FALSE)="YES"),V773,""),"")</f>
        <v/>
      </c>
      <c r="Z773" s="116" t="str">
        <f>IFERROR(IF(AND(VLOOKUP($F773,'Aircraft list'!$A$4:$G$39,3,FALSE)="YES",VLOOKUP($F773,'Aircraft list'!$A$4:$G$39,4,FALSE)="YES"),T773,""),"")</f>
        <v/>
      </c>
      <c r="AA773" s="115" t="str">
        <f>IFERROR(IF(AND(VLOOKUP($F773,'Aircraft list'!$A$4:$G$39,3,FALSE)="YES",VLOOKUP($F773,'Aircraft list'!$A$4:$G$39,4,FALSE)="YES"),V773,""),"")</f>
        <v/>
      </c>
      <c r="AB773" s="116" t="str">
        <f>IFERROR(IF(AND(VLOOKUP($F773,'Aircraft list'!$A$4:$G$39,2,FALSE)="YES",VLOOKUP($F773,'Aircraft list'!$A$4:$G$39,6,FALSE)="YES"),T773,""),"")</f>
        <v/>
      </c>
      <c r="AC773" s="115" t="str">
        <f>IFERROR(IF(AND(VLOOKUP($F773,'Aircraft list'!$A$4:$G$39,2,FALSE)="YES",VLOOKUP($F773,'Aircraft list'!$A$4:$G$39,6,FALSE)="YES"),V773,""),"")</f>
        <v/>
      </c>
      <c r="AD773" s="116" t="str">
        <f>IFERROR(IF(AND(VLOOKUP($F773,'Aircraft list'!$A$4:$G$39,3,FALSE)="YES",VLOOKUP($F773,'Aircraft list'!$A$4:$G$39,6,FALSE)="YES"),T773,""),"")</f>
        <v/>
      </c>
      <c r="AE773" s="117" t="str">
        <f>IFERROR(IF(AND(VLOOKUP($F773,'Aircraft list'!$A$4:$G$39,3,FALSE)="YES",VLOOKUP($F773,'Aircraft list'!$A$4:$G$39,6,FALSE)="YES"),U773,""),"")</f>
        <v/>
      </c>
      <c r="AF773" s="115" t="str">
        <f>IFERROR(IF(AND(VLOOKUP($F773,'Aircraft list'!$A$4:$G$39,3,FALSE)="YES",VLOOKUP($F773,'Aircraft list'!$A$4:$G$39,6,FALSE)="YES"),V773,""),"")</f>
        <v/>
      </c>
      <c r="AG773" s="116" t="str">
        <f>IFERROR(IF(VLOOKUP($F773,'Aircraft list'!$A$4:$G$39,5,FALSE)="YES",T773,""),"")</f>
        <v/>
      </c>
      <c r="AH773" s="117" t="str">
        <f>IFERROR(IF(VLOOKUP($F773,'Aircraft list'!$A$4:$G$39,5,FALSE)="YES",U773,""),"")</f>
        <v/>
      </c>
      <c r="AI773" s="115" t="str">
        <f>IFERROR(IF(VLOOKUP($F773,'Aircraft list'!$A$4:$G$39,5,FALSE)="YES",V773,""),"")</f>
        <v/>
      </c>
      <c r="AJ773" s="101"/>
      <c r="AK773" s="101"/>
      <c r="AL773" s="101"/>
      <c r="AM773" s="102" t="str">
        <f>IFERROR(IF(VLOOKUP($F773,'Aircraft list'!$A$4:$G$39,7,FALSE)="YES",N773,""),"")</f>
        <v/>
      </c>
      <c r="AN773" s="112"/>
      <c r="AO773" s="101"/>
      <c r="AP773" s="101"/>
      <c r="AQ773" s="101"/>
      <c r="AR773" s="111"/>
      <c r="AS773" s="102"/>
      <c r="AT773" s="102"/>
    </row>
    <row r="774" spans="1:46" s="50" customFormat="1">
      <c r="A774" s="84"/>
      <c r="B774" s="75"/>
      <c r="C774" s="76"/>
      <c r="D774" s="77"/>
      <c r="E774" s="73" t="str">
        <f t="shared" si="36"/>
        <v/>
      </c>
      <c r="F774" s="79"/>
      <c r="G774" s="80"/>
      <c r="H774" s="50" t="str">
        <f>IFERROR(IF(VLOOKUP(F774,'Aircraft list'!$A$4:$T$59, 3,FALSE)="YES", "ME", "SE" )," ")</f>
        <v xml:space="preserve"> </v>
      </c>
      <c r="I774" s="80"/>
      <c r="J774" s="81" t="str">
        <f ca="1">IFERROR(IF(AND(
MOD(C774-fctlontodouble(VLOOKUP(B774,#REF!,4,FALSE))/360,1)&gt;=MOD((((MID((MID((IF(ISERR(A774),"",fctsoleil(A774,fctlattodouble(VLOOKUP(B774,#REF!,3,FALSE)),fctlontodouble(VLOOKUP(B774,#REF!,4,FALSE)),FALSE))),1,4)),1,2))*60+MID((MID((IF(ISERR(A774),"",fctsoleil(A774,fctlattodouble(VLOOKUP(B774,#REF!,3,FALSE)),fctlontodouble(VLOOKUP(B774,#REF!,4,FALSE)),FALSE))),1,4)),3,4))/(60*24))-fctlontodouble(VLOOKUP(B774,#REF!,4,FALSE))/360,1),
MOD(C774-fctlontodouble(VLOOKUP(B774,#REF!,4,FALSE))/360,1)&lt;MOD((((MID((MID((IF(ISERR(A774),"",fctsoleil(A774,fctlattodouble(VLOOKUP(B774,#REF!,3,FALSE)),fctlontodouble(VLOOKUP(B774,#REF!,4,FALSE)),FALSE))),7,4)),1,2))*60+MID((MID((IF(ISERR(A774),"",fctsoleil(A774,fctlattodouble(VLOOKUP(B774,#REF!,3,FALSE)),fctlontodouble(VLOOKUP(B774,#REF!,4,FALSE)),FALSE))),7,4)),3,4))/(60*24))-fctlontodouble(VLOOKUP(B774,#REF!,4,FALSE))/360,1)
),1,""),"")</f>
        <v/>
      </c>
      <c r="K774" s="82" t="str">
        <f t="shared" si="37"/>
        <v/>
      </c>
      <c r="L774" s="79" t="str">
        <f ca="1">IFERROR(IF(AND(
MOD(E774-fctlontodouble(VLOOKUP(D774,#REF!,4,FALSE))/360,1)&gt;=MOD((((MID((MID((IF(ISERR(A774),"",fctsoleil(A774,fctlattodouble(VLOOKUP(D774,#REF!,3,FALSE)),fctlontodouble(VLOOKUP(D774,#REF!,4,FALSE)),FALSE))),1,4)),1,2))*60+MID((MID((IF(ISERR(A774),"",fctsoleil(A774,fctlattodouble(VLOOKUP(D774,#REF!,3,FALSE)),fctlontodouble(VLOOKUP(D774,#REF!,4,FALSE)),FALSE))),1,4)),3,4))/(60*24))-fctlontodouble(VLOOKUP(D774,#REF!,4,FALSE))/360,1),
MOD(E774-fctlontodouble(VLOOKUP(D774,#REF!,4,FALSE))/360,1)&lt;MOD((((MID((MID((IF(ISERR(A774),"",fctsoleil(A774,fctlattodouble(VLOOKUP(D774,#REF!,3,FALSE)),fctlontodouble(VLOOKUP(D774,#REF!,4,FALSE)),FALSE))),7,4)),1,2))*60+MID((MID((IF(ISERR(A774),"",fctsoleil(A774,fctlattodouble(VLOOKUP(D774,#REF!,3,FALSE)),fctlontodouble(VLOOKUP(D774,#REF!,4,FALSE)),FALSE))),7,4)),3,4))/(60*24))-fctlontodouble(VLOOKUP(D774,#REF!,4,FALSE))/360,1)
),1," "),"")</f>
        <v/>
      </c>
      <c r="M774" s="79" t="str">
        <f t="shared" si="38"/>
        <v/>
      </c>
      <c r="N774" s="94"/>
      <c r="O774" s="83"/>
      <c r="P774" s="95"/>
      <c r="Q774" s="96"/>
      <c r="R774" s="97" t="str">
        <f>IF(AND(A774&lt;&gt;0,B774&lt;&gt;0,D774&lt;&gt;0,C774&lt;&gt;0,N774&lt;&gt;0),(vol_de_nuit(B774,D774,A774,C774,N774/24)*24),"")</f>
        <v/>
      </c>
      <c r="S774" s="98"/>
      <c r="T774" s="95"/>
      <c r="U774" s="99"/>
      <c r="V774" s="100"/>
      <c r="W774" s="101"/>
      <c r="X774" s="116" t="str">
        <f>IFERROR(IF(AND(VLOOKUP($F774,'Aircraft list'!$A$4:$G$39,2,FALSE)="YES",VLOOKUP($F774,'Aircraft list'!$A$4:$G$39,4,FALSE)="YES"),T774,""),"")</f>
        <v/>
      </c>
      <c r="Y774" s="115" t="str">
        <f>IFERROR(IF(AND(VLOOKUP($F774,'Aircraft list'!$A$4:$G$39,2,FALSE)="YES",VLOOKUP($F774,'Aircraft list'!$A$4:$G$39,4,FALSE)="YES"),V774,""),"")</f>
        <v/>
      </c>
      <c r="Z774" s="116" t="str">
        <f>IFERROR(IF(AND(VLOOKUP($F774,'Aircraft list'!$A$4:$G$39,3,FALSE)="YES",VLOOKUP($F774,'Aircraft list'!$A$4:$G$39,4,FALSE)="YES"),T774,""),"")</f>
        <v/>
      </c>
      <c r="AA774" s="115" t="str">
        <f>IFERROR(IF(AND(VLOOKUP($F774,'Aircraft list'!$A$4:$G$39,3,FALSE)="YES",VLOOKUP($F774,'Aircraft list'!$A$4:$G$39,4,FALSE)="YES"),V774,""),"")</f>
        <v/>
      </c>
      <c r="AB774" s="116" t="str">
        <f>IFERROR(IF(AND(VLOOKUP($F774,'Aircraft list'!$A$4:$G$39,2,FALSE)="YES",VLOOKUP($F774,'Aircraft list'!$A$4:$G$39,6,FALSE)="YES"),T774,""),"")</f>
        <v/>
      </c>
      <c r="AC774" s="115" t="str">
        <f>IFERROR(IF(AND(VLOOKUP($F774,'Aircraft list'!$A$4:$G$39,2,FALSE)="YES",VLOOKUP($F774,'Aircraft list'!$A$4:$G$39,6,FALSE)="YES"),V774,""),"")</f>
        <v/>
      </c>
      <c r="AD774" s="116" t="str">
        <f>IFERROR(IF(AND(VLOOKUP($F774,'Aircraft list'!$A$4:$G$39,3,FALSE)="YES",VLOOKUP($F774,'Aircraft list'!$A$4:$G$39,6,FALSE)="YES"),T774,""),"")</f>
        <v/>
      </c>
      <c r="AE774" s="117" t="str">
        <f>IFERROR(IF(AND(VLOOKUP($F774,'Aircraft list'!$A$4:$G$39,3,FALSE)="YES",VLOOKUP($F774,'Aircraft list'!$A$4:$G$39,6,FALSE)="YES"),U774,""),"")</f>
        <v/>
      </c>
      <c r="AF774" s="115" t="str">
        <f>IFERROR(IF(AND(VLOOKUP($F774,'Aircraft list'!$A$4:$G$39,3,FALSE)="YES",VLOOKUP($F774,'Aircraft list'!$A$4:$G$39,6,FALSE)="YES"),V774,""),"")</f>
        <v/>
      </c>
      <c r="AG774" s="116" t="str">
        <f>IFERROR(IF(VLOOKUP($F774,'Aircraft list'!$A$4:$G$39,5,FALSE)="YES",T774,""),"")</f>
        <v/>
      </c>
      <c r="AH774" s="117" t="str">
        <f>IFERROR(IF(VLOOKUP($F774,'Aircraft list'!$A$4:$G$39,5,FALSE)="YES",U774,""),"")</f>
        <v/>
      </c>
      <c r="AI774" s="115" t="str">
        <f>IFERROR(IF(VLOOKUP($F774,'Aircraft list'!$A$4:$G$39,5,FALSE)="YES",V774,""),"")</f>
        <v/>
      </c>
      <c r="AJ774" s="101"/>
      <c r="AK774" s="101"/>
      <c r="AL774" s="101"/>
      <c r="AM774" s="102" t="str">
        <f>IFERROR(IF(VLOOKUP($F774,'Aircraft list'!$A$4:$G$39,7,FALSE)="YES",N774,""),"")</f>
        <v/>
      </c>
      <c r="AN774" s="112"/>
      <c r="AO774" s="101"/>
      <c r="AP774" s="101"/>
      <c r="AQ774" s="101"/>
      <c r="AR774" s="111"/>
      <c r="AS774" s="102"/>
      <c r="AT774" s="102"/>
    </row>
    <row r="775" spans="1:46" s="50" customFormat="1">
      <c r="A775" s="84"/>
      <c r="B775" s="75"/>
      <c r="C775" s="76"/>
      <c r="D775" s="77"/>
      <c r="E775" s="73" t="str">
        <f t="shared" ref="E775:E838" si="39">IFERROR(IF(N775="","",C775+TEXT(N775/24,"h:mm")),"")</f>
        <v/>
      </c>
      <c r="F775" s="79"/>
      <c r="G775" s="80"/>
      <c r="H775" s="50" t="str">
        <f>IFERROR(IF(VLOOKUP(F775,'Aircraft list'!$A$4:$T$59, 3,FALSE)="YES", "ME", "SE" )," ")</f>
        <v xml:space="preserve"> </v>
      </c>
      <c r="I775" s="80"/>
      <c r="J775" s="81" t="str">
        <f ca="1">IFERROR(IF(AND(
MOD(C775-fctlontodouble(VLOOKUP(B775,#REF!,4,FALSE))/360,1)&gt;=MOD((((MID((MID((IF(ISERR(A775),"",fctsoleil(A775,fctlattodouble(VLOOKUP(B775,#REF!,3,FALSE)),fctlontodouble(VLOOKUP(B775,#REF!,4,FALSE)),FALSE))),1,4)),1,2))*60+MID((MID((IF(ISERR(A775),"",fctsoleil(A775,fctlattodouble(VLOOKUP(B775,#REF!,3,FALSE)),fctlontodouble(VLOOKUP(B775,#REF!,4,FALSE)),FALSE))),1,4)),3,4))/(60*24))-fctlontodouble(VLOOKUP(B775,#REF!,4,FALSE))/360,1),
MOD(C775-fctlontodouble(VLOOKUP(B775,#REF!,4,FALSE))/360,1)&lt;MOD((((MID((MID((IF(ISERR(A775),"",fctsoleil(A775,fctlattodouble(VLOOKUP(B775,#REF!,3,FALSE)),fctlontodouble(VLOOKUP(B775,#REF!,4,FALSE)),FALSE))),7,4)),1,2))*60+MID((MID((IF(ISERR(A775),"",fctsoleil(A775,fctlattodouble(VLOOKUP(B775,#REF!,3,FALSE)),fctlontodouble(VLOOKUP(B775,#REF!,4,FALSE)),FALSE))),7,4)),3,4))/(60*24))-fctlontodouble(VLOOKUP(B775,#REF!,4,FALSE))/360,1)
),1,""),"")</f>
        <v/>
      </c>
      <c r="K775" s="82" t="str">
        <f t="shared" ref="K775:K838" si="40">IF(C775&lt;&gt;"",IF(J775=1,"",1),"")</f>
        <v/>
      </c>
      <c r="L775" s="79" t="str">
        <f ca="1">IFERROR(IF(AND(
MOD(E775-fctlontodouble(VLOOKUP(D775,#REF!,4,FALSE))/360,1)&gt;=MOD((((MID((MID((IF(ISERR(A775),"",fctsoleil(A775,fctlattodouble(VLOOKUP(D775,#REF!,3,FALSE)),fctlontodouble(VLOOKUP(D775,#REF!,4,FALSE)),FALSE))),1,4)),1,2))*60+MID((MID((IF(ISERR(A775),"",fctsoleil(A775,fctlattodouble(VLOOKUP(D775,#REF!,3,FALSE)),fctlontodouble(VLOOKUP(D775,#REF!,4,FALSE)),FALSE))),1,4)),3,4))/(60*24))-fctlontodouble(VLOOKUP(D775,#REF!,4,FALSE))/360,1),
MOD(E775-fctlontodouble(VLOOKUP(D775,#REF!,4,FALSE))/360,1)&lt;MOD((((MID((MID((IF(ISERR(A775),"",fctsoleil(A775,fctlattodouble(VLOOKUP(D775,#REF!,3,FALSE)),fctlontodouble(VLOOKUP(D775,#REF!,4,FALSE)),FALSE))),7,4)),1,2))*60+MID((MID((IF(ISERR(A775),"",fctsoleil(A775,fctlattodouble(VLOOKUP(D775,#REF!,3,FALSE)),fctlontodouble(VLOOKUP(D775,#REF!,4,FALSE)),FALSE))),7,4)),3,4))/(60*24))-fctlontodouble(VLOOKUP(D775,#REF!,4,FALSE))/360,1)
),1," "),"")</f>
        <v/>
      </c>
      <c r="M775" s="79" t="str">
        <f t="shared" ref="M775:M838" si="41">IF(C775&lt;&gt;"",IF(L775=1,"",1),"")</f>
        <v/>
      </c>
      <c r="N775" s="94"/>
      <c r="O775" s="83"/>
      <c r="P775" s="95"/>
      <c r="Q775" s="96"/>
      <c r="R775" s="97" t="str">
        <f>IF(AND(A775&lt;&gt;0,B775&lt;&gt;0,D775&lt;&gt;0,C775&lt;&gt;0,N775&lt;&gt;0),(vol_de_nuit(B775,D775,A775,C775,N775/24)*24),"")</f>
        <v/>
      </c>
      <c r="S775" s="98"/>
      <c r="T775" s="95"/>
      <c r="U775" s="99"/>
      <c r="V775" s="100"/>
      <c r="W775" s="101"/>
      <c r="X775" s="116" t="str">
        <f>IFERROR(IF(AND(VLOOKUP($F775,'Aircraft list'!$A$4:$G$39,2,FALSE)="YES",VLOOKUP($F775,'Aircraft list'!$A$4:$G$39,4,FALSE)="YES"),T775,""),"")</f>
        <v/>
      </c>
      <c r="Y775" s="115" t="str">
        <f>IFERROR(IF(AND(VLOOKUP($F775,'Aircraft list'!$A$4:$G$39,2,FALSE)="YES",VLOOKUP($F775,'Aircraft list'!$A$4:$G$39,4,FALSE)="YES"),V775,""),"")</f>
        <v/>
      </c>
      <c r="Z775" s="116" t="str">
        <f>IFERROR(IF(AND(VLOOKUP($F775,'Aircraft list'!$A$4:$G$39,3,FALSE)="YES",VLOOKUP($F775,'Aircraft list'!$A$4:$G$39,4,FALSE)="YES"),T775,""),"")</f>
        <v/>
      </c>
      <c r="AA775" s="115" t="str">
        <f>IFERROR(IF(AND(VLOOKUP($F775,'Aircraft list'!$A$4:$G$39,3,FALSE)="YES",VLOOKUP($F775,'Aircraft list'!$A$4:$G$39,4,FALSE)="YES"),V775,""),"")</f>
        <v/>
      </c>
      <c r="AB775" s="116" t="str">
        <f>IFERROR(IF(AND(VLOOKUP($F775,'Aircraft list'!$A$4:$G$39,2,FALSE)="YES",VLOOKUP($F775,'Aircraft list'!$A$4:$G$39,6,FALSE)="YES"),T775,""),"")</f>
        <v/>
      </c>
      <c r="AC775" s="115" t="str">
        <f>IFERROR(IF(AND(VLOOKUP($F775,'Aircraft list'!$A$4:$G$39,2,FALSE)="YES",VLOOKUP($F775,'Aircraft list'!$A$4:$G$39,6,FALSE)="YES"),V775,""),"")</f>
        <v/>
      </c>
      <c r="AD775" s="116" t="str">
        <f>IFERROR(IF(AND(VLOOKUP($F775,'Aircraft list'!$A$4:$G$39,3,FALSE)="YES",VLOOKUP($F775,'Aircraft list'!$A$4:$G$39,6,FALSE)="YES"),T775,""),"")</f>
        <v/>
      </c>
      <c r="AE775" s="117" t="str">
        <f>IFERROR(IF(AND(VLOOKUP($F775,'Aircraft list'!$A$4:$G$39,3,FALSE)="YES",VLOOKUP($F775,'Aircraft list'!$A$4:$G$39,6,FALSE)="YES"),U775,""),"")</f>
        <v/>
      </c>
      <c r="AF775" s="115" t="str">
        <f>IFERROR(IF(AND(VLOOKUP($F775,'Aircraft list'!$A$4:$G$39,3,FALSE)="YES",VLOOKUP($F775,'Aircraft list'!$A$4:$G$39,6,FALSE)="YES"),V775,""),"")</f>
        <v/>
      </c>
      <c r="AG775" s="116" t="str">
        <f>IFERROR(IF(VLOOKUP($F775,'Aircraft list'!$A$4:$G$39,5,FALSE)="YES",T775,""),"")</f>
        <v/>
      </c>
      <c r="AH775" s="117" t="str">
        <f>IFERROR(IF(VLOOKUP($F775,'Aircraft list'!$A$4:$G$39,5,FALSE)="YES",U775,""),"")</f>
        <v/>
      </c>
      <c r="AI775" s="115" t="str">
        <f>IFERROR(IF(VLOOKUP($F775,'Aircraft list'!$A$4:$G$39,5,FALSE)="YES",V775,""),"")</f>
        <v/>
      </c>
      <c r="AJ775" s="101"/>
      <c r="AK775" s="101"/>
      <c r="AL775" s="101"/>
      <c r="AM775" s="102" t="str">
        <f>IFERROR(IF(VLOOKUP($F775,'Aircraft list'!$A$4:$G$39,7,FALSE)="YES",N775,""),"")</f>
        <v/>
      </c>
      <c r="AN775" s="112"/>
      <c r="AO775" s="101"/>
      <c r="AP775" s="101"/>
      <c r="AQ775" s="101"/>
      <c r="AR775" s="111"/>
      <c r="AS775" s="102"/>
      <c r="AT775" s="102"/>
    </row>
    <row r="776" spans="1:46" s="50" customFormat="1">
      <c r="A776" s="84"/>
      <c r="B776" s="75"/>
      <c r="C776" s="76"/>
      <c r="D776" s="77"/>
      <c r="E776" s="73" t="str">
        <f t="shared" si="39"/>
        <v/>
      </c>
      <c r="F776" s="79"/>
      <c r="G776" s="80"/>
      <c r="H776" s="50" t="str">
        <f>IFERROR(IF(VLOOKUP(F776,'Aircraft list'!$A$4:$T$59, 3,FALSE)="YES", "ME", "SE" )," ")</f>
        <v xml:space="preserve"> </v>
      </c>
      <c r="I776" s="80"/>
      <c r="J776" s="81" t="str">
        <f ca="1">IFERROR(IF(AND(
MOD(C776-fctlontodouble(VLOOKUP(B776,#REF!,4,FALSE))/360,1)&gt;=MOD((((MID((MID((IF(ISERR(A776),"",fctsoleil(A776,fctlattodouble(VLOOKUP(B776,#REF!,3,FALSE)),fctlontodouble(VLOOKUP(B776,#REF!,4,FALSE)),FALSE))),1,4)),1,2))*60+MID((MID((IF(ISERR(A776),"",fctsoleil(A776,fctlattodouble(VLOOKUP(B776,#REF!,3,FALSE)),fctlontodouble(VLOOKUP(B776,#REF!,4,FALSE)),FALSE))),1,4)),3,4))/(60*24))-fctlontodouble(VLOOKUP(B776,#REF!,4,FALSE))/360,1),
MOD(C776-fctlontodouble(VLOOKUP(B776,#REF!,4,FALSE))/360,1)&lt;MOD((((MID((MID((IF(ISERR(A776),"",fctsoleil(A776,fctlattodouble(VLOOKUP(B776,#REF!,3,FALSE)),fctlontodouble(VLOOKUP(B776,#REF!,4,FALSE)),FALSE))),7,4)),1,2))*60+MID((MID((IF(ISERR(A776),"",fctsoleil(A776,fctlattodouble(VLOOKUP(B776,#REF!,3,FALSE)),fctlontodouble(VLOOKUP(B776,#REF!,4,FALSE)),FALSE))),7,4)),3,4))/(60*24))-fctlontodouble(VLOOKUP(B776,#REF!,4,FALSE))/360,1)
),1,""),"")</f>
        <v/>
      </c>
      <c r="K776" s="82" t="str">
        <f t="shared" si="40"/>
        <v/>
      </c>
      <c r="L776" s="79" t="str">
        <f ca="1">IFERROR(IF(AND(
MOD(E776-fctlontodouble(VLOOKUP(D776,#REF!,4,FALSE))/360,1)&gt;=MOD((((MID((MID((IF(ISERR(A776),"",fctsoleil(A776,fctlattodouble(VLOOKUP(D776,#REF!,3,FALSE)),fctlontodouble(VLOOKUP(D776,#REF!,4,FALSE)),FALSE))),1,4)),1,2))*60+MID((MID((IF(ISERR(A776),"",fctsoleil(A776,fctlattodouble(VLOOKUP(D776,#REF!,3,FALSE)),fctlontodouble(VLOOKUP(D776,#REF!,4,FALSE)),FALSE))),1,4)),3,4))/(60*24))-fctlontodouble(VLOOKUP(D776,#REF!,4,FALSE))/360,1),
MOD(E776-fctlontodouble(VLOOKUP(D776,#REF!,4,FALSE))/360,1)&lt;MOD((((MID((MID((IF(ISERR(A776),"",fctsoleil(A776,fctlattodouble(VLOOKUP(D776,#REF!,3,FALSE)),fctlontodouble(VLOOKUP(D776,#REF!,4,FALSE)),FALSE))),7,4)),1,2))*60+MID((MID((IF(ISERR(A776),"",fctsoleil(A776,fctlattodouble(VLOOKUP(D776,#REF!,3,FALSE)),fctlontodouble(VLOOKUP(D776,#REF!,4,FALSE)),FALSE))),7,4)),3,4))/(60*24))-fctlontodouble(VLOOKUP(D776,#REF!,4,FALSE))/360,1)
),1," "),"")</f>
        <v/>
      </c>
      <c r="M776" s="79" t="str">
        <f t="shared" si="41"/>
        <v/>
      </c>
      <c r="N776" s="94"/>
      <c r="O776" s="83"/>
      <c r="P776" s="95"/>
      <c r="Q776" s="96"/>
      <c r="R776" s="97" t="str">
        <f>IF(AND(A776&lt;&gt;0,B776&lt;&gt;0,D776&lt;&gt;0,C776&lt;&gt;0,N776&lt;&gt;0),(vol_de_nuit(B776,D776,A776,C776,N776/24)*24),"")</f>
        <v/>
      </c>
      <c r="S776" s="98"/>
      <c r="T776" s="95"/>
      <c r="U776" s="99"/>
      <c r="V776" s="100"/>
      <c r="W776" s="101"/>
      <c r="X776" s="116" t="str">
        <f>IFERROR(IF(AND(VLOOKUP($F776,'Aircraft list'!$A$4:$G$39,2,FALSE)="YES",VLOOKUP($F776,'Aircraft list'!$A$4:$G$39,4,FALSE)="YES"),T776,""),"")</f>
        <v/>
      </c>
      <c r="Y776" s="115" t="str">
        <f>IFERROR(IF(AND(VLOOKUP($F776,'Aircraft list'!$A$4:$G$39,2,FALSE)="YES",VLOOKUP($F776,'Aircraft list'!$A$4:$G$39,4,FALSE)="YES"),V776,""),"")</f>
        <v/>
      </c>
      <c r="Z776" s="116" t="str">
        <f>IFERROR(IF(AND(VLOOKUP($F776,'Aircraft list'!$A$4:$G$39,3,FALSE)="YES",VLOOKUP($F776,'Aircraft list'!$A$4:$G$39,4,FALSE)="YES"),T776,""),"")</f>
        <v/>
      </c>
      <c r="AA776" s="115" t="str">
        <f>IFERROR(IF(AND(VLOOKUP($F776,'Aircraft list'!$A$4:$G$39,3,FALSE)="YES",VLOOKUP($F776,'Aircraft list'!$A$4:$G$39,4,FALSE)="YES"),V776,""),"")</f>
        <v/>
      </c>
      <c r="AB776" s="116" t="str">
        <f>IFERROR(IF(AND(VLOOKUP($F776,'Aircraft list'!$A$4:$G$39,2,FALSE)="YES",VLOOKUP($F776,'Aircraft list'!$A$4:$G$39,6,FALSE)="YES"),T776,""),"")</f>
        <v/>
      </c>
      <c r="AC776" s="115" t="str">
        <f>IFERROR(IF(AND(VLOOKUP($F776,'Aircraft list'!$A$4:$G$39,2,FALSE)="YES",VLOOKUP($F776,'Aircraft list'!$A$4:$G$39,6,FALSE)="YES"),V776,""),"")</f>
        <v/>
      </c>
      <c r="AD776" s="116" t="str">
        <f>IFERROR(IF(AND(VLOOKUP($F776,'Aircraft list'!$A$4:$G$39,3,FALSE)="YES",VLOOKUP($F776,'Aircraft list'!$A$4:$G$39,6,FALSE)="YES"),T776,""),"")</f>
        <v/>
      </c>
      <c r="AE776" s="117" t="str">
        <f>IFERROR(IF(AND(VLOOKUP($F776,'Aircraft list'!$A$4:$G$39,3,FALSE)="YES",VLOOKUP($F776,'Aircraft list'!$A$4:$G$39,6,FALSE)="YES"),U776,""),"")</f>
        <v/>
      </c>
      <c r="AF776" s="115" t="str">
        <f>IFERROR(IF(AND(VLOOKUP($F776,'Aircraft list'!$A$4:$G$39,3,FALSE)="YES",VLOOKUP($F776,'Aircraft list'!$A$4:$G$39,6,FALSE)="YES"),V776,""),"")</f>
        <v/>
      </c>
      <c r="AG776" s="116" t="str">
        <f>IFERROR(IF(VLOOKUP($F776,'Aircraft list'!$A$4:$G$39,5,FALSE)="YES",T776,""),"")</f>
        <v/>
      </c>
      <c r="AH776" s="117" t="str">
        <f>IFERROR(IF(VLOOKUP($F776,'Aircraft list'!$A$4:$G$39,5,FALSE)="YES",U776,""),"")</f>
        <v/>
      </c>
      <c r="AI776" s="115" t="str">
        <f>IFERROR(IF(VLOOKUP($F776,'Aircraft list'!$A$4:$G$39,5,FALSE)="YES",V776,""),"")</f>
        <v/>
      </c>
      <c r="AJ776" s="101"/>
      <c r="AK776" s="101"/>
      <c r="AL776" s="101"/>
      <c r="AM776" s="102" t="str">
        <f>IFERROR(IF(VLOOKUP($F776,'Aircraft list'!$A$4:$G$39,7,FALSE)="YES",N776,""),"")</f>
        <v/>
      </c>
      <c r="AN776" s="112"/>
      <c r="AO776" s="101"/>
      <c r="AP776" s="101"/>
      <c r="AQ776" s="101"/>
      <c r="AR776" s="111"/>
      <c r="AS776" s="102"/>
      <c r="AT776" s="102"/>
    </row>
    <row r="777" spans="1:46" s="50" customFormat="1">
      <c r="A777" s="84"/>
      <c r="B777" s="75"/>
      <c r="C777" s="76"/>
      <c r="D777" s="77"/>
      <c r="E777" s="73" t="str">
        <f t="shared" si="39"/>
        <v/>
      </c>
      <c r="F777" s="79"/>
      <c r="G777" s="80"/>
      <c r="H777" s="50" t="str">
        <f>IFERROR(IF(VLOOKUP(F777,'Aircraft list'!$A$4:$T$59, 3,FALSE)="YES", "ME", "SE" )," ")</f>
        <v xml:space="preserve"> </v>
      </c>
      <c r="I777" s="80"/>
      <c r="J777" s="81" t="str">
        <f ca="1">IFERROR(IF(AND(
MOD(C777-fctlontodouble(VLOOKUP(B777,#REF!,4,FALSE))/360,1)&gt;=MOD((((MID((MID((IF(ISERR(A777),"",fctsoleil(A777,fctlattodouble(VLOOKUP(B777,#REF!,3,FALSE)),fctlontodouble(VLOOKUP(B777,#REF!,4,FALSE)),FALSE))),1,4)),1,2))*60+MID((MID((IF(ISERR(A777),"",fctsoleil(A777,fctlattodouble(VLOOKUP(B777,#REF!,3,FALSE)),fctlontodouble(VLOOKUP(B777,#REF!,4,FALSE)),FALSE))),1,4)),3,4))/(60*24))-fctlontodouble(VLOOKUP(B777,#REF!,4,FALSE))/360,1),
MOD(C777-fctlontodouble(VLOOKUP(B777,#REF!,4,FALSE))/360,1)&lt;MOD((((MID((MID((IF(ISERR(A777),"",fctsoleil(A777,fctlattodouble(VLOOKUP(B777,#REF!,3,FALSE)),fctlontodouble(VLOOKUP(B777,#REF!,4,FALSE)),FALSE))),7,4)),1,2))*60+MID((MID((IF(ISERR(A777),"",fctsoleil(A777,fctlattodouble(VLOOKUP(B777,#REF!,3,FALSE)),fctlontodouble(VLOOKUP(B777,#REF!,4,FALSE)),FALSE))),7,4)),3,4))/(60*24))-fctlontodouble(VLOOKUP(B777,#REF!,4,FALSE))/360,1)
),1,""),"")</f>
        <v/>
      </c>
      <c r="K777" s="82" t="str">
        <f t="shared" si="40"/>
        <v/>
      </c>
      <c r="L777" s="79" t="str">
        <f ca="1">IFERROR(IF(AND(
MOD(E777-fctlontodouble(VLOOKUP(D777,#REF!,4,FALSE))/360,1)&gt;=MOD((((MID((MID((IF(ISERR(A777),"",fctsoleil(A777,fctlattodouble(VLOOKUP(D777,#REF!,3,FALSE)),fctlontodouble(VLOOKUP(D777,#REF!,4,FALSE)),FALSE))),1,4)),1,2))*60+MID((MID((IF(ISERR(A777),"",fctsoleil(A777,fctlattodouble(VLOOKUP(D777,#REF!,3,FALSE)),fctlontodouble(VLOOKUP(D777,#REF!,4,FALSE)),FALSE))),1,4)),3,4))/(60*24))-fctlontodouble(VLOOKUP(D777,#REF!,4,FALSE))/360,1),
MOD(E777-fctlontodouble(VLOOKUP(D777,#REF!,4,FALSE))/360,1)&lt;MOD((((MID((MID((IF(ISERR(A777),"",fctsoleil(A777,fctlattodouble(VLOOKUP(D777,#REF!,3,FALSE)),fctlontodouble(VLOOKUP(D777,#REF!,4,FALSE)),FALSE))),7,4)),1,2))*60+MID((MID((IF(ISERR(A777),"",fctsoleil(A777,fctlattodouble(VLOOKUP(D777,#REF!,3,FALSE)),fctlontodouble(VLOOKUP(D777,#REF!,4,FALSE)),FALSE))),7,4)),3,4))/(60*24))-fctlontodouble(VLOOKUP(D777,#REF!,4,FALSE))/360,1)
),1," "),"")</f>
        <v/>
      </c>
      <c r="M777" s="79" t="str">
        <f t="shared" si="41"/>
        <v/>
      </c>
      <c r="N777" s="94"/>
      <c r="O777" s="83"/>
      <c r="P777" s="95"/>
      <c r="Q777" s="96"/>
      <c r="R777" s="97" t="str">
        <f>IF(AND(A777&lt;&gt;0,B777&lt;&gt;0,D777&lt;&gt;0,C777&lt;&gt;0,N777&lt;&gt;0),(vol_de_nuit(B777,D777,A777,C777,N777/24)*24),"")</f>
        <v/>
      </c>
      <c r="S777" s="98"/>
      <c r="T777" s="95"/>
      <c r="U777" s="99"/>
      <c r="V777" s="100"/>
      <c r="W777" s="101"/>
      <c r="X777" s="116" t="str">
        <f>IFERROR(IF(AND(VLOOKUP($F777,'Aircraft list'!$A$4:$G$39,2,FALSE)="YES",VLOOKUP($F777,'Aircraft list'!$A$4:$G$39,4,FALSE)="YES"),T777,""),"")</f>
        <v/>
      </c>
      <c r="Y777" s="115" t="str">
        <f>IFERROR(IF(AND(VLOOKUP($F777,'Aircraft list'!$A$4:$G$39,2,FALSE)="YES",VLOOKUP($F777,'Aircraft list'!$A$4:$G$39,4,FALSE)="YES"),V777,""),"")</f>
        <v/>
      </c>
      <c r="Z777" s="116" t="str">
        <f>IFERROR(IF(AND(VLOOKUP($F777,'Aircraft list'!$A$4:$G$39,3,FALSE)="YES",VLOOKUP($F777,'Aircraft list'!$A$4:$G$39,4,FALSE)="YES"),T777,""),"")</f>
        <v/>
      </c>
      <c r="AA777" s="115" t="str">
        <f>IFERROR(IF(AND(VLOOKUP($F777,'Aircraft list'!$A$4:$G$39,3,FALSE)="YES",VLOOKUP($F777,'Aircraft list'!$A$4:$G$39,4,FALSE)="YES"),V777,""),"")</f>
        <v/>
      </c>
      <c r="AB777" s="116" t="str">
        <f>IFERROR(IF(AND(VLOOKUP($F777,'Aircraft list'!$A$4:$G$39,2,FALSE)="YES",VLOOKUP($F777,'Aircraft list'!$A$4:$G$39,6,FALSE)="YES"),T777,""),"")</f>
        <v/>
      </c>
      <c r="AC777" s="115" t="str">
        <f>IFERROR(IF(AND(VLOOKUP($F777,'Aircraft list'!$A$4:$G$39,2,FALSE)="YES",VLOOKUP($F777,'Aircraft list'!$A$4:$G$39,6,FALSE)="YES"),V777,""),"")</f>
        <v/>
      </c>
      <c r="AD777" s="116" t="str">
        <f>IFERROR(IF(AND(VLOOKUP($F777,'Aircraft list'!$A$4:$G$39,3,FALSE)="YES",VLOOKUP($F777,'Aircraft list'!$A$4:$G$39,6,FALSE)="YES"),T777,""),"")</f>
        <v/>
      </c>
      <c r="AE777" s="117" t="str">
        <f>IFERROR(IF(AND(VLOOKUP($F777,'Aircraft list'!$A$4:$G$39,3,FALSE)="YES",VLOOKUP($F777,'Aircraft list'!$A$4:$G$39,6,FALSE)="YES"),U777,""),"")</f>
        <v/>
      </c>
      <c r="AF777" s="115" t="str">
        <f>IFERROR(IF(AND(VLOOKUP($F777,'Aircraft list'!$A$4:$G$39,3,FALSE)="YES",VLOOKUP($F777,'Aircraft list'!$A$4:$G$39,6,FALSE)="YES"),V777,""),"")</f>
        <v/>
      </c>
      <c r="AG777" s="116" t="str">
        <f>IFERROR(IF(VLOOKUP($F777,'Aircraft list'!$A$4:$G$39,5,FALSE)="YES",T777,""),"")</f>
        <v/>
      </c>
      <c r="AH777" s="117" t="str">
        <f>IFERROR(IF(VLOOKUP($F777,'Aircraft list'!$A$4:$G$39,5,FALSE)="YES",U777,""),"")</f>
        <v/>
      </c>
      <c r="AI777" s="115" t="str">
        <f>IFERROR(IF(VLOOKUP($F777,'Aircraft list'!$A$4:$G$39,5,FALSE)="YES",V777,""),"")</f>
        <v/>
      </c>
      <c r="AJ777" s="101"/>
      <c r="AK777" s="101"/>
      <c r="AL777" s="101"/>
      <c r="AM777" s="102" t="str">
        <f>IFERROR(IF(VLOOKUP($F777,'Aircraft list'!$A$4:$G$39,7,FALSE)="YES",N777,""),"")</f>
        <v/>
      </c>
      <c r="AN777" s="112"/>
      <c r="AO777" s="101"/>
      <c r="AP777" s="101"/>
      <c r="AQ777" s="101"/>
      <c r="AR777" s="111"/>
      <c r="AS777" s="102"/>
      <c r="AT777" s="102"/>
    </row>
    <row r="778" spans="1:46" s="50" customFormat="1">
      <c r="A778" s="84"/>
      <c r="B778" s="75"/>
      <c r="C778" s="76"/>
      <c r="D778" s="77"/>
      <c r="E778" s="73" t="str">
        <f t="shared" si="39"/>
        <v/>
      </c>
      <c r="F778" s="79"/>
      <c r="G778" s="80"/>
      <c r="H778" s="50" t="str">
        <f>IFERROR(IF(VLOOKUP(F778,'Aircraft list'!$A$4:$T$59, 3,FALSE)="YES", "ME", "SE" )," ")</f>
        <v xml:space="preserve"> </v>
      </c>
      <c r="I778" s="80"/>
      <c r="J778" s="81" t="str">
        <f ca="1">IFERROR(IF(AND(
MOD(C778-fctlontodouble(VLOOKUP(B778,#REF!,4,FALSE))/360,1)&gt;=MOD((((MID((MID((IF(ISERR(A778),"",fctsoleil(A778,fctlattodouble(VLOOKUP(B778,#REF!,3,FALSE)),fctlontodouble(VLOOKUP(B778,#REF!,4,FALSE)),FALSE))),1,4)),1,2))*60+MID((MID((IF(ISERR(A778),"",fctsoleil(A778,fctlattodouble(VLOOKUP(B778,#REF!,3,FALSE)),fctlontodouble(VLOOKUP(B778,#REF!,4,FALSE)),FALSE))),1,4)),3,4))/(60*24))-fctlontodouble(VLOOKUP(B778,#REF!,4,FALSE))/360,1),
MOD(C778-fctlontodouble(VLOOKUP(B778,#REF!,4,FALSE))/360,1)&lt;MOD((((MID((MID((IF(ISERR(A778),"",fctsoleil(A778,fctlattodouble(VLOOKUP(B778,#REF!,3,FALSE)),fctlontodouble(VLOOKUP(B778,#REF!,4,FALSE)),FALSE))),7,4)),1,2))*60+MID((MID((IF(ISERR(A778),"",fctsoleil(A778,fctlattodouble(VLOOKUP(B778,#REF!,3,FALSE)),fctlontodouble(VLOOKUP(B778,#REF!,4,FALSE)),FALSE))),7,4)),3,4))/(60*24))-fctlontodouble(VLOOKUP(B778,#REF!,4,FALSE))/360,1)
),1,""),"")</f>
        <v/>
      </c>
      <c r="K778" s="82" t="str">
        <f t="shared" si="40"/>
        <v/>
      </c>
      <c r="L778" s="79" t="str">
        <f ca="1">IFERROR(IF(AND(
MOD(E778-fctlontodouble(VLOOKUP(D778,#REF!,4,FALSE))/360,1)&gt;=MOD((((MID((MID((IF(ISERR(A778),"",fctsoleil(A778,fctlattodouble(VLOOKUP(D778,#REF!,3,FALSE)),fctlontodouble(VLOOKUP(D778,#REF!,4,FALSE)),FALSE))),1,4)),1,2))*60+MID((MID((IF(ISERR(A778),"",fctsoleil(A778,fctlattodouble(VLOOKUP(D778,#REF!,3,FALSE)),fctlontodouble(VLOOKUP(D778,#REF!,4,FALSE)),FALSE))),1,4)),3,4))/(60*24))-fctlontodouble(VLOOKUP(D778,#REF!,4,FALSE))/360,1),
MOD(E778-fctlontodouble(VLOOKUP(D778,#REF!,4,FALSE))/360,1)&lt;MOD((((MID((MID((IF(ISERR(A778),"",fctsoleil(A778,fctlattodouble(VLOOKUP(D778,#REF!,3,FALSE)),fctlontodouble(VLOOKUP(D778,#REF!,4,FALSE)),FALSE))),7,4)),1,2))*60+MID((MID((IF(ISERR(A778),"",fctsoleil(A778,fctlattodouble(VLOOKUP(D778,#REF!,3,FALSE)),fctlontodouble(VLOOKUP(D778,#REF!,4,FALSE)),FALSE))),7,4)),3,4))/(60*24))-fctlontodouble(VLOOKUP(D778,#REF!,4,FALSE))/360,1)
),1," "),"")</f>
        <v/>
      </c>
      <c r="M778" s="79" t="str">
        <f t="shared" si="41"/>
        <v/>
      </c>
      <c r="N778" s="94"/>
      <c r="O778" s="83"/>
      <c r="P778" s="95"/>
      <c r="Q778" s="96"/>
      <c r="R778" s="97" t="str">
        <f>IF(AND(A778&lt;&gt;0,B778&lt;&gt;0,D778&lt;&gt;0,C778&lt;&gt;0,N778&lt;&gt;0),(vol_de_nuit(B778,D778,A778,C778,N778/24)*24),"")</f>
        <v/>
      </c>
      <c r="S778" s="98"/>
      <c r="T778" s="95"/>
      <c r="U778" s="99"/>
      <c r="V778" s="100"/>
      <c r="W778" s="101"/>
      <c r="X778" s="116" t="str">
        <f>IFERROR(IF(AND(VLOOKUP($F778,'Aircraft list'!$A$4:$G$39,2,FALSE)="YES",VLOOKUP($F778,'Aircraft list'!$A$4:$G$39,4,FALSE)="YES"),T778,""),"")</f>
        <v/>
      </c>
      <c r="Y778" s="115" t="str">
        <f>IFERROR(IF(AND(VLOOKUP($F778,'Aircraft list'!$A$4:$G$39,2,FALSE)="YES",VLOOKUP($F778,'Aircraft list'!$A$4:$G$39,4,FALSE)="YES"),V778,""),"")</f>
        <v/>
      </c>
      <c r="Z778" s="116" t="str">
        <f>IFERROR(IF(AND(VLOOKUP($F778,'Aircraft list'!$A$4:$G$39,3,FALSE)="YES",VLOOKUP($F778,'Aircraft list'!$A$4:$G$39,4,FALSE)="YES"),T778,""),"")</f>
        <v/>
      </c>
      <c r="AA778" s="115" t="str">
        <f>IFERROR(IF(AND(VLOOKUP($F778,'Aircraft list'!$A$4:$G$39,3,FALSE)="YES",VLOOKUP($F778,'Aircraft list'!$A$4:$G$39,4,FALSE)="YES"),V778,""),"")</f>
        <v/>
      </c>
      <c r="AB778" s="116" t="str">
        <f>IFERROR(IF(AND(VLOOKUP($F778,'Aircraft list'!$A$4:$G$39,2,FALSE)="YES",VLOOKUP($F778,'Aircraft list'!$A$4:$G$39,6,FALSE)="YES"),T778,""),"")</f>
        <v/>
      </c>
      <c r="AC778" s="115" t="str">
        <f>IFERROR(IF(AND(VLOOKUP($F778,'Aircraft list'!$A$4:$G$39,2,FALSE)="YES",VLOOKUP($F778,'Aircraft list'!$A$4:$G$39,6,FALSE)="YES"),V778,""),"")</f>
        <v/>
      </c>
      <c r="AD778" s="116" t="str">
        <f>IFERROR(IF(AND(VLOOKUP($F778,'Aircraft list'!$A$4:$G$39,3,FALSE)="YES",VLOOKUP($F778,'Aircraft list'!$A$4:$G$39,6,FALSE)="YES"),T778,""),"")</f>
        <v/>
      </c>
      <c r="AE778" s="117" t="str">
        <f>IFERROR(IF(AND(VLOOKUP($F778,'Aircraft list'!$A$4:$G$39,3,FALSE)="YES",VLOOKUP($F778,'Aircraft list'!$A$4:$G$39,6,FALSE)="YES"),U778,""),"")</f>
        <v/>
      </c>
      <c r="AF778" s="115" t="str">
        <f>IFERROR(IF(AND(VLOOKUP($F778,'Aircraft list'!$A$4:$G$39,3,FALSE)="YES",VLOOKUP($F778,'Aircraft list'!$A$4:$G$39,6,FALSE)="YES"),V778,""),"")</f>
        <v/>
      </c>
      <c r="AG778" s="116" t="str">
        <f>IFERROR(IF(VLOOKUP($F778,'Aircraft list'!$A$4:$G$39,5,FALSE)="YES",T778,""),"")</f>
        <v/>
      </c>
      <c r="AH778" s="117" t="str">
        <f>IFERROR(IF(VLOOKUP($F778,'Aircraft list'!$A$4:$G$39,5,FALSE)="YES",U778,""),"")</f>
        <v/>
      </c>
      <c r="AI778" s="115" t="str">
        <f>IFERROR(IF(VLOOKUP($F778,'Aircraft list'!$A$4:$G$39,5,FALSE)="YES",V778,""),"")</f>
        <v/>
      </c>
      <c r="AJ778" s="101"/>
      <c r="AK778" s="101"/>
      <c r="AL778" s="101"/>
      <c r="AM778" s="102" t="str">
        <f>IFERROR(IF(VLOOKUP($F778,'Aircraft list'!$A$4:$G$39,7,FALSE)="YES",N778,""),"")</f>
        <v/>
      </c>
      <c r="AN778" s="112"/>
      <c r="AO778" s="101"/>
      <c r="AP778" s="101"/>
      <c r="AQ778" s="101"/>
      <c r="AR778" s="111"/>
      <c r="AS778" s="102"/>
      <c r="AT778" s="102"/>
    </row>
    <row r="779" spans="1:46" s="50" customFormat="1">
      <c r="A779" s="84"/>
      <c r="B779" s="75"/>
      <c r="C779" s="76"/>
      <c r="D779" s="77"/>
      <c r="E779" s="73" t="str">
        <f t="shared" si="39"/>
        <v/>
      </c>
      <c r="F779" s="79"/>
      <c r="G779" s="80"/>
      <c r="H779" s="50" t="str">
        <f>IFERROR(IF(VLOOKUP(F779,'Aircraft list'!$A$4:$T$59, 3,FALSE)="YES", "ME", "SE" )," ")</f>
        <v xml:space="preserve"> </v>
      </c>
      <c r="I779" s="80"/>
      <c r="J779" s="81" t="str">
        <f ca="1">IFERROR(IF(AND(
MOD(C779-fctlontodouble(VLOOKUP(B779,#REF!,4,FALSE))/360,1)&gt;=MOD((((MID((MID((IF(ISERR(A779),"",fctsoleil(A779,fctlattodouble(VLOOKUP(B779,#REF!,3,FALSE)),fctlontodouble(VLOOKUP(B779,#REF!,4,FALSE)),FALSE))),1,4)),1,2))*60+MID((MID((IF(ISERR(A779),"",fctsoleil(A779,fctlattodouble(VLOOKUP(B779,#REF!,3,FALSE)),fctlontodouble(VLOOKUP(B779,#REF!,4,FALSE)),FALSE))),1,4)),3,4))/(60*24))-fctlontodouble(VLOOKUP(B779,#REF!,4,FALSE))/360,1),
MOD(C779-fctlontodouble(VLOOKUP(B779,#REF!,4,FALSE))/360,1)&lt;MOD((((MID((MID((IF(ISERR(A779),"",fctsoleil(A779,fctlattodouble(VLOOKUP(B779,#REF!,3,FALSE)),fctlontodouble(VLOOKUP(B779,#REF!,4,FALSE)),FALSE))),7,4)),1,2))*60+MID((MID((IF(ISERR(A779),"",fctsoleil(A779,fctlattodouble(VLOOKUP(B779,#REF!,3,FALSE)),fctlontodouble(VLOOKUP(B779,#REF!,4,FALSE)),FALSE))),7,4)),3,4))/(60*24))-fctlontodouble(VLOOKUP(B779,#REF!,4,FALSE))/360,1)
),1,""),"")</f>
        <v/>
      </c>
      <c r="K779" s="82" t="str">
        <f t="shared" si="40"/>
        <v/>
      </c>
      <c r="L779" s="79" t="str">
        <f ca="1">IFERROR(IF(AND(
MOD(E779-fctlontodouble(VLOOKUP(D779,#REF!,4,FALSE))/360,1)&gt;=MOD((((MID((MID((IF(ISERR(A779),"",fctsoleil(A779,fctlattodouble(VLOOKUP(D779,#REF!,3,FALSE)),fctlontodouble(VLOOKUP(D779,#REF!,4,FALSE)),FALSE))),1,4)),1,2))*60+MID((MID((IF(ISERR(A779),"",fctsoleil(A779,fctlattodouble(VLOOKUP(D779,#REF!,3,FALSE)),fctlontodouble(VLOOKUP(D779,#REF!,4,FALSE)),FALSE))),1,4)),3,4))/(60*24))-fctlontodouble(VLOOKUP(D779,#REF!,4,FALSE))/360,1),
MOD(E779-fctlontodouble(VLOOKUP(D779,#REF!,4,FALSE))/360,1)&lt;MOD((((MID((MID((IF(ISERR(A779),"",fctsoleil(A779,fctlattodouble(VLOOKUP(D779,#REF!,3,FALSE)),fctlontodouble(VLOOKUP(D779,#REF!,4,FALSE)),FALSE))),7,4)),1,2))*60+MID((MID((IF(ISERR(A779),"",fctsoleil(A779,fctlattodouble(VLOOKUP(D779,#REF!,3,FALSE)),fctlontodouble(VLOOKUP(D779,#REF!,4,FALSE)),FALSE))),7,4)),3,4))/(60*24))-fctlontodouble(VLOOKUP(D779,#REF!,4,FALSE))/360,1)
),1," "),"")</f>
        <v/>
      </c>
      <c r="M779" s="79" t="str">
        <f t="shared" si="41"/>
        <v/>
      </c>
      <c r="N779" s="94"/>
      <c r="O779" s="83"/>
      <c r="P779" s="95"/>
      <c r="Q779" s="96"/>
      <c r="R779" s="97" t="str">
        <f>IF(AND(A779&lt;&gt;0,B779&lt;&gt;0,D779&lt;&gt;0,C779&lt;&gt;0,N779&lt;&gt;0),(vol_de_nuit(B779,D779,A779,C779,N779/24)*24),"")</f>
        <v/>
      </c>
      <c r="S779" s="98"/>
      <c r="T779" s="95"/>
      <c r="U779" s="99"/>
      <c r="V779" s="100"/>
      <c r="W779" s="101"/>
      <c r="X779" s="116" t="str">
        <f>IFERROR(IF(AND(VLOOKUP($F779,'Aircraft list'!$A$4:$G$39,2,FALSE)="YES",VLOOKUP($F779,'Aircraft list'!$A$4:$G$39,4,FALSE)="YES"),T779,""),"")</f>
        <v/>
      </c>
      <c r="Y779" s="115" t="str">
        <f>IFERROR(IF(AND(VLOOKUP($F779,'Aircraft list'!$A$4:$G$39,2,FALSE)="YES",VLOOKUP($F779,'Aircraft list'!$A$4:$G$39,4,FALSE)="YES"),V779,""),"")</f>
        <v/>
      </c>
      <c r="Z779" s="116" t="str">
        <f>IFERROR(IF(AND(VLOOKUP($F779,'Aircraft list'!$A$4:$G$39,3,FALSE)="YES",VLOOKUP($F779,'Aircraft list'!$A$4:$G$39,4,FALSE)="YES"),T779,""),"")</f>
        <v/>
      </c>
      <c r="AA779" s="115" t="str">
        <f>IFERROR(IF(AND(VLOOKUP($F779,'Aircraft list'!$A$4:$G$39,3,FALSE)="YES",VLOOKUP($F779,'Aircraft list'!$A$4:$G$39,4,FALSE)="YES"),V779,""),"")</f>
        <v/>
      </c>
      <c r="AB779" s="116" t="str">
        <f>IFERROR(IF(AND(VLOOKUP($F779,'Aircraft list'!$A$4:$G$39,2,FALSE)="YES",VLOOKUP($F779,'Aircraft list'!$A$4:$G$39,6,FALSE)="YES"),T779,""),"")</f>
        <v/>
      </c>
      <c r="AC779" s="115" t="str">
        <f>IFERROR(IF(AND(VLOOKUP($F779,'Aircraft list'!$A$4:$G$39,2,FALSE)="YES",VLOOKUP($F779,'Aircraft list'!$A$4:$G$39,6,FALSE)="YES"),V779,""),"")</f>
        <v/>
      </c>
      <c r="AD779" s="116" t="str">
        <f>IFERROR(IF(AND(VLOOKUP($F779,'Aircraft list'!$A$4:$G$39,3,FALSE)="YES",VLOOKUP($F779,'Aircraft list'!$A$4:$G$39,6,FALSE)="YES"),T779,""),"")</f>
        <v/>
      </c>
      <c r="AE779" s="117" t="str">
        <f>IFERROR(IF(AND(VLOOKUP($F779,'Aircraft list'!$A$4:$G$39,3,FALSE)="YES",VLOOKUP($F779,'Aircraft list'!$A$4:$G$39,6,FALSE)="YES"),U779,""),"")</f>
        <v/>
      </c>
      <c r="AF779" s="115" t="str">
        <f>IFERROR(IF(AND(VLOOKUP($F779,'Aircraft list'!$A$4:$G$39,3,FALSE)="YES",VLOOKUP($F779,'Aircraft list'!$A$4:$G$39,6,FALSE)="YES"),V779,""),"")</f>
        <v/>
      </c>
      <c r="AG779" s="116" t="str">
        <f>IFERROR(IF(VLOOKUP($F779,'Aircraft list'!$A$4:$G$39,5,FALSE)="YES",T779,""),"")</f>
        <v/>
      </c>
      <c r="AH779" s="117" t="str">
        <f>IFERROR(IF(VLOOKUP($F779,'Aircraft list'!$A$4:$G$39,5,FALSE)="YES",U779,""),"")</f>
        <v/>
      </c>
      <c r="AI779" s="115" t="str">
        <f>IFERROR(IF(VLOOKUP($F779,'Aircraft list'!$A$4:$G$39,5,FALSE)="YES",V779,""),"")</f>
        <v/>
      </c>
      <c r="AJ779" s="101"/>
      <c r="AK779" s="101"/>
      <c r="AL779" s="101"/>
      <c r="AM779" s="102" t="str">
        <f>IFERROR(IF(VLOOKUP($F779,'Aircraft list'!$A$4:$G$39,7,FALSE)="YES",N779,""),"")</f>
        <v/>
      </c>
      <c r="AN779" s="112"/>
      <c r="AO779" s="101"/>
      <c r="AP779" s="101"/>
      <c r="AQ779" s="101"/>
      <c r="AR779" s="111"/>
      <c r="AS779" s="102"/>
      <c r="AT779" s="102"/>
    </row>
    <row r="780" spans="1:46" s="50" customFormat="1">
      <c r="A780" s="84"/>
      <c r="B780" s="75"/>
      <c r="C780" s="76"/>
      <c r="D780" s="77"/>
      <c r="E780" s="73" t="str">
        <f t="shared" si="39"/>
        <v/>
      </c>
      <c r="F780" s="79"/>
      <c r="G780" s="80"/>
      <c r="H780" s="50" t="str">
        <f>IFERROR(IF(VLOOKUP(F780,'Aircraft list'!$A$4:$T$59, 3,FALSE)="YES", "ME", "SE" )," ")</f>
        <v xml:space="preserve"> </v>
      </c>
      <c r="I780" s="80"/>
      <c r="J780" s="81" t="str">
        <f ca="1">IFERROR(IF(AND(
MOD(C780-fctlontodouble(VLOOKUP(B780,#REF!,4,FALSE))/360,1)&gt;=MOD((((MID((MID((IF(ISERR(A780),"",fctsoleil(A780,fctlattodouble(VLOOKUP(B780,#REF!,3,FALSE)),fctlontodouble(VLOOKUP(B780,#REF!,4,FALSE)),FALSE))),1,4)),1,2))*60+MID((MID((IF(ISERR(A780),"",fctsoleil(A780,fctlattodouble(VLOOKUP(B780,#REF!,3,FALSE)),fctlontodouble(VLOOKUP(B780,#REF!,4,FALSE)),FALSE))),1,4)),3,4))/(60*24))-fctlontodouble(VLOOKUP(B780,#REF!,4,FALSE))/360,1),
MOD(C780-fctlontodouble(VLOOKUP(B780,#REF!,4,FALSE))/360,1)&lt;MOD((((MID((MID((IF(ISERR(A780),"",fctsoleil(A780,fctlattodouble(VLOOKUP(B780,#REF!,3,FALSE)),fctlontodouble(VLOOKUP(B780,#REF!,4,FALSE)),FALSE))),7,4)),1,2))*60+MID((MID((IF(ISERR(A780),"",fctsoleil(A780,fctlattodouble(VLOOKUP(B780,#REF!,3,FALSE)),fctlontodouble(VLOOKUP(B780,#REF!,4,FALSE)),FALSE))),7,4)),3,4))/(60*24))-fctlontodouble(VLOOKUP(B780,#REF!,4,FALSE))/360,1)
),1,""),"")</f>
        <v/>
      </c>
      <c r="K780" s="82" t="str">
        <f t="shared" si="40"/>
        <v/>
      </c>
      <c r="L780" s="79" t="str">
        <f ca="1">IFERROR(IF(AND(
MOD(E780-fctlontodouble(VLOOKUP(D780,#REF!,4,FALSE))/360,1)&gt;=MOD((((MID((MID((IF(ISERR(A780),"",fctsoleil(A780,fctlattodouble(VLOOKUP(D780,#REF!,3,FALSE)),fctlontodouble(VLOOKUP(D780,#REF!,4,FALSE)),FALSE))),1,4)),1,2))*60+MID((MID((IF(ISERR(A780),"",fctsoleil(A780,fctlattodouble(VLOOKUP(D780,#REF!,3,FALSE)),fctlontodouble(VLOOKUP(D780,#REF!,4,FALSE)),FALSE))),1,4)),3,4))/(60*24))-fctlontodouble(VLOOKUP(D780,#REF!,4,FALSE))/360,1),
MOD(E780-fctlontodouble(VLOOKUP(D780,#REF!,4,FALSE))/360,1)&lt;MOD((((MID((MID((IF(ISERR(A780),"",fctsoleil(A780,fctlattodouble(VLOOKUP(D780,#REF!,3,FALSE)),fctlontodouble(VLOOKUP(D780,#REF!,4,FALSE)),FALSE))),7,4)),1,2))*60+MID((MID((IF(ISERR(A780),"",fctsoleil(A780,fctlattodouble(VLOOKUP(D780,#REF!,3,FALSE)),fctlontodouble(VLOOKUP(D780,#REF!,4,FALSE)),FALSE))),7,4)),3,4))/(60*24))-fctlontodouble(VLOOKUP(D780,#REF!,4,FALSE))/360,1)
),1," "),"")</f>
        <v/>
      </c>
      <c r="M780" s="79" t="str">
        <f t="shared" si="41"/>
        <v/>
      </c>
      <c r="N780" s="94"/>
      <c r="O780" s="83"/>
      <c r="P780" s="95"/>
      <c r="Q780" s="96"/>
      <c r="R780" s="97" t="str">
        <f>IF(AND(A780&lt;&gt;0,B780&lt;&gt;0,D780&lt;&gt;0,C780&lt;&gt;0,N780&lt;&gt;0),(vol_de_nuit(B780,D780,A780,C780,N780/24)*24),"")</f>
        <v/>
      </c>
      <c r="S780" s="98"/>
      <c r="T780" s="95"/>
      <c r="U780" s="99"/>
      <c r="V780" s="100"/>
      <c r="W780" s="101"/>
      <c r="X780" s="116" t="str">
        <f>IFERROR(IF(AND(VLOOKUP($F780,'Aircraft list'!$A$4:$G$39,2,FALSE)="YES",VLOOKUP($F780,'Aircraft list'!$A$4:$G$39,4,FALSE)="YES"),T780,""),"")</f>
        <v/>
      </c>
      <c r="Y780" s="115" t="str">
        <f>IFERROR(IF(AND(VLOOKUP($F780,'Aircraft list'!$A$4:$G$39,2,FALSE)="YES",VLOOKUP($F780,'Aircraft list'!$A$4:$G$39,4,FALSE)="YES"),V780,""),"")</f>
        <v/>
      </c>
      <c r="Z780" s="116" t="str">
        <f>IFERROR(IF(AND(VLOOKUP($F780,'Aircraft list'!$A$4:$G$39,3,FALSE)="YES",VLOOKUP($F780,'Aircraft list'!$A$4:$G$39,4,FALSE)="YES"),T780,""),"")</f>
        <v/>
      </c>
      <c r="AA780" s="115" t="str">
        <f>IFERROR(IF(AND(VLOOKUP($F780,'Aircraft list'!$A$4:$G$39,3,FALSE)="YES",VLOOKUP($F780,'Aircraft list'!$A$4:$G$39,4,FALSE)="YES"),V780,""),"")</f>
        <v/>
      </c>
      <c r="AB780" s="116" t="str">
        <f>IFERROR(IF(AND(VLOOKUP($F780,'Aircraft list'!$A$4:$G$39,2,FALSE)="YES",VLOOKUP($F780,'Aircraft list'!$A$4:$G$39,6,FALSE)="YES"),T780,""),"")</f>
        <v/>
      </c>
      <c r="AC780" s="115" t="str">
        <f>IFERROR(IF(AND(VLOOKUP($F780,'Aircraft list'!$A$4:$G$39,2,FALSE)="YES",VLOOKUP($F780,'Aircraft list'!$A$4:$G$39,6,FALSE)="YES"),V780,""),"")</f>
        <v/>
      </c>
      <c r="AD780" s="116" t="str">
        <f>IFERROR(IF(AND(VLOOKUP($F780,'Aircraft list'!$A$4:$G$39,3,FALSE)="YES",VLOOKUP($F780,'Aircraft list'!$A$4:$G$39,6,FALSE)="YES"),T780,""),"")</f>
        <v/>
      </c>
      <c r="AE780" s="117" t="str">
        <f>IFERROR(IF(AND(VLOOKUP($F780,'Aircraft list'!$A$4:$G$39,3,FALSE)="YES",VLOOKUP($F780,'Aircraft list'!$A$4:$G$39,6,FALSE)="YES"),U780,""),"")</f>
        <v/>
      </c>
      <c r="AF780" s="115" t="str">
        <f>IFERROR(IF(AND(VLOOKUP($F780,'Aircraft list'!$A$4:$G$39,3,FALSE)="YES",VLOOKUP($F780,'Aircraft list'!$A$4:$G$39,6,FALSE)="YES"),V780,""),"")</f>
        <v/>
      </c>
      <c r="AG780" s="116" t="str">
        <f>IFERROR(IF(VLOOKUP($F780,'Aircraft list'!$A$4:$G$39,5,FALSE)="YES",T780,""),"")</f>
        <v/>
      </c>
      <c r="AH780" s="117" t="str">
        <f>IFERROR(IF(VLOOKUP($F780,'Aircraft list'!$A$4:$G$39,5,FALSE)="YES",U780,""),"")</f>
        <v/>
      </c>
      <c r="AI780" s="115" t="str">
        <f>IFERROR(IF(VLOOKUP($F780,'Aircraft list'!$A$4:$G$39,5,FALSE)="YES",V780,""),"")</f>
        <v/>
      </c>
      <c r="AJ780" s="101"/>
      <c r="AK780" s="101"/>
      <c r="AL780" s="101"/>
      <c r="AM780" s="102" t="str">
        <f>IFERROR(IF(VLOOKUP($F780,'Aircraft list'!$A$4:$G$39,7,FALSE)="YES",N780,""),"")</f>
        <v/>
      </c>
      <c r="AN780" s="112"/>
      <c r="AO780" s="101"/>
      <c r="AP780" s="101"/>
      <c r="AQ780" s="101"/>
      <c r="AR780" s="111"/>
      <c r="AS780" s="102"/>
      <c r="AT780" s="102"/>
    </row>
    <row r="781" spans="1:46" s="50" customFormat="1">
      <c r="A781" s="84"/>
      <c r="B781" s="75"/>
      <c r="C781" s="76"/>
      <c r="D781" s="77"/>
      <c r="E781" s="73" t="str">
        <f t="shared" si="39"/>
        <v/>
      </c>
      <c r="F781" s="79"/>
      <c r="G781" s="80"/>
      <c r="H781" s="50" t="str">
        <f>IFERROR(IF(VLOOKUP(F781,'Aircraft list'!$A$4:$T$59, 3,FALSE)="YES", "ME", "SE" )," ")</f>
        <v xml:space="preserve"> </v>
      </c>
      <c r="I781" s="80"/>
      <c r="J781" s="81" t="str">
        <f ca="1">IFERROR(IF(AND(
MOD(C781-fctlontodouble(VLOOKUP(B781,#REF!,4,FALSE))/360,1)&gt;=MOD((((MID((MID((IF(ISERR(A781),"",fctsoleil(A781,fctlattodouble(VLOOKUP(B781,#REF!,3,FALSE)),fctlontodouble(VLOOKUP(B781,#REF!,4,FALSE)),FALSE))),1,4)),1,2))*60+MID((MID((IF(ISERR(A781),"",fctsoleil(A781,fctlattodouble(VLOOKUP(B781,#REF!,3,FALSE)),fctlontodouble(VLOOKUP(B781,#REF!,4,FALSE)),FALSE))),1,4)),3,4))/(60*24))-fctlontodouble(VLOOKUP(B781,#REF!,4,FALSE))/360,1),
MOD(C781-fctlontodouble(VLOOKUP(B781,#REF!,4,FALSE))/360,1)&lt;MOD((((MID((MID((IF(ISERR(A781),"",fctsoleil(A781,fctlattodouble(VLOOKUP(B781,#REF!,3,FALSE)),fctlontodouble(VLOOKUP(B781,#REF!,4,FALSE)),FALSE))),7,4)),1,2))*60+MID((MID((IF(ISERR(A781),"",fctsoleil(A781,fctlattodouble(VLOOKUP(B781,#REF!,3,FALSE)),fctlontodouble(VLOOKUP(B781,#REF!,4,FALSE)),FALSE))),7,4)),3,4))/(60*24))-fctlontodouble(VLOOKUP(B781,#REF!,4,FALSE))/360,1)
),1,""),"")</f>
        <v/>
      </c>
      <c r="K781" s="82" t="str">
        <f t="shared" si="40"/>
        <v/>
      </c>
      <c r="L781" s="79" t="str">
        <f ca="1">IFERROR(IF(AND(
MOD(E781-fctlontodouble(VLOOKUP(D781,#REF!,4,FALSE))/360,1)&gt;=MOD((((MID((MID((IF(ISERR(A781),"",fctsoleil(A781,fctlattodouble(VLOOKUP(D781,#REF!,3,FALSE)),fctlontodouble(VLOOKUP(D781,#REF!,4,FALSE)),FALSE))),1,4)),1,2))*60+MID((MID((IF(ISERR(A781),"",fctsoleil(A781,fctlattodouble(VLOOKUP(D781,#REF!,3,FALSE)),fctlontodouble(VLOOKUP(D781,#REF!,4,FALSE)),FALSE))),1,4)),3,4))/(60*24))-fctlontodouble(VLOOKUP(D781,#REF!,4,FALSE))/360,1),
MOD(E781-fctlontodouble(VLOOKUP(D781,#REF!,4,FALSE))/360,1)&lt;MOD((((MID((MID((IF(ISERR(A781),"",fctsoleil(A781,fctlattodouble(VLOOKUP(D781,#REF!,3,FALSE)),fctlontodouble(VLOOKUP(D781,#REF!,4,FALSE)),FALSE))),7,4)),1,2))*60+MID((MID((IF(ISERR(A781),"",fctsoleil(A781,fctlattodouble(VLOOKUP(D781,#REF!,3,FALSE)),fctlontodouble(VLOOKUP(D781,#REF!,4,FALSE)),FALSE))),7,4)),3,4))/(60*24))-fctlontodouble(VLOOKUP(D781,#REF!,4,FALSE))/360,1)
),1," "),"")</f>
        <v/>
      </c>
      <c r="M781" s="79" t="str">
        <f t="shared" si="41"/>
        <v/>
      </c>
      <c r="N781" s="94"/>
      <c r="O781" s="83"/>
      <c r="P781" s="95"/>
      <c r="Q781" s="96"/>
      <c r="R781" s="97" t="str">
        <f>IF(AND(A781&lt;&gt;0,B781&lt;&gt;0,D781&lt;&gt;0,C781&lt;&gt;0,N781&lt;&gt;0),(vol_de_nuit(B781,D781,A781,C781,N781/24)*24),"")</f>
        <v/>
      </c>
      <c r="S781" s="98"/>
      <c r="T781" s="95"/>
      <c r="U781" s="99"/>
      <c r="V781" s="100"/>
      <c r="W781" s="101"/>
      <c r="X781" s="116" t="str">
        <f>IFERROR(IF(AND(VLOOKUP($F781,'Aircraft list'!$A$4:$G$39,2,FALSE)="YES",VLOOKUP($F781,'Aircraft list'!$A$4:$G$39,4,FALSE)="YES"),T781,""),"")</f>
        <v/>
      </c>
      <c r="Y781" s="115" t="str">
        <f>IFERROR(IF(AND(VLOOKUP($F781,'Aircraft list'!$A$4:$G$39,2,FALSE)="YES",VLOOKUP($F781,'Aircraft list'!$A$4:$G$39,4,FALSE)="YES"),V781,""),"")</f>
        <v/>
      </c>
      <c r="Z781" s="116" t="str">
        <f>IFERROR(IF(AND(VLOOKUP($F781,'Aircraft list'!$A$4:$G$39,3,FALSE)="YES",VLOOKUP($F781,'Aircraft list'!$A$4:$G$39,4,FALSE)="YES"),T781,""),"")</f>
        <v/>
      </c>
      <c r="AA781" s="115" t="str">
        <f>IFERROR(IF(AND(VLOOKUP($F781,'Aircraft list'!$A$4:$G$39,3,FALSE)="YES",VLOOKUP($F781,'Aircraft list'!$A$4:$G$39,4,FALSE)="YES"),V781,""),"")</f>
        <v/>
      </c>
      <c r="AB781" s="116" t="str">
        <f>IFERROR(IF(AND(VLOOKUP($F781,'Aircraft list'!$A$4:$G$39,2,FALSE)="YES",VLOOKUP($F781,'Aircraft list'!$A$4:$G$39,6,FALSE)="YES"),T781,""),"")</f>
        <v/>
      </c>
      <c r="AC781" s="115" t="str">
        <f>IFERROR(IF(AND(VLOOKUP($F781,'Aircraft list'!$A$4:$G$39,2,FALSE)="YES",VLOOKUP($F781,'Aircraft list'!$A$4:$G$39,6,FALSE)="YES"),V781,""),"")</f>
        <v/>
      </c>
      <c r="AD781" s="116" t="str">
        <f>IFERROR(IF(AND(VLOOKUP($F781,'Aircraft list'!$A$4:$G$39,3,FALSE)="YES",VLOOKUP($F781,'Aircraft list'!$A$4:$G$39,6,FALSE)="YES"),T781,""),"")</f>
        <v/>
      </c>
      <c r="AE781" s="117" t="str">
        <f>IFERROR(IF(AND(VLOOKUP($F781,'Aircraft list'!$A$4:$G$39,3,FALSE)="YES",VLOOKUP($F781,'Aircraft list'!$A$4:$G$39,6,FALSE)="YES"),U781,""),"")</f>
        <v/>
      </c>
      <c r="AF781" s="115" t="str">
        <f>IFERROR(IF(AND(VLOOKUP($F781,'Aircraft list'!$A$4:$G$39,3,FALSE)="YES",VLOOKUP($F781,'Aircraft list'!$A$4:$G$39,6,FALSE)="YES"),V781,""),"")</f>
        <v/>
      </c>
      <c r="AG781" s="116" t="str">
        <f>IFERROR(IF(VLOOKUP($F781,'Aircraft list'!$A$4:$G$39,5,FALSE)="YES",T781,""),"")</f>
        <v/>
      </c>
      <c r="AH781" s="117" t="str">
        <f>IFERROR(IF(VLOOKUP($F781,'Aircraft list'!$A$4:$G$39,5,FALSE)="YES",U781,""),"")</f>
        <v/>
      </c>
      <c r="AI781" s="115" t="str">
        <f>IFERROR(IF(VLOOKUP($F781,'Aircraft list'!$A$4:$G$39,5,FALSE)="YES",V781,""),"")</f>
        <v/>
      </c>
      <c r="AJ781" s="101"/>
      <c r="AK781" s="101"/>
      <c r="AL781" s="101"/>
      <c r="AM781" s="102" t="str">
        <f>IFERROR(IF(VLOOKUP($F781,'Aircraft list'!$A$4:$G$39,7,FALSE)="YES",N781,""),"")</f>
        <v/>
      </c>
      <c r="AN781" s="112"/>
      <c r="AO781" s="101"/>
      <c r="AP781" s="101"/>
      <c r="AQ781" s="101"/>
      <c r="AR781" s="111"/>
      <c r="AS781" s="102"/>
      <c r="AT781" s="102"/>
    </row>
    <row r="782" spans="1:46" s="50" customFormat="1">
      <c r="A782" s="84"/>
      <c r="B782" s="75"/>
      <c r="C782" s="76"/>
      <c r="D782" s="77"/>
      <c r="E782" s="73" t="str">
        <f t="shared" si="39"/>
        <v/>
      </c>
      <c r="F782" s="79"/>
      <c r="G782" s="80"/>
      <c r="H782" s="50" t="str">
        <f>IFERROR(IF(VLOOKUP(F782,'Aircraft list'!$A$4:$T$59, 3,FALSE)="YES", "ME", "SE" )," ")</f>
        <v xml:space="preserve"> </v>
      </c>
      <c r="I782" s="80"/>
      <c r="J782" s="81" t="str">
        <f ca="1">IFERROR(IF(AND(
MOD(C782-fctlontodouble(VLOOKUP(B782,#REF!,4,FALSE))/360,1)&gt;=MOD((((MID((MID((IF(ISERR(A782),"",fctsoleil(A782,fctlattodouble(VLOOKUP(B782,#REF!,3,FALSE)),fctlontodouble(VLOOKUP(B782,#REF!,4,FALSE)),FALSE))),1,4)),1,2))*60+MID((MID((IF(ISERR(A782),"",fctsoleil(A782,fctlattodouble(VLOOKUP(B782,#REF!,3,FALSE)),fctlontodouble(VLOOKUP(B782,#REF!,4,FALSE)),FALSE))),1,4)),3,4))/(60*24))-fctlontodouble(VLOOKUP(B782,#REF!,4,FALSE))/360,1),
MOD(C782-fctlontodouble(VLOOKUP(B782,#REF!,4,FALSE))/360,1)&lt;MOD((((MID((MID((IF(ISERR(A782),"",fctsoleil(A782,fctlattodouble(VLOOKUP(B782,#REF!,3,FALSE)),fctlontodouble(VLOOKUP(B782,#REF!,4,FALSE)),FALSE))),7,4)),1,2))*60+MID((MID((IF(ISERR(A782),"",fctsoleil(A782,fctlattodouble(VLOOKUP(B782,#REF!,3,FALSE)),fctlontodouble(VLOOKUP(B782,#REF!,4,FALSE)),FALSE))),7,4)),3,4))/(60*24))-fctlontodouble(VLOOKUP(B782,#REF!,4,FALSE))/360,1)
),1,""),"")</f>
        <v/>
      </c>
      <c r="K782" s="82" t="str">
        <f t="shared" si="40"/>
        <v/>
      </c>
      <c r="L782" s="79" t="str">
        <f ca="1">IFERROR(IF(AND(
MOD(E782-fctlontodouble(VLOOKUP(D782,#REF!,4,FALSE))/360,1)&gt;=MOD((((MID((MID((IF(ISERR(A782),"",fctsoleil(A782,fctlattodouble(VLOOKUP(D782,#REF!,3,FALSE)),fctlontodouble(VLOOKUP(D782,#REF!,4,FALSE)),FALSE))),1,4)),1,2))*60+MID((MID((IF(ISERR(A782),"",fctsoleil(A782,fctlattodouble(VLOOKUP(D782,#REF!,3,FALSE)),fctlontodouble(VLOOKUP(D782,#REF!,4,FALSE)),FALSE))),1,4)),3,4))/(60*24))-fctlontodouble(VLOOKUP(D782,#REF!,4,FALSE))/360,1),
MOD(E782-fctlontodouble(VLOOKUP(D782,#REF!,4,FALSE))/360,1)&lt;MOD((((MID((MID((IF(ISERR(A782),"",fctsoleil(A782,fctlattodouble(VLOOKUP(D782,#REF!,3,FALSE)),fctlontodouble(VLOOKUP(D782,#REF!,4,FALSE)),FALSE))),7,4)),1,2))*60+MID((MID((IF(ISERR(A782),"",fctsoleil(A782,fctlattodouble(VLOOKUP(D782,#REF!,3,FALSE)),fctlontodouble(VLOOKUP(D782,#REF!,4,FALSE)),FALSE))),7,4)),3,4))/(60*24))-fctlontodouble(VLOOKUP(D782,#REF!,4,FALSE))/360,1)
),1," "),"")</f>
        <v/>
      </c>
      <c r="M782" s="79" t="str">
        <f t="shared" si="41"/>
        <v/>
      </c>
      <c r="N782" s="94"/>
      <c r="O782" s="83"/>
      <c r="P782" s="95"/>
      <c r="Q782" s="96"/>
      <c r="R782" s="97" t="str">
        <f>IF(AND(A782&lt;&gt;0,B782&lt;&gt;0,D782&lt;&gt;0,C782&lt;&gt;0,N782&lt;&gt;0),(vol_de_nuit(B782,D782,A782,C782,N782/24)*24),"")</f>
        <v/>
      </c>
      <c r="S782" s="98"/>
      <c r="T782" s="95"/>
      <c r="U782" s="99"/>
      <c r="V782" s="100"/>
      <c r="W782" s="101"/>
      <c r="X782" s="116" t="str">
        <f>IFERROR(IF(AND(VLOOKUP($F782,'Aircraft list'!$A$4:$G$39,2,FALSE)="YES",VLOOKUP($F782,'Aircraft list'!$A$4:$G$39,4,FALSE)="YES"),T782,""),"")</f>
        <v/>
      </c>
      <c r="Y782" s="115" t="str">
        <f>IFERROR(IF(AND(VLOOKUP($F782,'Aircraft list'!$A$4:$G$39,2,FALSE)="YES",VLOOKUP($F782,'Aircraft list'!$A$4:$G$39,4,FALSE)="YES"),V782,""),"")</f>
        <v/>
      </c>
      <c r="Z782" s="116" t="str">
        <f>IFERROR(IF(AND(VLOOKUP($F782,'Aircraft list'!$A$4:$G$39,3,FALSE)="YES",VLOOKUP($F782,'Aircraft list'!$A$4:$G$39,4,FALSE)="YES"),T782,""),"")</f>
        <v/>
      </c>
      <c r="AA782" s="115" t="str">
        <f>IFERROR(IF(AND(VLOOKUP($F782,'Aircraft list'!$A$4:$G$39,3,FALSE)="YES",VLOOKUP($F782,'Aircraft list'!$A$4:$G$39,4,FALSE)="YES"),V782,""),"")</f>
        <v/>
      </c>
      <c r="AB782" s="116" t="str">
        <f>IFERROR(IF(AND(VLOOKUP($F782,'Aircraft list'!$A$4:$G$39,2,FALSE)="YES",VLOOKUP($F782,'Aircraft list'!$A$4:$G$39,6,FALSE)="YES"),T782,""),"")</f>
        <v/>
      </c>
      <c r="AC782" s="115" t="str">
        <f>IFERROR(IF(AND(VLOOKUP($F782,'Aircraft list'!$A$4:$G$39,2,FALSE)="YES",VLOOKUP($F782,'Aircraft list'!$A$4:$G$39,6,FALSE)="YES"),V782,""),"")</f>
        <v/>
      </c>
      <c r="AD782" s="116" t="str">
        <f>IFERROR(IF(AND(VLOOKUP($F782,'Aircraft list'!$A$4:$G$39,3,FALSE)="YES",VLOOKUP($F782,'Aircraft list'!$A$4:$G$39,6,FALSE)="YES"),T782,""),"")</f>
        <v/>
      </c>
      <c r="AE782" s="117" t="str">
        <f>IFERROR(IF(AND(VLOOKUP($F782,'Aircraft list'!$A$4:$G$39,3,FALSE)="YES",VLOOKUP($F782,'Aircraft list'!$A$4:$G$39,6,FALSE)="YES"),U782,""),"")</f>
        <v/>
      </c>
      <c r="AF782" s="115" t="str">
        <f>IFERROR(IF(AND(VLOOKUP($F782,'Aircraft list'!$A$4:$G$39,3,FALSE)="YES",VLOOKUP($F782,'Aircraft list'!$A$4:$G$39,6,FALSE)="YES"),V782,""),"")</f>
        <v/>
      </c>
      <c r="AG782" s="116" t="str">
        <f>IFERROR(IF(VLOOKUP($F782,'Aircraft list'!$A$4:$G$39,5,FALSE)="YES",T782,""),"")</f>
        <v/>
      </c>
      <c r="AH782" s="117" t="str">
        <f>IFERROR(IF(VLOOKUP($F782,'Aircraft list'!$A$4:$G$39,5,FALSE)="YES",U782,""),"")</f>
        <v/>
      </c>
      <c r="AI782" s="115" t="str">
        <f>IFERROR(IF(VLOOKUP($F782,'Aircraft list'!$A$4:$G$39,5,FALSE)="YES",V782,""),"")</f>
        <v/>
      </c>
      <c r="AJ782" s="101"/>
      <c r="AK782" s="101"/>
      <c r="AL782" s="101"/>
      <c r="AM782" s="102" t="str">
        <f>IFERROR(IF(VLOOKUP($F782,'Aircraft list'!$A$4:$G$39,7,FALSE)="YES",N782,""),"")</f>
        <v/>
      </c>
      <c r="AN782" s="112"/>
      <c r="AO782" s="101"/>
      <c r="AP782" s="101"/>
      <c r="AQ782" s="101"/>
      <c r="AR782" s="111"/>
      <c r="AS782" s="102"/>
      <c r="AT782" s="102"/>
    </row>
    <row r="783" spans="1:46" s="50" customFormat="1">
      <c r="A783" s="84"/>
      <c r="B783" s="75"/>
      <c r="C783" s="76"/>
      <c r="D783" s="77"/>
      <c r="E783" s="73" t="str">
        <f t="shared" si="39"/>
        <v/>
      </c>
      <c r="F783" s="79"/>
      <c r="G783" s="80"/>
      <c r="H783" s="50" t="str">
        <f>IFERROR(IF(VLOOKUP(F783,'Aircraft list'!$A$4:$T$59, 3,FALSE)="YES", "ME", "SE" )," ")</f>
        <v xml:space="preserve"> </v>
      </c>
      <c r="I783" s="80"/>
      <c r="J783" s="81" t="str">
        <f ca="1">IFERROR(IF(AND(
MOD(C783-fctlontodouble(VLOOKUP(B783,#REF!,4,FALSE))/360,1)&gt;=MOD((((MID((MID((IF(ISERR(A783),"",fctsoleil(A783,fctlattodouble(VLOOKUP(B783,#REF!,3,FALSE)),fctlontodouble(VLOOKUP(B783,#REF!,4,FALSE)),FALSE))),1,4)),1,2))*60+MID((MID((IF(ISERR(A783),"",fctsoleil(A783,fctlattodouble(VLOOKUP(B783,#REF!,3,FALSE)),fctlontodouble(VLOOKUP(B783,#REF!,4,FALSE)),FALSE))),1,4)),3,4))/(60*24))-fctlontodouble(VLOOKUP(B783,#REF!,4,FALSE))/360,1),
MOD(C783-fctlontodouble(VLOOKUP(B783,#REF!,4,FALSE))/360,1)&lt;MOD((((MID((MID((IF(ISERR(A783),"",fctsoleil(A783,fctlattodouble(VLOOKUP(B783,#REF!,3,FALSE)),fctlontodouble(VLOOKUP(B783,#REF!,4,FALSE)),FALSE))),7,4)),1,2))*60+MID((MID((IF(ISERR(A783),"",fctsoleil(A783,fctlattodouble(VLOOKUP(B783,#REF!,3,FALSE)),fctlontodouble(VLOOKUP(B783,#REF!,4,FALSE)),FALSE))),7,4)),3,4))/(60*24))-fctlontodouble(VLOOKUP(B783,#REF!,4,FALSE))/360,1)
),1,""),"")</f>
        <v/>
      </c>
      <c r="K783" s="82" t="str">
        <f t="shared" si="40"/>
        <v/>
      </c>
      <c r="L783" s="79" t="str">
        <f ca="1">IFERROR(IF(AND(
MOD(E783-fctlontodouble(VLOOKUP(D783,#REF!,4,FALSE))/360,1)&gt;=MOD((((MID((MID((IF(ISERR(A783),"",fctsoleil(A783,fctlattodouble(VLOOKUP(D783,#REF!,3,FALSE)),fctlontodouble(VLOOKUP(D783,#REF!,4,FALSE)),FALSE))),1,4)),1,2))*60+MID((MID((IF(ISERR(A783),"",fctsoleil(A783,fctlattodouble(VLOOKUP(D783,#REF!,3,FALSE)),fctlontodouble(VLOOKUP(D783,#REF!,4,FALSE)),FALSE))),1,4)),3,4))/(60*24))-fctlontodouble(VLOOKUP(D783,#REF!,4,FALSE))/360,1),
MOD(E783-fctlontodouble(VLOOKUP(D783,#REF!,4,FALSE))/360,1)&lt;MOD((((MID((MID((IF(ISERR(A783),"",fctsoleil(A783,fctlattodouble(VLOOKUP(D783,#REF!,3,FALSE)),fctlontodouble(VLOOKUP(D783,#REF!,4,FALSE)),FALSE))),7,4)),1,2))*60+MID((MID((IF(ISERR(A783),"",fctsoleil(A783,fctlattodouble(VLOOKUP(D783,#REF!,3,FALSE)),fctlontodouble(VLOOKUP(D783,#REF!,4,FALSE)),FALSE))),7,4)),3,4))/(60*24))-fctlontodouble(VLOOKUP(D783,#REF!,4,FALSE))/360,1)
),1," "),"")</f>
        <v/>
      </c>
      <c r="M783" s="79" t="str">
        <f t="shared" si="41"/>
        <v/>
      </c>
      <c r="N783" s="94"/>
      <c r="O783" s="83"/>
      <c r="P783" s="95"/>
      <c r="Q783" s="96"/>
      <c r="R783" s="97" t="str">
        <f>IF(AND(A783&lt;&gt;0,B783&lt;&gt;0,D783&lt;&gt;0,C783&lt;&gt;0,N783&lt;&gt;0),(vol_de_nuit(B783,D783,A783,C783,N783/24)*24),"")</f>
        <v/>
      </c>
      <c r="S783" s="98"/>
      <c r="T783" s="95"/>
      <c r="U783" s="99"/>
      <c r="V783" s="100"/>
      <c r="W783" s="101"/>
      <c r="X783" s="116" t="str">
        <f>IFERROR(IF(AND(VLOOKUP($F783,'Aircraft list'!$A$4:$G$39,2,FALSE)="YES",VLOOKUP($F783,'Aircraft list'!$A$4:$G$39,4,FALSE)="YES"),T783,""),"")</f>
        <v/>
      </c>
      <c r="Y783" s="115" t="str">
        <f>IFERROR(IF(AND(VLOOKUP($F783,'Aircraft list'!$A$4:$G$39,2,FALSE)="YES",VLOOKUP($F783,'Aircraft list'!$A$4:$G$39,4,FALSE)="YES"),V783,""),"")</f>
        <v/>
      </c>
      <c r="Z783" s="116" t="str">
        <f>IFERROR(IF(AND(VLOOKUP($F783,'Aircraft list'!$A$4:$G$39,3,FALSE)="YES",VLOOKUP($F783,'Aircraft list'!$A$4:$G$39,4,FALSE)="YES"),T783,""),"")</f>
        <v/>
      </c>
      <c r="AA783" s="115" t="str">
        <f>IFERROR(IF(AND(VLOOKUP($F783,'Aircraft list'!$A$4:$G$39,3,FALSE)="YES",VLOOKUP($F783,'Aircraft list'!$A$4:$G$39,4,FALSE)="YES"),V783,""),"")</f>
        <v/>
      </c>
      <c r="AB783" s="116" t="str">
        <f>IFERROR(IF(AND(VLOOKUP($F783,'Aircraft list'!$A$4:$G$39,2,FALSE)="YES",VLOOKUP($F783,'Aircraft list'!$A$4:$G$39,6,FALSE)="YES"),T783,""),"")</f>
        <v/>
      </c>
      <c r="AC783" s="115" t="str">
        <f>IFERROR(IF(AND(VLOOKUP($F783,'Aircraft list'!$A$4:$G$39,2,FALSE)="YES",VLOOKUP($F783,'Aircraft list'!$A$4:$G$39,6,FALSE)="YES"),V783,""),"")</f>
        <v/>
      </c>
      <c r="AD783" s="116" t="str">
        <f>IFERROR(IF(AND(VLOOKUP($F783,'Aircraft list'!$A$4:$G$39,3,FALSE)="YES",VLOOKUP($F783,'Aircraft list'!$A$4:$G$39,6,FALSE)="YES"),T783,""),"")</f>
        <v/>
      </c>
      <c r="AE783" s="117" t="str">
        <f>IFERROR(IF(AND(VLOOKUP($F783,'Aircraft list'!$A$4:$G$39,3,FALSE)="YES",VLOOKUP($F783,'Aircraft list'!$A$4:$G$39,6,FALSE)="YES"),U783,""),"")</f>
        <v/>
      </c>
      <c r="AF783" s="115" t="str">
        <f>IFERROR(IF(AND(VLOOKUP($F783,'Aircraft list'!$A$4:$G$39,3,FALSE)="YES",VLOOKUP($F783,'Aircraft list'!$A$4:$G$39,6,FALSE)="YES"),V783,""),"")</f>
        <v/>
      </c>
      <c r="AG783" s="116" t="str">
        <f>IFERROR(IF(VLOOKUP($F783,'Aircraft list'!$A$4:$G$39,5,FALSE)="YES",T783,""),"")</f>
        <v/>
      </c>
      <c r="AH783" s="117" t="str">
        <f>IFERROR(IF(VLOOKUP($F783,'Aircraft list'!$A$4:$G$39,5,FALSE)="YES",U783,""),"")</f>
        <v/>
      </c>
      <c r="AI783" s="115" t="str">
        <f>IFERROR(IF(VLOOKUP($F783,'Aircraft list'!$A$4:$G$39,5,FALSE)="YES",V783,""),"")</f>
        <v/>
      </c>
      <c r="AJ783" s="101"/>
      <c r="AK783" s="101"/>
      <c r="AL783" s="101"/>
      <c r="AM783" s="102" t="str">
        <f>IFERROR(IF(VLOOKUP($F783,'Aircraft list'!$A$4:$G$39,7,FALSE)="YES",N783,""),"")</f>
        <v/>
      </c>
      <c r="AN783" s="112"/>
      <c r="AO783" s="101"/>
      <c r="AP783" s="101"/>
      <c r="AQ783" s="101"/>
      <c r="AR783" s="111"/>
      <c r="AS783" s="102"/>
      <c r="AT783" s="102"/>
    </row>
    <row r="784" spans="1:46" s="50" customFormat="1">
      <c r="A784" s="84"/>
      <c r="B784" s="75"/>
      <c r="C784" s="76"/>
      <c r="D784" s="77"/>
      <c r="E784" s="73" t="str">
        <f t="shared" si="39"/>
        <v/>
      </c>
      <c r="F784" s="79"/>
      <c r="G784" s="80"/>
      <c r="H784" s="50" t="str">
        <f>IFERROR(IF(VLOOKUP(F784,'Aircraft list'!$A$4:$T$59, 3,FALSE)="YES", "ME", "SE" )," ")</f>
        <v xml:space="preserve"> </v>
      </c>
      <c r="I784" s="80"/>
      <c r="J784" s="81" t="str">
        <f ca="1">IFERROR(IF(AND(
MOD(C784-fctlontodouble(VLOOKUP(B784,#REF!,4,FALSE))/360,1)&gt;=MOD((((MID((MID((IF(ISERR(A784),"",fctsoleil(A784,fctlattodouble(VLOOKUP(B784,#REF!,3,FALSE)),fctlontodouble(VLOOKUP(B784,#REF!,4,FALSE)),FALSE))),1,4)),1,2))*60+MID((MID((IF(ISERR(A784),"",fctsoleil(A784,fctlattodouble(VLOOKUP(B784,#REF!,3,FALSE)),fctlontodouble(VLOOKUP(B784,#REF!,4,FALSE)),FALSE))),1,4)),3,4))/(60*24))-fctlontodouble(VLOOKUP(B784,#REF!,4,FALSE))/360,1),
MOD(C784-fctlontodouble(VLOOKUP(B784,#REF!,4,FALSE))/360,1)&lt;MOD((((MID((MID((IF(ISERR(A784),"",fctsoleil(A784,fctlattodouble(VLOOKUP(B784,#REF!,3,FALSE)),fctlontodouble(VLOOKUP(B784,#REF!,4,FALSE)),FALSE))),7,4)),1,2))*60+MID((MID((IF(ISERR(A784),"",fctsoleil(A784,fctlattodouble(VLOOKUP(B784,#REF!,3,FALSE)),fctlontodouble(VLOOKUP(B784,#REF!,4,FALSE)),FALSE))),7,4)),3,4))/(60*24))-fctlontodouble(VLOOKUP(B784,#REF!,4,FALSE))/360,1)
),1,""),"")</f>
        <v/>
      </c>
      <c r="K784" s="82" t="str">
        <f t="shared" si="40"/>
        <v/>
      </c>
      <c r="L784" s="79" t="str">
        <f ca="1">IFERROR(IF(AND(
MOD(E784-fctlontodouble(VLOOKUP(D784,#REF!,4,FALSE))/360,1)&gt;=MOD((((MID((MID((IF(ISERR(A784),"",fctsoleil(A784,fctlattodouble(VLOOKUP(D784,#REF!,3,FALSE)),fctlontodouble(VLOOKUP(D784,#REF!,4,FALSE)),FALSE))),1,4)),1,2))*60+MID((MID((IF(ISERR(A784),"",fctsoleil(A784,fctlattodouble(VLOOKUP(D784,#REF!,3,FALSE)),fctlontodouble(VLOOKUP(D784,#REF!,4,FALSE)),FALSE))),1,4)),3,4))/(60*24))-fctlontodouble(VLOOKUP(D784,#REF!,4,FALSE))/360,1),
MOD(E784-fctlontodouble(VLOOKUP(D784,#REF!,4,FALSE))/360,1)&lt;MOD((((MID((MID((IF(ISERR(A784),"",fctsoleil(A784,fctlattodouble(VLOOKUP(D784,#REF!,3,FALSE)),fctlontodouble(VLOOKUP(D784,#REF!,4,FALSE)),FALSE))),7,4)),1,2))*60+MID((MID((IF(ISERR(A784),"",fctsoleil(A784,fctlattodouble(VLOOKUP(D784,#REF!,3,FALSE)),fctlontodouble(VLOOKUP(D784,#REF!,4,FALSE)),FALSE))),7,4)),3,4))/(60*24))-fctlontodouble(VLOOKUP(D784,#REF!,4,FALSE))/360,1)
),1," "),"")</f>
        <v/>
      </c>
      <c r="M784" s="79" t="str">
        <f t="shared" si="41"/>
        <v/>
      </c>
      <c r="N784" s="94"/>
      <c r="O784" s="83"/>
      <c r="P784" s="95"/>
      <c r="Q784" s="96"/>
      <c r="R784" s="97" t="str">
        <f>IF(AND(A784&lt;&gt;0,B784&lt;&gt;0,D784&lt;&gt;0,C784&lt;&gt;0,N784&lt;&gt;0),(vol_de_nuit(B784,D784,A784,C784,N784/24)*24),"")</f>
        <v/>
      </c>
      <c r="S784" s="98"/>
      <c r="T784" s="95"/>
      <c r="U784" s="99"/>
      <c r="V784" s="100"/>
      <c r="W784" s="101"/>
      <c r="X784" s="116" t="str">
        <f>IFERROR(IF(AND(VLOOKUP($F784,'Aircraft list'!$A$4:$G$39,2,FALSE)="YES",VLOOKUP($F784,'Aircraft list'!$A$4:$G$39,4,FALSE)="YES"),T784,""),"")</f>
        <v/>
      </c>
      <c r="Y784" s="115" t="str">
        <f>IFERROR(IF(AND(VLOOKUP($F784,'Aircraft list'!$A$4:$G$39,2,FALSE)="YES",VLOOKUP($F784,'Aircraft list'!$A$4:$G$39,4,FALSE)="YES"),V784,""),"")</f>
        <v/>
      </c>
      <c r="Z784" s="116" t="str">
        <f>IFERROR(IF(AND(VLOOKUP($F784,'Aircraft list'!$A$4:$G$39,3,FALSE)="YES",VLOOKUP($F784,'Aircraft list'!$A$4:$G$39,4,FALSE)="YES"),T784,""),"")</f>
        <v/>
      </c>
      <c r="AA784" s="115" t="str">
        <f>IFERROR(IF(AND(VLOOKUP($F784,'Aircraft list'!$A$4:$G$39,3,FALSE)="YES",VLOOKUP($F784,'Aircraft list'!$A$4:$G$39,4,FALSE)="YES"),V784,""),"")</f>
        <v/>
      </c>
      <c r="AB784" s="116" t="str">
        <f>IFERROR(IF(AND(VLOOKUP($F784,'Aircraft list'!$A$4:$G$39,2,FALSE)="YES",VLOOKUP($F784,'Aircraft list'!$A$4:$G$39,6,FALSE)="YES"),T784,""),"")</f>
        <v/>
      </c>
      <c r="AC784" s="115" t="str">
        <f>IFERROR(IF(AND(VLOOKUP($F784,'Aircraft list'!$A$4:$G$39,2,FALSE)="YES",VLOOKUP($F784,'Aircraft list'!$A$4:$G$39,6,FALSE)="YES"),V784,""),"")</f>
        <v/>
      </c>
      <c r="AD784" s="116" t="str">
        <f>IFERROR(IF(AND(VLOOKUP($F784,'Aircraft list'!$A$4:$G$39,3,FALSE)="YES",VLOOKUP($F784,'Aircraft list'!$A$4:$G$39,6,FALSE)="YES"),T784,""),"")</f>
        <v/>
      </c>
      <c r="AE784" s="117" t="str">
        <f>IFERROR(IF(AND(VLOOKUP($F784,'Aircraft list'!$A$4:$G$39,3,FALSE)="YES",VLOOKUP($F784,'Aircraft list'!$A$4:$G$39,6,FALSE)="YES"),U784,""),"")</f>
        <v/>
      </c>
      <c r="AF784" s="115" t="str">
        <f>IFERROR(IF(AND(VLOOKUP($F784,'Aircraft list'!$A$4:$G$39,3,FALSE)="YES",VLOOKUP($F784,'Aircraft list'!$A$4:$G$39,6,FALSE)="YES"),V784,""),"")</f>
        <v/>
      </c>
      <c r="AG784" s="116" t="str">
        <f>IFERROR(IF(VLOOKUP($F784,'Aircraft list'!$A$4:$G$39,5,FALSE)="YES",T784,""),"")</f>
        <v/>
      </c>
      <c r="AH784" s="117" t="str">
        <f>IFERROR(IF(VLOOKUP($F784,'Aircraft list'!$A$4:$G$39,5,FALSE)="YES",U784,""),"")</f>
        <v/>
      </c>
      <c r="AI784" s="115" t="str">
        <f>IFERROR(IF(VLOOKUP($F784,'Aircraft list'!$A$4:$G$39,5,FALSE)="YES",V784,""),"")</f>
        <v/>
      </c>
      <c r="AJ784" s="101"/>
      <c r="AK784" s="101"/>
      <c r="AL784" s="101"/>
      <c r="AM784" s="102" t="str">
        <f>IFERROR(IF(VLOOKUP($F784,'Aircraft list'!$A$4:$G$39,7,FALSE)="YES",N784,""),"")</f>
        <v/>
      </c>
      <c r="AN784" s="112"/>
      <c r="AO784" s="101"/>
      <c r="AP784" s="101"/>
      <c r="AQ784" s="101"/>
      <c r="AR784" s="111"/>
      <c r="AS784" s="102"/>
      <c r="AT784" s="102"/>
    </row>
    <row r="785" spans="1:46" s="50" customFormat="1">
      <c r="A785" s="84"/>
      <c r="B785" s="75"/>
      <c r="C785" s="76"/>
      <c r="D785" s="77"/>
      <c r="E785" s="73" t="str">
        <f t="shared" si="39"/>
        <v/>
      </c>
      <c r="F785" s="79"/>
      <c r="G785" s="80"/>
      <c r="H785" s="50" t="str">
        <f>IFERROR(IF(VLOOKUP(F785,'Aircraft list'!$A$4:$T$59, 3,FALSE)="YES", "ME", "SE" )," ")</f>
        <v xml:space="preserve"> </v>
      </c>
      <c r="I785" s="80"/>
      <c r="J785" s="81" t="str">
        <f ca="1">IFERROR(IF(AND(
MOD(C785-fctlontodouble(VLOOKUP(B785,#REF!,4,FALSE))/360,1)&gt;=MOD((((MID((MID((IF(ISERR(A785),"",fctsoleil(A785,fctlattodouble(VLOOKUP(B785,#REF!,3,FALSE)),fctlontodouble(VLOOKUP(B785,#REF!,4,FALSE)),FALSE))),1,4)),1,2))*60+MID((MID((IF(ISERR(A785),"",fctsoleil(A785,fctlattodouble(VLOOKUP(B785,#REF!,3,FALSE)),fctlontodouble(VLOOKUP(B785,#REF!,4,FALSE)),FALSE))),1,4)),3,4))/(60*24))-fctlontodouble(VLOOKUP(B785,#REF!,4,FALSE))/360,1),
MOD(C785-fctlontodouble(VLOOKUP(B785,#REF!,4,FALSE))/360,1)&lt;MOD((((MID((MID((IF(ISERR(A785),"",fctsoleil(A785,fctlattodouble(VLOOKUP(B785,#REF!,3,FALSE)),fctlontodouble(VLOOKUP(B785,#REF!,4,FALSE)),FALSE))),7,4)),1,2))*60+MID((MID((IF(ISERR(A785),"",fctsoleil(A785,fctlattodouble(VLOOKUP(B785,#REF!,3,FALSE)),fctlontodouble(VLOOKUP(B785,#REF!,4,FALSE)),FALSE))),7,4)),3,4))/(60*24))-fctlontodouble(VLOOKUP(B785,#REF!,4,FALSE))/360,1)
),1,""),"")</f>
        <v/>
      </c>
      <c r="K785" s="82" t="str">
        <f t="shared" si="40"/>
        <v/>
      </c>
      <c r="L785" s="79" t="str">
        <f ca="1">IFERROR(IF(AND(
MOD(E785-fctlontodouble(VLOOKUP(D785,#REF!,4,FALSE))/360,1)&gt;=MOD((((MID((MID((IF(ISERR(A785),"",fctsoleil(A785,fctlattodouble(VLOOKUP(D785,#REF!,3,FALSE)),fctlontodouble(VLOOKUP(D785,#REF!,4,FALSE)),FALSE))),1,4)),1,2))*60+MID((MID((IF(ISERR(A785),"",fctsoleil(A785,fctlattodouble(VLOOKUP(D785,#REF!,3,FALSE)),fctlontodouble(VLOOKUP(D785,#REF!,4,FALSE)),FALSE))),1,4)),3,4))/(60*24))-fctlontodouble(VLOOKUP(D785,#REF!,4,FALSE))/360,1),
MOD(E785-fctlontodouble(VLOOKUP(D785,#REF!,4,FALSE))/360,1)&lt;MOD((((MID((MID((IF(ISERR(A785),"",fctsoleil(A785,fctlattodouble(VLOOKUP(D785,#REF!,3,FALSE)),fctlontodouble(VLOOKUP(D785,#REF!,4,FALSE)),FALSE))),7,4)),1,2))*60+MID((MID((IF(ISERR(A785),"",fctsoleil(A785,fctlattodouble(VLOOKUP(D785,#REF!,3,FALSE)),fctlontodouble(VLOOKUP(D785,#REF!,4,FALSE)),FALSE))),7,4)),3,4))/(60*24))-fctlontodouble(VLOOKUP(D785,#REF!,4,FALSE))/360,1)
),1," "),"")</f>
        <v/>
      </c>
      <c r="M785" s="79" t="str">
        <f t="shared" si="41"/>
        <v/>
      </c>
      <c r="N785" s="94"/>
      <c r="O785" s="83"/>
      <c r="P785" s="95"/>
      <c r="Q785" s="96"/>
      <c r="R785" s="97" t="str">
        <f>IF(AND(A785&lt;&gt;0,B785&lt;&gt;0,D785&lt;&gt;0,C785&lt;&gt;0,N785&lt;&gt;0),(vol_de_nuit(B785,D785,A785,C785,N785/24)*24),"")</f>
        <v/>
      </c>
      <c r="S785" s="98"/>
      <c r="T785" s="95"/>
      <c r="U785" s="99"/>
      <c r="V785" s="100"/>
      <c r="W785" s="101"/>
      <c r="X785" s="116" t="str">
        <f>IFERROR(IF(AND(VLOOKUP($F785,'Aircraft list'!$A$4:$G$39,2,FALSE)="YES",VLOOKUP($F785,'Aircraft list'!$A$4:$G$39,4,FALSE)="YES"),T785,""),"")</f>
        <v/>
      </c>
      <c r="Y785" s="115" t="str">
        <f>IFERROR(IF(AND(VLOOKUP($F785,'Aircraft list'!$A$4:$G$39,2,FALSE)="YES",VLOOKUP($F785,'Aircraft list'!$A$4:$G$39,4,FALSE)="YES"),V785,""),"")</f>
        <v/>
      </c>
      <c r="Z785" s="116" t="str">
        <f>IFERROR(IF(AND(VLOOKUP($F785,'Aircraft list'!$A$4:$G$39,3,FALSE)="YES",VLOOKUP($F785,'Aircraft list'!$A$4:$G$39,4,FALSE)="YES"),T785,""),"")</f>
        <v/>
      </c>
      <c r="AA785" s="115" t="str">
        <f>IFERROR(IF(AND(VLOOKUP($F785,'Aircraft list'!$A$4:$G$39,3,FALSE)="YES",VLOOKUP($F785,'Aircraft list'!$A$4:$G$39,4,FALSE)="YES"),V785,""),"")</f>
        <v/>
      </c>
      <c r="AB785" s="116" t="str">
        <f>IFERROR(IF(AND(VLOOKUP($F785,'Aircraft list'!$A$4:$G$39,2,FALSE)="YES",VLOOKUP($F785,'Aircraft list'!$A$4:$G$39,6,FALSE)="YES"),T785,""),"")</f>
        <v/>
      </c>
      <c r="AC785" s="115" t="str">
        <f>IFERROR(IF(AND(VLOOKUP($F785,'Aircraft list'!$A$4:$G$39,2,FALSE)="YES",VLOOKUP($F785,'Aircraft list'!$A$4:$G$39,6,FALSE)="YES"),V785,""),"")</f>
        <v/>
      </c>
      <c r="AD785" s="116" t="str">
        <f>IFERROR(IF(AND(VLOOKUP($F785,'Aircraft list'!$A$4:$G$39,3,FALSE)="YES",VLOOKUP($F785,'Aircraft list'!$A$4:$G$39,6,FALSE)="YES"),T785,""),"")</f>
        <v/>
      </c>
      <c r="AE785" s="117" t="str">
        <f>IFERROR(IF(AND(VLOOKUP($F785,'Aircraft list'!$A$4:$G$39,3,FALSE)="YES",VLOOKUP($F785,'Aircraft list'!$A$4:$G$39,6,FALSE)="YES"),U785,""),"")</f>
        <v/>
      </c>
      <c r="AF785" s="115" t="str">
        <f>IFERROR(IF(AND(VLOOKUP($F785,'Aircraft list'!$A$4:$G$39,3,FALSE)="YES",VLOOKUP($F785,'Aircraft list'!$A$4:$G$39,6,FALSE)="YES"),V785,""),"")</f>
        <v/>
      </c>
      <c r="AG785" s="116" t="str">
        <f>IFERROR(IF(VLOOKUP($F785,'Aircraft list'!$A$4:$G$39,5,FALSE)="YES",T785,""),"")</f>
        <v/>
      </c>
      <c r="AH785" s="117" t="str">
        <f>IFERROR(IF(VLOOKUP($F785,'Aircraft list'!$A$4:$G$39,5,FALSE)="YES",U785,""),"")</f>
        <v/>
      </c>
      <c r="AI785" s="115" t="str">
        <f>IFERROR(IF(VLOOKUP($F785,'Aircraft list'!$A$4:$G$39,5,FALSE)="YES",V785,""),"")</f>
        <v/>
      </c>
      <c r="AJ785" s="101"/>
      <c r="AK785" s="101"/>
      <c r="AL785" s="101"/>
      <c r="AM785" s="102" t="str">
        <f>IFERROR(IF(VLOOKUP($F785,'Aircraft list'!$A$4:$G$39,7,FALSE)="YES",N785,""),"")</f>
        <v/>
      </c>
      <c r="AN785" s="112"/>
      <c r="AO785" s="101"/>
      <c r="AP785" s="101"/>
      <c r="AQ785" s="101"/>
      <c r="AR785" s="111"/>
      <c r="AS785" s="102"/>
      <c r="AT785" s="102"/>
    </row>
    <row r="786" spans="1:46" s="50" customFormat="1">
      <c r="A786" s="84"/>
      <c r="B786" s="75"/>
      <c r="C786" s="76"/>
      <c r="D786" s="77"/>
      <c r="E786" s="73" t="str">
        <f t="shared" si="39"/>
        <v/>
      </c>
      <c r="F786" s="79"/>
      <c r="G786" s="80"/>
      <c r="H786" s="50" t="str">
        <f>IFERROR(IF(VLOOKUP(F786,'Aircraft list'!$A$4:$T$59, 3,FALSE)="YES", "ME", "SE" )," ")</f>
        <v xml:space="preserve"> </v>
      </c>
      <c r="I786" s="80"/>
      <c r="J786" s="81" t="str">
        <f ca="1">IFERROR(IF(AND(
MOD(C786-fctlontodouble(VLOOKUP(B786,#REF!,4,FALSE))/360,1)&gt;=MOD((((MID((MID((IF(ISERR(A786),"",fctsoleil(A786,fctlattodouble(VLOOKUP(B786,#REF!,3,FALSE)),fctlontodouble(VLOOKUP(B786,#REF!,4,FALSE)),FALSE))),1,4)),1,2))*60+MID((MID((IF(ISERR(A786),"",fctsoleil(A786,fctlattodouble(VLOOKUP(B786,#REF!,3,FALSE)),fctlontodouble(VLOOKUP(B786,#REF!,4,FALSE)),FALSE))),1,4)),3,4))/(60*24))-fctlontodouble(VLOOKUP(B786,#REF!,4,FALSE))/360,1),
MOD(C786-fctlontodouble(VLOOKUP(B786,#REF!,4,FALSE))/360,1)&lt;MOD((((MID((MID((IF(ISERR(A786),"",fctsoleil(A786,fctlattodouble(VLOOKUP(B786,#REF!,3,FALSE)),fctlontodouble(VLOOKUP(B786,#REF!,4,FALSE)),FALSE))),7,4)),1,2))*60+MID((MID((IF(ISERR(A786),"",fctsoleil(A786,fctlattodouble(VLOOKUP(B786,#REF!,3,FALSE)),fctlontodouble(VLOOKUP(B786,#REF!,4,FALSE)),FALSE))),7,4)),3,4))/(60*24))-fctlontodouble(VLOOKUP(B786,#REF!,4,FALSE))/360,1)
),1,""),"")</f>
        <v/>
      </c>
      <c r="K786" s="82" t="str">
        <f t="shared" si="40"/>
        <v/>
      </c>
      <c r="L786" s="79" t="str">
        <f ca="1">IFERROR(IF(AND(
MOD(E786-fctlontodouble(VLOOKUP(D786,#REF!,4,FALSE))/360,1)&gt;=MOD((((MID((MID((IF(ISERR(A786),"",fctsoleil(A786,fctlattodouble(VLOOKUP(D786,#REF!,3,FALSE)),fctlontodouble(VLOOKUP(D786,#REF!,4,FALSE)),FALSE))),1,4)),1,2))*60+MID((MID((IF(ISERR(A786),"",fctsoleil(A786,fctlattodouble(VLOOKUP(D786,#REF!,3,FALSE)),fctlontodouble(VLOOKUP(D786,#REF!,4,FALSE)),FALSE))),1,4)),3,4))/(60*24))-fctlontodouble(VLOOKUP(D786,#REF!,4,FALSE))/360,1),
MOD(E786-fctlontodouble(VLOOKUP(D786,#REF!,4,FALSE))/360,1)&lt;MOD((((MID((MID((IF(ISERR(A786),"",fctsoleil(A786,fctlattodouble(VLOOKUP(D786,#REF!,3,FALSE)),fctlontodouble(VLOOKUP(D786,#REF!,4,FALSE)),FALSE))),7,4)),1,2))*60+MID((MID((IF(ISERR(A786),"",fctsoleil(A786,fctlattodouble(VLOOKUP(D786,#REF!,3,FALSE)),fctlontodouble(VLOOKUP(D786,#REF!,4,FALSE)),FALSE))),7,4)),3,4))/(60*24))-fctlontodouble(VLOOKUP(D786,#REF!,4,FALSE))/360,1)
),1," "),"")</f>
        <v/>
      </c>
      <c r="M786" s="79" t="str">
        <f t="shared" si="41"/>
        <v/>
      </c>
      <c r="N786" s="94"/>
      <c r="O786" s="83"/>
      <c r="P786" s="95"/>
      <c r="Q786" s="96"/>
      <c r="R786" s="97" t="str">
        <f>IF(AND(A786&lt;&gt;0,B786&lt;&gt;0,D786&lt;&gt;0,C786&lt;&gt;0,N786&lt;&gt;0),(vol_de_nuit(B786,D786,A786,C786,N786/24)*24),"")</f>
        <v/>
      </c>
      <c r="S786" s="98"/>
      <c r="T786" s="95"/>
      <c r="U786" s="99"/>
      <c r="V786" s="100"/>
      <c r="W786" s="101"/>
      <c r="X786" s="116" t="str">
        <f>IFERROR(IF(AND(VLOOKUP($F786,'Aircraft list'!$A$4:$G$39,2,FALSE)="YES",VLOOKUP($F786,'Aircraft list'!$A$4:$G$39,4,FALSE)="YES"),T786,""),"")</f>
        <v/>
      </c>
      <c r="Y786" s="115" t="str">
        <f>IFERROR(IF(AND(VLOOKUP($F786,'Aircraft list'!$A$4:$G$39,2,FALSE)="YES",VLOOKUP($F786,'Aircraft list'!$A$4:$G$39,4,FALSE)="YES"),V786,""),"")</f>
        <v/>
      </c>
      <c r="Z786" s="116" t="str">
        <f>IFERROR(IF(AND(VLOOKUP($F786,'Aircraft list'!$A$4:$G$39,3,FALSE)="YES",VLOOKUP($F786,'Aircraft list'!$A$4:$G$39,4,FALSE)="YES"),T786,""),"")</f>
        <v/>
      </c>
      <c r="AA786" s="115" t="str">
        <f>IFERROR(IF(AND(VLOOKUP($F786,'Aircraft list'!$A$4:$G$39,3,FALSE)="YES",VLOOKUP($F786,'Aircraft list'!$A$4:$G$39,4,FALSE)="YES"),V786,""),"")</f>
        <v/>
      </c>
      <c r="AB786" s="116" t="str">
        <f>IFERROR(IF(AND(VLOOKUP($F786,'Aircraft list'!$A$4:$G$39,2,FALSE)="YES",VLOOKUP($F786,'Aircraft list'!$A$4:$G$39,6,FALSE)="YES"),T786,""),"")</f>
        <v/>
      </c>
      <c r="AC786" s="115" t="str">
        <f>IFERROR(IF(AND(VLOOKUP($F786,'Aircraft list'!$A$4:$G$39,2,FALSE)="YES",VLOOKUP($F786,'Aircraft list'!$A$4:$G$39,6,FALSE)="YES"),V786,""),"")</f>
        <v/>
      </c>
      <c r="AD786" s="116" t="str">
        <f>IFERROR(IF(AND(VLOOKUP($F786,'Aircraft list'!$A$4:$G$39,3,FALSE)="YES",VLOOKUP($F786,'Aircraft list'!$A$4:$G$39,6,FALSE)="YES"),T786,""),"")</f>
        <v/>
      </c>
      <c r="AE786" s="117" t="str">
        <f>IFERROR(IF(AND(VLOOKUP($F786,'Aircraft list'!$A$4:$G$39,3,FALSE)="YES",VLOOKUP($F786,'Aircraft list'!$A$4:$G$39,6,FALSE)="YES"),U786,""),"")</f>
        <v/>
      </c>
      <c r="AF786" s="115" t="str">
        <f>IFERROR(IF(AND(VLOOKUP($F786,'Aircraft list'!$A$4:$G$39,3,FALSE)="YES",VLOOKUP($F786,'Aircraft list'!$A$4:$G$39,6,FALSE)="YES"),V786,""),"")</f>
        <v/>
      </c>
      <c r="AG786" s="116" t="str">
        <f>IFERROR(IF(VLOOKUP($F786,'Aircraft list'!$A$4:$G$39,5,FALSE)="YES",T786,""),"")</f>
        <v/>
      </c>
      <c r="AH786" s="117" t="str">
        <f>IFERROR(IF(VLOOKUP($F786,'Aircraft list'!$A$4:$G$39,5,FALSE)="YES",U786,""),"")</f>
        <v/>
      </c>
      <c r="AI786" s="115" t="str">
        <f>IFERROR(IF(VLOOKUP($F786,'Aircraft list'!$A$4:$G$39,5,FALSE)="YES",V786,""),"")</f>
        <v/>
      </c>
      <c r="AJ786" s="101"/>
      <c r="AK786" s="101"/>
      <c r="AL786" s="101"/>
      <c r="AM786" s="102" t="str">
        <f>IFERROR(IF(VLOOKUP($F786,'Aircraft list'!$A$4:$G$39,7,FALSE)="YES",N786,""),"")</f>
        <v/>
      </c>
      <c r="AN786" s="112"/>
      <c r="AO786" s="101"/>
      <c r="AP786" s="101"/>
      <c r="AQ786" s="101"/>
      <c r="AR786" s="111"/>
      <c r="AS786" s="102"/>
      <c r="AT786" s="102"/>
    </row>
    <row r="787" spans="1:46" s="50" customFormat="1">
      <c r="A787" s="84"/>
      <c r="B787" s="75"/>
      <c r="C787" s="76"/>
      <c r="D787" s="77"/>
      <c r="E787" s="73" t="str">
        <f t="shared" si="39"/>
        <v/>
      </c>
      <c r="F787" s="79"/>
      <c r="G787" s="80"/>
      <c r="H787" s="50" t="str">
        <f>IFERROR(IF(VLOOKUP(F787,'Aircraft list'!$A$4:$T$59, 3,FALSE)="YES", "ME", "SE" )," ")</f>
        <v xml:space="preserve"> </v>
      </c>
      <c r="I787" s="80"/>
      <c r="J787" s="81" t="str">
        <f ca="1">IFERROR(IF(AND(
MOD(C787-fctlontodouble(VLOOKUP(B787,#REF!,4,FALSE))/360,1)&gt;=MOD((((MID((MID((IF(ISERR(A787),"",fctsoleil(A787,fctlattodouble(VLOOKUP(B787,#REF!,3,FALSE)),fctlontodouble(VLOOKUP(B787,#REF!,4,FALSE)),FALSE))),1,4)),1,2))*60+MID((MID((IF(ISERR(A787),"",fctsoleil(A787,fctlattodouble(VLOOKUP(B787,#REF!,3,FALSE)),fctlontodouble(VLOOKUP(B787,#REF!,4,FALSE)),FALSE))),1,4)),3,4))/(60*24))-fctlontodouble(VLOOKUP(B787,#REF!,4,FALSE))/360,1),
MOD(C787-fctlontodouble(VLOOKUP(B787,#REF!,4,FALSE))/360,1)&lt;MOD((((MID((MID((IF(ISERR(A787),"",fctsoleil(A787,fctlattodouble(VLOOKUP(B787,#REF!,3,FALSE)),fctlontodouble(VLOOKUP(B787,#REF!,4,FALSE)),FALSE))),7,4)),1,2))*60+MID((MID((IF(ISERR(A787),"",fctsoleil(A787,fctlattodouble(VLOOKUP(B787,#REF!,3,FALSE)),fctlontodouble(VLOOKUP(B787,#REF!,4,FALSE)),FALSE))),7,4)),3,4))/(60*24))-fctlontodouble(VLOOKUP(B787,#REF!,4,FALSE))/360,1)
),1,""),"")</f>
        <v/>
      </c>
      <c r="K787" s="82" t="str">
        <f t="shared" si="40"/>
        <v/>
      </c>
      <c r="L787" s="79" t="str">
        <f ca="1">IFERROR(IF(AND(
MOD(E787-fctlontodouble(VLOOKUP(D787,#REF!,4,FALSE))/360,1)&gt;=MOD((((MID((MID((IF(ISERR(A787),"",fctsoleil(A787,fctlattodouble(VLOOKUP(D787,#REF!,3,FALSE)),fctlontodouble(VLOOKUP(D787,#REF!,4,FALSE)),FALSE))),1,4)),1,2))*60+MID((MID((IF(ISERR(A787),"",fctsoleil(A787,fctlattodouble(VLOOKUP(D787,#REF!,3,FALSE)),fctlontodouble(VLOOKUP(D787,#REF!,4,FALSE)),FALSE))),1,4)),3,4))/(60*24))-fctlontodouble(VLOOKUP(D787,#REF!,4,FALSE))/360,1),
MOD(E787-fctlontodouble(VLOOKUP(D787,#REF!,4,FALSE))/360,1)&lt;MOD((((MID((MID((IF(ISERR(A787),"",fctsoleil(A787,fctlattodouble(VLOOKUP(D787,#REF!,3,FALSE)),fctlontodouble(VLOOKUP(D787,#REF!,4,FALSE)),FALSE))),7,4)),1,2))*60+MID((MID((IF(ISERR(A787),"",fctsoleil(A787,fctlattodouble(VLOOKUP(D787,#REF!,3,FALSE)),fctlontodouble(VLOOKUP(D787,#REF!,4,FALSE)),FALSE))),7,4)),3,4))/(60*24))-fctlontodouble(VLOOKUP(D787,#REF!,4,FALSE))/360,1)
),1," "),"")</f>
        <v/>
      </c>
      <c r="M787" s="79" t="str">
        <f t="shared" si="41"/>
        <v/>
      </c>
      <c r="N787" s="94"/>
      <c r="O787" s="83"/>
      <c r="P787" s="95"/>
      <c r="Q787" s="96"/>
      <c r="R787" s="97" t="str">
        <f>IF(AND(A787&lt;&gt;0,B787&lt;&gt;0,D787&lt;&gt;0,C787&lt;&gt;0,N787&lt;&gt;0),(vol_de_nuit(B787,D787,A787,C787,N787/24)*24),"")</f>
        <v/>
      </c>
      <c r="S787" s="98"/>
      <c r="T787" s="95"/>
      <c r="U787" s="99"/>
      <c r="V787" s="100"/>
      <c r="W787" s="101"/>
      <c r="X787" s="116" t="str">
        <f>IFERROR(IF(AND(VLOOKUP($F787,'Aircraft list'!$A$4:$G$39,2,FALSE)="YES",VLOOKUP($F787,'Aircraft list'!$A$4:$G$39,4,FALSE)="YES"),T787,""),"")</f>
        <v/>
      </c>
      <c r="Y787" s="115" t="str">
        <f>IFERROR(IF(AND(VLOOKUP($F787,'Aircraft list'!$A$4:$G$39,2,FALSE)="YES",VLOOKUP($F787,'Aircraft list'!$A$4:$G$39,4,FALSE)="YES"),V787,""),"")</f>
        <v/>
      </c>
      <c r="Z787" s="116" t="str">
        <f>IFERROR(IF(AND(VLOOKUP($F787,'Aircraft list'!$A$4:$G$39,3,FALSE)="YES",VLOOKUP($F787,'Aircraft list'!$A$4:$G$39,4,FALSE)="YES"),T787,""),"")</f>
        <v/>
      </c>
      <c r="AA787" s="115" t="str">
        <f>IFERROR(IF(AND(VLOOKUP($F787,'Aircraft list'!$A$4:$G$39,3,FALSE)="YES",VLOOKUP($F787,'Aircraft list'!$A$4:$G$39,4,FALSE)="YES"),V787,""),"")</f>
        <v/>
      </c>
      <c r="AB787" s="116" t="str">
        <f>IFERROR(IF(AND(VLOOKUP($F787,'Aircraft list'!$A$4:$G$39,2,FALSE)="YES",VLOOKUP($F787,'Aircraft list'!$A$4:$G$39,6,FALSE)="YES"),T787,""),"")</f>
        <v/>
      </c>
      <c r="AC787" s="115" t="str">
        <f>IFERROR(IF(AND(VLOOKUP($F787,'Aircraft list'!$A$4:$G$39,2,FALSE)="YES",VLOOKUP($F787,'Aircraft list'!$A$4:$G$39,6,FALSE)="YES"),V787,""),"")</f>
        <v/>
      </c>
      <c r="AD787" s="116" t="str">
        <f>IFERROR(IF(AND(VLOOKUP($F787,'Aircraft list'!$A$4:$G$39,3,FALSE)="YES",VLOOKUP($F787,'Aircraft list'!$A$4:$G$39,6,FALSE)="YES"),T787,""),"")</f>
        <v/>
      </c>
      <c r="AE787" s="117" t="str">
        <f>IFERROR(IF(AND(VLOOKUP($F787,'Aircraft list'!$A$4:$G$39,3,FALSE)="YES",VLOOKUP($F787,'Aircraft list'!$A$4:$G$39,6,FALSE)="YES"),U787,""),"")</f>
        <v/>
      </c>
      <c r="AF787" s="115" t="str">
        <f>IFERROR(IF(AND(VLOOKUP($F787,'Aircraft list'!$A$4:$G$39,3,FALSE)="YES",VLOOKUP($F787,'Aircraft list'!$A$4:$G$39,6,FALSE)="YES"),V787,""),"")</f>
        <v/>
      </c>
      <c r="AG787" s="116" t="str">
        <f>IFERROR(IF(VLOOKUP($F787,'Aircraft list'!$A$4:$G$39,5,FALSE)="YES",T787,""),"")</f>
        <v/>
      </c>
      <c r="AH787" s="117" t="str">
        <f>IFERROR(IF(VLOOKUP($F787,'Aircraft list'!$A$4:$G$39,5,FALSE)="YES",U787,""),"")</f>
        <v/>
      </c>
      <c r="AI787" s="115" t="str">
        <f>IFERROR(IF(VLOOKUP($F787,'Aircraft list'!$A$4:$G$39,5,FALSE)="YES",V787,""),"")</f>
        <v/>
      </c>
      <c r="AJ787" s="101"/>
      <c r="AK787" s="101"/>
      <c r="AL787" s="101"/>
      <c r="AM787" s="102" t="str">
        <f>IFERROR(IF(VLOOKUP($F787,'Aircraft list'!$A$4:$G$39,7,FALSE)="YES",N787,""),"")</f>
        <v/>
      </c>
      <c r="AN787" s="112"/>
      <c r="AO787" s="101"/>
      <c r="AP787" s="101"/>
      <c r="AQ787" s="101"/>
      <c r="AR787" s="111"/>
      <c r="AS787" s="102"/>
      <c r="AT787" s="102"/>
    </row>
    <row r="788" spans="1:46" s="50" customFormat="1">
      <c r="A788" s="84"/>
      <c r="B788" s="75"/>
      <c r="C788" s="76"/>
      <c r="D788" s="77"/>
      <c r="E788" s="73" t="str">
        <f t="shared" si="39"/>
        <v/>
      </c>
      <c r="F788" s="79"/>
      <c r="G788" s="80"/>
      <c r="H788" s="50" t="str">
        <f>IFERROR(IF(VLOOKUP(F788,'Aircraft list'!$A$4:$T$59, 3,FALSE)="YES", "ME", "SE" )," ")</f>
        <v xml:space="preserve"> </v>
      </c>
      <c r="I788" s="80"/>
      <c r="J788" s="81" t="str">
        <f ca="1">IFERROR(IF(AND(
MOD(C788-fctlontodouble(VLOOKUP(B788,#REF!,4,FALSE))/360,1)&gt;=MOD((((MID((MID((IF(ISERR(A788),"",fctsoleil(A788,fctlattodouble(VLOOKUP(B788,#REF!,3,FALSE)),fctlontodouble(VLOOKUP(B788,#REF!,4,FALSE)),FALSE))),1,4)),1,2))*60+MID((MID((IF(ISERR(A788),"",fctsoleil(A788,fctlattodouble(VLOOKUP(B788,#REF!,3,FALSE)),fctlontodouble(VLOOKUP(B788,#REF!,4,FALSE)),FALSE))),1,4)),3,4))/(60*24))-fctlontodouble(VLOOKUP(B788,#REF!,4,FALSE))/360,1),
MOD(C788-fctlontodouble(VLOOKUP(B788,#REF!,4,FALSE))/360,1)&lt;MOD((((MID((MID((IF(ISERR(A788),"",fctsoleil(A788,fctlattodouble(VLOOKUP(B788,#REF!,3,FALSE)),fctlontodouble(VLOOKUP(B788,#REF!,4,FALSE)),FALSE))),7,4)),1,2))*60+MID((MID((IF(ISERR(A788),"",fctsoleil(A788,fctlattodouble(VLOOKUP(B788,#REF!,3,FALSE)),fctlontodouble(VLOOKUP(B788,#REF!,4,FALSE)),FALSE))),7,4)),3,4))/(60*24))-fctlontodouble(VLOOKUP(B788,#REF!,4,FALSE))/360,1)
),1,""),"")</f>
        <v/>
      </c>
      <c r="K788" s="82" t="str">
        <f t="shared" si="40"/>
        <v/>
      </c>
      <c r="L788" s="79" t="str">
        <f ca="1">IFERROR(IF(AND(
MOD(E788-fctlontodouble(VLOOKUP(D788,#REF!,4,FALSE))/360,1)&gt;=MOD((((MID((MID((IF(ISERR(A788),"",fctsoleil(A788,fctlattodouble(VLOOKUP(D788,#REF!,3,FALSE)),fctlontodouble(VLOOKUP(D788,#REF!,4,FALSE)),FALSE))),1,4)),1,2))*60+MID((MID((IF(ISERR(A788),"",fctsoleil(A788,fctlattodouble(VLOOKUP(D788,#REF!,3,FALSE)),fctlontodouble(VLOOKUP(D788,#REF!,4,FALSE)),FALSE))),1,4)),3,4))/(60*24))-fctlontodouble(VLOOKUP(D788,#REF!,4,FALSE))/360,1),
MOD(E788-fctlontodouble(VLOOKUP(D788,#REF!,4,FALSE))/360,1)&lt;MOD((((MID((MID((IF(ISERR(A788),"",fctsoleil(A788,fctlattodouble(VLOOKUP(D788,#REF!,3,FALSE)),fctlontodouble(VLOOKUP(D788,#REF!,4,FALSE)),FALSE))),7,4)),1,2))*60+MID((MID((IF(ISERR(A788),"",fctsoleil(A788,fctlattodouble(VLOOKUP(D788,#REF!,3,FALSE)),fctlontodouble(VLOOKUP(D788,#REF!,4,FALSE)),FALSE))),7,4)),3,4))/(60*24))-fctlontodouble(VLOOKUP(D788,#REF!,4,FALSE))/360,1)
),1," "),"")</f>
        <v/>
      </c>
      <c r="M788" s="79" t="str">
        <f t="shared" si="41"/>
        <v/>
      </c>
      <c r="N788" s="94"/>
      <c r="O788" s="83"/>
      <c r="P788" s="95"/>
      <c r="Q788" s="96"/>
      <c r="R788" s="97" t="str">
        <f>IF(AND(A788&lt;&gt;0,B788&lt;&gt;0,D788&lt;&gt;0,C788&lt;&gt;0,N788&lt;&gt;0),(vol_de_nuit(B788,D788,A788,C788,N788/24)*24),"")</f>
        <v/>
      </c>
      <c r="S788" s="98"/>
      <c r="T788" s="95"/>
      <c r="U788" s="99"/>
      <c r="V788" s="100"/>
      <c r="W788" s="101"/>
      <c r="X788" s="116" t="str">
        <f>IFERROR(IF(AND(VLOOKUP($F788,'Aircraft list'!$A$4:$G$39,2,FALSE)="YES",VLOOKUP($F788,'Aircraft list'!$A$4:$G$39,4,FALSE)="YES"),T788,""),"")</f>
        <v/>
      </c>
      <c r="Y788" s="115" t="str">
        <f>IFERROR(IF(AND(VLOOKUP($F788,'Aircraft list'!$A$4:$G$39,2,FALSE)="YES",VLOOKUP($F788,'Aircraft list'!$A$4:$G$39,4,FALSE)="YES"),V788,""),"")</f>
        <v/>
      </c>
      <c r="Z788" s="116" t="str">
        <f>IFERROR(IF(AND(VLOOKUP($F788,'Aircraft list'!$A$4:$G$39,3,FALSE)="YES",VLOOKUP($F788,'Aircraft list'!$A$4:$G$39,4,FALSE)="YES"),T788,""),"")</f>
        <v/>
      </c>
      <c r="AA788" s="115" t="str">
        <f>IFERROR(IF(AND(VLOOKUP($F788,'Aircraft list'!$A$4:$G$39,3,FALSE)="YES",VLOOKUP($F788,'Aircraft list'!$A$4:$G$39,4,FALSE)="YES"),V788,""),"")</f>
        <v/>
      </c>
      <c r="AB788" s="116" t="str">
        <f>IFERROR(IF(AND(VLOOKUP($F788,'Aircraft list'!$A$4:$G$39,2,FALSE)="YES",VLOOKUP($F788,'Aircraft list'!$A$4:$G$39,6,FALSE)="YES"),T788,""),"")</f>
        <v/>
      </c>
      <c r="AC788" s="115" t="str">
        <f>IFERROR(IF(AND(VLOOKUP($F788,'Aircraft list'!$A$4:$G$39,2,FALSE)="YES",VLOOKUP($F788,'Aircraft list'!$A$4:$G$39,6,FALSE)="YES"),V788,""),"")</f>
        <v/>
      </c>
      <c r="AD788" s="116" t="str">
        <f>IFERROR(IF(AND(VLOOKUP($F788,'Aircraft list'!$A$4:$G$39,3,FALSE)="YES",VLOOKUP($F788,'Aircraft list'!$A$4:$G$39,6,FALSE)="YES"),T788,""),"")</f>
        <v/>
      </c>
      <c r="AE788" s="117" t="str">
        <f>IFERROR(IF(AND(VLOOKUP($F788,'Aircraft list'!$A$4:$G$39,3,FALSE)="YES",VLOOKUP($F788,'Aircraft list'!$A$4:$G$39,6,FALSE)="YES"),U788,""),"")</f>
        <v/>
      </c>
      <c r="AF788" s="115" t="str">
        <f>IFERROR(IF(AND(VLOOKUP($F788,'Aircraft list'!$A$4:$G$39,3,FALSE)="YES",VLOOKUP($F788,'Aircraft list'!$A$4:$G$39,6,FALSE)="YES"),V788,""),"")</f>
        <v/>
      </c>
      <c r="AG788" s="116" t="str">
        <f>IFERROR(IF(VLOOKUP($F788,'Aircraft list'!$A$4:$G$39,5,FALSE)="YES",T788,""),"")</f>
        <v/>
      </c>
      <c r="AH788" s="117" t="str">
        <f>IFERROR(IF(VLOOKUP($F788,'Aircraft list'!$A$4:$G$39,5,FALSE)="YES",U788,""),"")</f>
        <v/>
      </c>
      <c r="AI788" s="115" t="str">
        <f>IFERROR(IF(VLOOKUP($F788,'Aircraft list'!$A$4:$G$39,5,FALSE)="YES",V788,""),"")</f>
        <v/>
      </c>
      <c r="AJ788" s="101"/>
      <c r="AK788" s="101"/>
      <c r="AL788" s="101"/>
      <c r="AM788" s="102" t="str">
        <f>IFERROR(IF(VLOOKUP($F788,'Aircraft list'!$A$4:$G$39,7,FALSE)="YES",N788,""),"")</f>
        <v/>
      </c>
      <c r="AN788" s="112"/>
      <c r="AO788" s="101"/>
      <c r="AP788" s="101"/>
      <c r="AQ788" s="101"/>
      <c r="AR788" s="111"/>
      <c r="AS788" s="102"/>
      <c r="AT788" s="102"/>
    </row>
    <row r="789" spans="1:46" s="50" customFormat="1">
      <c r="A789" s="84"/>
      <c r="B789" s="75"/>
      <c r="C789" s="76"/>
      <c r="D789" s="77"/>
      <c r="E789" s="73" t="str">
        <f t="shared" si="39"/>
        <v/>
      </c>
      <c r="F789" s="79"/>
      <c r="G789" s="80"/>
      <c r="H789" s="50" t="str">
        <f>IFERROR(IF(VLOOKUP(F789,'Aircraft list'!$A$4:$T$59, 3,FALSE)="YES", "ME", "SE" )," ")</f>
        <v xml:space="preserve"> </v>
      </c>
      <c r="I789" s="80"/>
      <c r="J789" s="81" t="str">
        <f ca="1">IFERROR(IF(AND(
MOD(C789-fctlontodouble(VLOOKUP(B789,#REF!,4,FALSE))/360,1)&gt;=MOD((((MID((MID((IF(ISERR(A789),"",fctsoleil(A789,fctlattodouble(VLOOKUP(B789,#REF!,3,FALSE)),fctlontodouble(VLOOKUP(B789,#REF!,4,FALSE)),FALSE))),1,4)),1,2))*60+MID((MID((IF(ISERR(A789),"",fctsoleil(A789,fctlattodouble(VLOOKUP(B789,#REF!,3,FALSE)),fctlontodouble(VLOOKUP(B789,#REF!,4,FALSE)),FALSE))),1,4)),3,4))/(60*24))-fctlontodouble(VLOOKUP(B789,#REF!,4,FALSE))/360,1),
MOD(C789-fctlontodouble(VLOOKUP(B789,#REF!,4,FALSE))/360,1)&lt;MOD((((MID((MID((IF(ISERR(A789),"",fctsoleil(A789,fctlattodouble(VLOOKUP(B789,#REF!,3,FALSE)),fctlontodouble(VLOOKUP(B789,#REF!,4,FALSE)),FALSE))),7,4)),1,2))*60+MID((MID((IF(ISERR(A789),"",fctsoleil(A789,fctlattodouble(VLOOKUP(B789,#REF!,3,FALSE)),fctlontodouble(VLOOKUP(B789,#REF!,4,FALSE)),FALSE))),7,4)),3,4))/(60*24))-fctlontodouble(VLOOKUP(B789,#REF!,4,FALSE))/360,1)
),1,""),"")</f>
        <v/>
      </c>
      <c r="K789" s="82" t="str">
        <f t="shared" si="40"/>
        <v/>
      </c>
      <c r="L789" s="79" t="str">
        <f ca="1">IFERROR(IF(AND(
MOD(E789-fctlontodouble(VLOOKUP(D789,#REF!,4,FALSE))/360,1)&gt;=MOD((((MID((MID((IF(ISERR(A789),"",fctsoleil(A789,fctlattodouble(VLOOKUP(D789,#REF!,3,FALSE)),fctlontodouble(VLOOKUP(D789,#REF!,4,FALSE)),FALSE))),1,4)),1,2))*60+MID((MID((IF(ISERR(A789),"",fctsoleil(A789,fctlattodouble(VLOOKUP(D789,#REF!,3,FALSE)),fctlontodouble(VLOOKUP(D789,#REF!,4,FALSE)),FALSE))),1,4)),3,4))/(60*24))-fctlontodouble(VLOOKUP(D789,#REF!,4,FALSE))/360,1),
MOD(E789-fctlontodouble(VLOOKUP(D789,#REF!,4,FALSE))/360,1)&lt;MOD((((MID((MID((IF(ISERR(A789),"",fctsoleil(A789,fctlattodouble(VLOOKUP(D789,#REF!,3,FALSE)),fctlontodouble(VLOOKUP(D789,#REF!,4,FALSE)),FALSE))),7,4)),1,2))*60+MID((MID((IF(ISERR(A789),"",fctsoleil(A789,fctlattodouble(VLOOKUP(D789,#REF!,3,FALSE)),fctlontodouble(VLOOKUP(D789,#REF!,4,FALSE)),FALSE))),7,4)),3,4))/(60*24))-fctlontodouble(VLOOKUP(D789,#REF!,4,FALSE))/360,1)
),1," "),"")</f>
        <v/>
      </c>
      <c r="M789" s="79" t="str">
        <f t="shared" si="41"/>
        <v/>
      </c>
      <c r="N789" s="94"/>
      <c r="O789" s="83"/>
      <c r="P789" s="95"/>
      <c r="Q789" s="96"/>
      <c r="R789" s="97" t="str">
        <f>IF(AND(A789&lt;&gt;0,B789&lt;&gt;0,D789&lt;&gt;0,C789&lt;&gt;0,N789&lt;&gt;0),(vol_de_nuit(B789,D789,A789,C789,N789/24)*24),"")</f>
        <v/>
      </c>
      <c r="S789" s="98"/>
      <c r="T789" s="95"/>
      <c r="U789" s="99"/>
      <c r="V789" s="100"/>
      <c r="W789" s="101"/>
      <c r="X789" s="116" t="str">
        <f>IFERROR(IF(AND(VLOOKUP($F789,'Aircraft list'!$A$4:$G$39,2,FALSE)="YES",VLOOKUP($F789,'Aircraft list'!$A$4:$G$39,4,FALSE)="YES"),T789,""),"")</f>
        <v/>
      </c>
      <c r="Y789" s="115" t="str">
        <f>IFERROR(IF(AND(VLOOKUP($F789,'Aircraft list'!$A$4:$G$39,2,FALSE)="YES",VLOOKUP($F789,'Aircraft list'!$A$4:$G$39,4,FALSE)="YES"),V789,""),"")</f>
        <v/>
      </c>
      <c r="Z789" s="116" t="str">
        <f>IFERROR(IF(AND(VLOOKUP($F789,'Aircraft list'!$A$4:$G$39,3,FALSE)="YES",VLOOKUP($F789,'Aircraft list'!$A$4:$G$39,4,FALSE)="YES"),T789,""),"")</f>
        <v/>
      </c>
      <c r="AA789" s="115" t="str">
        <f>IFERROR(IF(AND(VLOOKUP($F789,'Aircraft list'!$A$4:$G$39,3,FALSE)="YES",VLOOKUP($F789,'Aircraft list'!$A$4:$G$39,4,FALSE)="YES"),V789,""),"")</f>
        <v/>
      </c>
      <c r="AB789" s="116" t="str">
        <f>IFERROR(IF(AND(VLOOKUP($F789,'Aircraft list'!$A$4:$G$39,2,FALSE)="YES",VLOOKUP($F789,'Aircraft list'!$A$4:$G$39,6,FALSE)="YES"),T789,""),"")</f>
        <v/>
      </c>
      <c r="AC789" s="115" t="str">
        <f>IFERROR(IF(AND(VLOOKUP($F789,'Aircraft list'!$A$4:$G$39,2,FALSE)="YES",VLOOKUP($F789,'Aircraft list'!$A$4:$G$39,6,FALSE)="YES"),V789,""),"")</f>
        <v/>
      </c>
      <c r="AD789" s="116" t="str">
        <f>IFERROR(IF(AND(VLOOKUP($F789,'Aircraft list'!$A$4:$G$39,3,FALSE)="YES",VLOOKUP($F789,'Aircraft list'!$A$4:$G$39,6,FALSE)="YES"),T789,""),"")</f>
        <v/>
      </c>
      <c r="AE789" s="117" t="str">
        <f>IFERROR(IF(AND(VLOOKUP($F789,'Aircraft list'!$A$4:$G$39,3,FALSE)="YES",VLOOKUP($F789,'Aircraft list'!$A$4:$G$39,6,FALSE)="YES"),U789,""),"")</f>
        <v/>
      </c>
      <c r="AF789" s="115" t="str">
        <f>IFERROR(IF(AND(VLOOKUP($F789,'Aircraft list'!$A$4:$G$39,3,FALSE)="YES",VLOOKUP($F789,'Aircraft list'!$A$4:$G$39,6,FALSE)="YES"),V789,""),"")</f>
        <v/>
      </c>
      <c r="AG789" s="116" t="str">
        <f>IFERROR(IF(VLOOKUP($F789,'Aircraft list'!$A$4:$G$39,5,FALSE)="YES",T789,""),"")</f>
        <v/>
      </c>
      <c r="AH789" s="117" t="str">
        <f>IFERROR(IF(VLOOKUP($F789,'Aircraft list'!$A$4:$G$39,5,FALSE)="YES",U789,""),"")</f>
        <v/>
      </c>
      <c r="AI789" s="115" t="str">
        <f>IFERROR(IF(VLOOKUP($F789,'Aircraft list'!$A$4:$G$39,5,FALSE)="YES",V789,""),"")</f>
        <v/>
      </c>
      <c r="AJ789" s="101"/>
      <c r="AK789" s="101"/>
      <c r="AL789" s="101"/>
      <c r="AM789" s="102" t="str">
        <f>IFERROR(IF(VLOOKUP($F789,'Aircraft list'!$A$4:$G$39,7,FALSE)="YES",N789,""),"")</f>
        <v/>
      </c>
      <c r="AN789" s="112"/>
      <c r="AO789" s="101"/>
      <c r="AP789" s="101"/>
      <c r="AQ789" s="101"/>
      <c r="AR789" s="111"/>
      <c r="AS789" s="102"/>
      <c r="AT789" s="102"/>
    </row>
    <row r="790" spans="1:46" s="50" customFormat="1">
      <c r="A790" s="84"/>
      <c r="B790" s="75"/>
      <c r="C790" s="76"/>
      <c r="D790" s="77"/>
      <c r="E790" s="73" t="str">
        <f t="shared" si="39"/>
        <v/>
      </c>
      <c r="F790" s="79"/>
      <c r="G790" s="80"/>
      <c r="H790" s="50" t="str">
        <f>IFERROR(IF(VLOOKUP(F790,'Aircraft list'!$A$4:$T$59, 3,FALSE)="YES", "ME", "SE" )," ")</f>
        <v xml:space="preserve"> </v>
      </c>
      <c r="I790" s="80"/>
      <c r="J790" s="81" t="str">
        <f ca="1">IFERROR(IF(AND(
MOD(C790-fctlontodouble(VLOOKUP(B790,#REF!,4,FALSE))/360,1)&gt;=MOD((((MID((MID((IF(ISERR(A790),"",fctsoleil(A790,fctlattodouble(VLOOKUP(B790,#REF!,3,FALSE)),fctlontodouble(VLOOKUP(B790,#REF!,4,FALSE)),FALSE))),1,4)),1,2))*60+MID((MID((IF(ISERR(A790),"",fctsoleil(A790,fctlattodouble(VLOOKUP(B790,#REF!,3,FALSE)),fctlontodouble(VLOOKUP(B790,#REF!,4,FALSE)),FALSE))),1,4)),3,4))/(60*24))-fctlontodouble(VLOOKUP(B790,#REF!,4,FALSE))/360,1),
MOD(C790-fctlontodouble(VLOOKUP(B790,#REF!,4,FALSE))/360,1)&lt;MOD((((MID((MID((IF(ISERR(A790),"",fctsoleil(A790,fctlattodouble(VLOOKUP(B790,#REF!,3,FALSE)),fctlontodouble(VLOOKUP(B790,#REF!,4,FALSE)),FALSE))),7,4)),1,2))*60+MID((MID((IF(ISERR(A790),"",fctsoleil(A790,fctlattodouble(VLOOKUP(B790,#REF!,3,FALSE)),fctlontodouble(VLOOKUP(B790,#REF!,4,FALSE)),FALSE))),7,4)),3,4))/(60*24))-fctlontodouble(VLOOKUP(B790,#REF!,4,FALSE))/360,1)
),1,""),"")</f>
        <v/>
      </c>
      <c r="K790" s="82" t="str">
        <f t="shared" si="40"/>
        <v/>
      </c>
      <c r="L790" s="79" t="str">
        <f ca="1">IFERROR(IF(AND(
MOD(E790-fctlontodouble(VLOOKUP(D790,#REF!,4,FALSE))/360,1)&gt;=MOD((((MID((MID((IF(ISERR(A790),"",fctsoleil(A790,fctlattodouble(VLOOKUP(D790,#REF!,3,FALSE)),fctlontodouble(VLOOKUP(D790,#REF!,4,FALSE)),FALSE))),1,4)),1,2))*60+MID((MID((IF(ISERR(A790),"",fctsoleil(A790,fctlattodouble(VLOOKUP(D790,#REF!,3,FALSE)),fctlontodouble(VLOOKUP(D790,#REF!,4,FALSE)),FALSE))),1,4)),3,4))/(60*24))-fctlontodouble(VLOOKUP(D790,#REF!,4,FALSE))/360,1),
MOD(E790-fctlontodouble(VLOOKUP(D790,#REF!,4,FALSE))/360,1)&lt;MOD((((MID((MID((IF(ISERR(A790),"",fctsoleil(A790,fctlattodouble(VLOOKUP(D790,#REF!,3,FALSE)),fctlontodouble(VLOOKUP(D790,#REF!,4,FALSE)),FALSE))),7,4)),1,2))*60+MID((MID((IF(ISERR(A790),"",fctsoleil(A790,fctlattodouble(VLOOKUP(D790,#REF!,3,FALSE)),fctlontodouble(VLOOKUP(D790,#REF!,4,FALSE)),FALSE))),7,4)),3,4))/(60*24))-fctlontodouble(VLOOKUP(D790,#REF!,4,FALSE))/360,1)
),1," "),"")</f>
        <v/>
      </c>
      <c r="M790" s="79" t="str">
        <f t="shared" si="41"/>
        <v/>
      </c>
      <c r="N790" s="94"/>
      <c r="O790" s="83"/>
      <c r="P790" s="95"/>
      <c r="Q790" s="96"/>
      <c r="R790" s="97" t="str">
        <f>IF(AND(A790&lt;&gt;0,B790&lt;&gt;0,D790&lt;&gt;0,C790&lt;&gt;0,N790&lt;&gt;0),(vol_de_nuit(B790,D790,A790,C790,N790/24)*24),"")</f>
        <v/>
      </c>
      <c r="S790" s="98"/>
      <c r="T790" s="95"/>
      <c r="U790" s="99"/>
      <c r="V790" s="100"/>
      <c r="W790" s="101"/>
      <c r="X790" s="116" t="str">
        <f>IFERROR(IF(AND(VLOOKUP($F790,'Aircraft list'!$A$4:$G$39,2,FALSE)="YES",VLOOKUP($F790,'Aircraft list'!$A$4:$G$39,4,FALSE)="YES"),T790,""),"")</f>
        <v/>
      </c>
      <c r="Y790" s="115" t="str">
        <f>IFERROR(IF(AND(VLOOKUP($F790,'Aircraft list'!$A$4:$G$39,2,FALSE)="YES",VLOOKUP($F790,'Aircraft list'!$A$4:$G$39,4,FALSE)="YES"),V790,""),"")</f>
        <v/>
      </c>
      <c r="Z790" s="116" t="str">
        <f>IFERROR(IF(AND(VLOOKUP($F790,'Aircraft list'!$A$4:$G$39,3,FALSE)="YES",VLOOKUP($F790,'Aircraft list'!$A$4:$G$39,4,FALSE)="YES"),T790,""),"")</f>
        <v/>
      </c>
      <c r="AA790" s="115" t="str">
        <f>IFERROR(IF(AND(VLOOKUP($F790,'Aircraft list'!$A$4:$G$39,3,FALSE)="YES",VLOOKUP($F790,'Aircraft list'!$A$4:$G$39,4,FALSE)="YES"),V790,""),"")</f>
        <v/>
      </c>
      <c r="AB790" s="116" t="str">
        <f>IFERROR(IF(AND(VLOOKUP($F790,'Aircraft list'!$A$4:$G$39,2,FALSE)="YES",VLOOKUP($F790,'Aircraft list'!$A$4:$G$39,6,FALSE)="YES"),T790,""),"")</f>
        <v/>
      </c>
      <c r="AC790" s="115" t="str">
        <f>IFERROR(IF(AND(VLOOKUP($F790,'Aircraft list'!$A$4:$G$39,2,FALSE)="YES",VLOOKUP($F790,'Aircraft list'!$A$4:$G$39,6,FALSE)="YES"),V790,""),"")</f>
        <v/>
      </c>
      <c r="AD790" s="116" t="str">
        <f>IFERROR(IF(AND(VLOOKUP($F790,'Aircraft list'!$A$4:$G$39,3,FALSE)="YES",VLOOKUP($F790,'Aircraft list'!$A$4:$G$39,6,FALSE)="YES"),T790,""),"")</f>
        <v/>
      </c>
      <c r="AE790" s="117" t="str">
        <f>IFERROR(IF(AND(VLOOKUP($F790,'Aircraft list'!$A$4:$G$39,3,FALSE)="YES",VLOOKUP($F790,'Aircraft list'!$A$4:$G$39,6,FALSE)="YES"),U790,""),"")</f>
        <v/>
      </c>
      <c r="AF790" s="115" t="str">
        <f>IFERROR(IF(AND(VLOOKUP($F790,'Aircraft list'!$A$4:$G$39,3,FALSE)="YES",VLOOKUP($F790,'Aircraft list'!$A$4:$G$39,6,FALSE)="YES"),V790,""),"")</f>
        <v/>
      </c>
      <c r="AG790" s="116" t="str">
        <f>IFERROR(IF(VLOOKUP($F790,'Aircraft list'!$A$4:$G$39,5,FALSE)="YES",T790,""),"")</f>
        <v/>
      </c>
      <c r="AH790" s="117" t="str">
        <f>IFERROR(IF(VLOOKUP($F790,'Aircraft list'!$A$4:$G$39,5,FALSE)="YES",U790,""),"")</f>
        <v/>
      </c>
      <c r="AI790" s="115" t="str">
        <f>IFERROR(IF(VLOOKUP($F790,'Aircraft list'!$A$4:$G$39,5,FALSE)="YES",V790,""),"")</f>
        <v/>
      </c>
      <c r="AJ790" s="101"/>
      <c r="AK790" s="101"/>
      <c r="AL790" s="101"/>
      <c r="AM790" s="102" t="str">
        <f>IFERROR(IF(VLOOKUP($F790,'Aircraft list'!$A$4:$G$39,7,FALSE)="YES",N790,""),"")</f>
        <v/>
      </c>
      <c r="AN790" s="112"/>
      <c r="AO790" s="101"/>
      <c r="AP790" s="101"/>
      <c r="AQ790" s="101"/>
      <c r="AR790" s="111"/>
      <c r="AS790" s="102"/>
      <c r="AT790" s="102"/>
    </row>
    <row r="791" spans="1:46" s="50" customFormat="1">
      <c r="A791" s="84"/>
      <c r="B791" s="75"/>
      <c r="C791" s="76"/>
      <c r="D791" s="77"/>
      <c r="E791" s="73" t="str">
        <f t="shared" si="39"/>
        <v/>
      </c>
      <c r="F791" s="79"/>
      <c r="G791" s="80"/>
      <c r="H791" s="50" t="str">
        <f>IFERROR(IF(VLOOKUP(F791,'Aircraft list'!$A$4:$T$59, 3,FALSE)="YES", "ME", "SE" )," ")</f>
        <v xml:space="preserve"> </v>
      </c>
      <c r="I791" s="80"/>
      <c r="J791" s="81" t="str">
        <f ca="1">IFERROR(IF(AND(
MOD(C791-fctlontodouble(VLOOKUP(B791,#REF!,4,FALSE))/360,1)&gt;=MOD((((MID((MID((IF(ISERR(A791),"",fctsoleil(A791,fctlattodouble(VLOOKUP(B791,#REF!,3,FALSE)),fctlontodouble(VLOOKUP(B791,#REF!,4,FALSE)),FALSE))),1,4)),1,2))*60+MID((MID((IF(ISERR(A791),"",fctsoleil(A791,fctlattodouble(VLOOKUP(B791,#REF!,3,FALSE)),fctlontodouble(VLOOKUP(B791,#REF!,4,FALSE)),FALSE))),1,4)),3,4))/(60*24))-fctlontodouble(VLOOKUP(B791,#REF!,4,FALSE))/360,1),
MOD(C791-fctlontodouble(VLOOKUP(B791,#REF!,4,FALSE))/360,1)&lt;MOD((((MID((MID((IF(ISERR(A791),"",fctsoleil(A791,fctlattodouble(VLOOKUP(B791,#REF!,3,FALSE)),fctlontodouble(VLOOKUP(B791,#REF!,4,FALSE)),FALSE))),7,4)),1,2))*60+MID((MID((IF(ISERR(A791),"",fctsoleil(A791,fctlattodouble(VLOOKUP(B791,#REF!,3,FALSE)),fctlontodouble(VLOOKUP(B791,#REF!,4,FALSE)),FALSE))),7,4)),3,4))/(60*24))-fctlontodouble(VLOOKUP(B791,#REF!,4,FALSE))/360,1)
),1,""),"")</f>
        <v/>
      </c>
      <c r="K791" s="82" t="str">
        <f t="shared" si="40"/>
        <v/>
      </c>
      <c r="L791" s="79" t="str">
        <f ca="1">IFERROR(IF(AND(
MOD(E791-fctlontodouble(VLOOKUP(D791,#REF!,4,FALSE))/360,1)&gt;=MOD((((MID((MID((IF(ISERR(A791),"",fctsoleil(A791,fctlattodouble(VLOOKUP(D791,#REF!,3,FALSE)),fctlontodouble(VLOOKUP(D791,#REF!,4,FALSE)),FALSE))),1,4)),1,2))*60+MID((MID((IF(ISERR(A791),"",fctsoleil(A791,fctlattodouble(VLOOKUP(D791,#REF!,3,FALSE)),fctlontodouble(VLOOKUP(D791,#REF!,4,FALSE)),FALSE))),1,4)),3,4))/(60*24))-fctlontodouble(VLOOKUP(D791,#REF!,4,FALSE))/360,1),
MOD(E791-fctlontodouble(VLOOKUP(D791,#REF!,4,FALSE))/360,1)&lt;MOD((((MID((MID((IF(ISERR(A791),"",fctsoleil(A791,fctlattodouble(VLOOKUP(D791,#REF!,3,FALSE)),fctlontodouble(VLOOKUP(D791,#REF!,4,FALSE)),FALSE))),7,4)),1,2))*60+MID((MID((IF(ISERR(A791),"",fctsoleil(A791,fctlattodouble(VLOOKUP(D791,#REF!,3,FALSE)),fctlontodouble(VLOOKUP(D791,#REF!,4,FALSE)),FALSE))),7,4)),3,4))/(60*24))-fctlontodouble(VLOOKUP(D791,#REF!,4,FALSE))/360,1)
),1," "),"")</f>
        <v/>
      </c>
      <c r="M791" s="79" t="str">
        <f t="shared" si="41"/>
        <v/>
      </c>
      <c r="N791" s="94"/>
      <c r="O791" s="83"/>
      <c r="P791" s="95"/>
      <c r="Q791" s="96"/>
      <c r="R791" s="97" t="str">
        <f>IF(AND(A791&lt;&gt;0,B791&lt;&gt;0,D791&lt;&gt;0,C791&lt;&gt;0,N791&lt;&gt;0),(vol_de_nuit(B791,D791,A791,C791,N791/24)*24),"")</f>
        <v/>
      </c>
      <c r="S791" s="98"/>
      <c r="T791" s="95"/>
      <c r="U791" s="99"/>
      <c r="V791" s="100"/>
      <c r="W791" s="101"/>
      <c r="X791" s="116" t="str">
        <f>IFERROR(IF(AND(VLOOKUP($F791,'Aircraft list'!$A$4:$G$39,2,FALSE)="YES",VLOOKUP($F791,'Aircraft list'!$A$4:$G$39,4,FALSE)="YES"),T791,""),"")</f>
        <v/>
      </c>
      <c r="Y791" s="115" t="str">
        <f>IFERROR(IF(AND(VLOOKUP($F791,'Aircraft list'!$A$4:$G$39,2,FALSE)="YES",VLOOKUP($F791,'Aircraft list'!$A$4:$G$39,4,FALSE)="YES"),V791,""),"")</f>
        <v/>
      </c>
      <c r="Z791" s="116" t="str">
        <f>IFERROR(IF(AND(VLOOKUP($F791,'Aircraft list'!$A$4:$G$39,3,FALSE)="YES",VLOOKUP($F791,'Aircraft list'!$A$4:$G$39,4,FALSE)="YES"),T791,""),"")</f>
        <v/>
      </c>
      <c r="AA791" s="115" t="str">
        <f>IFERROR(IF(AND(VLOOKUP($F791,'Aircraft list'!$A$4:$G$39,3,FALSE)="YES",VLOOKUP($F791,'Aircraft list'!$A$4:$G$39,4,FALSE)="YES"),V791,""),"")</f>
        <v/>
      </c>
      <c r="AB791" s="116" t="str">
        <f>IFERROR(IF(AND(VLOOKUP($F791,'Aircraft list'!$A$4:$G$39,2,FALSE)="YES",VLOOKUP($F791,'Aircraft list'!$A$4:$G$39,6,FALSE)="YES"),T791,""),"")</f>
        <v/>
      </c>
      <c r="AC791" s="115" t="str">
        <f>IFERROR(IF(AND(VLOOKUP($F791,'Aircraft list'!$A$4:$G$39,2,FALSE)="YES",VLOOKUP($F791,'Aircraft list'!$A$4:$G$39,6,FALSE)="YES"),V791,""),"")</f>
        <v/>
      </c>
      <c r="AD791" s="116" t="str">
        <f>IFERROR(IF(AND(VLOOKUP($F791,'Aircraft list'!$A$4:$G$39,3,FALSE)="YES",VLOOKUP($F791,'Aircraft list'!$A$4:$G$39,6,FALSE)="YES"),T791,""),"")</f>
        <v/>
      </c>
      <c r="AE791" s="117" t="str">
        <f>IFERROR(IF(AND(VLOOKUP($F791,'Aircraft list'!$A$4:$G$39,3,FALSE)="YES",VLOOKUP($F791,'Aircraft list'!$A$4:$G$39,6,FALSE)="YES"),U791,""),"")</f>
        <v/>
      </c>
      <c r="AF791" s="115" t="str">
        <f>IFERROR(IF(AND(VLOOKUP($F791,'Aircraft list'!$A$4:$G$39,3,FALSE)="YES",VLOOKUP($F791,'Aircraft list'!$A$4:$G$39,6,FALSE)="YES"),V791,""),"")</f>
        <v/>
      </c>
      <c r="AG791" s="116" t="str">
        <f>IFERROR(IF(VLOOKUP($F791,'Aircraft list'!$A$4:$G$39,5,FALSE)="YES",T791,""),"")</f>
        <v/>
      </c>
      <c r="AH791" s="117" t="str">
        <f>IFERROR(IF(VLOOKUP($F791,'Aircraft list'!$A$4:$G$39,5,FALSE)="YES",U791,""),"")</f>
        <v/>
      </c>
      <c r="AI791" s="115" t="str">
        <f>IFERROR(IF(VLOOKUP($F791,'Aircraft list'!$A$4:$G$39,5,FALSE)="YES",V791,""),"")</f>
        <v/>
      </c>
      <c r="AJ791" s="101"/>
      <c r="AK791" s="101"/>
      <c r="AL791" s="101"/>
      <c r="AM791" s="102" t="str">
        <f>IFERROR(IF(VLOOKUP($F791,'Aircraft list'!$A$4:$G$39,7,FALSE)="YES",N791,""),"")</f>
        <v/>
      </c>
      <c r="AN791" s="112"/>
      <c r="AO791" s="101"/>
      <c r="AP791" s="101"/>
      <c r="AQ791" s="101"/>
      <c r="AR791" s="111"/>
      <c r="AS791" s="102"/>
      <c r="AT791" s="102"/>
    </row>
    <row r="792" spans="1:46" s="50" customFormat="1">
      <c r="A792" s="84"/>
      <c r="B792" s="75"/>
      <c r="C792" s="76"/>
      <c r="D792" s="77"/>
      <c r="E792" s="73" t="str">
        <f t="shared" si="39"/>
        <v/>
      </c>
      <c r="F792" s="79"/>
      <c r="G792" s="80"/>
      <c r="H792" s="50" t="str">
        <f>IFERROR(IF(VLOOKUP(F792,'Aircraft list'!$A$4:$T$59, 3,FALSE)="YES", "ME", "SE" )," ")</f>
        <v xml:space="preserve"> </v>
      </c>
      <c r="I792" s="80"/>
      <c r="J792" s="81" t="str">
        <f ca="1">IFERROR(IF(AND(
MOD(C792-fctlontodouble(VLOOKUP(B792,#REF!,4,FALSE))/360,1)&gt;=MOD((((MID((MID((IF(ISERR(A792),"",fctsoleil(A792,fctlattodouble(VLOOKUP(B792,#REF!,3,FALSE)),fctlontodouble(VLOOKUP(B792,#REF!,4,FALSE)),FALSE))),1,4)),1,2))*60+MID((MID((IF(ISERR(A792),"",fctsoleil(A792,fctlattodouble(VLOOKUP(B792,#REF!,3,FALSE)),fctlontodouble(VLOOKUP(B792,#REF!,4,FALSE)),FALSE))),1,4)),3,4))/(60*24))-fctlontodouble(VLOOKUP(B792,#REF!,4,FALSE))/360,1),
MOD(C792-fctlontodouble(VLOOKUP(B792,#REF!,4,FALSE))/360,1)&lt;MOD((((MID((MID((IF(ISERR(A792),"",fctsoleil(A792,fctlattodouble(VLOOKUP(B792,#REF!,3,FALSE)),fctlontodouble(VLOOKUP(B792,#REF!,4,FALSE)),FALSE))),7,4)),1,2))*60+MID((MID((IF(ISERR(A792),"",fctsoleil(A792,fctlattodouble(VLOOKUP(B792,#REF!,3,FALSE)),fctlontodouble(VLOOKUP(B792,#REF!,4,FALSE)),FALSE))),7,4)),3,4))/(60*24))-fctlontodouble(VLOOKUP(B792,#REF!,4,FALSE))/360,1)
),1,""),"")</f>
        <v/>
      </c>
      <c r="K792" s="82" t="str">
        <f t="shared" si="40"/>
        <v/>
      </c>
      <c r="L792" s="79" t="str">
        <f ca="1">IFERROR(IF(AND(
MOD(E792-fctlontodouble(VLOOKUP(D792,#REF!,4,FALSE))/360,1)&gt;=MOD((((MID((MID((IF(ISERR(A792),"",fctsoleil(A792,fctlattodouble(VLOOKUP(D792,#REF!,3,FALSE)),fctlontodouble(VLOOKUP(D792,#REF!,4,FALSE)),FALSE))),1,4)),1,2))*60+MID((MID((IF(ISERR(A792),"",fctsoleil(A792,fctlattodouble(VLOOKUP(D792,#REF!,3,FALSE)),fctlontodouble(VLOOKUP(D792,#REF!,4,FALSE)),FALSE))),1,4)),3,4))/(60*24))-fctlontodouble(VLOOKUP(D792,#REF!,4,FALSE))/360,1),
MOD(E792-fctlontodouble(VLOOKUP(D792,#REF!,4,FALSE))/360,1)&lt;MOD((((MID((MID((IF(ISERR(A792),"",fctsoleil(A792,fctlattodouble(VLOOKUP(D792,#REF!,3,FALSE)),fctlontodouble(VLOOKUP(D792,#REF!,4,FALSE)),FALSE))),7,4)),1,2))*60+MID((MID((IF(ISERR(A792),"",fctsoleil(A792,fctlattodouble(VLOOKUP(D792,#REF!,3,FALSE)),fctlontodouble(VLOOKUP(D792,#REF!,4,FALSE)),FALSE))),7,4)),3,4))/(60*24))-fctlontodouble(VLOOKUP(D792,#REF!,4,FALSE))/360,1)
),1," "),"")</f>
        <v/>
      </c>
      <c r="M792" s="79" t="str">
        <f t="shared" si="41"/>
        <v/>
      </c>
      <c r="N792" s="94"/>
      <c r="O792" s="83"/>
      <c r="P792" s="95"/>
      <c r="Q792" s="96"/>
      <c r="R792" s="97" t="str">
        <f>IF(AND(A792&lt;&gt;0,B792&lt;&gt;0,D792&lt;&gt;0,C792&lt;&gt;0,N792&lt;&gt;0),(vol_de_nuit(B792,D792,A792,C792,N792/24)*24),"")</f>
        <v/>
      </c>
      <c r="S792" s="98"/>
      <c r="T792" s="95"/>
      <c r="U792" s="99"/>
      <c r="V792" s="100"/>
      <c r="W792" s="101"/>
      <c r="X792" s="116" t="str">
        <f>IFERROR(IF(AND(VLOOKUP($F792,'Aircraft list'!$A$4:$G$39,2,FALSE)="YES",VLOOKUP($F792,'Aircraft list'!$A$4:$G$39,4,FALSE)="YES"),T792,""),"")</f>
        <v/>
      </c>
      <c r="Y792" s="115" t="str">
        <f>IFERROR(IF(AND(VLOOKUP($F792,'Aircraft list'!$A$4:$G$39,2,FALSE)="YES",VLOOKUP($F792,'Aircraft list'!$A$4:$G$39,4,FALSE)="YES"),V792,""),"")</f>
        <v/>
      </c>
      <c r="Z792" s="116" t="str">
        <f>IFERROR(IF(AND(VLOOKUP($F792,'Aircraft list'!$A$4:$G$39,3,FALSE)="YES",VLOOKUP($F792,'Aircraft list'!$A$4:$G$39,4,FALSE)="YES"),T792,""),"")</f>
        <v/>
      </c>
      <c r="AA792" s="115" t="str">
        <f>IFERROR(IF(AND(VLOOKUP($F792,'Aircraft list'!$A$4:$G$39,3,FALSE)="YES",VLOOKUP($F792,'Aircraft list'!$A$4:$G$39,4,FALSE)="YES"),V792,""),"")</f>
        <v/>
      </c>
      <c r="AB792" s="116" t="str">
        <f>IFERROR(IF(AND(VLOOKUP($F792,'Aircraft list'!$A$4:$G$39,2,FALSE)="YES",VLOOKUP($F792,'Aircraft list'!$A$4:$G$39,6,FALSE)="YES"),T792,""),"")</f>
        <v/>
      </c>
      <c r="AC792" s="115" t="str">
        <f>IFERROR(IF(AND(VLOOKUP($F792,'Aircraft list'!$A$4:$G$39,2,FALSE)="YES",VLOOKUP($F792,'Aircraft list'!$A$4:$G$39,6,FALSE)="YES"),V792,""),"")</f>
        <v/>
      </c>
      <c r="AD792" s="116" t="str">
        <f>IFERROR(IF(AND(VLOOKUP($F792,'Aircraft list'!$A$4:$G$39,3,FALSE)="YES",VLOOKUP($F792,'Aircraft list'!$A$4:$G$39,6,FALSE)="YES"),T792,""),"")</f>
        <v/>
      </c>
      <c r="AE792" s="117" t="str">
        <f>IFERROR(IF(AND(VLOOKUP($F792,'Aircraft list'!$A$4:$G$39,3,FALSE)="YES",VLOOKUP($F792,'Aircraft list'!$A$4:$G$39,6,FALSE)="YES"),U792,""),"")</f>
        <v/>
      </c>
      <c r="AF792" s="115" t="str">
        <f>IFERROR(IF(AND(VLOOKUP($F792,'Aircraft list'!$A$4:$G$39,3,FALSE)="YES",VLOOKUP($F792,'Aircraft list'!$A$4:$G$39,6,FALSE)="YES"),V792,""),"")</f>
        <v/>
      </c>
      <c r="AG792" s="116" t="str">
        <f>IFERROR(IF(VLOOKUP($F792,'Aircraft list'!$A$4:$G$39,5,FALSE)="YES",T792,""),"")</f>
        <v/>
      </c>
      <c r="AH792" s="117" t="str">
        <f>IFERROR(IF(VLOOKUP($F792,'Aircraft list'!$A$4:$G$39,5,FALSE)="YES",U792,""),"")</f>
        <v/>
      </c>
      <c r="AI792" s="115" t="str">
        <f>IFERROR(IF(VLOOKUP($F792,'Aircraft list'!$A$4:$G$39,5,FALSE)="YES",V792,""),"")</f>
        <v/>
      </c>
      <c r="AJ792" s="101"/>
      <c r="AK792" s="101"/>
      <c r="AL792" s="101"/>
      <c r="AM792" s="102" t="str">
        <f>IFERROR(IF(VLOOKUP($F792,'Aircraft list'!$A$4:$G$39,7,FALSE)="YES",N792,""),"")</f>
        <v/>
      </c>
      <c r="AN792" s="112"/>
      <c r="AO792" s="101"/>
      <c r="AP792" s="101"/>
      <c r="AQ792" s="101"/>
      <c r="AR792" s="111"/>
      <c r="AS792" s="102"/>
      <c r="AT792" s="102"/>
    </row>
    <row r="793" spans="1:46" s="50" customFormat="1">
      <c r="A793" s="84"/>
      <c r="B793" s="75"/>
      <c r="C793" s="76"/>
      <c r="D793" s="77"/>
      <c r="E793" s="73" t="str">
        <f t="shared" si="39"/>
        <v/>
      </c>
      <c r="F793" s="79"/>
      <c r="G793" s="80"/>
      <c r="H793" s="50" t="str">
        <f>IFERROR(IF(VLOOKUP(F793,'Aircraft list'!$A$4:$T$59, 3,FALSE)="YES", "ME", "SE" )," ")</f>
        <v xml:space="preserve"> </v>
      </c>
      <c r="I793" s="80"/>
      <c r="J793" s="81" t="str">
        <f ca="1">IFERROR(IF(AND(
MOD(C793-fctlontodouble(VLOOKUP(B793,#REF!,4,FALSE))/360,1)&gt;=MOD((((MID((MID((IF(ISERR(A793),"",fctsoleil(A793,fctlattodouble(VLOOKUP(B793,#REF!,3,FALSE)),fctlontodouble(VLOOKUP(B793,#REF!,4,FALSE)),FALSE))),1,4)),1,2))*60+MID((MID((IF(ISERR(A793),"",fctsoleil(A793,fctlattodouble(VLOOKUP(B793,#REF!,3,FALSE)),fctlontodouble(VLOOKUP(B793,#REF!,4,FALSE)),FALSE))),1,4)),3,4))/(60*24))-fctlontodouble(VLOOKUP(B793,#REF!,4,FALSE))/360,1),
MOD(C793-fctlontodouble(VLOOKUP(B793,#REF!,4,FALSE))/360,1)&lt;MOD((((MID((MID((IF(ISERR(A793),"",fctsoleil(A793,fctlattodouble(VLOOKUP(B793,#REF!,3,FALSE)),fctlontodouble(VLOOKUP(B793,#REF!,4,FALSE)),FALSE))),7,4)),1,2))*60+MID((MID((IF(ISERR(A793),"",fctsoleil(A793,fctlattodouble(VLOOKUP(B793,#REF!,3,FALSE)),fctlontodouble(VLOOKUP(B793,#REF!,4,FALSE)),FALSE))),7,4)),3,4))/(60*24))-fctlontodouble(VLOOKUP(B793,#REF!,4,FALSE))/360,1)
),1,""),"")</f>
        <v/>
      </c>
      <c r="K793" s="82" t="str">
        <f t="shared" si="40"/>
        <v/>
      </c>
      <c r="L793" s="79" t="str">
        <f ca="1">IFERROR(IF(AND(
MOD(E793-fctlontodouble(VLOOKUP(D793,#REF!,4,FALSE))/360,1)&gt;=MOD((((MID((MID((IF(ISERR(A793),"",fctsoleil(A793,fctlattodouble(VLOOKUP(D793,#REF!,3,FALSE)),fctlontodouble(VLOOKUP(D793,#REF!,4,FALSE)),FALSE))),1,4)),1,2))*60+MID((MID((IF(ISERR(A793),"",fctsoleil(A793,fctlattodouble(VLOOKUP(D793,#REF!,3,FALSE)),fctlontodouble(VLOOKUP(D793,#REF!,4,FALSE)),FALSE))),1,4)),3,4))/(60*24))-fctlontodouble(VLOOKUP(D793,#REF!,4,FALSE))/360,1),
MOD(E793-fctlontodouble(VLOOKUP(D793,#REF!,4,FALSE))/360,1)&lt;MOD((((MID((MID((IF(ISERR(A793),"",fctsoleil(A793,fctlattodouble(VLOOKUP(D793,#REF!,3,FALSE)),fctlontodouble(VLOOKUP(D793,#REF!,4,FALSE)),FALSE))),7,4)),1,2))*60+MID((MID((IF(ISERR(A793),"",fctsoleil(A793,fctlattodouble(VLOOKUP(D793,#REF!,3,FALSE)),fctlontodouble(VLOOKUP(D793,#REF!,4,FALSE)),FALSE))),7,4)),3,4))/(60*24))-fctlontodouble(VLOOKUP(D793,#REF!,4,FALSE))/360,1)
),1," "),"")</f>
        <v/>
      </c>
      <c r="M793" s="79" t="str">
        <f t="shared" si="41"/>
        <v/>
      </c>
      <c r="N793" s="94"/>
      <c r="O793" s="83"/>
      <c r="P793" s="95"/>
      <c r="Q793" s="96"/>
      <c r="R793" s="97" t="str">
        <f>IF(AND(A793&lt;&gt;0,B793&lt;&gt;0,D793&lt;&gt;0,C793&lt;&gt;0,N793&lt;&gt;0),(vol_de_nuit(B793,D793,A793,C793,N793/24)*24),"")</f>
        <v/>
      </c>
      <c r="S793" s="98"/>
      <c r="T793" s="95"/>
      <c r="U793" s="99"/>
      <c r="V793" s="100"/>
      <c r="W793" s="101"/>
      <c r="X793" s="116" t="str">
        <f>IFERROR(IF(AND(VLOOKUP($F793,'Aircraft list'!$A$4:$G$39,2,FALSE)="YES",VLOOKUP($F793,'Aircraft list'!$A$4:$G$39,4,FALSE)="YES"),T793,""),"")</f>
        <v/>
      </c>
      <c r="Y793" s="115" t="str">
        <f>IFERROR(IF(AND(VLOOKUP($F793,'Aircraft list'!$A$4:$G$39,2,FALSE)="YES",VLOOKUP($F793,'Aircraft list'!$A$4:$G$39,4,FALSE)="YES"),V793,""),"")</f>
        <v/>
      </c>
      <c r="Z793" s="116" t="str">
        <f>IFERROR(IF(AND(VLOOKUP($F793,'Aircraft list'!$A$4:$G$39,3,FALSE)="YES",VLOOKUP($F793,'Aircraft list'!$A$4:$G$39,4,FALSE)="YES"),T793,""),"")</f>
        <v/>
      </c>
      <c r="AA793" s="115" t="str">
        <f>IFERROR(IF(AND(VLOOKUP($F793,'Aircraft list'!$A$4:$G$39,3,FALSE)="YES",VLOOKUP($F793,'Aircraft list'!$A$4:$G$39,4,FALSE)="YES"),V793,""),"")</f>
        <v/>
      </c>
      <c r="AB793" s="116" t="str">
        <f>IFERROR(IF(AND(VLOOKUP($F793,'Aircraft list'!$A$4:$G$39,2,FALSE)="YES",VLOOKUP($F793,'Aircraft list'!$A$4:$G$39,6,FALSE)="YES"),T793,""),"")</f>
        <v/>
      </c>
      <c r="AC793" s="115" t="str">
        <f>IFERROR(IF(AND(VLOOKUP($F793,'Aircraft list'!$A$4:$G$39,2,FALSE)="YES",VLOOKUP($F793,'Aircraft list'!$A$4:$G$39,6,FALSE)="YES"),V793,""),"")</f>
        <v/>
      </c>
      <c r="AD793" s="116" t="str">
        <f>IFERROR(IF(AND(VLOOKUP($F793,'Aircraft list'!$A$4:$G$39,3,FALSE)="YES",VLOOKUP($F793,'Aircraft list'!$A$4:$G$39,6,FALSE)="YES"),T793,""),"")</f>
        <v/>
      </c>
      <c r="AE793" s="117" t="str">
        <f>IFERROR(IF(AND(VLOOKUP($F793,'Aircraft list'!$A$4:$G$39,3,FALSE)="YES",VLOOKUP($F793,'Aircraft list'!$A$4:$G$39,6,FALSE)="YES"),U793,""),"")</f>
        <v/>
      </c>
      <c r="AF793" s="115" t="str">
        <f>IFERROR(IF(AND(VLOOKUP($F793,'Aircraft list'!$A$4:$G$39,3,FALSE)="YES",VLOOKUP($F793,'Aircraft list'!$A$4:$G$39,6,FALSE)="YES"),V793,""),"")</f>
        <v/>
      </c>
      <c r="AG793" s="116" t="str">
        <f>IFERROR(IF(VLOOKUP($F793,'Aircraft list'!$A$4:$G$39,5,FALSE)="YES",T793,""),"")</f>
        <v/>
      </c>
      <c r="AH793" s="117" t="str">
        <f>IFERROR(IF(VLOOKUP($F793,'Aircraft list'!$A$4:$G$39,5,FALSE)="YES",U793,""),"")</f>
        <v/>
      </c>
      <c r="AI793" s="115" t="str">
        <f>IFERROR(IF(VLOOKUP($F793,'Aircraft list'!$A$4:$G$39,5,FALSE)="YES",V793,""),"")</f>
        <v/>
      </c>
      <c r="AJ793" s="101"/>
      <c r="AK793" s="101"/>
      <c r="AL793" s="101"/>
      <c r="AM793" s="102" t="str">
        <f>IFERROR(IF(VLOOKUP($F793,'Aircraft list'!$A$4:$G$39,7,FALSE)="YES",N793,""),"")</f>
        <v/>
      </c>
      <c r="AN793" s="112"/>
      <c r="AO793" s="101"/>
      <c r="AP793" s="101"/>
      <c r="AQ793" s="101"/>
      <c r="AR793" s="111"/>
      <c r="AS793" s="102"/>
      <c r="AT793" s="102"/>
    </row>
    <row r="794" spans="1:46" s="50" customFormat="1">
      <c r="A794" s="84"/>
      <c r="B794" s="75"/>
      <c r="C794" s="76"/>
      <c r="D794" s="77"/>
      <c r="E794" s="73" t="str">
        <f t="shared" si="39"/>
        <v/>
      </c>
      <c r="F794" s="79"/>
      <c r="G794" s="80"/>
      <c r="H794" s="50" t="str">
        <f>IFERROR(IF(VLOOKUP(F794,'Aircraft list'!$A$4:$T$59, 3,FALSE)="YES", "ME", "SE" )," ")</f>
        <v xml:space="preserve"> </v>
      </c>
      <c r="I794" s="80"/>
      <c r="J794" s="81" t="str">
        <f ca="1">IFERROR(IF(AND(
MOD(C794-fctlontodouble(VLOOKUP(B794,#REF!,4,FALSE))/360,1)&gt;=MOD((((MID((MID((IF(ISERR(A794),"",fctsoleil(A794,fctlattodouble(VLOOKUP(B794,#REF!,3,FALSE)),fctlontodouble(VLOOKUP(B794,#REF!,4,FALSE)),FALSE))),1,4)),1,2))*60+MID((MID((IF(ISERR(A794),"",fctsoleil(A794,fctlattodouble(VLOOKUP(B794,#REF!,3,FALSE)),fctlontodouble(VLOOKUP(B794,#REF!,4,FALSE)),FALSE))),1,4)),3,4))/(60*24))-fctlontodouble(VLOOKUP(B794,#REF!,4,FALSE))/360,1),
MOD(C794-fctlontodouble(VLOOKUP(B794,#REF!,4,FALSE))/360,1)&lt;MOD((((MID((MID((IF(ISERR(A794),"",fctsoleil(A794,fctlattodouble(VLOOKUP(B794,#REF!,3,FALSE)),fctlontodouble(VLOOKUP(B794,#REF!,4,FALSE)),FALSE))),7,4)),1,2))*60+MID((MID((IF(ISERR(A794),"",fctsoleil(A794,fctlattodouble(VLOOKUP(B794,#REF!,3,FALSE)),fctlontodouble(VLOOKUP(B794,#REF!,4,FALSE)),FALSE))),7,4)),3,4))/(60*24))-fctlontodouble(VLOOKUP(B794,#REF!,4,FALSE))/360,1)
),1,""),"")</f>
        <v/>
      </c>
      <c r="K794" s="82" t="str">
        <f t="shared" si="40"/>
        <v/>
      </c>
      <c r="L794" s="79" t="str">
        <f ca="1">IFERROR(IF(AND(
MOD(E794-fctlontodouble(VLOOKUP(D794,#REF!,4,FALSE))/360,1)&gt;=MOD((((MID((MID((IF(ISERR(A794),"",fctsoleil(A794,fctlattodouble(VLOOKUP(D794,#REF!,3,FALSE)),fctlontodouble(VLOOKUP(D794,#REF!,4,FALSE)),FALSE))),1,4)),1,2))*60+MID((MID((IF(ISERR(A794),"",fctsoleil(A794,fctlattodouble(VLOOKUP(D794,#REF!,3,FALSE)),fctlontodouble(VLOOKUP(D794,#REF!,4,FALSE)),FALSE))),1,4)),3,4))/(60*24))-fctlontodouble(VLOOKUP(D794,#REF!,4,FALSE))/360,1),
MOD(E794-fctlontodouble(VLOOKUP(D794,#REF!,4,FALSE))/360,1)&lt;MOD((((MID((MID((IF(ISERR(A794),"",fctsoleil(A794,fctlattodouble(VLOOKUP(D794,#REF!,3,FALSE)),fctlontodouble(VLOOKUP(D794,#REF!,4,FALSE)),FALSE))),7,4)),1,2))*60+MID((MID((IF(ISERR(A794),"",fctsoleil(A794,fctlattodouble(VLOOKUP(D794,#REF!,3,FALSE)),fctlontodouble(VLOOKUP(D794,#REF!,4,FALSE)),FALSE))),7,4)),3,4))/(60*24))-fctlontodouble(VLOOKUP(D794,#REF!,4,FALSE))/360,1)
),1," "),"")</f>
        <v/>
      </c>
      <c r="M794" s="79" t="str">
        <f t="shared" si="41"/>
        <v/>
      </c>
      <c r="N794" s="94"/>
      <c r="O794" s="83"/>
      <c r="P794" s="95"/>
      <c r="Q794" s="96"/>
      <c r="R794" s="97" t="str">
        <f>IF(AND(A794&lt;&gt;0,B794&lt;&gt;0,D794&lt;&gt;0,C794&lt;&gt;0,N794&lt;&gt;0),(vol_de_nuit(B794,D794,A794,C794,N794/24)*24),"")</f>
        <v/>
      </c>
      <c r="S794" s="98"/>
      <c r="T794" s="95"/>
      <c r="U794" s="99"/>
      <c r="V794" s="100"/>
      <c r="W794" s="101"/>
      <c r="X794" s="116" t="str">
        <f>IFERROR(IF(AND(VLOOKUP($F794,'Aircraft list'!$A$4:$G$39,2,FALSE)="YES",VLOOKUP($F794,'Aircraft list'!$A$4:$G$39,4,FALSE)="YES"),T794,""),"")</f>
        <v/>
      </c>
      <c r="Y794" s="115" t="str">
        <f>IFERROR(IF(AND(VLOOKUP($F794,'Aircraft list'!$A$4:$G$39,2,FALSE)="YES",VLOOKUP($F794,'Aircraft list'!$A$4:$G$39,4,FALSE)="YES"),V794,""),"")</f>
        <v/>
      </c>
      <c r="Z794" s="116" t="str">
        <f>IFERROR(IF(AND(VLOOKUP($F794,'Aircraft list'!$A$4:$G$39,3,FALSE)="YES",VLOOKUP($F794,'Aircraft list'!$A$4:$G$39,4,FALSE)="YES"),T794,""),"")</f>
        <v/>
      </c>
      <c r="AA794" s="115" t="str">
        <f>IFERROR(IF(AND(VLOOKUP($F794,'Aircraft list'!$A$4:$G$39,3,FALSE)="YES",VLOOKUP($F794,'Aircraft list'!$A$4:$G$39,4,FALSE)="YES"),V794,""),"")</f>
        <v/>
      </c>
      <c r="AB794" s="116" t="str">
        <f>IFERROR(IF(AND(VLOOKUP($F794,'Aircraft list'!$A$4:$G$39,2,FALSE)="YES",VLOOKUP($F794,'Aircraft list'!$A$4:$G$39,6,FALSE)="YES"),T794,""),"")</f>
        <v/>
      </c>
      <c r="AC794" s="115" t="str">
        <f>IFERROR(IF(AND(VLOOKUP($F794,'Aircraft list'!$A$4:$G$39,2,FALSE)="YES",VLOOKUP($F794,'Aircraft list'!$A$4:$G$39,6,FALSE)="YES"),V794,""),"")</f>
        <v/>
      </c>
      <c r="AD794" s="116" t="str">
        <f>IFERROR(IF(AND(VLOOKUP($F794,'Aircraft list'!$A$4:$G$39,3,FALSE)="YES",VLOOKUP($F794,'Aircraft list'!$A$4:$G$39,6,FALSE)="YES"),T794,""),"")</f>
        <v/>
      </c>
      <c r="AE794" s="117" t="str">
        <f>IFERROR(IF(AND(VLOOKUP($F794,'Aircraft list'!$A$4:$G$39,3,FALSE)="YES",VLOOKUP($F794,'Aircraft list'!$A$4:$G$39,6,FALSE)="YES"),U794,""),"")</f>
        <v/>
      </c>
      <c r="AF794" s="115" t="str">
        <f>IFERROR(IF(AND(VLOOKUP($F794,'Aircraft list'!$A$4:$G$39,3,FALSE)="YES",VLOOKUP($F794,'Aircraft list'!$A$4:$G$39,6,FALSE)="YES"),V794,""),"")</f>
        <v/>
      </c>
      <c r="AG794" s="116" t="str">
        <f>IFERROR(IF(VLOOKUP($F794,'Aircraft list'!$A$4:$G$39,5,FALSE)="YES",T794,""),"")</f>
        <v/>
      </c>
      <c r="AH794" s="117" t="str">
        <f>IFERROR(IF(VLOOKUP($F794,'Aircraft list'!$A$4:$G$39,5,FALSE)="YES",U794,""),"")</f>
        <v/>
      </c>
      <c r="AI794" s="115" t="str">
        <f>IFERROR(IF(VLOOKUP($F794,'Aircraft list'!$A$4:$G$39,5,FALSE)="YES",V794,""),"")</f>
        <v/>
      </c>
      <c r="AJ794" s="101"/>
      <c r="AK794" s="101"/>
      <c r="AL794" s="101"/>
      <c r="AM794" s="102" t="str">
        <f>IFERROR(IF(VLOOKUP($F794,'Aircraft list'!$A$4:$G$39,7,FALSE)="YES",N794,""),"")</f>
        <v/>
      </c>
      <c r="AN794" s="112"/>
      <c r="AO794" s="101"/>
      <c r="AP794" s="101"/>
      <c r="AQ794" s="101"/>
      <c r="AR794" s="111"/>
      <c r="AS794" s="102"/>
      <c r="AT794" s="102"/>
    </row>
    <row r="795" spans="1:46" s="50" customFormat="1">
      <c r="A795" s="84"/>
      <c r="B795" s="75"/>
      <c r="C795" s="76"/>
      <c r="D795" s="77"/>
      <c r="E795" s="73" t="str">
        <f t="shared" si="39"/>
        <v/>
      </c>
      <c r="F795" s="79"/>
      <c r="G795" s="80"/>
      <c r="H795" s="50" t="str">
        <f>IFERROR(IF(VLOOKUP(F795,'Aircraft list'!$A$4:$T$59, 3,FALSE)="YES", "ME", "SE" )," ")</f>
        <v xml:space="preserve"> </v>
      </c>
      <c r="I795" s="80"/>
      <c r="J795" s="81" t="str">
        <f ca="1">IFERROR(IF(AND(
MOD(C795-fctlontodouble(VLOOKUP(B795,#REF!,4,FALSE))/360,1)&gt;=MOD((((MID((MID((IF(ISERR(A795),"",fctsoleil(A795,fctlattodouble(VLOOKUP(B795,#REF!,3,FALSE)),fctlontodouble(VLOOKUP(B795,#REF!,4,FALSE)),FALSE))),1,4)),1,2))*60+MID((MID((IF(ISERR(A795),"",fctsoleil(A795,fctlattodouble(VLOOKUP(B795,#REF!,3,FALSE)),fctlontodouble(VLOOKUP(B795,#REF!,4,FALSE)),FALSE))),1,4)),3,4))/(60*24))-fctlontodouble(VLOOKUP(B795,#REF!,4,FALSE))/360,1),
MOD(C795-fctlontodouble(VLOOKUP(B795,#REF!,4,FALSE))/360,1)&lt;MOD((((MID((MID((IF(ISERR(A795),"",fctsoleil(A795,fctlattodouble(VLOOKUP(B795,#REF!,3,FALSE)),fctlontodouble(VLOOKUP(B795,#REF!,4,FALSE)),FALSE))),7,4)),1,2))*60+MID((MID((IF(ISERR(A795),"",fctsoleil(A795,fctlattodouble(VLOOKUP(B795,#REF!,3,FALSE)),fctlontodouble(VLOOKUP(B795,#REF!,4,FALSE)),FALSE))),7,4)),3,4))/(60*24))-fctlontodouble(VLOOKUP(B795,#REF!,4,FALSE))/360,1)
),1,""),"")</f>
        <v/>
      </c>
      <c r="K795" s="82" t="str">
        <f t="shared" si="40"/>
        <v/>
      </c>
      <c r="L795" s="79" t="str">
        <f ca="1">IFERROR(IF(AND(
MOD(E795-fctlontodouble(VLOOKUP(D795,#REF!,4,FALSE))/360,1)&gt;=MOD((((MID((MID((IF(ISERR(A795),"",fctsoleil(A795,fctlattodouble(VLOOKUP(D795,#REF!,3,FALSE)),fctlontodouble(VLOOKUP(D795,#REF!,4,FALSE)),FALSE))),1,4)),1,2))*60+MID((MID((IF(ISERR(A795),"",fctsoleil(A795,fctlattodouble(VLOOKUP(D795,#REF!,3,FALSE)),fctlontodouble(VLOOKUP(D795,#REF!,4,FALSE)),FALSE))),1,4)),3,4))/(60*24))-fctlontodouble(VLOOKUP(D795,#REF!,4,FALSE))/360,1),
MOD(E795-fctlontodouble(VLOOKUP(D795,#REF!,4,FALSE))/360,1)&lt;MOD((((MID((MID((IF(ISERR(A795),"",fctsoleil(A795,fctlattodouble(VLOOKUP(D795,#REF!,3,FALSE)),fctlontodouble(VLOOKUP(D795,#REF!,4,FALSE)),FALSE))),7,4)),1,2))*60+MID((MID((IF(ISERR(A795),"",fctsoleil(A795,fctlattodouble(VLOOKUP(D795,#REF!,3,FALSE)),fctlontodouble(VLOOKUP(D795,#REF!,4,FALSE)),FALSE))),7,4)),3,4))/(60*24))-fctlontodouble(VLOOKUP(D795,#REF!,4,FALSE))/360,1)
),1," "),"")</f>
        <v/>
      </c>
      <c r="M795" s="79" t="str">
        <f t="shared" si="41"/>
        <v/>
      </c>
      <c r="N795" s="94"/>
      <c r="O795" s="83"/>
      <c r="P795" s="95"/>
      <c r="Q795" s="96"/>
      <c r="R795" s="97" t="str">
        <f>IF(AND(A795&lt;&gt;0,B795&lt;&gt;0,D795&lt;&gt;0,C795&lt;&gt;0,N795&lt;&gt;0),(vol_de_nuit(B795,D795,A795,C795,N795/24)*24),"")</f>
        <v/>
      </c>
      <c r="S795" s="98"/>
      <c r="T795" s="95"/>
      <c r="U795" s="99"/>
      <c r="V795" s="100"/>
      <c r="W795" s="101"/>
      <c r="X795" s="116" t="str">
        <f>IFERROR(IF(AND(VLOOKUP($F795,'Aircraft list'!$A$4:$G$39,2,FALSE)="YES",VLOOKUP($F795,'Aircraft list'!$A$4:$G$39,4,FALSE)="YES"),T795,""),"")</f>
        <v/>
      </c>
      <c r="Y795" s="115" t="str">
        <f>IFERROR(IF(AND(VLOOKUP($F795,'Aircraft list'!$A$4:$G$39,2,FALSE)="YES",VLOOKUP($F795,'Aircraft list'!$A$4:$G$39,4,FALSE)="YES"),V795,""),"")</f>
        <v/>
      </c>
      <c r="Z795" s="116" t="str">
        <f>IFERROR(IF(AND(VLOOKUP($F795,'Aircraft list'!$A$4:$G$39,3,FALSE)="YES",VLOOKUP($F795,'Aircraft list'!$A$4:$G$39,4,FALSE)="YES"),T795,""),"")</f>
        <v/>
      </c>
      <c r="AA795" s="115" t="str">
        <f>IFERROR(IF(AND(VLOOKUP($F795,'Aircraft list'!$A$4:$G$39,3,FALSE)="YES",VLOOKUP($F795,'Aircraft list'!$A$4:$G$39,4,FALSE)="YES"),V795,""),"")</f>
        <v/>
      </c>
      <c r="AB795" s="116" t="str">
        <f>IFERROR(IF(AND(VLOOKUP($F795,'Aircraft list'!$A$4:$G$39,2,FALSE)="YES",VLOOKUP($F795,'Aircraft list'!$A$4:$G$39,6,FALSE)="YES"),T795,""),"")</f>
        <v/>
      </c>
      <c r="AC795" s="115" t="str">
        <f>IFERROR(IF(AND(VLOOKUP($F795,'Aircraft list'!$A$4:$G$39,2,FALSE)="YES",VLOOKUP($F795,'Aircraft list'!$A$4:$G$39,6,FALSE)="YES"),V795,""),"")</f>
        <v/>
      </c>
      <c r="AD795" s="116" t="str">
        <f>IFERROR(IF(AND(VLOOKUP($F795,'Aircraft list'!$A$4:$G$39,3,FALSE)="YES",VLOOKUP($F795,'Aircraft list'!$A$4:$G$39,6,FALSE)="YES"),T795,""),"")</f>
        <v/>
      </c>
      <c r="AE795" s="117" t="str">
        <f>IFERROR(IF(AND(VLOOKUP($F795,'Aircraft list'!$A$4:$G$39,3,FALSE)="YES",VLOOKUP($F795,'Aircraft list'!$A$4:$G$39,6,FALSE)="YES"),U795,""),"")</f>
        <v/>
      </c>
      <c r="AF795" s="115" t="str">
        <f>IFERROR(IF(AND(VLOOKUP($F795,'Aircraft list'!$A$4:$G$39,3,FALSE)="YES",VLOOKUP($F795,'Aircraft list'!$A$4:$G$39,6,FALSE)="YES"),V795,""),"")</f>
        <v/>
      </c>
      <c r="AG795" s="116" t="str">
        <f>IFERROR(IF(VLOOKUP($F795,'Aircraft list'!$A$4:$G$39,5,FALSE)="YES",T795,""),"")</f>
        <v/>
      </c>
      <c r="AH795" s="117" t="str">
        <f>IFERROR(IF(VLOOKUP($F795,'Aircraft list'!$A$4:$G$39,5,FALSE)="YES",U795,""),"")</f>
        <v/>
      </c>
      <c r="AI795" s="115" t="str">
        <f>IFERROR(IF(VLOOKUP($F795,'Aircraft list'!$A$4:$G$39,5,FALSE)="YES",V795,""),"")</f>
        <v/>
      </c>
      <c r="AJ795" s="101"/>
      <c r="AK795" s="101"/>
      <c r="AL795" s="101"/>
      <c r="AM795" s="102" t="str">
        <f>IFERROR(IF(VLOOKUP($F795,'Aircraft list'!$A$4:$G$39,7,FALSE)="YES",N795,""),"")</f>
        <v/>
      </c>
      <c r="AN795" s="112"/>
      <c r="AO795" s="101"/>
      <c r="AP795" s="101"/>
      <c r="AQ795" s="101"/>
      <c r="AR795" s="111"/>
      <c r="AS795" s="102"/>
      <c r="AT795" s="102"/>
    </row>
    <row r="796" spans="1:46" s="50" customFormat="1">
      <c r="A796" s="84"/>
      <c r="B796" s="75"/>
      <c r="C796" s="76"/>
      <c r="D796" s="77"/>
      <c r="E796" s="73" t="str">
        <f t="shared" si="39"/>
        <v/>
      </c>
      <c r="F796" s="79"/>
      <c r="G796" s="80"/>
      <c r="H796" s="50" t="str">
        <f>IFERROR(IF(VLOOKUP(F796,'Aircraft list'!$A$4:$T$59, 3,FALSE)="YES", "ME", "SE" )," ")</f>
        <v xml:space="preserve"> </v>
      </c>
      <c r="I796" s="80"/>
      <c r="J796" s="81" t="str">
        <f ca="1">IFERROR(IF(AND(
MOD(C796-fctlontodouble(VLOOKUP(B796,#REF!,4,FALSE))/360,1)&gt;=MOD((((MID((MID((IF(ISERR(A796),"",fctsoleil(A796,fctlattodouble(VLOOKUP(B796,#REF!,3,FALSE)),fctlontodouble(VLOOKUP(B796,#REF!,4,FALSE)),FALSE))),1,4)),1,2))*60+MID((MID((IF(ISERR(A796),"",fctsoleil(A796,fctlattodouble(VLOOKUP(B796,#REF!,3,FALSE)),fctlontodouble(VLOOKUP(B796,#REF!,4,FALSE)),FALSE))),1,4)),3,4))/(60*24))-fctlontodouble(VLOOKUP(B796,#REF!,4,FALSE))/360,1),
MOD(C796-fctlontodouble(VLOOKUP(B796,#REF!,4,FALSE))/360,1)&lt;MOD((((MID((MID((IF(ISERR(A796),"",fctsoleil(A796,fctlattodouble(VLOOKUP(B796,#REF!,3,FALSE)),fctlontodouble(VLOOKUP(B796,#REF!,4,FALSE)),FALSE))),7,4)),1,2))*60+MID((MID((IF(ISERR(A796),"",fctsoleil(A796,fctlattodouble(VLOOKUP(B796,#REF!,3,FALSE)),fctlontodouble(VLOOKUP(B796,#REF!,4,FALSE)),FALSE))),7,4)),3,4))/(60*24))-fctlontodouble(VLOOKUP(B796,#REF!,4,FALSE))/360,1)
),1,""),"")</f>
        <v/>
      </c>
      <c r="K796" s="82" t="str">
        <f t="shared" si="40"/>
        <v/>
      </c>
      <c r="L796" s="79" t="str">
        <f ca="1">IFERROR(IF(AND(
MOD(E796-fctlontodouble(VLOOKUP(D796,#REF!,4,FALSE))/360,1)&gt;=MOD((((MID((MID((IF(ISERR(A796),"",fctsoleil(A796,fctlattodouble(VLOOKUP(D796,#REF!,3,FALSE)),fctlontodouble(VLOOKUP(D796,#REF!,4,FALSE)),FALSE))),1,4)),1,2))*60+MID((MID((IF(ISERR(A796),"",fctsoleil(A796,fctlattodouble(VLOOKUP(D796,#REF!,3,FALSE)),fctlontodouble(VLOOKUP(D796,#REF!,4,FALSE)),FALSE))),1,4)),3,4))/(60*24))-fctlontodouble(VLOOKUP(D796,#REF!,4,FALSE))/360,1),
MOD(E796-fctlontodouble(VLOOKUP(D796,#REF!,4,FALSE))/360,1)&lt;MOD((((MID((MID((IF(ISERR(A796),"",fctsoleil(A796,fctlattodouble(VLOOKUP(D796,#REF!,3,FALSE)),fctlontodouble(VLOOKUP(D796,#REF!,4,FALSE)),FALSE))),7,4)),1,2))*60+MID((MID((IF(ISERR(A796),"",fctsoleil(A796,fctlattodouble(VLOOKUP(D796,#REF!,3,FALSE)),fctlontodouble(VLOOKUP(D796,#REF!,4,FALSE)),FALSE))),7,4)),3,4))/(60*24))-fctlontodouble(VLOOKUP(D796,#REF!,4,FALSE))/360,1)
),1," "),"")</f>
        <v/>
      </c>
      <c r="M796" s="79" t="str">
        <f t="shared" si="41"/>
        <v/>
      </c>
      <c r="N796" s="94"/>
      <c r="O796" s="83"/>
      <c r="P796" s="95"/>
      <c r="Q796" s="96"/>
      <c r="R796" s="97" t="str">
        <f>IF(AND(A796&lt;&gt;0,B796&lt;&gt;0,D796&lt;&gt;0,C796&lt;&gt;0,N796&lt;&gt;0),(vol_de_nuit(B796,D796,A796,C796,N796/24)*24),"")</f>
        <v/>
      </c>
      <c r="S796" s="98"/>
      <c r="T796" s="95"/>
      <c r="U796" s="99"/>
      <c r="V796" s="100"/>
      <c r="W796" s="101"/>
      <c r="X796" s="116" t="str">
        <f>IFERROR(IF(AND(VLOOKUP($F796,'Aircraft list'!$A$4:$G$39,2,FALSE)="YES",VLOOKUP($F796,'Aircraft list'!$A$4:$G$39,4,FALSE)="YES"),T796,""),"")</f>
        <v/>
      </c>
      <c r="Y796" s="115" t="str">
        <f>IFERROR(IF(AND(VLOOKUP($F796,'Aircraft list'!$A$4:$G$39,2,FALSE)="YES",VLOOKUP($F796,'Aircraft list'!$A$4:$G$39,4,FALSE)="YES"),V796,""),"")</f>
        <v/>
      </c>
      <c r="Z796" s="116" t="str">
        <f>IFERROR(IF(AND(VLOOKUP($F796,'Aircraft list'!$A$4:$G$39,3,FALSE)="YES",VLOOKUP($F796,'Aircraft list'!$A$4:$G$39,4,FALSE)="YES"),T796,""),"")</f>
        <v/>
      </c>
      <c r="AA796" s="115" t="str">
        <f>IFERROR(IF(AND(VLOOKUP($F796,'Aircraft list'!$A$4:$G$39,3,FALSE)="YES",VLOOKUP($F796,'Aircraft list'!$A$4:$G$39,4,FALSE)="YES"),V796,""),"")</f>
        <v/>
      </c>
      <c r="AB796" s="116" t="str">
        <f>IFERROR(IF(AND(VLOOKUP($F796,'Aircraft list'!$A$4:$G$39,2,FALSE)="YES",VLOOKUP($F796,'Aircraft list'!$A$4:$G$39,6,FALSE)="YES"),T796,""),"")</f>
        <v/>
      </c>
      <c r="AC796" s="115" t="str">
        <f>IFERROR(IF(AND(VLOOKUP($F796,'Aircraft list'!$A$4:$G$39,2,FALSE)="YES",VLOOKUP($F796,'Aircraft list'!$A$4:$G$39,6,FALSE)="YES"),V796,""),"")</f>
        <v/>
      </c>
      <c r="AD796" s="116" t="str">
        <f>IFERROR(IF(AND(VLOOKUP($F796,'Aircraft list'!$A$4:$G$39,3,FALSE)="YES",VLOOKUP($F796,'Aircraft list'!$A$4:$G$39,6,FALSE)="YES"),T796,""),"")</f>
        <v/>
      </c>
      <c r="AE796" s="117" t="str">
        <f>IFERROR(IF(AND(VLOOKUP($F796,'Aircraft list'!$A$4:$G$39,3,FALSE)="YES",VLOOKUP($F796,'Aircraft list'!$A$4:$G$39,6,FALSE)="YES"),U796,""),"")</f>
        <v/>
      </c>
      <c r="AF796" s="115" t="str">
        <f>IFERROR(IF(AND(VLOOKUP($F796,'Aircraft list'!$A$4:$G$39,3,FALSE)="YES",VLOOKUP($F796,'Aircraft list'!$A$4:$G$39,6,FALSE)="YES"),V796,""),"")</f>
        <v/>
      </c>
      <c r="AG796" s="116" t="str">
        <f>IFERROR(IF(VLOOKUP($F796,'Aircraft list'!$A$4:$G$39,5,FALSE)="YES",T796,""),"")</f>
        <v/>
      </c>
      <c r="AH796" s="117" t="str">
        <f>IFERROR(IF(VLOOKUP($F796,'Aircraft list'!$A$4:$G$39,5,FALSE)="YES",U796,""),"")</f>
        <v/>
      </c>
      <c r="AI796" s="115" t="str">
        <f>IFERROR(IF(VLOOKUP($F796,'Aircraft list'!$A$4:$G$39,5,FALSE)="YES",V796,""),"")</f>
        <v/>
      </c>
      <c r="AJ796" s="101"/>
      <c r="AK796" s="101"/>
      <c r="AL796" s="101"/>
      <c r="AM796" s="102" t="str">
        <f>IFERROR(IF(VLOOKUP($F796,'Aircraft list'!$A$4:$G$39,7,FALSE)="YES",N796,""),"")</f>
        <v/>
      </c>
      <c r="AN796" s="112"/>
      <c r="AO796" s="101"/>
      <c r="AP796" s="101"/>
      <c r="AQ796" s="101"/>
      <c r="AR796" s="111"/>
      <c r="AS796" s="102"/>
      <c r="AT796" s="102"/>
    </row>
    <row r="797" spans="1:46" s="50" customFormat="1">
      <c r="A797" s="84"/>
      <c r="B797" s="75"/>
      <c r="C797" s="76"/>
      <c r="D797" s="77"/>
      <c r="E797" s="73" t="str">
        <f t="shared" si="39"/>
        <v/>
      </c>
      <c r="F797" s="79"/>
      <c r="G797" s="80"/>
      <c r="H797" s="50" t="str">
        <f>IFERROR(IF(VLOOKUP(F797,'Aircraft list'!$A$4:$T$59, 3,FALSE)="YES", "ME", "SE" )," ")</f>
        <v xml:space="preserve"> </v>
      </c>
      <c r="I797" s="80"/>
      <c r="J797" s="81" t="str">
        <f ca="1">IFERROR(IF(AND(
MOD(C797-fctlontodouble(VLOOKUP(B797,#REF!,4,FALSE))/360,1)&gt;=MOD((((MID((MID((IF(ISERR(A797),"",fctsoleil(A797,fctlattodouble(VLOOKUP(B797,#REF!,3,FALSE)),fctlontodouble(VLOOKUP(B797,#REF!,4,FALSE)),FALSE))),1,4)),1,2))*60+MID((MID((IF(ISERR(A797),"",fctsoleil(A797,fctlattodouble(VLOOKUP(B797,#REF!,3,FALSE)),fctlontodouble(VLOOKUP(B797,#REF!,4,FALSE)),FALSE))),1,4)),3,4))/(60*24))-fctlontodouble(VLOOKUP(B797,#REF!,4,FALSE))/360,1),
MOD(C797-fctlontodouble(VLOOKUP(B797,#REF!,4,FALSE))/360,1)&lt;MOD((((MID((MID((IF(ISERR(A797),"",fctsoleil(A797,fctlattodouble(VLOOKUP(B797,#REF!,3,FALSE)),fctlontodouble(VLOOKUP(B797,#REF!,4,FALSE)),FALSE))),7,4)),1,2))*60+MID((MID((IF(ISERR(A797),"",fctsoleil(A797,fctlattodouble(VLOOKUP(B797,#REF!,3,FALSE)),fctlontodouble(VLOOKUP(B797,#REF!,4,FALSE)),FALSE))),7,4)),3,4))/(60*24))-fctlontodouble(VLOOKUP(B797,#REF!,4,FALSE))/360,1)
),1,""),"")</f>
        <v/>
      </c>
      <c r="K797" s="82" t="str">
        <f t="shared" si="40"/>
        <v/>
      </c>
      <c r="L797" s="79" t="str">
        <f ca="1">IFERROR(IF(AND(
MOD(E797-fctlontodouble(VLOOKUP(D797,#REF!,4,FALSE))/360,1)&gt;=MOD((((MID((MID((IF(ISERR(A797),"",fctsoleil(A797,fctlattodouble(VLOOKUP(D797,#REF!,3,FALSE)),fctlontodouble(VLOOKUP(D797,#REF!,4,FALSE)),FALSE))),1,4)),1,2))*60+MID((MID((IF(ISERR(A797),"",fctsoleil(A797,fctlattodouble(VLOOKUP(D797,#REF!,3,FALSE)),fctlontodouble(VLOOKUP(D797,#REF!,4,FALSE)),FALSE))),1,4)),3,4))/(60*24))-fctlontodouble(VLOOKUP(D797,#REF!,4,FALSE))/360,1),
MOD(E797-fctlontodouble(VLOOKUP(D797,#REF!,4,FALSE))/360,1)&lt;MOD((((MID((MID((IF(ISERR(A797),"",fctsoleil(A797,fctlattodouble(VLOOKUP(D797,#REF!,3,FALSE)),fctlontodouble(VLOOKUP(D797,#REF!,4,FALSE)),FALSE))),7,4)),1,2))*60+MID((MID((IF(ISERR(A797),"",fctsoleil(A797,fctlattodouble(VLOOKUP(D797,#REF!,3,FALSE)),fctlontodouble(VLOOKUP(D797,#REF!,4,FALSE)),FALSE))),7,4)),3,4))/(60*24))-fctlontodouble(VLOOKUP(D797,#REF!,4,FALSE))/360,1)
),1," "),"")</f>
        <v/>
      </c>
      <c r="M797" s="79" t="str">
        <f t="shared" si="41"/>
        <v/>
      </c>
      <c r="N797" s="94"/>
      <c r="O797" s="83"/>
      <c r="P797" s="95"/>
      <c r="Q797" s="96"/>
      <c r="R797" s="97" t="str">
        <f>IF(AND(A797&lt;&gt;0,B797&lt;&gt;0,D797&lt;&gt;0,C797&lt;&gt;0,N797&lt;&gt;0),(vol_de_nuit(B797,D797,A797,C797,N797/24)*24),"")</f>
        <v/>
      </c>
      <c r="S797" s="98"/>
      <c r="T797" s="95"/>
      <c r="U797" s="99"/>
      <c r="V797" s="100"/>
      <c r="W797" s="101"/>
      <c r="X797" s="116" t="str">
        <f>IFERROR(IF(AND(VLOOKUP($F797,'Aircraft list'!$A$4:$G$39,2,FALSE)="YES",VLOOKUP($F797,'Aircraft list'!$A$4:$G$39,4,FALSE)="YES"),T797,""),"")</f>
        <v/>
      </c>
      <c r="Y797" s="115" t="str">
        <f>IFERROR(IF(AND(VLOOKUP($F797,'Aircraft list'!$A$4:$G$39,2,FALSE)="YES",VLOOKUP($F797,'Aircraft list'!$A$4:$G$39,4,FALSE)="YES"),V797,""),"")</f>
        <v/>
      </c>
      <c r="Z797" s="116" t="str">
        <f>IFERROR(IF(AND(VLOOKUP($F797,'Aircraft list'!$A$4:$G$39,3,FALSE)="YES",VLOOKUP($F797,'Aircraft list'!$A$4:$G$39,4,FALSE)="YES"),T797,""),"")</f>
        <v/>
      </c>
      <c r="AA797" s="115" t="str">
        <f>IFERROR(IF(AND(VLOOKUP($F797,'Aircraft list'!$A$4:$G$39,3,FALSE)="YES",VLOOKUP($F797,'Aircraft list'!$A$4:$G$39,4,FALSE)="YES"),V797,""),"")</f>
        <v/>
      </c>
      <c r="AB797" s="116" t="str">
        <f>IFERROR(IF(AND(VLOOKUP($F797,'Aircraft list'!$A$4:$G$39,2,FALSE)="YES",VLOOKUP($F797,'Aircraft list'!$A$4:$G$39,6,FALSE)="YES"),T797,""),"")</f>
        <v/>
      </c>
      <c r="AC797" s="115" t="str">
        <f>IFERROR(IF(AND(VLOOKUP($F797,'Aircraft list'!$A$4:$G$39,2,FALSE)="YES",VLOOKUP($F797,'Aircraft list'!$A$4:$G$39,6,FALSE)="YES"),V797,""),"")</f>
        <v/>
      </c>
      <c r="AD797" s="116" t="str">
        <f>IFERROR(IF(AND(VLOOKUP($F797,'Aircraft list'!$A$4:$G$39,3,FALSE)="YES",VLOOKUP($F797,'Aircraft list'!$A$4:$G$39,6,FALSE)="YES"),T797,""),"")</f>
        <v/>
      </c>
      <c r="AE797" s="117" t="str">
        <f>IFERROR(IF(AND(VLOOKUP($F797,'Aircraft list'!$A$4:$G$39,3,FALSE)="YES",VLOOKUP($F797,'Aircraft list'!$A$4:$G$39,6,FALSE)="YES"),U797,""),"")</f>
        <v/>
      </c>
      <c r="AF797" s="115" t="str">
        <f>IFERROR(IF(AND(VLOOKUP($F797,'Aircraft list'!$A$4:$G$39,3,FALSE)="YES",VLOOKUP($F797,'Aircraft list'!$A$4:$G$39,6,FALSE)="YES"),V797,""),"")</f>
        <v/>
      </c>
      <c r="AG797" s="116" t="str">
        <f>IFERROR(IF(VLOOKUP($F797,'Aircraft list'!$A$4:$G$39,5,FALSE)="YES",T797,""),"")</f>
        <v/>
      </c>
      <c r="AH797" s="117" t="str">
        <f>IFERROR(IF(VLOOKUP($F797,'Aircraft list'!$A$4:$G$39,5,FALSE)="YES",U797,""),"")</f>
        <v/>
      </c>
      <c r="AI797" s="115" t="str">
        <f>IFERROR(IF(VLOOKUP($F797,'Aircraft list'!$A$4:$G$39,5,FALSE)="YES",V797,""),"")</f>
        <v/>
      </c>
      <c r="AJ797" s="101"/>
      <c r="AK797" s="101"/>
      <c r="AL797" s="101"/>
      <c r="AM797" s="102" t="str">
        <f>IFERROR(IF(VLOOKUP($F797,'Aircraft list'!$A$4:$G$39,7,FALSE)="YES",N797,""),"")</f>
        <v/>
      </c>
      <c r="AN797" s="112"/>
      <c r="AO797" s="101"/>
      <c r="AP797" s="101"/>
      <c r="AQ797" s="101"/>
      <c r="AR797" s="111"/>
      <c r="AS797" s="102"/>
      <c r="AT797" s="102"/>
    </row>
    <row r="798" spans="1:46" s="50" customFormat="1">
      <c r="A798" s="84"/>
      <c r="B798" s="75"/>
      <c r="C798" s="76"/>
      <c r="D798" s="77"/>
      <c r="E798" s="73" t="str">
        <f t="shared" si="39"/>
        <v/>
      </c>
      <c r="F798" s="79"/>
      <c r="G798" s="80"/>
      <c r="H798" s="50" t="str">
        <f>IFERROR(IF(VLOOKUP(F798,'Aircraft list'!$A$4:$T$59, 3,FALSE)="YES", "ME", "SE" )," ")</f>
        <v xml:space="preserve"> </v>
      </c>
      <c r="I798" s="80"/>
      <c r="J798" s="81" t="str">
        <f ca="1">IFERROR(IF(AND(
MOD(C798-fctlontodouble(VLOOKUP(B798,#REF!,4,FALSE))/360,1)&gt;=MOD((((MID((MID((IF(ISERR(A798),"",fctsoleil(A798,fctlattodouble(VLOOKUP(B798,#REF!,3,FALSE)),fctlontodouble(VLOOKUP(B798,#REF!,4,FALSE)),FALSE))),1,4)),1,2))*60+MID((MID((IF(ISERR(A798),"",fctsoleil(A798,fctlattodouble(VLOOKUP(B798,#REF!,3,FALSE)),fctlontodouble(VLOOKUP(B798,#REF!,4,FALSE)),FALSE))),1,4)),3,4))/(60*24))-fctlontodouble(VLOOKUP(B798,#REF!,4,FALSE))/360,1),
MOD(C798-fctlontodouble(VLOOKUP(B798,#REF!,4,FALSE))/360,1)&lt;MOD((((MID((MID((IF(ISERR(A798),"",fctsoleil(A798,fctlattodouble(VLOOKUP(B798,#REF!,3,FALSE)),fctlontodouble(VLOOKUP(B798,#REF!,4,FALSE)),FALSE))),7,4)),1,2))*60+MID((MID((IF(ISERR(A798),"",fctsoleil(A798,fctlattodouble(VLOOKUP(B798,#REF!,3,FALSE)),fctlontodouble(VLOOKUP(B798,#REF!,4,FALSE)),FALSE))),7,4)),3,4))/(60*24))-fctlontodouble(VLOOKUP(B798,#REF!,4,FALSE))/360,1)
),1,""),"")</f>
        <v/>
      </c>
      <c r="K798" s="82" t="str">
        <f t="shared" si="40"/>
        <v/>
      </c>
      <c r="L798" s="79" t="str">
        <f ca="1">IFERROR(IF(AND(
MOD(E798-fctlontodouble(VLOOKUP(D798,#REF!,4,FALSE))/360,1)&gt;=MOD((((MID((MID((IF(ISERR(A798),"",fctsoleil(A798,fctlattodouble(VLOOKUP(D798,#REF!,3,FALSE)),fctlontodouble(VLOOKUP(D798,#REF!,4,FALSE)),FALSE))),1,4)),1,2))*60+MID((MID((IF(ISERR(A798),"",fctsoleil(A798,fctlattodouble(VLOOKUP(D798,#REF!,3,FALSE)),fctlontodouble(VLOOKUP(D798,#REF!,4,FALSE)),FALSE))),1,4)),3,4))/(60*24))-fctlontodouble(VLOOKUP(D798,#REF!,4,FALSE))/360,1),
MOD(E798-fctlontodouble(VLOOKUP(D798,#REF!,4,FALSE))/360,1)&lt;MOD((((MID((MID((IF(ISERR(A798),"",fctsoleil(A798,fctlattodouble(VLOOKUP(D798,#REF!,3,FALSE)),fctlontodouble(VLOOKUP(D798,#REF!,4,FALSE)),FALSE))),7,4)),1,2))*60+MID((MID((IF(ISERR(A798),"",fctsoleil(A798,fctlattodouble(VLOOKUP(D798,#REF!,3,FALSE)),fctlontodouble(VLOOKUP(D798,#REF!,4,FALSE)),FALSE))),7,4)),3,4))/(60*24))-fctlontodouble(VLOOKUP(D798,#REF!,4,FALSE))/360,1)
),1," "),"")</f>
        <v/>
      </c>
      <c r="M798" s="79" t="str">
        <f t="shared" si="41"/>
        <v/>
      </c>
      <c r="N798" s="94"/>
      <c r="O798" s="83"/>
      <c r="P798" s="95"/>
      <c r="Q798" s="96"/>
      <c r="R798" s="97" t="str">
        <f>IF(AND(A798&lt;&gt;0,B798&lt;&gt;0,D798&lt;&gt;0,C798&lt;&gt;0,N798&lt;&gt;0),(vol_de_nuit(B798,D798,A798,C798,N798/24)*24),"")</f>
        <v/>
      </c>
      <c r="S798" s="98"/>
      <c r="T798" s="95"/>
      <c r="U798" s="99"/>
      <c r="V798" s="100"/>
      <c r="W798" s="101"/>
      <c r="X798" s="116" t="str">
        <f>IFERROR(IF(AND(VLOOKUP($F798,'Aircraft list'!$A$4:$G$39,2,FALSE)="YES",VLOOKUP($F798,'Aircraft list'!$A$4:$G$39,4,FALSE)="YES"),T798,""),"")</f>
        <v/>
      </c>
      <c r="Y798" s="115" t="str">
        <f>IFERROR(IF(AND(VLOOKUP($F798,'Aircraft list'!$A$4:$G$39,2,FALSE)="YES",VLOOKUP($F798,'Aircraft list'!$A$4:$G$39,4,FALSE)="YES"),V798,""),"")</f>
        <v/>
      </c>
      <c r="Z798" s="116" t="str">
        <f>IFERROR(IF(AND(VLOOKUP($F798,'Aircraft list'!$A$4:$G$39,3,FALSE)="YES",VLOOKUP($F798,'Aircraft list'!$A$4:$G$39,4,FALSE)="YES"),T798,""),"")</f>
        <v/>
      </c>
      <c r="AA798" s="115" t="str">
        <f>IFERROR(IF(AND(VLOOKUP($F798,'Aircraft list'!$A$4:$G$39,3,FALSE)="YES",VLOOKUP($F798,'Aircraft list'!$A$4:$G$39,4,FALSE)="YES"),V798,""),"")</f>
        <v/>
      </c>
      <c r="AB798" s="116" t="str">
        <f>IFERROR(IF(AND(VLOOKUP($F798,'Aircraft list'!$A$4:$G$39,2,FALSE)="YES",VLOOKUP($F798,'Aircraft list'!$A$4:$G$39,6,FALSE)="YES"),T798,""),"")</f>
        <v/>
      </c>
      <c r="AC798" s="115" t="str">
        <f>IFERROR(IF(AND(VLOOKUP($F798,'Aircraft list'!$A$4:$G$39,2,FALSE)="YES",VLOOKUP($F798,'Aircraft list'!$A$4:$G$39,6,FALSE)="YES"),V798,""),"")</f>
        <v/>
      </c>
      <c r="AD798" s="116" t="str">
        <f>IFERROR(IF(AND(VLOOKUP($F798,'Aircraft list'!$A$4:$G$39,3,FALSE)="YES",VLOOKUP($F798,'Aircraft list'!$A$4:$G$39,6,FALSE)="YES"),T798,""),"")</f>
        <v/>
      </c>
      <c r="AE798" s="117" t="str">
        <f>IFERROR(IF(AND(VLOOKUP($F798,'Aircraft list'!$A$4:$G$39,3,FALSE)="YES",VLOOKUP($F798,'Aircraft list'!$A$4:$G$39,6,FALSE)="YES"),U798,""),"")</f>
        <v/>
      </c>
      <c r="AF798" s="115" t="str">
        <f>IFERROR(IF(AND(VLOOKUP($F798,'Aircraft list'!$A$4:$G$39,3,FALSE)="YES",VLOOKUP($F798,'Aircraft list'!$A$4:$G$39,6,FALSE)="YES"),V798,""),"")</f>
        <v/>
      </c>
      <c r="AG798" s="116" t="str">
        <f>IFERROR(IF(VLOOKUP($F798,'Aircraft list'!$A$4:$G$39,5,FALSE)="YES",T798,""),"")</f>
        <v/>
      </c>
      <c r="AH798" s="117" t="str">
        <f>IFERROR(IF(VLOOKUP($F798,'Aircraft list'!$A$4:$G$39,5,FALSE)="YES",U798,""),"")</f>
        <v/>
      </c>
      <c r="AI798" s="115" t="str">
        <f>IFERROR(IF(VLOOKUP($F798,'Aircraft list'!$A$4:$G$39,5,FALSE)="YES",V798,""),"")</f>
        <v/>
      </c>
      <c r="AJ798" s="101"/>
      <c r="AK798" s="101"/>
      <c r="AL798" s="101"/>
      <c r="AM798" s="102" t="str">
        <f>IFERROR(IF(VLOOKUP($F798,'Aircraft list'!$A$4:$G$39,7,FALSE)="YES",N798,""),"")</f>
        <v/>
      </c>
      <c r="AN798" s="112"/>
      <c r="AO798" s="101"/>
      <c r="AP798" s="101"/>
      <c r="AQ798" s="101"/>
      <c r="AR798" s="111"/>
      <c r="AS798" s="102"/>
      <c r="AT798" s="102"/>
    </row>
    <row r="799" spans="1:46" s="50" customFormat="1">
      <c r="A799" s="84"/>
      <c r="B799" s="75"/>
      <c r="C799" s="76"/>
      <c r="D799" s="77"/>
      <c r="E799" s="73" t="str">
        <f t="shared" si="39"/>
        <v/>
      </c>
      <c r="F799" s="79"/>
      <c r="G799" s="80"/>
      <c r="H799" s="50" t="str">
        <f>IFERROR(IF(VLOOKUP(F799,'Aircraft list'!$A$4:$T$59, 3,FALSE)="YES", "ME", "SE" )," ")</f>
        <v xml:space="preserve"> </v>
      </c>
      <c r="I799" s="80"/>
      <c r="J799" s="81" t="str">
        <f ca="1">IFERROR(IF(AND(
MOD(C799-fctlontodouble(VLOOKUP(B799,#REF!,4,FALSE))/360,1)&gt;=MOD((((MID((MID((IF(ISERR(A799),"",fctsoleil(A799,fctlattodouble(VLOOKUP(B799,#REF!,3,FALSE)),fctlontodouble(VLOOKUP(B799,#REF!,4,FALSE)),FALSE))),1,4)),1,2))*60+MID((MID((IF(ISERR(A799),"",fctsoleil(A799,fctlattodouble(VLOOKUP(B799,#REF!,3,FALSE)),fctlontodouble(VLOOKUP(B799,#REF!,4,FALSE)),FALSE))),1,4)),3,4))/(60*24))-fctlontodouble(VLOOKUP(B799,#REF!,4,FALSE))/360,1),
MOD(C799-fctlontodouble(VLOOKUP(B799,#REF!,4,FALSE))/360,1)&lt;MOD((((MID((MID((IF(ISERR(A799),"",fctsoleil(A799,fctlattodouble(VLOOKUP(B799,#REF!,3,FALSE)),fctlontodouble(VLOOKUP(B799,#REF!,4,FALSE)),FALSE))),7,4)),1,2))*60+MID((MID((IF(ISERR(A799),"",fctsoleil(A799,fctlattodouble(VLOOKUP(B799,#REF!,3,FALSE)),fctlontodouble(VLOOKUP(B799,#REF!,4,FALSE)),FALSE))),7,4)),3,4))/(60*24))-fctlontodouble(VLOOKUP(B799,#REF!,4,FALSE))/360,1)
),1,""),"")</f>
        <v/>
      </c>
      <c r="K799" s="82" t="str">
        <f t="shared" si="40"/>
        <v/>
      </c>
      <c r="L799" s="79" t="str">
        <f ca="1">IFERROR(IF(AND(
MOD(E799-fctlontodouble(VLOOKUP(D799,#REF!,4,FALSE))/360,1)&gt;=MOD((((MID((MID((IF(ISERR(A799),"",fctsoleil(A799,fctlattodouble(VLOOKUP(D799,#REF!,3,FALSE)),fctlontodouble(VLOOKUP(D799,#REF!,4,FALSE)),FALSE))),1,4)),1,2))*60+MID((MID((IF(ISERR(A799),"",fctsoleil(A799,fctlattodouble(VLOOKUP(D799,#REF!,3,FALSE)),fctlontodouble(VLOOKUP(D799,#REF!,4,FALSE)),FALSE))),1,4)),3,4))/(60*24))-fctlontodouble(VLOOKUP(D799,#REF!,4,FALSE))/360,1),
MOD(E799-fctlontodouble(VLOOKUP(D799,#REF!,4,FALSE))/360,1)&lt;MOD((((MID((MID((IF(ISERR(A799),"",fctsoleil(A799,fctlattodouble(VLOOKUP(D799,#REF!,3,FALSE)),fctlontodouble(VLOOKUP(D799,#REF!,4,FALSE)),FALSE))),7,4)),1,2))*60+MID((MID((IF(ISERR(A799),"",fctsoleil(A799,fctlattodouble(VLOOKUP(D799,#REF!,3,FALSE)),fctlontodouble(VLOOKUP(D799,#REF!,4,FALSE)),FALSE))),7,4)),3,4))/(60*24))-fctlontodouble(VLOOKUP(D799,#REF!,4,FALSE))/360,1)
),1," "),"")</f>
        <v/>
      </c>
      <c r="M799" s="79" t="str">
        <f t="shared" si="41"/>
        <v/>
      </c>
      <c r="N799" s="94"/>
      <c r="O799" s="83"/>
      <c r="P799" s="95"/>
      <c r="Q799" s="96"/>
      <c r="R799" s="97" t="str">
        <f>IF(AND(A799&lt;&gt;0,B799&lt;&gt;0,D799&lt;&gt;0,C799&lt;&gt;0,N799&lt;&gt;0),(vol_de_nuit(B799,D799,A799,C799,N799/24)*24),"")</f>
        <v/>
      </c>
      <c r="S799" s="98"/>
      <c r="T799" s="95"/>
      <c r="U799" s="99"/>
      <c r="V799" s="100"/>
      <c r="W799" s="101"/>
      <c r="X799" s="116" t="str">
        <f>IFERROR(IF(AND(VLOOKUP($F799,'Aircraft list'!$A$4:$G$39,2,FALSE)="YES",VLOOKUP($F799,'Aircraft list'!$A$4:$G$39,4,FALSE)="YES"),T799,""),"")</f>
        <v/>
      </c>
      <c r="Y799" s="115" t="str">
        <f>IFERROR(IF(AND(VLOOKUP($F799,'Aircraft list'!$A$4:$G$39,2,FALSE)="YES",VLOOKUP($F799,'Aircraft list'!$A$4:$G$39,4,FALSE)="YES"),V799,""),"")</f>
        <v/>
      </c>
      <c r="Z799" s="116" t="str">
        <f>IFERROR(IF(AND(VLOOKUP($F799,'Aircraft list'!$A$4:$G$39,3,FALSE)="YES",VLOOKUP($F799,'Aircraft list'!$A$4:$G$39,4,FALSE)="YES"),T799,""),"")</f>
        <v/>
      </c>
      <c r="AA799" s="115" t="str">
        <f>IFERROR(IF(AND(VLOOKUP($F799,'Aircraft list'!$A$4:$G$39,3,FALSE)="YES",VLOOKUP($F799,'Aircraft list'!$A$4:$G$39,4,FALSE)="YES"),V799,""),"")</f>
        <v/>
      </c>
      <c r="AB799" s="116" t="str">
        <f>IFERROR(IF(AND(VLOOKUP($F799,'Aircraft list'!$A$4:$G$39,2,FALSE)="YES",VLOOKUP($F799,'Aircraft list'!$A$4:$G$39,6,FALSE)="YES"),T799,""),"")</f>
        <v/>
      </c>
      <c r="AC799" s="115" t="str">
        <f>IFERROR(IF(AND(VLOOKUP($F799,'Aircraft list'!$A$4:$G$39,2,FALSE)="YES",VLOOKUP($F799,'Aircraft list'!$A$4:$G$39,6,FALSE)="YES"),V799,""),"")</f>
        <v/>
      </c>
      <c r="AD799" s="116" t="str">
        <f>IFERROR(IF(AND(VLOOKUP($F799,'Aircraft list'!$A$4:$G$39,3,FALSE)="YES",VLOOKUP($F799,'Aircraft list'!$A$4:$G$39,6,FALSE)="YES"),T799,""),"")</f>
        <v/>
      </c>
      <c r="AE799" s="117" t="str">
        <f>IFERROR(IF(AND(VLOOKUP($F799,'Aircraft list'!$A$4:$G$39,3,FALSE)="YES",VLOOKUP($F799,'Aircraft list'!$A$4:$G$39,6,FALSE)="YES"),U799,""),"")</f>
        <v/>
      </c>
      <c r="AF799" s="115" t="str">
        <f>IFERROR(IF(AND(VLOOKUP($F799,'Aircraft list'!$A$4:$G$39,3,FALSE)="YES",VLOOKUP($F799,'Aircraft list'!$A$4:$G$39,6,FALSE)="YES"),V799,""),"")</f>
        <v/>
      </c>
      <c r="AG799" s="116" t="str">
        <f>IFERROR(IF(VLOOKUP($F799,'Aircraft list'!$A$4:$G$39,5,FALSE)="YES",T799,""),"")</f>
        <v/>
      </c>
      <c r="AH799" s="117" t="str">
        <f>IFERROR(IF(VLOOKUP($F799,'Aircraft list'!$A$4:$G$39,5,FALSE)="YES",U799,""),"")</f>
        <v/>
      </c>
      <c r="AI799" s="115" t="str">
        <f>IFERROR(IF(VLOOKUP($F799,'Aircraft list'!$A$4:$G$39,5,FALSE)="YES",V799,""),"")</f>
        <v/>
      </c>
      <c r="AJ799" s="101"/>
      <c r="AK799" s="101"/>
      <c r="AL799" s="101"/>
      <c r="AM799" s="102" t="str">
        <f>IFERROR(IF(VLOOKUP($F799,'Aircraft list'!$A$4:$G$39,7,FALSE)="YES",N799,""),"")</f>
        <v/>
      </c>
      <c r="AN799" s="112"/>
      <c r="AO799" s="101"/>
      <c r="AP799" s="101"/>
      <c r="AQ799" s="101"/>
      <c r="AR799" s="111"/>
      <c r="AS799" s="102"/>
      <c r="AT799" s="102"/>
    </row>
    <row r="800" spans="1:46" s="50" customFormat="1">
      <c r="A800" s="84"/>
      <c r="B800" s="75"/>
      <c r="C800" s="76"/>
      <c r="D800" s="77"/>
      <c r="E800" s="73" t="str">
        <f t="shared" si="39"/>
        <v/>
      </c>
      <c r="F800" s="79"/>
      <c r="G800" s="80"/>
      <c r="H800" s="50" t="str">
        <f>IFERROR(IF(VLOOKUP(F800,'Aircraft list'!$A$4:$T$59, 3,FALSE)="YES", "ME", "SE" )," ")</f>
        <v xml:space="preserve"> </v>
      </c>
      <c r="I800" s="80"/>
      <c r="J800" s="81" t="str">
        <f ca="1">IFERROR(IF(AND(
MOD(C800-fctlontodouble(VLOOKUP(B800,#REF!,4,FALSE))/360,1)&gt;=MOD((((MID((MID((IF(ISERR(A800),"",fctsoleil(A800,fctlattodouble(VLOOKUP(B800,#REF!,3,FALSE)),fctlontodouble(VLOOKUP(B800,#REF!,4,FALSE)),FALSE))),1,4)),1,2))*60+MID((MID((IF(ISERR(A800),"",fctsoleil(A800,fctlattodouble(VLOOKUP(B800,#REF!,3,FALSE)),fctlontodouble(VLOOKUP(B800,#REF!,4,FALSE)),FALSE))),1,4)),3,4))/(60*24))-fctlontodouble(VLOOKUP(B800,#REF!,4,FALSE))/360,1),
MOD(C800-fctlontodouble(VLOOKUP(B800,#REF!,4,FALSE))/360,1)&lt;MOD((((MID((MID((IF(ISERR(A800),"",fctsoleil(A800,fctlattodouble(VLOOKUP(B800,#REF!,3,FALSE)),fctlontodouble(VLOOKUP(B800,#REF!,4,FALSE)),FALSE))),7,4)),1,2))*60+MID((MID((IF(ISERR(A800),"",fctsoleil(A800,fctlattodouble(VLOOKUP(B800,#REF!,3,FALSE)),fctlontodouble(VLOOKUP(B800,#REF!,4,FALSE)),FALSE))),7,4)),3,4))/(60*24))-fctlontodouble(VLOOKUP(B800,#REF!,4,FALSE))/360,1)
),1,""),"")</f>
        <v/>
      </c>
      <c r="K800" s="82" t="str">
        <f t="shared" si="40"/>
        <v/>
      </c>
      <c r="L800" s="79" t="str">
        <f ca="1">IFERROR(IF(AND(
MOD(E800-fctlontodouble(VLOOKUP(D800,#REF!,4,FALSE))/360,1)&gt;=MOD((((MID((MID((IF(ISERR(A800),"",fctsoleil(A800,fctlattodouble(VLOOKUP(D800,#REF!,3,FALSE)),fctlontodouble(VLOOKUP(D800,#REF!,4,FALSE)),FALSE))),1,4)),1,2))*60+MID((MID((IF(ISERR(A800),"",fctsoleil(A800,fctlattodouble(VLOOKUP(D800,#REF!,3,FALSE)),fctlontodouble(VLOOKUP(D800,#REF!,4,FALSE)),FALSE))),1,4)),3,4))/(60*24))-fctlontodouble(VLOOKUP(D800,#REF!,4,FALSE))/360,1),
MOD(E800-fctlontodouble(VLOOKUP(D800,#REF!,4,FALSE))/360,1)&lt;MOD((((MID((MID((IF(ISERR(A800),"",fctsoleil(A800,fctlattodouble(VLOOKUP(D800,#REF!,3,FALSE)),fctlontodouble(VLOOKUP(D800,#REF!,4,FALSE)),FALSE))),7,4)),1,2))*60+MID((MID((IF(ISERR(A800),"",fctsoleil(A800,fctlattodouble(VLOOKUP(D800,#REF!,3,FALSE)),fctlontodouble(VLOOKUP(D800,#REF!,4,FALSE)),FALSE))),7,4)),3,4))/(60*24))-fctlontodouble(VLOOKUP(D800,#REF!,4,FALSE))/360,1)
),1," "),"")</f>
        <v/>
      </c>
      <c r="M800" s="79" t="str">
        <f t="shared" si="41"/>
        <v/>
      </c>
      <c r="N800" s="94"/>
      <c r="O800" s="83"/>
      <c r="P800" s="95"/>
      <c r="Q800" s="96"/>
      <c r="R800" s="97" t="str">
        <f>IF(AND(A800&lt;&gt;0,B800&lt;&gt;0,D800&lt;&gt;0,C800&lt;&gt;0,N800&lt;&gt;0),(vol_de_nuit(B800,D800,A800,C800,N800/24)*24),"")</f>
        <v/>
      </c>
      <c r="S800" s="98"/>
      <c r="T800" s="95"/>
      <c r="U800" s="99"/>
      <c r="V800" s="100"/>
      <c r="W800" s="101"/>
      <c r="X800" s="116" t="str">
        <f>IFERROR(IF(AND(VLOOKUP($F800,'Aircraft list'!$A$4:$G$39,2,FALSE)="YES",VLOOKUP($F800,'Aircraft list'!$A$4:$G$39,4,FALSE)="YES"),T800,""),"")</f>
        <v/>
      </c>
      <c r="Y800" s="115" t="str">
        <f>IFERROR(IF(AND(VLOOKUP($F800,'Aircraft list'!$A$4:$G$39,2,FALSE)="YES",VLOOKUP($F800,'Aircraft list'!$A$4:$G$39,4,FALSE)="YES"),V800,""),"")</f>
        <v/>
      </c>
      <c r="Z800" s="116" t="str">
        <f>IFERROR(IF(AND(VLOOKUP($F800,'Aircraft list'!$A$4:$G$39,3,FALSE)="YES",VLOOKUP($F800,'Aircraft list'!$A$4:$G$39,4,FALSE)="YES"),T800,""),"")</f>
        <v/>
      </c>
      <c r="AA800" s="115" t="str">
        <f>IFERROR(IF(AND(VLOOKUP($F800,'Aircraft list'!$A$4:$G$39,3,FALSE)="YES",VLOOKUP($F800,'Aircraft list'!$A$4:$G$39,4,FALSE)="YES"),V800,""),"")</f>
        <v/>
      </c>
      <c r="AB800" s="116" t="str">
        <f>IFERROR(IF(AND(VLOOKUP($F800,'Aircraft list'!$A$4:$G$39,2,FALSE)="YES",VLOOKUP($F800,'Aircraft list'!$A$4:$G$39,6,FALSE)="YES"),T800,""),"")</f>
        <v/>
      </c>
      <c r="AC800" s="115" t="str">
        <f>IFERROR(IF(AND(VLOOKUP($F800,'Aircraft list'!$A$4:$G$39,2,FALSE)="YES",VLOOKUP($F800,'Aircraft list'!$A$4:$G$39,6,FALSE)="YES"),V800,""),"")</f>
        <v/>
      </c>
      <c r="AD800" s="116" t="str">
        <f>IFERROR(IF(AND(VLOOKUP($F800,'Aircraft list'!$A$4:$G$39,3,FALSE)="YES",VLOOKUP($F800,'Aircraft list'!$A$4:$G$39,6,FALSE)="YES"),T800,""),"")</f>
        <v/>
      </c>
      <c r="AE800" s="117" t="str">
        <f>IFERROR(IF(AND(VLOOKUP($F800,'Aircraft list'!$A$4:$G$39,3,FALSE)="YES",VLOOKUP($F800,'Aircraft list'!$A$4:$G$39,6,FALSE)="YES"),U800,""),"")</f>
        <v/>
      </c>
      <c r="AF800" s="115" t="str">
        <f>IFERROR(IF(AND(VLOOKUP($F800,'Aircraft list'!$A$4:$G$39,3,FALSE)="YES",VLOOKUP($F800,'Aircraft list'!$A$4:$G$39,6,FALSE)="YES"),V800,""),"")</f>
        <v/>
      </c>
      <c r="AG800" s="116" t="str">
        <f>IFERROR(IF(VLOOKUP($F800,'Aircraft list'!$A$4:$G$39,5,FALSE)="YES",T800,""),"")</f>
        <v/>
      </c>
      <c r="AH800" s="117" t="str">
        <f>IFERROR(IF(VLOOKUP($F800,'Aircraft list'!$A$4:$G$39,5,FALSE)="YES",U800,""),"")</f>
        <v/>
      </c>
      <c r="AI800" s="115" t="str">
        <f>IFERROR(IF(VLOOKUP($F800,'Aircraft list'!$A$4:$G$39,5,FALSE)="YES",V800,""),"")</f>
        <v/>
      </c>
      <c r="AJ800" s="101"/>
      <c r="AK800" s="101"/>
      <c r="AL800" s="101"/>
      <c r="AM800" s="102" t="str">
        <f>IFERROR(IF(VLOOKUP($F800,'Aircraft list'!$A$4:$G$39,7,FALSE)="YES",N800,""),"")</f>
        <v/>
      </c>
      <c r="AN800" s="112"/>
      <c r="AO800" s="101"/>
      <c r="AP800" s="101"/>
      <c r="AQ800" s="101"/>
      <c r="AR800" s="111"/>
      <c r="AS800" s="102"/>
      <c r="AT800" s="102"/>
    </row>
    <row r="801" spans="1:46" s="50" customFormat="1">
      <c r="A801" s="84"/>
      <c r="B801" s="75"/>
      <c r="C801" s="76"/>
      <c r="D801" s="77"/>
      <c r="E801" s="73" t="str">
        <f t="shared" si="39"/>
        <v/>
      </c>
      <c r="F801" s="79"/>
      <c r="G801" s="80"/>
      <c r="H801" s="50" t="str">
        <f>IFERROR(IF(VLOOKUP(F801,'Aircraft list'!$A$4:$T$59, 3,FALSE)="YES", "ME", "SE" )," ")</f>
        <v xml:space="preserve"> </v>
      </c>
      <c r="I801" s="80"/>
      <c r="J801" s="81" t="str">
        <f ca="1">IFERROR(IF(AND(
MOD(C801-fctlontodouble(VLOOKUP(B801,#REF!,4,FALSE))/360,1)&gt;=MOD((((MID((MID((IF(ISERR(A801),"",fctsoleil(A801,fctlattodouble(VLOOKUP(B801,#REF!,3,FALSE)),fctlontodouble(VLOOKUP(B801,#REF!,4,FALSE)),FALSE))),1,4)),1,2))*60+MID((MID((IF(ISERR(A801),"",fctsoleil(A801,fctlattodouble(VLOOKUP(B801,#REF!,3,FALSE)),fctlontodouble(VLOOKUP(B801,#REF!,4,FALSE)),FALSE))),1,4)),3,4))/(60*24))-fctlontodouble(VLOOKUP(B801,#REF!,4,FALSE))/360,1),
MOD(C801-fctlontodouble(VLOOKUP(B801,#REF!,4,FALSE))/360,1)&lt;MOD((((MID((MID((IF(ISERR(A801),"",fctsoleil(A801,fctlattodouble(VLOOKUP(B801,#REF!,3,FALSE)),fctlontodouble(VLOOKUP(B801,#REF!,4,FALSE)),FALSE))),7,4)),1,2))*60+MID((MID((IF(ISERR(A801),"",fctsoleil(A801,fctlattodouble(VLOOKUP(B801,#REF!,3,FALSE)),fctlontodouble(VLOOKUP(B801,#REF!,4,FALSE)),FALSE))),7,4)),3,4))/(60*24))-fctlontodouble(VLOOKUP(B801,#REF!,4,FALSE))/360,1)
),1,""),"")</f>
        <v/>
      </c>
      <c r="K801" s="82" t="str">
        <f t="shared" si="40"/>
        <v/>
      </c>
      <c r="L801" s="79" t="str">
        <f ca="1">IFERROR(IF(AND(
MOD(E801-fctlontodouble(VLOOKUP(D801,#REF!,4,FALSE))/360,1)&gt;=MOD((((MID((MID((IF(ISERR(A801),"",fctsoleil(A801,fctlattodouble(VLOOKUP(D801,#REF!,3,FALSE)),fctlontodouble(VLOOKUP(D801,#REF!,4,FALSE)),FALSE))),1,4)),1,2))*60+MID((MID((IF(ISERR(A801),"",fctsoleil(A801,fctlattodouble(VLOOKUP(D801,#REF!,3,FALSE)),fctlontodouble(VLOOKUP(D801,#REF!,4,FALSE)),FALSE))),1,4)),3,4))/(60*24))-fctlontodouble(VLOOKUP(D801,#REF!,4,FALSE))/360,1),
MOD(E801-fctlontodouble(VLOOKUP(D801,#REF!,4,FALSE))/360,1)&lt;MOD((((MID((MID((IF(ISERR(A801),"",fctsoleil(A801,fctlattodouble(VLOOKUP(D801,#REF!,3,FALSE)),fctlontodouble(VLOOKUP(D801,#REF!,4,FALSE)),FALSE))),7,4)),1,2))*60+MID((MID((IF(ISERR(A801),"",fctsoleil(A801,fctlattodouble(VLOOKUP(D801,#REF!,3,FALSE)),fctlontodouble(VLOOKUP(D801,#REF!,4,FALSE)),FALSE))),7,4)),3,4))/(60*24))-fctlontodouble(VLOOKUP(D801,#REF!,4,FALSE))/360,1)
),1," "),"")</f>
        <v/>
      </c>
      <c r="M801" s="79" t="str">
        <f t="shared" si="41"/>
        <v/>
      </c>
      <c r="N801" s="94"/>
      <c r="O801" s="83"/>
      <c r="P801" s="95"/>
      <c r="Q801" s="96"/>
      <c r="R801" s="97" t="str">
        <f>IF(AND(A801&lt;&gt;0,B801&lt;&gt;0,D801&lt;&gt;0,C801&lt;&gt;0,N801&lt;&gt;0),(vol_de_nuit(B801,D801,A801,C801,N801/24)*24),"")</f>
        <v/>
      </c>
      <c r="S801" s="98"/>
      <c r="T801" s="95"/>
      <c r="U801" s="99"/>
      <c r="V801" s="100"/>
      <c r="W801" s="101"/>
      <c r="X801" s="116" t="str">
        <f>IFERROR(IF(AND(VLOOKUP($F801,'Aircraft list'!$A$4:$G$39,2,FALSE)="YES",VLOOKUP($F801,'Aircraft list'!$A$4:$G$39,4,FALSE)="YES"),T801,""),"")</f>
        <v/>
      </c>
      <c r="Y801" s="115" t="str">
        <f>IFERROR(IF(AND(VLOOKUP($F801,'Aircraft list'!$A$4:$G$39,2,FALSE)="YES",VLOOKUP($F801,'Aircraft list'!$A$4:$G$39,4,FALSE)="YES"),V801,""),"")</f>
        <v/>
      </c>
      <c r="Z801" s="116" t="str">
        <f>IFERROR(IF(AND(VLOOKUP($F801,'Aircraft list'!$A$4:$G$39,3,FALSE)="YES",VLOOKUP($F801,'Aircraft list'!$A$4:$G$39,4,FALSE)="YES"),T801,""),"")</f>
        <v/>
      </c>
      <c r="AA801" s="115" t="str">
        <f>IFERROR(IF(AND(VLOOKUP($F801,'Aircraft list'!$A$4:$G$39,3,FALSE)="YES",VLOOKUP($F801,'Aircraft list'!$A$4:$G$39,4,FALSE)="YES"),V801,""),"")</f>
        <v/>
      </c>
      <c r="AB801" s="116" t="str">
        <f>IFERROR(IF(AND(VLOOKUP($F801,'Aircraft list'!$A$4:$G$39,2,FALSE)="YES",VLOOKUP($F801,'Aircraft list'!$A$4:$G$39,6,FALSE)="YES"),T801,""),"")</f>
        <v/>
      </c>
      <c r="AC801" s="115" t="str">
        <f>IFERROR(IF(AND(VLOOKUP($F801,'Aircraft list'!$A$4:$G$39,2,FALSE)="YES",VLOOKUP($F801,'Aircraft list'!$A$4:$G$39,6,FALSE)="YES"),V801,""),"")</f>
        <v/>
      </c>
      <c r="AD801" s="116" t="str">
        <f>IFERROR(IF(AND(VLOOKUP($F801,'Aircraft list'!$A$4:$G$39,3,FALSE)="YES",VLOOKUP($F801,'Aircraft list'!$A$4:$G$39,6,FALSE)="YES"),T801,""),"")</f>
        <v/>
      </c>
      <c r="AE801" s="117" t="str">
        <f>IFERROR(IF(AND(VLOOKUP($F801,'Aircraft list'!$A$4:$G$39,3,FALSE)="YES",VLOOKUP($F801,'Aircraft list'!$A$4:$G$39,6,FALSE)="YES"),U801,""),"")</f>
        <v/>
      </c>
      <c r="AF801" s="115" t="str">
        <f>IFERROR(IF(AND(VLOOKUP($F801,'Aircraft list'!$A$4:$G$39,3,FALSE)="YES",VLOOKUP($F801,'Aircraft list'!$A$4:$G$39,6,FALSE)="YES"),V801,""),"")</f>
        <v/>
      </c>
      <c r="AG801" s="116" t="str">
        <f>IFERROR(IF(VLOOKUP($F801,'Aircraft list'!$A$4:$G$39,5,FALSE)="YES",T801,""),"")</f>
        <v/>
      </c>
      <c r="AH801" s="117" t="str">
        <f>IFERROR(IF(VLOOKUP($F801,'Aircraft list'!$A$4:$G$39,5,FALSE)="YES",U801,""),"")</f>
        <v/>
      </c>
      <c r="AI801" s="115" t="str">
        <f>IFERROR(IF(VLOOKUP($F801,'Aircraft list'!$A$4:$G$39,5,FALSE)="YES",V801,""),"")</f>
        <v/>
      </c>
      <c r="AJ801" s="101"/>
      <c r="AK801" s="101"/>
      <c r="AL801" s="101"/>
      <c r="AM801" s="102" t="str">
        <f>IFERROR(IF(VLOOKUP($F801,'Aircraft list'!$A$4:$G$39,7,FALSE)="YES",N801,""),"")</f>
        <v/>
      </c>
      <c r="AN801" s="112"/>
      <c r="AO801" s="101"/>
      <c r="AP801" s="101"/>
      <c r="AQ801" s="101"/>
      <c r="AR801" s="111"/>
      <c r="AS801" s="102"/>
      <c r="AT801" s="102"/>
    </row>
    <row r="802" spans="1:46" s="50" customFormat="1">
      <c r="A802" s="84"/>
      <c r="B802" s="75"/>
      <c r="C802" s="76"/>
      <c r="D802" s="77"/>
      <c r="E802" s="73" t="str">
        <f t="shared" si="39"/>
        <v/>
      </c>
      <c r="F802" s="79"/>
      <c r="G802" s="80"/>
      <c r="H802" s="50" t="str">
        <f>IFERROR(IF(VLOOKUP(F802,'Aircraft list'!$A$4:$T$59, 3,FALSE)="YES", "ME", "SE" )," ")</f>
        <v xml:space="preserve"> </v>
      </c>
      <c r="I802" s="80"/>
      <c r="J802" s="81" t="str">
        <f ca="1">IFERROR(IF(AND(
MOD(C802-fctlontodouble(VLOOKUP(B802,#REF!,4,FALSE))/360,1)&gt;=MOD((((MID((MID((IF(ISERR(A802),"",fctsoleil(A802,fctlattodouble(VLOOKUP(B802,#REF!,3,FALSE)),fctlontodouble(VLOOKUP(B802,#REF!,4,FALSE)),FALSE))),1,4)),1,2))*60+MID((MID((IF(ISERR(A802),"",fctsoleil(A802,fctlattodouble(VLOOKUP(B802,#REF!,3,FALSE)),fctlontodouble(VLOOKUP(B802,#REF!,4,FALSE)),FALSE))),1,4)),3,4))/(60*24))-fctlontodouble(VLOOKUP(B802,#REF!,4,FALSE))/360,1),
MOD(C802-fctlontodouble(VLOOKUP(B802,#REF!,4,FALSE))/360,1)&lt;MOD((((MID((MID((IF(ISERR(A802),"",fctsoleil(A802,fctlattodouble(VLOOKUP(B802,#REF!,3,FALSE)),fctlontodouble(VLOOKUP(B802,#REF!,4,FALSE)),FALSE))),7,4)),1,2))*60+MID((MID((IF(ISERR(A802),"",fctsoleil(A802,fctlattodouble(VLOOKUP(B802,#REF!,3,FALSE)),fctlontodouble(VLOOKUP(B802,#REF!,4,FALSE)),FALSE))),7,4)),3,4))/(60*24))-fctlontodouble(VLOOKUP(B802,#REF!,4,FALSE))/360,1)
),1,""),"")</f>
        <v/>
      </c>
      <c r="K802" s="82" t="str">
        <f t="shared" si="40"/>
        <v/>
      </c>
      <c r="L802" s="79" t="str">
        <f ca="1">IFERROR(IF(AND(
MOD(E802-fctlontodouble(VLOOKUP(D802,#REF!,4,FALSE))/360,1)&gt;=MOD((((MID((MID((IF(ISERR(A802),"",fctsoleil(A802,fctlattodouble(VLOOKUP(D802,#REF!,3,FALSE)),fctlontodouble(VLOOKUP(D802,#REF!,4,FALSE)),FALSE))),1,4)),1,2))*60+MID((MID((IF(ISERR(A802),"",fctsoleil(A802,fctlattodouble(VLOOKUP(D802,#REF!,3,FALSE)),fctlontodouble(VLOOKUP(D802,#REF!,4,FALSE)),FALSE))),1,4)),3,4))/(60*24))-fctlontodouble(VLOOKUP(D802,#REF!,4,FALSE))/360,1),
MOD(E802-fctlontodouble(VLOOKUP(D802,#REF!,4,FALSE))/360,1)&lt;MOD((((MID((MID((IF(ISERR(A802),"",fctsoleil(A802,fctlattodouble(VLOOKUP(D802,#REF!,3,FALSE)),fctlontodouble(VLOOKUP(D802,#REF!,4,FALSE)),FALSE))),7,4)),1,2))*60+MID((MID((IF(ISERR(A802),"",fctsoleil(A802,fctlattodouble(VLOOKUP(D802,#REF!,3,FALSE)),fctlontodouble(VLOOKUP(D802,#REF!,4,FALSE)),FALSE))),7,4)),3,4))/(60*24))-fctlontodouble(VLOOKUP(D802,#REF!,4,FALSE))/360,1)
),1," "),"")</f>
        <v/>
      </c>
      <c r="M802" s="79" t="str">
        <f t="shared" si="41"/>
        <v/>
      </c>
      <c r="N802" s="94"/>
      <c r="O802" s="83"/>
      <c r="P802" s="95"/>
      <c r="Q802" s="96"/>
      <c r="R802" s="97" t="str">
        <f>IF(AND(A802&lt;&gt;0,B802&lt;&gt;0,D802&lt;&gt;0,C802&lt;&gt;0,N802&lt;&gt;0),(vol_de_nuit(B802,D802,A802,C802,N802/24)*24),"")</f>
        <v/>
      </c>
      <c r="S802" s="98"/>
      <c r="T802" s="95"/>
      <c r="U802" s="99"/>
      <c r="V802" s="100"/>
      <c r="W802" s="101"/>
      <c r="X802" s="116" t="str">
        <f>IFERROR(IF(AND(VLOOKUP($F802,'Aircraft list'!$A$4:$G$39,2,FALSE)="YES",VLOOKUP($F802,'Aircraft list'!$A$4:$G$39,4,FALSE)="YES"),T802,""),"")</f>
        <v/>
      </c>
      <c r="Y802" s="115" t="str">
        <f>IFERROR(IF(AND(VLOOKUP($F802,'Aircraft list'!$A$4:$G$39,2,FALSE)="YES",VLOOKUP($F802,'Aircraft list'!$A$4:$G$39,4,FALSE)="YES"),V802,""),"")</f>
        <v/>
      </c>
      <c r="Z802" s="116" t="str">
        <f>IFERROR(IF(AND(VLOOKUP($F802,'Aircraft list'!$A$4:$G$39,3,FALSE)="YES",VLOOKUP($F802,'Aircraft list'!$A$4:$G$39,4,FALSE)="YES"),T802,""),"")</f>
        <v/>
      </c>
      <c r="AA802" s="115" t="str">
        <f>IFERROR(IF(AND(VLOOKUP($F802,'Aircraft list'!$A$4:$G$39,3,FALSE)="YES",VLOOKUP($F802,'Aircraft list'!$A$4:$G$39,4,FALSE)="YES"),V802,""),"")</f>
        <v/>
      </c>
      <c r="AB802" s="116" t="str">
        <f>IFERROR(IF(AND(VLOOKUP($F802,'Aircraft list'!$A$4:$G$39,2,FALSE)="YES",VLOOKUP($F802,'Aircraft list'!$A$4:$G$39,6,FALSE)="YES"),T802,""),"")</f>
        <v/>
      </c>
      <c r="AC802" s="115" t="str">
        <f>IFERROR(IF(AND(VLOOKUP($F802,'Aircraft list'!$A$4:$G$39,2,FALSE)="YES",VLOOKUP($F802,'Aircraft list'!$A$4:$G$39,6,FALSE)="YES"),V802,""),"")</f>
        <v/>
      </c>
      <c r="AD802" s="116" t="str">
        <f>IFERROR(IF(AND(VLOOKUP($F802,'Aircraft list'!$A$4:$G$39,3,FALSE)="YES",VLOOKUP($F802,'Aircraft list'!$A$4:$G$39,6,FALSE)="YES"),T802,""),"")</f>
        <v/>
      </c>
      <c r="AE802" s="117" t="str">
        <f>IFERROR(IF(AND(VLOOKUP($F802,'Aircraft list'!$A$4:$G$39,3,FALSE)="YES",VLOOKUP($F802,'Aircraft list'!$A$4:$G$39,6,FALSE)="YES"),U802,""),"")</f>
        <v/>
      </c>
      <c r="AF802" s="115" t="str">
        <f>IFERROR(IF(AND(VLOOKUP($F802,'Aircraft list'!$A$4:$G$39,3,FALSE)="YES",VLOOKUP($F802,'Aircraft list'!$A$4:$G$39,6,FALSE)="YES"),V802,""),"")</f>
        <v/>
      </c>
      <c r="AG802" s="116" t="str">
        <f>IFERROR(IF(VLOOKUP($F802,'Aircraft list'!$A$4:$G$39,5,FALSE)="YES",T802,""),"")</f>
        <v/>
      </c>
      <c r="AH802" s="117" t="str">
        <f>IFERROR(IF(VLOOKUP($F802,'Aircraft list'!$A$4:$G$39,5,FALSE)="YES",U802,""),"")</f>
        <v/>
      </c>
      <c r="AI802" s="115" t="str">
        <f>IFERROR(IF(VLOOKUP($F802,'Aircraft list'!$A$4:$G$39,5,FALSE)="YES",V802,""),"")</f>
        <v/>
      </c>
      <c r="AJ802" s="101"/>
      <c r="AK802" s="101"/>
      <c r="AL802" s="101"/>
      <c r="AM802" s="102" t="str">
        <f>IFERROR(IF(VLOOKUP($F802,'Aircraft list'!$A$4:$G$39,7,FALSE)="YES",N802,""),"")</f>
        <v/>
      </c>
      <c r="AN802" s="112"/>
      <c r="AO802" s="101"/>
      <c r="AP802" s="101"/>
      <c r="AQ802" s="101"/>
      <c r="AR802" s="111"/>
      <c r="AS802" s="102"/>
      <c r="AT802" s="102"/>
    </row>
    <row r="803" spans="1:46" s="50" customFormat="1">
      <c r="A803" s="84"/>
      <c r="B803" s="75"/>
      <c r="C803" s="76"/>
      <c r="D803" s="77"/>
      <c r="E803" s="73" t="str">
        <f t="shared" si="39"/>
        <v/>
      </c>
      <c r="F803" s="79"/>
      <c r="G803" s="80"/>
      <c r="H803" s="50" t="str">
        <f>IFERROR(IF(VLOOKUP(F803,'Aircraft list'!$A$4:$T$59, 3,FALSE)="YES", "ME", "SE" )," ")</f>
        <v xml:space="preserve"> </v>
      </c>
      <c r="I803" s="80"/>
      <c r="J803" s="81" t="str">
        <f ca="1">IFERROR(IF(AND(
MOD(C803-fctlontodouble(VLOOKUP(B803,#REF!,4,FALSE))/360,1)&gt;=MOD((((MID((MID((IF(ISERR(A803),"",fctsoleil(A803,fctlattodouble(VLOOKUP(B803,#REF!,3,FALSE)),fctlontodouble(VLOOKUP(B803,#REF!,4,FALSE)),FALSE))),1,4)),1,2))*60+MID((MID((IF(ISERR(A803),"",fctsoleil(A803,fctlattodouble(VLOOKUP(B803,#REF!,3,FALSE)),fctlontodouble(VLOOKUP(B803,#REF!,4,FALSE)),FALSE))),1,4)),3,4))/(60*24))-fctlontodouble(VLOOKUP(B803,#REF!,4,FALSE))/360,1),
MOD(C803-fctlontodouble(VLOOKUP(B803,#REF!,4,FALSE))/360,1)&lt;MOD((((MID((MID((IF(ISERR(A803),"",fctsoleil(A803,fctlattodouble(VLOOKUP(B803,#REF!,3,FALSE)),fctlontodouble(VLOOKUP(B803,#REF!,4,FALSE)),FALSE))),7,4)),1,2))*60+MID((MID((IF(ISERR(A803),"",fctsoleil(A803,fctlattodouble(VLOOKUP(B803,#REF!,3,FALSE)),fctlontodouble(VLOOKUP(B803,#REF!,4,FALSE)),FALSE))),7,4)),3,4))/(60*24))-fctlontodouble(VLOOKUP(B803,#REF!,4,FALSE))/360,1)
),1,""),"")</f>
        <v/>
      </c>
      <c r="K803" s="82" t="str">
        <f t="shared" si="40"/>
        <v/>
      </c>
      <c r="L803" s="79" t="str">
        <f ca="1">IFERROR(IF(AND(
MOD(E803-fctlontodouble(VLOOKUP(D803,#REF!,4,FALSE))/360,1)&gt;=MOD((((MID((MID((IF(ISERR(A803),"",fctsoleil(A803,fctlattodouble(VLOOKUP(D803,#REF!,3,FALSE)),fctlontodouble(VLOOKUP(D803,#REF!,4,FALSE)),FALSE))),1,4)),1,2))*60+MID((MID((IF(ISERR(A803),"",fctsoleil(A803,fctlattodouble(VLOOKUP(D803,#REF!,3,FALSE)),fctlontodouble(VLOOKUP(D803,#REF!,4,FALSE)),FALSE))),1,4)),3,4))/(60*24))-fctlontodouble(VLOOKUP(D803,#REF!,4,FALSE))/360,1),
MOD(E803-fctlontodouble(VLOOKUP(D803,#REF!,4,FALSE))/360,1)&lt;MOD((((MID((MID((IF(ISERR(A803),"",fctsoleil(A803,fctlattodouble(VLOOKUP(D803,#REF!,3,FALSE)),fctlontodouble(VLOOKUP(D803,#REF!,4,FALSE)),FALSE))),7,4)),1,2))*60+MID((MID((IF(ISERR(A803),"",fctsoleil(A803,fctlattodouble(VLOOKUP(D803,#REF!,3,FALSE)),fctlontodouble(VLOOKUP(D803,#REF!,4,FALSE)),FALSE))),7,4)),3,4))/(60*24))-fctlontodouble(VLOOKUP(D803,#REF!,4,FALSE))/360,1)
),1," "),"")</f>
        <v/>
      </c>
      <c r="M803" s="79" t="str">
        <f t="shared" si="41"/>
        <v/>
      </c>
      <c r="N803" s="94"/>
      <c r="O803" s="83"/>
      <c r="P803" s="95"/>
      <c r="Q803" s="96"/>
      <c r="R803" s="97" t="str">
        <f>IF(AND(A803&lt;&gt;0,B803&lt;&gt;0,D803&lt;&gt;0,C803&lt;&gt;0,N803&lt;&gt;0),(vol_de_nuit(B803,D803,A803,C803,N803/24)*24),"")</f>
        <v/>
      </c>
      <c r="S803" s="98"/>
      <c r="T803" s="95"/>
      <c r="U803" s="99"/>
      <c r="V803" s="100"/>
      <c r="W803" s="101"/>
      <c r="X803" s="116" t="str">
        <f>IFERROR(IF(AND(VLOOKUP($F803,'Aircraft list'!$A$4:$G$39,2,FALSE)="YES",VLOOKUP($F803,'Aircraft list'!$A$4:$G$39,4,FALSE)="YES"),T803,""),"")</f>
        <v/>
      </c>
      <c r="Y803" s="115" t="str">
        <f>IFERROR(IF(AND(VLOOKUP($F803,'Aircraft list'!$A$4:$G$39,2,FALSE)="YES",VLOOKUP($F803,'Aircraft list'!$A$4:$G$39,4,FALSE)="YES"),V803,""),"")</f>
        <v/>
      </c>
      <c r="Z803" s="116" t="str">
        <f>IFERROR(IF(AND(VLOOKUP($F803,'Aircraft list'!$A$4:$G$39,3,FALSE)="YES",VLOOKUP($F803,'Aircraft list'!$A$4:$G$39,4,FALSE)="YES"),T803,""),"")</f>
        <v/>
      </c>
      <c r="AA803" s="115" t="str">
        <f>IFERROR(IF(AND(VLOOKUP($F803,'Aircraft list'!$A$4:$G$39,3,FALSE)="YES",VLOOKUP($F803,'Aircraft list'!$A$4:$G$39,4,FALSE)="YES"),V803,""),"")</f>
        <v/>
      </c>
      <c r="AB803" s="116" t="str">
        <f>IFERROR(IF(AND(VLOOKUP($F803,'Aircraft list'!$A$4:$G$39,2,FALSE)="YES",VLOOKUP($F803,'Aircraft list'!$A$4:$G$39,6,FALSE)="YES"),T803,""),"")</f>
        <v/>
      </c>
      <c r="AC803" s="115" t="str">
        <f>IFERROR(IF(AND(VLOOKUP($F803,'Aircraft list'!$A$4:$G$39,2,FALSE)="YES",VLOOKUP($F803,'Aircraft list'!$A$4:$G$39,6,FALSE)="YES"),V803,""),"")</f>
        <v/>
      </c>
      <c r="AD803" s="116" t="str">
        <f>IFERROR(IF(AND(VLOOKUP($F803,'Aircraft list'!$A$4:$G$39,3,FALSE)="YES",VLOOKUP($F803,'Aircraft list'!$A$4:$G$39,6,FALSE)="YES"),T803,""),"")</f>
        <v/>
      </c>
      <c r="AE803" s="117" t="str">
        <f>IFERROR(IF(AND(VLOOKUP($F803,'Aircraft list'!$A$4:$G$39,3,FALSE)="YES",VLOOKUP($F803,'Aircraft list'!$A$4:$G$39,6,FALSE)="YES"),U803,""),"")</f>
        <v/>
      </c>
      <c r="AF803" s="115" t="str">
        <f>IFERROR(IF(AND(VLOOKUP($F803,'Aircraft list'!$A$4:$G$39,3,FALSE)="YES",VLOOKUP($F803,'Aircraft list'!$A$4:$G$39,6,FALSE)="YES"),V803,""),"")</f>
        <v/>
      </c>
      <c r="AG803" s="116" t="str">
        <f>IFERROR(IF(VLOOKUP($F803,'Aircraft list'!$A$4:$G$39,5,FALSE)="YES",T803,""),"")</f>
        <v/>
      </c>
      <c r="AH803" s="117" t="str">
        <f>IFERROR(IF(VLOOKUP($F803,'Aircraft list'!$A$4:$G$39,5,FALSE)="YES",U803,""),"")</f>
        <v/>
      </c>
      <c r="AI803" s="115" t="str">
        <f>IFERROR(IF(VLOOKUP($F803,'Aircraft list'!$A$4:$G$39,5,FALSE)="YES",V803,""),"")</f>
        <v/>
      </c>
      <c r="AJ803" s="101"/>
      <c r="AK803" s="101"/>
      <c r="AL803" s="101"/>
      <c r="AM803" s="102" t="str">
        <f>IFERROR(IF(VLOOKUP($F803,'Aircraft list'!$A$4:$G$39,7,FALSE)="YES",N803,""),"")</f>
        <v/>
      </c>
      <c r="AN803" s="112"/>
      <c r="AO803" s="101"/>
      <c r="AP803" s="101"/>
      <c r="AQ803" s="101"/>
      <c r="AR803" s="111"/>
      <c r="AS803" s="102"/>
      <c r="AT803" s="102"/>
    </row>
    <row r="804" spans="1:46" s="50" customFormat="1">
      <c r="A804" s="84"/>
      <c r="B804" s="75"/>
      <c r="C804" s="76"/>
      <c r="D804" s="77"/>
      <c r="E804" s="73" t="str">
        <f t="shared" si="39"/>
        <v/>
      </c>
      <c r="F804" s="79"/>
      <c r="G804" s="80"/>
      <c r="H804" s="50" t="str">
        <f>IFERROR(IF(VLOOKUP(F804,'Aircraft list'!$A$4:$T$59, 3,FALSE)="YES", "ME", "SE" )," ")</f>
        <v xml:space="preserve"> </v>
      </c>
      <c r="I804" s="80"/>
      <c r="J804" s="81" t="str">
        <f ca="1">IFERROR(IF(AND(
MOD(C804-fctlontodouble(VLOOKUP(B804,#REF!,4,FALSE))/360,1)&gt;=MOD((((MID((MID((IF(ISERR(A804),"",fctsoleil(A804,fctlattodouble(VLOOKUP(B804,#REF!,3,FALSE)),fctlontodouble(VLOOKUP(B804,#REF!,4,FALSE)),FALSE))),1,4)),1,2))*60+MID((MID((IF(ISERR(A804),"",fctsoleil(A804,fctlattodouble(VLOOKUP(B804,#REF!,3,FALSE)),fctlontodouble(VLOOKUP(B804,#REF!,4,FALSE)),FALSE))),1,4)),3,4))/(60*24))-fctlontodouble(VLOOKUP(B804,#REF!,4,FALSE))/360,1),
MOD(C804-fctlontodouble(VLOOKUP(B804,#REF!,4,FALSE))/360,1)&lt;MOD((((MID((MID((IF(ISERR(A804),"",fctsoleil(A804,fctlattodouble(VLOOKUP(B804,#REF!,3,FALSE)),fctlontodouble(VLOOKUP(B804,#REF!,4,FALSE)),FALSE))),7,4)),1,2))*60+MID((MID((IF(ISERR(A804),"",fctsoleil(A804,fctlattodouble(VLOOKUP(B804,#REF!,3,FALSE)),fctlontodouble(VLOOKUP(B804,#REF!,4,FALSE)),FALSE))),7,4)),3,4))/(60*24))-fctlontodouble(VLOOKUP(B804,#REF!,4,FALSE))/360,1)
),1,""),"")</f>
        <v/>
      </c>
      <c r="K804" s="82" t="str">
        <f t="shared" si="40"/>
        <v/>
      </c>
      <c r="L804" s="79" t="str">
        <f ca="1">IFERROR(IF(AND(
MOD(E804-fctlontodouble(VLOOKUP(D804,#REF!,4,FALSE))/360,1)&gt;=MOD((((MID((MID((IF(ISERR(A804),"",fctsoleil(A804,fctlattodouble(VLOOKUP(D804,#REF!,3,FALSE)),fctlontodouble(VLOOKUP(D804,#REF!,4,FALSE)),FALSE))),1,4)),1,2))*60+MID((MID((IF(ISERR(A804),"",fctsoleil(A804,fctlattodouble(VLOOKUP(D804,#REF!,3,FALSE)),fctlontodouble(VLOOKUP(D804,#REF!,4,FALSE)),FALSE))),1,4)),3,4))/(60*24))-fctlontodouble(VLOOKUP(D804,#REF!,4,FALSE))/360,1),
MOD(E804-fctlontodouble(VLOOKUP(D804,#REF!,4,FALSE))/360,1)&lt;MOD((((MID((MID((IF(ISERR(A804),"",fctsoleil(A804,fctlattodouble(VLOOKUP(D804,#REF!,3,FALSE)),fctlontodouble(VLOOKUP(D804,#REF!,4,FALSE)),FALSE))),7,4)),1,2))*60+MID((MID((IF(ISERR(A804),"",fctsoleil(A804,fctlattodouble(VLOOKUP(D804,#REF!,3,FALSE)),fctlontodouble(VLOOKUP(D804,#REF!,4,FALSE)),FALSE))),7,4)),3,4))/(60*24))-fctlontodouble(VLOOKUP(D804,#REF!,4,FALSE))/360,1)
),1," "),"")</f>
        <v/>
      </c>
      <c r="M804" s="79" t="str">
        <f t="shared" si="41"/>
        <v/>
      </c>
      <c r="N804" s="94"/>
      <c r="O804" s="83"/>
      <c r="P804" s="95"/>
      <c r="Q804" s="96"/>
      <c r="R804" s="97" t="str">
        <f>IF(AND(A804&lt;&gt;0,B804&lt;&gt;0,D804&lt;&gt;0,C804&lt;&gt;0,N804&lt;&gt;0),(vol_de_nuit(B804,D804,A804,C804,N804/24)*24),"")</f>
        <v/>
      </c>
      <c r="S804" s="98"/>
      <c r="T804" s="95"/>
      <c r="U804" s="99"/>
      <c r="V804" s="100"/>
      <c r="W804" s="101"/>
      <c r="X804" s="116" t="str">
        <f>IFERROR(IF(AND(VLOOKUP($F804,'Aircraft list'!$A$4:$G$39,2,FALSE)="YES",VLOOKUP($F804,'Aircraft list'!$A$4:$G$39,4,FALSE)="YES"),T804,""),"")</f>
        <v/>
      </c>
      <c r="Y804" s="115" t="str">
        <f>IFERROR(IF(AND(VLOOKUP($F804,'Aircraft list'!$A$4:$G$39,2,FALSE)="YES",VLOOKUP($F804,'Aircraft list'!$A$4:$G$39,4,FALSE)="YES"),V804,""),"")</f>
        <v/>
      </c>
      <c r="Z804" s="116" t="str">
        <f>IFERROR(IF(AND(VLOOKUP($F804,'Aircraft list'!$A$4:$G$39,3,FALSE)="YES",VLOOKUP($F804,'Aircraft list'!$A$4:$G$39,4,FALSE)="YES"),T804,""),"")</f>
        <v/>
      </c>
      <c r="AA804" s="115" t="str">
        <f>IFERROR(IF(AND(VLOOKUP($F804,'Aircraft list'!$A$4:$G$39,3,FALSE)="YES",VLOOKUP($F804,'Aircraft list'!$A$4:$G$39,4,FALSE)="YES"),V804,""),"")</f>
        <v/>
      </c>
      <c r="AB804" s="116" t="str">
        <f>IFERROR(IF(AND(VLOOKUP($F804,'Aircraft list'!$A$4:$G$39,2,FALSE)="YES",VLOOKUP($F804,'Aircraft list'!$A$4:$G$39,6,FALSE)="YES"),T804,""),"")</f>
        <v/>
      </c>
      <c r="AC804" s="115" t="str">
        <f>IFERROR(IF(AND(VLOOKUP($F804,'Aircraft list'!$A$4:$G$39,2,FALSE)="YES",VLOOKUP($F804,'Aircraft list'!$A$4:$G$39,6,FALSE)="YES"),V804,""),"")</f>
        <v/>
      </c>
      <c r="AD804" s="116" t="str">
        <f>IFERROR(IF(AND(VLOOKUP($F804,'Aircraft list'!$A$4:$G$39,3,FALSE)="YES",VLOOKUP($F804,'Aircraft list'!$A$4:$G$39,6,FALSE)="YES"),T804,""),"")</f>
        <v/>
      </c>
      <c r="AE804" s="117" t="str">
        <f>IFERROR(IF(AND(VLOOKUP($F804,'Aircraft list'!$A$4:$G$39,3,FALSE)="YES",VLOOKUP($F804,'Aircraft list'!$A$4:$G$39,6,FALSE)="YES"),U804,""),"")</f>
        <v/>
      </c>
      <c r="AF804" s="115" t="str">
        <f>IFERROR(IF(AND(VLOOKUP($F804,'Aircraft list'!$A$4:$G$39,3,FALSE)="YES",VLOOKUP($F804,'Aircraft list'!$A$4:$G$39,6,FALSE)="YES"),V804,""),"")</f>
        <v/>
      </c>
      <c r="AG804" s="116" t="str">
        <f>IFERROR(IF(VLOOKUP($F804,'Aircraft list'!$A$4:$G$39,5,FALSE)="YES",T804,""),"")</f>
        <v/>
      </c>
      <c r="AH804" s="117" t="str">
        <f>IFERROR(IF(VLOOKUP($F804,'Aircraft list'!$A$4:$G$39,5,FALSE)="YES",U804,""),"")</f>
        <v/>
      </c>
      <c r="AI804" s="115" t="str">
        <f>IFERROR(IF(VLOOKUP($F804,'Aircraft list'!$A$4:$G$39,5,FALSE)="YES",V804,""),"")</f>
        <v/>
      </c>
      <c r="AJ804" s="101"/>
      <c r="AK804" s="101"/>
      <c r="AL804" s="101"/>
      <c r="AM804" s="102" t="str">
        <f>IFERROR(IF(VLOOKUP($F804,'Aircraft list'!$A$4:$G$39,7,FALSE)="YES",N804,""),"")</f>
        <v/>
      </c>
      <c r="AN804" s="112"/>
      <c r="AO804" s="101"/>
      <c r="AP804" s="101"/>
      <c r="AQ804" s="101"/>
      <c r="AR804" s="111"/>
      <c r="AS804" s="102"/>
      <c r="AT804" s="102"/>
    </row>
    <row r="805" spans="1:46" s="50" customFormat="1">
      <c r="A805" s="84"/>
      <c r="B805" s="75"/>
      <c r="C805" s="76"/>
      <c r="D805" s="77"/>
      <c r="E805" s="73" t="str">
        <f t="shared" si="39"/>
        <v/>
      </c>
      <c r="F805" s="79"/>
      <c r="G805" s="80"/>
      <c r="H805" s="50" t="str">
        <f>IFERROR(IF(VLOOKUP(F805,'Aircraft list'!$A$4:$T$59, 3,FALSE)="YES", "ME", "SE" )," ")</f>
        <v xml:space="preserve"> </v>
      </c>
      <c r="I805" s="80"/>
      <c r="J805" s="81" t="str">
        <f ca="1">IFERROR(IF(AND(
MOD(C805-fctlontodouble(VLOOKUP(B805,#REF!,4,FALSE))/360,1)&gt;=MOD((((MID((MID((IF(ISERR(A805),"",fctsoleil(A805,fctlattodouble(VLOOKUP(B805,#REF!,3,FALSE)),fctlontodouble(VLOOKUP(B805,#REF!,4,FALSE)),FALSE))),1,4)),1,2))*60+MID((MID((IF(ISERR(A805),"",fctsoleil(A805,fctlattodouble(VLOOKUP(B805,#REF!,3,FALSE)),fctlontodouble(VLOOKUP(B805,#REF!,4,FALSE)),FALSE))),1,4)),3,4))/(60*24))-fctlontodouble(VLOOKUP(B805,#REF!,4,FALSE))/360,1),
MOD(C805-fctlontodouble(VLOOKUP(B805,#REF!,4,FALSE))/360,1)&lt;MOD((((MID((MID((IF(ISERR(A805),"",fctsoleil(A805,fctlattodouble(VLOOKUP(B805,#REF!,3,FALSE)),fctlontodouble(VLOOKUP(B805,#REF!,4,FALSE)),FALSE))),7,4)),1,2))*60+MID((MID((IF(ISERR(A805),"",fctsoleil(A805,fctlattodouble(VLOOKUP(B805,#REF!,3,FALSE)),fctlontodouble(VLOOKUP(B805,#REF!,4,FALSE)),FALSE))),7,4)),3,4))/(60*24))-fctlontodouble(VLOOKUP(B805,#REF!,4,FALSE))/360,1)
),1,""),"")</f>
        <v/>
      </c>
      <c r="K805" s="82" t="str">
        <f t="shared" si="40"/>
        <v/>
      </c>
      <c r="L805" s="79" t="str">
        <f ca="1">IFERROR(IF(AND(
MOD(E805-fctlontodouble(VLOOKUP(D805,#REF!,4,FALSE))/360,1)&gt;=MOD((((MID((MID((IF(ISERR(A805),"",fctsoleil(A805,fctlattodouble(VLOOKUP(D805,#REF!,3,FALSE)),fctlontodouble(VLOOKUP(D805,#REF!,4,FALSE)),FALSE))),1,4)),1,2))*60+MID((MID((IF(ISERR(A805),"",fctsoleil(A805,fctlattodouble(VLOOKUP(D805,#REF!,3,FALSE)),fctlontodouble(VLOOKUP(D805,#REF!,4,FALSE)),FALSE))),1,4)),3,4))/(60*24))-fctlontodouble(VLOOKUP(D805,#REF!,4,FALSE))/360,1),
MOD(E805-fctlontodouble(VLOOKUP(D805,#REF!,4,FALSE))/360,1)&lt;MOD((((MID((MID((IF(ISERR(A805),"",fctsoleil(A805,fctlattodouble(VLOOKUP(D805,#REF!,3,FALSE)),fctlontodouble(VLOOKUP(D805,#REF!,4,FALSE)),FALSE))),7,4)),1,2))*60+MID((MID((IF(ISERR(A805),"",fctsoleil(A805,fctlattodouble(VLOOKUP(D805,#REF!,3,FALSE)),fctlontodouble(VLOOKUP(D805,#REF!,4,FALSE)),FALSE))),7,4)),3,4))/(60*24))-fctlontodouble(VLOOKUP(D805,#REF!,4,FALSE))/360,1)
),1," "),"")</f>
        <v/>
      </c>
      <c r="M805" s="79" t="str">
        <f t="shared" si="41"/>
        <v/>
      </c>
      <c r="N805" s="94"/>
      <c r="O805" s="83"/>
      <c r="P805" s="95"/>
      <c r="Q805" s="96"/>
      <c r="R805" s="97" t="str">
        <f>IF(AND(A805&lt;&gt;0,B805&lt;&gt;0,D805&lt;&gt;0,C805&lt;&gt;0,N805&lt;&gt;0),(vol_de_nuit(B805,D805,A805,C805,N805/24)*24),"")</f>
        <v/>
      </c>
      <c r="S805" s="98"/>
      <c r="T805" s="95"/>
      <c r="U805" s="99"/>
      <c r="V805" s="100"/>
      <c r="W805" s="101"/>
      <c r="X805" s="116" t="str">
        <f>IFERROR(IF(AND(VLOOKUP($F805,'Aircraft list'!$A$4:$G$39,2,FALSE)="YES",VLOOKUP($F805,'Aircraft list'!$A$4:$G$39,4,FALSE)="YES"),T805,""),"")</f>
        <v/>
      </c>
      <c r="Y805" s="115" t="str">
        <f>IFERROR(IF(AND(VLOOKUP($F805,'Aircraft list'!$A$4:$G$39,2,FALSE)="YES",VLOOKUP($F805,'Aircraft list'!$A$4:$G$39,4,FALSE)="YES"),V805,""),"")</f>
        <v/>
      </c>
      <c r="Z805" s="116" t="str">
        <f>IFERROR(IF(AND(VLOOKUP($F805,'Aircraft list'!$A$4:$G$39,3,FALSE)="YES",VLOOKUP($F805,'Aircraft list'!$A$4:$G$39,4,FALSE)="YES"),T805,""),"")</f>
        <v/>
      </c>
      <c r="AA805" s="115" t="str">
        <f>IFERROR(IF(AND(VLOOKUP($F805,'Aircraft list'!$A$4:$G$39,3,FALSE)="YES",VLOOKUP($F805,'Aircraft list'!$A$4:$G$39,4,FALSE)="YES"),V805,""),"")</f>
        <v/>
      </c>
      <c r="AB805" s="116" t="str">
        <f>IFERROR(IF(AND(VLOOKUP($F805,'Aircraft list'!$A$4:$G$39,2,FALSE)="YES",VLOOKUP($F805,'Aircraft list'!$A$4:$G$39,6,FALSE)="YES"),T805,""),"")</f>
        <v/>
      </c>
      <c r="AC805" s="115" t="str">
        <f>IFERROR(IF(AND(VLOOKUP($F805,'Aircraft list'!$A$4:$G$39,2,FALSE)="YES",VLOOKUP($F805,'Aircraft list'!$A$4:$G$39,6,FALSE)="YES"),V805,""),"")</f>
        <v/>
      </c>
      <c r="AD805" s="116" t="str">
        <f>IFERROR(IF(AND(VLOOKUP($F805,'Aircraft list'!$A$4:$G$39,3,FALSE)="YES",VLOOKUP($F805,'Aircraft list'!$A$4:$G$39,6,FALSE)="YES"),T805,""),"")</f>
        <v/>
      </c>
      <c r="AE805" s="117" t="str">
        <f>IFERROR(IF(AND(VLOOKUP($F805,'Aircraft list'!$A$4:$G$39,3,FALSE)="YES",VLOOKUP($F805,'Aircraft list'!$A$4:$G$39,6,FALSE)="YES"),U805,""),"")</f>
        <v/>
      </c>
      <c r="AF805" s="115" t="str">
        <f>IFERROR(IF(AND(VLOOKUP($F805,'Aircraft list'!$A$4:$G$39,3,FALSE)="YES",VLOOKUP($F805,'Aircraft list'!$A$4:$G$39,6,FALSE)="YES"),V805,""),"")</f>
        <v/>
      </c>
      <c r="AG805" s="116" t="str">
        <f>IFERROR(IF(VLOOKUP($F805,'Aircraft list'!$A$4:$G$39,5,FALSE)="YES",T805,""),"")</f>
        <v/>
      </c>
      <c r="AH805" s="117" t="str">
        <f>IFERROR(IF(VLOOKUP($F805,'Aircraft list'!$A$4:$G$39,5,FALSE)="YES",U805,""),"")</f>
        <v/>
      </c>
      <c r="AI805" s="115" t="str">
        <f>IFERROR(IF(VLOOKUP($F805,'Aircraft list'!$A$4:$G$39,5,FALSE)="YES",V805,""),"")</f>
        <v/>
      </c>
      <c r="AJ805" s="101"/>
      <c r="AK805" s="101"/>
      <c r="AL805" s="101"/>
      <c r="AM805" s="102" t="str">
        <f>IFERROR(IF(VLOOKUP($F805,'Aircraft list'!$A$4:$G$39,7,FALSE)="YES",N805,""),"")</f>
        <v/>
      </c>
      <c r="AN805" s="112"/>
      <c r="AO805" s="101"/>
      <c r="AP805" s="101"/>
      <c r="AQ805" s="101"/>
      <c r="AR805" s="111"/>
      <c r="AS805" s="102"/>
      <c r="AT805" s="102"/>
    </row>
    <row r="806" spans="1:46" s="50" customFormat="1">
      <c r="A806" s="84"/>
      <c r="B806" s="75"/>
      <c r="C806" s="76"/>
      <c r="D806" s="77"/>
      <c r="E806" s="73" t="str">
        <f t="shared" si="39"/>
        <v/>
      </c>
      <c r="F806" s="79"/>
      <c r="G806" s="80"/>
      <c r="H806" s="50" t="str">
        <f>IFERROR(IF(VLOOKUP(F806,'Aircraft list'!$A$4:$T$59, 3,FALSE)="YES", "ME", "SE" )," ")</f>
        <v xml:space="preserve"> </v>
      </c>
      <c r="I806" s="80"/>
      <c r="J806" s="81" t="str">
        <f ca="1">IFERROR(IF(AND(
MOD(C806-fctlontodouble(VLOOKUP(B806,#REF!,4,FALSE))/360,1)&gt;=MOD((((MID((MID((IF(ISERR(A806),"",fctsoleil(A806,fctlattodouble(VLOOKUP(B806,#REF!,3,FALSE)),fctlontodouble(VLOOKUP(B806,#REF!,4,FALSE)),FALSE))),1,4)),1,2))*60+MID((MID((IF(ISERR(A806),"",fctsoleil(A806,fctlattodouble(VLOOKUP(B806,#REF!,3,FALSE)),fctlontodouble(VLOOKUP(B806,#REF!,4,FALSE)),FALSE))),1,4)),3,4))/(60*24))-fctlontodouble(VLOOKUP(B806,#REF!,4,FALSE))/360,1),
MOD(C806-fctlontodouble(VLOOKUP(B806,#REF!,4,FALSE))/360,1)&lt;MOD((((MID((MID((IF(ISERR(A806),"",fctsoleil(A806,fctlattodouble(VLOOKUP(B806,#REF!,3,FALSE)),fctlontodouble(VLOOKUP(B806,#REF!,4,FALSE)),FALSE))),7,4)),1,2))*60+MID((MID((IF(ISERR(A806),"",fctsoleil(A806,fctlattodouble(VLOOKUP(B806,#REF!,3,FALSE)),fctlontodouble(VLOOKUP(B806,#REF!,4,FALSE)),FALSE))),7,4)),3,4))/(60*24))-fctlontodouble(VLOOKUP(B806,#REF!,4,FALSE))/360,1)
),1,""),"")</f>
        <v/>
      </c>
      <c r="K806" s="82" t="str">
        <f t="shared" si="40"/>
        <v/>
      </c>
      <c r="L806" s="79" t="str">
        <f ca="1">IFERROR(IF(AND(
MOD(E806-fctlontodouble(VLOOKUP(D806,#REF!,4,FALSE))/360,1)&gt;=MOD((((MID((MID((IF(ISERR(A806),"",fctsoleil(A806,fctlattodouble(VLOOKUP(D806,#REF!,3,FALSE)),fctlontodouble(VLOOKUP(D806,#REF!,4,FALSE)),FALSE))),1,4)),1,2))*60+MID((MID((IF(ISERR(A806),"",fctsoleil(A806,fctlattodouble(VLOOKUP(D806,#REF!,3,FALSE)),fctlontodouble(VLOOKUP(D806,#REF!,4,FALSE)),FALSE))),1,4)),3,4))/(60*24))-fctlontodouble(VLOOKUP(D806,#REF!,4,FALSE))/360,1),
MOD(E806-fctlontodouble(VLOOKUP(D806,#REF!,4,FALSE))/360,1)&lt;MOD((((MID((MID((IF(ISERR(A806),"",fctsoleil(A806,fctlattodouble(VLOOKUP(D806,#REF!,3,FALSE)),fctlontodouble(VLOOKUP(D806,#REF!,4,FALSE)),FALSE))),7,4)),1,2))*60+MID((MID((IF(ISERR(A806),"",fctsoleil(A806,fctlattodouble(VLOOKUP(D806,#REF!,3,FALSE)),fctlontodouble(VLOOKUP(D806,#REF!,4,FALSE)),FALSE))),7,4)),3,4))/(60*24))-fctlontodouble(VLOOKUP(D806,#REF!,4,FALSE))/360,1)
),1," "),"")</f>
        <v/>
      </c>
      <c r="M806" s="79" t="str">
        <f t="shared" si="41"/>
        <v/>
      </c>
      <c r="N806" s="94"/>
      <c r="O806" s="83"/>
      <c r="P806" s="95"/>
      <c r="Q806" s="96"/>
      <c r="R806" s="97" t="str">
        <f>IF(AND(A806&lt;&gt;0,B806&lt;&gt;0,D806&lt;&gt;0,C806&lt;&gt;0,N806&lt;&gt;0),(vol_de_nuit(B806,D806,A806,C806,N806/24)*24),"")</f>
        <v/>
      </c>
      <c r="S806" s="98"/>
      <c r="T806" s="95"/>
      <c r="U806" s="99"/>
      <c r="V806" s="100"/>
      <c r="W806" s="101"/>
      <c r="X806" s="116" t="str">
        <f>IFERROR(IF(AND(VLOOKUP($F806,'Aircraft list'!$A$4:$G$39,2,FALSE)="YES",VLOOKUP($F806,'Aircraft list'!$A$4:$G$39,4,FALSE)="YES"),T806,""),"")</f>
        <v/>
      </c>
      <c r="Y806" s="115" t="str">
        <f>IFERROR(IF(AND(VLOOKUP($F806,'Aircraft list'!$A$4:$G$39,2,FALSE)="YES",VLOOKUP($F806,'Aircraft list'!$A$4:$G$39,4,FALSE)="YES"),V806,""),"")</f>
        <v/>
      </c>
      <c r="Z806" s="116" t="str">
        <f>IFERROR(IF(AND(VLOOKUP($F806,'Aircraft list'!$A$4:$G$39,3,FALSE)="YES",VLOOKUP($F806,'Aircraft list'!$A$4:$G$39,4,FALSE)="YES"),T806,""),"")</f>
        <v/>
      </c>
      <c r="AA806" s="115" t="str">
        <f>IFERROR(IF(AND(VLOOKUP($F806,'Aircraft list'!$A$4:$G$39,3,FALSE)="YES",VLOOKUP($F806,'Aircraft list'!$A$4:$G$39,4,FALSE)="YES"),V806,""),"")</f>
        <v/>
      </c>
      <c r="AB806" s="116" t="str">
        <f>IFERROR(IF(AND(VLOOKUP($F806,'Aircraft list'!$A$4:$G$39,2,FALSE)="YES",VLOOKUP($F806,'Aircraft list'!$A$4:$G$39,6,FALSE)="YES"),T806,""),"")</f>
        <v/>
      </c>
      <c r="AC806" s="115" t="str">
        <f>IFERROR(IF(AND(VLOOKUP($F806,'Aircraft list'!$A$4:$G$39,2,FALSE)="YES",VLOOKUP($F806,'Aircraft list'!$A$4:$G$39,6,FALSE)="YES"),V806,""),"")</f>
        <v/>
      </c>
      <c r="AD806" s="116" t="str">
        <f>IFERROR(IF(AND(VLOOKUP($F806,'Aircraft list'!$A$4:$G$39,3,FALSE)="YES",VLOOKUP($F806,'Aircraft list'!$A$4:$G$39,6,FALSE)="YES"),T806,""),"")</f>
        <v/>
      </c>
      <c r="AE806" s="117" t="str">
        <f>IFERROR(IF(AND(VLOOKUP($F806,'Aircraft list'!$A$4:$G$39,3,FALSE)="YES",VLOOKUP($F806,'Aircraft list'!$A$4:$G$39,6,FALSE)="YES"),U806,""),"")</f>
        <v/>
      </c>
      <c r="AF806" s="115" t="str">
        <f>IFERROR(IF(AND(VLOOKUP($F806,'Aircraft list'!$A$4:$G$39,3,FALSE)="YES",VLOOKUP($F806,'Aircraft list'!$A$4:$G$39,6,FALSE)="YES"),V806,""),"")</f>
        <v/>
      </c>
      <c r="AG806" s="116" t="str">
        <f>IFERROR(IF(VLOOKUP($F806,'Aircraft list'!$A$4:$G$39,5,FALSE)="YES",T806,""),"")</f>
        <v/>
      </c>
      <c r="AH806" s="117" t="str">
        <f>IFERROR(IF(VLOOKUP($F806,'Aircraft list'!$A$4:$G$39,5,FALSE)="YES",U806,""),"")</f>
        <v/>
      </c>
      <c r="AI806" s="115" t="str">
        <f>IFERROR(IF(VLOOKUP($F806,'Aircraft list'!$A$4:$G$39,5,FALSE)="YES",V806,""),"")</f>
        <v/>
      </c>
      <c r="AJ806" s="101"/>
      <c r="AK806" s="101"/>
      <c r="AL806" s="101"/>
      <c r="AM806" s="102" t="str">
        <f>IFERROR(IF(VLOOKUP($F806,'Aircraft list'!$A$4:$G$39,7,FALSE)="YES",N806,""),"")</f>
        <v/>
      </c>
      <c r="AN806" s="112"/>
      <c r="AO806" s="101"/>
      <c r="AP806" s="101"/>
      <c r="AQ806" s="101"/>
      <c r="AR806" s="111"/>
      <c r="AS806" s="102"/>
      <c r="AT806" s="102"/>
    </row>
    <row r="807" spans="1:46" s="50" customFormat="1">
      <c r="A807" s="84"/>
      <c r="B807" s="75"/>
      <c r="C807" s="76"/>
      <c r="D807" s="77"/>
      <c r="E807" s="73" t="str">
        <f t="shared" si="39"/>
        <v/>
      </c>
      <c r="F807" s="79"/>
      <c r="G807" s="80"/>
      <c r="H807" s="50" t="str">
        <f>IFERROR(IF(VLOOKUP(F807,'Aircraft list'!$A$4:$T$59, 3,FALSE)="YES", "ME", "SE" )," ")</f>
        <v xml:space="preserve"> </v>
      </c>
      <c r="I807" s="80"/>
      <c r="J807" s="81" t="str">
        <f ca="1">IFERROR(IF(AND(
MOD(C807-fctlontodouble(VLOOKUP(B807,#REF!,4,FALSE))/360,1)&gt;=MOD((((MID((MID((IF(ISERR(A807),"",fctsoleil(A807,fctlattodouble(VLOOKUP(B807,#REF!,3,FALSE)),fctlontodouble(VLOOKUP(B807,#REF!,4,FALSE)),FALSE))),1,4)),1,2))*60+MID((MID((IF(ISERR(A807),"",fctsoleil(A807,fctlattodouble(VLOOKUP(B807,#REF!,3,FALSE)),fctlontodouble(VLOOKUP(B807,#REF!,4,FALSE)),FALSE))),1,4)),3,4))/(60*24))-fctlontodouble(VLOOKUP(B807,#REF!,4,FALSE))/360,1),
MOD(C807-fctlontodouble(VLOOKUP(B807,#REF!,4,FALSE))/360,1)&lt;MOD((((MID((MID((IF(ISERR(A807),"",fctsoleil(A807,fctlattodouble(VLOOKUP(B807,#REF!,3,FALSE)),fctlontodouble(VLOOKUP(B807,#REF!,4,FALSE)),FALSE))),7,4)),1,2))*60+MID((MID((IF(ISERR(A807),"",fctsoleil(A807,fctlattodouble(VLOOKUP(B807,#REF!,3,FALSE)),fctlontodouble(VLOOKUP(B807,#REF!,4,FALSE)),FALSE))),7,4)),3,4))/(60*24))-fctlontodouble(VLOOKUP(B807,#REF!,4,FALSE))/360,1)
),1,""),"")</f>
        <v/>
      </c>
      <c r="K807" s="82" t="str">
        <f t="shared" si="40"/>
        <v/>
      </c>
      <c r="L807" s="79" t="str">
        <f ca="1">IFERROR(IF(AND(
MOD(E807-fctlontodouble(VLOOKUP(D807,#REF!,4,FALSE))/360,1)&gt;=MOD((((MID((MID((IF(ISERR(A807),"",fctsoleil(A807,fctlattodouble(VLOOKUP(D807,#REF!,3,FALSE)),fctlontodouble(VLOOKUP(D807,#REF!,4,FALSE)),FALSE))),1,4)),1,2))*60+MID((MID((IF(ISERR(A807),"",fctsoleil(A807,fctlattodouble(VLOOKUP(D807,#REF!,3,FALSE)),fctlontodouble(VLOOKUP(D807,#REF!,4,FALSE)),FALSE))),1,4)),3,4))/(60*24))-fctlontodouble(VLOOKUP(D807,#REF!,4,FALSE))/360,1),
MOD(E807-fctlontodouble(VLOOKUP(D807,#REF!,4,FALSE))/360,1)&lt;MOD((((MID((MID((IF(ISERR(A807),"",fctsoleil(A807,fctlattodouble(VLOOKUP(D807,#REF!,3,FALSE)),fctlontodouble(VLOOKUP(D807,#REF!,4,FALSE)),FALSE))),7,4)),1,2))*60+MID((MID((IF(ISERR(A807),"",fctsoleil(A807,fctlattodouble(VLOOKUP(D807,#REF!,3,FALSE)),fctlontodouble(VLOOKUP(D807,#REF!,4,FALSE)),FALSE))),7,4)),3,4))/(60*24))-fctlontodouble(VLOOKUP(D807,#REF!,4,FALSE))/360,1)
),1," "),"")</f>
        <v/>
      </c>
      <c r="M807" s="79" t="str">
        <f t="shared" si="41"/>
        <v/>
      </c>
      <c r="N807" s="94"/>
      <c r="O807" s="83"/>
      <c r="P807" s="95"/>
      <c r="Q807" s="96"/>
      <c r="R807" s="97" t="str">
        <f>IF(AND(A807&lt;&gt;0,B807&lt;&gt;0,D807&lt;&gt;0,C807&lt;&gt;0,N807&lt;&gt;0),(vol_de_nuit(B807,D807,A807,C807,N807/24)*24),"")</f>
        <v/>
      </c>
      <c r="S807" s="98"/>
      <c r="T807" s="95"/>
      <c r="U807" s="99"/>
      <c r="V807" s="100"/>
      <c r="W807" s="101"/>
      <c r="X807" s="116" t="str">
        <f>IFERROR(IF(AND(VLOOKUP($F807,'Aircraft list'!$A$4:$G$39,2,FALSE)="YES",VLOOKUP($F807,'Aircraft list'!$A$4:$G$39,4,FALSE)="YES"),T807,""),"")</f>
        <v/>
      </c>
      <c r="Y807" s="115" t="str">
        <f>IFERROR(IF(AND(VLOOKUP($F807,'Aircraft list'!$A$4:$G$39,2,FALSE)="YES",VLOOKUP($F807,'Aircraft list'!$A$4:$G$39,4,FALSE)="YES"),V807,""),"")</f>
        <v/>
      </c>
      <c r="Z807" s="116" t="str">
        <f>IFERROR(IF(AND(VLOOKUP($F807,'Aircraft list'!$A$4:$G$39,3,FALSE)="YES",VLOOKUP($F807,'Aircraft list'!$A$4:$G$39,4,FALSE)="YES"),T807,""),"")</f>
        <v/>
      </c>
      <c r="AA807" s="115" t="str">
        <f>IFERROR(IF(AND(VLOOKUP($F807,'Aircraft list'!$A$4:$G$39,3,FALSE)="YES",VLOOKUP($F807,'Aircraft list'!$A$4:$G$39,4,FALSE)="YES"),V807,""),"")</f>
        <v/>
      </c>
      <c r="AB807" s="116" t="str">
        <f>IFERROR(IF(AND(VLOOKUP($F807,'Aircraft list'!$A$4:$G$39,2,FALSE)="YES",VLOOKUP($F807,'Aircraft list'!$A$4:$G$39,6,FALSE)="YES"),T807,""),"")</f>
        <v/>
      </c>
      <c r="AC807" s="115" t="str">
        <f>IFERROR(IF(AND(VLOOKUP($F807,'Aircraft list'!$A$4:$G$39,2,FALSE)="YES",VLOOKUP($F807,'Aircraft list'!$A$4:$G$39,6,FALSE)="YES"),V807,""),"")</f>
        <v/>
      </c>
      <c r="AD807" s="116" t="str">
        <f>IFERROR(IF(AND(VLOOKUP($F807,'Aircraft list'!$A$4:$G$39,3,FALSE)="YES",VLOOKUP($F807,'Aircraft list'!$A$4:$G$39,6,FALSE)="YES"),T807,""),"")</f>
        <v/>
      </c>
      <c r="AE807" s="117" t="str">
        <f>IFERROR(IF(AND(VLOOKUP($F807,'Aircraft list'!$A$4:$G$39,3,FALSE)="YES",VLOOKUP($F807,'Aircraft list'!$A$4:$G$39,6,FALSE)="YES"),U807,""),"")</f>
        <v/>
      </c>
      <c r="AF807" s="115" t="str">
        <f>IFERROR(IF(AND(VLOOKUP($F807,'Aircraft list'!$A$4:$G$39,3,FALSE)="YES",VLOOKUP($F807,'Aircraft list'!$A$4:$G$39,6,FALSE)="YES"),V807,""),"")</f>
        <v/>
      </c>
      <c r="AG807" s="116" t="str">
        <f>IFERROR(IF(VLOOKUP($F807,'Aircraft list'!$A$4:$G$39,5,FALSE)="YES",T807,""),"")</f>
        <v/>
      </c>
      <c r="AH807" s="117" t="str">
        <f>IFERROR(IF(VLOOKUP($F807,'Aircraft list'!$A$4:$G$39,5,FALSE)="YES",U807,""),"")</f>
        <v/>
      </c>
      <c r="AI807" s="115" t="str">
        <f>IFERROR(IF(VLOOKUP($F807,'Aircraft list'!$A$4:$G$39,5,FALSE)="YES",V807,""),"")</f>
        <v/>
      </c>
      <c r="AJ807" s="101"/>
      <c r="AK807" s="101"/>
      <c r="AL807" s="101"/>
      <c r="AM807" s="102" t="str">
        <f>IFERROR(IF(VLOOKUP($F807,'Aircraft list'!$A$4:$G$39,7,FALSE)="YES",N807,""),"")</f>
        <v/>
      </c>
      <c r="AN807" s="112"/>
      <c r="AO807" s="101"/>
      <c r="AP807" s="101"/>
      <c r="AQ807" s="101"/>
      <c r="AR807" s="111"/>
      <c r="AS807" s="102"/>
      <c r="AT807" s="102"/>
    </row>
    <row r="808" spans="1:46" s="50" customFormat="1">
      <c r="A808" s="84"/>
      <c r="B808" s="75"/>
      <c r="C808" s="76"/>
      <c r="D808" s="77"/>
      <c r="E808" s="73" t="str">
        <f t="shared" si="39"/>
        <v/>
      </c>
      <c r="F808" s="79"/>
      <c r="G808" s="80"/>
      <c r="H808" s="50" t="str">
        <f>IFERROR(IF(VLOOKUP(F808,'Aircraft list'!$A$4:$T$59, 3,FALSE)="YES", "ME", "SE" )," ")</f>
        <v xml:space="preserve"> </v>
      </c>
      <c r="I808" s="80"/>
      <c r="J808" s="81" t="str">
        <f ca="1">IFERROR(IF(AND(
MOD(C808-fctlontodouble(VLOOKUP(B808,#REF!,4,FALSE))/360,1)&gt;=MOD((((MID((MID((IF(ISERR(A808),"",fctsoleil(A808,fctlattodouble(VLOOKUP(B808,#REF!,3,FALSE)),fctlontodouble(VLOOKUP(B808,#REF!,4,FALSE)),FALSE))),1,4)),1,2))*60+MID((MID((IF(ISERR(A808),"",fctsoleil(A808,fctlattodouble(VLOOKUP(B808,#REF!,3,FALSE)),fctlontodouble(VLOOKUP(B808,#REF!,4,FALSE)),FALSE))),1,4)),3,4))/(60*24))-fctlontodouble(VLOOKUP(B808,#REF!,4,FALSE))/360,1),
MOD(C808-fctlontodouble(VLOOKUP(B808,#REF!,4,FALSE))/360,1)&lt;MOD((((MID((MID((IF(ISERR(A808),"",fctsoleil(A808,fctlattodouble(VLOOKUP(B808,#REF!,3,FALSE)),fctlontodouble(VLOOKUP(B808,#REF!,4,FALSE)),FALSE))),7,4)),1,2))*60+MID((MID((IF(ISERR(A808),"",fctsoleil(A808,fctlattodouble(VLOOKUP(B808,#REF!,3,FALSE)),fctlontodouble(VLOOKUP(B808,#REF!,4,FALSE)),FALSE))),7,4)),3,4))/(60*24))-fctlontodouble(VLOOKUP(B808,#REF!,4,FALSE))/360,1)
),1,""),"")</f>
        <v/>
      </c>
      <c r="K808" s="82" t="str">
        <f t="shared" si="40"/>
        <v/>
      </c>
      <c r="L808" s="79" t="str">
        <f ca="1">IFERROR(IF(AND(
MOD(E808-fctlontodouble(VLOOKUP(D808,#REF!,4,FALSE))/360,1)&gt;=MOD((((MID((MID((IF(ISERR(A808),"",fctsoleil(A808,fctlattodouble(VLOOKUP(D808,#REF!,3,FALSE)),fctlontodouble(VLOOKUP(D808,#REF!,4,FALSE)),FALSE))),1,4)),1,2))*60+MID((MID((IF(ISERR(A808),"",fctsoleil(A808,fctlattodouble(VLOOKUP(D808,#REF!,3,FALSE)),fctlontodouble(VLOOKUP(D808,#REF!,4,FALSE)),FALSE))),1,4)),3,4))/(60*24))-fctlontodouble(VLOOKUP(D808,#REF!,4,FALSE))/360,1),
MOD(E808-fctlontodouble(VLOOKUP(D808,#REF!,4,FALSE))/360,1)&lt;MOD((((MID((MID((IF(ISERR(A808),"",fctsoleil(A808,fctlattodouble(VLOOKUP(D808,#REF!,3,FALSE)),fctlontodouble(VLOOKUP(D808,#REF!,4,FALSE)),FALSE))),7,4)),1,2))*60+MID((MID((IF(ISERR(A808),"",fctsoleil(A808,fctlattodouble(VLOOKUP(D808,#REF!,3,FALSE)),fctlontodouble(VLOOKUP(D808,#REF!,4,FALSE)),FALSE))),7,4)),3,4))/(60*24))-fctlontodouble(VLOOKUP(D808,#REF!,4,FALSE))/360,1)
),1," "),"")</f>
        <v/>
      </c>
      <c r="M808" s="79" t="str">
        <f t="shared" si="41"/>
        <v/>
      </c>
      <c r="N808" s="94"/>
      <c r="O808" s="83"/>
      <c r="P808" s="95"/>
      <c r="Q808" s="96"/>
      <c r="R808" s="97" t="str">
        <f>IF(AND(A808&lt;&gt;0,B808&lt;&gt;0,D808&lt;&gt;0,C808&lt;&gt;0,N808&lt;&gt;0),(vol_de_nuit(B808,D808,A808,C808,N808/24)*24),"")</f>
        <v/>
      </c>
      <c r="S808" s="98"/>
      <c r="T808" s="95"/>
      <c r="U808" s="99"/>
      <c r="V808" s="100"/>
      <c r="W808" s="101"/>
      <c r="X808" s="116" t="str">
        <f>IFERROR(IF(AND(VLOOKUP($F808,'Aircraft list'!$A$4:$G$39,2,FALSE)="YES",VLOOKUP($F808,'Aircraft list'!$A$4:$G$39,4,FALSE)="YES"),T808,""),"")</f>
        <v/>
      </c>
      <c r="Y808" s="115" t="str">
        <f>IFERROR(IF(AND(VLOOKUP($F808,'Aircraft list'!$A$4:$G$39,2,FALSE)="YES",VLOOKUP($F808,'Aircraft list'!$A$4:$G$39,4,FALSE)="YES"),V808,""),"")</f>
        <v/>
      </c>
      <c r="Z808" s="116" t="str">
        <f>IFERROR(IF(AND(VLOOKUP($F808,'Aircraft list'!$A$4:$G$39,3,FALSE)="YES",VLOOKUP($F808,'Aircraft list'!$A$4:$G$39,4,FALSE)="YES"),T808,""),"")</f>
        <v/>
      </c>
      <c r="AA808" s="115" t="str">
        <f>IFERROR(IF(AND(VLOOKUP($F808,'Aircraft list'!$A$4:$G$39,3,FALSE)="YES",VLOOKUP($F808,'Aircraft list'!$A$4:$G$39,4,FALSE)="YES"),V808,""),"")</f>
        <v/>
      </c>
      <c r="AB808" s="116" t="str">
        <f>IFERROR(IF(AND(VLOOKUP($F808,'Aircraft list'!$A$4:$G$39,2,FALSE)="YES",VLOOKUP($F808,'Aircraft list'!$A$4:$G$39,6,FALSE)="YES"),T808,""),"")</f>
        <v/>
      </c>
      <c r="AC808" s="115" t="str">
        <f>IFERROR(IF(AND(VLOOKUP($F808,'Aircraft list'!$A$4:$G$39,2,FALSE)="YES",VLOOKUP($F808,'Aircraft list'!$A$4:$G$39,6,FALSE)="YES"),V808,""),"")</f>
        <v/>
      </c>
      <c r="AD808" s="116" t="str">
        <f>IFERROR(IF(AND(VLOOKUP($F808,'Aircraft list'!$A$4:$G$39,3,FALSE)="YES",VLOOKUP($F808,'Aircraft list'!$A$4:$G$39,6,FALSE)="YES"),T808,""),"")</f>
        <v/>
      </c>
      <c r="AE808" s="117" t="str">
        <f>IFERROR(IF(AND(VLOOKUP($F808,'Aircraft list'!$A$4:$G$39,3,FALSE)="YES",VLOOKUP($F808,'Aircraft list'!$A$4:$G$39,6,FALSE)="YES"),U808,""),"")</f>
        <v/>
      </c>
      <c r="AF808" s="115" t="str">
        <f>IFERROR(IF(AND(VLOOKUP($F808,'Aircraft list'!$A$4:$G$39,3,FALSE)="YES",VLOOKUP($F808,'Aircraft list'!$A$4:$G$39,6,FALSE)="YES"),V808,""),"")</f>
        <v/>
      </c>
      <c r="AG808" s="116" t="str">
        <f>IFERROR(IF(VLOOKUP($F808,'Aircraft list'!$A$4:$G$39,5,FALSE)="YES",T808,""),"")</f>
        <v/>
      </c>
      <c r="AH808" s="117" t="str">
        <f>IFERROR(IF(VLOOKUP($F808,'Aircraft list'!$A$4:$G$39,5,FALSE)="YES",U808,""),"")</f>
        <v/>
      </c>
      <c r="AI808" s="115" t="str">
        <f>IFERROR(IF(VLOOKUP($F808,'Aircraft list'!$A$4:$G$39,5,FALSE)="YES",V808,""),"")</f>
        <v/>
      </c>
      <c r="AJ808" s="101"/>
      <c r="AK808" s="101"/>
      <c r="AL808" s="101"/>
      <c r="AM808" s="102" t="str">
        <f>IFERROR(IF(VLOOKUP($F808,'Aircraft list'!$A$4:$G$39,7,FALSE)="YES",N808,""),"")</f>
        <v/>
      </c>
      <c r="AN808" s="112"/>
      <c r="AO808" s="101"/>
      <c r="AP808" s="101"/>
      <c r="AQ808" s="101"/>
      <c r="AR808" s="111"/>
      <c r="AS808" s="102"/>
      <c r="AT808" s="102"/>
    </row>
    <row r="809" spans="1:46" s="50" customFormat="1">
      <c r="A809" s="84"/>
      <c r="B809" s="75"/>
      <c r="C809" s="76"/>
      <c r="D809" s="77"/>
      <c r="E809" s="73" t="str">
        <f t="shared" si="39"/>
        <v/>
      </c>
      <c r="F809" s="79"/>
      <c r="G809" s="80"/>
      <c r="H809" s="50" t="str">
        <f>IFERROR(IF(VLOOKUP(F809,'Aircraft list'!$A$4:$T$59, 3,FALSE)="YES", "ME", "SE" )," ")</f>
        <v xml:space="preserve"> </v>
      </c>
      <c r="I809" s="80"/>
      <c r="J809" s="81" t="str">
        <f ca="1">IFERROR(IF(AND(
MOD(C809-fctlontodouble(VLOOKUP(B809,#REF!,4,FALSE))/360,1)&gt;=MOD((((MID((MID((IF(ISERR(A809),"",fctsoleil(A809,fctlattodouble(VLOOKUP(B809,#REF!,3,FALSE)),fctlontodouble(VLOOKUP(B809,#REF!,4,FALSE)),FALSE))),1,4)),1,2))*60+MID((MID((IF(ISERR(A809),"",fctsoleil(A809,fctlattodouble(VLOOKUP(B809,#REF!,3,FALSE)),fctlontodouble(VLOOKUP(B809,#REF!,4,FALSE)),FALSE))),1,4)),3,4))/(60*24))-fctlontodouble(VLOOKUP(B809,#REF!,4,FALSE))/360,1),
MOD(C809-fctlontodouble(VLOOKUP(B809,#REF!,4,FALSE))/360,1)&lt;MOD((((MID((MID((IF(ISERR(A809),"",fctsoleil(A809,fctlattodouble(VLOOKUP(B809,#REF!,3,FALSE)),fctlontodouble(VLOOKUP(B809,#REF!,4,FALSE)),FALSE))),7,4)),1,2))*60+MID((MID((IF(ISERR(A809),"",fctsoleil(A809,fctlattodouble(VLOOKUP(B809,#REF!,3,FALSE)),fctlontodouble(VLOOKUP(B809,#REF!,4,FALSE)),FALSE))),7,4)),3,4))/(60*24))-fctlontodouble(VLOOKUP(B809,#REF!,4,FALSE))/360,1)
),1,""),"")</f>
        <v/>
      </c>
      <c r="K809" s="82" t="str">
        <f t="shared" si="40"/>
        <v/>
      </c>
      <c r="L809" s="79" t="str">
        <f ca="1">IFERROR(IF(AND(
MOD(E809-fctlontodouble(VLOOKUP(D809,#REF!,4,FALSE))/360,1)&gt;=MOD((((MID((MID((IF(ISERR(A809),"",fctsoleil(A809,fctlattodouble(VLOOKUP(D809,#REF!,3,FALSE)),fctlontodouble(VLOOKUP(D809,#REF!,4,FALSE)),FALSE))),1,4)),1,2))*60+MID((MID((IF(ISERR(A809),"",fctsoleil(A809,fctlattodouble(VLOOKUP(D809,#REF!,3,FALSE)),fctlontodouble(VLOOKUP(D809,#REF!,4,FALSE)),FALSE))),1,4)),3,4))/(60*24))-fctlontodouble(VLOOKUP(D809,#REF!,4,FALSE))/360,1),
MOD(E809-fctlontodouble(VLOOKUP(D809,#REF!,4,FALSE))/360,1)&lt;MOD((((MID((MID((IF(ISERR(A809),"",fctsoleil(A809,fctlattodouble(VLOOKUP(D809,#REF!,3,FALSE)),fctlontodouble(VLOOKUP(D809,#REF!,4,FALSE)),FALSE))),7,4)),1,2))*60+MID((MID((IF(ISERR(A809),"",fctsoleil(A809,fctlattodouble(VLOOKUP(D809,#REF!,3,FALSE)),fctlontodouble(VLOOKUP(D809,#REF!,4,FALSE)),FALSE))),7,4)),3,4))/(60*24))-fctlontodouble(VLOOKUP(D809,#REF!,4,FALSE))/360,1)
),1," "),"")</f>
        <v/>
      </c>
      <c r="M809" s="79" t="str">
        <f t="shared" si="41"/>
        <v/>
      </c>
      <c r="N809" s="94"/>
      <c r="O809" s="83"/>
      <c r="P809" s="95"/>
      <c r="Q809" s="96"/>
      <c r="R809" s="97" t="str">
        <f>IF(AND(A809&lt;&gt;0,B809&lt;&gt;0,D809&lt;&gt;0,C809&lt;&gt;0,N809&lt;&gt;0),(vol_de_nuit(B809,D809,A809,C809,N809/24)*24),"")</f>
        <v/>
      </c>
      <c r="S809" s="98"/>
      <c r="T809" s="95"/>
      <c r="U809" s="99"/>
      <c r="V809" s="100"/>
      <c r="W809" s="101"/>
      <c r="X809" s="116" t="str">
        <f>IFERROR(IF(AND(VLOOKUP($F809,'Aircraft list'!$A$4:$G$39,2,FALSE)="YES",VLOOKUP($F809,'Aircraft list'!$A$4:$G$39,4,FALSE)="YES"),T809,""),"")</f>
        <v/>
      </c>
      <c r="Y809" s="115" t="str">
        <f>IFERROR(IF(AND(VLOOKUP($F809,'Aircraft list'!$A$4:$G$39,2,FALSE)="YES",VLOOKUP($F809,'Aircraft list'!$A$4:$G$39,4,FALSE)="YES"),V809,""),"")</f>
        <v/>
      </c>
      <c r="Z809" s="116" t="str">
        <f>IFERROR(IF(AND(VLOOKUP($F809,'Aircraft list'!$A$4:$G$39,3,FALSE)="YES",VLOOKUP($F809,'Aircraft list'!$A$4:$G$39,4,FALSE)="YES"),T809,""),"")</f>
        <v/>
      </c>
      <c r="AA809" s="115" t="str">
        <f>IFERROR(IF(AND(VLOOKUP($F809,'Aircraft list'!$A$4:$G$39,3,FALSE)="YES",VLOOKUP($F809,'Aircraft list'!$A$4:$G$39,4,FALSE)="YES"),V809,""),"")</f>
        <v/>
      </c>
      <c r="AB809" s="116" t="str">
        <f>IFERROR(IF(AND(VLOOKUP($F809,'Aircraft list'!$A$4:$G$39,2,FALSE)="YES",VLOOKUP($F809,'Aircraft list'!$A$4:$G$39,6,FALSE)="YES"),T809,""),"")</f>
        <v/>
      </c>
      <c r="AC809" s="115" t="str">
        <f>IFERROR(IF(AND(VLOOKUP($F809,'Aircraft list'!$A$4:$G$39,2,FALSE)="YES",VLOOKUP($F809,'Aircraft list'!$A$4:$G$39,6,FALSE)="YES"),V809,""),"")</f>
        <v/>
      </c>
      <c r="AD809" s="116" t="str">
        <f>IFERROR(IF(AND(VLOOKUP($F809,'Aircraft list'!$A$4:$G$39,3,FALSE)="YES",VLOOKUP($F809,'Aircraft list'!$A$4:$G$39,6,FALSE)="YES"),T809,""),"")</f>
        <v/>
      </c>
      <c r="AE809" s="117" t="str">
        <f>IFERROR(IF(AND(VLOOKUP($F809,'Aircraft list'!$A$4:$G$39,3,FALSE)="YES",VLOOKUP($F809,'Aircraft list'!$A$4:$G$39,6,FALSE)="YES"),U809,""),"")</f>
        <v/>
      </c>
      <c r="AF809" s="115" t="str">
        <f>IFERROR(IF(AND(VLOOKUP($F809,'Aircraft list'!$A$4:$G$39,3,FALSE)="YES",VLOOKUP($F809,'Aircraft list'!$A$4:$G$39,6,FALSE)="YES"),V809,""),"")</f>
        <v/>
      </c>
      <c r="AG809" s="116" t="str">
        <f>IFERROR(IF(VLOOKUP($F809,'Aircraft list'!$A$4:$G$39,5,FALSE)="YES",T809,""),"")</f>
        <v/>
      </c>
      <c r="AH809" s="117" t="str">
        <f>IFERROR(IF(VLOOKUP($F809,'Aircraft list'!$A$4:$G$39,5,FALSE)="YES",U809,""),"")</f>
        <v/>
      </c>
      <c r="AI809" s="115" t="str">
        <f>IFERROR(IF(VLOOKUP($F809,'Aircraft list'!$A$4:$G$39,5,FALSE)="YES",V809,""),"")</f>
        <v/>
      </c>
      <c r="AJ809" s="101"/>
      <c r="AK809" s="101"/>
      <c r="AL809" s="101"/>
      <c r="AM809" s="102" t="str">
        <f>IFERROR(IF(VLOOKUP($F809,'Aircraft list'!$A$4:$G$39,7,FALSE)="YES",N809,""),"")</f>
        <v/>
      </c>
      <c r="AN809" s="112"/>
      <c r="AO809" s="101"/>
      <c r="AP809" s="101"/>
      <c r="AQ809" s="101"/>
      <c r="AR809" s="111"/>
      <c r="AS809" s="102"/>
      <c r="AT809" s="102"/>
    </row>
    <row r="810" spans="1:46" s="50" customFormat="1">
      <c r="A810" s="84"/>
      <c r="B810" s="75"/>
      <c r="C810" s="76"/>
      <c r="D810" s="77"/>
      <c r="E810" s="73" t="str">
        <f t="shared" si="39"/>
        <v/>
      </c>
      <c r="F810" s="79"/>
      <c r="G810" s="80"/>
      <c r="H810" s="50" t="str">
        <f>IFERROR(IF(VLOOKUP(F810,'Aircraft list'!$A$4:$T$59, 3,FALSE)="YES", "ME", "SE" )," ")</f>
        <v xml:space="preserve"> </v>
      </c>
      <c r="I810" s="80"/>
      <c r="J810" s="81" t="str">
        <f ca="1">IFERROR(IF(AND(
MOD(C810-fctlontodouble(VLOOKUP(B810,#REF!,4,FALSE))/360,1)&gt;=MOD((((MID((MID((IF(ISERR(A810),"",fctsoleil(A810,fctlattodouble(VLOOKUP(B810,#REF!,3,FALSE)),fctlontodouble(VLOOKUP(B810,#REF!,4,FALSE)),FALSE))),1,4)),1,2))*60+MID((MID((IF(ISERR(A810),"",fctsoleil(A810,fctlattodouble(VLOOKUP(B810,#REF!,3,FALSE)),fctlontodouble(VLOOKUP(B810,#REF!,4,FALSE)),FALSE))),1,4)),3,4))/(60*24))-fctlontodouble(VLOOKUP(B810,#REF!,4,FALSE))/360,1),
MOD(C810-fctlontodouble(VLOOKUP(B810,#REF!,4,FALSE))/360,1)&lt;MOD((((MID((MID((IF(ISERR(A810),"",fctsoleil(A810,fctlattodouble(VLOOKUP(B810,#REF!,3,FALSE)),fctlontodouble(VLOOKUP(B810,#REF!,4,FALSE)),FALSE))),7,4)),1,2))*60+MID((MID((IF(ISERR(A810),"",fctsoleil(A810,fctlattodouble(VLOOKUP(B810,#REF!,3,FALSE)),fctlontodouble(VLOOKUP(B810,#REF!,4,FALSE)),FALSE))),7,4)),3,4))/(60*24))-fctlontodouble(VLOOKUP(B810,#REF!,4,FALSE))/360,1)
),1,""),"")</f>
        <v/>
      </c>
      <c r="K810" s="82" t="str">
        <f t="shared" si="40"/>
        <v/>
      </c>
      <c r="L810" s="79" t="str">
        <f ca="1">IFERROR(IF(AND(
MOD(E810-fctlontodouble(VLOOKUP(D810,#REF!,4,FALSE))/360,1)&gt;=MOD((((MID((MID((IF(ISERR(A810),"",fctsoleil(A810,fctlattodouble(VLOOKUP(D810,#REF!,3,FALSE)),fctlontodouble(VLOOKUP(D810,#REF!,4,FALSE)),FALSE))),1,4)),1,2))*60+MID((MID((IF(ISERR(A810),"",fctsoleil(A810,fctlattodouble(VLOOKUP(D810,#REF!,3,FALSE)),fctlontodouble(VLOOKUP(D810,#REF!,4,FALSE)),FALSE))),1,4)),3,4))/(60*24))-fctlontodouble(VLOOKUP(D810,#REF!,4,FALSE))/360,1),
MOD(E810-fctlontodouble(VLOOKUP(D810,#REF!,4,FALSE))/360,1)&lt;MOD((((MID((MID((IF(ISERR(A810),"",fctsoleil(A810,fctlattodouble(VLOOKUP(D810,#REF!,3,FALSE)),fctlontodouble(VLOOKUP(D810,#REF!,4,FALSE)),FALSE))),7,4)),1,2))*60+MID((MID((IF(ISERR(A810),"",fctsoleil(A810,fctlattodouble(VLOOKUP(D810,#REF!,3,FALSE)),fctlontodouble(VLOOKUP(D810,#REF!,4,FALSE)),FALSE))),7,4)),3,4))/(60*24))-fctlontodouble(VLOOKUP(D810,#REF!,4,FALSE))/360,1)
),1," "),"")</f>
        <v/>
      </c>
      <c r="M810" s="79" t="str">
        <f t="shared" si="41"/>
        <v/>
      </c>
      <c r="N810" s="94"/>
      <c r="O810" s="83"/>
      <c r="P810" s="95"/>
      <c r="Q810" s="96"/>
      <c r="R810" s="97" t="str">
        <f>IF(AND(A810&lt;&gt;0,B810&lt;&gt;0,D810&lt;&gt;0,C810&lt;&gt;0,N810&lt;&gt;0),(vol_de_nuit(B810,D810,A810,C810,N810/24)*24),"")</f>
        <v/>
      </c>
      <c r="S810" s="98"/>
      <c r="T810" s="95"/>
      <c r="U810" s="99"/>
      <c r="V810" s="100"/>
      <c r="W810" s="101"/>
      <c r="X810" s="116" t="str">
        <f>IFERROR(IF(AND(VLOOKUP($F810,'Aircraft list'!$A$4:$G$39,2,FALSE)="YES",VLOOKUP($F810,'Aircraft list'!$A$4:$G$39,4,FALSE)="YES"),T810,""),"")</f>
        <v/>
      </c>
      <c r="Y810" s="115" t="str">
        <f>IFERROR(IF(AND(VLOOKUP($F810,'Aircraft list'!$A$4:$G$39,2,FALSE)="YES",VLOOKUP($F810,'Aircraft list'!$A$4:$G$39,4,FALSE)="YES"),V810,""),"")</f>
        <v/>
      </c>
      <c r="Z810" s="116" t="str">
        <f>IFERROR(IF(AND(VLOOKUP($F810,'Aircraft list'!$A$4:$G$39,3,FALSE)="YES",VLOOKUP($F810,'Aircraft list'!$A$4:$G$39,4,FALSE)="YES"),T810,""),"")</f>
        <v/>
      </c>
      <c r="AA810" s="115" t="str">
        <f>IFERROR(IF(AND(VLOOKUP($F810,'Aircraft list'!$A$4:$G$39,3,FALSE)="YES",VLOOKUP($F810,'Aircraft list'!$A$4:$G$39,4,FALSE)="YES"),V810,""),"")</f>
        <v/>
      </c>
      <c r="AB810" s="116" t="str">
        <f>IFERROR(IF(AND(VLOOKUP($F810,'Aircraft list'!$A$4:$G$39,2,FALSE)="YES",VLOOKUP($F810,'Aircraft list'!$A$4:$G$39,6,FALSE)="YES"),T810,""),"")</f>
        <v/>
      </c>
      <c r="AC810" s="115" t="str">
        <f>IFERROR(IF(AND(VLOOKUP($F810,'Aircraft list'!$A$4:$G$39,2,FALSE)="YES",VLOOKUP($F810,'Aircraft list'!$A$4:$G$39,6,FALSE)="YES"),V810,""),"")</f>
        <v/>
      </c>
      <c r="AD810" s="116" t="str">
        <f>IFERROR(IF(AND(VLOOKUP($F810,'Aircraft list'!$A$4:$G$39,3,FALSE)="YES",VLOOKUP($F810,'Aircraft list'!$A$4:$G$39,6,FALSE)="YES"),T810,""),"")</f>
        <v/>
      </c>
      <c r="AE810" s="117" t="str">
        <f>IFERROR(IF(AND(VLOOKUP($F810,'Aircraft list'!$A$4:$G$39,3,FALSE)="YES",VLOOKUP($F810,'Aircraft list'!$A$4:$G$39,6,FALSE)="YES"),U810,""),"")</f>
        <v/>
      </c>
      <c r="AF810" s="115" t="str">
        <f>IFERROR(IF(AND(VLOOKUP($F810,'Aircraft list'!$A$4:$G$39,3,FALSE)="YES",VLOOKUP($F810,'Aircraft list'!$A$4:$G$39,6,FALSE)="YES"),V810,""),"")</f>
        <v/>
      </c>
      <c r="AG810" s="116" t="str">
        <f>IFERROR(IF(VLOOKUP($F810,'Aircraft list'!$A$4:$G$39,5,FALSE)="YES",T810,""),"")</f>
        <v/>
      </c>
      <c r="AH810" s="117" t="str">
        <f>IFERROR(IF(VLOOKUP($F810,'Aircraft list'!$A$4:$G$39,5,FALSE)="YES",U810,""),"")</f>
        <v/>
      </c>
      <c r="AI810" s="115" t="str">
        <f>IFERROR(IF(VLOOKUP($F810,'Aircraft list'!$A$4:$G$39,5,FALSE)="YES",V810,""),"")</f>
        <v/>
      </c>
      <c r="AJ810" s="101"/>
      <c r="AK810" s="101"/>
      <c r="AL810" s="101"/>
      <c r="AM810" s="102" t="str">
        <f>IFERROR(IF(VLOOKUP($F810,'Aircraft list'!$A$4:$G$39,7,FALSE)="YES",N810,""),"")</f>
        <v/>
      </c>
      <c r="AN810" s="112"/>
      <c r="AO810" s="101"/>
      <c r="AP810" s="101"/>
      <c r="AQ810" s="101"/>
      <c r="AR810" s="111"/>
      <c r="AS810" s="102"/>
      <c r="AT810" s="102"/>
    </row>
    <row r="811" spans="1:46" s="50" customFormat="1">
      <c r="A811" s="84"/>
      <c r="B811" s="75"/>
      <c r="C811" s="76"/>
      <c r="D811" s="77"/>
      <c r="E811" s="73" t="str">
        <f t="shared" si="39"/>
        <v/>
      </c>
      <c r="F811" s="79"/>
      <c r="G811" s="80"/>
      <c r="H811" s="50" t="str">
        <f>IFERROR(IF(VLOOKUP(F811,'Aircraft list'!$A$4:$T$59, 3,FALSE)="YES", "ME", "SE" )," ")</f>
        <v xml:space="preserve"> </v>
      </c>
      <c r="I811" s="80"/>
      <c r="J811" s="81" t="str">
        <f ca="1">IFERROR(IF(AND(
MOD(C811-fctlontodouble(VLOOKUP(B811,#REF!,4,FALSE))/360,1)&gt;=MOD((((MID((MID((IF(ISERR(A811),"",fctsoleil(A811,fctlattodouble(VLOOKUP(B811,#REF!,3,FALSE)),fctlontodouble(VLOOKUP(B811,#REF!,4,FALSE)),FALSE))),1,4)),1,2))*60+MID((MID((IF(ISERR(A811),"",fctsoleil(A811,fctlattodouble(VLOOKUP(B811,#REF!,3,FALSE)),fctlontodouble(VLOOKUP(B811,#REF!,4,FALSE)),FALSE))),1,4)),3,4))/(60*24))-fctlontodouble(VLOOKUP(B811,#REF!,4,FALSE))/360,1),
MOD(C811-fctlontodouble(VLOOKUP(B811,#REF!,4,FALSE))/360,1)&lt;MOD((((MID((MID((IF(ISERR(A811),"",fctsoleil(A811,fctlattodouble(VLOOKUP(B811,#REF!,3,FALSE)),fctlontodouble(VLOOKUP(B811,#REF!,4,FALSE)),FALSE))),7,4)),1,2))*60+MID((MID((IF(ISERR(A811),"",fctsoleil(A811,fctlattodouble(VLOOKUP(B811,#REF!,3,FALSE)),fctlontodouble(VLOOKUP(B811,#REF!,4,FALSE)),FALSE))),7,4)),3,4))/(60*24))-fctlontodouble(VLOOKUP(B811,#REF!,4,FALSE))/360,1)
),1,""),"")</f>
        <v/>
      </c>
      <c r="K811" s="82" t="str">
        <f t="shared" si="40"/>
        <v/>
      </c>
      <c r="L811" s="79" t="str">
        <f ca="1">IFERROR(IF(AND(
MOD(E811-fctlontodouble(VLOOKUP(D811,#REF!,4,FALSE))/360,1)&gt;=MOD((((MID((MID((IF(ISERR(A811),"",fctsoleil(A811,fctlattodouble(VLOOKUP(D811,#REF!,3,FALSE)),fctlontodouble(VLOOKUP(D811,#REF!,4,FALSE)),FALSE))),1,4)),1,2))*60+MID((MID((IF(ISERR(A811),"",fctsoleil(A811,fctlattodouble(VLOOKUP(D811,#REF!,3,FALSE)),fctlontodouble(VLOOKUP(D811,#REF!,4,FALSE)),FALSE))),1,4)),3,4))/(60*24))-fctlontodouble(VLOOKUP(D811,#REF!,4,FALSE))/360,1),
MOD(E811-fctlontodouble(VLOOKUP(D811,#REF!,4,FALSE))/360,1)&lt;MOD((((MID((MID((IF(ISERR(A811),"",fctsoleil(A811,fctlattodouble(VLOOKUP(D811,#REF!,3,FALSE)),fctlontodouble(VLOOKUP(D811,#REF!,4,FALSE)),FALSE))),7,4)),1,2))*60+MID((MID((IF(ISERR(A811),"",fctsoleil(A811,fctlattodouble(VLOOKUP(D811,#REF!,3,FALSE)),fctlontodouble(VLOOKUP(D811,#REF!,4,FALSE)),FALSE))),7,4)),3,4))/(60*24))-fctlontodouble(VLOOKUP(D811,#REF!,4,FALSE))/360,1)
),1," "),"")</f>
        <v/>
      </c>
      <c r="M811" s="79" t="str">
        <f t="shared" si="41"/>
        <v/>
      </c>
      <c r="N811" s="94"/>
      <c r="O811" s="83"/>
      <c r="P811" s="95"/>
      <c r="Q811" s="96"/>
      <c r="R811" s="97" t="str">
        <f>IF(AND(A811&lt;&gt;0,B811&lt;&gt;0,D811&lt;&gt;0,C811&lt;&gt;0,N811&lt;&gt;0),(vol_de_nuit(B811,D811,A811,C811,N811/24)*24),"")</f>
        <v/>
      </c>
      <c r="S811" s="98"/>
      <c r="T811" s="95"/>
      <c r="U811" s="99"/>
      <c r="V811" s="100"/>
      <c r="W811" s="101"/>
      <c r="X811" s="116" t="str">
        <f>IFERROR(IF(AND(VLOOKUP($F811,'Aircraft list'!$A$4:$G$39,2,FALSE)="YES",VLOOKUP($F811,'Aircraft list'!$A$4:$G$39,4,FALSE)="YES"),T811,""),"")</f>
        <v/>
      </c>
      <c r="Y811" s="115" t="str">
        <f>IFERROR(IF(AND(VLOOKUP($F811,'Aircraft list'!$A$4:$G$39,2,FALSE)="YES",VLOOKUP($F811,'Aircraft list'!$A$4:$G$39,4,FALSE)="YES"),V811,""),"")</f>
        <v/>
      </c>
      <c r="Z811" s="116" t="str">
        <f>IFERROR(IF(AND(VLOOKUP($F811,'Aircraft list'!$A$4:$G$39,3,FALSE)="YES",VLOOKUP($F811,'Aircraft list'!$A$4:$G$39,4,FALSE)="YES"),T811,""),"")</f>
        <v/>
      </c>
      <c r="AA811" s="115" t="str">
        <f>IFERROR(IF(AND(VLOOKUP($F811,'Aircraft list'!$A$4:$G$39,3,FALSE)="YES",VLOOKUP($F811,'Aircraft list'!$A$4:$G$39,4,FALSE)="YES"),V811,""),"")</f>
        <v/>
      </c>
      <c r="AB811" s="116" t="str">
        <f>IFERROR(IF(AND(VLOOKUP($F811,'Aircraft list'!$A$4:$G$39,2,FALSE)="YES",VLOOKUP($F811,'Aircraft list'!$A$4:$G$39,6,FALSE)="YES"),T811,""),"")</f>
        <v/>
      </c>
      <c r="AC811" s="115" t="str">
        <f>IFERROR(IF(AND(VLOOKUP($F811,'Aircraft list'!$A$4:$G$39,2,FALSE)="YES",VLOOKUP($F811,'Aircraft list'!$A$4:$G$39,6,FALSE)="YES"),V811,""),"")</f>
        <v/>
      </c>
      <c r="AD811" s="116" t="str">
        <f>IFERROR(IF(AND(VLOOKUP($F811,'Aircraft list'!$A$4:$G$39,3,FALSE)="YES",VLOOKUP($F811,'Aircraft list'!$A$4:$G$39,6,FALSE)="YES"),T811,""),"")</f>
        <v/>
      </c>
      <c r="AE811" s="117" t="str">
        <f>IFERROR(IF(AND(VLOOKUP($F811,'Aircraft list'!$A$4:$G$39,3,FALSE)="YES",VLOOKUP($F811,'Aircraft list'!$A$4:$G$39,6,FALSE)="YES"),U811,""),"")</f>
        <v/>
      </c>
      <c r="AF811" s="115" t="str">
        <f>IFERROR(IF(AND(VLOOKUP($F811,'Aircraft list'!$A$4:$G$39,3,FALSE)="YES",VLOOKUP($F811,'Aircraft list'!$A$4:$G$39,6,FALSE)="YES"),V811,""),"")</f>
        <v/>
      </c>
      <c r="AG811" s="116" t="str">
        <f>IFERROR(IF(VLOOKUP($F811,'Aircraft list'!$A$4:$G$39,5,FALSE)="YES",T811,""),"")</f>
        <v/>
      </c>
      <c r="AH811" s="117" t="str">
        <f>IFERROR(IF(VLOOKUP($F811,'Aircraft list'!$A$4:$G$39,5,FALSE)="YES",U811,""),"")</f>
        <v/>
      </c>
      <c r="AI811" s="115" t="str">
        <f>IFERROR(IF(VLOOKUP($F811,'Aircraft list'!$A$4:$G$39,5,FALSE)="YES",V811,""),"")</f>
        <v/>
      </c>
      <c r="AJ811" s="101"/>
      <c r="AK811" s="101"/>
      <c r="AL811" s="101"/>
      <c r="AM811" s="102" t="str">
        <f>IFERROR(IF(VLOOKUP($F811,'Aircraft list'!$A$4:$G$39,7,FALSE)="YES",N811,""),"")</f>
        <v/>
      </c>
      <c r="AN811" s="112"/>
      <c r="AO811" s="101"/>
      <c r="AP811" s="101"/>
      <c r="AQ811" s="101"/>
      <c r="AR811" s="111"/>
      <c r="AS811" s="102"/>
      <c r="AT811" s="102"/>
    </row>
    <row r="812" spans="1:46" s="50" customFormat="1">
      <c r="A812" s="84"/>
      <c r="B812" s="75"/>
      <c r="C812" s="76"/>
      <c r="D812" s="77"/>
      <c r="E812" s="73" t="str">
        <f t="shared" si="39"/>
        <v/>
      </c>
      <c r="F812" s="79"/>
      <c r="G812" s="80"/>
      <c r="H812" s="50" t="str">
        <f>IFERROR(IF(VLOOKUP(F812,'Aircraft list'!$A$4:$T$59, 3,FALSE)="YES", "ME", "SE" )," ")</f>
        <v xml:space="preserve"> </v>
      </c>
      <c r="I812" s="80"/>
      <c r="J812" s="81" t="str">
        <f ca="1">IFERROR(IF(AND(
MOD(C812-fctlontodouble(VLOOKUP(B812,#REF!,4,FALSE))/360,1)&gt;=MOD((((MID((MID((IF(ISERR(A812),"",fctsoleil(A812,fctlattodouble(VLOOKUP(B812,#REF!,3,FALSE)),fctlontodouble(VLOOKUP(B812,#REF!,4,FALSE)),FALSE))),1,4)),1,2))*60+MID((MID((IF(ISERR(A812),"",fctsoleil(A812,fctlattodouble(VLOOKUP(B812,#REF!,3,FALSE)),fctlontodouble(VLOOKUP(B812,#REF!,4,FALSE)),FALSE))),1,4)),3,4))/(60*24))-fctlontodouble(VLOOKUP(B812,#REF!,4,FALSE))/360,1),
MOD(C812-fctlontodouble(VLOOKUP(B812,#REF!,4,FALSE))/360,1)&lt;MOD((((MID((MID((IF(ISERR(A812),"",fctsoleil(A812,fctlattodouble(VLOOKUP(B812,#REF!,3,FALSE)),fctlontodouble(VLOOKUP(B812,#REF!,4,FALSE)),FALSE))),7,4)),1,2))*60+MID((MID((IF(ISERR(A812),"",fctsoleil(A812,fctlattodouble(VLOOKUP(B812,#REF!,3,FALSE)),fctlontodouble(VLOOKUP(B812,#REF!,4,FALSE)),FALSE))),7,4)),3,4))/(60*24))-fctlontodouble(VLOOKUP(B812,#REF!,4,FALSE))/360,1)
),1,""),"")</f>
        <v/>
      </c>
      <c r="K812" s="82" t="str">
        <f t="shared" si="40"/>
        <v/>
      </c>
      <c r="L812" s="79" t="str">
        <f ca="1">IFERROR(IF(AND(
MOD(E812-fctlontodouble(VLOOKUP(D812,#REF!,4,FALSE))/360,1)&gt;=MOD((((MID((MID((IF(ISERR(A812),"",fctsoleil(A812,fctlattodouble(VLOOKUP(D812,#REF!,3,FALSE)),fctlontodouble(VLOOKUP(D812,#REF!,4,FALSE)),FALSE))),1,4)),1,2))*60+MID((MID((IF(ISERR(A812),"",fctsoleil(A812,fctlattodouble(VLOOKUP(D812,#REF!,3,FALSE)),fctlontodouble(VLOOKUP(D812,#REF!,4,FALSE)),FALSE))),1,4)),3,4))/(60*24))-fctlontodouble(VLOOKUP(D812,#REF!,4,FALSE))/360,1),
MOD(E812-fctlontodouble(VLOOKUP(D812,#REF!,4,FALSE))/360,1)&lt;MOD((((MID((MID((IF(ISERR(A812),"",fctsoleil(A812,fctlattodouble(VLOOKUP(D812,#REF!,3,FALSE)),fctlontodouble(VLOOKUP(D812,#REF!,4,FALSE)),FALSE))),7,4)),1,2))*60+MID((MID((IF(ISERR(A812),"",fctsoleil(A812,fctlattodouble(VLOOKUP(D812,#REF!,3,FALSE)),fctlontodouble(VLOOKUP(D812,#REF!,4,FALSE)),FALSE))),7,4)),3,4))/(60*24))-fctlontodouble(VLOOKUP(D812,#REF!,4,FALSE))/360,1)
),1," "),"")</f>
        <v/>
      </c>
      <c r="M812" s="79" t="str">
        <f t="shared" si="41"/>
        <v/>
      </c>
      <c r="N812" s="94"/>
      <c r="O812" s="83"/>
      <c r="P812" s="95"/>
      <c r="Q812" s="96"/>
      <c r="R812" s="97" t="str">
        <f>IF(AND(A812&lt;&gt;0,B812&lt;&gt;0,D812&lt;&gt;0,C812&lt;&gt;0,N812&lt;&gt;0),(vol_de_nuit(B812,D812,A812,C812,N812/24)*24),"")</f>
        <v/>
      </c>
      <c r="S812" s="98"/>
      <c r="T812" s="95"/>
      <c r="U812" s="99"/>
      <c r="V812" s="100"/>
      <c r="W812" s="101"/>
      <c r="X812" s="116" t="str">
        <f>IFERROR(IF(AND(VLOOKUP($F812,'Aircraft list'!$A$4:$G$39,2,FALSE)="YES",VLOOKUP($F812,'Aircraft list'!$A$4:$G$39,4,FALSE)="YES"),T812,""),"")</f>
        <v/>
      </c>
      <c r="Y812" s="115" t="str">
        <f>IFERROR(IF(AND(VLOOKUP($F812,'Aircraft list'!$A$4:$G$39,2,FALSE)="YES",VLOOKUP($F812,'Aircraft list'!$A$4:$G$39,4,FALSE)="YES"),V812,""),"")</f>
        <v/>
      </c>
      <c r="Z812" s="116" t="str">
        <f>IFERROR(IF(AND(VLOOKUP($F812,'Aircraft list'!$A$4:$G$39,3,FALSE)="YES",VLOOKUP($F812,'Aircraft list'!$A$4:$G$39,4,FALSE)="YES"),T812,""),"")</f>
        <v/>
      </c>
      <c r="AA812" s="115" t="str">
        <f>IFERROR(IF(AND(VLOOKUP($F812,'Aircraft list'!$A$4:$G$39,3,FALSE)="YES",VLOOKUP($F812,'Aircraft list'!$A$4:$G$39,4,FALSE)="YES"),V812,""),"")</f>
        <v/>
      </c>
      <c r="AB812" s="116" t="str">
        <f>IFERROR(IF(AND(VLOOKUP($F812,'Aircraft list'!$A$4:$G$39,2,FALSE)="YES",VLOOKUP($F812,'Aircraft list'!$A$4:$G$39,6,FALSE)="YES"),T812,""),"")</f>
        <v/>
      </c>
      <c r="AC812" s="115" t="str">
        <f>IFERROR(IF(AND(VLOOKUP($F812,'Aircraft list'!$A$4:$G$39,2,FALSE)="YES",VLOOKUP($F812,'Aircraft list'!$A$4:$G$39,6,FALSE)="YES"),V812,""),"")</f>
        <v/>
      </c>
      <c r="AD812" s="116" t="str">
        <f>IFERROR(IF(AND(VLOOKUP($F812,'Aircraft list'!$A$4:$G$39,3,FALSE)="YES",VLOOKUP($F812,'Aircraft list'!$A$4:$G$39,6,FALSE)="YES"),T812,""),"")</f>
        <v/>
      </c>
      <c r="AE812" s="117" t="str">
        <f>IFERROR(IF(AND(VLOOKUP($F812,'Aircraft list'!$A$4:$G$39,3,FALSE)="YES",VLOOKUP($F812,'Aircraft list'!$A$4:$G$39,6,FALSE)="YES"),U812,""),"")</f>
        <v/>
      </c>
      <c r="AF812" s="115" t="str">
        <f>IFERROR(IF(AND(VLOOKUP($F812,'Aircraft list'!$A$4:$G$39,3,FALSE)="YES",VLOOKUP($F812,'Aircraft list'!$A$4:$G$39,6,FALSE)="YES"),V812,""),"")</f>
        <v/>
      </c>
      <c r="AG812" s="116" t="str">
        <f>IFERROR(IF(VLOOKUP($F812,'Aircraft list'!$A$4:$G$39,5,FALSE)="YES",T812,""),"")</f>
        <v/>
      </c>
      <c r="AH812" s="117" t="str">
        <f>IFERROR(IF(VLOOKUP($F812,'Aircraft list'!$A$4:$G$39,5,FALSE)="YES",U812,""),"")</f>
        <v/>
      </c>
      <c r="AI812" s="115" t="str">
        <f>IFERROR(IF(VLOOKUP($F812,'Aircraft list'!$A$4:$G$39,5,FALSE)="YES",V812,""),"")</f>
        <v/>
      </c>
      <c r="AJ812" s="101"/>
      <c r="AK812" s="101"/>
      <c r="AL812" s="101"/>
      <c r="AM812" s="102" t="str">
        <f>IFERROR(IF(VLOOKUP($F812,'Aircraft list'!$A$4:$G$39,7,FALSE)="YES",N812,""),"")</f>
        <v/>
      </c>
      <c r="AN812" s="112"/>
      <c r="AO812" s="101"/>
      <c r="AP812" s="101"/>
      <c r="AQ812" s="101"/>
      <c r="AR812" s="111"/>
      <c r="AS812" s="102"/>
      <c r="AT812" s="102"/>
    </row>
    <row r="813" spans="1:46" s="50" customFormat="1">
      <c r="A813" s="84"/>
      <c r="B813" s="75"/>
      <c r="C813" s="76"/>
      <c r="D813" s="77"/>
      <c r="E813" s="73" t="str">
        <f t="shared" si="39"/>
        <v/>
      </c>
      <c r="F813" s="79"/>
      <c r="G813" s="80"/>
      <c r="H813" s="50" t="str">
        <f>IFERROR(IF(VLOOKUP(F813,'Aircraft list'!$A$4:$T$59, 3,FALSE)="YES", "ME", "SE" )," ")</f>
        <v xml:space="preserve"> </v>
      </c>
      <c r="I813" s="80"/>
      <c r="J813" s="81" t="str">
        <f ca="1">IFERROR(IF(AND(
MOD(C813-fctlontodouble(VLOOKUP(B813,#REF!,4,FALSE))/360,1)&gt;=MOD((((MID((MID((IF(ISERR(A813),"",fctsoleil(A813,fctlattodouble(VLOOKUP(B813,#REF!,3,FALSE)),fctlontodouble(VLOOKUP(B813,#REF!,4,FALSE)),FALSE))),1,4)),1,2))*60+MID((MID((IF(ISERR(A813),"",fctsoleil(A813,fctlattodouble(VLOOKUP(B813,#REF!,3,FALSE)),fctlontodouble(VLOOKUP(B813,#REF!,4,FALSE)),FALSE))),1,4)),3,4))/(60*24))-fctlontodouble(VLOOKUP(B813,#REF!,4,FALSE))/360,1),
MOD(C813-fctlontodouble(VLOOKUP(B813,#REF!,4,FALSE))/360,1)&lt;MOD((((MID((MID((IF(ISERR(A813),"",fctsoleil(A813,fctlattodouble(VLOOKUP(B813,#REF!,3,FALSE)),fctlontodouble(VLOOKUP(B813,#REF!,4,FALSE)),FALSE))),7,4)),1,2))*60+MID((MID((IF(ISERR(A813),"",fctsoleil(A813,fctlattodouble(VLOOKUP(B813,#REF!,3,FALSE)),fctlontodouble(VLOOKUP(B813,#REF!,4,FALSE)),FALSE))),7,4)),3,4))/(60*24))-fctlontodouble(VLOOKUP(B813,#REF!,4,FALSE))/360,1)
),1,""),"")</f>
        <v/>
      </c>
      <c r="K813" s="82" t="str">
        <f t="shared" si="40"/>
        <v/>
      </c>
      <c r="L813" s="79" t="str">
        <f ca="1">IFERROR(IF(AND(
MOD(E813-fctlontodouble(VLOOKUP(D813,#REF!,4,FALSE))/360,1)&gt;=MOD((((MID((MID((IF(ISERR(A813),"",fctsoleil(A813,fctlattodouble(VLOOKUP(D813,#REF!,3,FALSE)),fctlontodouble(VLOOKUP(D813,#REF!,4,FALSE)),FALSE))),1,4)),1,2))*60+MID((MID((IF(ISERR(A813),"",fctsoleil(A813,fctlattodouble(VLOOKUP(D813,#REF!,3,FALSE)),fctlontodouble(VLOOKUP(D813,#REF!,4,FALSE)),FALSE))),1,4)),3,4))/(60*24))-fctlontodouble(VLOOKUP(D813,#REF!,4,FALSE))/360,1),
MOD(E813-fctlontodouble(VLOOKUP(D813,#REF!,4,FALSE))/360,1)&lt;MOD((((MID((MID((IF(ISERR(A813),"",fctsoleil(A813,fctlattodouble(VLOOKUP(D813,#REF!,3,FALSE)),fctlontodouble(VLOOKUP(D813,#REF!,4,FALSE)),FALSE))),7,4)),1,2))*60+MID((MID((IF(ISERR(A813),"",fctsoleil(A813,fctlattodouble(VLOOKUP(D813,#REF!,3,FALSE)),fctlontodouble(VLOOKUP(D813,#REF!,4,FALSE)),FALSE))),7,4)),3,4))/(60*24))-fctlontodouble(VLOOKUP(D813,#REF!,4,FALSE))/360,1)
),1," "),"")</f>
        <v/>
      </c>
      <c r="M813" s="79" t="str">
        <f t="shared" si="41"/>
        <v/>
      </c>
      <c r="N813" s="94"/>
      <c r="O813" s="83"/>
      <c r="P813" s="95"/>
      <c r="Q813" s="96"/>
      <c r="R813" s="97" t="str">
        <f>IF(AND(A813&lt;&gt;0,B813&lt;&gt;0,D813&lt;&gt;0,C813&lt;&gt;0,N813&lt;&gt;0),(vol_de_nuit(B813,D813,A813,C813,N813/24)*24),"")</f>
        <v/>
      </c>
      <c r="S813" s="98"/>
      <c r="T813" s="95"/>
      <c r="U813" s="99"/>
      <c r="V813" s="100"/>
      <c r="W813" s="101"/>
      <c r="X813" s="116" t="str">
        <f>IFERROR(IF(AND(VLOOKUP($F813,'Aircraft list'!$A$4:$G$39,2,FALSE)="YES",VLOOKUP($F813,'Aircraft list'!$A$4:$G$39,4,FALSE)="YES"),T813,""),"")</f>
        <v/>
      </c>
      <c r="Y813" s="115" t="str">
        <f>IFERROR(IF(AND(VLOOKUP($F813,'Aircraft list'!$A$4:$G$39,2,FALSE)="YES",VLOOKUP($F813,'Aircraft list'!$A$4:$G$39,4,FALSE)="YES"),V813,""),"")</f>
        <v/>
      </c>
      <c r="Z813" s="116" t="str">
        <f>IFERROR(IF(AND(VLOOKUP($F813,'Aircraft list'!$A$4:$G$39,3,FALSE)="YES",VLOOKUP($F813,'Aircraft list'!$A$4:$G$39,4,FALSE)="YES"),T813,""),"")</f>
        <v/>
      </c>
      <c r="AA813" s="115" t="str">
        <f>IFERROR(IF(AND(VLOOKUP($F813,'Aircraft list'!$A$4:$G$39,3,FALSE)="YES",VLOOKUP($F813,'Aircraft list'!$A$4:$G$39,4,FALSE)="YES"),V813,""),"")</f>
        <v/>
      </c>
      <c r="AB813" s="116" t="str">
        <f>IFERROR(IF(AND(VLOOKUP($F813,'Aircraft list'!$A$4:$G$39,2,FALSE)="YES",VLOOKUP($F813,'Aircraft list'!$A$4:$G$39,6,FALSE)="YES"),T813,""),"")</f>
        <v/>
      </c>
      <c r="AC813" s="115" t="str">
        <f>IFERROR(IF(AND(VLOOKUP($F813,'Aircraft list'!$A$4:$G$39,2,FALSE)="YES",VLOOKUP($F813,'Aircraft list'!$A$4:$G$39,6,FALSE)="YES"),V813,""),"")</f>
        <v/>
      </c>
      <c r="AD813" s="116" t="str">
        <f>IFERROR(IF(AND(VLOOKUP($F813,'Aircraft list'!$A$4:$G$39,3,FALSE)="YES",VLOOKUP($F813,'Aircraft list'!$A$4:$G$39,6,FALSE)="YES"),T813,""),"")</f>
        <v/>
      </c>
      <c r="AE813" s="117" t="str">
        <f>IFERROR(IF(AND(VLOOKUP($F813,'Aircraft list'!$A$4:$G$39,3,FALSE)="YES",VLOOKUP($F813,'Aircraft list'!$A$4:$G$39,6,FALSE)="YES"),U813,""),"")</f>
        <v/>
      </c>
      <c r="AF813" s="115" t="str">
        <f>IFERROR(IF(AND(VLOOKUP($F813,'Aircraft list'!$A$4:$G$39,3,FALSE)="YES",VLOOKUP($F813,'Aircraft list'!$A$4:$G$39,6,FALSE)="YES"),V813,""),"")</f>
        <v/>
      </c>
      <c r="AG813" s="116" t="str">
        <f>IFERROR(IF(VLOOKUP($F813,'Aircraft list'!$A$4:$G$39,5,FALSE)="YES",T813,""),"")</f>
        <v/>
      </c>
      <c r="AH813" s="117" t="str">
        <f>IFERROR(IF(VLOOKUP($F813,'Aircraft list'!$A$4:$G$39,5,FALSE)="YES",U813,""),"")</f>
        <v/>
      </c>
      <c r="AI813" s="115" t="str">
        <f>IFERROR(IF(VLOOKUP($F813,'Aircraft list'!$A$4:$G$39,5,FALSE)="YES",V813,""),"")</f>
        <v/>
      </c>
      <c r="AJ813" s="101"/>
      <c r="AK813" s="101"/>
      <c r="AL813" s="101"/>
      <c r="AM813" s="102" t="str">
        <f>IFERROR(IF(VLOOKUP($F813,'Aircraft list'!$A$4:$G$39,7,FALSE)="YES",N813,""),"")</f>
        <v/>
      </c>
      <c r="AN813" s="112"/>
      <c r="AO813" s="101"/>
      <c r="AP813" s="101"/>
      <c r="AQ813" s="101"/>
      <c r="AR813" s="111"/>
      <c r="AS813" s="102"/>
      <c r="AT813" s="102"/>
    </row>
    <row r="814" spans="1:46" s="50" customFormat="1">
      <c r="A814" s="84"/>
      <c r="B814" s="75"/>
      <c r="C814" s="76"/>
      <c r="D814" s="77"/>
      <c r="E814" s="73" t="str">
        <f t="shared" si="39"/>
        <v/>
      </c>
      <c r="F814" s="79"/>
      <c r="G814" s="80"/>
      <c r="H814" s="50" t="str">
        <f>IFERROR(IF(VLOOKUP(F814,'Aircraft list'!$A$4:$T$59, 3,FALSE)="YES", "ME", "SE" )," ")</f>
        <v xml:space="preserve"> </v>
      </c>
      <c r="I814" s="80"/>
      <c r="J814" s="81" t="str">
        <f ca="1">IFERROR(IF(AND(
MOD(C814-fctlontodouble(VLOOKUP(B814,#REF!,4,FALSE))/360,1)&gt;=MOD((((MID((MID((IF(ISERR(A814),"",fctsoleil(A814,fctlattodouble(VLOOKUP(B814,#REF!,3,FALSE)),fctlontodouble(VLOOKUP(B814,#REF!,4,FALSE)),FALSE))),1,4)),1,2))*60+MID((MID((IF(ISERR(A814),"",fctsoleil(A814,fctlattodouble(VLOOKUP(B814,#REF!,3,FALSE)),fctlontodouble(VLOOKUP(B814,#REF!,4,FALSE)),FALSE))),1,4)),3,4))/(60*24))-fctlontodouble(VLOOKUP(B814,#REF!,4,FALSE))/360,1),
MOD(C814-fctlontodouble(VLOOKUP(B814,#REF!,4,FALSE))/360,1)&lt;MOD((((MID((MID((IF(ISERR(A814),"",fctsoleil(A814,fctlattodouble(VLOOKUP(B814,#REF!,3,FALSE)),fctlontodouble(VLOOKUP(B814,#REF!,4,FALSE)),FALSE))),7,4)),1,2))*60+MID((MID((IF(ISERR(A814),"",fctsoleil(A814,fctlattodouble(VLOOKUP(B814,#REF!,3,FALSE)),fctlontodouble(VLOOKUP(B814,#REF!,4,FALSE)),FALSE))),7,4)),3,4))/(60*24))-fctlontodouble(VLOOKUP(B814,#REF!,4,FALSE))/360,1)
),1,""),"")</f>
        <v/>
      </c>
      <c r="K814" s="82" t="str">
        <f t="shared" si="40"/>
        <v/>
      </c>
      <c r="L814" s="79" t="str">
        <f ca="1">IFERROR(IF(AND(
MOD(E814-fctlontodouble(VLOOKUP(D814,#REF!,4,FALSE))/360,1)&gt;=MOD((((MID((MID((IF(ISERR(A814),"",fctsoleil(A814,fctlattodouble(VLOOKUP(D814,#REF!,3,FALSE)),fctlontodouble(VLOOKUP(D814,#REF!,4,FALSE)),FALSE))),1,4)),1,2))*60+MID((MID((IF(ISERR(A814),"",fctsoleil(A814,fctlattodouble(VLOOKUP(D814,#REF!,3,FALSE)),fctlontodouble(VLOOKUP(D814,#REF!,4,FALSE)),FALSE))),1,4)),3,4))/(60*24))-fctlontodouble(VLOOKUP(D814,#REF!,4,FALSE))/360,1),
MOD(E814-fctlontodouble(VLOOKUP(D814,#REF!,4,FALSE))/360,1)&lt;MOD((((MID((MID((IF(ISERR(A814),"",fctsoleil(A814,fctlattodouble(VLOOKUP(D814,#REF!,3,FALSE)),fctlontodouble(VLOOKUP(D814,#REF!,4,FALSE)),FALSE))),7,4)),1,2))*60+MID((MID((IF(ISERR(A814),"",fctsoleil(A814,fctlattodouble(VLOOKUP(D814,#REF!,3,FALSE)),fctlontodouble(VLOOKUP(D814,#REF!,4,FALSE)),FALSE))),7,4)),3,4))/(60*24))-fctlontodouble(VLOOKUP(D814,#REF!,4,FALSE))/360,1)
),1," "),"")</f>
        <v/>
      </c>
      <c r="M814" s="79" t="str">
        <f t="shared" si="41"/>
        <v/>
      </c>
      <c r="N814" s="94"/>
      <c r="O814" s="83"/>
      <c r="P814" s="95"/>
      <c r="Q814" s="96"/>
      <c r="R814" s="97" t="str">
        <f>IF(AND(A814&lt;&gt;0,B814&lt;&gt;0,D814&lt;&gt;0,C814&lt;&gt;0,N814&lt;&gt;0),(vol_de_nuit(B814,D814,A814,C814,N814/24)*24),"")</f>
        <v/>
      </c>
      <c r="S814" s="98"/>
      <c r="T814" s="95"/>
      <c r="U814" s="99"/>
      <c r="V814" s="100"/>
      <c r="W814" s="101"/>
      <c r="X814" s="116" t="str">
        <f>IFERROR(IF(AND(VLOOKUP($F814,'Aircraft list'!$A$4:$G$39,2,FALSE)="YES",VLOOKUP($F814,'Aircraft list'!$A$4:$G$39,4,FALSE)="YES"),T814,""),"")</f>
        <v/>
      </c>
      <c r="Y814" s="115" t="str">
        <f>IFERROR(IF(AND(VLOOKUP($F814,'Aircraft list'!$A$4:$G$39,2,FALSE)="YES",VLOOKUP($F814,'Aircraft list'!$A$4:$G$39,4,FALSE)="YES"),V814,""),"")</f>
        <v/>
      </c>
      <c r="Z814" s="116" t="str">
        <f>IFERROR(IF(AND(VLOOKUP($F814,'Aircraft list'!$A$4:$G$39,3,FALSE)="YES",VLOOKUP($F814,'Aircraft list'!$A$4:$G$39,4,FALSE)="YES"),T814,""),"")</f>
        <v/>
      </c>
      <c r="AA814" s="115" t="str">
        <f>IFERROR(IF(AND(VLOOKUP($F814,'Aircraft list'!$A$4:$G$39,3,FALSE)="YES",VLOOKUP($F814,'Aircraft list'!$A$4:$G$39,4,FALSE)="YES"),V814,""),"")</f>
        <v/>
      </c>
      <c r="AB814" s="116" t="str">
        <f>IFERROR(IF(AND(VLOOKUP($F814,'Aircraft list'!$A$4:$G$39,2,FALSE)="YES",VLOOKUP($F814,'Aircraft list'!$A$4:$G$39,6,FALSE)="YES"),T814,""),"")</f>
        <v/>
      </c>
      <c r="AC814" s="115" t="str">
        <f>IFERROR(IF(AND(VLOOKUP($F814,'Aircraft list'!$A$4:$G$39,2,FALSE)="YES",VLOOKUP($F814,'Aircraft list'!$A$4:$G$39,6,FALSE)="YES"),V814,""),"")</f>
        <v/>
      </c>
      <c r="AD814" s="116" t="str">
        <f>IFERROR(IF(AND(VLOOKUP($F814,'Aircraft list'!$A$4:$G$39,3,FALSE)="YES",VLOOKUP($F814,'Aircraft list'!$A$4:$G$39,6,FALSE)="YES"),T814,""),"")</f>
        <v/>
      </c>
      <c r="AE814" s="117" t="str">
        <f>IFERROR(IF(AND(VLOOKUP($F814,'Aircraft list'!$A$4:$G$39,3,FALSE)="YES",VLOOKUP($F814,'Aircraft list'!$A$4:$G$39,6,FALSE)="YES"),U814,""),"")</f>
        <v/>
      </c>
      <c r="AF814" s="115" t="str">
        <f>IFERROR(IF(AND(VLOOKUP($F814,'Aircraft list'!$A$4:$G$39,3,FALSE)="YES",VLOOKUP($F814,'Aircraft list'!$A$4:$G$39,6,FALSE)="YES"),V814,""),"")</f>
        <v/>
      </c>
      <c r="AG814" s="116" t="str">
        <f>IFERROR(IF(VLOOKUP($F814,'Aircraft list'!$A$4:$G$39,5,FALSE)="YES",T814,""),"")</f>
        <v/>
      </c>
      <c r="AH814" s="117" t="str">
        <f>IFERROR(IF(VLOOKUP($F814,'Aircraft list'!$A$4:$G$39,5,FALSE)="YES",U814,""),"")</f>
        <v/>
      </c>
      <c r="AI814" s="115" t="str">
        <f>IFERROR(IF(VLOOKUP($F814,'Aircraft list'!$A$4:$G$39,5,FALSE)="YES",V814,""),"")</f>
        <v/>
      </c>
      <c r="AJ814" s="101"/>
      <c r="AK814" s="101"/>
      <c r="AL814" s="101"/>
      <c r="AM814" s="102" t="str">
        <f>IFERROR(IF(VLOOKUP($F814,'Aircraft list'!$A$4:$G$39,7,FALSE)="YES",N814,""),"")</f>
        <v/>
      </c>
      <c r="AN814" s="112"/>
      <c r="AO814" s="101"/>
      <c r="AP814" s="101"/>
      <c r="AQ814" s="101"/>
      <c r="AR814" s="111"/>
      <c r="AS814" s="102"/>
      <c r="AT814" s="102"/>
    </row>
    <row r="815" spans="1:46" s="50" customFormat="1">
      <c r="A815" s="84"/>
      <c r="B815" s="75"/>
      <c r="C815" s="76"/>
      <c r="D815" s="77"/>
      <c r="E815" s="73" t="str">
        <f t="shared" si="39"/>
        <v/>
      </c>
      <c r="F815" s="79"/>
      <c r="G815" s="80"/>
      <c r="H815" s="50" t="str">
        <f>IFERROR(IF(VLOOKUP(F815,'Aircraft list'!$A$4:$T$59, 3,FALSE)="YES", "ME", "SE" )," ")</f>
        <v xml:space="preserve"> </v>
      </c>
      <c r="I815" s="80"/>
      <c r="J815" s="81" t="str">
        <f ca="1">IFERROR(IF(AND(
MOD(C815-fctlontodouble(VLOOKUP(B815,#REF!,4,FALSE))/360,1)&gt;=MOD((((MID((MID((IF(ISERR(A815),"",fctsoleil(A815,fctlattodouble(VLOOKUP(B815,#REF!,3,FALSE)),fctlontodouble(VLOOKUP(B815,#REF!,4,FALSE)),FALSE))),1,4)),1,2))*60+MID((MID((IF(ISERR(A815),"",fctsoleil(A815,fctlattodouble(VLOOKUP(B815,#REF!,3,FALSE)),fctlontodouble(VLOOKUP(B815,#REF!,4,FALSE)),FALSE))),1,4)),3,4))/(60*24))-fctlontodouble(VLOOKUP(B815,#REF!,4,FALSE))/360,1),
MOD(C815-fctlontodouble(VLOOKUP(B815,#REF!,4,FALSE))/360,1)&lt;MOD((((MID((MID((IF(ISERR(A815),"",fctsoleil(A815,fctlattodouble(VLOOKUP(B815,#REF!,3,FALSE)),fctlontodouble(VLOOKUP(B815,#REF!,4,FALSE)),FALSE))),7,4)),1,2))*60+MID((MID((IF(ISERR(A815),"",fctsoleil(A815,fctlattodouble(VLOOKUP(B815,#REF!,3,FALSE)),fctlontodouble(VLOOKUP(B815,#REF!,4,FALSE)),FALSE))),7,4)),3,4))/(60*24))-fctlontodouble(VLOOKUP(B815,#REF!,4,FALSE))/360,1)
),1,""),"")</f>
        <v/>
      </c>
      <c r="K815" s="82" t="str">
        <f t="shared" si="40"/>
        <v/>
      </c>
      <c r="L815" s="79" t="str">
        <f ca="1">IFERROR(IF(AND(
MOD(E815-fctlontodouble(VLOOKUP(D815,#REF!,4,FALSE))/360,1)&gt;=MOD((((MID((MID((IF(ISERR(A815),"",fctsoleil(A815,fctlattodouble(VLOOKUP(D815,#REF!,3,FALSE)),fctlontodouble(VLOOKUP(D815,#REF!,4,FALSE)),FALSE))),1,4)),1,2))*60+MID((MID((IF(ISERR(A815),"",fctsoleil(A815,fctlattodouble(VLOOKUP(D815,#REF!,3,FALSE)),fctlontodouble(VLOOKUP(D815,#REF!,4,FALSE)),FALSE))),1,4)),3,4))/(60*24))-fctlontodouble(VLOOKUP(D815,#REF!,4,FALSE))/360,1),
MOD(E815-fctlontodouble(VLOOKUP(D815,#REF!,4,FALSE))/360,1)&lt;MOD((((MID((MID((IF(ISERR(A815),"",fctsoleil(A815,fctlattodouble(VLOOKUP(D815,#REF!,3,FALSE)),fctlontodouble(VLOOKUP(D815,#REF!,4,FALSE)),FALSE))),7,4)),1,2))*60+MID((MID((IF(ISERR(A815),"",fctsoleil(A815,fctlattodouble(VLOOKUP(D815,#REF!,3,FALSE)),fctlontodouble(VLOOKUP(D815,#REF!,4,FALSE)),FALSE))),7,4)),3,4))/(60*24))-fctlontodouble(VLOOKUP(D815,#REF!,4,FALSE))/360,1)
),1," "),"")</f>
        <v/>
      </c>
      <c r="M815" s="79" t="str">
        <f t="shared" si="41"/>
        <v/>
      </c>
      <c r="N815" s="94"/>
      <c r="O815" s="83"/>
      <c r="P815" s="95"/>
      <c r="Q815" s="96"/>
      <c r="R815" s="97" t="str">
        <f>IF(AND(A815&lt;&gt;0,B815&lt;&gt;0,D815&lt;&gt;0,C815&lt;&gt;0,N815&lt;&gt;0),(vol_de_nuit(B815,D815,A815,C815,N815/24)*24),"")</f>
        <v/>
      </c>
      <c r="S815" s="98"/>
      <c r="T815" s="95"/>
      <c r="U815" s="99"/>
      <c r="V815" s="100"/>
      <c r="W815" s="101"/>
      <c r="X815" s="116" t="str">
        <f>IFERROR(IF(AND(VLOOKUP($F815,'Aircraft list'!$A$4:$G$39,2,FALSE)="YES",VLOOKUP($F815,'Aircraft list'!$A$4:$G$39,4,FALSE)="YES"),T815,""),"")</f>
        <v/>
      </c>
      <c r="Y815" s="115" t="str">
        <f>IFERROR(IF(AND(VLOOKUP($F815,'Aircraft list'!$A$4:$G$39,2,FALSE)="YES",VLOOKUP($F815,'Aircraft list'!$A$4:$G$39,4,FALSE)="YES"),V815,""),"")</f>
        <v/>
      </c>
      <c r="Z815" s="116" t="str">
        <f>IFERROR(IF(AND(VLOOKUP($F815,'Aircraft list'!$A$4:$G$39,3,FALSE)="YES",VLOOKUP($F815,'Aircraft list'!$A$4:$G$39,4,FALSE)="YES"),T815,""),"")</f>
        <v/>
      </c>
      <c r="AA815" s="115" t="str">
        <f>IFERROR(IF(AND(VLOOKUP($F815,'Aircraft list'!$A$4:$G$39,3,FALSE)="YES",VLOOKUP($F815,'Aircraft list'!$A$4:$G$39,4,FALSE)="YES"),V815,""),"")</f>
        <v/>
      </c>
      <c r="AB815" s="116" t="str">
        <f>IFERROR(IF(AND(VLOOKUP($F815,'Aircraft list'!$A$4:$G$39,2,FALSE)="YES",VLOOKUP($F815,'Aircraft list'!$A$4:$G$39,6,FALSE)="YES"),T815,""),"")</f>
        <v/>
      </c>
      <c r="AC815" s="115" t="str">
        <f>IFERROR(IF(AND(VLOOKUP($F815,'Aircraft list'!$A$4:$G$39,2,FALSE)="YES",VLOOKUP($F815,'Aircraft list'!$A$4:$G$39,6,FALSE)="YES"),V815,""),"")</f>
        <v/>
      </c>
      <c r="AD815" s="116" t="str">
        <f>IFERROR(IF(AND(VLOOKUP($F815,'Aircraft list'!$A$4:$G$39,3,FALSE)="YES",VLOOKUP($F815,'Aircraft list'!$A$4:$G$39,6,FALSE)="YES"),T815,""),"")</f>
        <v/>
      </c>
      <c r="AE815" s="117" t="str">
        <f>IFERROR(IF(AND(VLOOKUP($F815,'Aircraft list'!$A$4:$G$39,3,FALSE)="YES",VLOOKUP($F815,'Aircraft list'!$A$4:$G$39,6,FALSE)="YES"),U815,""),"")</f>
        <v/>
      </c>
      <c r="AF815" s="115" t="str">
        <f>IFERROR(IF(AND(VLOOKUP($F815,'Aircraft list'!$A$4:$G$39,3,FALSE)="YES",VLOOKUP($F815,'Aircraft list'!$A$4:$G$39,6,FALSE)="YES"),V815,""),"")</f>
        <v/>
      </c>
      <c r="AG815" s="116" t="str">
        <f>IFERROR(IF(VLOOKUP($F815,'Aircraft list'!$A$4:$G$39,5,FALSE)="YES",T815,""),"")</f>
        <v/>
      </c>
      <c r="AH815" s="117" t="str">
        <f>IFERROR(IF(VLOOKUP($F815,'Aircraft list'!$A$4:$G$39,5,FALSE)="YES",U815,""),"")</f>
        <v/>
      </c>
      <c r="AI815" s="115" t="str">
        <f>IFERROR(IF(VLOOKUP($F815,'Aircraft list'!$A$4:$G$39,5,FALSE)="YES",V815,""),"")</f>
        <v/>
      </c>
      <c r="AJ815" s="101"/>
      <c r="AK815" s="101"/>
      <c r="AL815" s="101"/>
      <c r="AM815" s="102" t="str">
        <f>IFERROR(IF(VLOOKUP($F815,'Aircraft list'!$A$4:$G$39,7,FALSE)="YES",N815,""),"")</f>
        <v/>
      </c>
      <c r="AN815" s="112"/>
      <c r="AO815" s="101"/>
      <c r="AP815" s="101"/>
      <c r="AQ815" s="101"/>
      <c r="AR815" s="111"/>
      <c r="AS815" s="102"/>
      <c r="AT815" s="102"/>
    </row>
    <row r="816" spans="1:46" s="50" customFormat="1">
      <c r="A816" s="84"/>
      <c r="B816" s="75"/>
      <c r="C816" s="76"/>
      <c r="D816" s="77"/>
      <c r="E816" s="73" t="str">
        <f t="shared" si="39"/>
        <v/>
      </c>
      <c r="F816" s="79"/>
      <c r="G816" s="80"/>
      <c r="H816" s="50" t="str">
        <f>IFERROR(IF(VLOOKUP(F816,'Aircraft list'!$A$4:$T$59, 3,FALSE)="YES", "ME", "SE" )," ")</f>
        <v xml:space="preserve"> </v>
      </c>
      <c r="I816" s="80"/>
      <c r="J816" s="81" t="str">
        <f ca="1">IFERROR(IF(AND(
MOD(C816-fctlontodouble(VLOOKUP(B816,#REF!,4,FALSE))/360,1)&gt;=MOD((((MID((MID((IF(ISERR(A816),"",fctsoleil(A816,fctlattodouble(VLOOKUP(B816,#REF!,3,FALSE)),fctlontodouble(VLOOKUP(B816,#REF!,4,FALSE)),FALSE))),1,4)),1,2))*60+MID((MID((IF(ISERR(A816),"",fctsoleil(A816,fctlattodouble(VLOOKUP(B816,#REF!,3,FALSE)),fctlontodouble(VLOOKUP(B816,#REF!,4,FALSE)),FALSE))),1,4)),3,4))/(60*24))-fctlontodouble(VLOOKUP(B816,#REF!,4,FALSE))/360,1),
MOD(C816-fctlontodouble(VLOOKUP(B816,#REF!,4,FALSE))/360,1)&lt;MOD((((MID((MID((IF(ISERR(A816),"",fctsoleil(A816,fctlattodouble(VLOOKUP(B816,#REF!,3,FALSE)),fctlontodouble(VLOOKUP(B816,#REF!,4,FALSE)),FALSE))),7,4)),1,2))*60+MID((MID((IF(ISERR(A816),"",fctsoleil(A816,fctlattodouble(VLOOKUP(B816,#REF!,3,FALSE)),fctlontodouble(VLOOKUP(B816,#REF!,4,FALSE)),FALSE))),7,4)),3,4))/(60*24))-fctlontodouble(VLOOKUP(B816,#REF!,4,FALSE))/360,1)
),1,""),"")</f>
        <v/>
      </c>
      <c r="K816" s="82" t="str">
        <f t="shared" si="40"/>
        <v/>
      </c>
      <c r="L816" s="79" t="str">
        <f ca="1">IFERROR(IF(AND(
MOD(E816-fctlontodouble(VLOOKUP(D816,#REF!,4,FALSE))/360,1)&gt;=MOD((((MID((MID((IF(ISERR(A816),"",fctsoleil(A816,fctlattodouble(VLOOKUP(D816,#REF!,3,FALSE)),fctlontodouble(VLOOKUP(D816,#REF!,4,FALSE)),FALSE))),1,4)),1,2))*60+MID((MID((IF(ISERR(A816),"",fctsoleil(A816,fctlattodouble(VLOOKUP(D816,#REF!,3,FALSE)),fctlontodouble(VLOOKUP(D816,#REF!,4,FALSE)),FALSE))),1,4)),3,4))/(60*24))-fctlontodouble(VLOOKUP(D816,#REF!,4,FALSE))/360,1),
MOD(E816-fctlontodouble(VLOOKUP(D816,#REF!,4,FALSE))/360,1)&lt;MOD((((MID((MID((IF(ISERR(A816),"",fctsoleil(A816,fctlattodouble(VLOOKUP(D816,#REF!,3,FALSE)),fctlontodouble(VLOOKUP(D816,#REF!,4,FALSE)),FALSE))),7,4)),1,2))*60+MID((MID((IF(ISERR(A816),"",fctsoleil(A816,fctlattodouble(VLOOKUP(D816,#REF!,3,FALSE)),fctlontodouble(VLOOKUP(D816,#REF!,4,FALSE)),FALSE))),7,4)),3,4))/(60*24))-fctlontodouble(VLOOKUP(D816,#REF!,4,FALSE))/360,1)
),1," "),"")</f>
        <v/>
      </c>
      <c r="M816" s="79" t="str">
        <f t="shared" si="41"/>
        <v/>
      </c>
      <c r="N816" s="94"/>
      <c r="O816" s="83"/>
      <c r="P816" s="95"/>
      <c r="Q816" s="96"/>
      <c r="R816" s="97" t="str">
        <f>IF(AND(A816&lt;&gt;0,B816&lt;&gt;0,D816&lt;&gt;0,C816&lt;&gt;0,N816&lt;&gt;0),(vol_de_nuit(B816,D816,A816,C816,N816/24)*24),"")</f>
        <v/>
      </c>
      <c r="S816" s="98"/>
      <c r="T816" s="95"/>
      <c r="U816" s="99"/>
      <c r="V816" s="100"/>
      <c r="W816" s="101"/>
      <c r="X816" s="116" t="str">
        <f>IFERROR(IF(AND(VLOOKUP($F816,'Aircraft list'!$A$4:$G$39,2,FALSE)="YES",VLOOKUP($F816,'Aircraft list'!$A$4:$G$39,4,FALSE)="YES"),T816,""),"")</f>
        <v/>
      </c>
      <c r="Y816" s="115" t="str">
        <f>IFERROR(IF(AND(VLOOKUP($F816,'Aircraft list'!$A$4:$G$39,2,FALSE)="YES",VLOOKUP($F816,'Aircraft list'!$A$4:$G$39,4,FALSE)="YES"),V816,""),"")</f>
        <v/>
      </c>
      <c r="Z816" s="116" t="str">
        <f>IFERROR(IF(AND(VLOOKUP($F816,'Aircraft list'!$A$4:$G$39,3,FALSE)="YES",VLOOKUP($F816,'Aircraft list'!$A$4:$G$39,4,FALSE)="YES"),T816,""),"")</f>
        <v/>
      </c>
      <c r="AA816" s="115" t="str">
        <f>IFERROR(IF(AND(VLOOKUP($F816,'Aircraft list'!$A$4:$G$39,3,FALSE)="YES",VLOOKUP($F816,'Aircraft list'!$A$4:$G$39,4,FALSE)="YES"),V816,""),"")</f>
        <v/>
      </c>
      <c r="AB816" s="116" t="str">
        <f>IFERROR(IF(AND(VLOOKUP($F816,'Aircraft list'!$A$4:$G$39,2,FALSE)="YES",VLOOKUP($F816,'Aircraft list'!$A$4:$G$39,6,FALSE)="YES"),T816,""),"")</f>
        <v/>
      </c>
      <c r="AC816" s="115" t="str">
        <f>IFERROR(IF(AND(VLOOKUP($F816,'Aircraft list'!$A$4:$G$39,2,FALSE)="YES",VLOOKUP($F816,'Aircraft list'!$A$4:$G$39,6,FALSE)="YES"),V816,""),"")</f>
        <v/>
      </c>
      <c r="AD816" s="116" t="str">
        <f>IFERROR(IF(AND(VLOOKUP($F816,'Aircraft list'!$A$4:$G$39,3,FALSE)="YES",VLOOKUP($F816,'Aircraft list'!$A$4:$G$39,6,FALSE)="YES"),T816,""),"")</f>
        <v/>
      </c>
      <c r="AE816" s="117" t="str">
        <f>IFERROR(IF(AND(VLOOKUP($F816,'Aircraft list'!$A$4:$G$39,3,FALSE)="YES",VLOOKUP($F816,'Aircraft list'!$A$4:$G$39,6,FALSE)="YES"),U816,""),"")</f>
        <v/>
      </c>
      <c r="AF816" s="115" t="str">
        <f>IFERROR(IF(AND(VLOOKUP($F816,'Aircraft list'!$A$4:$G$39,3,FALSE)="YES",VLOOKUP($F816,'Aircraft list'!$A$4:$G$39,6,FALSE)="YES"),V816,""),"")</f>
        <v/>
      </c>
      <c r="AG816" s="116" t="str">
        <f>IFERROR(IF(VLOOKUP($F816,'Aircraft list'!$A$4:$G$39,5,FALSE)="YES",T816,""),"")</f>
        <v/>
      </c>
      <c r="AH816" s="117" t="str">
        <f>IFERROR(IF(VLOOKUP($F816,'Aircraft list'!$A$4:$G$39,5,FALSE)="YES",U816,""),"")</f>
        <v/>
      </c>
      <c r="AI816" s="115" t="str">
        <f>IFERROR(IF(VLOOKUP($F816,'Aircraft list'!$A$4:$G$39,5,FALSE)="YES",V816,""),"")</f>
        <v/>
      </c>
      <c r="AJ816" s="101"/>
      <c r="AK816" s="101"/>
      <c r="AL816" s="101"/>
      <c r="AM816" s="102" t="str">
        <f>IFERROR(IF(VLOOKUP($F816,'Aircraft list'!$A$4:$G$39,7,FALSE)="YES",N816,""),"")</f>
        <v/>
      </c>
      <c r="AN816" s="112"/>
      <c r="AO816" s="101"/>
      <c r="AP816" s="101"/>
      <c r="AQ816" s="101"/>
      <c r="AR816" s="111"/>
      <c r="AS816" s="102"/>
      <c r="AT816" s="102"/>
    </row>
    <row r="817" spans="1:46" s="50" customFormat="1">
      <c r="A817" s="84"/>
      <c r="B817" s="75"/>
      <c r="C817" s="76"/>
      <c r="D817" s="77"/>
      <c r="E817" s="73" t="str">
        <f t="shared" si="39"/>
        <v/>
      </c>
      <c r="F817" s="79"/>
      <c r="G817" s="80"/>
      <c r="H817" s="50" t="str">
        <f>IFERROR(IF(VLOOKUP(F817,'Aircraft list'!$A$4:$T$59, 3,FALSE)="YES", "ME", "SE" )," ")</f>
        <v xml:space="preserve"> </v>
      </c>
      <c r="I817" s="80"/>
      <c r="J817" s="81" t="str">
        <f ca="1">IFERROR(IF(AND(
MOD(C817-fctlontodouble(VLOOKUP(B817,#REF!,4,FALSE))/360,1)&gt;=MOD((((MID((MID((IF(ISERR(A817),"",fctsoleil(A817,fctlattodouble(VLOOKUP(B817,#REF!,3,FALSE)),fctlontodouble(VLOOKUP(B817,#REF!,4,FALSE)),FALSE))),1,4)),1,2))*60+MID((MID((IF(ISERR(A817),"",fctsoleil(A817,fctlattodouble(VLOOKUP(B817,#REF!,3,FALSE)),fctlontodouble(VLOOKUP(B817,#REF!,4,FALSE)),FALSE))),1,4)),3,4))/(60*24))-fctlontodouble(VLOOKUP(B817,#REF!,4,FALSE))/360,1),
MOD(C817-fctlontodouble(VLOOKUP(B817,#REF!,4,FALSE))/360,1)&lt;MOD((((MID((MID((IF(ISERR(A817),"",fctsoleil(A817,fctlattodouble(VLOOKUP(B817,#REF!,3,FALSE)),fctlontodouble(VLOOKUP(B817,#REF!,4,FALSE)),FALSE))),7,4)),1,2))*60+MID((MID((IF(ISERR(A817),"",fctsoleil(A817,fctlattodouble(VLOOKUP(B817,#REF!,3,FALSE)),fctlontodouble(VLOOKUP(B817,#REF!,4,FALSE)),FALSE))),7,4)),3,4))/(60*24))-fctlontodouble(VLOOKUP(B817,#REF!,4,FALSE))/360,1)
),1,""),"")</f>
        <v/>
      </c>
      <c r="K817" s="82" t="str">
        <f t="shared" si="40"/>
        <v/>
      </c>
      <c r="L817" s="79" t="str">
        <f ca="1">IFERROR(IF(AND(
MOD(E817-fctlontodouble(VLOOKUP(D817,#REF!,4,FALSE))/360,1)&gt;=MOD((((MID((MID((IF(ISERR(A817),"",fctsoleil(A817,fctlattodouble(VLOOKUP(D817,#REF!,3,FALSE)),fctlontodouble(VLOOKUP(D817,#REF!,4,FALSE)),FALSE))),1,4)),1,2))*60+MID((MID((IF(ISERR(A817),"",fctsoleil(A817,fctlattodouble(VLOOKUP(D817,#REF!,3,FALSE)),fctlontodouble(VLOOKUP(D817,#REF!,4,FALSE)),FALSE))),1,4)),3,4))/(60*24))-fctlontodouble(VLOOKUP(D817,#REF!,4,FALSE))/360,1),
MOD(E817-fctlontodouble(VLOOKUP(D817,#REF!,4,FALSE))/360,1)&lt;MOD((((MID((MID((IF(ISERR(A817),"",fctsoleil(A817,fctlattodouble(VLOOKUP(D817,#REF!,3,FALSE)),fctlontodouble(VLOOKUP(D817,#REF!,4,FALSE)),FALSE))),7,4)),1,2))*60+MID((MID((IF(ISERR(A817),"",fctsoleil(A817,fctlattodouble(VLOOKUP(D817,#REF!,3,FALSE)),fctlontodouble(VLOOKUP(D817,#REF!,4,FALSE)),FALSE))),7,4)),3,4))/(60*24))-fctlontodouble(VLOOKUP(D817,#REF!,4,FALSE))/360,1)
),1," "),"")</f>
        <v/>
      </c>
      <c r="M817" s="79" t="str">
        <f t="shared" si="41"/>
        <v/>
      </c>
      <c r="N817" s="94"/>
      <c r="O817" s="83"/>
      <c r="P817" s="95"/>
      <c r="Q817" s="96"/>
      <c r="R817" s="97" t="str">
        <f>IF(AND(A817&lt;&gt;0,B817&lt;&gt;0,D817&lt;&gt;0,C817&lt;&gt;0,N817&lt;&gt;0),(vol_de_nuit(B817,D817,A817,C817,N817/24)*24),"")</f>
        <v/>
      </c>
      <c r="S817" s="98"/>
      <c r="T817" s="95"/>
      <c r="U817" s="99"/>
      <c r="V817" s="100"/>
      <c r="W817" s="101"/>
      <c r="X817" s="116" t="str">
        <f>IFERROR(IF(AND(VLOOKUP($F817,'Aircraft list'!$A$4:$G$39,2,FALSE)="YES",VLOOKUP($F817,'Aircraft list'!$A$4:$G$39,4,FALSE)="YES"),T817,""),"")</f>
        <v/>
      </c>
      <c r="Y817" s="115" t="str">
        <f>IFERROR(IF(AND(VLOOKUP($F817,'Aircraft list'!$A$4:$G$39,2,FALSE)="YES",VLOOKUP($F817,'Aircraft list'!$A$4:$G$39,4,FALSE)="YES"),V817,""),"")</f>
        <v/>
      </c>
      <c r="Z817" s="116" t="str">
        <f>IFERROR(IF(AND(VLOOKUP($F817,'Aircraft list'!$A$4:$G$39,3,FALSE)="YES",VLOOKUP($F817,'Aircraft list'!$A$4:$G$39,4,FALSE)="YES"),T817,""),"")</f>
        <v/>
      </c>
      <c r="AA817" s="115" t="str">
        <f>IFERROR(IF(AND(VLOOKUP($F817,'Aircraft list'!$A$4:$G$39,3,FALSE)="YES",VLOOKUP($F817,'Aircraft list'!$A$4:$G$39,4,FALSE)="YES"),V817,""),"")</f>
        <v/>
      </c>
      <c r="AB817" s="116" t="str">
        <f>IFERROR(IF(AND(VLOOKUP($F817,'Aircraft list'!$A$4:$G$39,2,FALSE)="YES",VLOOKUP($F817,'Aircraft list'!$A$4:$G$39,6,FALSE)="YES"),T817,""),"")</f>
        <v/>
      </c>
      <c r="AC817" s="115" t="str">
        <f>IFERROR(IF(AND(VLOOKUP($F817,'Aircraft list'!$A$4:$G$39,2,FALSE)="YES",VLOOKUP($F817,'Aircraft list'!$A$4:$G$39,6,FALSE)="YES"),V817,""),"")</f>
        <v/>
      </c>
      <c r="AD817" s="116" t="str">
        <f>IFERROR(IF(AND(VLOOKUP($F817,'Aircraft list'!$A$4:$G$39,3,FALSE)="YES",VLOOKUP($F817,'Aircraft list'!$A$4:$G$39,6,FALSE)="YES"),T817,""),"")</f>
        <v/>
      </c>
      <c r="AE817" s="117" t="str">
        <f>IFERROR(IF(AND(VLOOKUP($F817,'Aircraft list'!$A$4:$G$39,3,FALSE)="YES",VLOOKUP($F817,'Aircraft list'!$A$4:$G$39,6,FALSE)="YES"),U817,""),"")</f>
        <v/>
      </c>
      <c r="AF817" s="115" t="str">
        <f>IFERROR(IF(AND(VLOOKUP($F817,'Aircraft list'!$A$4:$G$39,3,FALSE)="YES",VLOOKUP($F817,'Aircraft list'!$A$4:$G$39,6,FALSE)="YES"),V817,""),"")</f>
        <v/>
      </c>
      <c r="AG817" s="116" t="str">
        <f>IFERROR(IF(VLOOKUP($F817,'Aircraft list'!$A$4:$G$39,5,FALSE)="YES",T817,""),"")</f>
        <v/>
      </c>
      <c r="AH817" s="117" t="str">
        <f>IFERROR(IF(VLOOKUP($F817,'Aircraft list'!$A$4:$G$39,5,FALSE)="YES",U817,""),"")</f>
        <v/>
      </c>
      <c r="AI817" s="115" t="str">
        <f>IFERROR(IF(VLOOKUP($F817,'Aircraft list'!$A$4:$G$39,5,FALSE)="YES",V817,""),"")</f>
        <v/>
      </c>
      <c r="AJ817" s="101"/>
      <c r="AK817" s="101"/>
      <c r="AL817" s="101"/>
      <c r="AM817" s="102" t="str">
        <f>IFERROR(IF(VLOOKUP($F817,'Aircraft list'!$A$4:$G$39,7,FALSE)="YES",N817,""),"")</f>
        <v/>
      </c>
      <c r="AN817" s="112"/>
      <c r="AO817" s="101"/>
      <c r="AP817" s="101"/>
      <c r="AQ817" s="101"/>
      <c r="AR817" s="111"/>
      <c r="AS817" s="102"/>
      <c r="AT817" s="102"/>
    </row>
    <row r="818" spans="1:46" s="50" customFormat="1">
      <c r="A818" s="84"/>
      <c r="B818" s="75"/>
      <c r="C818" s="76"/>
      <c r="D818" s="77"/>
      <c r="E818" s="73" t="str">
        <f t="shared" si="39"/>
        <v/>
      </c>
      <c r="F818" s="79"/>
      <c r="G818" s="80"/>
      <c r="H818" s="50" t="str">
        <f>IFERROR(IF(VLOOKUP(F818,'Aircraft list'!$A$4:$T$59, 3,FALSE)="YES", "ME", "SE" )," ")</f>
        <v xml:space="preserve"> </v>
      </c>
      <c r="I818" s="80"/>
      <c r="J818" s="81" t="str">
        <f ca="1">IFERROR(IF(AND(
MOD(C818-fctlontodouble(VLOOKUP(B818,#REF!,4,FALSE))/360,1)&gt;=MOD((((MID((MID((IF(ISERR(A818),"",fctsoleil(A818,fctlattodouble(VLOOKUP(B818,#REF!,3,FALSE)),fctlontodouble(VLOOKUP(B818,#REF!,4,FALSE)),FALSE))),1,4)),1,2))*60+MID((MID((IF(ISERR(A818),"",fctsoleil(A818,fctlattodouble(VLOOKUP(B818,#REF!,3,FALSE)),fctlontodouble(VLOOKUP(B818,#REF!,4,FALSE)),FALSE))),1,4)),3,4))/(60*24))-fctlontodouble(VLOOKUP(B818,#REF!,4,FALSE))/360,1),
MOD(C818-fctlontodouble(VLOOKUP(B818,#REF!,4,FALSE))/360,1)&lt;MOD((((MID((MID((IF(ISERR(A818),"",fctsoleil(A818,fctlattodouble(VLOOKUP(B818,#REF!,3,FALSE)),fctlontodouble(VLOOKUP(B818,#REF!,4,FALSE)),FALSE))),7,4)),1,2))*60+MID((MID((IF(ISERR(A818),"",fctsoleil(A818,fctlattodouble(VLOOKUP(B818,#REF!,3,FALSE)),fctlontodouble(VLOOKUP(B818,#REF!,4,FALSE)),FALSE))),7,4)),3,4))/(60*24))-fctlontodouble(VLOOKUP(B818,#REF!,4,FALSE))/360,1)
),1,""),"")</f>
        <v/>
      </c>
      <c r="K818" s="82" t="str">
        <f t="shared" si="40"/>
        <v/>
      </c>
      <c r="L818" s="79" t="str">
        <f ca="1">IFERROR(IF(AND(
MOD(E818-fctlontodouble(VLOOKUP(D818,#REF!,4,FALSE))/360,1)&gt;=MOD((((MID((MID((IF(ISERR(A818),"",fctsoleil(A818,fctlattodouble(VLOOKUP(D818,#REF!,3,FALSE)),fctlontodouble(VLOOKUP(D818,#REF!,4,FALSE)),FALSE))),1,4)),1,2))*60+MID((MID((IF(ISERR(A818),"",fctsoleil(A818,fctlattodouble(VLOOKUP(D818,#REF!,3,FALSE)),fctlontodouble(VLOOKUP(D818,#REF!,4,FALSE)),FALSE))),1,4)),3,4))/(60*24))-fctlontodouble(VLOOKUP(D818,#REF!,4,FALSE))/360,1),
MOD(E818-fctlontodouble(VLOOKUP(D818,#REF!,4,FALSE))/360,1)&lt;MOD((((MID((MID((IF(ISERR(A818),"",fctsoleil(A818,fctlattodouble(VLOOKUP(D818,#REF!,3,FALSE)),fctlontodouble(VLOOKUP(D818,#REF!,4,FALSE)),FALSE))),7,4)),1,2))*60+MID((MID((IF(ISERR(A818),"",fctsoleil(A818,fctlattodouble(VLOOKUP(D818,#REF!,3,FALSE)),fctlontodouble(VLOOKUP(D818,#REF!,4,FALSE)),FALSE))),7,4)),3,4))/(60*24))-fctlontodouble(VLOOKUP(D818,#REF!,4,FALSE))/360,1)
),1," "),"")</f>
        <v/>
      </c>
      <c r="M818" s="79" t="str">
        <f t="shared" si="41"/>
        <v/>
      </c>
      <c r="N818" s="94"/>
      <c r="O818" s="83"/>
      <c r="P818" s="95"/>
      <c r="Q818" s="96"/>
      <c r="R818" s="97" t="str">
        <f>IF(AND(A818&lt;&gt;0,B818&lt;&gt;0,D818&lt;&gt;0,C818&lt;&gt;0,N818&lt;&gt;0),(vol_de_nuit(B818,D818,A818,C818,N818/24)*24),"")</f>
        <v/>
      </c>
      <c r="S818" s="98"/>
      <c r="T818" s="95"/>
      <c r="U818" s="99"/>
      <c r="V818" s="100"/>
      <c r="W818" s="101"/>
      <c r="X818" s="116" t="str">
        <f>IFERROR(IF(AND(VLOOKUP($F818,'Aircraft list'!$A$4:$G$39,2,FALSE)="YES",VLOOKUP($F818,'Aircraft list'!$A$4:$G$39,4,FALSE)="YES"),T818,""),"")</f>
        <v/>
      </c>
      <c r="Y818" s="115" t="str">
        <f>IFERROR(IF(AND(VLOOKUP($F818,'Aircraft list'!$A$4:$G$39,2,FALSE)="YES",VLOOKUP($F818,'Aircraft list'!$A$4:$G$39,4,FALSE)="YES"),V818,""),"")</f>
        <v/>
      </c>
      <c r="Z818" s="116" t="str">
        <f>IFERROR(IF(AND(VLOOKUP($F818,'Aircraft list'!$A$4:$G$39,3,FALSE)="YES",VLOOKUP($F818,'Aircraft list'!$A$4:$G$39,4,FALSE)="YES"),T818,""),"")</f>
        <v/>
      </c>
      <c r="AA818" s="115" t="str">
        <f>IFERROR(IF(AND(VLOOKUP($F818,'Aircraft list'!$A$4:$G$39,3,FALSE)="YES",VLOOKUP($F818,'Aircraft list'!$A$4:$G$39,4,FALSE)="YES"),V818,""),"")</f>
        <v/>
      </c>
      <c r="AB818" s="116" t="str">
        <f>IFERROR(IF(AND(VLOOKUP($F818,'Aircraft list'!$A$4:$G$39,2,FALSE)="YES",VLOOKUP($F818,'Aircraft list'!$A$4:$G$39,6,FALSE)="YES"),T818,""),"")</f>
        <v/>
      </c>
      <c r="AC818" s="115" t="str">
        <f>IFERROR(IF(AND(VLOOKUP($F818,'Aircraft list'!$A$4:$G$39,2,FALSE)="YES",VLOOKUP($F818,'Aircraft list'!$A$4:$G$39,6,FALSE)="YES"),V818,""),"")</f>
        <v/>
      </c>
      <c r="AD818" s="116" t="str">
        <f>IFERROR(IF(AND(VLOOKUP($F818,'Aircraft list'!$A$4:$G$39,3,FALSE)="YES",VLOOKUP($F818,'Aircraft list'!$A$4:$G$39,6,FALSE)="YES"),T818,""),"")</f>
        <v/>
      </c>
      <c r="AE818" s="117" t="str">
        <f>IFERROR(IF(AND(VLOOKUP($F818,'Aircraft list'!$A$4:$G$39,3,FALSE)="YES",VLOOKUP($F818,'Aircraft list'!$A$4:$G$39,6,FALSE)="YES"),U818,""),"")</f>
        <v/>
      </c>
      <c r="AF818" s="115" t="str">
        <f>IFERROR(IF(AND(VLOOKUP($F818,'Aircraft list'!$A$4:$G$39,3,FALSE)="YES",VLOOKUP($F818,'Aircraft list'!$A$4:$G$39,6,FALSE)="YES"),V818,""),"")</f>
        <v/>
      </c>
      <c r="AG818" s="116" t="str">
        <f>IFERROR(IF(VLOOKUP($F818,'Aircraft list'!$A$4:$G$39,5,FALSE)="YES",T818,""),"")</f>
        <v/>
      </c>
      <c r="AH818" s="117" t="str">
        <f>IFERROR(IF(VLOOKUP($F818,'Aircraft list'!$A$4:$G$39,5,FALSE)="YES",U818,""),"")</f>
        <v/>
      </c>
      <c r="AI818" s="115" t="str">
        <f>IFERROR(IF(VLOOKUP($F818,'Aircraft list'!$A$4:$G$39,5,FALSE)="YES",V818,""),"")</f>
        <v/>
      </c>
      <c r="AJ818" s="101"/>
      <c r="AK818" s="101"/>
      <c r="AL818" s="101"/>
      <c r="AM818" s="102" t="str">
        <f>IFERROR(IF(VLOOKUP($F818,'Aircraft list'!$A$4:$G$39,7,FALSE)="YES",N818,""),"")</f>
        <v/>
      </c>
      <c r="AN818" s="112"/>
      <c r="AO818" s="101"/>
      <c r="AP818" s="101"/>
      <c r="AQ818" s="101"/>
      <c r="AR818" s="111"/>
      <c r="AS818" s="102"/>
      <c r="AT818" s="102"/>
    </row>
    <row r="819" spans="1:46" s="50" customFormat="1">
      <c r="A819" s="84"/>
      <c r="B819" s="75"/>
      <c r="C819" s="76"/>
      <c r="D819" s="77"/>
      <c r="E819" s="73" t="str">
        <f t="shared" si="39"/>
        <v/>
      </c>
      <c r="F819" s="79"/>
      <c r="G819" s="80"/>
      <c r="H819" s="50" t="str">
        <f>IFERROR(IF(VLOOKUP(F819,'Aircraft list'!$A$4:$T$59, 3,FALSE)="YES", "ME", "SE" )," ")</f>
        <v xml:space="preserve"> </v>
      </c>
      <c r="I819" s="80"/>
      <c r="J819" s="81" t="str">
        <f ca="1">IFERROR(IF(AND(
MOD(C819-fctlontodouble(VLOOKUP(B819,#REF!,4,FALSE))/360,1)&gt;=MOD((((MID((MID((IF(ISERR(A819),"",fctsoleil(A819,fctlattodouble(VLOOKUP(B819,#REF!,3,FALSE)),fctlontodouble(VLOOKUP(B819,#REF!,4,FALSE)),FALSE))),1,4)),1,2))*60+MID((MID((IF(ISERR(A819),"",fctsoleil(A819,fctlattodouble(VLOOKUP(B819,#REF!,3,FALSE)),fctlontodouble(VLOOKUP(B819,#REF!,4,FALSE)),FALSE))),1,4)),3,4))/(60*24))-fctlontodouble(VLOOKUP(B819,#REF!,4,FALSE))/360,1),
MOD(C819-fctlontodouble(VLOOKUP(B819,#REF!,4,FALSE))/360,1)&lt;MOD((((MID((MID((IF(ISERR(A819),"",fctsoleil(A819,fctlattodouble(VLOOKUP(B819,#REF!,3,FALSE)),fctlontodouble(VLOOKUP(B819,#REF!,4,FALSE)),FALSE))),7,4)),1,2))*60+MID((MID((IF(ISERR(A819),"",fctsoleil(A819,fctlattodouble(VLOOKUP(B819,#REF!,3,FALSE)),fctlontodouble(VLOOKUP(B819,#REF!,4,FALSE)),FALSE))),7,4)),3,4))/(60*24))-fctlontodouble(VLOOKUP(B819,#REF!,4,FALSE))/360,1)
),1,""),"")</f>
        <v/>
      </c>
      <c r="K819" s="82" t="str">
        <f t="shared" si="40"/>
        <v/>
      </c>
      <c r="L819" s="79" t="str">
        <f ca="1">IFERROR(IF(AND(
MOD(E819-fctlontodouble(VLOOKUP(D819,#REF!,4,FALSE))/360,1)&gt;=MOD((((MID((MID((IF(ISERR(A819),"",fctsoleil(A819,fctlattodouble(VLOOKUP(D819,#REF!,3,FALSE)),fctlontodouble(VLOOKUP(D819,#REF!,4,FALSE)),FALSE))),1,4)),1,2))*60+MID((MID((IF(ISERR(A819),"",fctsoleil(A819,fctlattodouble(VLOOKUP(D819,#REF!,3,FALSE)),fctlontodouble(VLOOKUP(D819,#REF!,4,FALSE)),FALSE))),1,4)),3,4))/(60*24))-fctlontodouble(VLOOKUP(D819,#REF!,4,FALSE))/360,1),
MOD(E819-fctlontodouble(VLOOKUP(D819,#REF!,4,FALSE))/360,1)&lt;MOD((((MID((MID((IF(ISERR(A819),"",fctsoleil(A819,fctlattodouble(VLOOKUP(D819,#REF!,3,FALSE)),fctlontodouble(VLOOKUP(D819,#REF!,4,FALSE)),FALSE))),7,4)),1,2))*60+MID((MID((IF(ISERR(A819),"",fctsoleil(A819,fctlattodouble(VLOOKUP(D819,#REF!,3,FALSE)),fctlontodouble(VLOOKUP(D819,#REF!,4,FALSE)),FALSE))),7,4)),3,4))/(60*24))-fctlontodouble(VLOOKUP(D819,#REF!,4,FALSE))/360,1)
),1," "),"")</f>
        <v/>
      </c>
      <c r="M819" s="79" t="str">
        <f t="shared" si="41"/>
        <v/>
      </c>
      <c r="N819" s="94"/>
      <c r="O819" s="83"/>
      <c r="P819" s="95"/>
      <c r="Q819" s="96"/>
      <c r="R819" s="97" t="str">
        <f>IF(AND(A819&lt;&gt;0,B819&lt;&gt;0,D819&lt;&gt;0,C819&lt;&gt;0,N819&lt;&gt;0),(vol_de_nuit(B819,D819,A819,C819,N819/24)*24),"")</f>
        <v/>
      </c>
      <c r="S819" s="98"/>
      <c r="T819" s="95"/>
      <c r="U819" s="99"/>
      <c r="V819" s="100"/>
      <c r="W819" s="101"/>
      <c r="X819" s="116" t="str">
        <f>IFERROR(IF(AND(VLOOKUP($F819,'Aircraft list'!$A$4:$G$39,2,FALSE)="YES",VLOOKUP($F819,'Aircraft list'!$A$4:$G$39,4,FALSE)="YES"),T819,""),"")</f>
        <v/>
      </c>
      <c r="Y819" s="115" t="str">
        <f>IFERROR(IF(AND(VLOOKUP($F819,'Aircraft list'!$A$4:$G$39,2,FALSE)="YES",VLOOKUP($F819,'Aircraft list'!$A$4:$G$39,4,FALSE)="YES"),V819,""),"")</f>
        <v/>
      </c>
      <c r="Z819" s="116" t="str">
        <f>IFERROR(IF(AND(VLOOKUP($F819,'Aircraft list'!$A$4:$G$39,3,FALSE)="YES",VLOOKUP($F819,'Aircraft list'!$A$4:$G$39,4,FALSE)="YES"),T819,""),"")</f>
        <v/>
      </c>
      <c r="AA819" s="115" t="str">
        <f>IFERROR(IF(AND(VLOOKUP($F819,'Aircraft list'!$A$4:$G$39,3,FALSE)="YES",VLOOKUP($F819,'Aircraft list'!$A$4:$G$39,4,FALSE)="YES"),V819,""),"")</f>
        <v/>
      </c>
      <c r="AB819" s="116" t="str">
        <f>IFERROR(IF(AND(VLOOKUP($F819,'Aircraft list'!$A$4:$G$39,2,FALSE)="YES",VLOOKUP($F819,'Aircraft list'!$A$4:$G$39,6,FALSE)="YES"),T819,""),"")</f>
        <v/>
      </c>
      <c r="AC819" s="115" t="str">
        <f>IFERROR(IF(AND(VLOOKUP($F819,'Aircraft list'!$A$4:$G$39,2,FALSE)="YES",VLOOKUP($F819,'Aircraft list'!$A$4:$G$39,6,FALSE)="YES"),V819,""),"")</f>
        <v/>
      </c>
      <c r="AD819" s="116" t="str">
        <f>IFERROR(IF(AND(VLOOKUP($F819,'Aircraft list'!$A$4:$G$39,3,FALSE)="YES",VLOOKUP($F819,'Aircraft list'!$A$4:$G$39,6,FALSE)="YES"),T819,""),"")</f>
        <v/>
      </c>
      <c r="AE819" s="117" t="str">
        <f>IFERROR(IF(AND(VLOOKUP($F819,'Aircraft list'!$A$4:$G$39,3,FALSE)="YES",VLOOKUP($F819,'Aircraft list'!$A$4:$G$39,6,FALSE)="YES"),U819,""),"")</f>
        <v/>
      </c>
      <c r="AF819" s="115" t="str">
        <f>IFERROR(IF(AND(VLOOKUP($F819,'Aircraft list'!$A$4:$G$39,3,FALSE)="YES",VLOOKUP($F819,'Aircraft list'!$A$4:$G$39,6,FALSE)="YES"),V819,""),"")</f>
        <v/>
      </c>
      <c r="AG819" s="116" t="str">
        <f>IFERROR(IF(VLOOKUP($F819,'Aircraft list'!$A$4:$G$39,5,FALSE)="YES",T819,""),"")</f>
        <v/>
      </c>
      <c r="AH819" s="117" t="str">
        <f>IFERROR(IF(VLOOKUP($F819,'Aircraft list'!$A$4:$G$39,5,FALSE)="YES",U819,""),"")</f>
        <v/>
      </c>
      <c r="AI819" s="115" t="str">
        <f>IFERROR(IF(VLOOKUP($F819,'Aircraft list'!$A$4:$G$39,5,FALSE)="YES",V819,""),"")</f>
        <v/>
      </c>
      <c r="AJ819" s="101"/>
      <c r="AK819" s="101"/>
      <c r="AL819" s="101"/>
      <c r="AM819" s="102" t="str">
        <f>IFERROR(IF(VLOOKUP($F819,'Aircraft list'!$A$4:$G$39,7,FALSE)="YES",N819,""),"")</f>
        <v/>
      </c>
      <c r="AN819" s="112"/>
      <c r="AO819" s="101"/>
      <c r="AP819" s="101"/>
      <c r="AQ819" s="101"/>
      <c r="AR819" s="111"/>
      <c r="AS819" s="102"/>
      <c r="AT819" s="102"/>
    </row>
    <row r="820" spans="1:46" s="50" customFormat="1">
      <c r="A820" s="84"/>
      <c r="B820" s="75"/>
      <c r="C820" s="76"/>
      <c r="D820" s="77"/>
      <c r="E820" s="73" t="str">
        <f t="shared" si="39"/>
        <v/>
      </c>
      <c r="F820" s="79"/>
      <c r="G820" s="80"/>
      <c r="H820" s="50" t="str">
        <f>IFERROR(IF(VLOOKUP(F820,'Aircraft list'!$A$4:$T$59, 3,FALSE)="YES", "ME", "SE" )," ")</f>
        <v xml:space="preserve"> </v>
      </c>
      <c r="I820" s="80"/>
      <c r="J820" s="81" t="str">
        <f ca="1">IFERROR(IF(AND(
MOD(C820-fctlontodouble(VLOOKUP(B820,#REF!,4,FALSE))/360,1)&gt;=MOD((((MID((MID((IF(ISERR(A820),"",fctsoleil(A820,fctlattodouble(VLOOKUP(B820,#REF!,3,FALSE)),fctlontodouble(VLOOKUP(B820,#REF!,4,FALSE)),FALSE))),1,4)),1,2))*60+MID((MID((IF(ISERR(A820),"",fctsoleil(A820,fctlattodouble(VLOOKUP(B820,#REF!,3,FALSE)),fctlontodouble(VLOOKUP(B820,#REF!,4,FALSE)),FALSE))),1,4)),3,4))/(60*24))-fctlontodouble(VLOOKUP(B820,#REF!,4,FALSE))/360,1),
MOD(C820-fctlontodouble(VLOOKUP(B820,#REF!,4,FALSE))/360,1)&lt;MOD((((MID((MID((IF(ISERR(A820),"",fctsoleil(A820,fctlattodouble(VLOOKUP(B820,#REF!,3,FALSE)),fctlontodouble(VLOOKUP(B820,#REF!,4,FALSE)),FALSE))),7,4)),1,2))*60+MID((MID((IF(ISERR(A820),"",fctsoleil(A820,fctlattodouble(VLOOKUP(B820,#REF!,3,FALSE)),fctlontodouble(VLOOKUP(B820,#REF!,4,FALSE)),FALSE))),7,4)),3,4))/(60*24))-fctlontodouble(VLOOKUP(B820,#REF!,4,FALSE))/360,1)
),1,""),"")</f>
        <v/>
      </c>
      <c r="K820" s="82" t="str">
        <f t="shared" si="40"/>
        <v/>
      </c>
      <c r="L820" s="79" t="str">
        <f ca="1">IFERROR(IF(AND(
MOD(E820-fctlontodouble(VLOOKUP(D820,#REF!,4,FALSE))/360,1)&gt;=MOD((((MID((MID((IF(ISERR(A820),"",fctsoleil(A820,fctlattodouble(VLOOKUP(D820,#REF!,3,FALSE)),fctlontodouble(VLOOKUP(D820,#REF!,4,FALSE)),FALSE))),1,4)),1,2))*60+MID((MID((IF(ISERR(A820),"",fctsoleil(A820,fctlattodouble(VLOOKUP(D820,#REF!,3,FALSE)),fctlontodouble(VLOOKUP(D820,#REF!,4,FALSE)),FALSE))),1,4)),3,4))/(60*24))-fctlontodouble(VLOOKUP(D820,#REF!,4,FALSE))/360,1),
MOD(E820-fctlontodouble(VLOOKUP(D820,#REF!,4,FALSE))/360,1)&lt;MOD((((MID((MID((IF(ISERR(A820),"",fctsoleil(A820,fctlattodouble(VLOOKUP(D820,#REF!,3,FALSE)),fctlontodouble(VLOOKUP(D820,#REF!,4,FALSE)),FALSE))),7,4)),1,2))*60+MID((MID((IF(ISERR(A820),"",fctsoleil(A820,fctlattodouble(VLOOKUP(D820,#REF!,3,FALSE)),fctlontodouble(VLOOKUP(D820,#REF!,4,FALSE)),FALSE))),7,4)),3,4))/(60*24))-fctlontodouble(VLOOKUP(D820,#REF!,4,FALSE))/360,1)
),1," "),"")</f>
        <v/>
      </c>
      <c r="M820" s="79" t="str">
        <f t="shared" si="41"/>
        <v/>
      </c>
      <c r="N820" s="94"/>
      <c r="O820" s="83"/>
      <c r="P820" s="95"/>
      <c r="Q820" s="96"/>
      <c r="R820" s="97" t="str">
        <f>IF(AND(A820&lt;&gt;0,B820&lt;&gt;0,D820&lt;&gt;0,C820&lt;&gt;0,N820&lt;&gt;0),(vol_de_nuit(B820,D820,A820,C820,N820/24)*24),"")</f>
        <v/>
      </c>
      <c r="S820" s="98"/>
      <c r="T820" s="95"/>
      <c r="U820" s="99"/>
      <c r="V820" s="100"/>
      <c r="W820" s="101"/>
      <c r="X820" s="116" t="str">
        <f>IFERROR(IF(AND(VLOOKUP($F820,'Aircraft list'!$A$4:$G$39,2,FALSE)="YES",VLOOKUP($F820,'Aircraft list'!$A$4:$G$39,4,FALSE)="YES"),T820,""),"")</f>
        <v/>
      </c>
      <c r="Y820" s="115" t="str">
        <f>IFERROR(IF(AND(VLOOKUP($F820,'Aircraft list'!$A$4:$G$39,2,FALSE)="YES",VLOOKUP($F820,'Aircraft list'!$A$4:$G$39,4,FALSE)="YES"),V820,""),"")</f>
        <v/>
      </c>
      <c r="Z820" s="116" t="str">
        <f>IFERROR(IF(AND(VLOOKUP($F820,'Aircraft list'!$A$4:$G$39,3,FALSE)="YES",VLOOKUP($F820,'Aircraft list'!$A$4:$G$39,4,FALSE)="YES"),T820,""),"")</f>
        <v/>
      </c>
      <c r="AA820" s="115" t="str">
        <f>IFERROR(IF(AND(VLOOKUP($F820,'Aircraft list'!$A$4:$G$39,3,FALSE)="YES",VLOOKUP($F820,'Aircraft list'!$A$4:$G$39,4,FALSE)="YES"),V820,""),"")</f>
        <v/>
      </c>
      <c r="AB820" s="116" t="str">
        <f>IFERROR(IF(AND(VLOOKUP($F820,'Aircraft list'!$A$4:$G$39,2,FALSE)="YES",VLOOKUP($F820,'Aircraft list'!$A$4:$G$39,6,FALSE)="YES"),T820,""),"")</f>
        <v/>
      </c>
      <c r="AC820" s="115" t="str">
        <f>IFERROR(IF(AND(VLOOKUP($F820,'Aircraft list'!$A$4:$G$39,2,FALSE)="YES",VLOOKUP($F820,'Aircraft list'!$A$4:$G$39,6,FALSE)="YES"),V820,""),"")</f>
        <v/>
      </c>
      <c r="AD820" s="116" t="str">
        <f>IFERROR(IF(AND(VLOOKUP($F820,'Aircraft list'!$A$4:$G$39,3,FALSE)="YES",VLOOKUP($F820,'Aircraft list'!$A$4:$G$39,6,FALSE)="YES"),T820,""),"")</f>
        <v/>
      </c>
      <c r="AE820" s="117" t="str">
        <f>IFERROR(IF(AND(VLOOKUP($F820,'Aircraft list'!$A$4:$G$39,3,FALSE)="YES",VLOOKUP($F820,'Aircraft list'!$A$4:$G$39,6,FALSE)="YES"),U820,""),"")</f>
        <v/>
      </c>
      <c r="AF820" s="115" t="str">
        <f>IFERROR(IF(AND(VLOOKUP($F820,'Aircraft list'!$A$4:$G$39,3,FALSE)="YES",VLOOKUP($F820,'Aircraft list'!$A$4:$G$39,6,FALSE)="YES"),V820,""),"")</f>
        <v/>
      </c>
      <c r="AG820" s="116" t="str">
        <f>IFERROR(IF(VLOOKUP($F820,'Aircraft list'!$A$4:$G$39,5,FALSE)="YES",T820,""),"")</f>
        <v/>
      </c>
      <c r="AH820" s="117" t="str">
        <f>IFERROR(IF(VLOOKUP($F820,'Aircraft list'!$A$4:$G$39,5,FALSE)="YES",U820,""),"")</f>
        <v/>
      </c>
      <c r="AI820" s="115" t="str">
        <f>IFERROR(IF(VLOOKUP($F820,'Aircraft list'!$A$4:$G$39,5,FALSE)="YES",V820,""),"")</f>
        <v/>
      </c>
      <c r="AJ820" s="101"/>
      <c r="AK820" s="101"/>
      <c r="AL820" s="101"/>
      <c r="AM820" s="102" t="str">
        <f>IFERROR(IF(VLOOKUP($F820,'Aircraft list'!$A$4:$G$39,7,FALSE)="YES",N820,""),"")</f>
        <v/>
      </c>
      <c r="AN820" s="112"/>
      <c r="AO820" s="101"/>
      <c r="AP820" s="101"/>
      <c r="AQ820" s="101"/>
      <c r="AR820" s="111"/>
      <c r="AS820" s="102"/>
      <c r="AT820" s="102"/>
    </row>
    <row r="821" spans="1:46" s="50" customFormat="1">
      <c r="A821" s="84"/>
      <c r="B821" s="75"/>
      <c r="C821" s="76"/>
      <c r="D821" s="77"/>
      <c r="E821" s="73" t="str">
        <f t="shared" si="39"/>
        <v/>
      </c>
      <c r="F821" s="79"/>
      <c r="G821" s="80"/>
      <c r="H821" s="50" t="str">
        <f>IFERROR(IF(VLOOKUP(F821,'Aircraft list'!$A$4:$T$59, 3,FALSE)="YES", "ME", "SE" )," ")</f>
        <v xml:space="preserve"> </v>
      </c>
      <c r="I821" s="80"/>
      <c r="J821" s="81" t="str">
        <f ca="1">IFERROR(IF(AND(
MOD(C821-fctlontodouble(VLOOKUP(B821,#REF!,4,FALSE))/360,1)&gt;=MOD((((MID((MID((IF(ISERR(A821),"",fctsoleil(A821,fctlattodouble(VLOOKUP(B821,#REF!,3,FALSE)),fctlontodouble(VLOOKUP(B821,#REF!,4,FALSE)),FALSE))),1,4)),1,2))*60+MID((MID((IF(ISERR(A821),"",fctsoleil(A821,fctlattodouble(VLOOKUP(B821,#REF!,3,FALSE)),fctlontodouble(VLOOKUP(B821,#REF!,4,FALSE)),FALSE))),1,4)),3,4))/(60*24))-fctlontodouble(VLOOKUP(B821,#REF!,4,FALSE))/360,1),
MOD(C821-fctlontodouble(VLOOKUP(B821,#REF!,4,FALSE))/360,1)&lt;MOD((((MID((MID((IF(ISERR(A821),"",fctsoleil(A821,fctlattodouble(VLOOKUP(B821,#REF!,3,FALSE)),fctlontodouble(VLOOKUP(B821,#REF!,4,FALSE)),FALSE))),7,4)),1,2))*60+MID((MID((IF(ISERR(A821),"",fctsoleil(A821,fctlattodouble(VLOOKUP(B821,#REF!,3,FALSE)),fctlontodouble(VLOOKUP(B821,#REF!,4,FALSE)),FALSE))),7,4)),3,4))/(60*24))-fctlontodouble(VLOOKUP(B821,#REF!,4,FALSE))/360,1)
),1,""),"")</f>
        <v/>
      </c>
      <c r="K821" s="82" t="str">
        <f t="shared" si="40"/>
        <v/>
      </c>
      <c r="L821" s="79" t="str">
        <f ca="1">IFERROR(IF(AND(
MOD(E821-fctlontodouble(VLOOKUP(D821,#REF!,4,FALSE))/360,1)&gt;=MOD((((MID((MID((IF(ISERR(A821),"",fctsoleil(A821,fctlattodouble(VLOOKUP(D821,#REF!,3,FALSE)),fctlontodouble(VLOOKUP(D821,#REF!,4,FALSE)),FALSE))),1,4)),1,2))*60+MID((MID((IF(ISERR(A821),"",fctsoleil(A821,fctlattodouble(VLOOKUP(D821,#REF!,3,FALSE)),fctlontodouble(VLOOKUP(D821,#REF!,4,FALSE)),FALSE))),1,4)),3,4))/(60*24))-fctlontodouble(VLOOKUP(D821,#REF!,4,FALSE))/360,1),
MOD(E821-fctlontodouble(VLOOKUP(D821,#REF!,4,FALSE))/360,1)&lt;MOD((((MID((MID((IF(ISERR(A821),"",fctsoleil(A821,fctlattodouble(VLOOKUP(D821,#REF!,3,FALSE)),fctlontodouble(VLOOKUP(D821,#REF!,4,FALSE)),FALSE))),7,4)),1,2))*60+MID((MID((IF(ISERR(A821),"",fctsoleil(A821,fctlattodouble(VLOOKUP(D821,#REF!,3,FALSE)),fctlontodouble(VLOOKUP(D821,#REF!,4,FALSE)),FALSE))),7,4)),3,4))/(60*24))-fctlontodouble(VLOOKUP(D821,#REF!,4,FALSE))/360,1)
),1," "),"")</f>
        <v/>
      </c>
      <c r="M821" s="79" t="str">
        <f t="shared" si="41"/>
        <v/>
      </c>
      <c r="N821" s="94"/>
      <c r="O821" s="83"/>
      <c r="P821" s="95"/>
      <c r="Q821" s="96"/>
      <c r="R821" s="97" t="str">
        <f>IF(AND(A821&lt;&gt;0,B821&lt;&gt;0,D821&lt;&gt;0,C821&lt;&gt;0,N821&lt;&gt;0),(vol_de_nuit(B821,D821,A821,C821,N821/24)*24),"")</f>
        <v/>
      </c>
      <c r="S821" s="98"/>
      <c r="T821" s="95"/>
      <c r="U821" s="99"/>
      <c r="V821" s="100"/>
      <c r="W821" s="101"/>
      <c r="X821" s="116" t="str">
        <f>IFERROR(IF(AND(VLOOKUP($F821,'Aircraft list'!$A$4:$G$39,2,FALSE)="YES",VLOOKUP($F821,'Aircraft list'!$A$4:$G$39,4,FALSE)="YES"),T821,""),"")</f>
        <v/>
      </c>
      <c r="Y821" s="115" t="str">
        <f>IFERROR(IF(AND(VLOOKUP($F821,'Aircraft list'!$A$4:$G$39,2,FALSE)="YES",VLOOKUP($F821,'Aircraft list'!$A$4:$G$39,4,FALSE)="YES"),V821,""),"")</f>
        <v/>
      </c>
      <c r="Z821" s="116" t="str">
        <f>IFERROR(IF(AND(VLOOKUP($F821,'Aircraft list'!$A$4:$G$39,3,FALSE)="YES",VLOOKUP($F821,'Aircraft list'!$A$4:$G$39,4,FALSE)="YES"),T821,""),"")</f>
        <v/>
      </c>
      <c r="AA821" s="115" t="str">
        <f>IFERROR(IF(AND(VLOOKUP($F821,'Aircraft list'!$A$4:$G$39,3,FALSE)="YES",VLOOKUP($F821,'Aircraft list'!$A$4:$G$39,4,FALSE)="YES"),V821,""),"")</f>
        <v/>
      </c>
      <c r="AB821" s="116" t="str">
        <f>IFERROR(IF(AND(VLOOKUP($F821,'Aircraft list'!$A$4:$G$39,2,FALSE)="YES",VLOOKUP($F821,'Aircraft list'!$A$4:$G$39,6,FALSE)="YES"),T821,""),"")</f>
        <v/>
      </c>
      <c r="AC821" s="115" t="str">
        <f>IFERROR(IF(AND(VLOOKUP($F821,'Aircraft list'!$A$4:$G$39,2,FALSE)="YES",VLOOKUP($F821,'Aircraft list'!$A$4:$G$39,6,FALSE)="YES"),V821,""),"")</f>
        <v/>
      </c>
      <c r="AD821" s="116" t="str">
        <f>IFERROR(IF(AND(VLOOKUP($F821,'Aircraft list'!$A$4:$G$39,3,FALSE)="YES",VLOOKUP($F821,'Aircraft list'!$A$4:$G$39,6,FALSE)="YES"),T821,""),"")</f>
        <v/>
      </c>
      <c r="AE821" s="117" t="str">
        <f>IFERROR(IF(AND(VLOOKUP($F821,'Aircraft list'!$A$4:$G$39,3,FALSE)="YES",VLOOKUP($F821,'Aircraft list'!$A$4:$G$39,6,FALSE)="YES"),U821,""),"")</f>
        <v/>
      </c>
      <c r="AF821" s="115" t="str">
        <f>IFERROR(IF(AND(VLOOKUP($F821,'Aircraft list'!$A$4:$G$39,3,FALSE)="YES",VLOOKUP($F821,'Aircraft list'!$A$4:$G$39,6,FALSE)="YES"),V821,""),"")</f>
        <v/>
      </c>
      <c r="AG821" s="116" t="str">
        <f>IFERROR(IF(VLOOKUP($F821,'Aircraft list'!$A$4:$G$39,5,FALSE)="YES",T821,""),"")</f>
        <v/>
      </c>
      <c r="AH821" s="117" t="str">
        <f>IFERROR(IF(VLOOKUP($F821,'Aircraft list'!$A$4:$G$39,5,FALSE)="YES",U821,""),"")</f>
        <v/>
      </c>
      <c r="AI821" s="115" t="str">
        <f>IFERROR(IF(VLOOKUP($F821,'Aircraft list'!$A$4:$G$39,5,FALSE)="YES",V821,""),"")</f>
        <v/>
      </c>
      <c r="AJ821" s="101"/>
      <c r="AK821" s="101"/>
      <c r="AL821" s="101"/>
      <c r="AM821" s="102" t="str">
        <f>IFERROR(IF(VLOOKUP($F821,'Aircraft list'!$A$4:$G$39,7,FALSE)="YES",N821,""),"")</f>
        <v/>
      </c>
      <c r="AN821" s="112"/>
      <c r="AO821" s="101"/>
      <c r="AP821" s="101"/>
      <c r="AQ821" s="101"/>
      <c r="AR821" s="111"/>
      <c r="AS821" s="102"/>
      <c r="AT821" s="102"/>
    </row>
    <row r="822" spans="1:46" s="50" customFormat="1">
      <c r="A822" s="84"/>
      <c r="B822" s="75"/>
      <c r="C822" s="76"/>
      <c r="D822" s="77"/>
      <c r="E822" s="73" t="str">
        <f t="shared" si="39"/>
        <v/>
      </c>
      <c r="F822" s="79"/>
      <c r="G822" s="80"/>
      <c r="H822" s="50" t="str">
        <f>IFERROR(IF(VLOOKUP(F822,'Aircraft list'!$A$4:$T$59, 3,FALSE)="YES", "ME", "SE" )," ")</f>
        <v xml:space="preserve"> </v>
      </c>
      <c r="I822" s="80"/>
      <c r="J822" s="81" t="str">
        <f ca="1">IFERROR(IF(AND(
MOD(C822-fctlontodouble(VLOOKUP(B822,#REF!,4,FALSE))/360,1)&gt;=MOD((((MID((MID((IF(ISERR(A822),"",fctsoleil(A822,fctlattodouble(VLOOKUP(B822,#REF!,3,FALSE)),fctlontodouble(VLOOKUP(B822,#REF!,4,FALSE)),FALSE))),1,4)),1,2))*60+MID((MID((IF(ISERR(A822),"",fctsoleil(A822,fctlattodouble(VLOOKUP(B822,#REF!,3,FALSE)),fctlontodouble(VLOOKUP(B822,#REF!,4,FALSE)),FALSE))),1,4)),3,4))/(60*24))-fctlontodouble(VLOOKUP(B822,#REF!,4,FALSE))/360,1),
MOD(C822-fctlontodouble(VLOOKUP(B822,#REF!,4,FALSE))/360,1)&lt;MOD((((MID((MID((IF(ISERR(A822),"",fctsoleil(A822,fctlattodouble(VLOOKUP(B822,#REF!,3,FALSE)),fctlontodouble(VLOOKUP(B822,#REF!,4,FALSE)),FALSE))),7,4)),1,2))*60+MID((MID((IF(ISERR(A822),"",fctsoleil(A822,fctlattodouble(VLOOKUP(B822,#REF!,3,FALSE)),fctlontodouble(VLOOKUP(B822,#REF!,4,FALSE)),FALSE))),7,4)),3,4))/(60*24))-fctlontodouble(VLOOKUP(B822,#REF!,4,FALSE))/360,1)
),1,""),"")</f>
        <v/>
      </c>
      <c r="K822" s="82" t="str">
        <f t="shared" si="40"/>
        <v/>
      </c>
      <c r="L822" s="79" t="str">
        <f ca="1">IFERROR(IF(AND(
MOD(E822-fctlontodouble(VLOOKUP(D822,#REF!,4,FALSE))/360,1)&gt;=MOD((((MID((MID((IF(ISERR(A822),"",fctsoleil(A822,fctlattodouble(VLOOKUP(D822,#REF!,3,FALSE)),fctlontodouble(VLOOKUP(D822,#REF!,4,FALSE)),FALSE))),1,4)),1,2))*60+MID((MID((IF(ISERR(A822),"",fctsoleil(A822,fctlattodouble(VLOOKUP(D822,#REF!,3,FALSE)),fctlontodouble(VLOOKUP(D822,#REF!,4,FALSE)),FALSE))),1,4)),3,4))/(60*24))-fctlontodouble(VLOOKUP(D822,#REF!,4,FALSE))/360,1),
MOD(E822-fctlontodouble(VLOOKUP(D822,#REF!,4,FALSE))/360,1)&lt;MOD((((MID((MID((IF(ISERR(A822),"",fctsoleil(A822,fctlattodouble(VLOOKUP(D822,#REF!,3,FALSE)),fctlontodouble(VLOOKUP(D822,#REF!,4,FALSE)),FALSE))),7,4)),1,2))*60+MID((MID((IF(ISERR(A822),"",fctsoleil(A822,fctlattodouble(VLOOKUP(D822,#REF!,3,FALSE)),fctlontodouble(VLOOKUP(D822,#REF!,4,FALSE)),FALSE))),7,4)),3,4))/(60*24))-fctlontodouble(VLOOKUP(D822,#REF!,4,FALSE))/360,1)
),1," "),"")</f>
        <v/>
      </c>
      <c r="M822" s="79" t="str">
        <f t="shared" si="41"/>
        <v/>
      </c>
      <c r="N822" s="94"/>
      <c r="O822" s="83"/>
      <c r="P822" s="95"/>
      <c r="Q822" s="96"/>
      <c r="R822" s="97" t="str">
        <f>IF(AND(A822&lt;&gt;0,B822&lt;&gt;0,D822&lt;&gt;0,C822&lt;&gt;0,N822&lt;&gt;0),(vol_de_nuit(B822,D822,A822,C822,N822/24)*24),"")</f>
        <v/>
      </c>
      <c r="S822" s="98"/>
      <c r="T822" s="95"/>
      <c r="U822" s="99"/>
      <c r="V822" s="100"/>
      <c r="W822" s="101"/>
      <c r="X822" s="116" t="str">
        <f>IFERROR(IF(AND(VLOOKUP($F822,'Aircraft list'!$A$4:$G$39,2,FALSE)="YES",VLOOKUP($F822,'Aircraft list'!$A$4:$G$39,4,FALSE)="YES"),T822,""),"")</f>
        <v/>
      </c>
      <c r="Y822" s="115" t="str">
        <f>IFERROR(IF(AND(VLOOKUP($F822,'Aircraft list'!$A$4:$G$39,2,FALSE)="YES",VLOOKUP($F822,'Aircraft list'!$A$4:$G$39,4,FALSE)="YES"),V822,""),"")</f>
        <v/>
      </c>
      <c r="Z822" s="116" t="str">
        <f>IFERROR(IF(AND(VLOOKUP($F822,'Aircraft list'!$A$4:$G$39,3,FALSE)="YES",VLOOKUP($F822,'Aircraft list'!$A$4:$G$39,4,FALSE)="YES"),T822,""),"")</f>
        <v/>
      </c>
      <c r="AA822" s="115" t="str">
        <f>IFERROR(IF(AND(VLOOKUP($F822,'Aircraft list'!$A$4:$G$39,3,FALSE)="YES",VLOOKUP($F822,'Aircraft list'!$A$4:$G$39,4,FALSE)="YES"),V822,""),"")</f>
        <v/>
      </c>
      <c r="AB822" s="116" t="str">
        <f>IFERROR(IF(AND(VLOOKUP($F822,'Aircraft list'!$A$4:$G$39,2,FALSE)="YES",VLOOKUP($F822,'Aircraft list'!$A$4:$G$39,6,FALSE)="YES"),T822,""),"")</f>
        <v/>
      </c>
      <c r="AC822" s="115" t="str">
        <f>IFERROR(IF(AND(VLOOKUP($F822,'Aircraft list'!$A$4:$G$39,2,FALSE)="YES",VLOOKUP($F822,'Aircraft list'!$A$4:$G$39,6,FALSE)="YES"),V822,""),"")</f>
        <v/>
      </c>
      <c r="AD822" s="116" t="str">
        <f>IFERROR(IF(AND(VLOOKUP($F822,'Aircraft list'!$A$4:$G$39,3,FALSE)="YES",VLOOKUP($F822,'Aircraft list'!$A$4:$G$39,6,FALSE)="YES"),T822,""),"")</f>
        <v/>
      </c>
      <c r="AE822" s="117" t="str">
        <f>IFERROR(IF(AND(VLOOKUP($F822,'Aircraft list'!$A$4:$G$39,3,FALSE)="YES",VLOOKUP($F822,'Aircraft list'!$A$4:$G$39,6,FALSE)="YES"),U822,""),"")</f>
        <v/>
      </c>
      <c r="AF822" s="115" t="str">
        <f>IFERROR(IF(AND(VLOOKUP($F822,'Aircraft list'!$A$4:$G$39,3,FALSE)="YES",VLOOKUP($F822,'Aircraft list'!$A$4:$G$39,6,FALSE)="YES"),V822,""),"")</f>
        <v/>
      </c>
      <c r="AG822" s="116" t="str">
        <f>IFERROR(IF(VLOOKUP($F822,'Aircraft list'!$A$4:$G$39,5,FALSE)="YES",T822,""),"")</f>
        <v/>
      </c>
      <c r="AH822" s="117" t="str">
        <f>IFERROR(IF(VLOOKUP($F822,'Aircraft list'!$A$4:$G$39,5,FALSE)="YES",U822,""),"")</f>
        <v/>
      </c>
      <c r="AI822" s="115" t="str">
        <f>IFERROR(IF(VLOOKUP($F822,'Aircraft list'!$A$4:$G$39,5,FALSE)="YES",V822,""),"")</f>
        <v/>
      </c>
      <c r="AJ822" s="101"/>
      <c r="AK822" s="101"/>
      <c r="AL822" s="101"/>
      <c r="AM822" s="102" t="str">
        <f>IFERROR(IF(VLOOKUP($F822,'Aircraft list'!$A$4:$G$39,7,FALSE)="YES",N822,""),"")</f>
        <v/>
      </c>
      <c r="AN822" s="112"/>
      <c r="AO822" s="101"/>
      <c r="AP822" s="101"/>
      <c r="AQ822" s="101"/>
      <c r="AR822" s="111"/>
      <c r="AS822" s="102"/>
      <c r="AT822" s="102"/>
    </row>
    <row r="823" spans="1:46" s="50" customFormat="1">
      <c r="A823" s="84"/>
      <c r="B823" s="75"/>
      <c r="C823" s="76"/>
      <c r="D823" s="77"/>
      <c r="E823" s="73" t="str">
        <f t="shared" si="39"/>
        <v/>
      </c>
      <c r="F823" s="79"/>
      <c r="G823" s="80"/>
      <c r="H823" s="50" t="str">
        <f>IFERROR(IF(VLOOKUP(F823,'Aircraft list'!$A$4:$T$59, 3,FALSE)="YES", "ME", "SE" )," ")</f>
        <v xml:space="preserve"> </v>
      </c>
      <c r="I823" s="80"/>
      <c r="J823" s="81" t="str">
        <f ca="1">IFERROR(IF(AND(
MOD(C823-fctlontodouble(VLOOKUP(B823,#REF!,4,FALSE))/360,1)&gt;=MOD((((MID((MID((IF(ISERR(A823),"",fctsoleil(A823,fctlattodouble(VLOOKUP(B823,#REF!,3,FALSE)),fctlontodouble(VLOOKUP(B823,#REF!,4,FALSE)),FALSE))),1,4)),1,2))*60+MID((MID((IF(ISERR(A823),"",fctsoleil(A823,fctlattodouble(VLOOKUP(B823,#REF!,3,FALSE)),fctlontodouble(VLOOKUP(B823,#REF!,4,FALSE)),FALSE))),1,4)),3,4))/(60*24))-fctlontodouble(VLOOKUP(B823,#REF!,4,FALSE))/360,1),
MOD(C823-fctlontodouble(VLOOKUP(B823,#REF!,4,FALSE))/360,1)&lt;MOD((((MID((MID((IF(ISERR(A823),"",fctsoleil(A823,fctlattodouble(VLOOKUP(B823,#REF!,3,FALSE)),fctlontodouble(VLOOKUP(B823,#REF!,4,FALSE)),FALSE))),7,4)),1,2))*60+MID((MID((IF(ISERR(A823),"",fctsoleil(A823,fctlattodouble(VLOOKUP(B823,#REF!,3,FALSE)),fctlontodouble(VLOOKUP(B823,#REF!,4,FALSE)),FALSE))),7,4)),3,4))/(60*24))-fctlontodouble(VLOOKUP(B823,#REF!,4,FALSE))/360,1)
),1,""),"")</f>
        <v/>
      </c>
      <c r="K823" s="82" t="str">
        <f t="shared" si="40"/>
        <v/>
      </c>
      <c r="L823" s="79" t="str">
        <f ca="1">IFERROR(IF(AND(
MOD(E823-fctlontodouble(VLOOKUP(D823,#REF!,4,FALSE))/360,1)&gt;=MOD((((MID((MID((IF(ISERR(A823),"",fctsoleil(A823,fctlattodouble(VLOOKUP(D823,#REF!,3,FALSE)),fctlontodouble(VLOOKUP(D823,#REF!,4,FALSE)),FALSE))),1,4)),1,2))*60+MID((MID((IF(ISERR(A823),"",fctsoleil(A823,fctlattodouble(VLOOKUP(D823,#REF!,3,FALSE)),fctlontodouble(VLOOKUP(D823,#REF!,4,FALSE)),FALSE))),1,4)),3,4))/(60*24))-fctlontodouble(VLOOKUP(D823,#REF!,4,FALSE))/360,1),
MOD(E823-fctlontodouble(VLOOKUP(D823,#REF!,4,FALSE))/360,1)&lt;MOD((((MID((MID((IF(ISERR(A823),"",fctsoleil(A823,fctlattodouble(VLOOKUP(D823,#REF!,3,FALSE)),fctlontodouble(VLOOKUP(D823,#REF!,4,FALSE)),FALSE))),7,4)),1,2))*60+MID((MID((IF(ISERR(A823),"",fctsoleil(A823,fctlattodouble(VLOOKUP(D823,#REF!,3,FALSE)),fctlontodouble(VLOOKUP(D823,#REF!,4,FALSE)),FALSE))),7,4)),3,4))/(60*24))-fctlontodouble(VLOOKUP(D823,#REF!,4,FALSE))/360,1)
),1," "),"")</f>
        <v/>
      </c>
      <c r="M823" s="79" t="str">
        <f t="shared" si="41"/>
        <v/>
      </c>
      <c r="N823" s="94"/>
      <c r="O823" s="83"/>
      <c r="P823" s="95"/>
      <c r="Q823" s="96"/>
      <c r="R823" s="97" t="str">
        <f>IF(AND(A823&lt;&gt;0,B823&lt;&gt;0,D823&lt;&gt;0,C823&lt;&gt;0,N823&lt;&gt;0),(vol_de_nuit(B823,D823,A823,C823,N823/24)*24),"")</f>
        <v/>
      </c>
      <c r="S823" s="98"/>
      <c r="T823" s="95"/>
      <c r="U823" s="99"/>
      <c r="V823" s="100"/>
      <c r="W823" s="101"/>
      <c r="X823" s="116" t="str">
        <f>IFERROR(IF(AND(VLOOKUP($F823,'Aircraft list'!$A$4:$G$39,2,FALSE)="YES",VLOOKUP($F823,'Aircraft list'!$A$4:$G$39,4,FALSE)="YES"),T823,""),"")</f>
        <v/>
      </c>
      <c r="Y823" s="115" t="str">
        <f>IFERROR(IF(AND(VLOOKUP($F823,'Aircraft list'!$A$4:$G$39,2,FALSE)="YES",VLOOKUP($F823,'Aircraft list'!$A$4:$G$39,4,FALSE)="YES"),V823,""),"")</f>
        <v/>
      </c>
      <c r="Z823" s="116" t="str">
        <f>IFERROR(IF(AND(VLOOKUP($F823,'Aircraft list'!$A$4:$G$39,3,FALSE)="YES",VLOOKUP($F823,'Aircraft list'!$A$4:$G$39,4,FALSE)="YES"),T823,""),"")</f>
        <v/>
      </c>
      <c r="AA823" s="115" t="str">
        <f>IFERROR(IF(AND(VLOOKUP($F823,'Aircraft list'!$A$4:$G$39,3,FALSE)="YES",VLOOKUP($F823,'Aircraft list'!$A$4:$G$39,4,FALSE)="YES"),V823,""),"")</f>
        <v/>
      </c>
      <c r="AB823" s="116" t="str">
        <f>IFERROR(IF(AND(VLOOKUP($F823,'Aircraft list'!$A$4:$G$39,2,FALSE)="YES",VLOOKUP($F823,'Aircraft list'!$A$4:$G$39,6,FALSE)="YES"),T823,""),"")</f>
        <v/>
      </c>
      <c r="AC823" s="115" t="str">
        <f>IFERROR(IF(AND(VLOOKUP($F823,'Aircraft list'!$A$4:$G$39,2,FALSE)="YES",VLOOKUP($F823,'Aircraft list'!$A$4:$G$39,6,FALSE)="YES"),V823,""),"")</f>
        <v/>
      </c>
      <c r="AD823" s="116" t="str">
        <f>IFERROR(IF(AND(VLOOKUP($F823,'Aircraft list'!$A$4:$G$39,3,FALSE)="YES",VLOOKUP($F823,'Aircraft list'!$A$4:$G$39,6,FALSE)="YES"),T823,""),"")</f>
        <v/>
      </c>
      <c r="AE823" s="117" t="str">
        <f>IFERROR(IF(AND(VLOOKUP($F823,'Aircraft list'!$A$4:$G$39,3,FALSE)="YES",VLOOKUP($F823,'Aircraft list'!$A$4:$G$39,6,FALSE)="YES"),U823,""),"")</f>
        <v/>
      </c>
      <c r="AF823" s="115" t="str">
        <f>IFERROR(IF(AND(VLOOKUP($F823,'Aircraft list'!$A$4:$G$39,3,FALSE)="YES",VLOOKUP($F823,'Aircraft list'!$A$4:$G$39,6,FALSE)="YES"),V823,""),"")</f>
        <v/>
      </c>
      <c r="AG823" s="116" t="str">
        <f>IFERROR(IF(VLOOKUP($F823,'Aircraft list'!$A$4:$G$39,5,FALSE)="YES",T823,""),"")</f>
        <v/>
      </c>
      <c r="AH823" s="117" t="str">
        <f>IFERROR(IF(VLOOKUP($F823,'Aircraft list'!$A$4:$G$39,5,FALSE)="YES",U823,""),"")</f>
        <v/>
      </c>
      <c r="AI823" s="115" t="str">
        <f>IFERROR(IF(VLOOKUP($F823,'Aircraft list'!$A$4:$G$39,5,FALSE)="YES",V823,""),"")</f>
        <v/>
      </c>
      <c r="AJ823" s="101"/>
      <c r="AK823" s="101"/>
      <c r="AL823" s="101"/>
      <c r="AM823" s="102" t="str">
        <f>IFERROR(IF(VLOOKUP($F823,'Aircraft list'!$A$4:$G$39,7,FALSE)="YES",N823,""),"")</f>
        <v/>
      </c>
      <c r="AN823" s="112"/>
      <c r="AO823" s="101"/>
      <c r="AP823" s="101"/>
      <c r="AQ823" s="101"/>
      <c r="AR823" s="111"/>
      <c r="AS823" s="102"/>
      <c r="AT823" s="102"/>
    </row>
    <row r="824" spans="1:46" s="50" customFormat="1">
      <c r="A824" s="84"/>
      <c r="B824" s="75"/>
      <c r="C824" s="76"/>
      <c r="D824" s="77"/>
      <c r="E824" s="73" t="str">
        <f t="shared" si="39"/>
        <v/>
      </c>
      <c r="F824" s="79"/>
      <c r="G824" s="80"/>
      <c r="H824" s="50" t="str">
        <f>IFERROR(IF(VLOOKUP(F824,'Aircraft list'!$A$4:$T$59, 3,FALSE)="YES", "ME", "SE" )," ")</f>
        <v xml:space="preserve"> </v>
      </c>
      <c r="I824" s="80"/>
      <c r="J824" s="81" t="str">
        <f ca="1">IFERROR(IF(AND(
MOD(C824-fctlontodouble(VLOOKUP(B824,#REF!,4,FALSE))/360,1)&gt;=MOD((((MID((MID((IF(ISERR(A824),"",fctsoleil(A824,fctlattodouble(VLOOKUP(B824,#REF!,3,FALSE)),fctlontodouble(VLOOKUP(B824,#REF!,4,FALSE)),FALSE))),1,4)),1,2))*60+MID((MID((IF(ISERR(A824),"",fctsoleil(A824,fctlattodouble(VLOOKUP(B824,#REF!,3,FALSE)),fctlontodouble(VLOOKUP(B824,#REF!,4,FALSE)),FALSE))),1,4)),3,4))/(60*24))-fctlontodouble(VLOOKUP(B824,#REF!,4,FALSE))/360,1),
MOD(C824-fctlontodouble(VLOOKUP(B824,#REF!,4,FALSE))/360,1)&lt;MOD((((MID((MID((IF(ISERR(A824),"",fctsoleil(A824,fctlattodouble(VLOOKUP(B824,#REF!,3,FALSE)),fctlontodouble(VLOOKUP(B824,#REF!,4,FALSE)),FALSE))),7,4)),1,2))*60+MID((MID((IF(ISERR(A824),"",fctsoleil(A824,fctlattodouble(VLOOKUP(B824,#REF!,3,FALSE)),fctlontodouble(VLOOKUP(B824,#REF!,4,FALSE)),FALSE))),7,4)),3,4))/(60*24))-fctlontodouble(VLOOKUP(B824,#REF!,4,FALSE))/360,1)
),1,""),"")</f>
        <v/>
      </c>
      <c r="K824" s="82" t="str">
        <f t="shared" si="40"/>
        <v/>
      </c>
      <c r="L824" s="79" t="str">
        <f ca="1">IFERROR(IF(AND(
MOD(E824-fctlontodouble(VLOOKUP(D824,#REF!,4,FALSE))/360,1)&gt;=MOD((((MID((MID((IF(ISERR(A824),"",fctsoleil(A824,fctlattodouble(VLOOKUP(D824,#REF!,3,FALSE)),fctlontodouble(VLOOKUP(D824,#REF!,4,FALSE)),FALSE))),1,4)),1,2))*60+MID((MID((IF(ISERR(A824),"",fctsoleil(A824,fctlattodouble(VLOOKUP(D824,#REF!,3,FALSE)),fctlontodouble(VLOOKUP(D824,#REF!,4,FALSE)),FALSE))),1,4)),3,4))/(60*24))-fctlontodouble(VLOOKUP(D824,#REF!,4,FALSE))/360,1),
MOD(E824-fctlontodouble(VLOOKUP(D824,#REF!,4,FALSE))/360,1)&lt;MOD((((MID((MID((IF(ISERR(A824),"",fctsoleil(A824,fctlattodouble(VLOOKUP(D824,#REF!,3,FALSE)),fctlontodouble(VLOOKUP(D824,#REF!,4,FALSE)),FALSE))),7,4)),1,2))*60+MID((MID((IF(ISERR(A824),"",fctsoleil(A824,fctlattodouble(VLOOKUP(D824,#REF!,3,FALSE)),fctlontodouble(VLOOKUP(D824,#REF!,4,FALSE)),FALSE))),7,4)),3,4))/(60*24))-fctlontodouble(VLOOKUP(D824,#REF!,4,FALSE))/360,1)
),1," "),"")</f>
        <v/>
      </c>
      <c r="M824" s="79" t="str">
        <f t="shared" si="41"/>
        <v/>
      </c>
      <c r="N824" s="94"/>
      <c r="O824" s="83"/>
      <c r="P824" s="95"/>
      <c r="Q824" s="96"/>
      <c r="R824" s="97" t="str">
        <f>IF(AND(A824&lt;&gt;0,B824&lt;&gt;0,D824&lt;&gt;0,C824&lt;&gt;0,N824&lt;&gt;0),(vol_de_nuit(B824,D824,A824,C824,N824/24)*24),"")</f>
        <v/>
      </c>
      <c r="S824" s="98"/>
      <c r="T824" s="95"/>
      <c r="U824" s="99"/>
      <c r="V824" s="100"/>
      <c r="W824" s="101"/>
      <c r="X824" s="116" t="str">
        <f>IFERROR(IF(AND(VLOOKUP($F824,'Aircraft list'!$A$4:$G$39,2,FALSE)="YES",VLOOKUP($F824,'Aircraft list'!$A$4:$G$39,4,FALSE)="YES"),T824,""),"")</f>
        <v/>
      </c>
      <c r="Y824" s="115" t="str">
        <f>IFERROR(IF(AND(VLOOKUP($F824,'Aircraft list'!$A$4:$G$39,2,FALSE)="YES",VLOOKUP($F824,'Aircraft list'!$A$4:$G$39,4,FALSE)="YES"),V824,""),"")</f>
        <v/>
      </c>
      <c r="Z824" s="116" t="str">
        <f>IFERROR(IF(AND(VLOOKUP($F824,'Aircraft list'!$A$4:$G$39,3,FALSE)="YES",VLOOKUP($F824,'Aircraft list'!$A$4:$G$39,4,FALSE)="YES"),T824,""),"")</f>
        <v/>
      </c>
      <c r="AA824" s="115" t="str">
        <f>IFERROR(IF(AND(VLOOKUP($F824,'Aircraft list'!$A$4:$G$39,3,FALSE)="YES",VLOOKUP($F824,'Aircraft list'!$A$4:$G$39,4,FALSE)="YES"),V824,""),"")</f>
        <v/>
      </c>
      <c r="AB824" s="116" t="str">
        <f>IFERROR(IF(AND(VLOOKUP($F824,'Aircraft list'!$A$4:$G$39,2,FALSE)="YES",VLOOKUP($F824,'Aircraft list'!$A$4:$G$39,6,FALSE)="YES"),T824,""),"")</f>
        <v/>
      </c>
      <c r="AC824" s="115" t="str">
        <f>IFERROR(IF(AND(VLOOKUP($F824,'Aircraft list'!$A$4:$G$39,2,FALSE)="YES",VLOOKUP($F824,'Aircraft list'!$A$4:$G$39,6,FALSE)="YES"),V824,""),"")</f>
        <v/>
      </c>
      <c r="AD824" s="116" t="str">
        <f>IFERROR(IF(AND(VLOOKUP($F824,'Aircraft list'!$A$4:$G$39,3,FALSE)="YES",VLOOKUP($F824,'Aircraft list'!$A$4:$G$39,6,FALSE)="YES"),T824,""),"")</f>
        <v/>
      </c>
      <c r="AE824" s="117" t="str">
        <f>IFERROR(IF(AND(VLOOKUP($F824,'Aircraft list'!$A$4:$G$39,3,FALSE)="YES",VLOOKUP($F824,'Aircraft list'!$A$4:$G$39,6,FALSE)="YES"),U824,""),"")</f>
        <v/>
      </c>
      <c r="AF824" s="115" t="str">
        <f>IFERROR(IF(AND(VLOOKUP($F824,'Aircraft list'!$A$4:$G$39,3,FALSE)="YES",VLOOKUP($F824,'Aircraft list'!$A$4:$G$39,6,FALSE)="YES"),V824,""),"")</f>
        <v/>
      </c>
      <c r="AG824" s="116" t="str">
        <f>IFERROR(IF(VLOOKUP($F824,'Aircraft list'!$A$4:$G$39,5,FALSE)="YES",T824,""),"")</f>
        <v/>
      </c>
      <c r="AH824" s="117" t="str">
        <f>IFERROR(IF(VLOOKUP($F824,'Aircraft list'!$A$4:$G$39,5,FALSE)="YES",U824,""),"")</f>
        <v/>
      </c>
      <c r="AI824" s="115" t="str">
        <f>IFERROR(IF(VLOOKUP($F824,'Aircraft list'!$A$4:$G$39,5,FALSE)="YES",V824,""),"")</f>
        <v/>
      </c>
      <c r="AJ824" s="101"/>
      <c r="AK824" s="101"/>
      <c r="AL824" s="101"/>
      <c r="AM824" s="102" t="str">
        <f>IFERROR(IF(VLOOKUP($F824,'Aircraft list'!$A$4:$G$39,7,FALSE)="YES",N824,""),"")</f>
        <v/>
      </c>
      <c r="AN824" s="112"/>
      <c r="AO824" s="101"/>
      <c r="AP824" s="101"/>
      <c r="AQ824" s="101"/>
      <c r="AR824" s="111"/>
      <c r="AS824" s="102"/>
      <c r="AT824" s="102"/>
    </row>
    <row r="825" spans="1:46" s="50" customFormat="1">
      <c r="A825" s="84"/>
      <c r="B825" s="75"/>
      <c r="C825" s="76"/>
      <c r="D825" s="77"/>
      <c r="E825" s="73" t="str">
        <f t="shared" si="39"/>
        <v/>
      </c>
      <c r="F825" s="79"/>
      <c r="G825" s="80"/>
      <c r="H825" s="50" t="str">
        <f>IFERROR(IF(VLOOKUP(F825,'Aircraft list'!$A$4:$T$59, 3,FALSE)="YES", "ME", "SE" )," ")</f>
        <v xml:space="preserve"> </v>
      </c>
      <c r="I825" s="80"/>
      <c r="J825" s="81" t="str">
        <f ca="1">IFERROR(IF(AND(
MOD(C825-fctlontodouble(VLOOKUP(B825,#REF!,4,FALSE))/360,1)&gt;=MOD((((MID((MID((IF(ISERR(A825),"",fctsoleil(A825,fctlattodouble(VLOOKUP(B825,#REF!,3,FALSE)),fctlontodouble(VLOOKUP(B825,#REF!,4,FALSE)),FALSE))),1,4)),1,2))*60+MID((MID((IF(ISERR(A825),"",fctsoleil(A825,fctlattodouble(VLOOKUP(B825,#REF!,3,FALSE)),fctlontodouble(VLOOKUP(B825,#REF!,4,FALSE)),FALSE))),1,4)),3,4))/(60*24))-fctlontodouble(VLOOKUP(B825,#REF!,4,FALSE))/360,1),
MOD(C825-fctlontodouble(VLOOKUP(B825,#REF!,4,FALSE))/360,1)&lt;MOD((((MID((MID((IF(ISERR(A825),"",fctsoleil(A825,fctlattodouble(VLOOKUP(B825,#REF!,3,FALSE)),fctlontodouble(VLOOKUP(B825,#REF!,4,FALSE)),FALSE))),7,4)),1,2))*60+MID((MID((IF(ISERR(A825),"",fctsoleil(A825,fctlattodouble(VLOOKUP(B825,#REF!,3,FALSE)),fctlontodouble(VLOOKUP(B825,#REF!,4,FALSE)),FALSE))),7,4)),3,4))/(60*24))-fctlontodouble(VLOOKUP(B825,#REF!,4,FALSE))/360,1)
),1,""),"")</f>
        <v/>
      </c>
      <c r="K825" s="82" t="str">
        <f t="shared" si="40"/>
        <v/>
      </c>
      <c r="L825" s="79" t="str">
        <f ca="1">IFERROR(IF(AND(
MOD(E825-fctlontodouble(VLOOKUP(D825,#REF!,4,FALSE))/360,1)&gt;=MOD((((MID((MID((IF(ISERR(A825),"",fctsoleil(A825,fctlattodouble(VLOOKUP(D825,#REF!,3,FALSE)),fctlontodouble(VLOOKUP(D825,#REF!,4,FALSE)),FALSE))),1,4)),1,2))*60+MID((MID((IF(ISERR(A825),"",fctsoleil(A825,fctlattodouble(VLOOKUP(D825,#REF!,3,FALSE)),fctlontodouble(VLOOKUP(D825,#REF!,4,FALSE)),FALSE))),1,4)),3,4))/(60*24))-fctlontodouble(VLOOKUP(D825,#REF!,4,FALSE))/360,1),
MOD(E825-fctlontodouble(VLOOKUP(D825,#REF!,4,FALSE))/360,1)&lt;MOD((((MID((MID((IF(ISERR(A825),"",fctsoleil(A825,fctlattodouble(VLOOKUP(D825,#REF!,3,FALSE)),fctlontodouble(VLOOKUP(D825,#REF!,4,FALSE)),FALSE))),7,4)),1,2))*60+MID((MID((IF(ISERR(A825),"",fctsoleil(A825,fctlattodouble(VLOOKUP(D825,#REF!,3,FALSE)),fctlontodouble(VLOOKUP(D825,#REF!,4,FALSE)),FALSE))),7,4)),3,4))/(60*24))-fctlontodouble(VLOOKUP(D825,#REF!,4,FALSE))/360,1)
),1," "),"")</f>
        <v/>
      </c>
      <c r="M825" s="79" t="str">
        <f t="shared" si="41"/>
        <v/>
      </c>
      <c r="N825" s="94"/>
      <c r="O825" s="83"/>
      <c r="P825" s="95"/>
      <c r="Q825" s="96"/>
      <c r="R825" s="97" t="str">
        <f>IF(AND(A825&lt;&gt;0,B825&lt;&gt;0,D825&lt;&gt;0,C825&lt;&gt;0,N825&lt;&gt;0),(vol_de_nuit(B825,D825,A825,C825,N825/24)*24),"")</f>
        <v/>
      </c>
      <c r="S825" s="98"/>
      <c r="T825" s="95"/>
      <c r="U825" s="99"/>
      <c r="V825" s="100"/>
      <c r="W825" s="101"/>
      <c r="X825" s="116" t="str">
        <f>IFERROR(IF(AND(VLOOKUP($F825,'Aircraft list'!$A$4:$G$39,2,FALSE)="YES",VLOOKUP($F825,'Aircraft list'!$A$4:$G$39,4,FALSE)="YES"),T825,""),"")</f>
        <v/>
      </c>
      <c r="Y825" s="115" t="str">
        <f>IFERROR(IF(AND(VLOOKUP($F825,'Aircraft list'!$A$4:$G$39,2,FALSE)="YES",VLOOKUP($F825,'Aircraft list'!$A$4:$G$39,4,FALSE)="YES"),V825,""),"")</f>
        <v/>
      </c>
      <c r="Z825" s="116" t="str">
        <f>IFERROR(IF(AND(VLOOKUP($F825,'Aircraft list'!$A$4:$G$39,3,FALSE)="YES",VLOOKUP($F825,'Aircraft list'!$A$4:$G$39,4,FALSE)="YES"),T825,""),"")</f>
        <v/>
      </c>
      <c r="AA825" s="115" t="str">
        <f>IFERROR(IF(AND(VLOOKUP($F825,'Aircraft list'!$A$4:$G$39,3,FALSE)="YES",VLOOKUP($F825,'Aircraft list'!$A$4:$G$39,4,FALSE)="YES"),V825,""),"")</f>
        <v/>
      </c>
      <c r="AB825" s="116" t="str">
        <f>IFERROR(IF(AND(VLOOKUP($F825,'Aircraft list'!$A$4:$G$39,2,FALSE)="YES",VLOOKUP($F825,'Aircraft list'!$A$4:$G$39,6,FALSE)="YES"),T825,""),"")</f>
        <v/>
      </c>
      <c r="AC825" s="115" t="str">
        <f>IFERROR(IF(AND(VLOOKUP($F825,'Aircraft list'!$A$4:$G$39,2,FALSE)="YES",VLOOKUP($F825,'Aircraft list'!$A$4:$G$39,6,FALSE)="YES"),V825,""),"")</f>
        <v/>
      </c>
      <c r="AD825" s="116" t="str">
        <f>IFERROR(IF(AND(VLOOKUP($F825,'Aircraft list'!$A$4:$G$39,3,FALSE)="YES",VLOOKUP($F825,'Aircraft list'!$A$4:$G$39,6,FALSE)="YES"),T825,""),"")</f>
        <v/>
      </c>
      <c r="AE825" s="117" t="str">
        <f>IFERROR(IF(AND(VLOOKUP($F825,'Aircraft list'!$A$4:$G$39,3,FALSE)="YES",VLOOKUP($F825,'Aircraft list'!$A$4:$G$39,6,FALSE)="YES"),U825,""),"")</f>
        <v/>
      </c>
      <c r="AF825" s="115" t="str">
        <f>IFERROR(IF(AND(VLOOKUP($F825,'Aircraft list'!$A$4:$G$39,3,FALSE)="YES",VLOOKUP($F825,'Aircraft list'!$A$4:$G$39,6,FALSE)="YES"),V825,""),"")</f>
        <v/>
      </c>
      <c r="AG825" s="116" t="str">
        <f>IFERROR(IF(VLOOKUP($F825,'Aircraft list'!$A$4:$G$39,5,FALSE)="YES",T825,""),"")</f>
        <v/>
      </c>
      <c r="AH825" s="117" t="str">
        <f>IFERROR(IF(VLOOKUP($F825,'Aircraft list'!$A$4:$G$39,5,FALSE)="YES",U825,""),"")</f>
        <v/>
      </c>
      <c r="AI825" s="115" t="str">
        <f>IFERROR(IF(VLOOKUP($F825,'Aircraft list'!$A$4:$G$39,5,FALSE)="YES",V825,""),"")</f>
        <v/>
      </c>
      <c r="AJ825" s="101"/>
      <c r="AK825" s="101"/>
      <c r="AL825" s="101"/>
      <c r="AM825" s="102" t="str">
        <f>IFERROR(IF(VLOOKUP($F825,'Aircraft list'!$A$4:$G$39,7,FALSE)="YES",N825,""),"")</f>
        <v/>
      </c>
      <c r="AN825" s="112"/>
      <c r="AO825" s="101"/>
      <c r="AP825" s="101"/>
      <c r="AQ825" s="101"/>
      <c r="AR825" s="111"/>
      <c r="AS825" s="102"/>
      <c r="AT825" s="102"/>
    </row>
    <row r="826" spans="1:46" s="50" customFormat="1">
      <c r="A826" s="84"/>
      <c r="B826" s="75"/>
      <c r="C826" s="76"/>
      <c r="D826" s="77"/>
      <c r="E826" s="73" t="str">
        <f t="shared" si="39"/>
        <v/>
      </c>
      <c r="F826" s="79"/>
      <c r="G826" s="80"/>
      <c r="H826" s="50" t="str">
        <f>IFERROR(IF(VLOOKUP(F826,'Aircraft list'!$A$4:$T$59, 3,FALSE)="YES", "ME", "SE" )," ")</f>
        <v xml:space="preserve"> </v>
      </c>
      <c r="I826" s="80"/>
      <c r="J826" s="81" t="str">
        <f ca="1">IFERROR(IF(AND(
MOD(C826-fctlontodouble(VLOOKUP(B826,#REF!,4,FALSE))/360,1)&gt;=MOD((((MID((MID((IF(ISERR(A826),"",fctsoleil(A826,fctlattodouble(VLOOKUP(B826,#REF!,3,FALSE)),fctlontodouble(VLOOKUP(B826,#REF!,4,FALSE)),FALSE))),1,4)),1,2))*60+MID((MID((IF(ISERR(A826),"",fctsoleil(A826,fctlattodouble(VLOOKUP(B826,#REF!,3,FALSE)),fctlontodouble(VLOOKUP(B826,#REF!,4,FALSE)),FALSE))),1,4)),3,4))/(60*24))-fctlontodouble(VLOOKUP(B826,#REF!,4,FALSE))/360,1),
MOD(C826-fctlontodouble(VLOOKUP(B826,#REF!,4,FALSE))/360,1)&lt;MOD((((MID((MID((IF(ISERR(A826),"",fctsoleil(A826,fctlattodouble(VLOOKUP(B826,#REF!,3,FALSE)),fctlontodouble(VLOOKUP(B826,#REF!,4,FALSE)),FALSE))),7,4)),1,2))*60+MID((MID((IF(ISERR(A826),"",fctsoleil(A826,fctlattodouble(VLOOKUP(B826,#REF!,3,FALSE)),fctlontodouble(VLOOKUP(B826,#REF!,4,FALSE)),FALSE))),7,4)),3,4))/(60*24))-fctlontodouble(VLOOKUP(B826,#REF!,4,FALSE))/360,1)
),1,""),"")</f>
        <v/>
      </c>
      <c r="K826" s="82" t="str">
        <f t="shared" si="40"/>
        <v/>
      </c>
      <c r="L826" s="79" t="str">
        <f ca="1">IFERROR(IF(AND(
MOD(E826-fctlontodouble(VLOOKUP(D826,#REF!,4,FALSE))/360,1)&gt;=MOD((((MID((MID((IF(ISERR(A826),"",fctsoleil(A826,fctlattodouble(VLOOKUP(D826,#REF!,3,FALSE)),fctlontodouble(VLOOKUP(D826,#REF!,4,FALSE)),FALSE))),1,4)),1,2))*60+MID((MID((IF(ISERR(A826),"",fctsoleil(A826,fctlattodouble(VLOOKUP(D826,#REF!,3,FALSE)),fctlontodouble(VLOOKUP(D826,#REF!,4,FALSE)),FALSE))),1,4)),3,4))/(60*24))-fctlontodouble(VLOOKUP(D826,#REF!,4,FALSE))/360,1),
MOD(E826-fctlontodouble(VLOOKUP(D826,#REF!,4,FALSE))/360,1)&lt;MOD((((MID((MID((IF(ISERR(A826),"",fctsoleil(A826,fctlattodouble(VLOOKUP(D826,#REF!,3,FALSE)),fctlontodouble(VLOOKUP(D826,#REF!,4,FALSE)),FALSE))),7,4)),1,2))*60+MID((MID((IF(ISERR(A826),"",fctsoleil(A826,fctlattodouble(VLOOKUP(D826,#REF!,3,FALSE)),fctlontodouble(VLOOKUP(D826,#REF!,4,FALSE)),FALSE))),7,4)),3,4))/(60*24))-fctlontodouble(VLOOKUP(D826,#REF!,4,FALSE))/360,1)
),1," "),"")</f>
        <v/>
      </c>
      <c r="M826" s="79" t="str">
        <f t="shared" si="41"/>
        <v/>
      </c>
      <c r="N826" s="94"/>
      <c r="O826" s="83"/>
      <c r="P826" s="95"/>
      <c r="Q826" s="96"/>
      <c r="R826" s="97" t="str">
        <f>IF(AND(A826&lt;&gt;0,B826&lt;&gt;0,D826&lt;&gt;0,C826&lt;&gt;0,N826&lt;&gt;0),(vol_de_nuit(B826,D826,A826,C826,N826/24)*24),"")</f>
        <v/>
      </c>
      <c r="S826" s="98"/>
      <c r="T826" s="95"/>
      <c r="U826" s="99"/>
      <c r="V826" s="100"/>
      <c r="W826" s="101"/>
      <c r="X826" s="116" t="str">
        <f>IFERROR(IF(AND(VLOOKUP($F826,'Aircraft list'!$A$4:$G$39,2,FALSE)="YES",VLOOKUP($F826,'Aircraft list'!$A$4:$G$39,4,FALSE)="YES"),T826,""),"")</f>
        <v/>
      </c>
      <c r="Y826" s="115" t="str">
        <f>IFERROR(IF(AND(VLOOKUP($F826,'Aircraft list'!$A$4:$G$39,2,FALSE)="YES",VLOOKUP($F826,'Aircraft list'!$A$4:$G$39,4,FALSE)="YES"),V826,""),"")</f>
        <v/>
      </c>
      <c r="Z826" s="116" t="str">
        <f>IFERROR(IF(AND(VLOOKUP($F826,'Aircraft list'!$A$4:$G$39,3,FALSE)="YES",VLOOKUP($F826,'Aircraft list'!$A$4:$G$39,4,FALSE)="YES"),T826,""),"")</f>
        <v/>
      </c>
      <c r="AA826" s="115" t="str">
        <f>IFERROR(IF(AND(VLOOKUP($F826,'Aircraft list'!$A$4:$G$39,3,FALSE)="YES",VLOOKUP($F826,'Aircraft list'!$A$4:$G$39,4,FALSE)="YES"),V826,""),"")</f>
        <v/>
      </c>
      <c r="AB826" s="116" t="str">
        <f>IFERROR(IF(AND(VLOOKUP($F826,'Aircraft list'!$A$4:$G$39,2,FALSE)="YES",VLOOKUP($F826,'Aircraft list'!$A$4:$G$39,6,FALSE)="YES"),T826,""),"")</f>
        <v/>
      </c>
      <c r="AC826" s="115" t="str">
        <f>IFERROR(IF(AND(VLOOKUP($F826,'Aircraft list'!$A$4:$G$39,2,FALSE)="YES",VLOOKUP($F826,'Aircraft list'!$A$4:$G$39,6,FALSE)="YES"),V826,""),"")</f>
        <v/>
      </c>
      <c r="AD826" s="116" t="str">
        <f>IFERROR(IF(AND(VLOOKUP($F826,'Aircraft list'!$A$4:$G$39,3,FALSE)="YES",VLOOKUP($F826,'Aircraft list'!$A$4:$G$39,6,FALSE)="YES"),T826,""),"")</f>
        <v/>
      </c>
      <c r="AE826" s="117" t="str">
        <f>IFERROR(IF(AND(VLOOKUP($F826,'Aircraft list'!$A$4:$G$39,3,FALSE)="YES",VLOOKUP($F826,'Aircraft list'!$A$4:$G$39,6,FALSE)="YES"),U826,""),"")</f>
        <v/>
      </c>
      <c r="AF826" s="115" t="str">
        <f>IFERROR(IF(AND(VLOOKUP($F826,'Aircraft list'!$A$4:$G$39,3,FALSE)="YES",VLOOKUP($F826,'Aircraft list'!$A$4:$G$39,6,FALSE)="YES"),V826,""),"")</f>
        <v/>
      </c>
      <c r="AG826" s="116" t="str">
        <f>IFERROR(IF(VLOOKUP($F826,'Aircraft list'!$A$4:$G$39,5,FALSE)="YES",T826,""),"")</f>
        <v/>
      </c>
      <c r="AH826" s="117" t="str">
        <f>IFERROR(IF(VLOOKUP($F826,'Aircraft list'!$A$4:$G$39,5,FALSE)="YES",U826,""),"")</f>
        <v/>
      </c>
      <c r="AI826" s="115" t="str">
        <f>IFERROR(IF(VLOOKUP($F826,'Aircraft list'!$A$4:$G$39,5,FALSE)="YES",V826,""),"")</f>
        <v/>
      </c>
      <c r="AJ826" s="101"/>
      <c r="AK826" s="101"/>
      <c r="AL826" s="101"/>
      <c r="AM826" s="102" t="str">
        <f>IFERROR(IF(VLOOKUP($F826,'Aircraft list'!$A$4:$G$39,7,FALSE)="YES",N826,""),"")</f>
        <v/>
      </c>
      <c r="AN826" s="112"/>
      <c r="AO826" s="101"/>
      <c r="AP826" s="101"/>
      <c r="AQ826" s="101"/>
      <c r="AR826" s="111"/>
      <c r="AS826" s="102"/>
      <c r="AT826" s="102"/>
    </row>
    <row r="827" spans="1:46" s="50" customFormat="1">
      <c r="A827" s="84"/>
      <c r="B827" s="75"/>
      <c r="C827" s="76"/>
      <c r="D827" s="77"/>
      <c r="E827" s="73" t="str">
        <f t="shared" si="39"/>
        <v/>
      </c>
      <c r="F827" s="79"/>
      <c r="G827" s="80"/>
      <c r="H827" s="50" t="str">
        <f>IFERROR(IF(VLOOKUP(F827,'Aircraft list'!$A$4:$T$59, 3,FALSE)="YES", "ME", "SE" )," ")</f>
        <v xml:space="preserve"> </v>
      </c>
      <c r="I827" s="80"/>
      <c r="J827" s="81" t="str">
        <f ca="1">IFERROR(IF(AND(
MOD(C827-fctlontodouble(VLOOKUP(B827,#REF!,4,FALSE))/360,1)&gt;=MOD((((MID((MID((IF(ISERR(A827),"",fctsoleil(A827,fctlattodouble(VLOOKUP(B827,#REF!,3,FALSE)),fctlontodouble(VLOOKUP(B827,#REF!,4,FALSE)),FALSE))),1,4)),1,2))*60+MID((MID((IF(ISERR(A827),"",fctsoleil(A827,fctlattodouble(VLOOKUP(B827,#REF!,3,FALSE)),fctlontodouble(VLOOKUP(B827,#REF!,4,FALSE)),FALSE))),1,4)),3,4))/(60*24))-fctlontodouble(VLOOKUP(B827,#REF!,4,FALSE))/360,1),
MOD(C827-fctlontodouble(VLOOKUP(B827,#REF!,4,FALSE))/360,1)&lt;MOD((((MID((MID((IF(ISERR(A827),"",fctsoleil(A827,fctlattodouble(VLOOKUP(B827,#REF!,3,FALSE)),fctlontodouble(VLOOKUP(B827,#REF!,4,FALSE)),FALSE))),7,4)),1,2))*60+MID((MID((IF(ISERR(A827),"",fctsoleil(A827,fctlattodouble(VLOOKUP(B827,#REF!,3,FALSE)),fctlontodouble(VLOOKUP(B827,#REF!,4,FALSE)),FALSE))),7,4)),3,4))/(60*24))-fctlontodouble(VLOOKUP(B827,#REF!,4,FALSE))/360,1)
),1,""),"")</f>
        <v/>
      </c>
      <c r="K827" s="82" t="str">
        <f t="shared" si="40"/>
        <v/>
      </c>
      <c r="L827" s="79" t="str">
        <f ca="1">IFERROR(IF(AND(
MOD(E827-fctlontodouble(VLOOKUP(D827,#REF!,4,FALSE))/360,1)&gt;=MOD((((MID((MID((IF(ISERR(A827),"",fctsoleil(A827,fctlattodouble(VLOOKUP(D827,#REF!,3,FALSE)),fctlontodouble(VLOOKUP(D827,#REF!,4,FALSE)),FALSE))),1,4)),1,2))*60+MID((MID((IF(ISERR(A827),"",fctsoleil(A827,fctlattodouble(VLOOKUP(D827,#REF!,3,FALSE)),fctlontodouble(VLOOKUP(D827,#REF!,4,FALSE)),FALSE))),1,4)),3,4))/(60*24))-fctlontodouble(VLOOKUP(D827,#REF!,4,FALSE))/360,1),
MOD(E827-fctlontodouble(VLOOKUP(D827,#REF!,4,FALSE))/360,1)&lt;MOD((((MID((MID((IF(ISERR(A827),"",fctsoleil(A827,fctlattodouble(VLOOKUP(D827,#REF!,3,FALSE)),fctlontodouble(VLOOKUP(D827,#REF!,4,FALSE)),FALSE))),7,4)),1,2))*60+MID((MID((IF(ISERR(A827),"",fctsoleil(A827,fctlattodouble(VLOOKUP(D827,#REF!,3,FALSE)),fctlontodouble(VLOOKUP(D827,#REF!,4,FALSE)),FALSE))),7,4)),3,4))/(60*24))-fctlontodouble(VLOOKUP(D827,#REF!,4,FALSE))/360,1)
),1," "),"")</f>
        <v/>
      </c>
      <c r="M827" s="79" t="str">
        <f t="shared" si="41"/>
        <v/>
      </c>
      <c r="N827" s="94"/>
      <c r="O827" s="83"/>
      <c r="P827" s="95"/>
      <c r="Q827" s="96"/>
      <c r="R827" s="97" t="str">
        <f>IF(AND(A827&lt;&gt;0,B827&lt;&gt;0,D827&lt;&gt;0,C827&lt;&gt;0,N827&lt;&gt;0),(vol_de_nuit(B827,D827,A827,C827,N827/24)*24),"")</f>
        <v/>
      </c>
      <c r="S827" s="98"/>
      <c r="T827" s="95"/>
      <c r="U827" s="99"/>
      <c r="V827" s="100"/>
      <c r="W827" s="101"/>
      <c r="X827" s="116" t="str">
        <f>IFERROR(IF(AND(VLOOKUP($F827,'Aircraft list'!$A$4:$G$39,2,FALSE)="YES",VLOOKUP($F827,'Aircraft list'!$A$4:$G$39,4,FALSE)="YES"),T827,""),"")</f>
        <v/>
      </c>
      <c r="Y827" s="115" t="str">
        <f>IFERROR(IF(AND(VLOOKUP($F827,'Aircraft list'!$A$4:$G$39,2,FALSE)="YES",VLOOKUP($F827,'Aircraft list'!$A$4:$G$39,4,FALSE)="YES"),V827,""),"")</f>
        <v/>
      </c>
      <c r="Z827" s="116" t="str">
        <f>IFERROR(IF(AND(VLOOKUP($F827,'Aircraft list'!$A$4:$G$39,3,FALSE)="YES",VLOOKUP($F827,'Aircraft list'!$A$4:$G$39,4,FALSE)="YES"),T827,""),"")</f>
        <v/>
      </c>
      <c r="AA827" s="115" t="str">
        <f>IFERROR(IF(AND(VLOOKUP($F827,'Aircraft list'!$A$4:$G$39,3,FALSE)="YES",VLOOKUP($F827,'Aircraft list'!$A$4:$G$39,4,FALSE)="YES"),V827,""),"")</f>
        <v/>
      </c>
      <c r="AB827" s="116" t="str">
        <f>IFERROR(IF(AND(VLOOKUP($F827,'Aircraft list'!$A$4:$G$39,2,FALSE)="YES",VLOOKUP($F827,'Aircraft list'!$A$4:$G$39,6,FALSE)="YES"),T827,""),"")</f>
        <v/>
      </c>
      <c r="AC827" s="115" t="str">
        <f>IFERROR(IF(AND(VLOOKUP($F827,'Aircraft list'!$A$4:$G$39,2,FALSE)="YES",VLOOKUP($F827,'Aircraft list'!$A$4:$G$39,6,FALSE)="YES"),V827,""),"")</f>
        <v/>
      </c>
      <c r="AD827" s="116" t="str">
        <f>IFERROR(IF(AND(VLOOKUP($F827,'Aircraft list'!$A$4:$G$39,3,FALSE)="YES",VLOOKUP($F827,'Aircraft list'!$A$4:$G$39,6,FALSE)="YES"),T827,""),"")</f>
        <v/>
      </c>
      <c r="AE827" s="117" t="str">
        <f>IFERROR(IF(AND(VLOOKUP($F827,'Aircraft list'!$A$4:$G$39,3,FALSE)="YES",VLOOKUP($F827,'Aircraft list'!$A$4:$G$39,6,FALSE)="YES"),U827,""),"")</f>
        <v/>
      </c>
      <c r="AF827" s="115" t="str">
        <f>IFERROR(IF(AND(VLOOKUP($F827,'Aircraft list'!$A$4:$G$39,3,FALSE)="YES",VLOOKUP($F827,'Aircraft list'!$A$4:$G$39,6,FALSE)="YES"),V827,""),"")</f>
        <v/>
      </c>
      <c r="AG827" s="116" t="str">
        <f>IFERROR(IF(VLOOKUP($F827,'Aircraft list'!$A$4:$G$39,5,FALSE)="YES",T827,""),"")</f>
        <v/>
      </c>
      <c r="AH827" s="117" t="str">
        <f>IFERROR(IF(VLOOKUP($F827,'Aircraft list'!$A$4:$G$39,5,FALSE)="YES",U827,""),"")</f>
        <v/>
      </c>
      <c r="AI827" s="115" t="str">
        <f>IFERROR(IF(VLOOKUP($F827,'Aircraft list'!$A$4:$G$39,5,FALSE)="YES",V827,""),"")</f>
        <v/>
      </c>
      <c r="AJ827" s="101"/>
      <c r="AK827" s="101"/>
      <c r="AL827" s="101"/>
      <c r="AM827" s="102" t="str">
        <f>IFERROR(IF(VLOOKUP($F827,'Aircraft list'!$A$4:$G$39,7,FALSE)="YES",N827,""),"")</f>
        <v/>
      </c>
      <c r="AN827" s="112"/>
      <c r="AO827" s="101"/>
      <c r="AP827" s="101"/>
      <c r="AQ827" s="101"/>
      <c r="AR827" s="111"/>
      <c r="AS827" s="102"/>
      <c r="AT827" s="102"/>
    </row>
    <row r="828" spans="1:46" s="50" customFormat="1">
      <c r="A828" s="84"/>
      <c r="B828" s="75"/>
      <c r="C828" s="76"/>
      <c r="D828" s="77"/>
      <c r="E828" s="73" t="str">
        <f t="shared" si="39"/>
        <v/>
      </c>
      <c r="F828" s="79"/>
      <c r="G828" s="80"/>
      <c r="H828" s="50" t="str">
        <f>IFERROR(IF(VLOOKUP(F828,'Aircraft list'!$A$4:$T$59, 3,FALSE)="YES", "ME", "SE" )," ")</f>
        <v xml:space="preserve"> </v>
      </c>
      <c r="I828" s="80"/>
      <c r="J828" s="81" t="str">
        <f ca="1">IFERROR(IF(AND(
MOD(C828-fctlontodouble(VLOOKUP(B828,#REF!,4,FALSE))/360,1)&gt;=MOD((((MID((MID((IF(ISERR(A828),"",fctsoleil(A828,fctlattodouble(VLOOKUP(B828,#REF!,3,FALSE)),fctlontodouble(VLOOKUP(B828,#REF!,4,FALSE)),FALSE))),1,4)),1,2))*60+MID((MID((IF(ISERR(A828),"",fctsoleil(A828,fctlattodouble(VLOOKUP(B828,#REF!,3,FALSE)),fctlontodouble(VLOOKUP(B828,#REF!,4,FALSE)),FALSE))),1,4)),3,4))/(60*24))-fctlontodouble(VLOOKUP(B828,#REF!,4,FALSE))/360,1),
MOD(C828-fctlontodouble(VLOOKUP(B828,#REF!,4,FALSE))/360,1)&lt;MOD((((MID((MID((IF(ISERR(A828),"",fctsoleil(A828,fctlattodouble(VLOOKUP(B828,#REF!,3,FALSE)),fctlontodouble(VLOOKUP(B828,#REF!,4,FALSE)),FALSE))),7,4)),1,2))*60+MID((MID((IF(ISERR(A828),"",fctsoleil(A828,fctlattodouble(VLOOKUP(B828,#REF!,3,FALSE)),fctlontodouble(VLOOKUP(B828,#REF!,4,FALSE)),FALSE))),7,4)),3,4))/(60*24))-fctlontodouble(VLOOKUP(B828,#REF!,4,FALSE))/360,1)
),1,""),"")</f>
        <v/>
      </c>
      <c r="K828" s="82" t="str">
        <f t="shared" si="40"/>
        <v/>
      </c>
      <c r="L828" s="79" t="str">
        <f ca="1">IFERROR(IF(AND(
MOD(E828-fctlontodouble(VLOOKUP(D828,#REF!,4,FALSE))/360,1)&gt;=MOD((((MID((MID((IF(ISERR(A828),"",fctsoleil(A828,fctlattodouble(VLOOKUP(D828,#REF!,3,FALSE)),fctlontodouble(VLOOKUP(D828,#REF!,4,FALSE)),FALSE))),1,4)),1,2))*60+MID((MID((IF(ISERR(A828),"",fctsoleil(A828,fctlattodouble(VLOOKUP(D828,#REF!,3,FALSE)),fctlontodouble(VLOOKUP(D828,#REF!,4,FALSE)),FALSE))),1,4)),3,4))/(60*24))-fctlontodouble(VLOOKUP(D828,#REF!,4,FALSE))/360,1),
MOD(E828-fctlontodouble(VLOOKUP(D828,#REF!,4,FALSE))/360,1)&lt;MOD((((MID((MID((IF(ISERR(A828),"",fctsoleil(A828,fctlattodouble(VLOOKUP(D828,#REF!,3,FALSE)),fctlontodouble(VLOOKUP(D828,#REF!,4,FALSE)),FALSE))),7,4)),1,2))*60+MID((MID((IF(ISERR(A828),"",fctsoleil(A828,fctlattodouble(VLOOKUP(D828,#REF!,3,FALSE)),fctlontodouble(VLOOKUP(D828,#REF!,4,FALSE)),FALSE))),7,4)),3,4))/(60*24))-fctlontodouble(VLOOKUP(D828,#REF!,4,FALSE))/360,1)
),1," "),"")</f>
        <v/>
      </c>
      <c r="M828" s="79" t="str">
        <f t="shared" si="41"/>
        <v/>
      </c>
      <c r="N828" s="94"/>
      <c r="O828" s="83"/>
      <c r="P828" s="95"/>
      <c r="Q828" s="96"/>
      <c r="R828" s="97" t="str">
        <f>IF(AND(A828&lt;&gt;0,B828&lt;&gt;0,D828&lt;&gt;0,C828&lt;&gt;0,N828&lt;&gt;0),(vol_de_nuit(B828,D828,A828,C828,N828/24)*24),"")</f>
        <v/>
      </c>
      <c r="S828" s="98"/>
      <c r="T828" s="95"/>
      <c r="U828" s="99"/>
      <c r="V828" s="100"/>
      <c r="W828" s="101"/>
      <c r="X828" s="116" t="str">
        <f>IFERROR(IF(AND(VLOOKUP($F828,'Aircraft list'!$A$4:$G$39,2,FALSE)="YES",VLOOKUP($F828,'Aircraft list'!$A$4:$G$39,4,FALSE)="YES"),T828,""),"")</f>
        <v/>
      </c>
      <c r="Y828" s="115" t="str">
        <f>IFERROR(IF(AND(VLOOKUP($F828,'Aircraft list'!$A$4:$G$39,2,FALSE)="YES",VLOOKUP($F828,'Aircraft list'!$A$4:$G$39,4,FALSE)="YES"),V828,""),"")</f>
        <v/>
      </c>
      <c r="Z828" s="116" t="str">
        <f>IFERROR(IF(AND(VLOOKUP($F828,'Aircraft list'!$A$4:$G$39,3,FALSE)="YES",VLOOKUP($F828,'Aircraft list'!$A$4:$G$39,4,FALSE)="YES"),T828,""),"")</f>
        <v/>
      </c>
      <c r="AA828" s="115" t="str">
        <f>IFERROR(IF(AND(VLOOKUP($F828,'Aircraft list'!$A$4:$G$39,3,FALSE)="YES",VLOOKUP($F828,'Aircraft list'!$A$4:$G$39,4,FALSE)="YES"),V828,""),"")</f>
        <v/>
      </c>
      <c r="AB828" s="116" t="str">
        <f>IFERROR(IF(AND(VLOOKUP($F828,'Aircraft list'!$A$4:$G$39,2,FALSE)="YES",VLOOKUP($F828,'Aircraft list'!$A$4:$G$39,6,FALSE)="YES"),T828,""),"")</f>
        <v/>
      </c>
      <c r="AC828" s="115" t="str">
        <f>IFERROR(IF(AND(VLOOKUP($F828,'Aircraft list'!$A$4:$G$39,2,FALSE)="YES",VLOOKUP($F828,'Aircraft list'!$A$4:$G$39,6,FALSE)="YES"),V828,""),"")</f>
        <v/>
      </c>
      <c r="AD828" s="116" t="str">
        <f>IFERROR(IF(AND(VLOOKUP($F828,'Aircraft list'!$A$4:$G$39,3,FALSE)="YES",VLOOKUP($F828,'Aircraft list'!$A$4:$G$39,6,FALSE)="YES"),T828,""),"")</f>
        <v/>
      </c>
      <c r="AE828" s="117" t="str">
        <f>IFERROR(IF(AND(VLOOKUP($F828,'Aircraft list'!$A$4:$G$39,3,FALSE)="YES",VLOOKUP($F828,'Aircraft list'!$A$4:$G$39,6,FALSE)="YES"),U828,""),"")</f>
        <v/>
      </c>
      <c r="AF828" s="115" t="str">
        <f>IFERROR(IF(AND(VLOOKUP($F828,'Aircraft list'!$A$4:$G$39,3,FALSE)="YES",VLOOKUP($F828,'Aircraft list'!$A$4:$G$39,6,FALSE)="YES"),V828,""),"")</f>
        <v/>
      </c>
      <c r="AG828" s="116" t="str">
        <f>IFERROR(IF(VLOOKUP($F828,'Aircraft list'!$A$4:$G$39,5,FALSE)="YES",T828,""),"")</f>
        <v/>
      </c>
      <c r="AH828" s="117" t="str">
        <f>IFERROR(IF(VLOOKUP($F828,'Aircraft list'!$A$4:$G$39,5,FALSE)="YES",U828,""),"")</f>
        <v/>
      </c>
      <c r="AI828" s="115" t="str">
        <f>IFERROR(IF(VLOOKUP($F828,'Aircraft list'!$A$4:$G$39,5,FALSE)="YES",V828,""),"")</f>
        <v/>
      </c>
      <c r="AJ828" s="101"/>
      <c r="AK828" s="101"/>
      <c r="AL828" s="101"/>
      <c r="AM828" s="102" t="str">
        <f>IFERROR(IF(VLOOKUP($F828,'Aircraft list'!$A$4:$G$39,7,FALSE)="YES",N828,""),"")</f>
        <v/>
      </c>
      <c r="AN828" s="112"/>
      <c r="AO828" s="101"/>
      <c r="AP828" s="101"/>
      <c r="AQ828" s="101"/>
      <c r="AR828" s="111"/>
      <c r="AS828" s="102"/>
      <c r="AT828" s="102"/>
    </row>
    <row r="829" spans="1:46" s="50" customFormat="1">
      <c r="A829" s="84"/>
      <c r="B829" s="75"/>
      <c r="C829" s="76"/>
      <c r="D829" s="77"/>
      <c r="E829" s="73" t="str">
        <f t="shared" si="39"/>
        <v/>
      </c>
      <c r="F829" s="79"/>
      <c r="G829" s="80"/>
      <c r="H829" s="50" t="str">
        <f>IFERROR(IF(VLOOKUP(F829,'Aircraft list'!$A$4:$T$59, 3,FALSE)="YES", "ME", "SE" )," ")</f>
        <v xml:space="preserve"> </v>
      </c>
      <c r="I829" s="80"/>
      <c r="J829" s="81" t="str">
        <f ca="1">IFERROR(IF(AND(
MOD(C829-fctlontodouble(VLOOKUP(B829,#REF!,4,FALSE))/360,1)&gt;=MOD((((MID((MID((IF(ISERR(A829),"",fctsoleil(A829,fctlattodouble(VLOOKUP(B829,#REF!,3,FALSE)),fctlontodouble(VLOOKUP(B829,#REF!,4,FALSE)),FALSE))),1,4)),1,2))*60+MID((MID((IF(ISERR(A829),"",fctsoleil(A829,fctlattodouble(VLOOKUP(B829,#REF!,3,FALSE)),fctlontodouble(VLOOKUP(B829,#REF!,4,FALSE)),FALSE))),1,4)),3,4))/(60*24))-fctlontodouble(VLOOKUP(B829,#REF!,4,FALSE))/360,1),
MOD(C829-fctlontodouble(VLOOKUP(B829,#REF!,4,FALSE))/360,1)&lt;MOD((((MID((MID((IF(ISERR(A829),"",fctsoleil(A829,fctlattodouble(VLOOKUP(B829,#REF!,3,FALSE)),fctlontodouble(VLOOKUP(B829,#REF!,4,FALSE)),FALSE))),7,4)),1,2))*60+MID((MID((IF(ISERR(A829),"",fctsoleil(A829,fctlattodouble(VLOOKUP(B829,#REF!,3,FALSE)),fctlontodouble(VLOOKUP(B829,#REF!,4,FALSE)),FALSE))),7,4)),3,4))/(60*24))-fctlontodouble(VLOOKUP(B829,#REF!,4,FALSE))/360,1)
),1,""),"")</f>
        <v/>
      </c>
      <c r="K829" s="82" t="str">
        <f t="shared" si="40"/>
        <v/>
      </c>
      <c r="L829" s="79" t="str">
        <f ca="1">IFERROR(IF(AND(
MOD(E829-fctlontodouble(VLOOKUP(D829,#REF!,4,FALSE))/360,1)&gt;=MOD((((MID((MID((IF(ISERR(A829),"",fctsoleil(A829,fctlattodouble(VLOOKUP(D829,#REF!,3,FALSE)),fctlontodouble(VLOOKUP(D829,#REF!,4,FALSE)),FALSE))),1,4)),1,2))*60+MID((MID((IF(ISERR(A829),"",fctsoleil(A829,fctlattodouble(VLOOKUP(D829,#REF!,3,FALSE)),fctlontodouble(VLOOKUP(D829,#REF!,4,FALSE)),FALSE))),1,4)),3,4))/(60*24))-fctlontodouble(VLOOKUP(D829,#REF!,4,FALSE))/360,1),
MOD(E829-fctlontodouble(VLOOKUP(D829,#REF!,4,FALSE))/360,1)&lt;MOD((((MID((MID((IF(ISERR(A829),"",fctsoleil(A829,fctlattodouble(VLOOKUP(D829,#REF!,3,FALSE)),fctlontodouble(VLOOKUP(D829,#REF!,4,FALSE)),FALSE))),7,4)),1,2))*60+MID((MID((IF(ISERR(A829),"",fctsoleil(A829,fctlattodouble(VLOOKUP(D829,#REF!,3,FALSE)),fctlontodouble(VLOOKUP(D829,#REF!,4,FALSE)),FALSE))),7,4)),3,4))/(60*24))-fctlontodouble(VLOOKUP(D829,#REF!,4,FALSE))/360,1)
),1," "),"")</f>
        <v/>
      </c>
      <c r="M829" s="79" t="str">
        <f t="shared" si="41"/>
        <v/>
      </c>
      <c r="N829" s="94"/>
      <c r="O829" s="83"/>
      <c r="P829" s="95"/>
      <c r="Q829" s="96"/>
      <c r="R829" s="97" t="str">
        <f>IF(AND(A829&lt;&gt;0,B829&lt;&gt;0,D829&lt;&gt;0,C829&lt;&gt;0,N829&lt;&gt;0),(vol_de_nuit(B829,D829,A829,C829,N829/24)*24),"")</f>
        <v/>
      </c>
      <c r="S829" s="98"/>
      <c r="T829" s="95"/>
      <c r="U829" s="99"/>
      <c r="V829" s="100"/>
      <c r="W829" s="101"/>
      <c r="X829" s="116" t="str">
        <f>IFERROR(IF(AND(VLOOKUP($F829,'Aircraft list'!$A$4:$G$39,2,FALSE)="YES",VLOOKUP($F829,'Aircraft list'!$A$4:$G$39,4,FALSE)="YES"),T829,""),"")</f>
        <v/>
      </c>
      <c r="Y829" s="115" t="str">
        <f>IFERROR(IF(AND(VLOOKUP($F829,'Aircraft list'!$A$4:$G$39,2,FALSE)="YES",VLOOKUP($F829,'Aircraft list'!$A$4:$G$39,4,FALSE)="YES"),V829,""),"")</f>
        <v/>
      </c>
      <c r="Z829" s="116" t="str">
        <f>IFERROR(IF(AND(VLOOKUP($F829,'Aircraft list'!$A$4:$G$39,3,FALSE)="YES",VLOOKUP($F829,'Aircraft list'!$A$4:$G$39,4,FALSE)="YES"),T829,""),"")</f>
        <v/>
      </c>
      <c r="AA829" s="115" t="str">
        <f>IFERROR(IF(AND(VLOOKUP($F829,'Aircraft list'!$A$4:$G$39,3,FALSE)="YES",VLOOKUP($F829,'Aircraft list'!$A$4:$G$39,4,FALSE)="YES"),V829,""),"")</f>
        <v/>
      </c>
      <c r="AB829" s="116" t="str">
        <f>IFERROR(IF(AND(VLOOKUP($F829,'Aircraft list'!$A$4:$G$39,2,FALSE)="YES",VLOOKUP($F829,'Aircraft list'!$A$4:$G$39,6,FALSE)="YES"),T829,""),"")</f>
        <v/>
      </c>
      <c r="AC829" s="115" t="str">
        <f>IFERROR(IF(AND(VLOOKUP($F829,'Aircraft list'!$A$4:$G$39,2,FALSE)="YES",VLOOKUP($F829,'Aircraft list'!$A$4:$G$39,6,FALSE)="YES"),V829,""),"")</f>
        <v/>
      </c>
      <c r="AD829" s="116" t="str">
        <f>IFERROR(IF(AND(VLOOKUP($F829,'Aircraft list'!$A$4:$G$39,3,FALSE)="YES",VLOOKUP($F829,'Aircraft list'!$A$4:$G$39,6,FALSE)="YES"),T829,""),"")</f>
        <v/>
      </c>
      <c r="AE829" s="117" t="str">
        <f>IFERROR(IF(AND(VLOOKUP($F829,'Aircraft list'!$A$4:$G$39,3,FALSE)="YES",VLOOKUP($F829,'Aircraft list'!$A$4:$G$39,6,FALSE)="YES"),U829,""),"")</f>
        <v/>
      </c>
      <c r="AF829" s="115" t="str">
        <f>IFERROR(IF(AND(VLOOKUP($F829,'Aircraft list'!$A$4:$G$39,3,FALSE)="YES",VLOOKUP($F829,'Aircraft list'!$A$4:$G$39,6,FALSE)="YES"),V829,""),"")</f>
        <v/>
      </c>
      <c r="AG829" s="116" t="str">
        <f>IFERROR(IF(VLOOKUP($F829,'Aircraft list'!$A$4:$G$39,5,FALSE)="YES",T829,""),"")</f>
        <v/>
      </c>
      <c r="AH829" s="117" t="str">
        <f>IFERROR(IF(VLOOKUP($F829,'Aircraft list'!$A$4:$G$39,5,FALSE)="YES",U829,""),"")</f>
        <v/>
      </c>
      <c r="AI829" s="115" t="str">
        <f>IFERROR(IF(VLOOKUP($F829,'Aircraft list'!$A$4:$G$39,5,FALSE)="YES",V829,""),"")</f>
        <v/>
      </c>
      <c r="AJ829" s="101"/>
      <c r="AK829" s="101"/>
      <c r="AL829" s="101"/>
      <c r="AM829" s="102" t="str">
        <f>IFERROR(IF(VLOOKUP($F829,'Aircraft list'!$A$4:$G$39,7,FALSE)="YES",N829,""),"")</f>
        <v/>
      </c>
      <c r="AN829" s="112"/>
      <c r="AO829" s="101"/>
      <c r="AP829" s="101"/>
      <c r="AQ829" s="101"/>
      <c r="AR829" s="111"/>
      <c r="AS829" s="102"/>
      <c r="AT829" s="102"/>
    </row>
    <row r="830" spans="1:46" s="50" customFormat="1">
      <c r="A830" s="84"/>
      <c r="B830" s="75"/>
      <c r="C830" s="76"/>
      <c r="D830" s="77"/>
      <c r="E830" s="73" t="str">
        <f t="shared" si="39"/>
        <v/>
      </c>
      <c r="F830" s="79"/>
      <c r="G830" s="80"/>
      <c r="H830" s="50" t="str">
        <f>IFERROR(IF(VLOOKUP(F830,'Aircraft list'!$A$4:$T$59, 3,FALSE)="YES", "ME", "SE" )," ")</f>
        <v xml:space="preserve"> </v>
      </c>
      <c r="I830" s="80"/>
      <c r="J830" s="81" t="str">
        <f ca="1">IFERROR(IF(AND(
MOD(C830-fctlontodouble(VLOOKUP(B830,#REF!,4,FALSE))/360,1)&gt;=MOD((((MID((MID((IF(ISERR(A830),"",fctsoleil(A830,fctlattodouble(VLOOKUP(B830,#REF!,3,FALSE)),fctlontodouble(VLOOKUP(B830,#REF!,4,FALSE)),FALSE))),1,4)),1,2))*60+MID((MID((IF(ISERR(A830),"",fctsoleil(A830,fctlattodouble(VLOOKUP(B830,#REF!,3,FALSE)),fctlontodouble(VLOOKUP(B830,#REF!,4,FALSE)),FALSE))),1,4)),3,4))/(60*24))-fctlontodouble(VLOOKUP(B830,#REF!,4,FALSE))/360,1),
MOD(C830-fctlontodouble(VLOOKUP(B830,#REF!,4,FALSE))/360,1)&lt;MOD((((MID((MID((IF(ISERR(A830),"",fctsoleil(A830,fctlattodouble(VLOOKUP(B830,#REF!,3,FALSE)),fctlontodouble(VLOOKUP(B830,#REF!,4,FALSE)),FALSE))),7,4)),1,2))*60+MID((MID((IF(ISERR(A830),"",fctsoleil(A830,fctlattodouble(VLOOKUP(B830,#REF!,3,FALSE)),fctlontodouble(VLOOKUP(B830,#REF!,4,FALSE)),FALSE))),7,4)),3,4))/(60*24))-fctlontodouble(VLOOKUP(B830,#REF!,4,FALSE))/360,1)
),1,""),"")</f>
        <v/>
      </c>
      <c r="K830" s="82" t="str">
        <f t="shared" si="40"/>
        <v/>
      </c>
      <c r="L830" s="79" t="str">
        <f ca="1">IFERROR(IF(AND(
MOD(E830-fctlontodouble(VLOOKUP(D830,#REF!,4,FALSE))/360,1)&gt;=MOD((((MID((MID((IF(ISERR(A830),"",fctsoleil(A830,fctlattodouble(VLOOKUP(D830,#REF!,3,FALSE)),fctlontodouble(VLOOKUP(D830,#REF!,4,FALSE)),FALSE))),1,4)),1,2))*60+MID((MID((IF(ISERR(A830),"",fctsoleil(A830,fctlattodouble(VLOOKUP(D830,#REF!,3,FALSE)),fctlontodouble(VLOOKUP(D830,#REF!,4,FALSE)),FALSE))),1,4)),3,4))/(60*24))-fctlontodouble(VLOOKUP(D830,#REF!,4,FALSE))/360,1),
MOD(E830-fctlontodouble(VLOOKUP(D830,#REF!,4,FALSE))/360,1)&lt;MOD((((MID((MID((IF(ISERR(A830),"",fctsoleil(A830,fctlattodouble(VLOOKUP(D830,#REF!,3,FALSE)),fctlontodouble(VLOOKUP(D830,#REF!,4,FALSE)),FALSE))),7,4)),1,2))*60+MID((MID((IF(ISERR(A830),"",fctsoleil(A830,fctlattodouble(VLOOKUP(D830,#REF!,3,FALSE)),fctlontodouble(VLOOKUP(D830,#REF!,4,FALSE)),FALSE))),7,4)),3,4))/(60*24))-fctlontodouble(VLOOKUP(D830,#REF!,4,FALSE))/360,1)
),1," "),"")</f>
        <v/>
      </c>
      <c r="M830" s="79" t="str">
        <f t="shared" si="41"/>
        <v/>
      </c>
      <c r="N830" s="94"/>
      <c r="O830" s="83"/>
      <c r="P830" s="95"/>
      <c r="Q830" s="96"/>
      <c r="R830" s="97" t="str">
        <f>IF(AND(A830&lt;&gt;0,B830&lt;&gt;0,D830&lt;&gt;0,C830&lt;&gt;0,N830&lt;&gt;0),(vol_de_nuit(B830,D830,A830,C830,N830/24)*24),"")</f>
        <v/>
      </c>
      <c r="S830" s="98"/>
      <c r="T830" s="95"/>
      <c r="U830" s="99"/>
      <c r="V830" s="100"/>
      <c r="W830" s="101"/>
      <c r="X830" s="116" t="str">
        <f>IFERROR(IF(AND(VLOOKUP($F830,'Aircraft list'!$A$4:$G$39,2,FALSE)="YES",VLOOKUP($F830,'Aircraft list'!$A$4:$G$39,4,FALSE)="YES"),T830,""),"")</f>
        <v/>
      </c>
      <c r="Y830" s="115" t="str">
        <f>IFERROR(IF(AND(VLOOKUP($F830,'Aircraft list'!$A$4:$G$39,2,FALSE)="YES",VLOOKUP($F830,'Aircraft list'!$A$4:$G$39,4,FALSE)="YES"),V830,""),"")</f>
        <v/>
      </c>
      <c r="Z830" s="116" t="str">
        <f>IFERROR(IF(AND(VLOOKUP($F830,'Aircraft list'!$A$4:$G$39,3,FALSE)="YES",VLOOKUP($F830,'Aircraft list'!$A$4:$G$39,4,FALSE)="YES"),T830,""),"")</f>
        <v/>
      </c>
      <c r="AA830" s="115" t="str">
        <f>IFERROR(IF(AND(VLOOKUP($F830,'Aircraft list'!$A$4:$G$39,3,FALSE)="YES",VLOOKUP($F830,'Aircraft list'!$A$4:$G$39,4,FALSE)="YES"),V830,""),"")</f>
        <v/>
      </c>
      <c r="AB830" s="116" t="str">
        <f>IFERROR(IF(AND(VLOOKUP($F830,'Aircraft list'!$A$4:$G$39,2,FALSE)="YES",VLOOKUP($F830,'Aircraft list'!$A$4:$G$39,6,FALSE)="YES"),T830,""),"")</f>
        <v/>
      </c>
      <c r="AC830" s="115" t="str">
        <f>IFERROR(IF(AND(VLOOKUP($F830,'Aircraft list'!$A$4:$G$39,2,FALSE)="YES",VLOOKUP($F830,'Aircraft list'!$A$4:$G$39,6,FALSE)="YES"),V830,""),"")</f>
        <v/>
      </c>
      <c r="AD830" s="116" t="str">
        <f>IFERROR(IF(AND(VLOOKUP($F830,'Aircraft list'!$A$4:$G$39,3,FALSE)="YES",VLOOKUP($F830,'Aircraft list'!$A$4:$G$39,6,FALSE)="YES"),T830,""),"")</f>
        <v/>
      </c>
      <c r="AE830" s="117" t="str">
        <f>IFERROR(IF(AND(VLOOKUP($F830,'Aircraft list'!$A$4:$G$39,3,FALSE)="YES",VLOOKUP($F830,'Aircraft list'!$A$4:$G$39,6,FALSE)="YES"),U830,""),"")</f>
        <v/>
      </c>
      <c r="AF830" s="115" t="str">
        <f>IFERROR(IF(AND(VLOOKUP($F830,'Aircraft list'!$A$4:$G$39,3,FALSE)="YES",VLOOKUP($F830,'Aircraft list'!$A$4:$G$39,6,FALSE)="YES"),V830,""),"")</f>
        <v/>
      </c>
      <c r="AG830" s="116" t="str">
        <f>IFERROR(IF(VLOOKUP($F830,'Aircraft list'!$A$4:$G$39,5,FALSE)="YES",T830,""),"")</f>
        <v/>
      </c>
      <c r="AH830" s="117" t="str">
        <f>IFERROR(IF(VLOOKUP($F830,'Aircraft list'!$A$4:$G$39,5,FALSE)="YES",U830,""),"")</f>
        <v/>
      </c>
      <c r="AI830" s="115" t="str">
        <f>IFERROR(IF(VLOOKUP($F830,'Aircraft list'!$A$4:$G$39,5,FALSE)="YES",V830,""),"")</f>
        <v/>
      </c>
      <c r="AJ830" s="101"/>
      <c r="AK830" s="101"/>
      <c r="AL830" s="101"/>
      <c r="AM830" s="102" t="str">
        <f>IFERROR(IF(VLOOKUP($F830,'Aircraft list'!$A$4:$G$39,7,FALSE)="YES",N830,""),"")</f>
        <v/>
      </c>
      <c r="AN830" s="112"/>
      <c r="AO830" s="101"/>
      <c r="AP830" s="101"/>
      <c r="AQ830" s="101"/>
      <c r="AR830" s="111"/>
      <c r="AS830" s="102"/>
      <c r="AT830" s="102"/>
    </row>
    <row r="831" spans="1:46" s="50" customFormat="1">
      <c r="A831" s="84"/>
      <c r="B831" s="75"/>
      <c r="C831" s="76"/>
      <c r="D831" s="77"/>
      <c r="E831" s="73" t="str">
        <f t="shared" si="39"/>
        <v/>
      </c>
      <c r="F831" s="79"/>
      <c r="G831" s="80"/>
      <c r="H831" s="50" t="str">
        <f>IFERROR(IF(VLOOKUP(F831,'Aircraft list'!$A$4:$T$59, 3,FALSE)="YES", "ME", "SE" )," ")</f>
        <v xml:space="preserve"> </v>
      </c>
      <c r="I831" s="80"/>
      <c r="J831" s="81" t="str">
        <f ca="1">IFERROR(IF(AND(
MOD(C831-fctlontodouble(VLOOKUP(B831,#REF!,4,FALSE))/360,1)&gt;=MOD((((MID((MID((IF(ISERR(A831),"",fctsoleil(A831,fctlattodouble(VLOOKUP(B831,#REF!,3,FALSE)),fctlontodouble(VLOOKUP(B831,#REF!,4,FALSE)),FALSE))),1,4)),1,2))*60+MID((MID((IF(ISERR(A831),"",fctsoleil(A831,fctlattodouble(VLOOKUP(B831,#REF!,3,FALSE)),fctlontodouble(VLOOKUP(B831,#REF!,4,FALSE)),FALSE))),1,4)),3,4))/(60*24))-fctlontodouble(VLOOKUP(B831,#REF!,4,FALSE))/360,1),
MOD(C831-fctlontodouble(VLOOKUP(B831,#REF!,4,FALSE))/360,1)&lt;MOD((((MID((MID((IF(ISERR(A831),"",fctsoleil(A831,fctlattodouble(VLOOKUP(B831,#REF!,3,FALSE)),fctlontodouble(VLOOKUP(B831,#REF!,4,FALSE)),FALSE))),7,4)),1,2))*60+MID((MID((IF(ISERR(A831),"",fctsoleil(A831,fctlattodouble(VLOOKUP(B831,#REF!,3,FALSE)),fctlontodouble(VLOOKUP(B831,#REF!,4,FALSE)),FALSE))),7,4)),3,4))/(60*24))-fctlontodouble(VLOOKUP(B831,#REF!,4,FALSE))/360,1)
),1,""),"")</f>
        <v/>
      </c>
      <c r="K831" s="82" t="str">
        <f t="shared" si="40"/>
        <v/>
      </c>
      <c r="L831" s="79" t="str">
        <f ca="1">IFERROR(IF(AND(
MOD(E831-fctlontodouble(VLOOKUP(D831,#REF!,4,FALSE))/360,1)&gt;=MOD((((MID((MID((IF(ISERR(A831),"",fctsoleil(A831,fctlattodouble(VLOOKUP(D831,#REF!,3,FALSE)),fctlontodouble(VLOOKUP(D831,#REF!,4,FALSE)),FALSE))),1,4)),1,2))*60+MID((MID((IF(ISERR(A831),"",fctsoleil(A831,fctlattodouble(VLOOKUP(D831,#REF!,3,FALSE)),fctlontodouble(VLOOKUP(D831,#REF!,4,FALSE)),FALSE))),1,4)),3,4))/(60*24))-fctlontodouble(VLOOKUP(D831,#REF!,4,FALSE))/360,1),
MOD(E831-fctlontodouble(VLOOKUP(D831,#REF!,4,FALSE))/360,1)&lt;MOD((((MID((MID((IF(ISERR(A831),"",fctsoleil(A831,fctlattodouble(VLOOKUP(D831,#REF!,3,FALSE)),fctlontodouble(VLOOKUP(D831,#REF!,4,FALSE)),FALSE))),7,4)),1,2))*60+MID((MID((IF(ISERR(A831),"",fctsoleil(A831,fctlattodouble(VLOOKUP(D831,#REF!,3,FALSE)),fctlontodouble(VLOOKUP(D831,#REF!,4,FALSE)),FALSE))),7,4)),3,4))/(60*24))-fctlontodouble(VLOOKUP(D831,#REF!,4,FALSE))/360,1)
),1," "),"")</f>
        <v/>
      </c>
      <c r="M831" s="79" t="str">
        <f t="shared" si="41"/>
        <v/>
      </c>
      <c r="N831" s="94"/>
      <c r="O831" s="83"/>
      <c r="P831" s="95"/>
      <c r="Q831" s="96"/>
      <c r="R831" s="97" t="str">
        <f>IF(AND(A831&lt;&gt;0,B831&lt;&gt;0,D831&lt;&gt;0,C831&lt;&gt;0,N831&lt;&gt;0),(vol_de_nuit(B831,D831,A831,C831,N831/24)*24),"")</f>
        <v/>
      </c>
      <c r="S831" s="98"/>
      <c r="T831" s="95"/>
      <c r="U831" s="99"/>
      <c r="V831" s="100"/>
      <c r="W831" s="101"/>
      <c r="X831" s="116" t="str">
        <f>IFERROR(IF(AND(VLOOKUP($F831,'Aircraft list'!$A$4:$G$39,2,FALSE)="YES",VLOOKUP($F831,'Aircraft list'!$A$4:$G$39,4,FALSE)="YES"),T831,""),"")</f>
        <v/>
      </c>
      <c r="Y831" s="115" t="str">
        <f>IFERROR(IF(AND(VLOOKUP($F831,'Aircraft list'!$A$4:$G$39,2,FALSE)="YES",VLOOKUP($F831,'Aircraft list'!$A$4:$G$39,4,FALSE)="YES"),V831,""),"")</f>
        <v/>
      </c>
      <c r="Z831" s="116" t="str">
        <f>IFERROR(IF(AND(VLOOKUP($F831,'Aircraft list'!$A$4:$G$39,3,FALSE)="YES",VLOOKUP($F831,'Aircraft list'!$A$4:$G$39,4,FALSE)="YES"),T831,""),"")</f>
        <v/>
      </c>
      <c r="AA831" s="115" t="str">
        <f>IFERROR(IF(AND(VLOOKUP($F831,'Aircraft list'!$A$4:$G$39,3,FALSE)="YES",VLOOKUP($F831,'Aircraft list'!$A$4:$G$39,4,FALSE)="YES"),V831,""),"")</f>
        <v/>
      </c>
      <c r="AB831" s="116" t="str">
        <f>IFERROR(IF(AND(VLOOKUP($F831,'Aircraft list'!$A$4:$G$39,2,FALSE)="YES",VLOOKUP($F831,'Aircraft list'!$A$4:$G$39,6,FALSE)="YES"),T831,""),"")</f>
        <v/>
      </c>
      <c r="AC831" s="115" t="str">
        <f>IFERROR(IF(AND(VLOOKUP($F831,'Aircraft list'!$A$4:$G$39,2,FALSE)="YES",VLOOKUP($F831,'Aircraft list'!$A$4:$G$39,6,FALSE)="YES"),V831,""),"")</f>
        <v/>
      </c>
      <c r="AD831" s="116" t="str">
        <f>IFERROR(IF(AND(VLOOKUP($F831,'Aircraft list'!$A$4:$G$39,3,FALSE)="YES",VLOOKUP($F831,'Aircraft list'!$A$4:$G$39,6,FALSE)="YES"),T831,""),"")</f>
        <v/>
      </c>
      <c r="AE831" s="117" t="str">
        <f>IFERROR(IF(AND(VLOOKUP($F831,'Aircraft list'!$A$4:$G$39,3,FALSE)="YES",VLOOKUP($F831,'Aircraft list'!$A$4:$G$39,6,FALSE)="YES"),U831,""),"")</f>
        <v/>
      </c>
      <c r="AF831" s="115" t="str">
        <f>IFERROR(IF(AND(VLOOKUP($F831,'Aircraft list'!$A$4:$G$39,3,FALSE)="YES",VLOOKUP($F831,'Aircraft list'!$A$4:$G$39,6,FALSE)="YES"),V831,""),"")</f>
        <v/>
      </c>
      <c r="AG831" s="116" t="str">
        <f>IFERROR(IF(VLOOKUP($F831,'Aircraft list'!$A$4:$G$39,5,FALSE)="YES",T831,""),"")</f>
        <v/>
      </c>
      <c r="AH831" s="117" t="str">
        <f>IFERROR(IF(VLOOKUP($F831,'Aircraft list'!$A$4:$G$39,5,FALSE)="YES",U831,""),"")</f>
        <v/>
      </c>
      <c r="AI831" s="115" t="str">
        <f>IFERROR(IF(VLOOKUP($F831,'Aircraft list'!$A$4:$G$39,5,FALSE)="YES",V831,""),"")</f>
        <v/>
      </c>
      <c r="AJ831" s="101"/>
      <c r="AK831" s="101"/>
      <c r="AL831" s="101"/>
      <c r="AM831" s="102" t="str">
        <f>IFERROR(IF(VLOOKUP($F831,'Aircraft list'!$A$4:$G$39,7,FALSE)="YES",N831,""),"")</f>
        <v/>
      </c>
      <c r="AN831" s="112"/>
      <c r="AO831" s="101"/>
      <c r="AP831" s="101"/>
      <c r="AQ831" s="101"/>
      <c r="AR831" s="111"/>
      <c r="AS831" s="102"/>
      <c r="AT831" s="102"/>
    </row>
    <row r="832" spans="1:46" s="50" customFormat="1">
      <c r="A832" s="84"/>
      <c r="B832" s="75"/>
      <c r="C832" s="76"/>
      <c r="D832" s="77"/>
      <c r="E832" s="73" t="str">
        <f t="shared" si="39"/>
        <v/>
      </c>
      <c r="F832" s="79"/>
      <c r="G832" s="80"/>
      <c r="H832" s="50" t="str">
        <f>IFERROR(IF(VLOOKUP(F832,'Aircraft list'!$A$4:$T$59, 3,FALSE)="YES", "ME", "SE" )," ")</f>
        <v xml:space="preserve"> </v>
      </c>
      <c r="I832" s="80"/>
      <c r="J832" s="81" t="str">
        <f ca="1">IFERROR(IF(AND(
MOD(C832-fctlontodouble(VLOOKUP(B832,#REF!,4,FALSE))/360,1)&gt;=MOD((((MID((MID((IF(ISERR(A832),"",fctsoleil(A832,fctlattodouble(VLOOKUP(B832,#REF!,3,FALSE)),fctlontodouble(VLOOKUP(B832,#REF!,4,FALSE)),FALSE))),1,4)),1,2))*60+MID((MID((IF(ISERR(A832),"",fctsoleil(A832,fctlattodouble(VLOOKUP(B832,#REF!,3,FALSE)),fctlontodouble(VLOOKUP(B832,#REF!,4,FALSE)),FALSE))),1,4)),3,4))/(60*24))-fctlontodouble(VLOOKUP(B832,#REF!,4,FALSE))/360,1),
MOD(C832-fctlontodouble(VLOOKUP(B832,#REF!,4,FALSE))/360,1)&lt;MOD((((MID((MID((IF(ISERR(A832),"",fctsoleil(A832,fctlattodouble(VLOOKUP(B832,#REF!,3,FALSE)),fctlontodouble(VLOOKUP(B832,#REF!,4,FALSE)),FALSE))),7,4)),1,2))*60+MID((MID((IF(ISERR(A832),"",fctsoleil(A832,fctlattodouble(VLOOKUP(B832,#REF!,3,FALSE)),fctlontodouble(VLOOKUP(B832,#REF!,4,FALSE)),FALSE))),7,4)),3,4))/(60*24))-fctlontodouble(VLOOKUP(B832,#REF!,4,FALSE))/360,1)
),1,""),"")</f>
        <v/>
      </c>
      <c r="K832" s="82" t="str">
        <f t="shared" si="40"/>
        <v/>
      </c>
      <c r="L832" s="79" t="str">
        <f ca="1">IFERROR(IF(AND(
MOD(E832-fctlontodouble(VLOOKUP(D832,#REF!,4,FALSE))/360,1)&gt;=MOD((((MID((MID((IF(ISERR(A832),"",fctsoleil(A832,fctlattodouble(VLOOKUP(D832,#REF!,3,FALSE)),fctlontodouble(VLOOKUP(D832,#REF!,4,FALSE)),FALSE))),1,4)),1,2))*60+MID((MID((IF(ISERR(A832),"",fctsoleil(A832,fctlattodouble(VLOOKUP(D832,#REF!,3,FALSE)),fctlontodouble(VLOOKUP(D832,#REF!,4,FALSE)),FALSE))),1,4)),3,4))/(60*24))-fctlontodouble(VLOOKUP(D832,#REF!,4,FALSE))/360,1),
MOD(E832-fctlontodouble(VLOOKUP(D832,#REF!,4,FALSE))/360,1)&lt;MOD((((MID((MID((IF(ISERR(A832),"",fctsoleil(A832,fctlattodouble(VLOOKUP(D832,#REF!,3,FALSE)),fctlontodouble(VLOOKUP(D832,#REF!,4,FALSE)),FALSE))),7,4)),1,2))*60+MID((MID((IF(ISERR(A832),"",fctsoleil(A832,fctlattodouble(VLOOKUP(D832,#REF!,3,FALSE)),fctlontodouble(VLOOKUP(D832,#REF!,4,FALSE)),FALSE))),7,4)),3,4))/(60*24))-fctlontodouble(VLOOKUP(D832,#REF!,4,FALSE))/360,1)
),1," "),"")</f>
        <v/>
      </c>
      <c r="M832" s="79" t="str">
        <f t="shared" si="41"/>
        <v/>
      </c>
      <c r="N832" s="94"/>
      <c r="O832" s="83"/>
      <c r="P832" s="95"/>
      <c r="Q832" s="96"/>
      <c r="R832" s="97" t="str">
        <f>IF(AND(A832&lt;&gt;0,B832&lt;&gt;0,D832&lt;&gt;0,C832&lt;&gt;0,N832&lt;&gt;0),(vol_de_nuit(B832,D832,A832,C832,N832/24)*24),"")</f>
        <v/>
      </c>
      <c r="S832" s="98"/>
      <c r="T832" s="95"/>
      <c r="U832" s="99"/>
      <c r="V832" s="100"/>
      <c r="W832" s="101"/>
      <c r="X832" s="116" t="str">
        <f>IFERROR(IF(AND(VLOOKUP($F832,'Aircraft list'!$A$4:$G$39,2,FALSE)="YES",VLOOKUP($F832,'Aircraft list'!$A$4:$G$39,4,FALSE)="YES"),T832,""),"")</f>
        <v/>
      </c>
      <c r="Y832" s="115" t="str">
        <f>IFERROR(IF(AND(VLOOKUP($F832,'Aircraft list'!$A$4:$G$39,2,FALSE)="YES",VLOOKUP($F832,'Aircraft list'!$A$4:$G$39,4,FALSE)="YES"),V832,""),"")</f>
        <v/>
      </c>
      <c r="Z832" s="116" t="str">
        <f>IFERROR(IF(AND(VLOOKUP($F832,'Aircraft list'!$A$4:$G$39,3,FALSE)="YES",VLOOKUP($F832,'Aircraft list'!$A$4:$G$39,4,FALSE)="YES"),T832,""),"")</f>
        <v/>
      </c>
      <c r="AA832" s="115" t="str">
        <f>IFERROR(IF(AND(VLOOKUP($F832,'Aircraft list'!$A$4:$G$39,3,FALSE)="YES",VLOOKUP($F832,'Aircraft list'!$A$4:$G$39,4,FALSE)="YES"),V832,""),"")</f>
        <v/>
      </c>
      <c r="AB832" s="116" t="str">
        <f>IFERROR(IF(AND(VLOOKUP($F832,'Aircraft list'!$A$4:$G$39,2,FALSE)="YES",VLOOKUP($F832,'Aircraft list'!$A$4:$G$39,6,FALSE)="YES"),T832,""),"")</f>
        <v/>
      </c>
      <c r="AC832" s="115" t="str">
        <f>IFERROR(IF(AND(VLOOKUP($F832,'Aircraft list'!$A$4:$G$39,2,FALSE)="YES",VLOOKUP($F832,'Aircraft list'!$A$4:$G$39,6,FALSE)="YES"),V832,""),"")</f>
        <v/>
      </c>
      <c r="AD832" s="116" t="str">
        <f>IFERROR(IF(AND(VLOOKUP($F832,'Aircraft list'!$A$4:$G$39,3,FALSE)="YES",VLOOKUP($F832,'Aircraft list'!$A$4:$G$39,6,FALSE)="YES"),T832,""),"")</f>
        <v/>
      </c>
      <c r="AE832" s="117" t="str">
        <f>IFERROR(IF(AND(VLOOKUP($F832,'Aircraft list'!$A$4:$G$39,3,FALSE)="YES",VLOOKUP($F832,'Aircraft list'!$A$4:$G$39,6,FALSE)="YES"),U832,""),"")</f>
        <v/>
      </c>
      <c r="AF832" s="115" t="str">
        <f>IFERROR(IF(AND(VLOOKUP($F832,'Aircraft list'!$A$4:$G$39,3,FALSE)="YES",VLOOKUP($F832,'Aircraft list'!$A$4:$G$39,6,FALSE)="YES"),V832,""),"")</f>
        <v/>
      </c>
      <c r="AG832" s="116" t="str">
        <f>IFERROR(IF(VLOOKUP($F832,'Aircraft list'!$A$4:$G$39,5,FALSE)="YES",T832,""),"")</f>
        <v/>
      </c>
      <c r="AH832" s="117" t="str">
        <f>IFERROR(IF(VLOOKUP($F832,'Aircraft list'!$A$4:$G$39,5,FALSE)="YES",U832,""),"")</f>
        <v/>
      </c>
      <c r="AI832" s="115" t="str">
        <f>IFERROR(IF(VLOOKUP($F832,'Aircraft list'!$A$4:$G$39,5,FALSE)="YES",V832,""),"")</f>
        <v/>
      </c>
      <c r="AJ832" s="101"/>
      <c r="AK832" s="101"/>
      <c r="AL832" s="101"/>
      <c r="AM832" s="102" t="str">
        <f>IFERROR(IF(VLOOKUP($F832,'Aircraft list'!$A$4:$G$39,7,FALSE)="YES",N832,""),"")</f>
        <v/>
      </c>
      <c r="AN832" s="112"/>
      <c r="AO832" s="101"/>
      <c r="AP832" s="101"/>
      <c r="AQ832" s="101"/>
      <c r="AR832" s="111"/>
      <c r="AS832" s="102"/>
      <c r="AT832" s="102"/>
    </row>
    <row r="833" spans="1:46" s="50" customFormat="1">
      <c r="A833" s="84"/>
      <c r="B833" s="75"/>
      <c r="C833" s="76"/>
      <c r="D833" s="77"/>
      <c r="E833" s="73" t="str">
        <f t="shared" si="39"/>
        <v/>
      </c>
      <c r="F833" s="79"/>
      <c r="G833" s="80"/>
      <c r="H833" s="50" t="str">
        <f>IFERROR(IF(VLOOKUP(F833,'Aircraft list'!$A$4:$T$59, 3,FALSE)="YES", "ME", "SE" )," ")</f>
        <v xml:space="preserve"> </v>
      </c>
      <c r="I833" s="80"/>
      <c r="J833" s="81" t="str">
        <f ca="1">IFERROR(IF(AND(
MOD(C833-fctlontodouble(VLOOKUP(B833,#REF!,4,FALSE))/360,1)&gt;=MOD((((MID((MID((IF(ISERR(A833),"",fctsoleil(A833,fctlattodouble(VLOOKUP(B833,#REF!,3,FALSE)),fctlontodouble(VLOOKUP(B833,#REF!,4,FALSE)),FALSE))),1,4)),1,2))*60+MID((MID((IF(ISERR(A833),"",fctsoleil(A833,fctlattodouble(VLOOKUP(B833,#REF!,3,FALSE)),fctlontodouble(VLOOKUP(B833,#REF!,4,FALSE)),FALSE))),1,4)),3,4))/(60*24))-fctlontodouble(VLOOKUP(B833,#REF!,4,FALSE))/360,1),
MOD(C833-fctlontodouble(VLOOKUP(B833,#REF!,4,FALSE))/360,1)&lt;MOD((((MID((MID((IF(ISERR(A833),"",fctsoleil(A833,fctlattodouble(VLOOKUP(B833,#REF!,3,FALSE)),fctlontodouble(VLOOKUP(B833,#REF!,4,FALSE)),FALSE))),7,4)),1,2))*60+MID((MID((IF(ISERR(A833),"",fctsoleil(A833,fctlattodouble(VLOOKUP(B833,#REF!,3,FALSE)),fctlontodouble(VLOOKUP(B833,#REF!,4,FALSE)),FALSE))),7,4)),3,4))/(60*24))-fctlontodouble(VLOOKUP(B833,#REF!,4,FALSE))/360,1)
),1,""),"")</f>
        <v/>
      </c>
      <c r="K833" s="82" t="str">
        <f t="shared" si="40"/>
        <v/>
      </c>
      <c r="L833" s="79" t="str">
        <f ca="1">IFERROR(IF(AND(
MOD(E833-fctlontodouble(VLOOKUP(D833,#REF!,4,FALSE))/360,1)&gt;=MOD((((MID((MID((IF(ISERR(A833),"",fctsoleil(A833,fctlattodouble(VLOOKUP(D833,#REF!,3,FALSE)),fctlontodouble(VLOOKUP(D833,#REF!,4,FALSE)),FALSE))),1,4)),1,2))*60+MID((MID((IF(ISERR(A833),"",fctsoleil(A833,fctlattodouble(VLOOKUP(D833,#REF!,3,FALSE)),fctlontodouble(VLOOKUP(D833,#REF!,4,FALSE)),FALSE))),1,4)),3,4))/(60*24))-fctlontodouble(VLOOKUP(D833,#REF!,4,FALSE))/360,1),
MOD(E833-fctlontodouble(VLOOKUP(D833,#REF!,4,FALSE))/360,1)&lt;MOD((((MID((MID((IF(ISERR(A833),"",fctsoleil(A833,fctlattodouble(VLOOKUP(D833,#REF!,3,FALSE)),fctlontodouble(VLOOKUP(D833,#REF!,4,FALSE)),FALSE))),7,4)),1,2))*60+MID((MID((IF(ISERR(A833),"",fctsoleil(A833,fctlattodouble(VLOOKUP(D833,#REF!,3,FALSE)),fctlontodouble(VLOOKUP(D833,#REF!,4,FALSE)),FALSE))),7,4)),3,4))/(60*24))-fctlontodouble(VLOOKUP(D833,#REF!,4,FALSE))/360,1)
),1," "),"")</f>
        <v/>
      </c>
      <c r="M833" s="79" t="str">
        <f t="shared" si="41"/>
        <v/>
      </c>
      <c r="N833" s="94"/>
      <c r="O833" s="83"/>
      <c r="P833" s="95"/>
      <c r="Q833" s="96"/>
      <c r="R833" s="97" t="str">
        <f>IF(AND(A833&lt;&gt;0,B833&lt;&gt;0,D833&lt;&gt;0,C833&lt;&gt;0,N833&lt;&gt;0),(vol_de_nuit(B833,D833,A833,C833,N833/24)*24),"")</f>
        <v/>
      </c>
      <c r="S833" s="98"/>
      <c r="T833" s="95"/>
      <c r="U833" s="99"/>
      <c r="V833" s="100"/>
      <c r="W833" s="101"/>
      <c r="X833" s="116" t="str">
        <f>IFERROR(IF(AND(VLOOKUP($F833,'Aircraft list'!$A$4:$G$39,2,FALSE)="YES",VLOOKUP($F833,'Aircraft list'!$A$4:$G$39,4,FALSE)="YES"),T833,""),"")</f>
        <v/>
      </c>
      <c r="Y833" s="115" t="str">
        <f>IFERROR(IF(AND(VLOOKUP($F833,'Aircraft list'!$A$4:$G$39,2,FALSE)="YES",VLOOKUP($F833,'Aircraft list'!$A$4:$G$39,4,FALSE)="YES"),V833,""),"")</f>
        <v/>
      </c>
      <c r="Z833" s="116" t="str">
        <f>IFERROR(IF(AND(VLOOKUP($F833,'Aircraft list'!$A$4:$G$39,3,FALSE)="YES",VLOOKUP($F833,'Aircraft list'!$A$4:$G$39,4,FALSE)="YES"),T833,""),"")</f>
        <v/>
      </c>
      <c r="AA833" s="115" t="str">
        <f>IFERROR(IF(AND(VLOOKUP($F833,'Aircraft list'!$A$4:$G$39,3,FALSE)="YES",VLOOKUP($F833,'Aircraft list'!$A$4:$G$39,4,FALSE)="YES"),V833,""),"")</f>
        <v/>
      </c>
      <c r="AB833" s="116" t="str">
        <f>IFERROR(IF(AND(VLOOKUP($F833,'Aircraft list'!$A$4:$G$39,2,FALSE)="YES",VLOOKUP($F833,'Aircraft list'!$A$4:$G$39,6,FALSE)="YES"),T833,""),"")</f>
        <v/>
      </c>
      <c r="AC833" s="115" t="str">
        <f>IFERROR(IF(AND(VLOOKUP($F833,'Aircraft list'!$A$4:$G$39,2,FALSE)="YES",VLOOKUP($F833,'Aircraft list'!$A$4:$G$39,6,FALSE)="YES"),V833,""),"")</f>
        <v/>
      </c>
      <c r="AD833" s="116" t="str">
        <f>IFERROR(IF(AND(VLOOKUP($F833,'Aircraft list'!$A$4:$G$39,3,FALSE)="YES",VLOOKUP($F833,'Aircraft list'!$A$4:$G$39,6,FALSE)="YES"),T833,""),"")</f>
        <v/>
      </c>
      <c r="AE833" s="117" t="str">
        <f>IFERROR(IF(AND(VLOOKUP($F833,'Aircraft list'!$A$4:$G$39,3,FALSE)="YES",VLOOKUP($F833,'Aircraft list'!$A$4:$G$39,6,FALSE)="YES"),U833,""),"")</f>
        <v/>
      </c>
      <c r="AF833" s="115" t="str">
        <f>IFERROR(IF(AND(VLOOKUP($F833,'Aircraft list'!$A$4:$G$39,3,FALSE)="YES",VLOOKUP($F833,'Aircraft list'!$A$4:$G$39,6,FALSE)="YES"),V833,""),"")</f>
        <v/>
      </c>
      <c r="AG833" s="116" t="str">
        <f>IFERROR(IF(VLOOKUP($F833,'Aircraft list'!$A$4:$G$39,5,FALSE)="YES",T833,""),"")</f>
        <v/>
      </c>
      <c r="AH833" s="117" t="str">
        <f>IFERROR(IF(VLOOKUP($F833,'Aircraft list'!$A$4:$G$39,5,FALSE)="YES",U833,""),"")</f>
        <v/>
      </c>
      <c r="AI833" s="115" t="str">
        <f>IFERROR(IF(VLOOKUP($F833,'Aircraft list'!$A$4:$G$39,5,FALSE)="YES",V833,""),"")</f>
        <v/>
      </c>
      <c r="AJ833" s="101"/>
      <c r="AK833" s="101"/>
      <c r="AL833" s="101"/>
      <c r="AM833" s="102" t="str">
        <f>IFERROR(IF(VLOOKUP($F833,'Aircraft list'!$A$4:$G$39,7,FALSE)="YES",N833,""),"")</f>
        <v/>
      </c>
      <c r="AN833" s="112"/>
      <c r="AO833" s="101"/>
      <c r="AP833" s="101"/>
      <c r="AQ833" s="101"/>
      <c r="AR833" s="111"/>
      <c r="AS833" s="102"/>
      <c r="AT833" s="102"/>
    </row>
    <row r="834" spans="1:46" s="50" customFormat="1">
      <c r="A834" s="84"/>
      <c r="B834" s="75"/>
      <c r="C834" s="76"/>
      <c r="D834" s="77"/>
      <c r="E834" s="73" t="str">
        <f t="shared" si="39"/>
        <v/>
      </c>
      <c r="F834" s="79"/>
      <c r="G834" s="80"/>
      <c r="H834" s="50" t="str">
        <f>IFERROR(IF(VLOOKUP(F834,'Aircraft list'!$A$4:$T$59, 3,FALSE)="YES", "ME", "SE" )," ")</f>
        <v xml:space="preserve"> </v>
      </c>
      <c r="I834" s="80"/>
      <c r="J834" s="81" t="str">
        <f ca="1">IFERROR(IF(AND(
MOD(C834-fctlontodouble(VLOOKUP(B834,#REF!,4,FALSE))/360,1)&gt;=MOD((((MID((MID((IF(ISERR(A834),"",fctsoleil(A834,fctlattodouble(VLOOKUP(B834,#REF!,3,FALSE)),fctlontodouble(VLOOKUP(B834,#REF!,4,FALSE)),FALSE))),1,4)),1,2))*60+MID((MID((IF(ISERR(A834),"",fctsoleil(A834,fctlattodouble(VLOOKUP(B834,#REF!,3,FALSE)),fctlontodouble(VLOOKUP(B834,#REF!,4,FALSE)),FALSE))),1,4)),3,4))/(60*24))-fctlontodouble(VLOOKUP(B834,#REF!,4,FALSE))/360,1),
MOD(C834-fctlontodouble(VLOOKUP(B834,#REF!,4,FALSE))/360,1)&lt;MOD((((MID((MID((IF(ISERR(A834),"",fctsoleil(A834,fctlattodouble(VLOOKUP(B834,#REF!,3,FALSE)),fctlontodouble(VLOOKUP(B834,#REF!,4,FALSE)),FALSE))),7,4)),1,2))*60+MID((MID((IF(ISERR(A834),"",fctsoleil(A834,fctlattodouble(VLOOKUP(B834,#REF!,3,FALSE)),fctlontodouble(VLOOKUP(B834,#REF!,4,FALSE)),FALSE))),7,4)),3,4))/(60*24))-fctlontodouble(VLOOKUP(B834,#REF!,4,FALSE))/360,1)
),1,""),"")</f>
        <v/>
      </c>
      <c r="K834" s="82" t="str">
        <f t="shared" si="40"/>
        <v/>
      </c>
      <c r="L834" s="79" t="str">
        <f ca="1">IFERROR(IF(AND(
MOD(E834-fctlontodouble(VLOOKUP(D834,#REF!,4,FALSE))/360,1)&gt;=MOD((((MID((MID((IF(ISERR(A834),"",fctsoleil(A834,fctlattodouble(VLOOKUP(D834,#REF!,3,FALSE)),fctlontodouble(VLOOKUP(D834,#REF!,4,FALSE)),FALSE))),1,4)),1,2))*60+MID((MID((IF(ISERR(A834),"",fctsoleil(A834,fctlattodouble(VLOOKUP(D834,#REF!,3,FALSE)),fctlontodouble(VLOOKUP(D834,#REF!,4,FALSE)),FALSE))),1,4)),3,4))/(60*24))-fctlontodouble(VLOOKUP(D834,#REF!,4,FALSE))/360,1),
MOD(E834-fctlontodouble(VLOOKUP(D834,#REF!,4,FALSE))/360,1)&lt;MOD((((MID((MID((IF(ISERR(A834),"",fctsoleil(A834,fctlattodouble(VLOOKUP(D834,#REF!,3,FALSE)),fctlontodouble(VLOOKUP(D834,#REF!,4,FALSE)),FALSE))),7,4)),1,2))*60+MID((MID((IF(ISERR(A834),"",fctsoleil(A834,fctlattodouble(VLOOKUP(D834,#REF!,3,FALSE)),fctlontodouble(VLOOKUP(D834,#REF!,4,FALSE)),FALSE))),7,4)),3,4))/(60*24))-fctlontodouble(VLOOKUP(D834,#REF!,4,FALSE))/360,1)
),1," "),"")</f>
        <v/>
      </c>
      <c r="M834" s="79" t="str">
        <f t="shared" si="41"/>
        <v/>
      </c>
      <c r="N834" s="94"/>
      <c r="O834" s="83"/>
      <c r="P834" s="95"/>
      <c r="Q834" s="96"/>
      <c r="R834" s="97" t="str">
        <f>IF(AND(A834&lt;&gt;0,B834&lt;&gt;0,D834&lt;&gt;0,C834&lt;&gt;0,N834&lt;&gt;0),(vol_de_nuit(B834,D834,A834,C834,N834/24)*24),"")</f>
        <v/>
      </c>
      <c r="S834" s="98"/>
      <c r="T834" s="95"/>
      <c r="U834" s="99"/>
      <c r="V834" s="100"/>
      <c r="W834" s="101"/>
      <c r="X834" s="116" t="str">
        <f>IFERROR(IF(AND(VLOOKUP($F834,'Aircraft list'!$A$4:$G$39,2,FALSE)="YES",VLOOKUP($F834,'Aircraft list'!$A$4:$G$39,4,FALSE)="YES"),T834,""),"")</f>
        <v/>
      </c>
      <c r="Y834" s="115" t="str">
        <f>IFERROR(IF(AND(VLOOKUP($F834,'Aircraft list'!$A$4:$G$39,2,FALSE)="YES",VLOOKUP($F834,'Aircraft list'!$A$4:$G$39,4,FALSE)="YES"),V834,""),"")</f>
        <v/>
      </c>
      <c r="Z834" s="116" t="str">
        <f>IFERROR(IF(AND(VLOOKUP($F834,'Aircraft list'!$A$4:$G$39,3,FALSE)="YES",VLOOKUP($F834,'Aircraft list'!$A$4:$G$39,4,FALSE)="YES"),T834,""),"")</f>
        <v/>
      </c>
      <c r="AA834" s="115" t="str">
        <f>IFERROR(IF(AND(VLOOKUP($F834,'Aircraft list'!$A$4:$G$39,3,FALSE)="YES",VLOOKUP($F834,'Aircraft list'!$A$4:$G$39,4,FALSE)="YES"),V834,""),"")</f>
        <v/>
      </c>
      <c r="AB834" s="116" t="str">
        <f>IFERROR(IF(AND(VLOOKUP($F834,'Aircraft list'!$A$4:$G$39,2,FALSE)="YES",VLOOKUP($F834,'Aircraft list'!$A$4:$G$39,6,FALSE)="YES"),T834,""),"")</f>
        <v/>
      </c>
      <c r="AC834" s="115" t="str">
        <f>IFERROR(IF(AND(VLOOKUP($F834,'Aircraft list'!$A$4:$G$39,2,FALSE)="YES",VLOOKUP($F834,'Aircraft list'!$A$4:$G$39,6,FALSE)="YES"),V834,""),"")</f>
        <v/>
      </c>
      <c r="AD834" s="116" t="str">
        <f>IFERROR(IF(AND(VLOOKUP($F834,'Aircraft list'!$A$4:$G$39,3,FALSE)="YES",VLOOKUP($F834,'Aircraft list'!$A$4:$G$39,6,FALSE)="YES"),T834,""),"")</f>
        <v/>
      </c>
      <c r="AE834" s="117" t="str">
        <f>IFERROR(IF(AND(VLOOKUP($F834,'Aircraft list'!$A$4:$G$39,3,FALSE)="YES",VLOOKUP($F834,'Aircraft list'!$A$4:$G$39,6,FALSE)="YES"),U834,""),"")</f>
        <v/>
      </c>
      <c r="AF834" s="115" t="str">
        <f>IFERROR(IF(AND(VLOOKUP($F834,'Aircraft list'!$A$4:$G$39,3,FALSE)="YES",VLOOKUP($F834,'Aircraft list'!$A$4:$G$39,6,FALSE)="YES"),V834,""),"")</f>
        <v/>
      </c>
      <c r="AG834" s="116" t="str">
        <f>IFERROR(IF(VLOOKUP($F834,'Aircraft list'!$A$4:$G$39,5,FALSE)="YES",T834,""),"")</f>
        <v/>
      </c>
      <c r="AH834" s="117" t="str">
        <f>IFERROR(IF(VLOOKUP($F834,'Aircraft list'!$A$4:$G$39,5,FALSE)="YES",U834,""),"")</f>
        <v/>
      </c>
      <c r="AI834" s="115" t="str">
        <f>IFERROR(IF(VLOOKUP($F834,'Aircraft list'!$A$4:$G$39,5,FALSE)="YES",V834,""),"")</f>
        <v/>
      </c>
      <c r="AJ834" s="101"/>
      <c r="AK834" s="101"/>
      <c r="AL834" s="101"/>
      <c r="AM834" s="102" t="str">
        <f>IFERROR(IF(VLOOKUP($F834,'Aircraft list'!$A$4:$G$39,7,FALSE)="YES",N834,""),"")</f>
        <v/>
      </c>
      <c r="AN834" s="112"/>
      <c r="AO834" s="101"/>
      <c r="AP834" s="101"/>
      <c r="AQ834" s="101"/>
      <c r="AR834" s="111"/>
      <c r="AS834" s="102"/>
      <c r="AT834" s="102"/>
    </row>
    <row r="835" spans="1:46" s="50" customFormat="1">
      <c r="A835" s="84"/>
      <c r="B835" s="75"/>
      <c r="C835" s="76"/>
      <c r="D835" s="77"/>
      <c r="E835" s="73" t="str">
        <f t="shared" si="39"/>
        <v/>
      </c>
      <c r="F835" s="79"/>
      <c r="G835" s="80"/>
      <c r="H835" s="50" t="str">
        <f>IFERROR(IF(VLOOKUP(F835,'Aircraft list'!$A$4:$T$59, 3,FALSE)="YES", "ME", "SE" )," ")</f>
        <v xml:space="preserve"> </v>
      </c>
      <c r="I835" s="80"/>
      <c r="J835" s="81" t="str">
        <f ca="1">IFERROR(IF(AND(
MOD(C835-fctlontodouble(VLOOKUP(B835,#REF!,4,FALSE))/360,1)&gt;=MOD((((MID((MID((IF(ISERR(A835),"",fctsoleil(A835,fctlattodouble(VLOOKUP(B835,#REF!,3,FALSE)),fctlontodouble(VLOOKUP(B835,#REF!,4,FALSE)),FALSE))),1,4)),1,2))*60+MID((MID((IF(ISERR(A835),"",fctsoleil(A835,fctlattodouble(VLOOKUP(B835,#REF!,3,FALSE)),fctlontodouble(VLOOKUP(B835,#REF!,4,FALSE)),FALSE))),1,4)),3,4))/(60*24))-fctlontodouble(VLOOKUP(B835,#REF!,4,FALSE))/360,1),
MOD(C835-fctlontodouble(VLOOKUP(B835,#REF!,4,FALSE))/360,1)&lt;MOD((((MID((MID((IF(ISERR(A835),"",fctsoleil(A835,fctlattodouble(VLOOKUP(B835,#REF!,3,FALSE)),fctlontodouble(VLOOKUP(B835,#REF!,4,FALSE)),FALSE))),7,4)),1,2))*60+MID((MID((IF(ISERR(A835),"",fctsoleil(A835,fctlattodouble(VLOOKUP(B835,#REF!,3,FALSE)),fctlontodouble(VLOOKUP(B835,#REF!,4,FALSE)),FALSE))),7,4)),3,4))/(60*24))-fctlontodouble(VLOOKUP(B835,#REF!,4,FALSE))/360,1)
),1,""),"")</f>
        <v/>
      </c>
      <c r="K835" s="82" t="str">
        <f t="shared" si="40"/>
        <v/>
      </c>
      <c r="L835" s="79" t="str">
        <f ca="1">IFERROR(IF(AND(
MOD(E835-fctlontodouble(VLOOKUP(D835,#REF!,4,FALSE))/360,1)&gt;=MOD((((MID((MID((IF(ISERR(A835),"",fctsoleil(A835,fctlattodouble(VLOOKUP(D835,#REF!,3,FALSE)),fctlontodouble(VLOOKUP(D835,#REF!,4,FALSE)),FALSE))),1,4)),1,2))*60+MID((MID((IF(ISERR(A835),"",fctsoleil(A835,fctlattodouble(VLOOKUP(D835,#REF!,3,FALSE)),fctlontodouble(VLOOKUP(D835,#REF!,4,FALSE)),FALSE))),1,4)),3,4))/(60*24))-fctlontodouble(VLOOKUP(D835,#REF!,4,FALSE))/360,1),
MOD(E835-fctlontodouble(VLOOKUP(D835,#REF!,4,FALSE))/360,1)&lt;MOD((((MID((MID((IF(ISERR(A835),"",fctsoleil(A835,fctlattodouble(VLOOKUP(D835,#REF!,3,FALSE)),fctlontodouble(VLOOKUP(D835,#REF!,4,FALSE)),FALSE))),7,4)),1,2))*60+MID((MID((IF(ISERR(A835),"",fctsoleil(A835,fctlattodouble(VLOOKUP(D835,#REF!,3,FALSE)),fctlontodouble(VLOOKUP(D835,#REF!,4,FALSE)),FALSE))),7,4)),3,4))/(60*24))-fctlontodouble(VLOOKUP(D835,#REF!,4,FALSE))/360,1)
),1," "),"")</f>
        <v/>
      </c>
      <c r="M835" s="79" t="str">
        <f t="shared" si="41"/>
        <v/>
      </c>
      <c r="N835" s="94"/>
      <c r="O835" s="83"/>
      <c r="P835" s="95"/>
      <c r="Q835" s="96"/>
      <c r="R835" s="97" t="str">
        <f>IF(AND(A835&lt;&gt;0,B835&lt;&gt;0,D835&lt;&gt;0,C835&lt;&gt;0,N835&lt;&gt;0),(vol_de_nuit(B835,D835,A835,C835,N835/24)*24),"")</f>
        <v/>
      </c>
      <c r="S835" s="98"/>
      <c r="T835" s="95"/>
      <c r="U835" s="99"/>
      <c r="V835" s="100"/>
      <c r="W835" s="101"/>
      <c r="X835" s="116" t="str">
        <f>IFERROR(IF(AND(VLOOKUP($F835,'Aircraft list'!$A$4:$G$39,2,FALSE)="YES",VLOOKUP($F835,'Aircraft list'!$A$4:$G$39,4,FALSE)="YES"),T835,""),"")</f>
        <v/>
      </c>
      <c r="Y835" s="115" t="str">
        <f>IFERROR(IF(AND(VLOOKUP($F835,'Aircraft list'!$A$4:$G$39,2,FALSE)="YES",VLOOKUP($F835,'Aircraft list'!$A$4:$G$39,4,FALSE)="YES"),V835,""),"")</f>
        <v/>
      </c>
      <c r="Z835" s="116" t="str">
        <f>IFERROR(IF(AND(VLOOKUP($F835,'Aircraft list'!$A$4:$G$39,3,FALSE)="YES",VLOOKUP($F835,'Aircraft list'!$A$4:$G$39,4,FALSE)="YES"),T835,""),"")</f>
        <v/>
      </c>
      <c r="AA835" s="115" t="str">
        <f>IFERROR(IF(AND(VLOOKUP($F835,'Aircraft list'!$A$4:$G$39,3,FALSE)="YES",VLOOKUP($F835,'Aircraft list'!$A$4:$G$39,4,FALSE)="YES"),V835,""),"")</f>
        <v/>
      </c>
      <c r="AB835" s="116" t="str">
        <f>IFERROR(IF(AND(VLOOKUP($F835,'Aircraft list'!$A$4:$G$39,2,FALSE)="YES",VLOOKUP($F835,'Aircraft list'!$A$4:$G$39,6,FALSE)="YES"),T835,""),"")</f>
        <v/>
      </c>
      <c r="AC835" s="115" t="str">
        <f>IFERROR(IF(AND(VLOOKUP($F835,'Aircraft list'!$A$4:$G$39,2,FALSE)="YES",VLOOKUP($F835,'Aircraft list'!$A$4:$G$39,6,FALSE)="YES"),V835,""),"")</f>
        <v/>
      </c>
      <c r="AD835" s="116" t="str">
        <f>IFERROR(IF(AND(VLOOKUP($F835,'Aircraft list'!$A$4:$G$39,3,FALSE)="YES",VLOOKUP($F835,'Aircraft list'!$A$4:$G$39,6,FALSE)="YES"),T835,""),"")</f>
        <v/>
      </c>
      <c r="AE835" s="117" t="str">
        <f>IFERROR(IF(AND(VLOOKUP($F835,'Aircraft list'!$A$4:$G$39,3,FALSE)="YES",VLOOKUP($F835,'Aircraft list'!$A$4:$G$39,6,FALSE)="YES"),U835,""),"")</f>
        <v/>
      </c>
      <c r="AF835" s="115" t="str">
        <f>IFERROR(IF(AND(VLOOKUP($F835,'Aircraft list'!$A$4:$G$39,3,FALSE)="YES",VLOOKUP($F835,'Aircraft list'!$A$4:$G$39,6,FALSE)="YES"),V835,""),"")</f>
        <v/>
      </c>
      <c r="AG835" s="116" t="str">
        <f>IFERROR(IF(VLOOKUP($F835,'Aircraft list'!$A$4:$G$39,5,FALSE)="YES",T835,""),"")</f>
        <v/>
      </c>
      <c r="AH835" s="117" t="str">
        <f>IFERROR(IF(VLOOKUP($F835,'Aircraft list'!$A$4:$G$39,5,FALSE)="YES",U835,""),"")</f>
        <v/>
      </c>
      <c r="AI835" s="115" t="str">
        <f>IFERROR(IF(VLOOKUP($F835,'Aircraft list'!$A$4:$G$39,5,FALSE)="YES",V835,""),"")</f>
        <v/>
      </c>
      <c r="AJ835" s="101"/>
      <c r="AK835" s="101"/>
      <c r="AL835" s="101"/>
      <c r="AM835" s="102" t="str">
        <f>IFERROR(IF(VLOOKUP($F835,'Aircraft list'!$A$4:$G$39,7,FALSE)="YES",N835,""),"")</f>
        <v/>
      </c>
      <c r="AN835" s="112"/>
      <c r="AO835" s="101"/>
      <c r="AP835" s="101"/>
      <c r="AQ835" s="101"/>
      <c r="AR835" s="111"/>
      <c r="AS835" s="102"/>
      <c r="AT835" s="102"/>
    </row>
    <row r="836" spans="1:46" s="50" customFormat="1">
      <c r="A836" s="84"/>
      <c r="B836" s="75"/>
      <c r="C836" s="76"/>
      <c r="D836" s="77"/>
      <c r="E836" s="73" t="str">
        <f t="shared" si="39"/>
        <v/>
      </c>
      <c r="F836" s="79"/>
      <c r="G836" s="80"/>
      <c r="H836" s="50" t="str">
        <f>IFERROR(IF(VLOOKUP(F836,'Aircraft list'!$A$4:$T$59, 3,FALSE)="YES", "ME", "SE" )," ")</f>
        <v xml:space="preserve"> </v>
      </c>
      <c r="I836" s="80"/>
      <c r="J836" s="81" t="str">
        <f ca="1">IFERROR(IF(AND(
MOD(C836-fctlontodouble(VLOOKUP(B836,#REF!,4,FALSE))/360,1)&gt;=MOD((((MID((MID((IF(ISERR(A836),"",fctsoleil(A836,fctlattodouble(VLOOKUP(B836,#REF!,3,FALSE)),fctlontodouble(VLOOKUP(B836,#REF!,4,FALSE)),FALSE))),1,4)),1,2))*60+MID((MID((IF(ISERR(A836),"",fctsoleil(A836,fctlattodouble(VLOOKUP(B836,#REF!,3,FALSE)),fctlontodouble(VLOOKUP(B836,#REF!,4,FALSE)),FALSE))),1,4)),3,4))/(60*24))-fctlontodouble(VLOOKUP(B836,#REF!,4,FALSE))/360,1),
MOD(C836-fctlontodouble(VLOOKUP(B836,#REF!,4,FALSE))/360,1)&lt;MOD((((MID((MID((IF(ISERR(A836),"",fctsoleil(A836,fctlattodouble(VLOOKUP(B836,#REF!,3,FALSE)),fctlontodouble(VLOOKUP(B836,#REF!,4,FALSE)),FALSE))),7,4)),1,2))*60+MID((MID((IF(ISERR(A836),"",fctsoleil(A836,fctlattodouble(VLOOKUP(B836,#REF!,3,FALSE)),fctlontodouble(VLOOKUP(B836,#REF!,4,FALSE)),FALSE))),7,4)),3,4))/(60*24))-fctlontodouble(VLOOKUP(B836,#REF!,4,FALSE))/360,1)
),1,""),"")</f>
        <v/>
      </c>
      <c r="K836" s="82" t="str">
        <f t="shared" si="40"/>
        <v/>
      </c>
      <c r="L836" s="79" t="str">
        <f ca="1">IFERROR(IF(AND(
MOD(E836-fctlontodouble(VLOOKUP(D836,#REF!,4,FALSE))/360,1)&gt;=MOD((((MID((MID((IF(ISERR(A836),"",fctsoleil(A836,fctlattodouble(VLOOKUP(D836,#REF!,3,FALSE)),fctlontodouble(VLOOKUP(D836,#REF!,4,FALSE)),FALSE))),1,4)),1,2))*60+MID((MID((IF(ISERR(A836),"",fctsoleil(A836,fctlattodouble(VLOOKUP(D836,#REF!,3,FALSE)),fctlontodouble(VLOOKUP(D836,#REF!,4,FALSE)),FALSE))),1,4)),3,4))/(60*24))-fctlontodouble(VLOOKUP(D836,#REF!,4,FALSE))/360,1),
MOD(E836-fctlontodouble(VLOOKUP(D836,#REF!,4,FALSE))/360,1)&lt;MOD((((MID((MID((IF(ISERR(A836),"",fctsoleil(A836,fctlattodouble(VLOOKUP(D836,#REF!,3,FALSE)),fctlontodouble(VLOOKUP(D836,#REF!,4,FALSE)),FALSE))),7,4)),1,2))*60+MID((MID((IF(ISERR(A836),"",fctsoleil(A836,fctlattodouble(VLOOKUP(D836,#REF!,3,FALSE)),fctlontodouble(VLOOKUP(D836,#REF!,4,FALSE)),FALSE))),7,4)),3,4))/(60*24))-fctlontodouble(VLOOKUP(D836,#REF!,4,FALSE))/360,1)
),1," "),"")</f>
        <v/>
      </c>
      <c r="M836" s="79" t="str">
        <f t="shared" si="41"/>
        <v/>
      </c>
      <c r="N836" s="94"/>
      <c r="O836" s="83"/>
      <c r="P836" s="95"/>
      <c r="Q836" s="96"/>
      <c r="R836" s="97" t="str">
        <f>IF(AND(A836&lt;&gt;0,B836&lt;&gt;0,D836&lt;&gt;0,C836&lt;&gt;0,N836&lt;&gt;0),(vol_de_nuit(B836,D836,A836,C836,N836/24)*24),"")</f>
        <v/>
      </c>
      <c r="S836" s="98"/>
      <c r="T836" s="95"/>
      <c r="U836" s="99"/>
      <c r="V836" s="100"/>
      <c r="W836" s="101"/>
      <c r="X836" s="116" t="str">
        <f>IFERROR(IF(AND(VLOOKUP($F836,'Aircraft list'!$A$4:$G$39,2,FALSE)="YES",VLOOKUP($F836,'Aircraft list'!$A$4:$G$39,4,FALSE)="YES"),T836,""),"")</f>
        <v/>
      </c>
      <c r="Y836" s="115" t="str">
        <f>IFERROR(IF(AND(VLOOKUP($F836,'Aircraft list'!$A$4:$G$39,2,FALSE)="YES",VLOOKUP($F836,'Aircraft list'!$A$4:$G$39,4,FALSE)="YES"),V836,""),"")</f>
        <v/>
      </c>
      <c r="Z836" s="116" t="str">
        <f>IFERROR(IF(AND(VLOOKUP($F836,'Aircraft list'!$A$4:$G$39,3,FALSE)="YES",VLOOKUP($F836,'Aircraft list'!$A$4:$G$39,4,FALSE)="YES"),T836,""),"")</f>
        <v/>
      </c>
      <c r="AA836" s="115" t="str">
        <f>IFERROR(IF(AND(VLOOKUP($F836,'Aircraft list'!$A$4:$G$39,3,FALSE)="YES",VLOOKUP($F836,'Aircraft list'!$A$4:$G$39,4,FALSE)="YES"),V836,""),"")</f>
        <v/>
      </c>
      <c r="AB836" s="116" t="str">
        <f>IFERROR(IF(AND(VLOOKUP($F836,'Aircraft list'!$A$4:$G$39,2,FALSE)="YES",VLOOKUP($F836,'Aircraft list'!$A$4:$G$39,6,FALSE)="YES"),T836,""),"")</f>
        <v/>
      </c>
      <c r="AC836" s="115" t="str">
        <f>IFERROR(IF(AND(VLOOKUP($F836,'Aircraft list'!$A$4:$G$39,2,FALSE)="YES",VLOOKUP($F836,'Aircraft list'!$A$4:$G$39,6,FALSE)="YES"),V836,""),"")</f>
        <v/>
      </c>
      <c r="AD836" s="116" t="str">
        <f>IFERROR(IF(AND(VLOOKUP($F836,'Aircraft list'!$A$4:$G$39,3,FALSE)="YES",VLOOKUP($F836,'Aircraft list'!$A$4:$G$39,6,FALSE)="YES"),T836,""),"")</f>
        <v/>
      </c>
      <c r="AE836" s="117" t="str">
        <f>IFERROR(IF(AND(VLOOKUP($F836,'Aircraft list'!$A$4:$G$39,3,FALSE)="YES",VLOOKUP($F836,'Aircraft list'!$A$4:$G$39,6,FALSE)="YES"),U836,""),"")</f>
        <v/>
      </c>
      <c r="AF836" s="115" t="str">
        <f>IFERROR(IF(AND(VLOOKUP($F836,'Aircraft list'!$A$4:$G$39,3,FALSE)="YES",VLOOKUP($F836,'Aircraft list'!$A$4:$G$39,6,FALSE)="YES"),V836,""),"")</f>
        <v/>
      </c>
      <c r="AG836" s="116" t="str">
        <f>IFERROR(IF(VLOOKUP($F836,'Aircraft list'!$A$4:$G$39,5,FALSE)="YES",T836,""),"")</f>
        <v/>
      </c>
      <c r="AH836" s="117" t="str">
        <f>IFERROR(IF(VLOOKUP($F836,'Aircraft list'!$A$4:$G$39,5,FALSE)="YES",U836,""),"")</f>
        <v/>
      </c>
      <c r="AI836" s="115" t="str">
        <f>IFERROR(IF(VLOOKUP($F836,'Aircraft list'!$A$4:$G$39,5,FALSE)="YES",V836,""),"")</f>
        <v/>
      </c>
      <c r="AJ836" s="101"/>
      <c r="AK836" s="101"/>
      <c r="AL836" s="101"/>
      <c r="AM836" s="102" t="str">
        <f>IFERROR(IF(VLOOKUP($F836,'Aircraft list'!$A$4:$G$39,7,FALSE)="YES",N836,""),"")</f>
        <v/>
      </c>
      <c r="AN836" s="112"/>
      <c r="AO836" s="101"/>
      <c r="AP836" s="101"/>
      <c r="AQ836" s="101"/>
      <c r="AR836" s="111"/>
      <c r="AS836" s="102"/>
      <c r="AT836" s="102"/>
    </row>
    <row r="837" spans="1:46" s="50" customFormat="1">
      <c r="A837" s="84"/>
      <c r="B837" s="75"/>
      <c r="C837" s="76"/>
      <c r="D837" s="77"/>
      <c r="E837" s="73" t="str">
        <f t="shared" si="39"/>
        <v/>
      </c>
      <c r="F837" s="79"/>
      <c r="G837" s="80"/>
      <c r="H837" s="50" t="str">
        <f>IFERROR(IF(VLOOKUP(F837,'Aircraft list'!$A$4:$T$59, 3,FALSE)="YES", "ME", "SE" )," ")</f>
        <v xml:space="preserve"> </v>
      </c>
      <c r="I837" s="80"/>
      <c r="J837" s="81" t="str">
        <f ca="1">IFERROR(IF(AND(
MOD(C837-fctlontodouble(VLOOKUP(B837,#REF!,4,FALSE))/360,1)&gt;=MOD((((MID((MID((IF(ISERR(A837),"",fctsoleil(A837,fctlattodouble(VLOOKUP(B837,#REF!,3,FALSE)),fctlontodouble(VLOOKUP(B837,#REF!,4,FALSE)),FALSE))),1,4)),1,2))*60+MID((MID((IF(ISERR(A837),"",fctsoleil(A837,fctlattodouble(VLOOKUP(B837,#REF!,3,FALSE)),fctlontodouble(VLOOKUP(B837,#REF!,4,FALSE)),FALSE))),1,4)),3,4))/(60*24))-fctlontodouble(VLOOKUP(B837,#REF!,4,FALSE))/360,1),
MOD(C837-fctlontodouble(VLOOKUP(B837,#REF!,4,FALSE))/360,1)&lt;MOD((((MID((MID((IF(ISERR(A837),"",fctsoleil(A837,fctlattodouble(VLOOKUP(B837,#REF!,3,FALSE)),fctlontodouble(VLOOKUP(B837,#REF!,4,FALSE)),FALSE))),7,4)),1,2))*60+MID((MID((IF(ISERR(A837),"",fctsoleil(A837,fctlattodouble(VLOOKUP(B837,#REF!,3,FALSE)),fctlontodouble(VLOOKUP(B837,#REF!,4,FALSE)),FALSE))),7,4)),3,4))/(60*24))-fctlontodouble(VLOOKUP(B837,#REF!,4,FALSE))/360,1)
),1,""),"")</f>
        <v/>
      </c>
      <c r="K837" s="82" t="str">
        <f t="shared" si="40"/>
        <v/>
      </c>
      <c r="L837" s="79" t="str">
        <f ca="1">IFERROR(IF(AND(
MOD(E837-fctlontodouble(VLOOKUP(D837,#REF!,4,FALSE))/360,1)&gt;=MOD((((MID((MID((IF(ISERR(A837),"",fctsoleil(A837,fctlattodouble(VLOOKUP(D837,#REF!,3,FALSE)),fctlontodouble(VLOOKUP(D837,#REF!,4,FALSE)),FALSE))),1,4)),1,2))*60+MID((MID((IF(ISERR(A837),"",fctsoleil(A837,fctlattodouble(VLOOKUP(D837,#REF!,3,FALSE)),fctlontodouble(VLOOKUP(D837,#REF!,4,FALSE)),FALSE))),1,4)),3,4))/(60*24))-fctlontodouble(VLOOKUP(D837,#REF!,4,FALSE))/360,1),
MOD(E837-fctlontodouble(VLOOKUP(D837,#REF!,4,FALSE))/360,1)&lt;MOD((((MID((MID((IF(ISERR(A837),"",fctsoleil(A837,fctlattodouble(VLOOKUP(D837,#REF!,3,FALSE)),fctlontodouble(VLOOKUP(D837,#REF!,4,FALSE)),FALSE))),7,4)),1,2))*60+MID((MID((IF(ISERR(A837),"",fctsoleil(A837,fctlattodouble(VLOOKUP(D837,#REF!,3,FALSE)),fctlontodouble(VLOOKUP(D837,#REF!,4,FALSE)),FALSE))),7,4)),3,4))/(60*24))-fctlontodouble(VLOOKUP(D837,#REF!,4,FALSE))/360,1)
),1," "),"")</f>
        <v/>
      </c>
      <c r="M837" s="79" t="str">
        <f t="shared" si="41"/>
        <v/>
      </c>
      <c r="N837" s="94"/>
      <c r="O837" s="83"/>
      <c r="P837" s="95"/>
      <c r="Q837" s="96"/>
      <c r="R837" s="97" t="str">
        <f>IF(AND(A837&lt;&gt;0,B837&lt;&gt;0,D837&lt;&gt;0,C837&lt;&gt;0,N837&lt;&gt;0),(vol_de_nuit(B837,D837,A837,C837,N837/24)*24),"")</f>
        <v/>
      </c>
      <c r="S837" s="98"/>
      <c r="T837" s="95"/>
      <c r="U837" s="99"/>
      <c r="V837" s="100"/>
      <c r="W837" s="101"/>
      <c r="X837" s="116" t="str">
        <f>IFERROR(IF(AND(VLOOKUP($F837,'Aircraft list'!$A$4:$G$39,2,FALSE)="YES",VLOOKUP($F837,'Aircraft list'!$A$4:$G$39,4,FALSE)="YES"),T837,""),"")</f>
        <v/>
      </c>
      <c r="Y837" s="115" t="str">
        <f>IFERROR(IF(AND(VLOOKUP($F837,'Aircraft list'!$A$4:$G$39,2,FALSE)="YES",VLOOKUP($F837,'Aircraft list'!$A$4:$G$39,4,FALSE)="YES"),V837,""),"")</f>
        <v/>
      </c>
      <c r="Z837" s="116" t="str">
        <f>IFERROR(IF(AND(VLOOKUP($F837,'Aircraft list'!$A$4:$G$39,3,FALSE)="YES",VLOOKUP($F837,'Aircraft list'!$A$4:$G$39,4,FALSE)="YES"),T837,""),"")</f>
        <v/>
      </c>
      <c r="AA837" s="115" t="str">
        <f>IFERROR(IF(AND(VLOOKUP($F837,'Aircraft list'!$A$4:$G$39,3,FALSE)="YES",VLOOKUP($F837,'Aircraft list'!$A$4:$G$39,4,FALSE)="YES"),V837,""),"")</f>
        <v/>
      </c>
      <c r="AB837" s="116" t="str">
        <f>IFERROR(IF(AND(VLOOKUP($F837,'Aircraft list'!$A$4:$G$39,2,FALSE)="YES",VLOOKUP($F837,'Aircraft list'!$A$4:$G$39,6,FALSE)="YES"),T837,""),"")</f>
        <v/>
      </c>
      <c r="AC837" s="115" t="str">
        <f>IFERROR(IF(AND(VLOOKUP($F837,'Aircraft list'!$A$4:$G$39,2,FALSE)="YES",VLOOKUP($F837,'Aircraft list'!$A$4:$G$39,6,FALSE)="YES"),V837,""),"")</f>
        <v/>
      </c>
      <c r="AD837" s="116" t="str">
        <f>IFERROR(IF(AND(VLOOKUP($F837,'Aircraft list'!$A$4:$G$39,3,FALSE)="YES",VLOOKUP($F837,'Aircraft list'!$A$4:$G$39,6,FALSE)="YES"),T837,""),"")</f>
        <v/>
      </c>
      <c r="AE837" s="117" t="str">
        <f>IFERROR(IF(AND(VLOOKUP($F837,'Aircraft list'!$A$4:$G$39,3,FALSE)="YES",VLOOKUP($F837,'Aircraft list'!$A$4:$G$39,6,FALSE)="YES"),U837,""),"")</f>
        <v/>
      </c>
      <c r="AF837" s="115" t="str">
        <f>IFERROR(IF(AND(VLOOKUP($F837,'Aircraft list'!$A$4:$G$39,3,FALSE)="YES",VLOOKUP($F837,'Aircraft list'!$A$4:$G$39,6,FALSE)="YES"),V837,""),"")</f>
        <v/>
      </c>
      <c r="AG837" s="116" t="str">
        <f>IFERROR(IF(VLOOKUP($F837,'Aircraft list'!$A$4:$G$39,5,FALSE)="YES",T837,""),"")</f>
        <v/>
      </c>
      <c r="AH837" s="117" t="str">
        <f>IFERROR(IF(VLOOKUP($F837,'Aircraft list'!$A$4:$G$39,5,FALSE)="YES",U837,""),"")</f>
        <v/>
      </c>
      <c r="AI837" s="115" t="str">
        <f>IFERROR(IF(VLOOKUP($F837,'Aircraft list'!$A$4:$G$39,5,FALSE)="YES",V837,""),"")</f>
        <v/>
      </c>
      <c r="AJ837" s="101"/>
      <c r="AK837" s="101"/>
      <c r="AL837" s="101"/>
      <c r="AM837" s="102" t="str">
        <f>IFERROR(IF(VLOOKUP($F837,'Aircraft list'!$A$4:$G$39,7,FALSE)="YES",N837,""),"")</f>
        <v/>
      </c>
      <c r="AN837" s="112"/>
      <c r="AO837" s="101"/>
      <c r="AP837" s="101"/>
      <c r="AQ837" s="101"/>
      <c r="AR837" s="111"/>
      <c r="AS837" s="102"/>
      <c r="AT837" s="102"/>
    </row>
    <row r="838" spans="1:46" s="50" customFormat="1">
      <c r="A838" s="84"/>
      <c r="B838" s="75"/>
      <c r="C838" s="76"/>
      <c r="D838" s="77"/>
      <c r="E838" s="73" t="str">
        <f t="shared" si="39"/>
        <v/>
      </c>
      <c r="F838" s="79"/>
      <c r="G838" s="80"/>
      <c r="H838" s="50" t="str">
        <f>IFERROR(IF(VLOOKUP(F838,'Aircraft list'!$A$4:$T$59, 3,FALSE)="YES", "ME", "SE" )," ")</f>
        <v xml:space="preserve"> </v>
      </c>
      <c r="I838" s="80"/>
      <c r="J838" s="81" t="str">
        <f ca="1">IFERROR(IF(AND(
MOD(C838-fctlontodouble(VLOOKUP(B838,#REF!,4,FALSE))/360,1)&gt;=MOD((((MID((MID((IF(ISERR(A838),"",fctsoleil(A838,fctlattodouble(VLOOKUP(B838,#REF!,3,FALSE)),fctlontodouble(VLOOKUP(B838,#REF!,4,FALSE)),FALSE))),1,4)),1,2))*60+MID((MID((IF(ISERR(A838),"",fctsoleil(A838,fctlattodouble(VLOOKUP(B838,#REF!,3,FALSE)),fctlontodouble(VLOOKUP(B838,#REF!,4,FALSE)),FALSE))),1,4)),3,4))/(60*24))-fctlontodouble(VLOOKUP(B838,#REF!,4,FALSE))/360,1),
MOD(C838-fctlontodouble(VLOOKUP(B838,#REF!,4,FALSE))/360,1)&lt;MOD((((MID((MID((IF(ISERR(A838),"",fctsoleil(A838,fctlattodouble(VLOOKUP(B838,#REF!,3,FALSE)),fctlontodouble(VLOOKUP(B838,#REF!,4,FALSE)),FALSE))),7,4)),1,2))*60+MID((MID((IF(ISERR(A838),"",fctsoleil(A838,fctlattodouble(VLOOKUP(B838,#REF!,3,FALSE)),fctlontodouble(VLOOKUP(B838,#REF!,4,FALSE)),FALSE))),7,4)),3,4))/(60*24))-fctlontodouble(VLOOKUP(B838,#REF!,4,FALSE))/360,1)
),1,""),"")</f>
        <v/>
      </c>
      <c r="K838" s="82" t="str">
        <f t="shared" si="40"/>
        <v/>
      </c>
      <c r="L838" s="79" t="str">
        <f ca="1">IFERROR(IF(AND(
MOD(E838-fctlontodouble(VLOOKUP(D838,#REF!,4,FALSE))/360,1)&gt;=MOD((((MID((MID((IF(ISERR(A838),"",fctsoleil(A838,fctlattodouble(VLOOKUP(D838,#REF!,3,FALSE)),fctlontodouble(VLOOKUP(D838,#REF!,4,FALSE)),FALSE))),1,4)),1,2))*60+MID((MID((IF(ISERR(A838),"",fctsoleil(A838,fctlattodouble(VLOOKUP(D838,#REF!,3,FALSE)),fctlontodouble(VLOOKUP(D838,#REF!,4,FALSE)),FALSE))),1,4)),3,4))/(60*24))-fctlontodouble(VLOOKUP(D838,#REF!,4,FALSE))/360,1),
MOD(E838-fctlontodouble(VLOOKUP(D838,#REF!,4,FALSE))/360,1)&lt;MOD((((MID((MID((IF(ISERR(A838),"",fctsoleil(A838,fctlattodouble(VLOOKUP(D838,#REF!,3,FALSE)),fctlontodouble(VLOOKUP(D838,#REF!,4,FALSE)),FALSE))),7,4)),1,2))*60+MID((MID((IF(ISERR(A838),"",fctsoleil(A838,fctlattodouble(VLOOKUP(D838,#REF!,3,FALSE)),fctlontodouble(VLOOKUP(D838,#REF!,4,FALSE)),FALSE))),7,4)),3,4))/(60*24))-fctlontodouble(VLOOKUP(D838,#REF!,4,FALSE))/360,1)
),1," "),"")</f>
        <v/>
      </c>
      <c r="M838" s="79" t="str">
        <f t="shared" si="41"/>
        <v/>
      </c>
      <c r="N838" s="94"/>
      <c r="O838" s="83"/>
      <c r="P838" s="95"/>
      <c r="Q838" s="96"/>
      <c r="R838" s="97" t="str">
        <f>IF(AND(A838&lt;&gt;0,B838&lt;&gt;0,D838&lt;&gt;0,C838&lt;&gt;0,N838&lt;&gt;0),(vol_de_nuit(B838,D838,A838,C838,N838/24)*24),"")</f>
        <v/>
      </c>
      <c r="S838" s="98"/>
      <c r="T838" s="95"/>
      <c r="U838" s="99"/>
      <c r="V838" s="100"/>
      <c r="W838" s="101"/>
      <c r="X838" s="116" t="str">
        <f>IFERROR(IF(AND(VLOOKUP($F838,'Aircraft list'!$A$4:$G$39,2,FALSE)="YES",VLOOKUP($F838,'Aircraft list'!$A$4:$G$39,4,FALSE)="YES"),T838,""),"")</f>
        <v/>
      </c>
      <c r="Y838" s="115" t="str">
        <f>IFERROR(IF(AND(VLOOKUP($F838,'Aircraft list'!$A$4:$G$39,2,FALSE)="YES",VLOOKUP($F838,'Aircraft list'!$A$4:$G$39,4,FALSE)="YES"),V838,""),"")</f>
        <v/>
      </c>
      <c r="Z838" s="116" t="str">
        <f>IFERROR(IF(AND(VLOOKUP($F838,'Aircraft list'!$A$4:$G$39,3,FALSE)="YES",VLOOKUP($F838,'Aircraft list'!$A$4:$G$39,4,FALSE)="YES"),T838,""),"")</f>
        <v/>
      </c>
      <c r="AA838" s="115" t="str">
        <f>IFERROR(IF(AND(VLOOKUP($F838,'Aircraft list'!$A$4:$G$39,3,FALSE)="YES",VLOOKUP($F838,'Aircraft list'!$A$4:$G$39,4,FALSE)="YES"),V838,""),"")</f>
        <v/>
      </c>
      <c r="AB838" s="116" t="str">
        <f>IFERROR(IF(AND(VLOOKUP($F838,'Aircraft list'!$A$4:$G$39,2,FALSE)="YES",VLOOKUP($F838,'Aircraft list'!$A$4:$G$39,6,FALSE)="YES"),T838,""),"")</f>
        <v/>
      </c>
      <c r="AC838" s="115" t="str">
        <f>IFERROR(IF(AND(VLOOKUP($F838,'Aircraft list'!$A$4:$G$39,2,FALSE)="YES",VLOOKUP($F838,'Aircraft list'!$A$4:$G$39,6,FALSE)="YES"),V838,""),"")</f>
        <v/>
      </c>
      <c r="AD838" s="116" t="str">
        <f>IFERROR(IF(AND(VLOOKUP($F838,'Aircraft list'!$A$4:$G$39,3,FALSE)="YES",VLOOKUP($F838,'Aircraft list'!$A$4:$G$39,6,FALSE)="YES"),T838,""),"")</f>
        <v/>
      </c>
      <c r="AE838" s="117" t="str">
        <f>IFERROR(IF(AND(VLOOKUP($F838,'Aircraft list'!$A$4:$G$39,3,FALSE)="YES",VLOOKUP($F838,'Aircraft list'!$A$4:$G$39,6,FALSE)="YES"),U838,""),"")</f>
        <v/>
      </c>
      <c r="AF838" s="115" t="str">
        <f>IFERROR(IF(AND(VLOOKUP($F838,'Aircraft list'!$A$4:$G$39,3,FALSE)="YES",VLOOKUP($F838,'Aircraft list'!$A$4:$G$39,6,FALSE)="YES"),V838,""),"")</f>
        <v/>
      </c>
      <c r="AG838" s="116" t="str">
        <f>IFERROR(IF(VLOOKUP($F838,'Aircraft list'!$A$4:$G$39,5,FALSE)="YES",T838,""),"")</f>
        <v/>
      </c>
      <c r="AH838" s="117" t="str">
        <f>IFERROR(IF(VLOOKUP($F838,'Aircraft list'!$A$4:$G$39,5,FALSE)="YES",U838,""),"")</f>
        <v/>
      </c>
      <c r="AI838" s="115" t="str">
        <f>IFERROR(IF(VLOOKUP($F838,'Aircraft list'!$A$4:$G$39,5,FALSE)="YES",V838,""),"")</f>
        <v/>
      </c>
      <c r="AJ838" s="101"/>
      <c r="AK838" s="101"/>
      <c r="AL838" s="101"/>
      <c r="AM838" s="102" t="str">
        <f>IFERROR(IF(VLOOKUP($F838,'Aircraft list'!$A$4:$G$39,7,FALSE)="YES",N838,""),"")</f>
        <v/>
      </c>
      <c r="AN838" s="112"/>
      <c r="AO838" s="101"/>
      <c r="AP838" s="101"/>
      <c r="AQ838" s="101"/>
      <c r="AR838" s="111"/>
      <c r="AS838" s="102"/>
      <c r="AT838" s="102"/>
    </row>
    <row r="839" spans="1:46" s="50" customFormat="1">
      <c r="A839" s="84"/>
      <c r="B839" s="75"/>
      <c r="C839" s="76"/>
      <c r="D839" s="77"/>
      <c r="E839" s="73" t="str">
        <f t="shared" ref="E839:E902" si="42">IFERROR(IF(N839="","",C839+TEXT(N839/24,"h:mm")),"")</f>
        <v/>
      </c>
      <c r="F839" s="79"/>
      <c r="G839" s="80"/>
      <c r="H839" s="50" t="str">
        <f>IFERROR(IF(VLOOKUP(F839,'Aircraft list'!$A$4:$T$59, 3,FALSE)="YES", "ME", "SE" )," ")</f>
        <v xml:space="preserve"> </v>
      </c>
      <c r="I839" s="80"/>
      <c r="J839" s="81" t="str">
        <f ca="1">IFERROR(IF(AND(
MOD(C839-fctlontodouble(VLOOKUP(B839,#REF!,4,FALSE))/360,1)&gt;=MOD((((MID((MID((IF(ISERR(A839),"",fctsoleil(A839,fctlattodouble(VLOOKUP(B839,#REF!,3,FALSE)),fctlontodouble(VLOOKUP(B839,#REF!,4,FALSE)),FALSE))),1,4)),1,2))*60+MID((MID((IF(ISERR(A839),"",fctsoleil(A839,fctlattodouble(VLOOKUP(B839,#REF!,3,FALSE)),fctlontodouble(VLOOKUP(B839,#REF!,4,FALSE)),FALSE))),1,4)),3,4))/(60*24))-fctlontodouble(VLOOKUP(B839,#REF!,4,FALSE))/360,1),
MOD(C839-fctlontodouble(VLOOKUP(B839,#REF!,4,FALSE))/360,1)&lt;MOD((((MID((MID((IF(ISERR(A839),"",fctsoleil(A839,fctlattodouble(VLOOKUP(B839,#REF!,3,FALSE)),fctlontodouble(VLOOKUP(B839,#REF!,4,FALSE)),FALSE))),7,4)),1,2))*60+MID((MID((IF(ISERR(A839),"",fctsoleil(A839,fctlattodouble(VLOOKUP(B839,#REF!,3,FALSE)),fctlontodouble(VLOOKUP(B839,#REF!,4,FALSE)),FALSE))),7,4)),3,4))/(60*24))-fctlontodouble(VLOOKUP(B839,#REF!,4,FALSE))/360,1)
),1,""),"")</f>
        <v/>
      </c>
      <c r="K839" s="82" t="str">
        <f t="shared" ref="K839:K902" si="43">IF(C839&lt;&gt;"",IF(J839=1,"",1),"")</f>
        <v/>
      </c>
      <c r="L839" s="79" t="str">
        <f ca="1">IFERROR(IF(AND(
MOD(E839-fctlontodouble(VLOOKUP(D839,#REF!,4,FALSE))/360,1)&gt;=MOD((((MID((MID((IF(ISERR(A839),"",fctsoleil(A839,fctlattodouble(VLOOKUP(D839,#REF!,3,FALSE)),fctlontodouble(VLOOKUP(D839,#REF!,4,FALSE)),FALSE))),1,4)),1,2))*60+MID((MID((IF(ISERR(A839),"",fctsoleil(A839,fctlattodouble(VLOOKUP(D839,#REF!,3,FALSE)),fctlontodouble(VLOOKUP(D839,#REF!,4,FALSE)),FALSE))),1,4)),3,4))/(60*24))-fctlontodouble(VLOOKUP(D839,#REF!,4,FALSE))/360,1),
MOD(E839-fctlontodouble(VLOOKUP(D839,#REF!,4,FALSE))/360,1)&lt;MOD((((MID((MID((IF(ISERR(A839),"",fctsoleil(A839,fctlattodouble(VLOOKUP(D839,#REF!,3,FALSE)),fctlontodouble(VLOOKUP(D839,#REF!,4,FALSE)),FALSE))),7,4)),1,2))*60+MID((MID((IF(ISERR(A839),"",fctsoleil(A839,fctlattodouble(VLOOKUP(D839,#REF!,3,FALSE)),fctlontodouble(VLOOKUP(D839,#REF!,4,FALSE)),FALSE))),7,4)),3,4))/(60*24))-fctlontodouble(VLOOKUP(D839,#REF!,4,FALSE))/360,1)
),1," "),"")</f>
        <v/>
      </c>
      <c r="M839" s="79" t="str">
        <f t="shared" ref="M839:M902" si="44">IF(C839&lt;&gt;"",IF(L839=1,"",1),"")</f>
        <v/>
      </c>
      <c r="N839" s="94"/>
      <c r="O839" s="83"/>
      <c r="P839" s="95"/>
      <c r="Q839" s="96"/>
      <c r="R839" s="97" t="str">
        <f>IF(AND(A839&lt;&gt;0,B839&lt;&gt;0,D839&lt;&gt;0,C839&lt;&gt;0,N839&lt;&gt;0),(vol_de_nuit(B839,D839,A839,C839,N839/24)*24),"")</f>
        <v/>
      </c>
      <c r="S839" s="98"/>
      <c r="T839" s="95"/>
      <c r="U839" s="99"/>
      <c r="V839" s="100"/>
      <c r="W839" s="101"/>
      <c r="X839" s="116" t="str">
        <f>IFERROR(IF(AND(VLOOKUP($F839,'Aircraft list'!$A$4:$G$39,2,FALSE)="YES",VLOOKUP($F839,'Aircraft list'!$A$4:$G$39,4,FALSE)="YES"),T839,""),"")</f>
        <v/>
      </c>
      <c r="Y839" s="115" t="str">
        <f>IFERROR(IF(AND(VLOOKUP($F839,'Aircraft list'!$A$4:$G$39,2,FALSE)="YES",VLOOKUP($F839,'Aircraft list'!$A$4:$G$39,4,FALSE)="YES"),V839,""),"")</f>
        <v/>
      </c>
      <c r="Z839" s="116" t="str">
        <f>IFERROR(IF(AND(VLOOKUP($F839,'Aircraft list'!$A$4:$G$39,3,FALSE)="YES",VLOOKUP($F839,'Aircraft list'!$A$4:$G$39,4,FALSE)="YES"),T839,""),"")</f>
        <v/>
      </c>
      <c r="AA839" s="115" t="str">
        <f>IFERROR(IF(AND(VLOOKUP($F839,'Aircraft list'!$A$4:$G$39,3,FALSE)="YES",VLOOKUP($F839,'Aircraft list'!$A$4:$G$39,4,FALSE)="YES"),V839,""),"")</f>
        <v/>
      </c>
      <c r="AB839" s="116" t="str">
        <f>IFERROR(IF(AND(VLOOKUP($F839,'Aircraft list'!$A$4:$G$39,2,FALSE)="YES",VLOOKUP($F839,'Aircraft list'!$A$4:$G$39,6,FALSE)="YES"),T839,""),"")</f>
        <v/>
      </c>
      <c r="AC839" s="115" t="str">
        <f>IFERROR(IF(AND(VLOOKUP($F839,'Aircraft list'!$A$4:$G$39,2,FALSE)="YES",VLOOKUP($F839,'Aircraft list'!$A$4:$G$39,6,FALSE)="YES"),V839,""),"")</f>
        <v/>
      </c>
      <c r="AD839" s="116" t="str">
        <f>IFERROR(IF(AND(VLOOKUP($F839,'Aircraft list'!$A$4:$G$39,3,FALSE)="YES",VLOOKUP($F839,'Aircraft list'!$A$4:$G$39,6,FALSE)="YES"),T839,""),"")</f>
        <v/>
      </c>
      <c r="AE839" s="117" t="str">
        <f>IFERROR(IF(AND(VLOOKUP($F839,'Aircraft list'!$A$4:$G$39,3,FALSE)="YES",VLOOKUP($F839,'Aircraft list'!$A$4:$G$39,6,FALSE)="YES"),U839,""),"")</f>
        <v/>
      </c>
      <c r="AF839" s="115" t="str">
        <f>IFERROR(IF(AND(VLOOKUP($F839,'Aircraft list'!$A$4:$G$39,3,FALSE)="YES",VLOOKUP($F839,'Aircraft list'!$A$4:$G$39,6,FALSE)="YES"),V839,""),"")</f>
        <v/>
      </c>
      <c r="AG839" s="116" t="str">
        <f>IFERROR(IF(VLOOKUP($F839,'Aircraft list'!$A$4:$G$39,5,FALSE)="YES",T839,""),"")</f>
        <v/>
      </c>
      <c r="AH839" s="117" t="str">
        <f>IFERROR(IF(VLOOKUP($F839,'Aircraft list'!$A$4:$G$39,5,FALSE)="YES",U839,""),"")</f>
        <v/>
      </c>
      <c r="AI839" s="115" t="str">
        <f>IFERROR(IF(VLOOKUP($F839,'Aircraft list'!$A$4:$G$39,5,FALSE)="YES",V839,""),"")</f>
        <v/>
      </c>
      <c r="AJ839" s="101"/>
      <c r="AK839" s="101"/>
      <c r="AL839" s="101"/>
      <c r="AM839" s="102" t="str">
        <f>IFERROR(IF(VLOOKUP($F839,'Aircraft list'!$A$4:$G$39,7,FALSE)="YES",N839,""),"")</f>
        <v/>
      </c>
      <c r="AN839" s="112"/>
      <c r="AO839" s="101"/>
      <c r="AP839" s="101"/>
      <c r="AQ839" s="101"/>
      <c r="AR839" s="111"/>
      <c r="AS839" s="102"/>
      <c r="AT839" s="102"/>
    </row>
    <row r="840" spans="1:46" s="50" customFormat="1">
      <c r="A840" s="84"/>
      <c r="B840" s="75"/>
      <c r="C840" s="76"/>
      <c r="D840" s="77"/>
      <c r="E840" s="73" t="str">
        <f t="shared" si="42"/>
        <v/>
      </c>
      <c r="F840" s="79"/>
      <c r="G840" s="80"/>
      <c r="H840" s="50" t="str">
        <f>IFERROR(IF(VLOOKUP(F840,'Aircraft list'!$A$4:$T$59, 3,FALSE)="YES", "ME", "SE" )," ")</f>
        <v xml:space="preserve"> </v>
      </c>
      <c r="I840" s="80"/>
      <c r="J840" s="81" t="str">
        <f ca="1">IFERROR(IF(AND(
MOD(C840-fctlontodouble(VLOOKUP(B840,#REF!,4,FALSE))/360,1)&gt;=MOD((((MID((MID((IF(ISERR(A840),"",fctsoleil(A840,fctlattodouble(VLOOKUP(B840,#REF!,3,FALSE)),fctlontodouble(VLOOKUP(B840,#REF!,4,FALSE)),FALSE))),1,4)),1,2))*60+MID((MID((IF(ISERR(A840),"",fctsoleil(A840,fctlattodouble(VLOOKUP(B840,#REF!,3,FALSE)),fctlontodouble(VLOOKUP(B840,#REF!,4,FALSE)),FALSE))),1,4)),3,4))/(60*24))-fctlontodouble(VLOOKUP(B840,#REF!,4,FALSE))/360,1),
MOD(C840-fctlontodouble(VLOOKUP(B840,#REF!,4,FALSE))/360,1)&lt;MOD((((MID((MID((IF(ISERR(A840),"",fctsoleil(A840,fctlattodouble(VLOOKUP(B840,#REF!,3,FALSE)),fctlontodouble(VLOOKUP(B840,#REF!,4,FALSE)),FALSE))),7,4)),1,2))*60+MID((MID((IF(ISERR(A840),"",fctsoleil(A840,fctlattodouble(VLOOKUP(B840,#REF!,3,FALSE)),fctlontodouble(VLOOKUP(B840,#REF!,4,FALSE)),FALSE))),7,4)),3,4))/(60*24))-fctlontodouble(VLOOKUP(B840,#REF!,4,FALSE))/360,1)
),1,""),"")</f>
        <v/>
      </c>
      <c r="K840" s="82" t="str">
        <f t="shared" si="43"/>
        <v/>
      </c>
      <c r="L840" s="79" t="str">
        <f ca="1">IFERROR(IF(AND(
MOD(E840-fctlontodouble(VLOOKUP(D840,#REF!,4,FALSE))/360,1)&gt;=MOD((((MID((MID((IF(ISERR(A840),"",fctsoleil(A840,fctlattodouble(VLOOKUP(D840,#REF!,3,FALSE)),fctlontodouble(VLOOKUP(D840,#REF!,4,FALSE)),FALSE))),1,4)),1,2))*60+MID((MID((IF(ISERR(A840),"",fctsoleil(A840,fctlattodouble(VLOOKUP(D840,#REF!,3,FALSE)),fctlontodouble(VLOOKUP(D840,#REF!,4,FALSE)),FALSE))),1,4)),3,4))/(60*24))-fctlontodouble(VLOOKUP(D840,#REF!,4,FALSE))/360,1),
MOD(E840-fctlontodouble(VLOOKUP(D840,#REF!,4,FALSE))/360,1)&lt;MOD((((MID((MID((IF(ISERR(A840),"",fctsoleil(A840,fctlattodouble(VLOOKUP(D840,#REF!,3,FALSE)),fctlontodouble(VLOOKUP(D840,#REF!,4,FALSE)),FALSE))),7,4)),1,2))*60+MID((MID((IF(ISERR(A840),"",fctsoleil(A840,fctlattodouble(VLOOKUP(D840,#REF!,3,FALSE)),fctlontodouble(VLOOKUP(D840,#REF!,4,FALSE)),FALSE))),7,4)),3,4))/(60*24))-fctlontodouble(VLOOKUP(D840,#REF!,4,FALSE))/360,1)
),1," "),"")</f>
        <v/>
      </c>
      <c r="M840" s="79" t="str">
        <f t="shared" si="44"/>
        <v/>
      </c>
      <c r="N840" s="94"/>
      <c r="O840" s="83"/>
      <c r="P840" s="95"/>
      <c r="Q840" s="96"/>
      <c r="R840" s="97" t="str">
        <f>IF(AND(A840&lt;&gt;0,B840&lt;&gt;0,D840&lt;&gt;0,C840&lt;&gt;0,N840&lt;&gt;0),(vol_de_nuit(B840,D840,A840,C840,N840/24)*24),"")</f>
        <v/>
      </c>
      <c r="S840" s="98"/>
      <c r="T840" s="95"/>
      <c r="U840" s="99"/>
      <c r="V840" s="100"/>
      <c r="W840" s="101"/>
      <c r="X840" s="116" t="str">
        <f>IFERROR(IF(AND(VLOOKUP($F840,'Aircraft list'!$A$4:$G$39,2,FALSE)="YES",VLOOKUP($F840,'Aircraft list'!$A$4:$G$39,4,FALSE)="YES"),T840,""),"")</f>
        <v/>
      </c>
      <c r="Y840" s="115" t="str">
        <f>IFERROR(IF(AND(VLOOKUP($F840,'Aircraft list'!$A$4:$G$39,2,FALSE)="YES",VLOOKUP($F840,'Aircraft list'!$A$4:$G$39,4,FALSE)="YES"),V840,""),"")</f>
        <v/>
      </c>
      <c r="Z840" s="116" t="str">
        <f>IFERROR(IF(AND(VLOOKUP($F840,'Aircraft list'!$A$4:$G$39,3,FALSE)="YES",VLOOKUP($F840,'Aircraft list'!$A$4:$G$39,4,FALSE)="YES"),T840,""),"")</f>
        <v/>
      </c>
      <c r="AA840" s="115" t="str">
        <f>IFERROR(IF(AND(VLOOKUP($F840,'Aircraft list'!$A$4:$G$39,3,FALSE)="YES",VLOOKUP($F840,'Aircraft list'!$A$4:$G$39,4,FALSE)="YES"),V840,""),"")</f>
        <v/>
      </c>
      <c r="AB840" s="116" t="str">
        <f>IFERROR(IF(AND(VLOOKUP($F840,'Aircraft list'!$A$4:$G$39,2,FALSE)="YES",VLOOKUP($F840,'Aircraft list'!$A$4:$G$39,6,FALSE)="YES"),T840,""),"")</f>
        <v/>
      </c>
      <c r="AC840" s="115" t="str">
        <f>IFERROR(IF(AND(VLOOKUP($F840,'Aircraft list'!$A$4:$G$39,2,FALSE)="YES",VLOOKUP($F840,'Aircraft list'!$A$4:$G$39,6,FALSE)="YES"),V840,""),"")</f>
        <v/>
      </c>
      <c r="AD840" s="116" t="str">
        <f>IFERROR(IF(AND(VLOOKUP($F840,'Aircraft list'!$A$4:$G$39,3,FALSE)="YES",VLOOKUP($F840,'Aircraft list'!$A$4:$G$39,6,FALSE)="YES"),T840,""),"")</f>
        <v/>
      </c>
      <c r="AE840" s="117" t="str">
        <f>IFERROR(IF(AND(VLOOKUP($F840,'Aircraft list'!$A$4:$G$39,3,FALSE)="YES",VLOOKUP($F840,'Aircraft list'!$A$4:$G$39,6,FALSE)="YES"),U840,""),"")</f>
        <v/>
      </c>
      <c r="AF840" s="115" t="str">
        <f>IFERROR(IF(AND(VLOOKUP($F840,'Aircraft list'!$A$4:$G$39,3,FALSE)="YES",VLOOKUP($F840,'Aircraft list'!$A$4:$G$39,6,FALSE)="YES"),V840,""),"")</f>
        <v/>
      </c>
      <c r="AG840" s="116" t="str">
        <f>IFERROR(IF(VLOOKUP($F840,'Aircraft list'!$A$4:$G$39,5,FALSE)="YES",T840,""),"")</f>
        <v/>
      </c>
      <c r="AH840" s="117" t="str">
        <f>IFERROR(IF(VLOOKUP($F840,'Aircraft list'!$A$4:$G$39,5,FALSE)="YES",U840,""),"")</f>
        <v/>
      </c>
      <c r="AI840" s="115" t="str">
        <f>IFERROR(IF(VLOOKUP($F840,'Aircraft list'!$A$4:$G$39,5,FALSE)="YES",V840,""),"")</f>
        <v/>
      </c>
      <c r="AJ840" s="101"/>
      <c r="AK840" s="101"/>
      <c r="AL840" s="101"/>
      <c r="AM840" s="102" t="str">
        <f>IFERROR(IF(VLOOKUP($F840,'Aircraft list'!$A$4:$G$39,7,FALSE)="YES",N840,""),"")</f>
        <v/>
      </c>
      <c r="AN840" s="112"/>
      <c r="AO840" s="101"/>
      <c r="AP840" s="101"/>
      <c r="AQ840" s="101"/>
      <c r="AR840" s="111"/>
      <c r="AS840" s="102"/>
      <c r="AT840" s="102"/>
    </row>
    <row r="841" spans="1:46" s="50" customFormat="1">
      <c r="A841" s="84"/>
      <c r="B841" s="75"/>
      <c r="C841" s="76"/>
      <c r="D841" s="77"/>
      <c r="E841" s="73" t="str">
        <f t="shared" si="42"/>
        <v/>
      </c>
      <c r="F841" s="79"/>
      <c r="G841" s="80"/>
      <c r="H841" s="50" t="str">
        <f>IFERROR(IF(VLOOKUP(F841,'Aircraft list'!$A$4:$T$59, 3,FALSE)="YES", "ME", "SE" )," ")</f>
        <v xml:space="preserve"> </v>
      </c>
      <c r="I841" s="80"/>
      <c r="J841" s="81" t="str">
        <f ca="1">IFERROR(IF(AND(
MOD(C841-fctlontodouble(VLOOKUP(B841,#REF!,4,FALSE))/360,1)&gt;=MOD((((MID((MID((IF(ISERR(A841),"",fctsoleil(A841,fctlattodouble(VLOOKUP(B841,#REF!,3,FALSE)),fctlontodouble(VLOOKUP(B841,#REF!,4,FALSE)),FALSE))),1,4)),1,2))*60+MID((MID((IF(ISERR(A841),"",fctsoleil(A841,fctlattodouble(VLOOKUP(B841,#REF!,3,FALSE)),fctlontodouble(VLOOKUP(B841,#REF!,4,FALSE)),FALSE))),1,4)),3,4))/(60*24))-fctlontodouble(VLOOKUP(B841,#REF!,4,FALSE))/360,1),
MOD(C841-fctlontodouble(VLOOKUP(B841,#REF!,4,FALSE))/360,1)&lt;MOD((((MID((MID((IF(ISERR(A841),"",fctsoleil(A841,fctlattodouble(VLOOKUP(B841,#REF!,3,FALSE)),fctlontodouble(VLOOKUP(B841,#REF!,4,FALSE)),FALSE))),7,4)),1,2))*60+MID((MID((IF(ISERR(A841),"",fctsoleil(A841,fctlattodouble(VLOOKUP(B841,#REF!,3,FALSE)),fctlontodouble(VLOOKUP(B841,#REF!,4,FALSE)),FALSE))),7,4)),3,4))/(60*24))-fctlontodouble(VLOOKUP(B841,#REF!,4,FALSE))/360,1)
),1,""),"")</f>
        <v/>
      </c>
      <c r="K841" s="82" t="str">
        <f t="shared" si="43"/>
        <v/>
      </c>
      <c r="L841" s="79" t="str">
        <f ca="1">IFERROR(IF(AND(
MOD(E841-fctlontodouble(VLOOKUP(D841,#REF!,4,FALSE))/360,1)&gt;=MOD((((MID((MID((IF(ISERR(A841),"",fctsoleil(A841,fctlattodouble(VLOOKUP(D841,#REF!,3,FALSE)),fctlontodouble(VLOOKUP(D841,#REF!,4,FALSE)),FALSE))),1,4)),1,2))*60+MID((MID((IF(ISERR(A841),"",fctsoleil(A841,fctlattodouble(VLOOKUP(D841,#REF!,3,FALSE)),fctlontodouble(VLOOKUP(D841,#REF!,4,FALSE)),FALSE))),1,4)),3,4))/(60*24))-fctlontodouble(VLOOKUP(D841,#REF!,4,FALSE))/360,1),
MOD(E841-fctlontodouble(VLOOKUP(D841,#REF!,4,FALSE))/360,1)&lt;MOD((((MID((MID((IF(ISERR(A841),"",fctsoleil(A841,fctlattodouble(VLOOKUP(D841,#REF!,3,FALSE)),fctlontodouble(VLOOKUP(D841,#REF!,4,FALSE)),FALSE))),7,4)),1,2))*60+MID((MID((IF(ISERR(A841),"",fctsoleil(A841,fctlattodouble(VLOOKUP(D841,#REF!,3,FALSE)),fctlontodouble(VLOOKUP(D841,#REF!,4,FALSE)),FALSE))),7,4)),3,4))/(60*24))-fctlontodouble(VLOOKUP(D841,#REF!,4,FALSE))/360,1)
),1," "),"")</f>
        <v/>
      </c>
      <c r="M841" s="79" t="str">
        <f t="shared" si="44"/>
        <v/>
      </c>
      <c r="N841" s="94"/>
      <c r="O841" s="83"/>
      <c r="P841" s="95"/>
      <c r="Q841" s="96"/>
      <c r="R841" s="97" t="str">
        <f>IF(AND(A841&lt;&gt;0,B841&lt;&gt;0,D841&lt;&gt;0,C841&lt;&gt;0,N841&lt;&gt;0),(vol_de_nuit(B841,D841,A841,C841,N841/24)*24),"")</f>
        <v/>
      </c>
      <c r="S841" s="98"/>
      <c r="T841" s="95"/>
      <c r="U841" s="99"/>
      <c r="V841" s="100"/>
      <c r="W841" s="101"/>
      <c r="X841" s="116" t="str">
        <f>IFERROR(IF(AND(VLOOKUP($F841,'Aircraft list'!$A$4:$G$39,2,FALSE)="YES",VLOOKUP($F841,'Aircraft list'!$A$4:$G$39,4,FALSE)="YES"),T841,""),"")</f>
        <v/>
      </c>
      <c r="Y841" s="115" t="str">
        <f>IFERROR(IF(AND(VLOOKUP($F841,'Aircraft list'!$A$4:$G$39,2,FALSE)="YES",VLOOKUP($F841,'Aircraft list'!$A$4:$G$39,4,FALSE)="YES"),V841,""),"")</f>
        <v/>
      </c>
      <c r="Z841" s="116" t="str">
        <f>IFERROR(IF(AND(VLOOKUP($F841,'Aircraft list'!$A$4:$G$39,3,FALSE)="YES",VLOOKUP($F841,'Aircraft list'!$A$4:$G$39,4,FALSE)="YES"),T841,""),"")</f>
        <v/>
      </c>
      <c r="AA841" s="115" t="str">
        <f>IFERROR(IF(AND(VLOOKUP($F841,'Aircraft list'!$A$4:$G$39,3,FALSE)="YES",VLOOKUP($F841,'Aircraft list'!$A$4:$G$39,4,FALSE)="YES"),V841,""),"")</f>
        <v/>
      </c>
      <c r="AB841" s="116" t="str">
        <f>IFERROR(IF(AND(VLOOKUP($F841,'Aircraft list'!$A$4:$G$39,2,FALSE)="YES",VLOOKUP($F841,'Aircraft list'!$A$4:$G$39,6,FALSE)="YES"),T841,""),"")</f>
        <v/>
      </c>
      <c r="AC841" s="115" t="str">
        <f>IFERROR(IF(AND(VLOOKUP($F841,'Aircraft list'!$A$4:$G$39,2,FALSE)="YES",VLOOKUP($F841,'Aircraft list'!$A$4:$G$39,6,FALSE)="YES"),V841,""),"")</f>
        <v/>
      </c>
      <c r="AD841" s="116" t="str">
        <f>IFERROR(IF(AND(VLOOKUP($F841,'Aircraft list'!$A$4:$G$39,3,FALSE)="YES",VLOOKUP($F841,'Aircraft list'!$A$4:$G$39,6,FALSE)="YES"),T841,""),"")</f>
        <v/>
      </c>
      <c r="AE841" s="117" t="str">
        <f>IFERROR(IF(AND(VLOOKUP($F841,'Aircraft list'!$A$4:$G$39,3,FALSE)="YES",VLOOKUP($F841,'Aircraft list'!$A$4:$G$39,6,FALSE)="YES"),U841,""),"")</f>
        <v/>
      </c>
      <c r="AF841" s="115" t="str">
        <f>IFERROR(IF(AND(VLOOKUP($F841,'Aircraft list'!$A$4:$G$39,3,FALSE)="YES",VLOOKUP($F841,'Aircraft list'!$A$4:$G$39,6,FALSE)="YES"),V841,""),"")</f>
        <v/>
      </c>
      <c r="AG841" s="116" t="str">
        <f>IFERROR(IF(VLOOKUP($F841,'Aircraft list'!$A$4:$G$39,5,FALSE)="YES",T841,""),"")</f>
        <v/>
      </c>
      <c r="AH841" s="117" t="str">
        <f>IFERROR(IF(VLOOKUP($F841,'Aircraft list'!$A$4:$G$39,5,FALSE)="YES",U841,""),"")</f>
        <v/>
      </c>
      <c r="AI841" s="115" t="str">
        <f>IFERROR(IF(VLOOKUP($F841,'Aircraft list'!$A$4:$G$39,5,FALSE)="YES",V841,""),"")</f>
        <v/>
      </c>
      <c r="AJ841" s="101"/>
      <c r="AK841" s="101"/>
      <c r="AL841" s="101"/>
      <c r="AM841" s="102" t="str">
        <f>IFERROR(IF(VLOOKUP($F841,'Aircraft list'!$A$4:$G$39,7,FALSE)="YES",N841,""),"")</f>
        <v/>
      </c>
      <c r="AN841" s="112"/>
      <c r="AO841" s="101"/>
      <c r="AP841" s="101"/>
      <c r="AQ841" s="101"/>
      <c r="AR841" s="111"/>
      <c r="AS841" s="102"/>
      <c r="AT841" s="102"/>
    </row>
    <row r="842" spans="1:46" s="50" customFormat="1">
      <c r="A842" s="84"/>
      <c r="B842" s="75"/>
      <c r="C842" s="76"/>
      <c r="D842" s="77"/>
      <c r="E842" s="73" t="str">
        <f t="shared" si="42"/>
        <v/>
      </c>
      <c r="F842" s="79"/>
      <c r="G842" s="80"/>
      <c r="H842" s="50" t="str">
        <f>IFERROR(IF(VLOOKUP(F842,'Aircraft list'!$A$4:$T$59, 3,FALSE)="YES", "ME", "SE" )," ")</f>
        <v xml:space="preserve"> </v>
      </c>
      <c r="I842" s="80"/>
      <c r="J842" s="81" t="str">
        <f ca="1">IFERROR(IF(AND(
MOD(C842-fctlontodouble(VLOOKUP(B842,#REF!,4,FALSE))/360,1)&gt;=MOD((((MID((MID((IF(ISERR(A842),"",fctsoleil(A842,fctlattodouble(VLOOKUP(B842,#REF!,3,FALSE)),fctlontodouble(VLOOKUP(B842,#REF!,4,FALSE)),FALSE))),1,4)),1,2))*60+MID((MID((IF(ISERR(A842),"",fctsoleil(A842,fctlattodouble(VLOOKUP(B842,#REF!,3,FALSE)),fctlontodouble(VLOOKUP(B842,#REF!,4,FALSE)),FALSE))),1,4)),3,4))/(60*24))-fctlontodouble(VLOOKUP(B842,#REF!,4,FALSE))/360,1),
MOD(C842-fctlontodouble(VLOOKUP(B842,#REF!,4,FALSE))/360,1)&lt;MOD((((MID((MID((IF(ISERR(A842),"",fctsoleil(A842,fctlattodouble(VLOOKUP(B842,#REF!,3,FALSE)),fctlontodouble(VLOOKUP(B842,#REF!,4,FALSE)),FALSE))),7,4)),1,2))*60+MID((MID((IF(ISERR(A842),"",fctsoleil(A842,fctlattodouble(VLOOKUP(B842,#REF!,3,FALSE)),fctlontodouble(VLOOKUP(B842,#REF!,4,FALSE)),FALSE))),7,4)),3,4))/(60*24))-fctlontodouble(VLOOKUP(B842,#REF!,4,FALSE))/360,1)
),1,""),"")</f>
        <v/>
      </c>
      <c r="K842" s="82" t="str">
        <f t="shared" si="43"/>
        <v/>
      </c>
      <c r="L842" s="79" t="str">
        <f ca="1">IFERROR(IF(AND(
MOD(E842-fctlontodouble(VLOOKUP(D842,#REF!,4,FALSE))/360,1)&gt;=MOD((((MID((MID((IF(ISERR(A842),"",fctsoleil(A842,fctlattodouble(VLOOKUP(D842,#REF!,3,FALSE)),fctlontodouble(VLOOKUP(D842,#REF!,4,FALSE)),FALSE))),1,4)),1,2))*60+MID((MID((IF(ISERR(A842),"",fctsoleil(A842,fctlattodouble(VLOOKUP(D842,#REF!,3,FALSE)),fctlontodouble(VLOOKUP(D842,#REF!,4,FALSE)),FALSE))),1,4)),3,4))/(60*24))-fctlontodouble(VLOOKUP(D842,#REF!,4,FALSE))/360,1),
MOD(E842-fctlontodouble(VLOOKUP(D842,#REF!,4,FALSE))/360,1)&lt;MOD((((MID((MID((IF(ISERR(A842),"",fctsoleil(A842,fctlattodouble(VLOOKUP(D842,#REF!,3,FALSE)),fctlontodouble(VLOOKUP(D842,#REF!,4,FALSE)),FALSE))),7,4)),1,2))*60+MID((MID((IF(ISERR(A842),"",fctsoleil(A842,fctlattodouble(VLOOKUP(D842,#REF!,3,FALSE)),fctlontodouble(VLOOKUP(D842,#REF!,4,FALSE)),FALSE))),7,4)),3,4))/(60*24))-fctlontodouble(VLOOKUP(D842,#REF!,4,FALSE))/360,1)
),1," "),"")</f>
        <v/>
      </c>
      <c r="M842" s="79" t="str">
        <f t="shared" si="44"/>
        <v/>
      </c>
      <c r="N842" s="94"/>
      <c r="O842" s="83"/>
      <c r="P842" s="95"/>
      <c r="Q842" s="96"/>
      <c r="R842" s="97" t="str">
        <f>IF(AND(A842&lt;&gt;0,B842&lt;&gt;0,D842&lt;&gt;0,C842&lt;&gt;0,N842&lt;&gt;0),(vol_de_nuit(B842,D842,A842,C842,N842/24)*24),"")</f>
        <v/>
      </c>
      <c r="S842" s="98"/>
      <c r="T842" s="95"/>
      <c r="U842" s="99"/>
      <c r="V842" s="100"/>
      <c r="W842" s="101"/>
      <c r="X842" s="116" t="str">
        <f>IFERROR(IF(AND(VLOOKUP($F842,'Aircraft list'!$A$4:$G$39,2,FALSE)="YES",VLOOKUP($F842,'Aircraft list'!$A$4:$G$39,4,FALSE)="YES"),T842,""),"")</f>
        <v/>
      </c>
      <c r="Y842" s="115" t="str">
        <f>IFERROR(IF(AND(VLOOKUP($F842,'Aircraft list'!$A$4:$G$39,2,FALSE)="YES",VLOOKUP($F842,'Aircraft list'!$A$4:$G$39,4,FALSE)="YES"),V842,""),"")</f>
        <v/>
      </c>
      <c r="Z842" s="116" t="str">
        <f>IFERROR(IF(AND(VLOOKUP($F842,'Aircraft list'!$A$4:$G$39,3,FALSE)="YES",VLOOKUP($F842,'Aircraft list'!$A$4:$G$39,4,FALSE)="YES"),T842,""),"")</f>
        <v/>
      </c>
      <c r="AA842" s="115" t="str">
        <f>IFERROR(IF(AND(VLOOKUP($F842,'Aircraft list'!$A$4:$G$39,3,FALSE)="YES",VLOOKUP($F842,'Aircraft list'!$A$4:$G$39,4,FALSE)="YES"),V842,""),"")</f>
        <v/>
      </c>
      <c r="AB842" s="116" t="str">
        <f>IFERROR(IF(AND(VLOOKUP($F842,'Aircraft list'!$A$4:$G$39,2,FALSE)="YES",VLOOKUP($F842,'Aircraft list'!$A$4:$G$39,6,FALSE)="YES"),T842,""),"")</f>
        <v/>
      </c>
      <c r="AC842" s="115" t="str">
        <f>IFERROR(IF(AND(VLOOKUP($F842,'Aircraft list'!$A$4:$G$39,2,FALSE)="YES",VLOOKUP($F842,'Aircraft list'!$A$4:$G$39,6,FALSE)="YES"),V842,""),"")</f>
        <v/>
      </c>
      <c r="AD842" s="116" t="str">
        <f>IFERROR(IF(AND(VLOOKUP($F842,'Aircraft list'!$A$4:$G$39,3,FALSE)="YES",VLOOKUP($F842,'Aircraft list'!$A$4:$G$39,6,FALSE)="YES"),T842,""),"")</f>
        <v/>
      </c>
      <c r="AE842" s="117" t="str">
        <f>IFERROR(IF(AND(VLOOKUP($F842,'Aircraft list'!$A$4:$G$39,3,FALSE)="YES",VLOOKUP($F842,'Aircraft list'!$A$4:$G$39,6,FALSE)="YES"),U842,""),"")</f>
        <v/>
      </c>
      <c r="AF842" s="115" t="str">
        <f>IFERROR(IF(AND(VLOOKUP($F842,'Aircraft list'!$A$4:$G$39,3,FALSE)="YES",VLOOKUP($F842,'Aircraft list'!$A$4:$G$39,6,FALSE)="YES"),V842,""),"")</f>
        <v/>
      </c>
      <c r="AG842" s="116" t="str">
        <f>IFERROR(IF(VLOOKUP($F842,'Aircraft list'!$A$4:$G$39,5,FALSE)="YES",T842,""),"")</f>
        <v/>
      </c>
      <c r="AH842" s="117" t="str">
        <f>IFERROR(IF(VLOOKUP($F842,'Aircraft list'!$A$4:$G$39,5,FALSE)="YES",U842,""),"")</f>
        <v/>
      </c>
      <c r="AI842" s="115" t="str">
        <f>IFERROR(IF(VLOOKUP($F842,'Aircraft list'!$A$4:$G$39,5,FALSE)="YES",V842,""),"")</f>
        <v/>
      </c>
      <c r="AJ842" s="101"/>
      <c r="AK842" s="101"/>
      <c r="AL842" s="101"/>
      <c r="AM842" s="102" t="str">
        <f>IFERROR(IF(VLOOKUP($F842,'Aircraft list'!$A$4:$G$39,7,FALSE)="YES",N842,""),"")</f>
        <v/>
      </c>
      <c r="AN842" s="112"/>
      <c r="AO842" s="101"/>
      <c r="AP842" s="101"/>
      <c r="AQ842" s="101"/>
      <c r="AR842" s="111"/>
      <c r="AS842" s="102"/>
      <c r="AT842" s="102"/>
    </row>
    <row r="843" spans="1:46" s="50" customFormat="1">
      <c r="A843" s="84"/>
      <c r="B843" s="75"/>
      <c r="C843" s="76"/>
      <c r="D843" s="77"/>
      <c r="E843" s="73" t="str">
        <f t="shared" si="42"/>
        <v/>
      </c>
      <c r="F843" s="79"/>
      <c r="G843" s="80"/>
      <c r="H843" s="50" t="str">
        <f>IFERROR(IF(VLOOKUP(F843,'Aircraft list'!$A$4:$T$59, 3,FALSE)="YES", "ME", "SE" )," ")</f>
        <v xml:space="preserve"> </v>
      </c>
      <c r="I843" s="80"/>
      <c r="J843" s="81" t="str">
        <f ca="1">IFERROR(IF(AND(
MOD(C843-fctlontodouble(VLOOKUP(B843,#REF!,4,FALSE))/360,1)&gt;=MOD((((MID((MID((IF(ISERR(A843),"",fctsoleil(A843,fctlattodouble(VLOOKUP(B843,#REF!,3,FALSE)),fctlontodouble(VLOOKUP(B843,#REF!,4,FALSE)),FALSE))),1,4)),1,2))*60+MID((MID((IF(ISERR(A843),"",fctsoleil(A843,fctlattodouble(VLOOKUP(B843,#REF!,3,FALSE)),fctlontodouble(VLOOKUP(B843,#REF!,4,FALSE)),FALSE))),1,4)),3,4))/(60*24))-fctlontodouble(VLOOKUP(B843,#REF!,4,FALSE))/360,1),
MOD(C843-fctlontodouble(VLOOKUP(B843,#REF!,4,FALSE))/360,1)&lt;MOD((((MID((MID((IF(ISERR(A843),"",fctsoleil(A843,fctlattodouble(VLOOKUP(B843,#REF!,3,FALSE)),fctlontodouble(VLOOKUP(B843,#REF!,4,FALSE)),FALSE))),7,4)),1,2))*60+MID((MID((IF(ISERR(A843),"",fctsoleil(A843,fctlattodouble(VLOOKUP(B843,#REF!,3,FALSE)),fctlontodouble(VLOOKUP(B843,#REF!,4,FALSE)),FALSE))),7,4)),3,4))/(60*24))-fctlontodouble(VLOOKUP(B843,#REF!,4,FALSE))/360,1)
),1,""),"")</f>
        <v/>
      </c>
      <c r="K843" s="82" t="str">
        <f t="shared" si="43"/>
        <v/>
      </c>
      <c r="L843" s="79" t="str">
        <f ca="1">IFERROR(IF(AND(
MOD(E843-fctlontodouble(VLOOKUP(D843,#REF!,4,FALSE))/360,1)&gt;=MOD((((MID((MID((IF(ISERR(A843),"",fctsoleil(A843,fctlattodouble(VLOOKUP(D843,#REF!,3,FALSE)),fctlontodouble(VLOOKUP(D843,#REF!,4,FALSE)),FALSE))),1,4)),1,2))*60+MID((MID((IF(ISERR(A843),"",fctsoleil(A843,fctlattodouble(VLOOKUP(D843,#REF!,3,FALSE)),fctlontodouble(VLOOKUP(D843,#REF!,4,FALSE)),FALSE))),1,4)),3,4))/(60*24))-fctlontodouble(VLOOKUP(D843,#REF!,4,FALSE))/360,1),
MOD(E843-fctlontodouble(VLOOKUP(D843,#REF!,4,FALSE))/360,1)&lt;MOD((((MID((MID((IF(ISERR(A843),"",fctsoleil(A843,fctlattodouble(VLOOKUP(D843,#REF!,3,FALSE)),fctlontodouble(VLOOKUP(D843,#REF!,4,FALSE)),FALSE))),7,4)),1,2))*60+MID((MID((IF(ISERR(A843),"",fctsoleil(A843,fctlattodouble(VLOOKUP(D843,#REF!,3,FALSE)),fctlontodouble(VLOOKUP(D843,#REF!,4,FALSE)),FALSE))),7,4)),3,4))/(60*24))-fctlontodouble(VLOOKUP(D843,#REF!,4,FALSE))/360,1)
),1," "),"")</f>
        <v/>
      </c>
      <c r="M843" s="79" t="str">
        <f t="shared" si="44"/>
        <v/>
      </c>
      <c r="N843" s="94"/>
      <c r="O843" s="83"/>
      <c r="P843" s="95"/>
      <c r="Q843" s="96"/>
      <c r="R843" s="97" t="str">
        <f>IF(AND(A843&lt;&gt;0,B843&lt;&gt;0,D843&lt;&gt;0,C843&lt;&gt;0,N843&lt;&gt;0),(vol_de_nuit(B843,D843,A843,C843,N843/24)*24),"")</f>
        <v/>
      </c>
      <c r="S843" s="98"/>
      <c r="T843" s="95"/>
      <c r="U843" s="99"/>
      <c r="V843" s="100"/>
      <c r="W843" s="101"/>
      <c r="X843" s="116" t="str">
        <f>IFERROR(IF(AND(VLOOKUP($F843,'Aircraft list'!$A$4:$G$39,2,FALSE)="YES",VLOOKUP($F843,'Aircraft list'!$A$4:$G$39,4,FALSE)="YES"),T843,""),"")</f>
        <v/>
      </c>
      <c r="Y843" s="115" t="str">
        <f>IFERROR(IF(AND(VLOOKUP($F843,'Aircraft list'!$A$4:$G$39,2,FALSE)="YES",VLOOKUP($F843,'Aircraft list'!$A$4:$G$39,4,FALSE)="YES"),V843,""),"")</f>
        <v/>
      </c>
      <c r="Z843" s="116" t="str">
        <f>IFERROR(IF(AND(VLOOKUP($F843,'Aircraft list'!$A$4:$G$39,3,FALSE)="YES",VLOOKUP($F843,'Aircraft list'!$A$4:$G$39,4,FALSE)="YES"),T843,""),"")</f>
        <v/>
      </c>
      <c r="AA843" s="115" t="str">
        <f>IFERROR(IF(AND(VLOOKUP($F843,'Aircraft list'!$A$4:$G$39,3,FALSE)="YES",VLOOKUP($F843,'Aircraft list'!$A$4:$G$39,4,FALSE)="YES"),V843,""),"")</f>
        <v/>
      </c>
      <c r="AB843" s="116" t="str">
        <f>IFERROR(IF(AND(VLOOKUP($F843,'Aircraft list'!$A$4:$G$39,2,FALSE)="YES",VLOOKUP($F843,'Aircraft list'!$A$4:$G$39,6,FALSE)="YES"),T843,""),"")</f>
        <v/>
      </c>
      <c r="AC843" s="115" t="str">
        <f>IFERROR(IF(AND(VLOOKUP($F843,'Aircraft list'!$A$4:$G$39,2,FALSE)="YES",VLOOKUP($F843,'Aircraft list'!$A$4:$G$39,6,FALSE)="YES"),V843,""),"")</f>
        <v/>
      </c>
      <c r="AD843" s="116" t="str">
        <f>IFERROR(IF(AND(VLOOKUP($F843,'Aircraft list'!$A$4:$G$39,3,FALSE)="YES",VLOOKUP($F843,'Aircraft list'!$A$4:$G$39,6,FALSE)="YES"),T843,""),"")</f>
        <v/>
      </c>
      <c r="AE843" s="117" t="str">
        <f>IFERROR(IF(AND(VLOOKUP($F843,'Aircraft list'!$A$4:$G$39,3,FALSE)="YES",VLOOKUP($F843,'Aircraft list'!$A$4:$G$39,6,FALSE)="YES"),U843,""),"")</f>
        <v/>
      </c>
      <c r="AF843" s="115" t="str">
        <f>IFERROR(IF(AND(VLOOKUP($F843,'Aircraft list'!$A$4:$G$39,3,FALSE)="YES",VLOOKUP($F843,'Aircraft list'!$A$4:$G$39,6,FALSE)="YES"),V843,""),"")</f>
        <v/>
      </c>
      <c r="AG843" s="116" t="str">
        <f>IFERROR(IF(VLOOKUP($F843,'Aircraft list'!$A$4:$G$39,5,FALSE)="YES",T843,""),"")</f>
        <v/>
      </c>
      <c r="AH843" s="117" t="str">
        <f>IFERROR(IF(VLOOKUP($F843,'Aircraft list'!$A$4:$G$39,5,FALSE)="YES",U843,""),"")</f>
        <v/>
      </c>
      <c r="AI843" s="115" t="str">
        <f>IFERROR(IF(VLOOKUP($F843,'Aircraft list'!$A$4:$G$39,5,FALSE)="YES",V843,""),"")</f>
        <v/>
      </c>
      <c r="AJ843" s="101"/>
      <c r="AK843" s="101"/>
      <c r="AL843" s="101"/>
      <c r="AM843" s="102" t="str">
        <f>IFERROR(IF(VLOOKUP($F843,'Aircraft list'!$A$4:$G$39,7,FALSE)="YES",N843,""),"")</f>
        <v/>
      </c>
      <c r="AN843" s="112"/>
      <c r="AO843" s="101"/>
      <c r="AP843" s="101"/>
      <c r="AQ843" s="101"/>
      <c r="AR843" s="111"/>
      <c r="AS843" s="102"/>
      <c r="AT843" s="102"/>
    </row>
    <row r="844" spans="1:46" s="50" customFormat="1">
      <c r="A844" s="84"/>
      <c r="B844" s="75"/>
      <c r="C844" s="76"/>
      <c r="D844" s="77"/>
      <c r="E844" s="73" t="str">
        <f t="shared" si="42"/>
        <v/>
      </c>
      <c r="F844" s="79"/>
      <c r="G844" s="80"/>
      <c r="H844" s="50" t="str">
        <f>IFERROR(IF(VLOOKUP(F844,'Aircraft list'!$A$4:$T$59, 3,FALSE)="YES", "ME", "SE" )," ")</f>
        <v xml:space="preserve"> </v>
      </c>
      <c r="I844" s="80"/>
      <c r="J844" s="81" t="str">
        <f ca="1">IFERROR(IF(AND(
MOD(C844-fctlontodouble(VLOOKUP(B844,#REF!,4,FALSE))/360,1)&gt;=MOD((((MID((MID((IF(ISERR(A844),"",fctsoleil(A844,fctlattodouble(VLOOKUP(B844,#REF!,3,FALSE)),fctlontodouble(VLOOKUP(B844,#REF!,4,FALSE)),FALSE))),1,4)),1,2))*60+MID((MID((IF(ISERR(A844),"",fctsoleil(A844,fctlattodouble(VLOOKUP(B844,#REF!,3,FALSE)),fctlontodouble(VLOOKUP(B844,#REF!,4,FALSE)),FALSE))),1,4)),3,4))/(60*24))-fctlontodouble(VLOOKUP(B844,#REF!,4,FALSE))/360,1),
MOD(C844-fctlontodouble(VLOOKUP(B844,#REF!,4,FALSE))/360,1)&lt;MOD((((MID((MID((IF(ISERR(A844),"",fctsoleil(A844,fctlattodouble(VLOOKUP(B844,#REF!,3,FALSE)),fctlontodouble(VLOOKUP(B844,#REF!,4,FALSE)),FALSE))),7,4)),1,2))*60+MID((MID((IF(ISERR(A844),"",fctsoleil(A844,fctlattodouble(VLOOKUP(B844,#REF!,3,FALSE)),fctlontodouble(VLOOKUP(B844,#REF!,4,FALSE)),FALSE))),7,4)),3,4))/(60*24))-fctlontodouble(VLOOKUP(B844,#REF!,4,FALSE))/360,1)
),1,""),"")</f>
        <v/>
      </c>
      <c r="K844" s="82" t="str">
        <f t="shared" si="43"/>
        <v/>
      </c>
      <c r="L844" s="79" t="str">
        <f ca="1">IFERROR(IF(AND(
MOD(E844-fctlontodouble(VLOOKUP(D844,#REF!,4,FALSE))/360,1)&gt;=MOD((((MID((MID((IF(ISERR(A844),"",fctsoleil(A844,fctlattodouble(VLOOKUP(D844,#REF!,3,FALSE)),fctlontodouble(VLOOKUP(D844,#REF!,4,FALSE)),FALSE))),1,4)),1,2))*60+MID((MID((IF(ISERR(A844),"",fctsoleil(A844,fctlattodouble(VLOOKUP(D844,#REF!,3,FALSE)),fctlontodouble(VLOOKUP(D844,#REF!,4,FALSE)),FALSE))),1,4)),3,4))/(60*24))-fctlontodouble(VLOOKUP(D844,#REF!,4,FALSE))/360,1),
MOD(E844-fctlontodouble(VLOOKUP(D844,#REF!,4,FALSE))/360,1)&lt;MOD((((MID((MID((IF(ISERR(A844),"",fctsoleil(A844,fctlattodouble(VLOOKUP(D844,#REF!,3,FALSE)),fctlontodouble(VLOOKUP(D844,#REF!,4,FALSE)),FALSE))),7,4)),1,2))*60+MID((MID((IF(ISERR(A844),"",fctsoleil(A844,fctlattodouble(VLOOKUP(D844,#REF!,3,FALSE)),fctlontodouble(VLOOKUP(D844,#REF!,4,FALSE)),FALSE))),7,4)),3,4))/(60*24))-fctlontodouble(VLOOKUP(D844,#REF!,4,FALSE))/360,1)
),1," "),"")</f>
        <v/>
      </c>
      <c r="M844" s="79" t="str">
        <f t="shared" si="44"/>
        <v/>
      </c>
      <c r="N844" s="94"/>
      <c r="O844" s="83"/>
      <c r="P844" s="95"/>
      <c r="Q844" s="96"/>
      <c r="R844" s="97" t="str">
        <f>IF(AND(A844&lt;&gt;0,B844&lt;&gt;0,D844&lt;&gt;0,C844&lt;&gt;0,N844&lt;&gt;0),(vol_de_nuit(B844,D844,A844,C844,N844/24)*24),"")</f>
        <v/>
      </c>
      <c r="S844" s="98"/>
      <c r="T844" s="95"/>
      <c r="U844" s="99"/>
      <c r="V844" s="100"/>
      <c r="W844" s="101"/>
      <c r="X844" s="116" t="str">
        <f>IFERROR(IF(AND(VLOOKUP($F844,'Aircraft list'!$A$4:$G$39,2,FALSE)="YES",VLOOKUP($F844,'Aircraft list'!$A$4:$G$39,4,FALSE)="YES"),T844,""),"")</f>
        <v/>
      </c>
      <c r="Y844" s="115" t="str">
        <f>IFERROR(IF(AND(VLOOKUP($F844,'Aircraft list'!$A$4:$G$39,2,FALSE)="YES",VLOOKUP($F844,'Aircraft list'!$A$4:$G$39,4,FALSE)="YES"),V844,""),"")</f>
        <v/>
      </c>
      <c r="Z844" s="116" t="str">
        <f>IFERROR(IF(AND(VLOOKUP($F844,'Aircraft list'!$A$4:$G$39,3,FALSE)="YES",VLOOKUP($F844,'Aircraft list'!$A$4:$G$39,4,FALSE)="YES"),T844,""),"")</f>
        <v/>
      </c>
      <c r="AA844" s="115" t="str">
        <f>IFERROR(IF(AND(VLOOKUP($F844,'Aircraft list'!$A$4:$G$39,3,FALSE)="YES",VLOOKUP($F844,'Aircraft list'!$A$4:$G$39,4,FALSE)="YES"),V844,""),"")</f>
        <v/>
      </c>
      <c r="AB844" s="116" t="str">
        <f>IFERROR(IF(AND(VLOOKUP($F844,'Aircraft list'!$A$4:$G$39,2,FALSE)="YES",VLOOKUP($F844,'Aircraft list'!$A$4:$G$39,6,FALSE)="YES"),T844,""),"")</f>
        <v/>
      </c>
      <c r="AC844" s="115" t="str">
        <f>IFERROR(IF(AND(VLOOKUP($F844,'Aircraft list'!$A$4:$G$39,2,FALSE)="YES",VLOOKUP($F844,'Aircraft list'!$A$4:$G$39,6,FALSE)="YES"),V844,""),"")</f>
        <v/>
      </c>
      <c r="AD844" s="116" t="str">
        <f>IFERROR(IF(AND(VLOOKUP($F844,'Aircraft list'!$A$4:$G$39,3,FALSE)="YES",VLOOKUP($F844,'Aircraft list'!$A$4:$G$39,6,FALSE)="YES"),T844,""),"")</f>
        <v/>
      </c>
      <c r="AE844" s="117" t="str">
        <f>IFERROR(IF(AND(VLOOKUP($F844,'Aircraft list'!$A$4:$G$39,3,FALSE)="YES",VLOOKUP($F844,'Aircraft list'!$A$4:$G$39,6,FALSE)="YES"),U844,""),"")</f>
        <v/>
      </c>
      <c r="AF844" s="115" t="str">
        <f>IFERROR(IF(AND(VLOOKUP($F844,'Aircraft list'!$A$4:$G$39,3,FALSE)="YES",VLOOKUP($F844,'Aircraft list'!$A$4:$G$39,6,FALSE)="YES"),V844,""),"")</f>
        <v/>
      </c>
      <c r="AG844" s="116" t="str">
        <f>IFERROR(IF(VLOOKUP($F844,'Aircraft list'!$A$4:$G$39,5,FALSE)="YES",T844,""),"")</f>
        <v/>
      </c>
      <c r="AH844" s="117" t="str">
        <f>IFERROR(IF(VLOOKUP($F844,'Aircraft list'!$A$4:$G$39,5,FALSE)="YES",U844,""),"")</f>
        <v/>
      </c>
      <c r="AI844" s="115" t="str">
        <f>IFERROR(IF(VLOOKUP($F844,'Aircraft list'!$A$4:$G$39,5,FALSE)="YES",V844,""),"")</f>
        <v/>
      </c>
      <c r="AJ844" s="101"/>
      <c r="AK844" s="101"/>
      <c r="AL844" s="101"/>
      <c r="AM844" s="102" t="str">
        <f>IFERROR(IF(VLOOKUP($F844,'Aircraft list'!$A$4:$G$39,7,FALSE)="YES",N844,""),"")</f>
        <v/>
      </c>
      <c r="AN844" s="112"/>
      <c r="AO844" s="101"/>
      <c r="AP844" s="101"/>
      <c r="AQ844" s="101"/>
      <c r="AR844" s="111"/>
      <c r="AS844" s="102"/>
      <c r="AT844" s="102"/>
    </row>
    <row r="845" spans="1:46" s="50" customFormat="1">
      <c r="A845" s="84"/>
      <c r="B845" s="75"/>
      <c r="C845" s="76"/>
      <c r="D845" s="77"/>
      <c r="E845" s="73" t="str">
        <f t="shared" si="42"/>
        <v/>
      </c>
      <c r="F845" s="79"/>
      <c r="G845" s="80"/>
      <c r="H845" s="50" t="str">
        <f>IFERROR(IF(VLOOKUP(F845,'Aircraft list'!$A$4:$T$59, 3,FALSE)="YES", "ME", "SE" )," ")</f>
        <v xml:space="preserve"> </v>
      </c>
      <c r="I845" s="80"/>
      <c r="J845" s="81" t="str">
        <f ca="1">IFERROR(IF(AND(
MOD(C845-fctlontodouble(VLOOKUP(B845,#REF!,4,FALSE))/360,1)&gt;=MOD((((MID((MID((IF(ISERR(A845),"",fctsoleil(A845,fctlattodouble(VLOOKUP(B845,#REF!,3,FALSE)),fctlontodouble(VLOOKUP(B845,#REF!,4,FALSE)),FALSE))),1,4)),1,2))*60+MID((MID((IF(ISERR(A845),"",fctsoleil(A845,fctlattodouble(VLOOKUP(B845,#REF!,3,FALSE)),fctlontodouble(VLOOKUP(B845,#REF!,4,FALSE)),FALSE))),1,4)),3,4))/(60*24))-fctlontodouble(VLOOKUP(B845,#REF!,4,FALSE))/360,1),
MOD(C845-fctlontodouble(VLOOKUP(B845,#REF!,4,FALSE))/360,1)&lt;MOD((((MID((MID((IF(ISERR(A845),"",fctsoleil(A845,fctlattodouble(VLOOKUP(B845,#REF!,3,FALSE)),fctlontodouble(VLOOKUP(B845,#REF!,4,FALSE)),FALSE))),7,4)),1,2))*60+MID((MID((IF(ISERR(A845),"",fctsoleil(A845,fctlattodouble(VLOOKUP(B845,#REF!,3,FALSE)),fctlontodouble(VLOOKUP(B845,#REF!,4,FALSE)),FALSE))),7,4)),3,4))/(60*24))-fctlontodouble(VLOOKUP(B845,#REF!,4,FALSE))/360,1)
),1,""),"")</f>
        <v/>
      </c>
      <c r="K845" s="82" t="str">
        <f t="shared" si="43"/>
        <v/>
      </c>
      <c r="L845" s="79" t="str">
        <f ca="1">IFERROR(IF(AND(
MOD(E845-fctlontodouble(VLOOKUP(D845,#REF!,4,FALSE))/360,1)&gt;=MOD((((MID((MID((IF(ISERR(A845),"",fctsoleil(A845,fctlattodouble(VLOOKUP(D845,#REF!,3,FALSE)),fctlontodouble(VLOOKUP(D845,#REF!,4,FALSE)),FALSE))),1,4)),1,2))*60+MID((MID((IF(ISERR(A845),"",fctsoleil(A845,fctlattodouble(VLOOKUP(D845,#REF!,3,FALSE)),fctlontodouble(VLOOKUP(D845,#REF!,4,FALSE)),FALSE))),1,4)),3,4))/(60*24))-fctlontodouble(VLOOKUP(D845,#REF!,4,FALSE))/360,1),
MOD(E845-fctlontodouble(VLOOKUP(D845,#REF!,4,FALSE))/360,1)&lt;MOD((((MID((MID((IF(ISERR(A845),"",fctsoleil(A845,fctlattodouble(VLOOKUP(D845,#REF!,3,FALSE)),fctlontodouble(VLOOKUP(D845,#REF!,4,FALSE)),FALSE))),7,4)),1,2))*60+MID((MID((IF(ISERR(A845),"",fctsoleil(A845,fctlattodouble(VLOOKUP(D845,#REF!,3,FALSE)),fctlontodouble(VLOOKUP(D845,#REF!,4,FALSE)),FALSE))),7,4)),3,4))/(60*24))-fctlontodouble(VLOOKUP(D845,#REF!,4,FALSE))/360,1)
),1," "),"")</f>
        <v/>
      </c>
      <c r="M845" s="79" t="str">
        <f t="shared" si="44"/>
        <v/>
      </c>
      <c r="N845" s="94"/>
      <c r="O845" s="83"/>
      <c r="P845" s="95"/>
      <c r="Q845" s="96"/>
      <c r="R845" s="97" t="str">
        <f>IF(AND(A845&lt;&gt;0,B845&lt;&gt;0,D845&lt;&gt;0,C845&lt;&gt;0,N845&lt;&gt;0),(vol_de_nuit(B845,D845,A845,C845,N845/24)*24),"")</f>
        <v/>
      </c>
      <c r="S845" s="98"/>
      <c r="T845" s="95"/>
      <c r="U845" s="99"/>
      <c r="V845" s="100"/>
      <c r="W845" s="101"/>
      <c r="X845" s="116" t="str">
        <f>IFERROR(IF(AND(VLOOKUP($F845,'Aircraft list'!$A$4:$G$39,2,FALSE)="YES",VLOOKUP($F845,'Aircraft list'!$A$4:$G$39,4,FALSE)="YES"),T845,""),"")</f>
        <v/>
      </c>
      <c r="Y845" s="115" t="str">
        <f>IFERROR(IF(AND(VLOOKUP($F845,'Aircraft list'!$A$4:$G$39,2,FALSE)="YES",VLOOKUP($F845,'Aircraft list'!$A$4:$G$39,4,FALSE)="YES"),V845,""),"")</f>
        <v/>
      </c>
      <c r="Z845" s="116" t="str">
        <f>IFERROR(IF(AND(VLOOKUP($F845,'Aircraft list'!$A$4:$G$39,3,FALSE)="YES",VLOOKUP($F845,'Aircraft list'!$A$4:$G$39,4,FALSE)="YES"),T845,""),"")</f>
        <v/>
      </c>
      <c r="AA845" s="115" t="str">
        <f>IFERROR(IF(AND(VLOOKUP($F845,'Aircraft list'!$A$4:$G$39,3,FALSE)="YES",VLOOKUP($F845,'Aircraft list'!$A$4:$G$39,4,FALSE)="YES"),V845,""),"")</f>
        <v/>
      </c>
      <c r="AB845" s="116" t="str">
        <f>IFERROR(IF(AND(VLOOKUP($F845,'Aircraft list'!$A$4:$G$39,2,FALSE)="YES",VLOOKUP($F845,'Aircraft list'!$A$4:$G$39,6,FALSE)="YES"),T845,""),"")</f>
        <v/>
      </c>
      <c r="AC845" s="115" t="str">
        <f>IFERROR(IF(AND(VLOOKUP($F845,'Aircraft list'!$A$4:$G$39,2,FALSE)="YES",VLOOKUP($F845,'Aircraft list'!$A$4:$G$39,6,FALSE)="YES"),V845,""),"")</f>
        <v/>
      </c>
      <c r="AD845" s="116" t="str">
        <f>IFERROR(IF(AND(VLOOKUP($F845,'Aircraft list'!$A$4:$G$39,3,FALSE)="YES",VLOOKUP($F845,'Aircraft list'!$A$4:$G$39,6,FALSE)="YES"),T845,""),"")</f>
        <v/>
      </c>
      <c r="AE845" s="117" t="str">
        <f>IFERROR(IF(AND(VLOOKUP($F845,'Aircraft list'!$A$4:$G$39,3,FALSE)="YES",VLOOKUP($F845,'Aircraft list'!$A$4:$G$39,6,FALSE)="YES"),U845,""),"")</f>
        <v/>
      </c>
      <c r="AF845" s="115" t="str">
        <f>IFERROR(IF(AND(VLOOKUP($F845,'Aircraft list'!$A$4:$G$39,3,FALSE)="YES",VLOOKUP($F845,'Aircraft list'!$A$4:$G$39,6,FALSE)="YES"),V845,""),"")</f>
        <v/>
      </c>
      <c r="AG845" s="116" t="str">
        <f>IFERROR(IF(VLOOKUP($F845,'Aircraft list'!$A$4:$G$39,5,FALSE)="YES",T845,""),"")</f>
        <v/>
      </c>
      <c r="AH845" s="117" t="str">
        <f>IFERROR(IF(VLOOKUP($F845,'Aircraft list'!$A$4:$G$39,5,FALSE)="YES",U845,""),"")</f>
        <v/>
      </c>
      <c r="AI845" s="115" t="str">
        <f>IFERROR(IF(VLOOKUP($F845,'Aircraft list'!$A$4:$G$39,5,FALSE)="YES",V845,""),"")</f>
        <v/>
      </c>
      <c r="AJ845" s="101"/>
      <c r="AK845" s="101"/>
      <c r="AL845" s="101"/>
      <c r="AM845" s="102" t="str">
        <f>IFERROR(IF(VLOOKUP($F845,'Aircraft list'!$A$4:$G$39,7,FALSE)="YES",N845,""),"")</f>
        <v/>
      </c>
      <c r="AN845" s="112"/>
      <c r="AO845" s="101"/>
      <c r="AP845" s="101"/>
      <c r="AQ845" s="101"/>
      <c r="AR845" s="111"/>
      <c r="AS845" s="102"/>
      <c r="AT845" s="102"/>
    </row>
    <row r="846" spans="1:46" s="50" customFormat="1">
      <c r="A846" s="84"/>
      <c r="B846" s="75"/>
      <c r="C846" s="76"/>
      <c r="D846" s="77"/>
      <c r="E846" s="73" t="str">
        <f t="shared" si="42"/>
        <v/>
      </c>
      <c r="F846" s="79"/>
      <c r="G846" s="80"/>
      <c r="H846" s="50" t="str">
        <f>IFERROR(IF(VLOOKUP(F846,'Aircraft list'!$A$4:$T$59, 3,FALSE)="YES", "ME", "SE" )," ")</f>
        <v xml:space="preserve"> </v>
      </c>
      <c r="I846" s="80"/>
      <c r="J846" s="81" t="str">
        <f ca="1">IFERROR(IF(AND(
MOD(C846-fctlontodouble(VLOOKUP(B846,#REF!,4,FALSE))/360,1)&gt;=MOD((((MID((MID((IF(ISERR(A846),"",fctsoleil(A846,fctlattodouble(VLOOKUP(B846,#REF!,3,FALSE)),fctlontodouble(VLOOKUP(B846,#REF!,4,FALSE)),FALSE))),1,4)),1,2))*60+MID((MID((IF(ISERR(A846),"",fctsoleil(A846,fctlattodouble(VLOOKUP(B846,#REF!,3,FALSE)),fctlontodouble(VLOOKUP(B846,#REF!,4,FALSE)),FALSE))),1,4)),3,4))/(60*24))-fctlontodouble(VLOOKUP(B846,#REF!,4,FALSE))/360,1),
MOD(C846-fctlontodouble(VLOOKUP(B846,#REF!,4,FALSE))/360,1)&lt;MOD((((MID((MID((IF(ISERR(A846),"",fctsoleil(A846,fctlattodouble(VLOOKUP(B846,#REF!,3,FALSE)),fctlontodouble(VLOOKUP(B846,#REF!,4,FALSE)),FALSE))),7,4)),1,2))*60+MID((MID((IF(ISERR(A846),"",fctsoleil(A846,fctlattodouble(VLOOKUP(B846,#REF!,3,FALSE)),fctlontodouble(VLOOKUP(B846,#REF!,4,FALSE)),FALSE))),7,4)),3,4))/(60*24))-fctlontodouble(VLOOKUP(B846,#REF!,4,FALSE))/360,1)
),1,""),"")</f>
        <v/>
      </c>
      <c r="K846" s="82" t="str">
        <f t="shared" si="43"/>
        <v/>
      </c>
      <c r="L846" s="79" t="str">
        <f ca="1">IFERROR(IF(AND(
MOD(E846-fctlontodouble(VLOOKUP(D846,#REF!,4,FALSE))/360,1)&gt;=MOD((((MID((MID((IF(ISERR(A846),"",fctsoleil(A846,fctlattodouble(VLOOKUP(D846,#REF!,3,FALSE)),fctlontodouble(VLOOKUP(D846,#REF!,4,FALSE)),FALSE))),1,4)),1,2))*60+MID((MID((IF(ISERR(A846),"",fctsoleil(A846,fctlattodouble(VLOOKUP(D846,#REF!,3,FALSE)),fctlontodouble(VLOOKUP(D846,#REF!,4,FALSE)),FALSE))),1,4)),3,4))/(60*24))-fctlontodouble(VLOOKUP(D846,#REF!,4,FALSE))/360,1),
MOD(E846-fctlontodouble(VLOOKUP(D846,#REF!,4,FALSE))/360,1)&lt;MOD((((MID((MID((IF(ISERR(A846),"",fctsoleil(A846,fctlattodouble(VLOOKUP(D846,#REF!,3,FALSE)),fctlontodouble(VLOOKUP(D846,#REF!,4,FALSE)),FALSE))),7,4)),1,2))*60+MID((MID((IF(ISERR(A846),"",fctsoleil(A846,fctlattodouble(VLOOKUP(D846,#REF!,3,FALSE)),fctlontodouble(VLOOKUP(D846,#REF!,4,FALSE)),FALSE))),7,4)),3,4))/(60*24))-fctlontodouble(VLOOKUP(D846,#REF!,4,FALSE))/360,1)
),1," "),"")</f>
        <v/>
      </c>
      <c r="M846" s="79" t="str">
        <f t="shared" si="44"/>
        <v/>
      </c>
      <c r="N846" s="94"/>
      <c r="O846" s="83"/>
      <c r="P846" s="95"/>
      <c r="Q846" s="96"/>
      <c r="R846" s="97" t="str">
        <f>IF(AND(A846&lt;&gt;0,B846&lt;&gt;0,D846&lt;&gt;0,C846&lt;&gt;0,N846&lt;&gt;0),(vol_de_nuit(B846,D846,A846,C846,N846/24)*24),"")</f>
        <v/>
      </c>
      <c r="S846" s="98"/>
      <c r="T846" s="95"/>
      <c r="U846" s="99"/>
      <c r="V846" s="100"/>
      <c r="W846" s="101"/>
      <c r="X846" s="116" t="str">
        <f>IFERROR(IF(AND(VLOOKUP($F846,'Aircraft list'!$A$4:$G$39,2,FALSE)="YES",VLOOKUP($F846,'Aircraft list'!$A$4:$G$39,4,FALSE)="YES"),T846,""),"")</f>
        <v/>
      </c>
      <c r="Y846" s="115" t="str">
        <f>IFERROR(IF(AND(VLOOKUP($F846,'Aircraft list'!$A$4:$G$39,2,FALSE)="YES",VLOOKUP($F846,'Aircraft list'!$A$4:$G$39,4,FALSE)="YES"),V846,""),"")</f>
        <v/>
      </c>
      <c r="Z846" s="116" t="str">
        <f>IFERROR(IF(AND(VLOOKUP($F846,'Aircraft list'!$A$4:$G$39,3,FALSE)="YES",VLOOKUP($F846,'Aircraft list'!$A$4:$G$39,4,FALSE)="YES"),T846,""),"")</f>
        <v/>
      </c>
      <c r="AA846" s="115" t="str">
        <f>IFERROR(IF(AND(VLOOKUP($F846,'Aircraft list'!$A$4:$G$39,3,FALSE)="YES",VLOOKUP($F846,'Aircraft list'!$A$4:$G$39,4,FALSE)="YES"),V846,""),"")</f>
        <v/>
      </c>
      <c r="AB846" s="116" t="str">
        <f>IFERROR(IF(AND(VLOOKUP($F846,'Aircraft list'!$A$4:$G$39,2,FALSE)="YES",VLOOKUP($F846,'Aircraft list'!$A$4:$G$39,6,FALSE)="YES"),T846,""),"")</f>
        <v/>
      </c>
      <c r="AC846" s="115" t="str">
        <f>IFERROR(IF(AND(VLOOKUP($F846,'Aircraft list'!$A$4:$G$39,2,FALSE)="YES",VLOOKUP($F846,'Aircraft list'!$A$4:$G$39,6,FALSE)="YES"),V846,""),"")</f>
        <v/>
      </c>
      <c r="AD846" s="116" t="str">
        <f>IFERROR(IF(AND(VLOOKUP($F846,'Aircraft list'!$A$4:$G$39,3,FALSE)="YES",VLOOKUP($F846,'Aircraft list'!$A$4:$G$39,6,FALSE)="YES"),T846,""),"")</f>
        <v/>
      </c>
      <c r="AE846" s="117" t="str">
        <f>IFERROR(IF(AND(VLOOKUP($F846,'Aircraft list'!$A$4:$G$39,3,FALSE)="YES",VLOOKUP($F846,'Aircraft list'!$A$4:$G$39,6,FALSE)="YES"),U846,""),"")</f>
        <v/>
      </c>
      <c r="AF846" s="115" t="str">
        <f>IFERROR(IF(AND(VLOOKUP($F846,'Aircraft list'!$A$4:$G$39,3,FALSE)="YES",VLOOKUP($F846,'Aircraft list'!$A$4:$G$39,6,FALSE)="YES"),V846,""),"")</f>
        <v/>
      </c>
      <c r="AG846" s="116" t="str">
        <f>IFERROR(IF(VLOOKUP($F846,'Aircraft list'!$A$4:$G$39,5,FALSE)="YES",T846,""),"")</f>
        <v/>
      </c>
      <c r="AH846" s="117" t="str">
        <f>IFERROR(IF(VLOOKUP($F846,'Aircraft list'!$A$4:$G$39,5,FALSE)="YES",U846,""),"")</f>
        <v/>
      </c>
      <c r="AI846" s="115" t="str">
        <f>IFERROR(IF(VLOOKUP($F846,'Aircraft list'!$A$4:$G$39,5,FALSE)="YES",V846,""),"")</f>
        <v/>
      </c>
      <c r="AJ846" s="101"/>
      <c r="AK846" s="101"/>
      <c r="AL846" s="101"/>
      <c r="AM846" s="102" t="str">
        <f>IFERROR(IF(VLOOKUP($F846,'Aircraft list'!$A$4:$G$39,7,FALSE)="YES",N846,""),"")</f>
        <v/>
      </c>
      <c r="AN846" s="112"/>
      <c r="AO846" s="101"/>
      <c r="AP846" s="101"/>
      <c r="AQ846" s="101"/>
      <c r="AR846" s="111"/>
      <c r="AS846" s="102"/>
      <c r="AT846" s="102"/>
    </row>
    <row r="847" spans="1:46" s="50" customFormat="1">
      <c r="A847" s="84"/>
      <c r="B847" s="75"/>
      <c r="C847" s="76"/>
      <c r="D847" s="77"/>
      <c r="E847" s="73" t="str">
        <f t="shared" si="42"/>
        <v/>
      </c>
      <c r="F847" s="79"/>
      <c r="G847" s="80"/>
      <c r="H847" s="50" t="str">
        <f>IFERROR(IF(VLOOKUP(F847,'Aircraft list'!$A$4:$T$59, 3,FALSE)="YES", "ME", "SE" )," ")</f>
        <v xml:space="preserve"> </v>
      </c>
      <c r="I847" s="80"/>
      <c r="J847" s="81" t="str">
        <f ca="1">IFERROR(IF(AND(
MOD(C847-fctlontodouble(VLOOKUP(B847,#REF!,4,FALSE))/360,1)&gt;=MOD((((MID((MID((IF(ISERR(A847),"",fctsoleil(A847,fctlattodouble(VLOOKUP(B847,#REF!,3,FALSE)),fctlontodouble(VLOOKUP(B847,#REF!,4,FALSE)),FALSE))),1,4)),1,2))*60+MID((MID((IF(ISERR(A847),"",fctsoleil(A847,fctlattodouble(VLOOKUP(B847,#REF!,3,FALSE)),fctlontodouble(VLOOKUP(B847,#REF!,4,FALSE)),FALSE))),1,4)),3,4))/(60*24))-fctlontodouble(VLOOKUP(B847,#REF!,4,FALSE))/360,1),
MOD(C847-fctlontodouble(VLOOKUP(B847,#REF!,4,FALSE))/360,1)&lt;MOD((((MID((MID((IF(ISERR(A847),"",fctsoleil(A847,fctlattodouble(VLOOKUP(B847,#REF!,3,FALSE)),fctlontodouble(VLOOKUP(B847,#REF!,4,FALSE)),FALSE))),7,4)),1,2))*60+MID((MID((IF(ISERR(A847),"",fctsoleil(A847,fctlattodouble(VLOOKUP(B847,#REF!,3,FALSE)),fctlontodouble(VLOOKUP(B847,#REF!,4,FALSE)),FALSE))),7,4)),3,4))/(60*24))-fctlontodouble(VLOOKUP(B847,#REF!,4,FALSE))/360,1)
),1,""),"")</f>
        <v/>
      </c>
      <c r="K847" s="82" t="str">
        <f t="shared" si="43"/>
        <v/>
      </c>
      <c r="L847" s="79" t="str">
        <f ca="1">IFERROR(IF(AND(
MOD(E847-fctlontodouble(VLOOKUP(D847,#REF!,4,FALSE))/360,1)&gt;=MOD((((MID((MID((IF(ISERR(A847),"",fctsoleil(A847,fctlattodouble(VLOOKUP(D847,#REF!,3,FALSE)),fctlontodouble(VLOOKUP(D847,#REF!,4,FALSE)),FALSE))),1,4)),1,2))*60+MID((MID((IF(ISERR(A847),"",fctsoleil(A847,fctlattodouble(VLOOKUP(D847,#REF!,3,FALSE)),fctlontodouble(VLOOKUP(D847,#REF!,4,FALSE)),FALSE))),1,4)),3,4))/(60*24))-fctlontodouble(VLOOKUP(D847,#REF!,4,FALSE))/360,1),
MOD(E847-fctlontodouble(VLOOKUP(D847,#REF!,4,FALSE))/360,1)&lt;MOD((((MID((MID((IF(ISERR(A847),"",fctsoleil(A847,fctlattodouble(VLOOKUP(D847,#REF!,3,FALSE)),fctlontodouble(VLOOKUP(D847,#REF!,4,FALSE)),FALSE))),7,4)),1,2))*60+MID((MID((IF(ISERR(A847),"",fctsoleil(A847,fctlattodouble(VLOOKUP(D847,#REF!,3,FALSE)),fctlontodouble(VLOOKUP(D847,#REF!,4,FALSE)),FALSE))),7,4)),3,4))/(60*24))-fctlontodouble(VLOOKUP(D847,#REF!,4,FALSE))/360,1)
),1," "),"")</f>
        <v/>
      </c>
      <c r="M847" s="79" t="str">
        <f t="shared" si="44"/>
        <v/>
      </c>
      <c r="N847" s="94"/>
      <c r="O847" s="83"/>
      <c r="P847" s="95"/>
      <c r="Q847" s="96"/>
      <c r="R847" s="97" t="str">
        <f>IF(AND(A847&lt;&gt;0,B847&lt;&gt;0,D847&lt;&gt;0,C847&lt;&gt;0,N847&lt;&gt;0),(vol_de_nuit(B847,D847,A847,C847,N847/24)*24),"")</f>
        <v/>
      </c>
      <c r="S847" s="98"/>
      <c r="T847" s="95"/>
      <c r="U847" s="99"/>
      <c r="V847" s="100"/>
      <c r="W847" s="101"/>
      <c r="X847" s="116" t="str">
        <f>IFERROR(IF(AND(VLOOKUP($F847,'Aircraft list'!$A$4:$G$39,2,FALSE)="YES",VLOOKUP($F847,'Aircraft list'!$A$4:$G$39,4,FALSE)="YES"),T847,""),"")</f>
        <v/>
      </c>
      <c r="Y847" s="115" t="str">
        <f>IFERROR(IF(AND(VLOOKUP($F847,'Aircraft list'!$A$4:$G$39,2,FALSE)="YES",VLOOKUP($F847,'Aircraft list'!$A$4:$G$39,4,FALSE)="YES"),V847,""),"")</f>
        <v/>
      </c>
      <c r="Z847" s="116" t="str">
        <f>IFERROR(IF(AND(VLOOKUP($F847,'Aircraft list'!$A$4:$G$39,3,FALSE)="YES",VLOOKUP($F847,'Aircraft list'!$A$4:$G$39,4,FALSE)="YES"),T847,""),"")</f>
        <v/>
      </c>
      <c r="AA847" s="115" t="str">
        <f>IFERROR(IF(AND(VLOOKUP($F847,'Aircraft list'!$A$4:$G$39,3,FALSE)="YES",VLOOKUP($F847,'Aircraft list'!$A$4:$G$39,4,FALSE)="YES"),V847,""),"")</f>
        <v/>
      </c>
      <c r="AB847" s="116" t="str">
        <f>IFERROR(IF(AND(VLOOKUP($F847,'Aircraft list'!$A$4:$G$39,2,FALSE)="YES",VLOOKUP($F847,'Aircraft list'!$A$4:$G$39,6,FALSE)="YES"),T847,""),"")</f>
        <v/>
      </c>
      <c r="AC847" s="115" t="str">
        <f>IFERROR(IF(AND(VLOOKUP($F847,'Aircraft list'!$A$4:$G$39,2,FALSE)="YES",VLOOKUP($F847,'Aircraft list'!$A$4:$G$39,6,FALSE)="YES"),V847,""),"")</f>
        <v/>
      </c>
      <c r="AD847" s="116" t="str">
        <f>IFERROR(IF(AND(VLOOKUP($F847,'Aircraft list'!$A$4:$G$39,3,FALSE)="YES",VLOOKUP($F847,'Aircraft list'!$A$4:$G$39,6,FALSE)="YES"),T847,""),"")</f>
        <v/>
      </c>
      <c r="AE847" s="117" t="str">
        <f>IFERROR(IF(AND(VLOOKUP($F847,'Aircraft list'!$A$4:$G$39,3,FALSE)="YES",VLOOKUP($F847,'Aircraft list'!$A$4:$G$39,6,FALSE)="YES"),U847,""),"")</f>
        <v/>
      </c>
      <c r="AF847" s="115" t="str">
        <f>IFERROR(IF(AND(VLOOKUP($F847,'Aircraft list'!$A$4:$G$39,3,FALSE)="YES",VLOOKUP($F847,'Aircraft list'!$A$4:$G$39,6,FALSE)="YES"),V847,""),"")</f>
        <v/>
      </c>
      <c r="AG847" s="116" t="str">
        <f>IFERROR(IF(VLOOKUP($F847,'Aircraft list'!$A$4:$G$39,5,FALSE)="YES",T847,""),"")</f>
        <v/>
      </c>
      <c r="AH847" s="117" t="str">
        <f>IFERROR(IF(VLOOKUP($F847,'Aircraft list'!$A$4:$G$39,5,FALSE)="YES",U847,""),"")</f>
        <v/>
      </c>
      <c r="AI847" s="115" t="str">
        <f>IFERROR(IF(VLOOKUP($F847,'Aircraft list'!$A$4:$G$39,5,FALSE)="YES",V847,""),"")</f>
        <v/>
      </c>
      <c r="AJ847" s="101"/>
      <c r="AK847" s="101"/>
      <c r="AL847" s="101"/>
      <c r="AM847" s="102" t="str">
        <f>IFERROR(IF(VLOOKUP($F847,'Aircraft list'!$A$4:$G$39,7,FALSE)="YES",N847,""),"")</f>
        <v/>
      </c>
      <c r="AN847" s="112"/>
      <c r="AO847" s="101"/>
      <c r="AP847" s="101"/>
      <c r="AQ847" s="101"/>
      <c r="AR847" s="111"/>
      <c r="AS847" s="102"/>
      <c r="AT847" s="102"/>
    </row>
    <row r="848" spans="1:46" s="50" customFormat="1">
      <c r="A848" s="84"/>
      <c r="B848" s="75"/>
      <c r="C848" s="76"/>
      <c r="D848" s="77"/>
      <c r="E848" s="73" t="str">
        <f t="shared" si="42"/>
        <v/>
      </c>
      <c r="F848" s="79"/>
      <c r="G848" s="80"/>
      <c r="H848" s="50" t="str">
        <f>IFERROR(IF(VLOOKUP(F848,'Aircraft list'!$A$4:$T$59, 3,FALSE)="YES", "ME", "SE" )," ")</f>
        <v xml:space="preserve"> </v>
      </c>
      <c r="I848" s="80"/>
      <c r="J848" s="81" t="str">
        <f ca="1">IFERROR(IF(AND(
MOD(C848-fctlontodouble(VLOOKUP(B848,#REF!,4,FALSE))/360,1)&gt;=MOD((((MID((MID((IF(ISERR(A848),"",fctsoleil(A848,fctlattodouble(VLOOKUP(B848,#REF!,3,FALSE)),fctlontodouble(VLOOKUP(B848,#REF!,4,FALSE)),FALSE))),1,4)),1,2))*60+MID((MID((IF(ISERR(A848),"",fctsoleil(A848,fctlattodouble(VLOOKUP(B848,#REF!,3,FALSE)),fctlontodouble(VLOOKUP(B848,#REF!,4,FALSE)),FALSE))),1,4)),3,4))/(60*24))-fctlontodouble(VLOOKUP(B848,#REF!,4,FALSE))/360,1),
MOD(C848-fctlontodouble(VLOOKUP(B848,#REF!,4,FALSE))/360,1)&lt;MOD((((MID((MID((IF(ISERR(A848),"",fctsoleil(A848,fctlattodouble(VLOOKUP(B848,#REF!,3,FALSE)),fctlontodouble(VLOOKUP(B848,#REF!,4,FALSE)),FALSE))),7,4)),1,2))*60+MID((MID((IF(ISERR(A848),"",fctsoleil(A848,fctlattodouble(VLOOKUP(B848,#REF!,3,FALSE)),fctlontodouble(VLOOKUP(B848,#REF!,4,FALSE)),FALSE))),7,4)),3,4))/(60*24))-fctlontodouble(VLOOKUP(B848,#REF!,4,FALSE))/360,1)
),1,""),"")</f>
        <v/>
      </c>
      <c r="K848" s="82" t="str">
        <f t="shared" si="43"/>
        <v/>
      </c>
      <c r="L848" s="79" t="str">
        <f ca="1">IFERROR(IF(AND(
MOD(E848-fctlontodouble(VLOOKUP(D848,#REF!,4,FALSE))/360,1)&gt;=MOD((((MID((MID((IF(ISERR(A848),"",fctsoleil(A848,fctlattodouble(VLOOKUP(D848,#REF!,3,FALSE)),fctlontodouble(VLOOKUP(D848,#REF!,4,FALSE)),FALSE))),1,4)),1,2))*60+MID((MID((IF(ISERR(A848),"",fctsoleil(A848,fctlattodouble(VLOOKUP(D848,#REF!,3,FALSE)),fctlontodouble(VLOOKUP(D848,#REF!,4,FALSE)),FALSE))),1,4)),3,4))/(60*24))-fctlontodouble(VLOOKUP(D848,#REF!,4,FALSE))/360,1),
MOD(E848-fctlontodouble(VLOOKUP(D848,#REF!,4,FALSE))/360,1)&lt;MOD((((MID((MID((IF(ISERR(A848),"",fctsoleil(A848,fctlattodouble(VLOOKUP(D848,#REF!,3,FALSE)),fctlontodouble(VLOOKUP(D848,#REF!,4,FALSE)),FALSE))),7,4)),1,2))*60+MID((MID((IF(ISERR(A848),"",fctsoleil(A848,fctlattodouble(VLOOKUP(D848,#REF!,3,FALSE)),fctlontodouble(VLOOKUP(D848,#REF!,4,FALSE)),FALSE))),7,4)),3,4))/(60*24))-fctlontodouble(VLOOKUP(D848,#REF!,4,FALSE))/360,1)
),1," "),"")</f>
        <v/>
      </c>
      <c r="M848" s="79" t="str">
        <f t="shared" si="44"/>
        <v/>
      </c>
      <c r="N848" s="94"/>
      <c r="O848" s="83"/>
      <c r="P848" s="95"/>
      <c r="Q848" s="96"/>
      <c r="R848" s="97" t="str">
        <f>IF(AND(A848&lt;&gt;0,B848&lt;&gt;0,D848&lt;&gt;0,C848&lt;&gt;0,N848&lt;&gt;0),(vol_de_nuit(B848,D848,A848,C848,N848/24)*24),"")</f>
        <v/>
      </c>
      <c r="S848" s="98"/>
      <c r="T848" s="95"/>
      <c r="U848" s="99"/>
      <c r="V848" s="100"/>
      <c r="W848" s="101"/>
      <c r="X848" s="116" t="str">
        <f>IFERROR(IF(AND(VLOOKUP($F848,'Aircraft list'!$A$4:$G$39,2,FALSE)="YES",VLOOKUP($F848,'Aircraft list'!$A$4:$G$39,4,FALSE)="YES"),T848,""),"")</f>
        <v/>
      </c>
      <c r="Y848" s="115" t="str">
        <f>IFERROR(IF(AND(VLOOKUP($F848,'Aircraft list'!$A$4:$G$39,2,FALSE)="YES",VLOOKUP($F848,'Aircraft list'!$A$4:$G$39,4,FALSE)="YES"),V848,""),"")</f>
        <v/>
      </c>
      <c r="Z848" s="116" t="str">
        <f>IFERROR(IF(AND(VLOOKUP($F848,'Aircraft list'!$A$4:$G$39,3,FALSE)="YES",VLOOKUP($F848,'Aircraft list'!$A$4:$G$39,4,FALSE)="YES"),T848,""),"")</f>
        <v/>
      </c>
      <c r="AA848" s="115" t="str">
        <f>IFERROR(IF(AND(VLOOKUP($F848,'Aircraft list'!$A$4:$G$39,3,FALSE)="YES",VLOOKUP($F848,'Aircraft list'!$A$4:$G$39,4,FALSE)="YES"),V848,""),"")</f>
        <v/>
      </c>
      <c r="AB848" s="116" t="str">
        <f>IFERROR(IF(AND(VLOOKUP($F848,'Aircraft list'!$A$4:$G$39,2,FALSE)="YES",VLOOKUP($F848,'Aircraft list'!$A$4:$G$39,6,FALSE)="YES"),T848,""),"")</f>
        <v/>
      </c>
      <c r="AC848" s="115" t="str">
        <f>IFERROR(IF(AND(VLOOKUP($F848,'Aircraft list'!$A$4:$G$39,2,FALSE)="YES",VLOOKUP($F848,'Aircraft list'!$A$4:$G$39,6,FALSE)="YES"),V848,""),"")</f>
        <v/>
      </c>
      <c r="AD848" s="116" t="str">
        <f>IFERROR(IF(AND(VLOOKUP($F848,'Aircraft list'!$A$4:$G$39,3,FALSE)="YES",VLOOKUP($F848,'Aircraft list'!$A$4:$G$39,6,FALSE)="YES"),T848,""),"")</f>
        <v/>
      </c>
      <c r="AE848" s="117" t="str">
        <f>IFERROR(IF(AND(VLOOKUP($F848,'Aircraft list'!$A$4:$G$39,3,FALSE)="YES",VLOOKUP($F848,'Aircraft list'!$A$4:$G$39,6,FALSE)="YES"),U848,""),"")</f>
        <v/>
      </c>
      <c r="AF848" s="115" t="str">
        <f>IFERROR(IF(AND(VLOOKUP($F848,'Aircraft list'!$A$4:$G$39,3,FALSE)="YES",VLOOKUP($F848,'Aircraft list'!$A$4:$G$39,6,FALSE)="YES"),V848,""),"")</f>
        <v/>
      </c>
      <c r="AG848" s="116" t="str">
        <f>IFERROR(IF(VLOOKUP($F848,'Aircraft list'!$A$4:$G$39,5,FALSE)="YES",T848,""),"")</f>
        <v/>
      </c>
      <c r="AH848" s="117" t="str">
        <f>IFERROR(IF(VLOOKUP($F848,'Aircraft list'!$A$4:$G$39,5,FALSE)="YES",U848,""),"")</f>
        <v/>
      </c>
      <c r="AI848" s="115" t="str">
        <f>IFERROR(IF(VLOOKUP($F848,'Aircraft list'!$A$4:$G$39,5,FALSE)="YES",V848,""),"")</f>
        <v/>
      </c>
      <c r="AJ848" s="101"/>
      <c r="AK848" s="101"/>
      <c r="AL848" s="101"/>
      <c r="AM848" s="102" t="str">
        <f>IFERROR(IF(VLOOKUP($F848,'Aircraft list'!$A$4:$G$39,7,FALSE)="YES",N848,""),"")</f>
        <v/>
      </c>
      <c r="AN848" s="112"/>
      <c r="AO848" s="101"/>
      <c r="AP848" s="101"/>
      <c r="AQ848" s="101"/>
      <c r="AR848" s="111"/>
      <c r="AS848" s="102"/>
      <c r="AT848" s="102"/>
    </row>
    <row r="849" spans="1:46" s="50" customFormat="1">
      <c r="A849" s="84"/>
      <c r="B849" s="75"/>
      <c r="C849" s="76"/>
      <c r="D849" s="77"/>
      <c r="E849" s="73" t="str">
        <f t="shared" si="42"/>
        <v/>
      </c>
      <c r="F849" s="79"/>
      <c r="G849" s="80"/>
      <c r="H849" s="50" t="str">
        <f>IFERROR(IF(VLOOKUP(F849,'Aircraft list'!$A$4:$T$59, 3,FALSE)="YES", "ME", "SE" )," ")</f>
        <v xml:space="preserve"> </v>
      </c>
      <c r="I849" s="80"/>
      <c r="J849" s="81" t="str">
        <f ca="1">IFERROR(IF(AND(
MOD(C849-fctlontodouble(VLOOKUP(B849,#REF!,4,FALSE))/360,1)&gt;=MOD((((MID((MID((IF(ISERR(A849),"",fctsoleil(A849,fctlattodouble(VLOOKUP(B849,#REF!,3,FALSE)),fctlontodouble(VLOOKUP(B849,#REF!,4,FALSE)),FALSE))),1,4)),1,2))*60+MID((MID((IF(ISERR(A849),"",fctsoleil(A849,fctlattodouble(VLOOKUP(B849,#REF!,3,FALSE)),fctlontodouble(VLOOKUP(B849,#REF!,4,FALSE)),FALSE))),1,4)),3,4))/(60*24))-fctlontodouble(VLOOKUP(B849,#REF!,4,FALSE))/360,1),
MOD(C849-fctlontodouble(VLOOKUP(B849,#REF!,4,FALSE))/360,1)&lt;MOD((((MID((MID((IF(ISERR(A849),"",fctsoleil(A849,fctlattodouble(VLOOKUP(B849,#REF!,3,FALSE)),fctlontodouble(VLOOKUP(B849,#REF!,4,FALSE)),FALSE))),7,4)),1,2))*60+MID((MID((IF(ISERR(A849),"",fctsoleil(A849,fctlattodouble(VLOOKUP(B849,#REF!,3,FALSE)),fctlontodouble(VLOOKUP(B849,#REF!,4,FALSE)),FALSE))),7,4)),3,4))/(60*24))-fctlontodouble(VLOOKUP(B849,#REF!,4,FALSE))/360,1)
),1,""),"")</f>
        <v/>
      </c>
      <c r="K849" s="82" t="str">
        <f t="shared" si="43"/>
        <v/>
      </c>
      <c r="L849" s="79" t="str">
        <f ca="1">IFERROR(IF(AND(
MOD(E849-fctlontodouble(VLOOKUP(D849,#REF!,4,FALSE))/360,1)&gt;=MOD((((MID((MID((IF(ISERR(A849),"",fctsoleil(A849,fctlattodouble(VLOOKUP(D849,#REF!,3,FALSE)),fctlontodouble(VLOOKUP(D849,#REF!,4,FALSE)),FALSE))),1,4)),1,2))*60+MID((MID((IF(ISERR(A849),"",fctsoleil(A849,fctlattodouble(VLOOKUP(D849,#REF!,3,FALSE)),fctlontodouble(VLOOKUP(D849,#REF!,4,FALSE)),FALSE))),1,4)),3,4))/(60*24))-fctlontodouble(VLOOKUP(D849,#REF!,4,FALSE))/360,1),
MOD(E849-fctlontodouble(VLOOKUP(D849,#REF!,4,FALSE))/360,1)&lt;MOD((((MID((MID((IF(ISERR(A849),"",fctsoleil(A849,fctlattodouble(VLOOKUP(D849,#REF!,3,FALSE)),fctlontodouble(VLOOKUP(D849,#REF!,4,FALSE)),FALSE))),7,4)),1,2))*60+MID((MID((IF(ISERR(A849),"",fctsoleil(A849,fctlattodouble(VLOOKUP(D849,#REF!,3,FALSE)),fctlontodouble(VLOOKUP(D849,#REF!,4,FALSE)),FALSE))),7,4)),3,4))/(60*24))-fctlontodouble(VLOOKUP(D849,#REF!,4,FALSE))/360,1)
),1," "),"")</f>
        <v/>
      </c>
      <c r="M849" s="79" t="str">
        <f t="shared" si="44"/>
        <v/>
      </c>
      <c r="N849" s="94"/>
      <c r="O849" s="83"/>
      <c r="P849" s="95"/>
      <c r="Q849" s="96"/>
      <c r="R849" s="97" t="str">
        <f>IF(AND(A849&lt;&gt;0,B849&lt;&gt;0,D849&lt;&gt;0,C849&lt;&gt;0,N849&lt;&gt;0),(vol_de_nuit(B849,D849,A849,C849,N849/24)*24),"")</f>
        <v/>
      </c>
      <c r="S849" s="98"/>
      <c r="T849" s="95"/>
      <c r="U849" s="99"/>
      <c r="V849" s="100"/>
      <c r="W849" s="101"/>
      <c r="X849" s="116" t="str">
        <f>IFERROR(IF(AND(VLOOKUP($F849,'Aircraft list'!$A$4:$G$39,2,FALSE)="YES",VLOOKUP($F849,'Aircraft list'!$A$4:$G$39,4,FALSE)="YES"),T849,""),"")</f>
        <v/>
      </c>
      <c r="Y849" s="115" t="str">
        <f>IFERROR(IF(AND(VLOOKUP($F849,'Aircraft list'!$A$4:$G$39,2,FALSE)="YES",VLOOKUP($F849,'Aircraft list'!$A$4:$G$39,4,FALSE)="YES"),V849,""),"")</f>
        <v/>
      </c>
      <c r="Z849" s="116" t="str">
        <f>IFERROR(IF(AND(VLOOKUP($F849,'Aircraft list'!$A$4:$G$39,3,FALSE)="YES",VLOOKUP($F849,'Aircraft list'!$A$4:$G$39,4,FALSE)="YES"),T849,""),"")</f>
        <v/>
      </c>
      <c r="AA849" s="115" t="str">
        <f>IFERROR(IF(AND(VLOOKUP($F849,'Aircraft list'!$A$4:$G$39,3,FALSE)="YES",VLOOKUP($F849,'Aircraft list'!$A$4:$G$39,4,FALSE)="YES"),V849,""),"")</f>
        <v/>
      </c>
      <c r="AB849" s="116" t="str">
        <f>IFERROR(IF(AND(VLOOKUP($F849,'Aircraft list'!$A$4:$G$39,2,FALSE)="YES",VLOOKUP($F849,'Aircraft list'!$A$4:$G$39,6,FALSE)="YES"),T849,""),"")</f>
        <v/>
      </c>
      <c r="AC849" s="115" t="str">
        <f>IFERROR(IF(AND(VLOOKUP($F849,'Aircraft list'!$A$4:$G$39,2,FALSE)="YES",VLOOKUP($F849,'Aircraft list'!$A$4:$G$39,6,FALSE)="YES"),V849,""),"")</f>
        <v/>
      </c>
      <c r="AD849" s="116" t="str">
        <f>IFERROR(IF(AND(VLOOKUP($F849,'Aircraft list'!$A$4:$G$39,3,FALSE)="YES",VLOOKUP($F849,'Aircraft list'!$A$4:$G$39,6,FALSE)="YES"),T849,""),"")</f>
        <v/>
      </c>
      <c r="AE849" s="117" t="str">
        <f>IFERROR(IF(AND(VLOOKUP($F849,'Aircraft list'!$A$4:$G$39,3,FALSE)="YES",VLOOKUP($F849,'Aircraft list'!$A$4:$G$39,6,FALSE)="YES"),U849,""),"")</f>
        <v/>
      </c>
      <c r="AF849" s="115" t="str">
        <f>IFERROR(IF(AND(VLOOKUP($F849,'Aircraft list'!$A$4:$G$39,3,FALSE)="YES",VLOOKUP($F849,'Aircraft list'!$A$4:$G$39,6,FALSE)="YES"),V849,""),"")</f>
        <v/>
      </c>
      <c r="AG849" s="116" t="str">
        <f>IFERROR(IF(VLOOKUP($F849,'Aircraft list'!$A$4:$G$39,5,FALSE)="YES",T849,""),"")</f>
        <v/>
      </c>
      <c r="AH849" s="117" t="str">
        <f>IFERROR(IF(VLOOKUP($F849,'Aircraft list'!$A$4:$G$39,5,FALSE)="YES",U849,""),"")</f>
        <v/>
      </c>
      <c r="AI849" s="115" t="str">
        <f>IFERROR(IF(VLOOKUP($F849,'Aircraft list'!$A$4:$G$39,5,FALSE)="YES",V849,""),"")</f>
        <v/>
      </c>
      <c r="AJ849" s="101"/>
      <c r="AK849" s="101"/>
      <c r="AL849" s="101"/>
      <c r="AM849" s="102" t="str">
        <f>IFERROR(IF(VLOOKUP($F849,'Aircraft list'!$A$4:$G$39,7,FALSE)="YES",N849,""),"")</f>
        <v/>
      </c>
      <c r="AN849" s="112"/>
      <c r="AO849" s="101"/>
      <c r="AP849" s="101"/>
      <c r="AQ849" s="101"/>
      <c r="AR849" s="111"/>
      <c r="AS849" s="102"/>
      <c r="AT849" s="102"/>
    </row>
    <row r="850" spans="1:46" s="50" customFormat="1">
      <c r="A850" s="84"/>
      <c r="B850" s="75"/>
      <c r="C850" s="76"/>
      <c r="D850" s="77"/>
      <c r="E850" s="73" t="str">
        <f t="shared" si="42"/>
        <v/>
      </c>
      <c r="F850" s="79"/>
      <c r="G850" s="80"/>
      <c r="H850" s="50" t="str">
        <f>IFERROR(IF(VLOOKUP(F850,'Aircraft list'!$A$4:$T$59, 3,FALSE)="YES", "ME", "SE" )," ")</f>
        <v xml:space="preserve"> </v>
      </c>
      <c r="I850" s="80"/>
      <c r="J850" s="81" t="str">
        <f ca="1">IFERROR(IF(AND(
MOD(C850-fctlontodouble(VLOOKUP(B850,#REF!,4,FALSE))/360,1)&gt;=MOD((((MID((MID((IF(ISERR(A850),"",fctsoleil(A850,fctlattodouble(VLOOKUP(B850,#REF!,3,FALSE)),fctlontodouble(VLOOKUP(B850,#REF!,4,FALSE)),FALSE))),1,4)),1,2))*60+MID((MID((IF(ISERR(A850),"",fctsoleil(A850,fctlattodouble(VLOOKUP(B850,#REF!,3,FALSE)),fctlontodouble(VLOOKUP(B850,#REF!,4,FALSE)),FALSE))),1,4)),3,4))/(60*24))-fctlontodouble(VLOOKUP(B850,#REF!,4,FALSE))/360,1),
MOD(C850-fctlontodouble(VLOOKUP(B850,#REF!,4,FALSE))/360,1)&lt;MOD((((MID((MID((IF(ISERR(A850),"",fctsoleil(A850,fctlattodouble(VLOOKUP(B850,#REF!,3,FALSE)),fctlontodouble(VLOOKUP(B850,#REF!,4,FALSE)),FALSE))),7,4)),1,2))*60+MID((MID((IF(ISERR(A850),"",fctsoleil(A850,fctlattodouble(VLOOKUP(B850,#REF!,3,FALSE)),fctlontodouble(VLOOKUP(B850,#REF!,4,FALSE)),FALSE))),7,4)),3,4))/(60*24))-fctlontodouble(VLOOKUP(B850,#REF!,4,FALSE))/360,1)
),1,""),"")</f>
        <v/>
      </c>
      <c r="K850" s="82" t="str">
        <f t="shared" si="43"/>
        <v/>
      </c>
      <c r="L850" s="79" t="str">
        <f ca="1">IFERROR(IF(AND(
MOD(E850-fctlontodouble(VLOOKUP(D850,#REF!,4,FALSE))/360,1)&gt;=MOD((((MID((MID((IF(ISERR(A850),"",fctsoleil(A850,fctlattodouble(VLOOKUP(D850,#REF!,3,FALSE)),fctlontodouble(VLOOKUP(D850,#REF!,4,FALSE)),FALSE))),1,4)),1,2))*60+MID((MID((IF(ISERR(A850),"",fctsoleil(A850,fctlattodouble(VLOOKUP(D850,#REF!,3,FALSE)),fctlontodouble(VLOOKUP(D850,#REF!,4,FALSE)),FALSE))),1,4)),3,4))/(60*24))-fctlontodouble(VLOOKUP(D850,#REF!,4,FALSE))/360,1),
MOD(E850-fctlontodouble(VLOOKUP(D850,#REF!,4,FALSE))/360,1)&lt;MOD((((MID((MID((IF(ISERR(A850),"",fctsoleil(A850,fctlattodouble(VLOOKUP(D850,#REF!,3,FALSE)),fctlontodouble(VLOOKUP(D850,#REF!,4,FALSE)),FALSE))),7,4)),1,2))*60+MID((MID((IF(ISERR(A850),"",fctsoleil(A850,fctlattodouble(VLOOKUP(D850,#REF!,3,FALSE)),fctlontodouble(VLOOKUP(D850,#REF!,4,FALSE)),FALSE))),7,4)),3,4))/(60*24))-fctlontodouble(VLOOKUP(D850,#REF!,4,FALSE))/360,1)
),1," "),"")</f>
        <v/>
      </c>
      <c r="M850" s="79" t="str">
        <f t="shared" si="44"/>
        <v/>
      </c>
      <c r="N850" s="94"/>
      <c r="O850" s="83"/>
      <c r="P850" s="95"/>
      <c r="Q850" s="96"/>
      <c r="R850" s="97" t="str">
        <f>IF(AND(A850&lt;&gt;0,B850&lt;&gt;0,D850&lt;&gt;0,C850&lt;&gt;0,N850&lt;&gt;0),(vol_de_nuit(B850,D850,A850,C850,N850/24)*24),"")</f>
        <v/>
      </c>
      <c r="S850" s="98"/>
      <c r="T850" s="95"/>
      <c r="U850" s="99"/>
      <c r="V850" s="100"/>
      <c r="W850" s="101"/>
      <c r="X850" s="116" t="str">
        <f>IFERROR(IF(AND(VLOOKUP($F850,'Aircraft list'!$A$4:$G$39,2,FALSE)="YES",VLOOKUP($F850,'Aircraft list'!$A$4:$G$39,4,FALSE)="YES"),T850,""),"")</f>
        <v/>
      </c>
      <c r="Y850" s="115" t="str">
        <f>IFERROR(IF(AND(VLOOKUP($F850,'Aircraft list'!$A$4:$G$39,2,FALSE)="YES",VLOOKUP($F850,'Aircraft list'!$A$4:$G$39,4,FALSE)="YES"),V850,""),"")</f>
        <v/>
      </c>
      <c r="Z850" s="116" t="str">
        <f>IFERROR(IF(AND(VLOOKUP($F850,'Aircraft list'!$A$4:$G$39,3,FALSE)="YES",VLOOKUP($F850,'Aircraft list'!$A$4:$G$39,4,FALSE)="YES"),T850,""),"")</f>
        <v/>
      </c>
      <c r="AA850" s="115" t="str">
        <f>IFERROR(IF(AND(VLOOKUP($F850,'Aircraft list'!$A$4:$G$39,3,FALSE)="YES",VLOOKUP($F850,'Aircraft list'!$A$4:$G$39,4,FALSE)="YES"),V850,""),"")</f>
        <v/>
      </c>
      <c r="AB850" s="116" t="str">
        <f>IFERROR(IF(AND(VLOOKUP($F850,'Aircraft list'!$A$4:$G$39,2,FALSE)="YES",VLOOKUP($F850,'Aircraft list'!$A$4:$G$39,6,FALSE)="YES"),T850,""),"")</f>
        <v/>
      </c>
      <c r="AC850" s="115" t="str">
        <f>IFERROR(IF(AND(VLOOKUP($F850,'Aircraft list'!$A$4:$G$39,2,FALSE)="YES",VLOOKUP($F850,'Aircraft list'!$A$4:$G$39,6,FALSE)="YES"),V850,""),"")</f>
        <v/>
      </c>
      <c r="AD850" s="116" t="str">
        <f>IFERROR(IF(AND(VLOOKUP($F850,'Aircraft list'!$A$4:$G$39,3,FALSE)="YES",VLOOKUP($F850,'Aircraft list'!$A$4:$G$39,6,FALSE)="YES"),T850,""),"")</f>
        <v/>
      </c>
      <c r="AE850" s="117" t="str">
        <f>IFERROR(IF(AND(VLOOKUP($F850,'Aircraft list'!$A$4:$G$39,3,FALSE)="YES",VLOOKUP($F850,'Aircraft list'!$A$4:$G$39,6,FALSE)="YES"),U850,""),"")</f>
        <v/>
      </c>
      <c r="AF850" s="115" t="str">
        <f>IFERROR(IF(AND(VLOOKUP($F850,'Aircraft list'!$A$4:$G$39,3,FALSE)="YES",VLOOKUP($F850,'Aircraft list'!$A$4:$G$39,6,FALSE)="YES"),V850,""),"")</f>
        <v/>
      </c>
      <c r="AG850" s="116" t="str">
        <f>IFERROR(IF(VLOOKUP($F850,'Aircraft list'!$A$4:$G$39,5,FALSE)="YES",T850,""),"")</f>
        <v/>
      </c>
      <c r="AH850" s="117" t="str">
        <f>IFERROR(IF(VLOOKUP($F850,'Aircraft list'!$A$4:$G$39,5,FALSE)="YES",U850,""),"")</f>
        <v/>
      </c>
      <c r="AI850" s="115" t="str">
        <f>IFERROR(IF(VLOOKUP($F850,'Aircraft list'!$A$4:$G$39,5,FALSE)="YES",V850,""),"")</f>
        <v/>
      </c>
      <c r="AJ850" s="101"/>
      <c r="AK850" s="101"/>
      <c r="AL850" s="101"/>
      <c r="AM850" s="102" t="str">
        <f>IFERROR(IF(VLOOKUP($F850,'Aircraft list'!$A$4:$G$39,7,FALSE)="YES",N850,""),"")</f>
        <v/>
      </c>
      <c r="AN850" s="112"/>
      <c r="AO850" s="101"/>
      <c r="AP850" s="101"/>
      <c r="AQ850" s="101"/>
      <c r="AR850" s="111"/>
      <c r="AS850" s="102"/>
      <c r="AT850" s="102"/>
    </row>
    <row r="851" spans="1:46" s="50" customFormat="1">
      <c r="A851" s="84"/>
      <c r="B851" s="75"/>
      <c r="C851" s="76"/>
      <c r="D851" s="77"/>
      <c r="E851" s="73" t="str">
        <f t="shared" si="42"/>
        <v/>
      </c>
      <c r="F851" s="79"/>
      <c r="G851" s="80"/>
      <c r="H851" s="50" t="str">
        <f>IFERROR(IF(VLOOKUP(F851,'Aircraft list'!$A$4:$T$59, 3,FALSE)="YES", "ME", "SE" )," ")</f>
        <v xml:space="preserve"> </v>
      </c>
      <c r="I851" s="80"/>
      <c r="J851" s="81" t="str">
        <f ca="1">IFERROR(IF(AND(
MOD(C851-fctlontodouble(VLOOKUP(B851,#REF!,4,FALSE))/360,1)&gt;=MOD((((MID((MID((IF(ISERR(A851),"",fctsoleil(A851,fctlattodouble(VLOOKUP(B851,#REF!,3,FALSE)),fctlontodouble(VLOOKUP(B851,#REF!,4,FALSE)),FALSE))),1,4)),1,2))*60+MID((MID((IF(ISERR(A851),"",fctsoleil(A851,fctlattodouble(VLOOKUP(B851,#REF!,3,FALSE)),fctlontodouble(VLOOKUP(B851,#REF!,4,FALSE)),FALSE))),1,4)),3,4))/(60*24))-fctlontodouble(VLOOKUP(B851,#REF!,4,FALSE))/360,1),
MOD(C851-fctlontodouble(VLOOKUP(B851,#REF!,4,FALSE))/360,1)&lt;MOD((((MID((MID((IF(ISERR(A851),"",fctsoleil(A851,fctlattodouble(VLOOKUP(B851,#REF!,3,FALSE)),fctlontodouble(VLOOKUP(B851,#REF!,4,FALSE)),FALSE))),7,4)),1,2))*60+MID((MID((IF(ISERR(A851),"",fctsoleil(A851,fctlattodouble(VLOOKUP(B851,#REF!,3,FALSE)),fctlontodouble(VLOOKUP(B851,#REF!,4,FALSE)),FALSE))),7,4)),3,4))/(60*24))-fctlontodouble(VLOOKUP(B851,#REF!,4,FALSE))/360,1)
),1,""),"")</f>
        <v/>
      </c>
      <c r="K851" s="82" t="str">
        <f t="shared" si="43"/>
        <v/>
      </c>
      <c r="L851" s="79" t="str">
        <f ca="1">IFERROR(IF(AND(
MOD(E851-fctlontodouble(VLOOKUP(D851,#REF!,4,FALSE))/360,1)&gt;=MOD((((MID((MID((IF(ISERR(A851),"",fctsoleil(A851,fctlattodouble(VLOOKUP(D851,#REF!,3,FALSE)),fctlontodouble(VLOOKUP(D851,#REF!,4,FALSE)),FALSE))),1,4)),1,2))*60+MID((MID((IF(ISERR(A851),"",fctsoleil(A851,fctlattodouble(VLOOKUP(D851,#REF!,3,FALSE)),fctlontodouble(VLOOKUP(D851,#REF!,4,FALSE)),FALSE))),1,4)),3,4))/(60*24))-fctlontodouble(VLOOKUP(D851,#REF!,4,FALSE))/360,1),
MOD(E851-fctlontodouble(VLOOKUP(D851,#REF!,4,FALSE))/360,1)&lt;MOD((((MID((MID((IF(ISERR(A851),"",fctsoleil(A851,fctlattodouble(VLOOKUP(D851,#REF!,3,FALSE)),fctlontodouble(VLOOKUP(D851,#REF!,4,FALSE)),FALSE))),7,4)),1,2))*60+MID((MID((IF(ISERR(A851),"",fctsoleil(A851,fctlattodouble(VLOOKUP(D851,#REF!,3,FALSE)),fctlontodouble(VLOOKUP(D851,#REF!,4,FALSE)),FALSE))),7,4)),3,4))/(60*24))-fctlontodouble(VLOOKUP(D851,#REF!,4,FALSE))/360,1)
),1," "),"")</f>
        <v/>
      </c>
      <c r="M851" s="79" t="str">
        <f t="shared" si="44"/>
        <v/>
      </c>
      <c r="N851" s="94"/>
      <c r="O851" s="83"/>
      <c r="P851" s="95"/>
      <c r="Q851" s="96"/>
      <c r="R851" s="97" t="str">
        <f>IF(AND(A851&lt;&gt;0,B851&lt;&gt;0,D851&lt;&gt;0,C851&lt;&gt;0,N851&lt;&gt;0),(vol_de_nuit(B851,D851,A851,C851,N851/24)*24),"")</f>
        <v/>
      </c>
      <c r="S851" s="98"/>
      <c r="T851" s="95"/>
      <c r="U851" s="99"/>
      <c r="V851" s="100"/>
      <c r="W851" s="101"/>
      <c r="X851" s="116" t="str">
        <f>IFERROR(IF(AND(VLOOKUP($F851,'Aircraft list'!$A$4:$G$39,2,FALSE)="YES",VLOOKUP($F851,'Aircraft list'!$A$4:$G$39,4,FALSE)="YES"),T851,""),"")</f>
        <v/>
      </c>
      <c r="Y851" s="115" t="str">
        <f>IFERROR(IF(AND(VLOOKUP($F851,'Aircraft list'!$A$4:$G$39,2,FALSE)="YES",VLOOKUP($F851,'Aircraft list'!$A$4:$G$39,4,FALSE)="YES"),V851,""),"")</f>
        <v/>
      </c>
      <c r="Z851" s="116" t="str">
        <f>IFERROR(IF(AND(VLOOKUP($F851,'Aircraft list'!$A$4:$G$39,3,FALSE)="YES",VLOOKUP($F851,'Aircraft list'!$A$4:$G$39,4,FALSE)="YES"),T851,""),"")</f>
        <v/>
      </c>
      <c r="AA851" s="115" t="str">
        <f>IFERROR(IF(AND(VLOOKUP($F851,'Aircraft list'!$A$4:$G$39,3,FALSE)="YES",VLOOKUP($F851,'Aircraft list'!$A$4:$G$39,4,FALSE)="YES"),V851,""),"")</f>
        <v/>
      </c>
      <c r="AB851" s="116" t="str">
        <f>IFERROR(IF(AND(VLOOKUP($F851,'Aircraft list'!$A$4:$G$39,2,FALSE)="YES",VLOOKUP($F851,'Aircraft list'!$A$4:$G$39,6,FALSE)="YES"),T851,""),"")</f>
        <v/>
      </c>
      <c r="AC851" s="115" t="str">
        <f>IFERROR(IF(AND(VLOOKUP($F851,'Aircraft list'!$A$4:$G$39,2,FALSE)="YES",VLOOKUP($F851,'Aircraft list'!$A$4:$G$39,6,FALSE)="YES"),V851,""),"")</f>
        <v/>
      </c>
      <c r="AD851" s="116" t="str">
        <f>IFERROR(IF(AND(VLOOKUP($F851,'Aircraft list'!$A$4:$G$39,3,FALSE)="YES",VLOOKUP($F851,'Aircraft list'!$A$4:$G$39,6,FALSE)="YES"),T851,""),"")</f>
        <v/>
      </c>
      <c r="AE851" s="117" t="str">
        <f>IFERROR(IF(AND(VLOOKUP($F851,'Aircraft list'!$A$4:$G$39,3,FALSE)="YES",VLOOKUP($F851,'Aircraft list'!$A$4:$G$39,6,FALSE)="YES"),U851,""),"")</f>
        <v/>
      </c>
      <c r="AF851" s="115" t="str">
        <f>IFERROR(IF(AND(VLOOKUP($F851,'Aircraft list'!$A$4:$G$39,3,FALSE)="YES",VLOOKUP($F851,'Aircraft list'!$A$4:$G$39,6,FALSE)="YES"),V851,""),"")</f>
        <v/>
      </c>
      <c r="AG851" s="116" t="str">
        <f>IFERROR(IF(VLOOKUP($F851,'Aircraft list'!$A$4:$G$39,5,FALSE)="YES",T851,""),"")</f>
        <v/>
      </c>
      <c r="AH851" s="117" t="str">
        <f>IFERROR(IF(VLOOKUP($F851,'Aircraft list'!$A$4:$G$39,5,FALSE)="YES",U851,""),"")</f>
        <v/>
      </c>
      <c r="AI851" s="115" t="str">
        <f>IFERROR(IF(VLOOKUP($F851,'Aircraft list'!$A$4:$G$39,5,FALSE)="YES",V851,""),"")</f>
        <v/>
      </c>
      <c r="AJ851" s="101"/>
      <c r="AK851" s="101"/>
      <c r="AL851" s="101"/>
      <c r="AM851" s="102" t="str">
        <f>IFERROR(IF(VLOOKUP($F851,'Aircraft list'!$A$4:$G$39,7,FALSE)="YES",N851,""),"")</f>
        <v/>
      </c>
      <c r="AN851" s="112"/>
      <c r="AO851" s="101"/>
      <c r="AP851" s="101"/>
      <c r="AQ851" s="101"/>
      <c r="AR851" s="111"/>
      <c r="AS851" s="102"/>
      <c r="AT851" s="102"/>
    </row>
    <row r="852" spans="1:46" s="50" customFormat="1">
      <c r="A852" s="84"/>
      <c r="B852" s="75"/>
      <c r="C852" s="76"/>
      <c r="D852" s="77"/>
      <c r="E852" s="73" t="str">
        <f t="shared" si="42"/>
        <v/>
      </c>
      <c r="F852" s="79"/>
      <c r="G852" s="80"/>
      <c r="H852" s="50" t="str">
        <f>IFERROR(IF(VLOOKUP(F852,'Aircraft list'!$A$4:$T$59, 3,FALSE)="YES", "ME", "SE" )," ")</f>
        <v xml:space="preserve"> </v>
      </c>
      <c r="I852" s="80"/>
      <c r="J852" s="81" t="str">
        <f ca="1">IFERROR(IF(AND(
MOD(C852-fctlontodouble(VLOOKUP(B852,#REF!,4,FALSE))/360,1)&gt;=MOD((((MID((MID((IF(ISERR(A852),"",fctsoleil(A852,fctlattodouble(VLOOKUP(B852,#REF!,3,FALSE)),fctlontodouble(VLOOKUP(B852,#REF!,4,FALSE)),FALSE))),1,4)),1,2))*60+MID((MID((IF(ISERR(A852),"",fctsoleil(A852,fctlattodouble(VLOOKUP(B852,#REF!,3,FALSE)),fctlontodouble(VLOOKUP(B852,#REF!,4,FALSE)),FALSE))),1,4)),3,4))/(60*24))-fctlontodouble(VLOOKUP(B852,#REF!,4,FALSE))/360,1),
MOD(C852-fctlontodouble(VLOOKUP(B852,#REF!,4,FALSE))/360,1)&lt;MOD((((MID((MID((IF(ISERR(A852),"",fctsoleil(A852,fctlattodouble(VLOOKUP(B852,#REF!,3,FALSE)),fctlontodouble(VLOOKUP(B852,#REF!,4,FALSE)),FALSE))),7,4)),1,2))*60+MID((MID((IF(ISERR(A852),"",fctsoleil(A852,fctlattodouble(VLOOKUP(B852,#REF!,3,FALSE)),fctlontodouble(VLOOKUP(B852,#REF!,4,FALSE)),FALSE))),7,4)),3,4))/(60*24))-fctlontodouble(VLOOKUP(B852,#REF!,4,FALSE))/360,1)
),1,""),"")</f>
        <v/>
      </c>
      <c r="K852" s="82" t="str">
        <f t="shared" si="43"/>
        <v/>
      </c>
      <c r="L852" s="79" t="str">
        <f ca="1">IFERROR(IF(AND(
MOD(E852-fctlontodouble(VLOOKUP(D852,#REF!,4,FALSE))/360,1)&gt;=MOD((((MID((MID((IF(ISERR(A852),"",fctsoleil(A852,fctlattodouble(VLOOKUP(D852,#REF!,3,FALSE)),fctlontodouble(VLOOKUP(D852,#REF!,4,FALSE)),FALSE))),1,4)),1,2))*60+MID((MID((IF(ISERR(A852),"",fctsoleil(A852,fctlattodouble(VLOOKUP(D852,#REF!,3,FALSE)),fctlontodouble(VLOOKUP(D852,#REF!,4,FALSE)),FALSE))),1,4)),3,4))/(60*24))-fctlontodouble(VLOOKUP(D852,#REF!,4,FALSE))/360,1),
MOD(E852-fctlontodouble(VLOOKUP(D852,#REF!,4,FALSE))/360,1)&lt;MOD((((MID((MID((IF(ISERR(A852),"",fctsoleil(A852,fctlattodouble(VLOOKUP(D852,#REF!,3,FALSE)),fctlontodouble(VLOOKUP(D852,#REF!,4,FALSE)),FALSE))),7,4)),1,2))*60+MID((MID((IF(ISERR(A852),"",fctsoleil(A852,fctlattodouble(VLOOKUP(D852,#REF!,3,FALSE)),fctlontodouble(VLOOKUP(D852,#REF!,4,FALSE)),FALSE))),7,4)),3,4))/(60*24))-fctlontodouble(VLOOKUP(D852,#REF!,4,FALSE))/360,1)
),1," "),"")</f>
        <v/>
      </c>
      <c r="M852" s="79" t="str">
        <f t="shared" si="44"/>
        <v/>
      </c>
      <c r="N852" s="94"/>
      <c r="O852" s="83"/>
      <c r="P852" s="95"/>
      <c r="Q852" s="96"/>
      <c r="R852" s="97" t="str">
        <f>IF(AND(A852&lt;&gt;0,B852&lt;&gt;0,D852&lt;&gt;0,C852&lt;&gt;0,N852&lt;&gt;0),(vol_de_nuit(B852,D852,A852,C852,N852/24)*24),"")</f>
        <v/>
      </c>
      <c r="S852" s="98"/>
      <c r="T852" s="95"/>
      <c r="U852" s="99"/>
      <c r="V852" s="100"/>
      <c r="W852" s="101"/>
      <c r="X852" s="116" t="str">
        <f>IFERROR(IF(AND(VLOOKUP($F852,'Aircraft list'!$A$4:$G$39,2,FALSE)="YES",VLOOKUP($F852,'Aircraft list'!$A$4:$G$39,4,FALSE)="YES"),T852,""),"")</f>
        <v/>
      </c>
      <c r="Y852" s="115" t="str">
        <f>IFERROR(IF(AND(VLOOKUP($F852,'Aircraft list'!$A$4:$G$39,2,FALSE)="YES",VLOOKUP($F852,'Aircraft list'!$A$4:$G$39,4,FALSE)="YES"),V852,""),"")</f>
        <v/>
      </c>
      <c r="Z852" s="116" t="str">
        <f>IFERROR(IF(AND(VLOOKUP($F852,'Aircraft list'!$A$4:$G$39,3,FALSE)="YES",VLOOKUP($F852,'Aircraft list'!$A$4:$G$39,4,FALSE)="YES"),T852,""),"")</f>
        <v/>
      </c>
      <c r="AA852" s="115" t="str">
        <f>IFERROR(IF(AND(VLOOKUP($F852,'Aircraft list'!$A$4:$G$39,3,FALSE)="YES",VLOOKUP($F852,'Aircraft list'!$A$4:$G$39,4,FALSE)="YES"),V852,""),"")</f>
        <v/>
      </c>
      <c r="AB852" s="116" t="str">
        <f>IFERROR(IF(AND(VLOOKUP($F852,'Aircraft list'!$A$4:$G$39,2,FALSE)="YES",VLOOKUP($F852,'Aircraft list'!$A$4:$G$39,6,FALSE)="YES"),T852,""),"")</f>
        <v/>
      </c>
      <c r="AC852" s="115" t="str">
        <f>IFERROR(IF(AND(VLOOKUP($F852,'Aircraft list'!$A$4:$G$39,2,FALSE)="YES",VLOOKUP($F852,'Aircraft list'!$A$4:$G$39,6,FALSE)="YES"),V852,""),"")</f>
        <v/>
      </c>
      <c r="AD852" s="116" t="str">
        <f>IFERROR(IF(AND(VLOOKUP($F852,'Aircraft list'!$A$4:$G$39,3,FALSE)="YES",VLOOKUP($F852,'Aircraft list'!$A$4:$G$39,6,FALSE)="YES"),T852,""),"")</f>
        <v/>
      </c>
      <c r="AE852" s="117" t="str">
        <f>IFERROR(IF(AND(VLOOKUP($F852,'Aircraft list'!$A$4:$G$39,3,FALSE)="YES",VLOOKUP($F852,'Aircraft list'!$A$4:$G$39,6,FALSE)="YES"),U852,""),"")</f>
        <v/>
      </c>
      <c r="AF852" s="115" t="str">
        <f>IFERROR(IF(AND(VLOOKUP($F852,'Aircraft list'!$A$4:$G$39,3,FALSE)="YES",VLOOKUP($F852,'Aircraft list'!$A$4:$G$39,6,FALSE)="YES"),V852,""),"")</f>
        <v/>
      </c>
      <c r="AG852" s="116" t="str">
        <f>IFERROR(IF(VLOOKUP($F852,'Aircraft list'!$A$4:$G$39,5,FALSE)="YES",T852,""),"")</f>
        <v/>
      </c>
      <c r="AH852" s="117" t="str">
        <f>IFERROR(IF(VLOOKUP($F852,'Aircraft list'!$A$4:$G$39,5,FALSE)="YES",U852,""),"")</f>
        <v/>
      </c>
      <c r="AI852" s="115" t="str">
        <f>IFERROR(IF(VLOOKUP($F852,'Aircraft list'!$A$4:$G$39,5,FALSE)="YES",V852,""),"")</f>
        <v/>
      </c>
      <c r="AJ852" s="101"/>
      <c r="AK852" s="101"/>
      <c r="AL852" s="101"/>
      <c r="AM852" s="102" t="str">
        <f>IFERROR(IF(VLOOKUP($F852,'Aircraft list'!$A$4:$G$39,7,FALSE)="YES",N852,""),"")</f>
        <v/>
      </c>
      <c r="AN852" s="112"/>
      <c r="AO852" s="101"/>
      <c r="AP852" s="101"/>
      <c r="AQ852" s="101"/>
      <c r="AR852" s="111"/>
      <c r="AS852" s="102"/>
      <c r="AT852" s="102"/>
    </row>
    <row r="853" spans="1:46" s="50" customFormat="1">
      <c r="A853" s="84"/>
      <c r="B853" s="75"/>
      <c r="C853" s="76"/>
      <c r="D853" s="77"/>
      <c r="E853" s="73" t="str">
        <f t="shared" si="42"/>
        <v/>
      </c>
      <c r="F853" s="79"/>
      <c r="G853" s="80"/>
      <c r="H853" s="50" t="str">
        <f>IFERROR(IF(VLOOKUP(F853,'Aircraft list'!$A$4:$T$59, 3,FALSE)="YES", "ME", "SE" )," ")</f>
        <v xml:space="preserve"> </v>
      </c>
      <c r="I853" s="80"/>
      <c r="J853" s="81" t="str">
        <f ca="1">IFERROR(IF(AND(
MOD(C853-fctlontodouble(VLOOKUP(B853,#REF!,4,FALSE))/360,1)&gt;=MOD((((MID((MID((IF(ISERR(A853),"",fctsoleil(A853,fctlattodouble(VLOOKUP(B853,#REF!,3,FALSE)),fctlontodouble(VLOOKUP(B853,#REF!,4,FALSE)),FALSE))),1,4)),1,2))*60+MID((MID((IF(ISERR(A853),"",fctsoleil(A853,fctlattodouble(VLOOKUP(B853,#REF!,3,FALSE)),fctlontodouble(VLOOKUP(B853,#REF!,4,FALSE)),FALSE))),1,4)),3,4))/(60*24))-fctlontodouble(VLOOKUP(B853,#REF!,4,FALSE))/360,1),
MOD(C853-fctlontodouble(VLOOKUP(B853,#REF!,4,FALSE))/360,1)&lt;MOD((((MID((MID((IF(ISERR(A853),"",fctsoleil(A853,fctlattodouble(VLOOKUP(B853,#REF!,3,FALSE)),fctlontodouble(VLOOKUP(B853,#REF!,4,FALSE)),FALSE))),7,4)),1,2))*60+MID((MID((IF(ISERR(A853),"",fctsoleil(A853,fctlattodouble(VLOOKUP(B853,#REF!,3,FALSE)),fctlontodouble(VLOOKUP(B853,#REF!,4,FALSE)),FALSE))),7,4)),3,4))/(60*24))-fctlontodouble(VLOOKUP(B853,#REF!,4,FALSE))/360,1)
),1,""),"")</f>
        <v/>
      </c>
      <c r="K853" s="82" t="str">
        <f t="shared" si="43"/>
        <v/>
      </c>
      <c r="L853" s="79" t="str">
        <f ca="1">IFERROR(IF(AND(
MOD(E853-fctlontodouble(VLOOKUP(D853,#REF!,4,FALSE))/360,1)&gt;=MOD((((MID((MID((IF(ISERR(A853),"",fctsoleil(A853,fctlattodouble(VLOOKUP(D853,#REF!,3,FALSE)),fctlontodouble(VLOOKUP(D853,#REF!,4,FALSE)),FALSE))),1,4)),1,2))*60+MID((MID((IF(ISERR(A853),"",fctsoleil(A853,fctlattodouble(VLOOKUP(D853,#REF!,3,FALSE)),fctlontodouble(VLOOKUP(D853,#REF!,4,FALSE)),FALSE))),1,4)),3,4))/(60*24))-fctlontodouble(VLOOKUP(D853,#REF!,4,FALSE))/360,1),
MOD(E853-fctlontodouble(VLOOKUP(D853,#REF!,4,FALSE))/360,1)&lt;MOD((((MID((MID((IF(ISERR(A853),"",fctsoleil(A853,fctlattodouble(VLOOKUP(D853,#REF!,3,FALSE)),fctlontodouble(VLOOKUP(D853,#REF!,4,FALSE)),FALSE))),7,4)),1,2))*60+MID((MID((IF(ISERR(A853),"",fctsoleil(A853,fctlattodouble(VLOOKUP(D853,#REF!,3,FALSE)),fctlontodouble(VLOOKUP(D853,#REF!,4,FALSE)),FALSE))),7,4)),3,4))/(60*24))-fctlontodouble(VLOOKUP(D853,#REF!,4,FALSE))/360,1)
),1," "),"")</f>
        <v/>
      </c>
      <c r="M853" s="79" t="str">
        <f t="shared" si="44"/>
        <v/>
      </c>
      <c r="N853" s="94"/>
      <c r="O853" s="83"/>
      <c r="P853" s="95"/>
      <c r="Q853" s="96"/>
      <c r="R853" s="97" t="str">
        <f>IF(AND(A853&lt;&gt;0,B853&lt;&gt;0,D853&lt;&gt;0,C853&lt;&gt;0,N853&lt;&gt;0),(vol_de_nuit(B853,D853,A853,C853,N853/24)*24),"")</f>
        <v/>
      </c>
      <c r="S853" s="98"/>
      <c r="T853" s="95"/>
      <c r="U853" s="99"/>
      <c r="V853" s="100"/>
      <c r="W853" s="101"/>
      <c r="X853" s="116" t="str">
        <f>IFERROR(IF(AND(VLOOKUP($F853,'Aircraft list'!$A$4:$G$39,2,FALSE)="YES",VLOOKUP($F853,'Aircraft list'!$A$4:$G$39,4,FALSE)="YES"),T853,""),"")</f>
        <v/>
      </c>
      <c r="Y853" s="115" t="str">
        <f>IFERROR(IF(AND(VLOOKUP($F853,'Aircraft list'!$A$4:$G$39,2,FALSE)="YES",VLOOKUP($F853,'Aircraft list'!$A$4:$G$39,4,FALSE)="YES"),V853,""),"")</f>
        <v/>
      </c>
      <c r="Z853" s="116" t="str">
        <f>IFERROR(IF(AND(VLOOKUP($F853,'Aircraft list'!$A$4:$G$39,3,FALSE)="YES",VLOOKUP($F853,'Aircraft list'!$A$4:$G$39,4,FALSE)="YES"),T853,""),"")</f>
        <v/>
      </c>
      <c r="AA853" s="115" t="str">
        <f>IFERROR(IF(AND(VLOOKUP($F853,'Aircraft list'!$A$4:$G$39,3,FALSE)="YES",VLOOKUP($F853,'Aircraft list'!$A$4:$G$39,4,FALSE)="YES"),V853,""),"")</f>
        <v/>
      </c>
      <c r="AB853" s="116" t="str">
        <f>IFERROR(IF(AND(VLOOKUP($F853,'Aircraft list'!$A$4:$G$39,2,FALSE)="YES",VLOOKUP($F853,'Aircraft list'!$A$4:$G$39,6,FALSE)="YES"),T853,""),"")</f>
        <v/>
      </c>
      <c r="AC853" s="115" t="str">
        <f>IFERROR(IF(AND(VLOOKUP($F853,'Aircraft list'!$A$4:$G$39,2,FALSE)="YES",VLOOKUP($F853,'Aircraft list'!$A$4:$G$39,6,FALSE)="YES"),V853,""),"")</f>
        <v/>
      </c>
      <c r="AD853" s="116" t="str">
        <f>IFERROR(IF(AND(VLOOKUP($F853,'Aircraft list'!$A$4:$G$39,3,FALSE)="YES",VLOOKUP($F853,'Aircraft list'!$A$4:$G$39,6,FALSE)="YES"),T853,""),"")</f>
        <v/>
      </c>
      <c r="AE853" s="117" t="str">
        <f>IFERROR(IF(AND(VLOOKUP($F853,'Aircraft list'!$A$4:$G$39,3,FALSE)="YES",VLOOKUP($F853,'Aircraft list'!$A$4:$G$39,6,FALSE)="YES"),U853,""),"")</f>
        <v/>
      </c>
      <c r="AF853" s="115" t="str">
        <f>IFERROR(IF(AND(VLOOKUP($F853,'Aircraft list'!$A$4:$G$39,3,FALSE)="YES",VLOOKUP($F853,'Aircraft list'!$A$4:$G$39,6,FALSE)="YES"),V853,""),"")</f>
        <v/>
      </c>
      <c r="AG853" s="116" t="str">
        <f>IFERROR(IF(VLOOKUP($F853,'Aircraft list'!$A$4:$G$39,5,FALSE)="YES",T853,""),"")</f>
        <v/>
      </c>
      <c r="AH853" s="117" t="str">
        <f>IFERROR(IF(VLOOKUP($F853,'Aircraft list'!$A$4:$G$39,5,FALSE)="YES",U853,""),"")</f>
        <v/>
      </c>
      <c r="AI853" s="115" t="str">
        <f>IFERROR(IF(VLOOKUP($F853,'Aircraft list'!$A$4:$G$39,5,FALSE)="YES",V853,""),"")</f>
        <v/>
      </c>
      <c r="AJ853" s="101"/>
      <c r="AK853" s="101"/>
      <c r="AL853" s="101"/>
      <c r="AM853" s="102" t="str">
        <f>IFERROR(IF(VLOOKUP($F853,'Aircraft list'!$A$4:$G$39,7,FALSE)="YES",N853,""),"")</f>
        <v/>
      </c>
      <c r="AN853" s="112"/>
      <c r="AO853" s="101"/>
      <c r="AP853" s="101"/>
      <c r="AQ853" s="101"/>
      <c r="AR853" s="111"/>
      <c r="AS853" s="102"/>
      <c r="AT853" s="102"/>
    </row>
    <row r="854" spans="1:46" s="50" customFormat="1">
      <c r="A854" s="84"/>
      <c r="B854" s="75"/>
      <c r="C854" s="76"/>
      <c r="D854" s="77"/>
      <c r="E854" s="73" t="str">
        <f t="shared" si="42"/>
        <v/>
      </c>
      <c r="F854" s="79"/>
      <c r="G854" s="80"/>
      <c r="H854" s="50" t="str">
        <f>IFERROR(IF(VLOOKUP(F854,'Aircraft list'!$A$4:$T$59, 3,FALSE)="YES", "ME", "SE" )," ")</f>
        <v xml:space="preserve"> </v>
      </c>
      <c r="I854" s="80"/>
      <c r="J854" s="81" t="str">
        <f ca="1">IFERROR(IF(AND(
MOD(C854-fctlontodouble(VLOOKUP(B854,#REF!,4,FALSE))/360,1)&gt;=MOD((((MID((MID((IF(ISERR(A854),"",fctsoleil(A854,fctlattodouble(VLOOKUP(B854,#REF!,3,FALSE)),fctlontodouble(VLOOKUP(B854,#REF!,4,FALSE)),FALSE))),1,4)),1,2))*60+MID((MID((IF(ISERR(A854),"",fctsoleil(A854,fctlattodouble(VLOOKUP(B854,#REF!,3,FALSE)),fctlontodouble(VLOOKUP(B854,#REF!,4,FALSE)),FALSE))),1,4)),3,4))/(60*24))-fctlontodouble(VLOOKUP(B854,#REF!,4,FALSE))/360,1),
MOD(C854-fctlontodouble(VLOOKUP(B854,#REF!,4,FALSE))/360,1)&lt;MOD((((MID((MID((IF(ISERR(A854),"",fctsoleil(A854,fctlattodouble(VLOOKUP(B854,#REF!,3,FALSE)),fctlontodouble(VLOOKUP(B854,#REF!,4,FALSE)),FALSE))),7,4)),1,2))*60+MID((MID((IF(ISERR(A854),"",fctsoleil(A854,fctlattodouble(VLOOKUP(B854,#REF!,3,FALSE)),fctlontodouble(VLOOKUP(B854,#REF!,4,FALSE)),FALSE))),7,4)),3,4))/(60*24))-fctlontodouble(VLOOKUP(B854,#REF!,4,FALSE))/360,1)
),1,""),"")</f>
        <v/>
      </c>
      <c r="K854" s="82" t="str">
        <f t="shared" si="43"/>
        <v/>
      </c>
      <c r="L854" s="79" t="str">
        <f ca="1">IFERROR(IF(AND(
MOD(E854-fctlontodouble(VLOOKUP(D854,#REF!,4,FALSE))/360,1)&gt;=MOD((((MID((MID((IF(ISERR(A854),"",fctsoleil(A854,fctlattodouble(VLOOKUP(D854,#REF!,3,FALSE)),fctlontodouble(VLOOKUP(D854,#REF!,4,FALSE)),FALSE))),1,4)),1,2))*60+MID((MID((IF(ISERR(A854),"",fctsoleil(A854,fctlattodouble(VLOOKUP(D854,#REF!,3,FALSE)),fctlontodouble(VLOOKUP(D854,#REF!,4,FALSE)),FALSE))),1,4)),3,4))/(60*24))-fctlontodouble(VLOOKUP(D854,#REF!,4,FALSE))/360,1),
MOD(E854-fctlontodouble(VLOOKUP(D854,#REF!,4,FALSE))/360,1)&lt;MOD((((MID((MID((IF(ISERR(A854),"",fctsoleil(A854,fctlattodouble(VLOOKUP(D854,#REF!,3,FALSE)),fctlontodouble(VLOOKUP(D854,#REF!,4,FALSE)),FALSE))),7,4)),1,2))*60+MID((MID((IF(ISERR(A854),"",fctsoleil(A854,fctlattodouble(VLOOKUP(D854,#REF!,3,FALSE)),fctlontodouble(VLOOKUP(D854,#REF!,4,FALSE)),FALSE))),7,4)),3,4))/(60*24))-fctlontodouble(VLOOKUP(D854,#REF!,4,FALSE))/360,1)
),1," "),"")</f>
        <v/>
      </c>
      <c r="M854" s="79" t="str">
        <f t="shared" si="44"/>
        <v/>
      </c>
      <c r="N854" s="94"/>
      <c r="O854" s="83"/>
      <c r="P854" s="95"/>
      <c r="Q854" s="96"/>
      <c r="R854" s="97" t="str">
        <f>IF(AND(A854&lt;&gt;0,B854&lt;&gt;0,D854&lt;&gt;0,C854&lt;&gt;0,N854&lt;&gt;0),(vol_de_nuit(B854,D854,A854,C854,N854/24)*24),"")</f>
        <v/>
      </c>
      <c r="S854" s="98"/>
      <c r="T854" s="95"/>
      <c r="U854" s="99"/>
      <c r="V854" s="100"/>
      <c r="W854" s="101"/>
      <c r="X854" s="116" t="str">
        <f>IFERROR(IF(AND(VLOOKUP($F854,'Aircraft list'!$A$4:$G$39,2,FALSE)="YES",VLOOKUP($F854,'Aircraft list'!$A$4:$G$39,4,FALSE)="YES"),T854,""),"")</f>
        <v/>
      </c>
      <c r="Y854" s="115" t="str">
        <f>IFERROR(IF(AND(VLOOKUP($F854,'Aircraft list'!$A$4:$G$39,2,FALSE)="YES",VLOOKUP($F854,'Aircraft list'!$A$4:$G$39,4,FALSE)="YES"),V854,""),"")</f>
        <v/>
      </c>
      <c r="Z854" s="116" t="str">
        <f>IFERROR(IF(AND(VLOOKUP($F854,'Aircraft list'!$A$4:$G$39,3,FALSE)="YES",VLOOKUP($F854,'Aircraft list'!$A$4:$G$39,4,FALSE)="YES"),T854,""),"")</f>
        <v/>
      </c>
      <c r="AA854" s="115" t="str">
        <f>IFERROR(IF(AND(VLOOKUP($F854,'Aircraft list'!$A$4:$G$39,3,FALSE)="YES",VLOOKUP($F854,'Aircraft list'!$A$4:$G$39,4,FALSE)="YES"),V854,""),"")</f>
        <v/>
      </c>
      <c r="AB854" s="116" t="str">
        <f>IFERROR(IF(AND(VLOOKUP($F854,'Aircraft list'!$A$4:$G$39,2,FALSE)="YES",VLOOKUP($F854,'Aircraft list'!$A$4:$G$39,6,FALSE)="YES"),T854,""),"")</f>
        <v/>
      </c>
      <c r="AC854" s="115" t="str">
        <f>IFERROR(IF(AND(VLOOKUP($F854,'Aircraft list'!$A$4:$G$39,2,FALSE)="YES",VLOOKUP($F854,'Aircraft list'!$A$4:$G$39,6,FALSE)="YES"),V854,""),"")</f>
        <v/>
      </c>
      <c r="AD854" s="116" t="str">
        <f>IFERROR(IF(AND(VLOOKUP($F854,'Aircraft list'!$A$4:$G$39,3,FALSE)="YES",VLOOKUP($F854,'Aircraft list'!$A$4:$G$39,6,FALSE)="YES"),T854,""),"")</f>
        <v/>
      </c>
      <c r="AE854" s="117" t="str">
        <f>IFERROR(IF(AND(VLOOKUP($F854,'Aircraft list'!$A$4:$G$39,3,FALSE)="YES",VLOOKUP($F854,'Aircraft list'!$A$4:$G$39,6,FALSE)="YES"),U854,""),"")</f>
        <v/>
      </c>
      <c r="AF854" s="115" t="str">
        <f>IFERROR(IF(AND(VLOOKUP($F854,'Aircraft list'!$A$4:$G$39,3,FALSE)="YES",VLOOKUP($F854,'Aircraft list'!$A$4:$G$39,6,FALSE)="YES"),V854,""),"")</f>
        <v/>
      </c>
      <c r="AG854" s="116" t="str">
        <f>IFERROR(IF(VLOOKUP($F854,'Aircraft list'!$A$4:$G$39,5,FALSE)="YES",T854,""),"")</f>
        <v/>
      </c>
      <c r="AH854" s="117" t="str">
        <f>IFERROR(IF(VLOOKUP($F854,'Aircraft list'!$A$4:$G$39,5,FALSE)="YES",U854,""),"")</f>
        <v/>
      </c>
      <c r="AI854" s="115" t="str">
        <f>IFERROR(IF(VLOOKUP($F854,'Aircraft list'!$A$4:$G$39,5,FALSE)="YES",V854,""),"")</f>
        <v/>
      </c>
      <c r="AJ854" s="101"/>
      <c r="AK854" s="101"/>
      <c r="AL854" s="101"/>
      <c r="AM854" s="102" t="str">
        <f>IFERROR(IF(VLOOKUP($F854,'Aircraft list'!$A$4:$G$39,7,FALSE)="YES",N854,""),"")</f>
        <v/>
      </c>
      <c r="AN854" s="112"/>
      <c r="AO854" s="101"/>
      <c r="AP854" s="101"/>
      <c r="AQ854" s="101"/>
      <c r="AR854" s="111"/>
      <c r="AS854" s="102"/>
      <c r="AT854" s="102"/>
    </row>
    <row r="855" spans="1:46" s="50" customFormat="1">
      <c r="A855" s="84"/>
      <c r="B855" s="75"/>
      <c r="C855" s="76"/>
      <c r="D855" s="77"/>
      <c r="E855" s="73" t="str">
        <f t="shared" si="42"/>
        <v/>
      </c>
      <c r="F855" s="79"/>
      <c r="G855" s="80"/>
      <c r="H855" s="50" t="str">
        <f>IFERROR(IF(VLOOKUP(F855,'Aircraft list'!$A$4:$T$59, 3,FALSE)="YES", "ME", "SE" )," ")</f>
        <v xml:space="preserve"> </v>
      </c>
      <c r="I855" s="80"/>
      <c r="J855" s="81" t="str">
        <f ca="1">IFERROR(IF(AND(
MOD(C855-fctlontodouble(VLOOKUP(B855,#REF!,4,FALSE))/360,1)&gt;=MOD((((MID((MID((IF(ISERR(A855),"",fctsoleil(A855,fctlattodouble(VLOOKUP(B855,#REF!,3,FALSE)),fctlontodouble(VLOOKUP(B855,#REF!,4,FALSE)),FALSE))),1,4)),1,2))*60+MID((MID((IF(ISERR(A855),"",fctsoleil(A855,fctlattodouble(VLOOKUP(B855,#REF!,3,FALSE)),fctlontodouble(VLOOKUP(B855,#REF!,4,FALSE)),FALSE))),1,4)),3,4))/(60*24))-fctlontodouble(VLOOKUP(B855,#REF!,4,FALSE))/360,1),
MOD(C855-fctlontodouble(VLOOKUP(B855,#REF!,4,FALSE))/360,1)&lt;MOD((((MID((MID((IF(ISERR(A855),"",fctsoleil(A855,fctlattodouble(VLOOKUP(B855,#REF!,3,FALSE)),fctlontodouble(VLOOKUP(B855,#REF!,4,FALSE)),FALSE))),7,4)),1,2))*60+MID((MID((IF(ISERR(A855),"",fctsoleil(A855,fctlattodouble(VLOOKUP(B855,#REF!,3,FALSE)),fctlontodouble(VLOOKUP(B855,#REF!,4,FALSE)),FALSE))),7,4)),3,4))/(60*24))-fctlontodouble(VLOOKUP(B855,#REF!,4,FALSE))/360,1)
),1,""),"")</f>
        <v/>
      </c>
      <c r="K855" s="82" t="str">
        <f t="shared" si="43"/>
        <v/>
      </c>
      <c r="L855" s="79" t="str">
        <f ca="1">IFERROR(IF(AND(
MOD(E855-fctlontodouble(VLOOKUP(D855,#REF!,4,FALSE))/360,1)&gt;=MOD((((MID((MID((IF(ISERR(A855),"",fctsoleil(A855,fctlattodouble(VLOOKUP(D855,#REF!,3,FALSE)),fctlontodouble(VLOOKUP(D855,#REF!,4,FALSE)),FALSE))),1,4)),1,2))*60+MID((MID((IF(ISERR(A855),"",fctsoleil(A855,fctlattodouble(VLOOKUP(D855,#REF!,3,FALSE)),fctlontodouble(VLOOKUP(D855,#REF!,4,FALSE)),FALSE))),1,4)),3,4))/(60*24))-fctlontodouble(VLOOKUP(D855,#REF!,4,FALSE))/360,1),
MOD(E855-fctlontodouble(VLOOKUP(D855,#REF!,4,FALSE))/360,1)&lt;MOD((((MID((MID((IF(ISERR(A855),"",fctsoleil(A855,fctlattodouble(VLOOKUP(D855,#REF!,3,FALSE)),fctlontodouble(VLOOKUP(D855,#REF!,4,FALSE)),FALSE))),7,4)),1,2))*60+MID((MID((IF(ISERR(A855),"",fctsoleil(A855,fctlattodouble(VLOOKUP(D855,#REF!,3,FALSE)),fctlontodouble(VLOOKUP(D855,#REF!,4,FALSE)),FALSE))),7,4)),3,4))/(60*24))-fctlontodouble(VLOOKUP(D855,#REF!,4,FALSE))/360,1)
),1," "),"")</f>
        <v/>
      </c>
      <c r="M855" s="79" t="str">
        <f t="shared" si="44"/>
        <v/>
      </c>
      <c r="N855" s="94"/>
      <c r="O855" s="83"/>
      <c r="P855" s="95"/>
      <c r="Q855" s="96"/>
      <c r="R855" s="97" t="str">
        <f>IF(AND(A855&lt;&gt;0,B855&lt;&gt;0,D855&lt;&gt;0,C855&lt;&gt;0,N855&lt;&gt;0),(vol_de_nuit(B855,D855,A855,C855,N855/24)*24),"")</f>
        <v/>
      </c>
      <c r="S855" s="98"/>
      <c r="T855" s="95"/>
      <c r="U855" s="99"/>
      <c r="V855" s="100"/>
      <c r="W855" s="101"/>
      <c r="X855" s="116" t="str">
        <f>IFERROR(IF(AND(VLOOKUP($F855,'Aircraft list'!$A$4:$G$39,2,FALSE)="YES",VLOOKUP($F855,'Aircraft list'!$A$4:$G$39,4,FALSE)="YES"),T855,""),"")</f>
        <v/>
      </c>
      <c r="Y855" s="115" t="str">
        <f>IFERROR(IF(AND(VLOOKUP($F855,'Aircraft list'!$A$4:$G$39,2,FALSE)="YES",VLOOKUP($F855,'Aircraft list'!$A$4:$G$39,4,FALSE)="YES"),V855,""),"")</f>
        <v/>
      </c>
      <c r="Z855" s="116" t="str">
        <f>IFERROR(IF(AND(VLOOKUP($F855,'Aircraft list'!$A$4:$G$39,3,FALSE)="YES",VLOOKUP($F855,'Aircraft list'!$A$4:$G$39,4,FALSE)="YES"),T855,""),"")</f>
        <v/>
      </c>
      <c r="AA855" s="115" t="str">
        <f>IFERROR(IF(AND(VLOOKUP($F855,'Aircraft list'!$A$4:$G$39,3,FALSE)="YES",VLOOKUP($F855,'Aircraft list'!$A$4:$G$39,4,FALSE)="YES"),V855,""),"")</f>
        <v/>
      </c>
      <c r="AB855" s="116" t="str">
        <f>IFERROR(IF(AND(VLOOKUP($F855,'Aircraft list'!$A$4:$G$39,2,FALSE)="YES",VLOOKUP($F855,'Aircraft list'!$A$4:$G$39,6,FALSE)="YES"),T855,""),"")</f>
        <v/>
      </c>
      <c r="AC855" s="115" t="str">
        <f>IFERROR(IF(AND(VLOOKUP($F855,'Aircraft list'!$A$4:$G$39,2,FALSE)="YES",VLOOKUP($F855,'Aircraft list'!$A$4:$G$39,6,FALSE)="YES"),V855,""),"")</f>
        <v/>
      </c>
      <c r="AD855" s="116" t="str">
        <f>IFERROR(IF(AND(VLOOKUP($F855,'Aircraft list'!$A$4:$G$39,3,FALSE)="YES",VLOOKUP($F855,'Aircraft list'!$A$4:$G$39,6,FALSE)="YES"),T855,""),"")</f>
        <v/>
      </c>
      <c r="AE855" s="117" t="str">
        <f>IFERROR(IF(AND(VLOOKUP($F855,'Aircraft list'!$A$4:$G$39,3,FALSE)="YES",VLOOKUP($F855,'Aircraft list'!$A$4:$G$39,6,FALSE)="YES"),U855,""),"")</f>
        <v/>
      </c>
      <c r="AF855" s="115" t="str">
        <f>IFERROR(IF(AND(VLOOKUP($F855,'Aircraft list'!$A$4:$G$39,3,FALSE)="YES",VLOOKUP($F855,'Aircraft list'!$A$4:$G$39,6,FALSE)="YES"),V855,""),"")</f>
        <v/>
      </c>
      <c r="AG855" s="116" t="str">
        <f>IFERROR(IF(VLOOKUP($F855,'Aircraft list'!$A$4:$G$39,5,FALSE)="YES",T855,""),"")</f>
        <v/>
      </c>
      <c r="AH855" s="117" t="str">
        <f>IFERROR(IF(VLOOKUP($F855,'Aircraft list'!$A$4:$G$39,5,FALSE)="YES",U855,""),"")</f>
        <v/>
      </c>
      <c r="AI855" s="115" t="str">
        <f>IFERROR(IF(VLOOKUP($F855,'Aircraft list'!$A$4:$G$39,5,FALSE)="YES",V855,""),"")</f>
        <v/>
      </c>
      <c r="AJ855" s="101"/>
      <c r="AK855" s="101"/>
      <c r="AL855" s="101"/>
      <c r="AM855" s="102" t="str">
        <f>IFERROR(IF(VLOOKUP($F855,'Aircraft list'!$A$4:$G$39,7,FALSE)="YES",N855,""),"")</f>
        <v/>
      </c>
      <c r="AN855" s="112"/>
      <c r="AO855" s="101"/>
      <c r="AP855" s="101"/>
      <c r="AQ855" s="101"/>
      <c r="AR855" s="111"/>
      <c r="AS855" s="102"/>
      <c r="AT855" s="102"/>
    </row>
    <row r="856" spans="1:46" s="50" customFormat="1">
      <c r="A856" s="84"/>
      <c r="B856" s="75"/>
      <c r="C856" s="76"/>
      <c r="D856" s="77"/>
      <c r="E856" s="73" t="str">
        <f t="shared" si="42"/>
        <v/>
      </c>
      <c r="F856" s="79"/>
      <c r="G856" s="80"/>
      <c r="H856" s="50" t="str">
        <f>IFERROR(IF(VLOOKUP(F856,'Aircraft list'!$A$4:$T$59, 3,FALSE)="YES", "ME", "SE" )," ")</f>
        <v xml:space="preserve"> </v>
      </c>
      <c r="I856" s="80"/>
      <c r="J856" s="81" t="str">
        <f ca="1">IFERROR(IF(AND(
MOD(C856-fctlontodouble(VLOOKUP(B856,#REF!,4,FALSE))/360,1)&gt;=MOD((((MID((MID((IF(ISERR(A856),"",fctsoleil(A856,fctlattodouble(VLOOKUP(B856,#REF!,3,FALSE)),fctlontodouble(VLOOKUP(B856,#REF!,4,FALSE)),FALSE))),1,4)),1,2))*60+MID((MID((IF(ISERR(A856),"",fctsoleil(A856,fctlattodouble(VLOOKUP(B856,#REF!,3,FALSE)),fctlontodouble(VLOOKUP(B856,#REF!,4,FALSE)),FALSE))),1,4)),3,4))/(60*24))-fctlontodouble(VLOOKUP(B856,#REF!,4,FALSE))/360,1),
MOD(C856-fctlontodouble(VLOOKUP(B856,#REF!,4,FALSE))/360,1)&lt;MOD((((MID((MID((IF(ISERR(A856),"",fctsoleil(A856,fctlattodouble(VLOOKUP(B856,#REF!,3,FALSE)),fctlontodouble(VLOOKUP(B856,#REF!,4,FALSE)),FALSE))),7,4)),1,2))*60+MID((MID((IF(ISERR(A856),"",fctsoleil(A856,fctlattodouble(VLOOKUP(B856,#REF!,3,FALSE)),fctlontodouble(VLOOKUP(B856,#REF!,4,FALSE)),FALSE))),7,4)),3,4))/(60*24))-fctlontodouble(VLOOKUP(B856,#REF!,4,FALSE))/360,1)
),1,""),"")</f>
        <v/>
      </c>
      <c r="K856" s="82" t="str">
        <f t="shared" si="43"/>
        <v/>
      </c>
      <c r="L856" s="79" t="str">
        <f ca="1">IFERROR(IF(AND(
MOD(E856-fctlontodouble(VLOOKUP(D856,#REF!,4,FALSE))/360,1)&gt;=MOD((((MID((MID((IF(ISERR(A856),"",fctsoleil(A856,fctlattodouble(VLOOKUP(D856,#REF!,3,FALSE)),fctlontodouble(VLOOKUP(D856,#REF!,4,FALSE)),FALSE))),1,4)),1,2))*60+MID((MID((IF(ISERR(A856),"",fctsoleil(A856,fctlattodouble(VLOOKUP(D856,#REF!,3,FALSE)),fctlontodouble(VLOOKUP(D856,#REF!,4,FALSE)),FALSE))),1,4)),3,4))/(60*24))-fctlontodouble(VLOOKUP(D856,#REF!,4,FALSE))/360,1),
MOD(E856-fctlontodouble(VLOOKUP(D856,#REF!,4,FALSE))/360,1)&lt;MOD((((MID((MID((IF(ISERR(A856),"",fctsoleil(A856,fctlattodouble(VLOOKUP(D856,#REF!,3,FALSE)),fctlontodouble(VLOOKUP(D856,#REF!,4,FALSE)),FALSE))),7,4)),1,2))*60+MID((MID((IF(ISERR(A856),"",fctsoleil(A856,fctlattodouble(VLOOKUP(D856,#REF!,3,FALSE)),fctlontodouble(VLOOKUP(D856,#REF!,4,FALSE)),FALSE))),7,4)),3,4))/(60*24))-fctlontodouble(VLOOKUP(D856,#REF!,4,FALSE))/360,1)
),1," "),"")</f>
        <v/>
      </c>
      <c r="M856" s="79" t="str">
        <f t="shared" si="44"/>
        <v/>
      </c>
      <c r="N856" s="94"/>
      <c r="O856" s="83"/>
      <c r="P856" s="95"/>
      <c r="Q856" s="96"/>
      <c r="R856" s="97" t="str">
        <f>IF(AND(A856&lt;&gt;0,B856&lt;&gt;0,D856&lt;&gt;0,C856&lt;&gt;0,N856&lt;&gt;0),(vol_de_nuit(B856,D856,A856,C856,N856/24)*24),"")</f>
        <v/>
      </c>
      <c r="S856" s="98"/>
      <c r="T856" s="95"/>
      <c r="U856" s="99"/>
      <c r="V856" s="100"/>
      <c r="W856" s="101"/>
      <c r="X856" s="116" t="str">
        <f>IFERROR(IF(AND(VLOOKUP($F856,'Aircraft list'!$A$4:$G$39,2,FALSE)="YES",VLOOKUP($F856,'Aircraft list'!$A$4:$G$39,4,FALSE)="YES"),T856,""),"")</f>
        <v/>
      </c>
      <c r="Y856" s="115" t="str">
        <f>IFERROR(IF(AND(VLOOKUP($F856,'Aircraft list'!$A$4:$G$39,2,FALSE)="YES",VLOOKUP($F856,'Aircraft list'!$A$4:$G$39,4,FALSE)="YES"),V856,""),"")</f>
        <v/>
      </c>
      <c r="Z856" s="116" t="str">
        <f>IFERROR(IF(AND(VLOOKUP($F856,'Aircraft list'!$A$4:$G$39,3,FALSE)="YES",VLOOKUP($F856,'Aircraft list'!$A$4:$G$39,4,FALSE)="YES"),T856,""),"")</f>
        <v/>
      </c>
      <c r="AA856" s="115" t="str">
        <f>IFERROR(IF(AND(VLOOKUP($F856,'Aircraft list'!$A$4:$G$39,3,FALSE)="YES",VLOOKUP($F856,'Aircraft list'!$A$4:$G$39,4,FALSE)="YES"),V856,""),"")</f>
        <v/>
      </c>
      <c r="AB856" s="116" t="str">
        <f>IFERROR(IF(AND(VLOOKUP($F856,'Aircraft list'!$A$4:$G$39,2,FALSE)="YES",VLOOKUP($F856,'Aircraft list'!$A$4:$G$39,6,FALSE)="YES"),T856,""),"")</f>
        <v/>
      </c>
      <c r="AC856" s="115" t="str">
        <f>IFERROR(IF(AND(VLOOKUP($F856,'Aircraft list'!$A$4:$G$39,2,FALSE)="YES",VLOOKUP($F856,'Aircraft list'!$A$4:$G$39,6,FALSE)="YES"),V856,""),"")</f>
        <v/>
      </c>
      <c r="AD856" s="116" t="str">
        <f>IFERROR(IF(AND(VLOOKUP($F856,'Aircraft list'!$A$4:$G$39,3,FALSE)="YES",VLOOKUP($F856,'Aircraft list'!$A$4:$G$39,6,FALSE)="YES"),T856,""),"")</f>
        <v/>
      </c>
      <c r="AE856" s="117" t="str">
        <f>IFERROR(IF(AND(VLOOKUP($F856,'Aircraft list'!$A$4:$G$39,3,FALSE)="YES",VLOOKUP($F856,'Aircraft list'!$A$4:$G$39,6,FALSE)="YES"),U856,""),"")</f>
        <v/>
      </c>
      <c r="AF856" s="115" t="str">
        <f>IFERROR(IF(AND(VLOOKUP($F856,'Aircraft list'!$A$4:$G$39,3,FALSE)="YES",VLOOKUP($F856,'Aircraft list'!$A$4:$G$39,6,FALSE)="YES"),V856,""),"")</f>
        <v/>
      </c>
      <c r="AG856" s="116" t="str">
        <f>IFERROR(IF(VLOOKUP($F856,'Aircraft list'!$A$4:$G$39,5,FALSE)="YES",T856,""),"")</f>
        <v/>
      </c>
      <c r="AH856" s="117" t="str">
        <f>IFERROR(IF(VLOOKUP($F856,'Aircraft list'!$A$4:$G$39,5,FALSE)="YES",U856,""),"")</f>
        <v/>
      </c>
      <c r="AI856" s="115" t="str">
        <f>IFERROR(IF(VLOOKUP($F856,'Aircraft list'!$A$4:$G$39,5,FALSE)="YES",V856,""),"")</f>
        <v/>
      </c>
      <c r="AJ856" s="101"/>
      <c r="AK856" s="101"/>
      <c r="AL856" s="101"/>
      <c r="AM856" s="102" t="str">
        <f>IFERROR(IF(VLOOKUP($F856,'Aircraft list'!$A$4:$G$39,7,FALSE)="YES",N856,""),"")</f>
        <v/>
      </c>
      <c r="AN856" s="112"/>
      <c r="AO856" s="101"/>
      <c r="AP856" s="101"/>
      <c r="AQ856" s="101"/>
      <c r="AR856" s="111"/>
      <c r="AS856" s="102"/>
      <c r="AT856" s="102"/>
    </row>
    <row r="857" spans="1:46" s="50" customFormat="1">
      <c r="A857" s="84"/>
      <c r="B857" s="75"/>
      <c r="C857" s="76"/>
      <c r="D857" s="77"/>
      <c r="E857" s="73" t="str">
        <f t="shared" si="42"/>
        <v/>
      </c>
      <c r="F857" s="79"/>
      <c r="G857" s="80"/>
      <c r="H857" s="50" t="str">
        <f>IFERROR(IF(VLOOKUP(F857,'Aircraft list'!$A$4:$T$59, 3,FALSE)="YES", "ME", "SE" )," ")</f>
        <v xml:space="preserve"> </v>
      </c>
      <c r="I857" s="80"/>
      <c r="J857" s="81" t="str">
        <f ca="1">IFERROR(IF(AND(
MOD(C857-fctlontodouble(VLOOKUP(B857,#REF!,4,FALSE))/360,1)&gt;=MOD((((MID((MID((IF(ISERR(A857),"",fctsoleil(A857,fctlattodouble(VLOOKUP(B857,#REF!,3,FALSE)),fctlontodouble(VLOOKUP(B857,#REF!,4,FALSE)),FALSE))),1,4)),1,2))*60+MID((MID((IF(ISERR(A857),"",fctsoleil(A857,fctlattodouble(VLOOKUP(B857,#REF!,3,FALSE)),fctlontodouble(VLOOKUP(B857,#REF!,4,FALSE)),FALSE))),1,4)),3,4))/(60*24))-fctlontodouble(VLOOKUP(B857,#REF!,4,FALSE))/360,1),
MOD(C857-fctlontodouble(VLOOKUP(B857,#REF!,4,FALSE))/360,1)&lt;MOD((((MID((MID((IF(ISERR(A857),"",fctsoleil(A857,fctlattodouble(VLOOKUP(B857,#REF!,3,FALSE)),fctlontodouble(VLOOKUP(B857,#REF!,4,FALSE)),FALSE))),7,4)),1,2))*60+MID((MID((IF(ISERR(A857),"",fctsoleil(A857,fctlattodouble(VLOOKUP(B857,#REF!,3,FALSE)),fctlontodouble(VLOOKUP(B857,#REF!,4,FALSE)),FALSE))),7,4)),3,4))/(60*24))-fctlontodouble(VLOOKUP(B857,#REF!,4,FALSE))/360,1)
),1,""),"")</f>
        <v/>
      </c>
      <c r="K857" s="82" t="str">
        <f t="shared" si="43"/>
        <v/>
      </c>
      <c r="L857" s="79" t="str">
        <f ca="1">IFERROR(IF(AND(
MOD(E857-fctlontodouble(VLOOKUP(D857,#REF!,4,FALSE))/360,1)&gt;=MOD((((MID((MID((IF(ISERR(A857),"",fctsoleil(A857,fctlattodouble(VLOOKUP(D857,#REF!,3,FALSE)),fctlontodouble(VLOOKUP(D857,#REF!,4,FALSE)),FALSE))),1,4)),1,2))*60+MID((MID((IF(ISERR(A857),"",fctsoleil(A857,fctlattodouble(VLOOKUP(D857,#REF!,3,FALSE)),fctlontodouble(VLOOKUP(D857,#REF!,4,FALSE)),FALSE))),1,4)),3,4))/(60*24))-fctlontodouble(VLOOKUP(D857,#REF!,4,FALSE))/360,1),
MOD(E857-fctlontodouble(VLOOKUP(D857,#REF!,4,FALSE))/360,1)&lt;MOD((((MID((MID((IF(ISERR(A857),"",fctsoleil(A857,fctlattodouble(VLOOKUP(D857,#REF!,3,FALSE)),fctlontodouble(VLOOKUP(D857,#REF!,4,FALSE)),FALSE))),7,4)),1,2))*60+MID((MID((IF(ISERR(A857),"",fctsoleil(A857,fctlattodouble(VLOOKUP(D857,#REF!,3,FALSE)),fctlontodouble(VLOOKUP(D857,#REF!,4,FALSE)),FALSE))),7,4)),3,4))/(60*24))-fctlontodouble(VLOOKUP(D857,#REF!,4,FALSE))/360,1)
),1," "),"")</f>
        <v/>
      </c>
      <c r="M857" s="79" t="str">
        <f t="shared" si="44"/>
        <v/>
      </c>
      <c r="N857" s="94"/>
      <c r="O857" s="83"/>
      <c r="P857" s="95"/>
      <c r="Q857" s="96"/>
      <c r="R857" s="97" t="str">
        <f>IF(AND(A857&lt;&gt;0,B857&lt;&gt;0,D857&lt;&gt;0,C857&lt;&gt;0,N857&lt;&gt;0),(vol_de_nuit(B857,D857,A857,C857,N857/24)*24),"")</f>
        <v/>
      </c>
      <c r="S857" s="98"/>
      <c r="T857" s="95"/>
      <c r="U857" s="99"/>
      <c r="V857" s="100"/>
      <c r="W857" s="101"/>
      <c r="X857" s="116" t="str">
        <f>IFERROR(IF(AND(VLOOKUP($F857,'Aircraft list'!$A$4:$G$39,2,FALSE)="YES",VLOOKUP($F857,'Aircraft list'!$A$4:$G$39,4,FALSE)="YES"),T857,""),"")</f>
        <v/>
      </c>
      <c r="Y857" s="115" t="str">
        <f>IFERROR(IF(AND(VLOOKUP($F857,'Aircraft list'!$A$4:$G$39,2,FALSE)="YES",VLOOKUP($F857,'Aircraft list'!$A$4:$G$39,4,FALSE)="YES"),V857,""),"")</f>
        <v/>
      </c>
      <c r="Z857" s="116" t="str">
        <f>IFERROR(IF(AND(VLOOKUP($F857,'Aircraft list'!$A$4:$G$39,3,FALSE)="YES",VLOOKUP($F857,'Aircraft list'!$A$4:$G$39,4,FALSE)="YES"),T857,""),"")</f>
        <v/>
      </c>
      <c r="AA857" s="115" t="str">
        <f>IFERROR(IF(AND(VLOOKUP($F857,'Aircraft list'!$A$4:$G$39,3,FALSE)="YES",VLOOKUP($F857,'Aircraft list'!$A$4:$G$39,4,FALSE)="YES"),V857,""),"")</f>
        <v/>
      </c>
      <c r="AB857" s="116" t="str">
        <f>IFERROR(IF(AND(VLOOKUP($F857,'Aircraft list'!$A$4:$G$39,2,FALSE)="YES",VLOOKUP($F857,'Aircraft list'!$A$4:$G$39,6,FALSE)="YES"),T857,""),"")</f>
        <v/>
      </c>
      <c r="AC857" s="115" t="str">
        <f>IFERROR(IF(AND(VLOOKUP($F857,'Aircraft list'!$A$4:$G$39,2,FALSE)="YES",VLOOKUP($F857,'Aircraft list'!$A$4:$G$39,6,FALSE)="YES"),V857,""),"")</f>
        <v/>
      </c>
      <c r="AD857" s="116" t="str">
        <f>IFERROR(IF(AND(VLOOKUP($F857,'Aircraft list'!$A$4:$G$39,3,FALSE)="YES",VLOOKUP($F857,'Aircraft list'!$A$4:$G$39,6,FALSE)="YES"),T857,""),"")</f>
        <v/>
      </c>
      <c r="AE857" s="117" t="str">
        <f>IFERROR(IF(AND(VLOOKUP($F857,'Aircraft list'!$A$4:$G$39,3,FALSE)="YES",VLOOKUP($F857,'Aircraft list'!$A$4:$G$39,6,FALSE)="YES"),U857,""),"")</f>
        <v/>
      </c>
      <c r="AF857" s="115" t="str">
        <f>IFERROR(IF(AND(VLOOKUP($F857,'Aircraft list'!$A$4:$G$39,3,FALSE)="YES",VLOOKUP($F857,'Aircraft list'!$A$4:$G$39,6,FALSE)="YES"),V857,""),"")</f>
        <v/>
      </c>
      <c r="AG857" s="116" t="str">
        <f>IFERROR(IF(VLOOKUP($F857,'Aircraft list'!$A$4:$G$39,5,FALSE)="YES",T857,""),"")</f>
        <v/>
      </c>
      <c r="AH857" s="117" t="str">
        <f>IFERROR(IF(VLOOKUP($F857,'Aircraft list'!$A$4:$G$39,5,FALSE)="YES",U857,""),"")</f>
        <v/>
      </c>
      <c r="AI857" s="115" t="str">
        <f>IFERROR(IF(VLOOKUP($F857,'Aircraft list'!$A$4:$G$39,5,FALSE)="YES",V857,""),"")</f>
        <v/>
      </c>
      <c r="AJ857" s="101"/>
      <c r="AK857" s="101"/>
      <c r="AL857" s="101"/>
      <c r="AM857" s="102" t="str">
        <f>IFERROR(IF(VLOOKUP($F857,'Aircraft list'!$A$4:$G$39,7,FALSE)="YES",N857,""),"")</f>
        <v/>
      </c>
      <c r="AN857" s="112"/>
      <c r="AO857" s="101"/>
      <c r="AP857" s="101"/>
      <c r="AQ857" s="101"/>
      <c r="AR857" s="111"/>
      <c r="AS857" s="102"/>
      <c r="AT857" s="102"/>
    </row>
    <row r="858" spans="1:46" s="50" customFormat="1">
      <c r="A858" s="84"/>
      <c r="B858" s="75"/>
      <c r="C858" s="76"/>
      <c r="D858" s="77"/>
      <c r="E858" s="73" t="str">
        <f t="shared" si="42"/>
        <v/>
      </c>
      <c r="F858" s="79"/>
      <c r="G858" s="80"/>
      <c r="H858" s="50" t="str">
        <f>IFERROR(IF(VLOOKUP(F858,'Aircraft list'!$A$4:$T$59, 3,FALSE)="YES", "ME", "SE" )," ")</f>
        <v xml:space="preserve"> </v>
      </c>
      <c r="I858" s="80"/>
      <c r="J858" s="81" t="str">
        <f ca="1">IFERROR(IF(AND(
MOD(C858-fctlontodouble(VLOOKUP(B858,#REF!,4,FALSE))/360,1)&gt;=MOD((((MID((MID((IF(ISERR(A858),"",fctsoleil(A858,fctlattodouble(VLOOKUP(B858,#REF!,3,FALSE)),fctlontodouble(VLOOKUP(B858,#REF!,4,FALSE)),FALSE))),1,4)),1,2))*60+MID((MID((IF(ISERR(A858),"",fctsoleil(A858,fctlattodouble(VLOOKUP(B858,#REF!,3,FALSE)),fctlontodouble(VLOOKUP(B858,#REF!,4,FALSE)),FALSE))),1,4)),3,4))/(60*24))-fctlontodouble(VLOOKUP(B858,#REF!,4,FALSE))/360,1),
MOD(C858-fctlontodouble(VLOOKUP(B858,#REF!,4,FALSE))/360,1)&lt;MOD((((MID((MID((IF(ISERR(A858),"",fctsoleil(A858,fctlattodouble(VLOOKUP(B858,#REF!,3,FALSE)),fctlontodouble(VLOOKUP(B858,#REF!,4,FALSE)),FALSE))),7,4)),1,2))*60+MID((MID((IF(ISERR(A858),"",fctsoleil(A858,fctlattodouble(VLOOKUP(B858,#REF!,3,FALSE)),fctlontodouble(VLOOKUP(B858,#REF!,4,FALSE)),FALSE))),7,4)),3,4))/(60*24))-fctlontodouble(VLOOKUP(B858,#REF!,4,FALSE))/360,1)
),1,""),"")</f>
        <v/>
      </c>
      <c r="K858" s="82" t="str">
        <f t="shared" si="43"/>
        <v/>
      </c>
      <c r="L858" s="79" t="str">
        <f ca="1">IFERROR(IF(AND(
MOD(E858-fctlontodouble(VLOOKUP(D858,#REF!,4,FALSE))/360,1)&gt;=MOD((((MID((MID((IF(ISERR(A858),"",fctsoleil(A858,fctlattodouble(VLOOKUP(D858,#REF!,3,FALSE)),fctlontodouble(VLOOKUP(D858,#REF!,4,FALSE)),FALSE))),1,4)),1,2))*60+MID((MID((IF(ISERR(A858),"",fctsoleil(A858,fctlattodouble(VLOOKUP(D858,#REF!,3,FALSE)),fctlontodouble(VLOOKUP(D858,#REF!,4,FALSE)),FALSE))),1,4)),3,4))/(60*24))-fctlontodouble(VLOOKUP(D858,#REF!,4,FALSE))/360,1),
MOD(E858-fctlontodouble(VLOOKUP(D858,#REF!,4,FALSE))/360,1)&lt;MOD((((MID((MID((IF(ISERR(A858),"",fctsoleil(A858,fctlattodouble(VLOOKUP(D858,#REF!,3,FALSE)),fctlontodouble(VLOOKUP(D858,#REF!,4,FALSE)),FALSE))),7,4)),1,2))*60+MID((MID((IF(ISERR(A858),"",fctsoleil(A858,fctlattodouble(VLOOKUP(D858,#REF!,3,FALSE)),fctlontodouble(VLOOKUP(D858,#REF!,4,FALSE)),FALSE))),7,4)),3,4))/(60*24))-fctlontodouble(VLOOKUP(D858,#REF!,4,FALSE))/360,1)
),1," "),"")</f>
        <v/>
      </c>
      <c r="M858" s="79" t="str">
        <f t="shared" si="44"/>
        <v/>
      </c>
      <c r="N858" s="94"/>
      <c r="O858" s="83"/>
      <c r="P858" s="95"/>
      <c r="Q858" s="96"/>
      <c r="R858" s="97" t="str">
        <f>IF(AND(A858&lt;&gt;0,B858&lt;&gt;0,D858&lt;&gt;0,C858&lt;&gt;0,N858&lt;&gt;0),(vol_de_nuit(B858,D858,A858,C858,N858/24)*24),"")</f>
        <v/>
      </c>
      <c r="S858" s="98"/>
      <c r="T858" s="95"/>
      <c r="U858" s="99"/>
      <c r="V858" s="100"/>
      <c r="W858" s="101"/>
      <c r="X858" s="116" t="str">
        <f>IFERROR(IF(AND(VLOOKUP($F858,'Aircraft list'!$A$4:$G$39,2,FALSE)="YES",VLOOKUP($F858,'Aircraft list'!$A$4:$G$39,4,FALSE)="YES"),T858,""),"")</f>
        <v/>
      </c>
      <c r="Y858" s="115" t="str">
        <f>IFERROR(IF(AND(VLOOKUP($F858,'Aircraft list'!$A$4:$G$39,2,FALSE)="YES",VLOOKUP($F858,'Aircraft list'!$A$4:$G$39,4,FALSE)="YES"),V858,""),"")</f>
        <v/>
      </c>
      <c r="Z858" s="116" t="str">
        <f>IFERROR(IF(AND(VLOOKUP($F858,'Aircraft list'!$A$4:$G$39,3,FALSE)="YES",VLOOKUP($F858,'Aircraft list'!$A$4:$G$39,4,FALSE)="YES"),T858,""),"")</f>
        <v/>
      </c>
      <c r="AA858" s="115" t="str">
        <f>IFERROR(IF(AND(VLOOKUP($F858,'Aircraft list'!$A$4:$G$39,3,FALSE)="YES",VLOOKUP($F858,'Aircraft list'!$A$4:$G$39,4,FALSE)="YES"),V858,""),"")</f>
        <v/>
      </c>
      <c r="AB858" s="116" t="str">
        <f>IFERROR(IF(AND(VLOOKUP($F858,'Aircraft list'!$A$4:$G$39,2,FALSE)="YES",VLOOKUP($F858,'Aircraft list'!$A$4:$G$39,6,FALSE)="YES"),T858,""),"")</f>
        <v/>
      </c>
      <c r="AC858" s="115" t="str">
        <f>IFERROR(IF(AND(VLOOKUP($F858,'Aircraft list'!$A$4:$G$39,2,FALSE)="YES",VLOOKUP($F858,'Aircraft list'!$A$4:$G$39,6,FALSE)="YES"),V858,""),"")</f>
        <v/>
      </c>
      <c r="AD858" s="116" t="str">
        <f>IFERROR(IF(AND(VLOOKUP($F858,'Aircraft list'!$A$4:$G$39,3,FALSE)="YES",VLOOKUP($F858,'Aircraft list'!$A$4:$G$39,6,FALSE)="YES"),T858,""),"")</f>
        <v/>
      </c>
      <c r="AE858" s="117" t="str">
        <f>IFERROR(IF(AND(VLOOKUP($F858,'Aircraft list'!$A$4:$G$39,3,FALSE)="YES",VLOOKUP($F858,'Aircraft list'!$A$4:$G$39,6,FALSE)="YES"),U858,""),"")</f>
        <v/>
      </c>
      <c r="AF858" s="115" t="str">
        <f>IFERROR(IF(AND(VLOOKUP($F858,'Aircraft list'!$A$4:$G$39,3,FALSE)="YES",VLOOKUP($F858,'Aircraft list'!$A$4:$G$39,6,FALSE)="YES"),V858,""),"")</f>
        <v/>
      </c>
      <c r="AG858" s="116" t="str">
        <f>IFERROR(IF(VLOOKUP($F858,'Aircraft list'!$A$4:$G$39,5,FALSE)="YES",T858,""),"")</f>
        <v/>
      </c>
      <c r="AH858" s="117" t="str">
        <f>IFERROR(IF(VLOOKUP($F858,'Aircraft list'!$A$4:$G$39,5,FALSE)="YES",U858,""),"")</f>
        <v/>
      </c>
      <c r="AI858" s="115" t="str">
        <f>IFERROR(IF(VLOOKUP($F858,'Aircraft list'!$A$4:$G$39,5,FALSE)="YES",V858,""),"")</f>
        <v/>
      </c>
      <c r="AJ858" s="101"/>
      <c r="AK858" s="101"/>
      <c r="AL858" s="101"/>
      <c r="AM858" s="102" t="str">
        <f>IFERROR(IF(VLOOKUP($F858,'Aircraft list'!$A$4:$G$39,7,FALSE)="YES",N858,""),"")</f>
        <v/>
      </c>
      <c r="AN858" s="112"/>
      <c r="AO858" s="101"/>
      <c r="AP858" s="101"/>
      <c r="AQ858" s="101"/>
      <c r="AR858" s="111"/>
      <c r="AS858" s="102"/>
      <c r="AT858" s="102"/>
    </row>
    <row r="859" spans="1:46" s="50" customFormat="1">
      <c r="A859" s="84"/>
      <c r="B859" s="75"/>
      <c r="C859" s="76"/>
      <c r="D859" s="77"/>
      <c r="E859" s="73" t="str">
        <f t="shared" si="42"/>
        <v/>
      </c>
      <c r="F859" s="79"/>
      <c r="G859" s="80"/>
      <c r="H859" s="50" t="str">
        <f>IFERROR(IF(VLOOKUP(F859,'Aircraft list'!$A$4:$T$59, 3,FALSE)="YES", "ME", "SE" )," ")</f>
        <v xml:space="preserve"> </v>
      </c>
      <c r="I859" s="80"/>
      <c r="J859" s="81" t="str">
        <f ca="1">IFERROR(IF(AND(
MOD(C859-fctlontodouble(VLOOKUP(B859,#REF!,4,FALSE))/360,1)&gt;=MOD((((MID((MID((IF(ISERR(A859),"",fctsoleil(A859,fctlattodouble(VLOOKUP(B859,#REF!,3,FALSE)),fctlontodouble(VLOOKUP(B859,#REF!,4,FALSE)),FALSE))),1,4)),1,2))*60+MID((MID((IF(ISERR(A859),"",fctsoleil(A859,fctlattodouble(VLOOKUP(B859,#REF!,3,FALSE)),fctlontodouble(VLOOKUP(B859,#REF!,4,FALSE)),FALSE))),1,4)),3,4))/(60*24))-fctlontodouble(VLOOKUP(B859,#REF!,4,FALSE))/360,1),
MOD(C859-fctlontodouble(VLOOKUP(B859,#REF!,4,FALSE))/360,1)&lt;MOD((((MID((MID((IF(ISERR(A859),"",fctsoleil(A859,fctlattodouble(VLOOKUP(B859,#REF!,3,FALSE)),fctlontodouble(VLOOKUP(B859,#REF!,4,FALSE)),FALSE))),7,4)),1,2))*60+MID((MID((IF(ISERR(A859),"",fctsoleil(A859,fctlattodouble(VLOOKUP(B859,#REF!,3,FALSE)),fctlontodouble(VLOOKUP(B859,#REF!,4,FALSE)),FALSE))),7,4)),3,4))/(60*24))-fctlontodouble(VLOOKUP(B859,#REF!,4,FALSE))/360,1)
),1,""),"")</f>
        <v/>
      </c>
      <c r="K859" s="82" t="str">
        <f t="shared" si="43"/>
        <v/>
      </c>
      <c r="L859" s="79" t="str">
        <f ca="1">IFERROR(IF(AND(
MOD(E859-fctlontodouble(VLOOKUP(D859,#REF!,4,FALSE))/360,1)&gt;=MOD((((MID((MID((IF(ISERR(A859),"",fctsoleil(A859,fctlattodouble(VLOOKUP(D859,#REF!,3,FALSE)),fctlontodouble(VLOOKUP(D859,#REF!,4,FALSE)),FALSE))),1,4)),1,2))*60+MID((MID((IF(ISERR(A859),"",fctsoleil(A859,fctlattodouble(VLOOKUP(D859,#REF!,3,FALSE)),fctlontodouble(VLOOKUP(D859,#REF!,4,FALSE)),FALSE))),1,4)),3,4))/(60*24))-fctlontodouble(VLOOKUP(D859,#REF!,4,FALSE))/360,1),
MOD(E859-fctlontodouble(VLOOKUP(D859,#REF!,4,FALSE))/360,1)&lt;MOD((((MID((MID((IF(ISERR(A859),"",fctsoleil(A859,fctlattodouble(VLOOKUP(D859,#REF!,3,FALSE)),fctlontodouble(VLOOKUP(D859,#REF!,4,FALSE)),FALSE))),7,4)),1,2))*60+MID((MID((IF(ISERR(A859),"",fctsoleil(A859,fctlattodouble(VLOOKUP(D859,#REF!,3,FALSE)),fctlontodouble(VLOOKUP(D859,#REF!,4,FALSE)),FALSE))),7,4)),3,4))/(60*24))-fctlontodouble(VLOOKUP(D859,#REF!,4,FALSE))/360,1)
),1," "),"")</f>
        <v/>
      </c>
      <c r="M859" s="79" t="str">
        <f t="shared" si="44"/>
        <v/>
      </c>
      <c r="N859" s="94"/>
      <c r="O859" s="83"/>
      <c r="P859" s="95"/>
      <c r="Q859" s="96"/>
      <c r="R859" s="97" t="str">
        <f>IF(AND(A859&lt;&gt;0,B859&lt;&gt;0,D859&lt;&gt;0,C859&lt;&gt;0,N859&lt;&gt;0),(vol_de_nuit(B859,D859,A859,C859,N859/24)*24),"")</f>
        <v/>
      </c>
      <c r="S859" s="98"/>
      <c r="T859" s="95"/>
      <c r="U859" s="99"/>
      <c r="V859" s="100"/>
      <c r="W859" s="101"/>
      <c r="X859" s="116" t="str">
        <f>IFERROR(IF(AND(VLOOKUP($F859,'Aircraft list'!$A$4:$G$39,2,FALSE)="YES",VLOOKUP($F859,'Aircraft list'!$A$4:$G$39,4,FALSE)="YES"),T859,""),"")</f>
        <v/>
      </c>
      <c r="Y859" s="115" t="str">
        <f>IFERROR(IF(AND(VLOOKUP($F859,'Aircraft list'!$A$4:$G$39,2,FALSE)="YES",VLOOKUP($F859,'Aircraft list'!$A$4:$G$39,4,FALSE)="YES"),V859,""),"")</f>
        <v/>
      </c>
      <c r="Z859" s="116" t="str">
        <f>IFERROR(IF(AND(VLOOKUP($F859,'Aircraft list'!$A$4:$G$39,3,FALSE)="YES",VLOOKUP($F859,'Aircraft list'!$A$4:$G$39,4,FALSE)="YES"),T859,""),"")</f>
        <v/>
      </c>
      <c r="AA859" s="115" t="str">
        <f>IFERROR(IF(AND(VLOOKUP($F859,'Aircraft list'!$A$4:$G$39,3,FALSE)="YES",VLOOKUP($F859,'Aircraft list'!$A$4:$G$39,4,FALSE)="YES"),V859,""),"")</f>
        <v/>
      </c>
      <c r="AB859" s="116" t="str">
        <f>IFERROR(IF(AND(VLOOKUP($F859,'Aircraft list'!$A$4:$G$39,2,FALSE)="YES",VLOOKUP($F859,'Aircraft list'!$A$4:$G$39,6,FALSE)="YES"),T859,""),"")</f>
        <v/>
      </c>
      <c r="AC859" s="115" t="str">
        <f>IFERROR(IF(AND(VLOOKUP($F859,'Aircraft list'!$A$4:$G$39,2,FALSE)="YES",VLOOKUP($F859,'Aircraft list'!$A$4:$G$39,6,FALSE)="YES"),V859,""),"")</f>
        <v/>
      </c>
      <c r="AD859" s="116" t="str">
        <f>IFERROR(IF(AND(VLOOKUP($F859,'Aircraft list'!$A$4:$G$39,3,FALSE)="YES",VLOOKUP($F859,'Aircraft list'!$A$4:$G$39,6,FALSE)="YES"),T859,""),"")</f>
        <v/>
      </c>
      <c r="AE859" s="117" t="str">
        <f>IFERROR(IF(AND(VLOOKUP($F859,'Aircraft list'!$A$4:$G$39,3,FALSE)="YES",VLOOKUP($F859,'Aircraft list'!$A$4:$G$39,6,FALSE)="YES"),U859,""),"")</f>
        <v/>
      </c>
      <c r="AF859" s="115" t="str">
        <f>IFERROR(IF(AND(VLOOKUP($F859,'Aircraft list'!$A$4:$G$39,3,FALSE)="YES",VLOOKUP($F859,'Aircraft list'!$A$4:$G$39,6,FALSE)="YES"),V859,""),"")</f>
        <v/>
      </c>
      <c r="AG859" s="116" t="str">
        <f>IFERROR(IF(VLOOKUP($F859,'Aircraft list'!$A$4:$G$39,5,FALSE)="YES",T859,""),"")</f>
        <v/>
      </c>
      <c r="AH859" s="117" t="str">
        <f>IFERROR(IF(VLOOKUP($F859,'Aircraft list'!$A$4:$G$39,5,FALSE)="YES",U859,""),"")</f>
        <v/>
      </c>
      <c r="AI859" s="115" t="str">
        <f>IFERROR(IF(VLOOKUP($F859,'Aircraft list'!$A$4:$G$39,5,FALSE)="YES",V859,""),"")</f>
        <v/>
      </c>
      <c r="AJ859" s="101"/>
      <c r="AK859" s="101"/>
      <c r="AL859" s="101"/>
      <c r="AM859" s="102" t="str">
        <f>IFERROR(IF(VLOOKUP($F859,'Aircraft list'!$A$4:$G$39,7,FALSE)="YES",N859,""),"")</f>
        <v/>
      </c>
      <c r="AN859" s="112"/>
      <c r="AO859" s="101"/>
      <c r="AP859" s="101"/>
      <c r="AQ859" s="101"/>
      <c r="AR859" s="111"/>
      <c r="AS859" s="102"/>
      <c r="AT859" s="102"/>
    </row>
    <row r="860" spans="1:46" s="50" customFormat="1">
      <c r="A860" s="84"/>
      <c r="B860" s="75"/>
      <c r="C860" s="76"/>
      <c r="D860" s="77"/>
      <c r="E860" s="73" t="str">
        <f t="shared" si="42"/>
        <v/>
      </c>
      <c r="F860" s="79"/>
      <c r="G860" s="80"/>
      <c r="H860" s="50" t="str">
        <f>IFERROR(IF(VLOOKUP(F860,'Aircraft list'!$A$4:$T$59, 3,FALSE)="YES", "ME", "SE" )," ")</f>
        <v xml:space="preserve"> </v>
      </c>
      <c r="I860" s="80"/>
      <c r="J860" s="81" t="str">
        <f ca="1">IFERROR(IF(AND(
MOD(C860-fctlontodouble(VLOOKUP(B860,#REF!,4,FALSE))/360,1)&gt;=MOD((((MID((MID((IF(ISERR(A860),"",fctsoleil(A860,fctlattodouble(VLOOKUP(B860,#REF!,3,FALSE)),fctlontodouble(VLOOKUP(B860,#REF!,4,FALSE)),FALSE))),1,4)),1,2))*60+MID((MID((IF(ISERR(A860),"",fctsoleil(A860,fctlattodouble(VLOOKUP(B860,#REF!,3,FALSE)),fctlontodouble(VLOOKUP(B860,#REF!,4,FALSE)),FALSE))),1,4)),3,4))/(60*24))-fctlontodouble(VLOOKUP(B860,#REF!,4,FALSE))/360,1),
MOD(C860-fctlontodouble(VLOOKUP(B860,#REF!,4,FALSE))/360,1)&lt;MOD((((MID((MID((IF(ISERR(A860),"",fctsoleil(A860,fctlattodouble(VLOOKUP(B860,#REF!,3,FALSE)),fctlontodouble(VLOOKUP(B860,#REF!,4,FALSE)),FALSE))),7,4)),1,2))*60+MID((MID((IF(ISERR(A860),"",fctsoleil(A860,fctlattodouble(VLOOKUP(B860,#REF!,3,FALSE)),fctlontodouble(VLOOKUP(B860,#REF!,4,FALSE)),FALSE))),7,4)),3,4))/(60*24))-fctlontodouble(VLOOKUP(B860,#REF!,4,FALSE))/360,1)
),1,""),"")</f>
        <v/>
      </c>
      <c r="K860" s="82" t="str">
        <f t="shared" si="43"/>
        <v/>
      </c>
      <c r="L860" s="79" t="str">
        <f ca="1">IFERROR(IF(AND(
MOD(E860-fctlontodouble(VLOOKUP(D860,#REF!,4,FALSE))/360,1)&gt;=MOD((((MID((MID((IF(ISERR(A860),"",fctsoleil(A860,fctlattodouble(VLOOKUP(D860,#REF!,3,FALSE)),fctlontodouble(VLOOKUP(D860,#REF!,4,FALSE)),FALSE))),1,4)),1,2))*60+MID((MID((IF(ISERR(A860),"",fctsoleil(A860,fctlattodouble(VLOOKUP(D860,#REF!,3,FALSE)),fctlontodouble(VLOOKUP(D860,#REF!,4,FALSE)),FALSE))),1,4)),3,4))/(60*24))-fctlontodouble(VLOOKUP(D860,#REF!,4,FALSE))/360,1),
MOD(E860-fctlontodouble(VLOOKUP(D860,#REF!,4,FALSE))/360,1)&lt;MOD((((MID((MID((IF(ISERR(A860),"",fctsoleil(A860,fctlattodouble(VLOOKUP(D860,#REF!,3,FALSE)),fctlontodouble(VLOOKUP(D860,#REF!,4,FALSE)),FALSE))),7,4)),1,2))*60+MID((MID((IF(ISERR(A860),"",fctsoleil(A860,fctlattodouble(VLOOKUP(D860,#REF!,3,FALSE)),fctlontodouble(VLOOKUP(D860,#REF!,4,FALSE)),FALSE))),7,4)),3,4))/(60*24))-fctlontodouble(VLOOKUP(D860,#REF!,4,FALSE))/360,1)
),1," "),"")</f>
        <v/>
      </c>
      <c r="M860" s="79" t="str">
        <f t="shared" si="44"/>
        <v/>
      </c>
      <c r="N860" s="94"/>
      <c r="O860" s="83"/>
      <c r="P860" s="95"/>
      <c r="Q860" s="96"/>
      <c r="R860" s="97" t="str">
        <f>IF(AND(A860&lt;&gt;0,B860&lt;&gt;0,D860&lt;&gt;0,C860&lt;&gt;0,N860&lt;&gt;0),(vol_de_nuit(B860,D860,A860,C860,N860/24)*24),"")</f>
        <v/>
      </c>
      <c r="S860" s="98"/>
      <c r="T860" s="95"/>
      <c r="U860" s="99"/>
      <c r="V860" s="100"/>
      <c r="W860" s="101"/>
      <c r="X860" s="116" t="str">
        <f>IFERROR(IF(AND(VLOOKUP($F860,'Aircraft list'!$A$4:$G$39,2,FALSE)="YES",VLOOKUP($F860,'Aircraft list'!$A$4:$G$39,4,FALSE)="YES"),T860,""),"")</f>
        <v/>
      </c>
      <c r="Y860" s="115" t="str">
        <f>IFERROR(IF(AND(VLOOKUP($F860,'Aircraft list'!$A$4:$G$39,2,FALSE)="YES",VLOOKUP($F860,'Aircraft list'!$A$4:$G$39,4,FALSE)="YES"),V860,""),"")</f>
        <v/>
      </c>
      <c r="Z860" s="116" t="str">
        <f>IFERROR(IF(AND(VLOOKUP($F860,'Aircraft list'!$A$4:$G$39,3,FALSE)="YES",VLOOKUP($F860,'Aircraft list'!$A$4:$G$39,4,FALSE)="YES"),T860,""),"")</f>
        <v/>
      </c>
      <c r="AA860" s="115" t="str">
        <f>IFERROR(IF(AND(VLOOKUP($F860,'Aircraft list'!$A$4:$G$39,3,FALSE)="YES",VLOOKUP($F860,'Aircraft list'!$A$4:$G$39,4,FALSE)="YES"),V860,""),"")</f>
        <v/>
      </c>
      <c r="AB860" s="116" t="str">
        <f>IFERROR(IF(AND(VLOOKUP($F860,'Aircraft list'!$A$4:$G$39,2,FALSE)="YES",VLOOKUP($F860,'Aircraft list'!$A$4:$G$39,6,FALSE)="YES"),T860,""),"")</f>
        <v/>
      </c>
      <c r="AC860" s="115" t="str">
        <f>IFERROR(IF(AND(VLOOKUP($F860,'Aircraft list'!$A$4:$G$39,2,FALSE)="YES",VLOOKUP($F860,'Aircraft list'!$A$4:$G$39,6,FALSE)="YES"),V860,""),"")</f>
        <v/>
      </c>
      <c r="AD860" s="116" t="str">
        <f>IFERROR(IF(AND(VLOOKUP($F860,'Aircraft list'!$A$4:$G$39,3,FALSE)="YES",VLOOKUP($F860,'Aircraft list'!$A$4:$G$39,6,FALSE)="YES"),T860,""),"")</f>
        <v/>
      </c>
      <c r="AE860" s="117" t="str">
        <f>IFERROR(IF(AND(VLOOKUP($F860,'Aircraft list'!$A$4:$G$39,3,FALSE)="YES",VLOOKUP($F860,'Aircraft list'!$A$4:$G$39,6,FALSE)="YES"),U860,""),"")</f>
        <v/>
      </c>
      <c r="AF860" s="115" t="str">
        <f>IFERROR(IF(AND(VLOOKUP($F860,'Aircraft list'!$A$4:$G$39,3,FALSE)="YES",VLOOKUP($F860,'Aircraft list'!$A$4:$G$39,6,FALSE)="YES"),V860,""),"")</f>
        <v/>
      </c>
      <c r="AG860" s="116" t="str">
        <f>IFERROR(IF(VLOOKUP($F860,'Aircraft list'!$A$4:$G$39,5,FALSE)="YES",T860,""),"")</f>
        <v/>
      </c>
      <c r="AH860" s="117" t="str">
        <f>IFERROR(IF(VLOOKUP($F860,'Aircraft list'!$A$4:$G$39,5,FALSE)="YES",U860,""),"")</f>
        <v/>
      </c>
      <c r="AI860" s="115" t="str">
        <f>IFERROR(IF(VLOOKUP($F860,'Aircraft list'!$A$4:$G$39,5,FALSE)="YES",V860,""),"")</f>
        <v/>
      </c>
      <c r="AJ860" s="101"/>
      <c r="AK860" s="101"/>
      <c r="AL860" s="101"/>
      <c r="AM860" s="102" t="str">
        <f>IFERROR(IF(VLOOKUP($F860,'Aircraft list'!$A$4:$G$39,7,FALSE)="YES",N860,""),"")</f>
        <v/>
      </c>
      <c r="AN860" s="112"/>
      <c r="AO860" s="101"/>
      <c r="AP860" s="101"/>
      <c r="AQ860" s="101"/>
      <c r="AR860" s="111"/>
      <c r="AS860" s="102"/>
      <c r="AT860" s="102"/>
    </row>
    <row r="861" spans="1:46" s="50" customFormat="1">
      <c r="A861" s="84"/>
      <c r="B861" s="75"/>
      <c r="C861" s="76"/>
      <c r="D861" s="77"/>
      <c r="E861" s="73" t="str">
        <f t="shared" si="42"/>
        <v/>
      </c>
      <c r="F861" s="79"/>
      <c r="G861" s="80"/>
      <c r="H861" s="50" t="str">
        <f>IFERROR(IF(VLOOKUP(F861,'Aircraft list'!$A$4:$T$59, 3,FALSE)="YES", "ME", "SE" )," ")</f>
        <v xml:space="preserve"> </v>
      </c>
      <c r="I861" s="80"/>
      <c r="J861" s="81" t="str">
        <f ca="1">IFERROR(IF(AND(
MOD(C861-fctlontodouble(VLOOKUP(B861,#REF!,4,FALSE))/360,1)&gt;=MOD((((MID((MID((IF(ISERR(A861),"",fctsoleil(A861,fctlattodouble(VLOOKUP(B861,#REF!,3,FALSE)),fctlontodouble(VLOOKUP(B861,#REF!,4,FALSE)),FALSE))),1,4)),1,2))*60+MID((MID((IF(ISERR(A861),"",fctsoleil(A861,fctlattodouble(VLOOKUP(B861,#REF!,3,FALSE)),fctlontodouble(VLOOKUP(B861,#REF!,4,FALSE)),FALSE))),1,4)),3,4))/(60*24))-fctlontodouble(VLOOKUP(B861,#REF!,4,FALSE))/360,1),
MOD(C861-fctlontodouble(VLOOKUP(B861,#REF!,4,FALSE))/360,1)&lt;MOD((((MID((MID((IF(ISERR(A861),"",fctsoleil(A861,fctlattodouble(VLOOKUP(B861,#REF!,3,FALSE)),fctlontodouble(VLOOKUP(B861,#REF!,4,FALSE)),FALSE))),7,4)),1,2))*60+MID((MID((IF(ISERR(A861),"",fctsoleil(A861,fctlattodouble(VLOOKUP(B861,#REF!,3,FALSE)),fctlontodouble(VLOOKUP(B861,#REF!,4,FALSE)),FALSE))),7,4)),3,4))/(60*24))-fctlontodouble(VLOOKUP(B861,#REF!,4,FALSE))/360,1)
),1,""),"")</f>
        <v/>
      </c>
      <c r="K861" s="82" t="str">
        <f t="shared" si="43"/>
        <v/>
      </c>
      <c r="L861" s="79" t="str">
        <f ca="1">IFERROR(IF(AND(
MOD(E861-fctlontodouble(VLOOKUP(D861,#REF!,4,FALSE))/360,1)&gt;=MOD((((MID((MID((IF(ISERR(A861),"",fctsoleil(A861,fctlattodouble(VLOOKUP(D861,#REF!,3,FALSE)),fctlontodouble(VLOOKUP(D861,#REF!,4,FALSE)),FALSE))),1,4)),1,2))*60+MID((MID((IF(ISERR(A861),"",fctsoleil(A861,fctlattodouble(VLOOKUP(D861,#REF!,3,FALSE)),fctlontodouble(VLOOKUP(D861,#REF!,4,FALSE)),FALSE))),1,4)),3,4))/(60*24))-fctlontodouble(VLOOKUP(D861,#REF!,4,FALSE))/360,1),
MOD(E861-fctlontodouble(VLOOKUP(D861,#REF!,4,FALSE))/360,1)&lt;MOD((((MID((MID((IF(ISERR(A861),"",fctsoleil(A861,fctlattodouble(VLOOKUP(D861,#REF!,3,FALSE)),fctlontodouble(VLOOKUP(D861,#REF!,4,FALSE)),FALSE))),7,4)),1,2))*60+MID((MID((IF(ISERR(A861),"",fctsoleil(A861,fctlattodouble(VLOOKUP(D861,#REF!,3,FALSE)),fctlontodouble(VLOOKUP(D861,#REF!,4,FALSE)),FALSE))),7,4)),3,4))/(60*24))-fctlontodouble(VLOOKUP(D861,#REF!,4,FALSE))/360,1)
),1," "),"")</f>
        <v/>
      </c>
      <c r="M861" s="79" t="str">
        <f t="shared" si="44"/>
        <v/>
      </c>
      <c r="N861" s="94"/>
      <c r="O861" s="83"/>
      <c r="P861" s="95"/>
      <c r="Q861" s="96"/>
      <c r="R861" s="97" t="str">
        <f>IF(AND(A861&lt;&gt;0,B861&lt;&gt;0,D861&lt;&gt;0,C861&lt;&gt;0,N861&lt;&gt;0),(vol_de_nuit(B861,D861,A861,C861,N861/24)*24),"")</f>
        <v/>
      </c>
      <c r="S861" s="98"/>
      <c r="T861" s="95"/>
      <c r="U861" s="99"/>
      <c r="V861" s="100"/>
      <c r="W861" s="101"/>
      <c r="X861" s="116" t="str">
        <f>IFERROR(IF(AND(VLOOKUP($F861,'Aircraft list'!$A$4:$G$39,2,FALSE)="YES",VLOOKUP($F861,'Aircraft list'!$A$4:$G$39,4,FALSE)="YES"),T861,""),"")</f>
        <v/>
      </c>
      <c r="Y861" s="115" t="str">
        <f>IFERROR(IF(AND(VLOOKUP($F861,'Aircraft list'!$A$4:$G$39,2,FALSE)="YES",VLOOKUP($F861,'Aircraft list'!$A$4:$G$39,4,FALSE)="YES"),V861,""),"")</f>
        <v/>
      </c>
      <c r="Z861" s="116" t="str">
        <f>IFERROR(IF(AND(VLOOKUP($F861,'Aircraft list'!$A$4:$G$39,3,FALSE)="YES",VLOOKUP($F861,'Aircraft list'!$A$4:$G$39,4,FALSE)="YES"),T861,""),"")</f>
        <v/>
      </c>
      <c r="AA861" s="115" t="str">
        <f>IFERROR(IF(AND(VLOOKUP($F861,'Aircraft list'!$A$4:$G$39,3,FALSE)="YES",VLOOKUP($F861,'Aircraft list'!$A$4:$G$39,4,FALSE)="YES"),V861,""),"")</f>
        <v/>
      </c>
      <c r="AB861" s="116" t="str">
        <f>IFERROR(IF(AND(VLOOKUP($F861,'Aircraft list'!$A$4:$G$39,2,FALSE)="YES",VLOOKUP($F861,'Aircraft list'!$A$4:$G$39,6,FALSE)="YES"),T861,""),"")</f>
        <v/>
      </c>
      <c r="AC861" s="115" t="str">
        <f>IFERROR(IF(AND(VLOOKUP($F861,'Aircraft list'!$A$4:$G$39,2,FALSE)="YES",VLOOKUP($F861,'Aircraft list'!$A$4:$G$39,6,FALSE)="YES"),V861,""),"")</f>
        <v/>
      </c>
      <c r="AD861" s="116" t="str">
        <f>IFERROR(IF(AND(VLOOKUP($F861,'Aircraft list'!$A$4:$G$39,3,FALSE)="YES",VLOOKUP($F861,'Aircraft list'!$A$4:$G$39,6,FALSE)="YES"),T861,""),"")</f>
        <v/>
      </c>
      <c r="AE861" s="117" t="str">
        <f>IFERROR(IF(AND(VLOOKUP($F861,'Aircraft list'!$A$4:$G$39,3,FALSE)="YES",VLOOKUP($F861,'Aircraft list'!$A$4:$G$39,6,FALSE)="YES"),U861,""),"")</f>
        <v/>
      </c>
      <c r="AF861" s="115" t="str">
        <f>IFERROR(IF(AND(VLOOKUP($F861,'Aircraft list'!$A$4:$G$39,3,FALSE)="YES",VLOOKUP($F861,'Aircraft list'!$A$4:$G$39,6,FALSE)="YES"),V861,""),"")</f>
        <v/>
      </c>
      <c r="AG861" s="116" t="str">
        <f>IFERROR(IF(VLOOKUP($F861,'Aircraft list'!$A$4:$G$39,5,FALSE)="YES",T861,""),"")</f>
        <v/>
      </c>
      <c r="AH861" s="117" t="str">
        <f>IFERROR(IF(VLOOKUP($F861,'Aircraft list'!$A$4:$G$39,5,FALSE)="YES",U861,""),"")</f>
        <v/>
      </c>
      <c r="AI861" s="115" t="str">
        <f>IFERROR(IF(VLOOKUP($F861,'Aircraft list'!$A$4:$G$39,5,FALSE)="YES",V861,""),"")</f>
        <v/>
      </c>
      <c r="AJ861" s="101"/>
      <c r="AK861" s="101"/>
      <c r="AL861" s="101"/>
      <c r="AM861" s="102" t="str">
        <f>IFERROR(IF(VLOOKUP($F861,'Aircraft list'!$A$4:$G$39,7,FALSE)="YES",N861,""),"")</f>
        <v/>
      </c>
      <c r="AN861" s="112"/>
      <c r="AO861" s="101"/>
      <c r="AP861" s="101"/>
      <c r="AQ861" s="101"/>
      <c r="AR861" s="111"/>
      <c r="AS861" s="102"/>
      <c r="AT861" s="102"/>
    </row>
    <row r="862" spans="1:46" s="50" customFormat="1">
      <c r="A862" s="84"/>
      <c r="B862" s="75"/>
      <c r="C862" s="76"/>
      <c r="D862" s="77"/>
      <c r="E862" s="73" t="str">
        <f t="shared" si="42"/>
        <v/>
      </c>
      <c r="F862" s="79"/>
      <c r="G862" s="80"/>
      <c r="H862" s="50" t="str">
        <f>IFERROR(IF(VLOOKUP(F862,'Aircraft list'!$A$4:$T$59, 3,FALSE)="YES", "ME", "SE" )," ")</f>
        <v xml:space="preserve"> </v>
      </c>
      <c r="I862" s="80"/>
      <c r="J862" s="81" t="str">
        <f ca="1">IFERROR(IF(AND(
MOD(C862-fctlontodouble(VLOOKUP(B862,#REF!,4,FALSE))/360,1)&gt;=MOD((((MID((MID((IF(ISERR(A862),"",fctsoleil(A862,fctlattodouble(VLOOKUP(B862,#REF!,3,FALSE)),fctlontodouble(VLOOKUP(B862,#REF!,4,FALSE)),FALSE))),1,4)),1,2))*60+MID((MID((IF(ISERR(A862),"",fctsoleil(A862,fctlattodouble(VLOOKUP(B862,#REF!,3,FALSE)),fctlontodouble(VLOOKUP(B862,#REF!,4,FALSE)),FALSE))),1,4)),3,4))/(60*24))-fctlontodouble(VLOOKUP(B862,#REF!,4,FALSE))/360,1),
MOD(C862-fctlontodouble(VLOOKUP(B862,#REF!,4,FALSE))/360,1)&lt;MOD((((MID((MID((IF(ISERR(A862),"",fctsoleil(A862,fctlattodouble(VLOOKUP(B862,#REF!,3,FALSE)),fctlontodouble(VLOOKUP(B862,#REF!,4,FALSE)),FALSE))),7,4)),1,2))*60+MID((MID((IF(ISERR(A862),"",fctsoleil(A862,fctlattodouble(VLOOKUP(B862,#REF!,3,FALSE)),fctlontodouble(VLOOKUP(B862,#REF!,4,FALSE)),FALSE))),7,4)),3,4))/(60*24))-fctlontodouble(VLOOKUP(B862,#REF!,4,FALSE))/360,1)
),1,""),"")</f>
        <v/>
      </c>
      <c r="K862" s="82" t="str">
        <f t="shared" si="43"/>
        <v/>
      </c>
      <c r="L862" s="79" t="str">
        <f ca="1">IFERROR(IF(AND(
MOD(E862-fctlontodouble(VLOOKUP(D862,#REF!,4,FALSE))/360,1)&gt;=MOD((((MID((MID((IF(ISERR(A862),"",fctsoleil(A862,fctlattodouble(VLOOKUP(D862,#REF!,3,FALSE)),fctlontodouble(VLOOKUP(D862,#REF!,4,FALSE)),FALSE))),1,4)),1,2))*60+MID((MID((IF(ISERR(A862),"",fctsoleil(A862,fctlattodouble(VLOOKUP(D862,#REF!,3,FALSE)),fctlontodouble(VLOOKUP(D862,#REF!,4,FALSE)),FALSE))),1,4)),3,4))/(60*24))-fctlontodouble(VLOOKUP(D862,#REF!,4,FALSE))/360,1),
MOD(E862-fctlontodouble(VLOOKUP(D862,#REF!,4,FALSE))/360,1)&lt;MOD((((MID((MID((IF(ISERR(A862),"",fctsoleil(A862,fctlattodouble(VLOOKUP(D862,#REF!,3,FALSE)),fctlontodouble(VLOOKUP(D862,#REF!,4,FALSE)),FALSE))),7,4)),1,2))*60+MID((MID((IF(ISERR(A862),"",fctsoleil(A862,fctlattodouble(VLOOKUP(D862,#REF!,3,FALSE)),fctlontodouble(VLOOKUP(D862,#REF!,4,FALSE)),FALSE))),7,4)),3,4))/(60*24))-fctlontodouble(VLOOKUP(D862,#REF!,4,FALSE))/360,1)
),1," "),"")</f>
        <v/>
      </c>
      <c r="M862" s="79" t="str">
        <f t="shared" si="44"/>
        <v/>
      </c>
      <c r="N862" s="94"/>
      <c r="O862" s="83"/>
      <c r="P862" s="95"/>
      <c r="Q862" s="96"/>
      <c r="R862" s="97" t="str">
        <f>IF(AND(A862&lt;&gt;0,B862&lt;&gt;0,D862&lt;&gt;0,C862&lt;&gt;0,N862&lt;&gt;0),(vol_de_nuit(B862,D862,A862,C862,N862/24)*24),"")</f>
        <v/>
      </c>
      <c r="S862" s="98"/>
      <c r="T862" s="95"/>
      <c r="U862" s="99"/>
      <c r="V862" s="100"/>
      <c r="W862" s="101"/>
      <c r="X862" s="116" t="str">
        <f>IFERROR(IF(AND(VLOOKUP($F862,'Aircraft list'!$A$4:$G$39,2,FALSE)="YES",VLOOKUP($F862,'Aircraft list'!$A$4:$G$39,4,FALSE)="YES"),T862,""),"")</f>
        <v/>
      </c>
      <c r="Y862" s="115" t="str">
        <f>IFERROR(IF(AND(VLOOKUP($F862,'Aircraft list'!$A$4:$G$39,2,FALSE)="YES",VLOOKUP($F862,'Aircraft list'!$A$4:$G$39,4,FALSE)="YES"),V862,""),"")</f>
        <v/>
      </c>
      <c r="Z862" s="116" t="str">
        <f>IFERROR(IF(AND(VLOOKUP($F862,'Aircraft list'!$A$4:$G$39,3,FALSE)="YES",VLOOKUP($F862,'Aircraft list'!$A$4:$G$39,4,FALSE)="YES"),T862,""),"")</f>
        <v/>
      </c>
      <c r="AA862" s="115" t="str">
        <f>IFERROR(IF(AND(VLOOKUP($F862,'Aircraft list'!$A$4:$G$39,3,FALSE)="YES",VLOOKUP($F862,'Aircraft list'!$A$4:$G$39,4,FALSE)="YES"),V862,""),"")</f>
        <v/>
      </c>
      <c r="AB862" s="116" t="str">
        <f>IFERROR(IF(AND(VLOOKUP($F862,'Aircraft list'!$A$4:$G$39,2,FALSE)="YES",VLOOKUP($F862,'Aircraft list'!$A$4:$G$39,6,FALSE)="YES"),T862,""),"")</f>
        <v/>
      </c>
      <c r="AC862" s="115" t="str">
        <f>IFERROR(IF(AND(VLOOKUP($F862,'Aircraft list'!$A$4:$G$39,2,FALSE)="YES",VLOOKUP($F862,'Aircraft list'!$A$4:$G$39,6,FALSE)="YES"),V862,""),"")</f>
        <v/>
      </c>
      <c r="AD862" s="116" t="str">
        <f>IFERROR(IF(AND(VLOOKUP($F862,'Aircraft list'!$A$4:$G$39,3,FALSE)="YES",VLOOKUP($F862,'Aircraft list'!$A$4:$G$39,6,FALSE)="YES"),T862,""),"")</f>
        <v/>
      </c>
      <c r="AE862" s="117" t="str">
        <f>IFERROR(IF(AND(VLOOKUP($F862,'Aircraft list'!$A$4:$G$39,3,FALSE)="YES",VLOOKUP($F862,'Aircraft list'!$A$4:$G$39,6,FALSE)="YES"),U862,""),"")</f>
        <v/>
      </c>
      <c r="AF862" s="115" t="str">
        <f>IFERROR(IF(AND(VLOOKUP($F862,'Aircraft list'!$A$4:$G$39,3,FALSE)="YES",VLOOKUP($F862,'Aircraft list'!$A$4:$G$39,6,FALSE)="YES"),V862,""),"")</f>
        <v/>
      </c>
      <c r="AG862" s="116" t="str">
        <f>IFERROR(IF(VLOOKUP($F862,'Aircraft list'!$A$4:$G$39,5,FALSE)="YES",T862,""),"")</f>
        <v/>
      </c>
      <c r="AH862" s="117" t="str">
        <f>IFERROR(IF(VLOOKUP($F862,'Aircraft list'!$A$4:$G$39,5,FALSE)="YES",U862,""),"")</f>
        <v/>
      </c>
      <c r="AI862" s="115" t="str">
        <f>IFERROR(IF(VLOOKUP($F862,'Aircraft list'!$A$4:$G$39,5,FALSE)="YES",V862,""),"")</f>
        <v/>
      </c>
      <c r="AJ862" s="101"/>
      <c r="AK862" s="101"/>
      <c r="AL862" s="101"/>
      <c r="AM862" s="102" t="str">
        <f>IFERROR(IF(VLOOKUP($F862,'Aircraft list'!$A$4:$G$39,7,FALSE)="YES",N862,""),"")</f>
        <v/>
      </c>
      <c r="AN862" s="112"/>
      <c r="AO862" s="101"/>
      <c r="AP862" s="101"/>
      <c r="AQ862" s="101"/>
      <c r="AR862" s="111"/>
      <c r="AS862" s="102"/>
      <c r="AT862" s="102"/>
    </row>
    <row r="863" spans="1:46" s="50" customFormat="1">
      <c r="A863" s="84"/>
      <c r="B863" s="75"/>
      <c r="C863" s="76"/>
      <c r="D863" s="77"/>
      <c r="E863" s="73" t="str">
        <f t="shared" si="42"/>
        <v/>
      </c>
      <c r="F863" s="79"/>
      <c r="G863" s="80"/>
      <c r="H863" s="50" t="str">
        <f>IFERROR(IF(VLOOKUP(F863,'Aircraft list'!$A$4:$T$59, 3,FALSE)="YES", "ME", "SE" )," ")</f>
        <v xml:space="preserve"> </v>
      </c>
      <c r="I863" s="80"/>
      <c r="J863" s="81" t="str">
        <f ca="1">IFERROR(IF(AND(
MOD(C863-fctlontodouble(VLOOKUP(B863,#REF!,4,FALSE))/360,1)&gt;=MOD((((MID((MID((IF(ISERR(A863),"",fctsoleil(A863,fctlattodouble(VLOOKUP(B863,#REF!,3,FALSE)),fctlontodouble(VLOOKUP(B863,#REF!,4,FALSE)),FALSE))),1,4)),1,2))*60+MID((MID((IF(ISERR(A863),"",fctsoleil(A863,fctlattodouble(VLOOKUP(B863,#REF!,3,FALSE)),fctlontodouble(VLOOKUP(B863,#REF!,4,FALSE)),FALSE))),1,4)),3,4))/(60*24))-fctlontodouble(VLOOKUP(B863,#REF!,4,FALSE))/360,1),
MOD(C863-fctlontodouble(VLOOKUP(B863,#REF!,4,FALSE))/360,1)&lt;MOD((((MID((MID((IF(ISERR(A863),"",fctsoleil(A863,fctlattodouble(VLOOKUP(B863,#REF!,3,FALSE)),fctlontodouble(VLOOKUP(B863,#REF!,4,FALSE)),FALSE))),7,4)),1,2))*60+MID((MID((IF(ISERR(A863),"",fctsoleil(A863,fctlattodouble(VLOOKUP(B863,#REF!,3,FALSE)),fctlontodouble(VLOOKUP(B863,#REF!,4,FALSE)),FALSE))),7,4)),3,4))/(60*24))-fctlontodouble(VLOOKUP(B863,#REF!,4,FALSE))/360,1)
),1,""),"")</f>
        <v/>
      </c>
      <c r="K863" s="82" t="str">
        <f t="shared" si="43"/>
        <v/>
      </c>
      <c r="L863" s="79" t="str">
        <f ca="1">IFERROR(IF(AND(
MOD(E863-fctlontodouble(VLOOKUP(D863,#REF!,4,FALSE))/360,1)&gt;=MOD((((MID((MID((IF(ISERR(A863),"",fctsoleil(A863,fctlattodouble(VLOOKUP(D863,#REF!,3,FALSE)),fctlontodouble(VLOOKUP(D863,#REF!,4,FALSE)),FALSE))),1,4)),1,2))*60+MID((MID((IF(ISERR(A863),"",fctsoleil(A863,fctlattodouble(VLOOKUP(D863,#REF!,3,FALSE)),fctlontodouble(VLOOKUP(D863,#REF!,4,FALSE)),FALSE))),1,4)),3,4))/(60*24))-fctlontodouble(VLOOKUP(D863,#REF!,4,FALSE))/360,1),
MOD(E863-fctlontodouble(VLOOKUP(D863,#REF!,4,FALSE))/360,1)&lt;MOD((((MID((MID((IF(ISERR(A863),"",fctsoleil(A863,fctlattodouble(VLOOKUP(D863,#REF!,3,FALSE)),fctlontodouble(VLOOKUP(D863,#REF!,4,FALSE)),FALSE))),7,4)),1,2))*60+MID((MID((IF(ISERR(A863),"",fctsoleil(A863,fctlattodouble(VLOOKUP(D863,#REF!,3,FALSE)),fctlontodouble(VLOOKUP(D863,#REF!,4,FALSE)),FALSE))),7,4)),3,4))/(60*24))-fctlontodouble(VLOOKUP(D863,#REF!,4,FALSE))/360,1)
),1," "),"")</f>
        <v/>
      </c>
      <c r="M863" s="79" t="str">
        <f t="shared" si="44"/>
        <v/>
      </c>
      <c r="N863" s="94"/>
      <c r="O863" s="83"/>
      <c r="P863" s="95"/>
      <c r="Q863" s="96"/>
      <c r="R863" s="97" t="str">
        <f>IF(AND(A863&lt;&gt;0,B863&lt;&gt;0,D863&lt;&gt;0,C863&lt;&gt;0,N863&lt;&gt;0),(vol_de_nuit(B863,D863,A863,C863,N863/24)*24),"")</f>
        <v/>
      </c>
      <c r="S863" s="98"/>
      <c r="T863" s="95"/>
      <c r="U863" s="99"/>
      <c r="V863" s="100"/>
      <c r="W863" s="101"/>
      <c r="X863" s="116" t="str">
        <f>IFERROR(IF(AND(VLOOKUP($F863,'Aircraft list'!$A$4:$G$39,2,FALSE)="YES",VLOOKUP($F863,'Aircraft list'!$A$4:$G$39,4,FALSE)="YES"),T863,""),"")</f>
        <v/>
      </c>
      <c r="Y863" s="115" t="str">
        <f>IFERROR(IF(AND(VLOOKUP($F863,'Aircraft list'!$A$4:$G$39,2,FALSE)="YES",VLOOKUP($F863,'Aircraft list'!$A$4:$G$39,4,FALSE)="YES"),V863,""),"")</f>
        <v/>
      </c>
      <c r="Z863" s="116" t="str">
        <f>IFERROR(IF(AND(VLOOKUP($F863,'Aircraft list'!$A$4:$G$39,3,FALSE)="YES",VLOOKUP($F863,'Aircraft list'!$A$4:$G$39,4,FALSE)="YES"),T863,""),"")</f>
        <v/>
      </c>
      <c r="AA863" s="115" t="str">
        <f>IFERROR(IF(AND(VLOOKUP($F863,'Aircraft list'!$A$4:$G$39,3,FALSE)="YES",VLOOKUP($F863,'Aircraft list'!$A$4:$G$39,4,FALSE)="YES"),V863,""),"")</f>
        <v/>
      </c>
      <c r="AB863" s="116" t="str">
        <f>IFERROR(IF(AND(VLOOKUP($F863,'Aircraft list'!$A$4:$G$39,2,FALSE)="YES",VLOOKUP($F863,'Aircraft list'!$A$4:$G$39,6,FALSE)="YES"),T863,""),"")</f>
        <v/>
      </c>
      <c r="AC863" s="115" t="str">
        <f>IFERROR(IF(AND(VLOOKUP($F863,'Aircraft list'!$A$4:$G$39,2,FALSE)="YES",VLOOKUP($F863,'Aircraft list'!$A$4:$G$39,6,FALSE)="YES"),V863,""),"")</f>
        <v/>
      </c>
      <c r="AD863" s="116" t="str">
        <f>IFERROR(IF(AND(VLOOKUP($F863,'Aircraft list'!$A$4:$G$39,3,FALSE)="YES",VLOOKUP($F863,'Aircraft list'!$A$4:$G$39,6,FALSE)="YES"),T863,""),"")</f>
        <v/>
      </c>
      <c r="AE863" s="117" t="str">
        <f>IFERROR(IF(AND(VLOOKUP($F863,'Aircraft list'!$A$4:$G$39,3,FALSE)="YES",VLOOKUP($F863,'Aircraft list'!$A$4:$G$39,6,FALSE)="YES"),U863,""),"")</f>
        <v/>
      </c>
      <c r="AF863" s="115" t="str">
        <f>IFERROR(IF(AND(VLOOKUP($F863,'Aircraft list'!$A$4:$G$39,3,FALSE)="YES",VLOOKUP($F863,'Aircraft list'!$A$4:$G$39,6,FALSE)="YES"),V863,""),"")</f>
        <v/>
      </c>
      <c r="AG863" s="116" t="str">
        <f>IFERROR(IF(VLOOKUP($F863,'Aircraft list'!$A$4:$G$39,5,FALSE)="YES",T863,""),"")</f>
        <v/>
      </c>
      <c r="AH863" s="117" t="str">
        <f>IFERROR(IF(VLOOKUP($F863,'Aircraft list'!$A$4:$G$39,5,FALSE)="YES",U863,""),"")</f>
        <v/>
      </c>
      <c r="AI863" s="115" t="str">
        <f>IFERROR(IF(VLOOKUP($F863,'Aircraft list'!$A$4:$G$39,5,FALSE)="YES",V863,""),"")</f>
        <v/>
      </c>
      <c r="AJ863" s="101"/>
      <c r="AK863" s="101"/>
      <c r="AL863" s="101"/>
      <c r="AM863" s="102" t="str">
        <f>IFERROR(IF(VLOOKUP($F863,'Aircraft list'!$A$4:$G$39,7,FALSE)="YES",N863,""),"")</f>
        <v/>
      </c>
      <c r="AN863" s="112"/>
      <c r="AO863" s="101"/>
      <c r="AP863" s="101"/>
      <c r="AQ863" s="101"/>
      <c r="AR863" s="111"/>
      <c r="AS863" s="102"/>
      <c r="AT863" s="102"/>
    </row>
    <row r="864" spans="1:46" s="50" customFormat="1">
      <c r="A864" s="84"/>
      <c r="B864" s="75"/>
      <c r="C864" s="76"/>
      <c r="D864" s="77"/>
      <c r="E864" s="73" t="str">
        <f t="shared" si="42"/>
        <v/>
      </c>
      <c r="F864" s="79"/>
      <c r="G864" s="80"/>
      <c r="H864" s="50" t="str">
        <f>IFERROR(IF(VLOOKUP(F864,'Aircraft list'!$A$4:$T$59, 3,FALSE)="YES", "ME", "SE" )," ")</f>
        <v xml:space="preserve"> </v>
      </c>
      <c r="I864" s="80"/>
      <c r="J864" s="81" t="str">
        <f ca="1">IFERROR(IF(AND(
MOD(C864-fctlontodouble(VLOOKUP(B864,#REF!,4,FALSE))/360,1)&gt;=MOD((((MID((MID((IF(ISERR(A864),"",fctsoleil(A864,fctlattodouble(VLOOKUP(B864,#REF!,3,FALSE)),fctlontodouble(VLOOKUP(B864,#REF!,4,FALSE)),FALSE))),1,4)),1,2))*60+MID((MID((IF(ISERR(A864),"",fctsoleil(A864,fctlattodouble(VLOOKUP(B864,#REF!,3,FALSE)),fctlontodouble(VLOOKUP(B864,#REF!,4,FALSE)),FALSE))),1,4)),3,4))/(60*24))-fctlontodouble(VLOOKUP(B864,#REF!,4,FALSE))/360,1),
MOD(C864-fctlontodouble(VLOOKUP(B864,#REF!,4,FALSE))/360,1)&lt;MOD((((MID((MID((IF(ISERR(A864),"",fctsoleil(A864,fctlattodouble(VLOOKUP(B864,#REF!,3,FALSE)),fctlontodouble(VLOOKUP(B864,#REF!,4,FALSE)),FALSE))),7,4)),1,2))*60+MID((MID((IF(ISERR(A864),"",fctsoleil(A864,fctlattodouble(VLOOKUP(B864,#REF!,3,FALSE)),fctlontodouble(VLOOKUP(B864,#REF!,4,FALSE)),FALSE))),7,4)),3,4))/(60*24))-fctlontodouble(VLOOKUP(B864,#REF!,4,FALSE))/360,1)
),1,""),"")</f>
        <v/>
      </c>
      <c r="K864" s="82" t="str">
        <f t="shared" si="43"/>
        <v/>
      </c>
      <c r="L864" s="79" t="str">
        <f ca="1">IFERROR(IF(AND(
MOD(E864-fctlontodouble(VLOOKUP(D864,#REF!,4,FALSE))/360,1)&gt;=MOD((((MID((MID((IF(ISERR(A864),"",fctsoleil(A864,fctlattodouble(VLOOKUP(D864,#REF!,3,FALSE)),fctlontodouble(VLOOKUP(D864,#REF!,4,FALSE)),FALSE))),1,4)),1,2))*60+MID((MID((IF(ISERR(A864),"",fctsoleil(A864,fctlattodouble(VLOOKUP(D864,#REF!,3,FALSE)),fctlontodouble(VLOOKUP(D864,#REF!,4,FALSE)),FALSE))),1,4)),3,4))/(60*24))-fctlontodouble(VLOOKUP(D864,#REF!,4,FALSE))/360,1),
MOD(E864-fctlontodouble(VLOOKUP(D864,#REF!,4,FALSE))/360,1)&lt;MOD((((MID((MID((IF(ISERR(A864),"",fctsoleil(A864,fctlattodouble(VLOOKUP(D864,#REF!,3,FALSE)),fctlontodouble(VLOOKUP(D864,#REF!,4,FALSE)),FALSE))),7,4)),1,2))*60+MID((MID((IF(ISERR(A864),"",fctsoleil(A864,fctlattodouble(VLOOKUP(D864,#REF!,3,FALSE)),fctlontodouble(VLOOKUP(D864,#REF!,4,FALSE)),FALSE))),7,4)),3,4))/(60*24))-fctlontodouble(VLOOKUP(D864,#REF!,4,FALSE))/360,1)
),1," "),"")</f>
        <v/>
      </c>
      <c r="M864" s="79" t="str">
        <f t="shared" si="44"/>
        <v/>
      </c>
      <c r="N864" s="94"/>
      <c r="O864" s="83"/>
      <c r="P864" s="95"/>
      <c r="Q864" s="96"/>
      <c r="R864" s="97" t="str">
        <f>IF(AND(A864&lt;&gt;0,B864&lt;&gt;0,D864&lt;&gt;0,C864&lt;&gt;0,N864&lt;&gt;0),(vol_de_nuit(B864,D864,A864,C864,N864/24)*24),"")</f>
        <v/>
      </c>
      <c r="S864" s="98"/>
      <c r="T864" s="95"/>
      <c r="U864" s="99"/>
      <c r="V864" s="100"/>
      <c r="W864" s="101"/>
      <c r="X864" s="116" t="str">
        <f>IFERROR(IF(AND(VLOOKUP($F864,'Aircraft list'!$A$4:$G$39,2,FALSE)="YES",VLOOKUP($F864,'Aircraft list'!$A$4:$G$39,4,FALSE)="YES"),T864,""),"")</f>
        <v/>
      </c>
      <c r="Y864" s="115" t="str">
        <f>IFERROR(IF(AND(VLOOKUP($F864,'Aircraft list'!$A$4:$G$39,2,FALSE)="YES",VLOOKUP($F864,'Aircraft list'!$A$4:$G$39,4,FALSE)="YES"),V864,""),"")</f>
        <v/>
      </c>
      <c r="Z864" s="116" t="str">
        <f>IFERROR(IF(AND(VLOOKUP($F864,'Aircraft list'!$A$4:$G$39,3,FALSE)="YES",VLOOKUP($F864,'Aircraft list'!$A$4:$G$39,4,FALSE)="YES"),T864,""),"")</f>
        <v/>
      </c>
      <c r="AA864" s="115" t="str">
        <f>IFERROR(IF(AND(VLOOKUP($F864,'Aircraft list'!$A$4:$G$39,3,FALSE)="YES",VLOOKUP($F864,'Aircraft list'!$A$4:$G$39,4,FALSE)="YES"),V864,""),"")</f>
        <v/>
      </c>
      <c r="AB864" s="116" t="str">
        <f>IFERROR(IF(AND(VLOOKUP($F864,'Aircraft list'!$A$4:$G$39,2,FALSE)="YES",VLOOKUP($F864,'Aircraft list'!$A$4:$G$39,6,FALSE)="YES"),T864,""),"")</f>
        <v/>
      </c>
      <c r="AC864" s="115" t="str">
        <f>IFERROR(IF(AND(VLOOKUP($F864,'Aircraft list'!$A$4:$G$39,2,FALSE)="YES",VLOOKUP($F864,'Aircraft list'!$A$4:$G$39,6,FALSE)="YES"),V864,""),"")</f>
        <v/>
      </c>
      <c r="AD864" s="116" t="str">
        <f>IFERROR(IF(AND(VLOOKUP($F864,'Aircraft list'!$A$4:$G$39,3,FALSE)="YES",VLOOKUP($F864,'Aircraft list'!$A$4:$G$39,6,FALSE)="YES"),T864,""),"")</f>
        <v/>
      </c>
      <c r="AE864" s="117" t="str">
        <f>IFERROR(IF(AND(VLOOKUP($F864,'Aircraft list'!$A$4:$G$39,3,FALSE)="YES",VLOOKUP($F864,'Aircraft list'!$A$4:$G$39,6,FALSE)="YES"),U864,""),"")</f>
        <v/>
      </c>
      <c r="AF864" s="115" t="str">
        <f>IFERROR(IF(AND(VLOOKUP($F864,'Aircraft list'!$A$4:$G$39,3,FALSE)="YES",VLOOKUP($F864,'Aircraft list'!$A$4:$G$39,6,FALSE)="YES"),V864,""),"")</f>
        <v/>
      </c>
      <c r="AG864" s="116" t="str">
        <f>IFERROR(IF(VLOOKUP($F864,'Aircraft list'!$A$4:$G$39,5,FALSE)="YES",T864,""),"")</f>
        <v/>
      </c>
      <c r="AH864" s="117" t="str">
        <f>IFERROR(IF(VLOOKUP($F864,'Aircraft list'!$A$4:$G$39,5,FALSE)="YES",U864,""),"")</f>
        <v/>
      </c>
      <c r="AI864" s="115" t="str">
        <f>IFERROR(IF(VLOOKUP($F864,'Aircraft list'!$A$4:$G$39,5,FALSE)="YES",V864,""),"")</f>
        <v/>
      </c>
      <c r="AJ864" s="101"/>
      <c r="AK864" s="101"/>
      <c r="AL864" s="101"/>
      <c r="AM864" s="102" t="str">
        <f>IFERROR(IF(VLOOKUP($F864,'Aircraft list'!$A$4:$G$39,7,FALSE)="YES",N864,""),"")</f>
        <v/>
      </c>
      <c r="AN864" s="112"/>
      <c r="AO864" s="101"/>
      <c r="AP864" s="101"/>
      <c r="AQ864" s="101"/>
      <c r="AR864" s="111"/>
      <c r="AS864" s="102"/>
      <c r="AT864" s="102"/>
    </row>
    <row r="865" spans="1:46" s="50" customFormat="1">
      <c r="A865" s="84"/>
      <c r="B865" s="75"/>
      <c r="C865" s="76"/>
      <c r="D865" s="77"/>
      <c r="E865" s="73" t="str">
        <f t="shared" si="42"/>
        <v/>
      </c>
      <c r="F865" s="79"/>
      <c r="G865" s="80"/>
      <c r="H865" s="50" t="str">
        <f>IFERROR(IF(VLOOKUP(F865,'Aircraft list'!$A$4:$T$59, 3,FALSE)="YES", "ME", "SE" )," ")</f>
        <v xml:space="preserve"> </v>
      </c>
      <c r="I865" s="80"/>
      <c r="J865" s="81" t="str">
        <f ca="1">IFERROR(IF(AND(
MOD(C865-fctlontodouble(VLOOKUP(B865,#REF!,4,FALSE))/360,1)&gt;=MOD((((MID((MID((IF(ISERR(A865),"",fctsoleil(A865,fctlattodouble(VLOOKUP(B865,#REF!,3,FALSE)),fctlontodouble(VLOOKUP(B865,#REF!,4,FALSE)),FALSE))),1,4)),1,2))*60+MID((MID((IF(ISERR(A865),"",fctsoleil(A865,fctlattodouble(VLOOKUP(B865,#REF!,3,FALSE)),fctlontodouble(VLOOKUP(B865,#REF!,4,FALSE)),FALSE))),1,4)),3,4))/(60*24))-fctlontodouble(VLOOKUP(B865,#REF!,4,FALSE))/360,1),
MOD(C865-fctlontodouble(VLOOKUP(B865,#REF!,4,FALSE))/360,1)&lt;MOD((((MID((MID((IF(ISERR(A865),"",fctsoleil(A865,fctlattodouble(VLOOKUP(B865,#REF!,3,FALSE)),fctlontodouble(VLOOKUP(B865,#REF!,4,FALSE)),FALSE))),7,4)),1,2))*60+MID((MID((IF(ISERR(A865),"",fctsoleil(A865,fctlattodouble(VLOOKUP(B865,#REF!,3,FALSE)),fctlontodouble(VLOOKUP(B865,#REF!,4,FALSE)),FALSE))),7,4)),3,4))/(60*24))-fctlontodouble(VLOOKUP(B865,#REF!,4,FALSE))/360,1)
),1,""),"")</f>
        <v/>
      </c>
      <c r="K865" s="82" t="str">
        <f t="shared" si="43"/>
        <v/>
      </c>
      <c r="L865" s="79" t="str">
        <f ca="1">IFERROR(IF(AND(
MOD(E865-fctlontodouble(VLOOKUP(D865,#REF!,4,FALSE))/360,1)&gt;=MOD((((MID((MID((IF(ISERR(A865),"",fctsoleil(A865,fctlattodouble(VLOOKUP(D865,#REF!,3,FALSE)),fctlontodouble(VLOOKUP(D865,#REF!,4,FALSE)),FALSE))),1,4)),1,2))*60+MID((MID((IF(ISERR(A865),"",fctsoleil(A865,fctlattodouble(VLOOKUP(D865,#REF!,3,FALSE)),fctlontodouble(VLOOKUP(D865,#REF!,4,FALSE)),FALSE))),1,4)),3,4))/(60*24))-fctlontodouble(VLOOKUP(D865,#REF!,4,FALSE))/360,1),
MOD(E865-fctlontodouble(VLOOKUP(D865,#REF!,4,FALSE))/360,1)&lt;MOD((((MID((MID((IF(ISERR(A865),"",fctsoleil(A865,fctlattodouble(VLOOKUP(D865,#REF!,3,FALSE)),fctlontodouble(VLOOKUP(D865,#REF!,4,FALSE)),FALSE))),7,4)),1,2))*60+MID((MID((IF(ISERR(A865),"",fctsoleil(A865,fctlattodouble(VLOOKUP(D865,#REF!,3,FALSE)),fctlontodouble(VLOOKUP(D865,#REF!,4,FALSE)),FALSE))),7,4)),3,4))/(60*24))-fctlontodouble(VLOOKUP(D865,#REF!,4,FALSE))/360,1)
),1," "),"")</f>
        <v/>
      </c>
      <c r="M865" s="79" t="str">
        <f t="shared" si="44"/>
        <v/>
      </c>
      <c r="N865" s="94"/>
      <c r="O865" s="83"/>
      <c r="P865" s="95"/>
      <c r="Q865" s="96"/>
      <c r="R865" s="97" t="str">
        <f>IF(AND(A865&lt;&gt;0,B865&lt;&gt;0,D865&lt;&gt;0,C865&lt;&gt;0,N865&lt;&gt;0),(vol_de_nuit(B865,D865,A865,C865,N865/24)*24),"")</f>
        <v/>
      </c>
      <c r="S865" s="98"/>
      <c r="T865" s="95"/>
      <c r="U865" s="99"/>
      <c r="V865" s="100"/>
      <c r="W865" s="101"/>
      <c r="X865" s="116" t="str">
        <f>IFERROR(IF(AND(VLOOKUP($F865,'Aircraft list'!$A$4:$G$39,2,FALSE)="YES",VLOOKUP($F865,'Aircraft list'!$A$4:$G$39,4,FALSE)="YES"),T865,""),"")</f>
        <v/>
      </c>
      <c r="Y865" s="115" t="str">
        <f>IFERROR(IF(AND(VLOOKUP($F865,'Aircraft list'!$A$4:$G$39,2,FALSE)="YES",VLOOKUP($F865,'Aircraft list'!$A$4:$G$39,4,FALSE)="YES"),V865,""),"")</f>
        <v/>
      </c>
      <c r="Z865" s="116" t="str">
        <f>IFERROR(IF(AND(VLOOKUP($F865,'Aircraft list'!$A$4:$G$39,3,FALSE)="YES",VLOOKUP($F865,'Aircraft list'!$A$4:$G$39,4,FALSE)="YES"),T865,""),"")</f>
        <v/>
      </c>
      <c r="AA865" s="115" t="str">
        <f>IFERROR(IF(AND(VLOOKUP($F865,'Aircraft list'!$A$4:$G$39,3,FALSE)="YES",VLOOKUP($F865,'Aircraft list'!$A$4:$G$39,4,FALSE)="YES"),V865,""),"")</f>
        <v/>
      </c>
      <c r="AB865" s="116" t="str">
        <f>IFERROR(IF(AND(VLOOKUP($F865,'Aircraft list'!$A$4:$G$39,2,FALSE)="YES",VLOOKUP($F865,'Aircraft list'!$A$4:$G$39,6,FALSE)="YES"),T865,""),"")</f>
        <v/>
      </c>
      <c r="AC865" s="115" t="str">
        <f>IFERROR(IF(AND(VLOOKUP($F865,'Aircraft list'!$A$4:$G$39,2,FALSE)="YES",VLOOKUP($F865,'Aircraft list'!$A$4:$G$39,6,FALSE)="YES"),V865,""),"")</f>
        <v/>
      </c>
      <c r="AD865" s="116" t="str">
        <f>IFERROR(IF(AND(VLOOKUP($F865,'Aircraft list'!$A$4:$G$39,3,FALSE)="YES",VLOOKUP($F865,'Aircraft list'!$A$4:$G$39,6,FALSE)="YES"),T865,""),"")</f>
        <v/>
      </c>
      <c r="AE865" s="117" t="str">
        <f>IFERROR(IF(AND(VLOOKUP($F865,'Aircraft list'!$A$4:$G$39,3,FALSE)="YES",VLOOKUP($F865,'Aircraft list'!$A$4:$G$39,6,FALSE)="YES"),U865,""),"")</f>
        <v/>
      </c>
      <c r="AF865" s="115" t="str">
        <f>IFERROR(IF(AND(VLOOKUP($F865,'Aircraft list'!$A$4:$G$39,3,FALSE)="YES",VLOOKUP($F865,'Aircraft list'!$A$4:$G$39,6,FALSE)="YES"),V865,""),"")</f>
        <v/>
      </c>
      <c r="AG865" s="116" t="str">
        <f>IFERROR(IF(VLOOKUP($F865,'Aircraft list'!$A$4:$G$39,5,FALSE)="YES",T865,""),"")</f>
        <v/>
      </c>
      <c r="AH865" s="117" t="str">
        <f>IFERROR(IF(VLOOKUP($F865,'Aircraft list'!$A$4:$G$39,5,FALSE)="YES",U865,""),"")</f>
        <v/>
      </c>
      <c r="AI865" s="115" t="str">
        <f>IFERROR(IF(VLOOKUP($F865,'Aircraft list'!$A$4:$G$39,5,FALSE)="YES",V865,""),"")</f>
        <v/>
      </c>
      <c r="AJ865" s="101"/>
      <c r="AK865" s="101"/>
      <c r="AL865" s="101"/>
      <c r="AM865" s="102" t="str">
        <f>IFERROR(IF(VLOOKUP($F865,'Aircraft list'!$A$4:$G$39,7,FALSE)="YES",N865,""),"")</f>
        <v/>
      </c>
      <c r="AN865" s="112"/>
      <c r="AO865" s="101"/>
      <c r="AP865" s="101"/>
      <c r="AQ865" s="101"/>
      <c r="AR865" s="111"/>
      <c r="AS865" s="102"/>
      <c r="AT865" s="102"/>
    </row>
    <row r="866" spans="1:46" s="50" customFormat="1">
      <c r="A866" s="84"/>
      <c r="B866" s="75"/>
      <c r="C866" s="76"/>
      <c r="D866" s="77"/>
      <c r="E866" s="73" t="str">
        <f t="shared" si="42"/>
        <v/>
      </c>
      <c r="F866" s="79"/>
      <c r="G866" s="80"/>
      <c r="H866" s="50" t="str">
        <f>IFERROR(IF(VLOOKUP(F866,'Aircraft list'!$A$4:$T$59, 3,FALSE)="YES", "ME", "SE" )," ")</f>
        <v xml:space="preserve"> </v>
      </c>
      <c r="I866" s="80"/>
      <c r="J866" s="81" t="str">
        <f ca="1">IFERROR(IF(AND(
MOD(C866-fctlontodouble(VLOOKUP(B866,#REF!,4,FALSE))/360,1)&gt;=MOD((((MID((MID((IF(ISERR(A866),"",fctsoleil(A866,fctlattodouble(VLOOKUP(B866,#REF!,3,FALSE)),fctlontodouble(VLOOKUP(B866,#REF!,4,FALSE)),FALSE))),1,4)),1,2))*60+MID((MID((IF(ISERR(A866),"",fctsoleil(A866,fctlattodouble(VLOOKUP(B866,#REF!,3,FALSE)),fctlontodouble(VLOOKUP(B866,#REF!,4,FALSE)),FALSE))),1,4)),3,4))/(60*24))-fctlontodouble(VLOOKUP(B866,#REF!,4,FALSE))/360,1),
MOD(C866-fctlontodouble(VLOOKUP(B866,#REF!,4,FALSE))/360,1)&lt;MOD((((MID((MID((IF(ISERR(A866),"",fctsoleil(A866,fctlattodouble(VLOOKUP(B866,#REF!,3,FALSE)),fctlontodouble(VLOOKUP(B866,#REF!,4,FALSE)),FALSE))),7,4)),1,2))*60+MID((MID((IF(ISERR(A866),"",fctsoleil(A866,fctlattodouble(VLOOKUP(B866,#REF!,3,FALSE)),fctlontodouble(VLOOKUP(B866,#REF!,4,FALSE)),FALSE))),7,4)),3,4))/(60*24))-fctlontodouble(VLOOKUP(B866,#REF!,4,FALSE))/360,1)
),1,""),"")</f>
        <v/>
      </c>
      <c r="K866" s="82" t="str">
        <f t="shared" si="43"/>
        <v/>
      </c>
      <c r="L866" s="79" t="str">
        <f ca="1">IFERROR(IF(AND(
MOD(E866-fctlontodouble(VLOOKUP(D866,#REF!,4,FALSE))/360,1)&gt;=MOD((((MID((MID((IF(ISERR(A866),"",fctsoleil(A866,fctlattodouble(VLOOKUP(D866,#REF!,3,FALSE)),fctlontodouble(VLOOKUP(D866,#REF!,4,FALSE)),FALSE))),1,4)),1,2))*60+MID((MID((IF(ISERR(A866),"",fctsoleil(A866,fctlattodouble(VLOOKUP(D866,#REF!,3,FALSE)),fctlontodouble(VLOOKUP(D866,#REF!,4,FALSE)),FALSE))),1,4)),3,4))/(60*24))-fctlontodouble(VLOOKUP(D866,#REF!,4,FALSE))/360,1),
MOD(E866-fctlontodouble(VLOOKUP(D866,#REF!,4,FALSE))/360,1)&lt;MOD((((MID((MID((IF(ISERR(A866),"",fctsoleil(A866,fctlattodouble(VLOOKUP(D866,#REF!,3,FALSE)),fctlontodouble(VLOOKUP(D866,#REF!,4,FALSE)),FALSE))),7,4)),1,2))*60+MID((MID((IF(ISERR(A866),"",fctsoleil(A866,fctlattodouble(VLOOKUP(D866,#REF!,3,FALSE)),fctlontodouble(VLOOKUP(D866,#REF!,4,FALSE)),FALSE))),7,4)),3,4))/(60*24))-fctlontodouble(VLOOKUP(D866,#REF!,4,FALSE))/360,1)
),1," "),"")</f>
        <v/>
      </c>
      <c r="M866" s="79" t="str">
        <f t="shared" si="44"/>
        <v/>
      </c>
      <c r="N866" s="94"/>
      <c r="O866" s="83"/>
      <c r="P866" s="95"/>
      <c r="Q866" s="96"/>
      <c r="R866" s="97" t="str">
        <f>IF(AND(A866&lt;&gt;0,B866&lt;&gt;0,D866&lt;&gt;0,C866&lt;&gt;0,N866&lt;&gt;0),(vol_de_nuit(B866,D866,A866,C866,N866/24)*24),"")</f>
        <v/>
      </c>
      <c r="S866" s="98"/>
      <c r="T866" s="95"/>
      <c r="U866" s="99"/>
      <c r="V866" s="100"/>
      <c r="W866" s="101"/>
      <c r="X866" s="116" t="str">
        <f>IFERROR(IF(AND(VLOOKUP($F866,'Aircraft list'!$A$4:$G$39,2,FALSE)="YES",VLOOKUP($F866,'Aircraft list'!$A$4:$G$39,4,FALSE)="YES"),T866,""),"")</f>
        <v/>
      </c>
      <c r="Y866" s="115" t="str">
        <f>IFERROR(IF(AND(VLOOKUP($F866,'Aircraft list'!$A$4:$G$39,2,FALSE)="YES",VLOOKUP($F866,'Aircraft list'!$A$4:$G$39,4,FALSE)="YES"),V866,""),"")</f>
        <v/>
      </c>
      <c r="Z866" s="116" t="str">
        <f>IFERROR(IF(AND(VLOOKUP($F866,'Aircraft list'!$A$4:$G$39,3,FALSE)="YES",VLOOKUP($F866,'Aircraft list'!$A$4:$G$39,4,FALSE)="YES"),T866,""),"")</f>
        <v/>
      </c>
      <c r="AA866" s="115" t="str">
        <f>IFERROR(IF(AND(VLOOKUP($F866,'Aircraft list'!$A$4:$G$39,3,FALSE)="YES",VLOOKUP($F866,'Aircraft list'!$A$4:$G$39,4,FALSE)="YES"),V866,""),"")</f>
        <v/>
      </c>
      <c r="AB866" s="116" t="str">
        <f>IFERROR(IF(AND(VLOOKUP($F866,'Aircraft list'!$A$4:$G$39,2,FALSE)="YES",VLOOKUP($F866,'Aircraft list'!$A$4:$G$39,6,FALSE)="YES"),T866,""),"")</f>
        <v/>
      </c>
      <c r="AC866" s="115" t="str">
        <f>IFERROR(IF(AND(VLOOKUP($F866,'Aircraft list'!$A$4:$G$39,2,FALSE)="YES",VLOOKUP($F866,'Aircraft list'!$A$4:$G$39,6,FALSE)="YES"),V866,""),"")</f>
        <v/>
      </c>
      <c r="AD866" s="116" t="str">
        <f>IFERROR(IF(AND(VLOOKUP($F866,'Aircraft list'!$A$4:$G$39,3,FALSE)="YES",VLOOKUP($F866,'Aircraft list'!$A$4:$G$39,6,FALSE)="YES"),T866,""),"")</f>
        <v/>
      </c>
      <c r="AE866" s="117" t="str">
        <f>IFERROR(IF(AND(VLOOKUP($F866,'Aircraft list'!$A$4:$G$39,3,FALSE)="YES",VLOOKUP($F866,'Aircraft list'!$A$4:$G$39,6,FALSE)="YES"),U866,""),"")</f>
        <v/>
      </c>
      <c r="AF866" s="115" t="str">
        <f>IFERROR(IF(AND(VLOOKUP($F866,'Aircraft list'!$A$4:$G$39,3,FALSE)="YES",VLOOKUP($F866,'Aircraft list'!$A$4:$G$39,6,FALSE)="YES"),V866,""),"")</f>
        <v/>
      </c>
      <c r="AG866" s="116" t="str">
        <f>IFERROR(IF(VLOOKUP($F866,'Aircraft list'!$A$4:$G$39,5,FALSE)="YES",T866,""),"")</f>
        <v/>
      </c>
      <c r="AH866" s="117" t="str">
        <f>IFERROR(IF(VLOOKUP($F866,'Aircraft list'!$A$4:$G$39,5,FALSE)="YES",U866,""),"")</f>
        <v/>
      </c>
      <c r="AI866" s="115" t="str">
        <f>IFERROR(IF(VLOOKUP($F866,'Aircraft list'!$A$4:$G$39,5,FALSE)="YES",V866,""),"")</f>
        <v/>
      </c>
      <c r="AJ866" s="101"/>
      <c r="AK866" s="101"/>
      <c r="AL866" s="101"/>
      <c r="AM866" s="102" t="str">
        <f>IFERROR(IF(VLOOKUP($F866,'Aircraft list'!$A$4:$G$39,7,FALSE)="YES",N866,""),"")</f>
        <v/>
      </c>
      <c r="AN866" s="112"/>
      <c r="AO866" s="101"/>
      <c r="AP866" s="101"/>
      <c r="AQ866" s="101"/>
      <c r="AR866" s="111"/>
      <c r="AS866" s="102"/>
      <c r="AT866" s="102"/>
    </row>
    <row r="867" spans="1:46" s="50" customFormat="1">
      <c r="A867" s="84"/>
      <c r="B867" s="75"/>
      <c r="C867" s="76"/>
      <c r="D867" s="77"/>
      <c r="E867" s="73" t="str">
        <f t="shared" si="42"/>
        <v/>
      </c>
      <c r="F867" s="79"/>
      <c r="G867" s="80"/>
      <c r="H867" s="50" t="str">
        <f>IFERROR(IF(VLOOKUP(F867,'Aircraft list'!$A$4:$T$59, 3,FALSE)="YES", "ME", "SE" )," ")</f>
        <v xml:space="preserve"> </v>
      </c>
      <c r="I867" s="80"/>
      <c r="J867" s="81" t="str">
        <f ca="1">IFERROR(IF(AND(
MOD(C867-fctlontodouble(VLOOKUP(B867,#REF!,4,FALSE))/360,1)&gt;=MOD((((MID((MID((IF(ISERR(A867),"",fctsoleil(A867,fctlattodouble(VLOOKUP(B867,#REF!,3,FALSE)),fctlontodouble(VLOOKUP(B867,#REF!,4,FALSE)),FALSE))),1,4)),1,2))*60+MID((MID((IF(ISERR(A867),"",fctsoleil(A867,fctlattodouble(VLOOKUP(B867,#REF!,3,FALSE)),fctlontodouble(VLOOKUP(B867,#REF!,4,FALSE)),FALSE))),1,4)),3,4))/(60*24))-fctlontodouble(VLOOKUP(B867,#REF!,4,FALSE))/360,1),
MOD(C867-fctlontodouble(VLOOKUP(B867,#REF!,4,FALSE))/360,1)&lt;MOD((((MID((MID((IF(ISERR(A867),"",fctsoleil(A867,fctlattodouble(VLOOKUP(B867,#REF!,3,FALSE)),fctlontodouble(VLOOKUP(B867,#REF!,4,FALSE)),FALSE))),7,4)),1,2))*60+MID((MID((IF(ISERR(A867),"",fctsoleil(A867,fctlattodouble(VLOOKUP(B867,#REF!,3,FALSE)),fctlontodouble(VLOOKUP(B867,#REF!,4,FALSE)),FALSE))),7,4)),3,4))/(60*24))-fctlontodouble(VLOOKUP(B867,#REF!,4,FALSE))/360,1)
),1,""),"")</f>
        <v/>
      </c>
      <c r="K867" s="82" t="str">
        <f t="shared" si="43"/>
        <v/>
      </c>
      <c r="L867" s="79" t="str">
        <f ca="1">IFERROR(IF(AND(
MOD(E867-fctlontodouble(VLOOKUP(D867,#REF!,4,FALSE))/360,1)&gt;=MOD((((MID((MID((IF(ISERR(A867),"",fctsoleil(A867,fctlattodouble(VLOOKUP(D867,#REF!,3,FALSE)),fctlontodouble(VLOOKUP(D867,#REF!,4,FALSE)),FALSE))),1,4)),1,2))*60+MID((MID((IF(ISERR(A867),"",fctsoleil(A867,fctlattodouble(VLOOKUP(D867,#REF!,3,FALSE)),fctlontodouble(VLOOKUP(D867,#REF!,4,FALSE)),FALSE))),1,4)),3,4))/(60*24))-fctlontodouble(VLOOKUP(D867,#REF!,4,FALSE))/360,1),
MOD(E867-fctlontodouble(VLOOKUP(D867,#REF!,4,FALSE))/360,1)&lt;MOD((((MID((MID((IF(ISERR(A867),"",fctsoleil(A867,fctlattodouble(VLOOKUP(D867,#REF!,3,FALSE)),fctlontodouble(VLOOKUP(D867,#REF!,4,FALSE)),FALSE))),7,4)),1,2))*60+MID((MID((IF(ISERR(A867),"",fctsoleil(A867,fctlattodouble(VLOOKUP(D867,#REF!,3,FALSE)),fctlontodouble(VLOOKUP(D867,#REF!,4,FALSE)),FALSE))),7,4)),3,4))/(60*24))-fctlontodouble(VLOOKUP(D867,#REF!,4,FALSE))/360,1)
),1," "),"")</f>
        <v/>
      </c>
      <c r="M867" s="79" t="str">
        <f t="shared" si="44"/>
        <v/>
      </c>
      <c r="N867" s="94"/>
      <c r="O867" s="83"/>
      <c r="P867" s="95"/>
      <c r="Q867" s="96"/>
      <c r="R867" s="97" t="str">
        <f>IF(AND(A867&lt;&gt;0,B867&lt;&gt;0,D867&lt;&gt;0,C867&lt;&gt;0,N867&lt;&gt;0),(vol_de_nuit(B867,D867,A867,C867,N867/24)*24),"")</f>
        <v/>
      </c>
      <c r="S867" s="98"/>
      <c r="T867" s="95"/>
      <c r="U867" s="99"/>
      <c r="V867" s="100"/>
      <c r="W867" s="101"/>
      <c r="X867" s="116" t="str">
        <f>IFERROR(IF(AND(VLOOKUP($F867,'Aircraft list'!$A$4:$G$39,2,FALSE)="YES",VLOOKUP($F867,'Aircraft list'!$A$4:$G$39,4,FALSE)="YES"),T867,""),"")</f>
        <v/>
      </c>
      <c r="Y867" s="115" t="str">
        <f>IFERROR(IF(AND(VLOOKUP($F867,'Aircraft list'!$A$4:$G$39,2,FALSE)="YES",VLOOKUP($F867,'Aircraft list'!$A$4:$G$39,4,FALSE)="YES"),V867,""),"")</f>
        <v/>
      </c>
      <c r="Z867" s="116" t="str">
        <f>IFERROR(IF(AND(VLOOKUP($F867,'Aircraft list'!$A$4:$G$39,3,FALSE)="YES",VLOOKUP($F867,'Aircraft list'!$A$4:$G$39,4,FALSE)="YES"),T867,""),"")</f>
        <v/>
      </c>
      <c r="AA867" s="115" t="str">
        <f>IFERROR(IF(AND(VLOOKUP($F867,'Aircraft list'!$A$4:$G$39,3,FALSE)="YES",VLOOKUP($F867,'Aircraft list'!$A$4:$G$39,4,FALSE)="YES"),V867,""),"")</f>
        <v/>
      </c>
      <c r="AB867" s="116" t="str">
        <f>IFERROR(IF(AND(VLOOKUP($F867,'Aircraft list'!$A$4:$G$39,2,FALSE)="YES",VLOOKUP($F867,'Aircraft list'!$A$4:$G$39,6,FALSE)="YES"),T867,""),"")</f>
        <v/>
      </c>
      <c r="AC867" s="115" t="str">
        <f>IFERROR(IF(AND(VLOOKUP($F867,'Aircraft list'!$A$4:$G$39,2,FALSE)="YES",VLOOKUP($F867,'Aircraft list'!$A$4:$G$39,6,FALSE)="YES"),V867,""),"")</f>
        <v/>
      </c>
      <c r="AD867" s="116" t="str">
        <f>IFERROR(IF(AND(VLOOKUP($F867,'Aircraft list'!$A$4:$G$39,3,FALSE)="YES",VLOOKUP($F867,'Aircraft list'!$A$4:$G$39,6,FALSE)="YES"),T867,""),"")</f>
        <v/>
      </c>
      <c r="AE867" s="117" t="str">
        <f>IFERROR(IF(AND(VLOOKUP($F867,'Aircraft list'!$A$4:$G$39,3,FALSE)="YES",VLOOKUP($F867,'Aircraft list'!$A$4:$G$39,6,FALSE)="YES"),U867,""),"")</f>
        <v/>
      </c>
      <c r="AF867" s="115" t="str">
        <f>IFERROR(IF(AND(VLOOKUP($F867,'Aircraft list'!$A$4:$G$39,3,FALSE)="YES",VLOOKUP($F867,'Aircraft list'!$A$4:$G$39,6,FALSE)="YES"),V867,""),"")</f>
        <v/>
      </c>
      <c r="AG867" s="116" t="str">
        <f>IFERROR(IF(VLOOKUP($F867,'Aircraft list'!$A$4:$G$39,5,FALSE)="YES",T867,""),"")</f>
        <v/>
      </c>
      <c r="AH867" s="117" t="str">
        <f>IFERROR(IF(VLOOKUP($F867,'Aircraft list'!$A$4:$G$39,5,FALSE)="YES",U867,""),"")</f>
        <v/>
      </c>
      <c r="AI867" s="115" t="str">
        <f>IFERROR(IF(VLOOKUP($F867,'Aircraft list'!$A$4:$G$39,5,FALSE)="YES",V867,""),"")</f>
        <v/>
      </c>
      <c r="AJ867" s="101"/>
      <c r="AK867" s="101"/>
      <c r="AL867" s="101"/>
      <c r="AM867" s="102" t="str">
        <f>IFERROR(IF(VLOOKUP($F867,'Aircraft list'!$A$4:$G$39,7,FALSE)="YES",N867,""),"")</f>
        <v/>
      </c>
      <c r="AN867" s="112"/>
      <c r="AO867" s="101"/>
      <c r="AP867" s="101"/>
      <c r="AQ867" s="101"/>
      <c r="AR867" s="111"/>
      <c r="AS867" s="102"/>
      <c r="AT867" s="102"/>
    </row>
    <row r="868" spans="1:46" s="50" customFormat="1">
      <c r="A868" s="84"/>
      <c r="B868" s="75"/>
      <c r="C868" s="76"/>
      <c r="D868" s="77"/>
      <c r="E868" s="73" t="str">
        <f t="shared" si="42"/>
        <v/>
      </c>
      <c r="F868" s="79"/>
      <c r="G868" s="80"/>
      <c r="H868" s="50" t="str">
        <f>IFERROR(IF(VLOOKUP(F868,'Aircraft list'!$A$4:$T$59, 3,FALSE)="YES", "ME", "SE" )," ")</f>
        <v xml:space="preserve"> </v>
      </c>
      <c r="I868" s="80"/>
      <c r="J868" s="81" t="str">
        <f ca="1">IFERROR(IF(AND(
MOD(C868-fctlontodouble(VLOOKUP(B868,#REF!,4,FALSE))/360,1)&gt;=MOD((((MID((MID((IF(ISERR(A868),"",fctsoleil(A868,fctlattodouble(VLOOKUP(B868,#REF!,3,FALSE)),fctlontodouble(VLOOKUP(B868,#REF!,4,FALSE)),FALSE))),1,4)),1,2))*60+MID((MID((IF(ISERR(A868),"",fctsoleil(A868,fctlattodouble(VLOOKUP(B868,#REF!,3,FALSE)),fctlontodouble(VLOOKUP(B868,#REF!,4,FALSE)),FALSE))),1,4)),3,4))/(60*24))-fctlontodouble(VLOOKUP(B868,#REF!,4,FALSE))/360,1),
MOD(C868-fctlontodouble(VLOOKUP(B868,#REF!,4,FALSE))/360,1)&lt;MOD((((MID((MID((IF(ISERR(A868),"",fctsoleil(A868,fctlattodouble(VLOOKUP(B868,#REF!,3,FALSE)),fctlontodouble(VLOOKUP(B868,#REF!,4,FALSE)),FALSE))),7,4)),1,2))*60+MID((MID((IF(ISERR(A868),"",fctsoleil(A868,fctlattodouble(VLOOKUP(B868,#REF!,3,FALSE)),fctlontodouble(VLOOKUP(B868,#REF!,4,FALSE)),FALSE))),7,4)),3,4))/(60*24))-fctlontodouble(VLOOKUP(B868,#REF!,4,FALSE))/360,1)
),1,""),"")</f>
        <v/>
      </c>
      <c r="K868" s="82" t="str">
        <f t="shared" si="43"/>
        <v/>
      </c>
      <c r="L868" s="79" t="str">
        <f ca="1">IFERROR(IF(AND(
MOD(E868-fctlontodouble(VLOOKUP(D868,#REF!,4,FALSE))/360,1)&gt;=MOD((((MID((MID((IF(ISERR(A868),"",fctsoleil(A868,fctlattodouble(VLOOKUP(D868,#REF!,3,FALSE)),fctlontodouble(VLOOKUP(D868,#REF!,4,FALSE)),FALSE))),1,4)),1,2))*60+MID((MID((IF(ISERR(A868),"",fctsoleil(A868,fctlattodouble(VLOOKUP(D868,#REF!,3,FALSE)),fctlontodouble(VLOOKUP(D868,#REF!,4,FALSE)),FALSE))),1,4)),3,4))/(60*24))-fctlontodouble(VLOOKUP(D868,#REF!,4,FALSE))/360,1),
MOD(E868-fctlontodouble(VLOOKUP(D868,#REF!,4,FALSE))/360,1)&lt;MOD((((MID((MID((IF(ISERR(A868),"",fctsoleil(A868,fctlattodouble(VLOOKUP(D868,#REF!,3,FALSE)),fctlontodouble(VLOOKUP(D868,#REF!,4,FALSE)),FALSE))),7,4)),1,2))*60+MID((MID((IF(ISERR(A868),"",fctsoleil(A868,fctlattodouble(VLOOKUP(D868,#REF!,3,FALSE)),fctlontodouble(VLOOKUP(D868,#REF!,4,FALSE)),FALSE))),7,4)),3,4))/(60*24))-fctlontodouble(VLOOKUP(D868,#REF!,4,FALSE))/360,1)
),1," "),"")</f>
        <v/>
      </c>
      <c r="M868" s="79" t="str">
        <f t="shared" si="44"/>
        <v/>
      </c>
      <c r="N868" s="94"/>
      <c r="O868" s="83"/>
      <c r="P868" s="95"/>
      <c r="Q868" s="96"/>
      <c r="R868" s="97" t="str">
        <f>IF(AND(A868&lt;&gt;0,B868&lt;&gt;0,D868&lt;&gt;0,C868&lt;&gt;0,N868&lt;&gt;0),(vol_de_nuit(B868,D868,A868,C868,N868/24)*24),"")</f>
        <v/>
      </c>
      <c r="S868" s="98"/>
      <c r="T868" s="95"/>
      <c r="U868" s="99"/>
      <c r="V868" s="100"/>
      <c r="W868" s="101"/>
      <c r="X868" s="116" t="str">
        <f>IFERROR(IF(AND(VLOOKUP($F868,'Aircraft list'!$A$4:$G$39,2,FALSE)="YES",VLOOKUP($F868,'Aircraft list'!$A$4:$G$39,4,FALSE)="YES"),T868,""),"")</f>
        <v/>
      </c>
      <c r="Y868" s="115" t="str">
        <f>IFERROR(IF(AND(VLOOKUP($F868,'Aircraft list'!$A$4:$G$39,2,FALSE)="YES",VLOOKUP($F868,'Aircraft list'!$A$4:$G$39,4,FALSE)="YES"),V868,""),"")</f>
        <v/>
      </c>
      <c r="Z868" s="116" t="str">
        <f>IFERROR(IF(AND(VLOOKUP($F868,'Aircraft list'!$A$4:$G$39,3,FALSE)="YES",VLOOKUP($F868,'Aircraft list'!$A$4:$G$39,4,FALSE)="YES"),T868,""),"")</f>
        <v/>
      </c>
      <c r="AA868" s="115" t="str">
        <f>IFERROR(IF(AND(VLOOKUP($F868,'Aircraft list'!$A$4:$G$39,3,FALSE)="YES",VLOOKUP($F868,'Aircraft list'!$A$4:$G$39,4,FALSE)="YES"),V868,""),"")</f>
        <v/>
      </c>
      <c r="AB868" s="116" t="str">
        <f>IFERROR(IF(AND(VLOOKUP($F868,'Aircraft list'!$A$4:$G$39,2,FALSE)="YES",VLOOKUP($F868,'Aircraft list'!$A$4:$G$39,6,FALSE)="YES"),T868,""),"")</f>
        <v/>
      </c>
      <c r="AC868" s="115" t="str">
        <f>IFERROR(IF(AND(VLOOKUP($F868,'Aircraft list'!$A$4:$G$39,2,FALSE)="YES",VLOOKUP($F868,'Aircraft list'!$A$4:$G$39,6,FALSE)="YES"),V868,""),"")</f>
        <v/>
      </c>
      <c r="AD868" s="116" t="str">
        <f>IFERROR(IF(AND(VLOOKUP($F868,'Aircraft list'!$A$4:$G$39,3,FALSE)="YES",VLOOKUP($F868,'Aircraft list'!$A$4:$G$39,6,FALSE)="YES"),T868,""),"")</f>
        <v/>
      </c>
      <c r="AE868" s="117" t="str">
        <f>IFERROR(IF(AND(VLOOKUP($F868,'Aircraft list'!$A$4:$G$39,3,FALSE)="YES",VLOOKUP($F868,'Aircraft list'!$A$4:$G$39,6,FALSE)="YES"),U868,""),"")</f>
        <v/>
      </c>
      <c r="AF868" s="115" t="str">
        <f>IFERROR(IF(AND(VLOOKUP($F868,'Aircraft list'!$A$4:$G$39,3,FALSE)="YES",VLOOKUP($F868,'Aircraft list'!$A$4:$G$39,6,FALSE)="YES"),V868,""),"")</f>
        <v/>
      </c>
      <c r="AG868" s="116" t="str">
        <f>IFERROR(IF(VLOOKUP($F868,'Aircraft list'!$A$4:$G$39,5,FALSE)="YES",T868,""),"")</f>
        <v/>
      </c>
      <c r="AH868" s="117" t="str">
        <f>IFERROR(IF(VLOOKUP($F868,'Aircraft list'!$A$4:$G$39,5,FALSE)="YES",U868,""),"")</f>
        <v/>
      </c>
      <c r="AI868" s="115" t="str">
        <f>IFERROR(IF(VLOOKUP($F868,'Aircraft list'!$A$4:$G$39,5,FALSE)="YES",V868,""),"")</f>
        <v/>
      </c>
      <c r="AJ868" s="101"/>
      <c r="AK868" s="101"/>
      <c r="AL868" s="101"/>
      <c r="AM868" s="102" t="str">
        <f>IFERROR(IF(VLOOKUP($F868,'Aircraft list'!$A$4:$G$39,7,FALSE)="YES",N868,""),"")</f>
        <v/>
      </c>
      <c r="AN868" s="112"/>
      <c r="AO868" s="101"/>
      <c r="AP868" s="101"/>
      <c r="AQ868" s="101"/>
      <c r="AR868" s="111"/>
      <c r="AS868" s="102"/>
      <c r="AT868" s="102"/>
    </row>
    <row r="869" spans="1:46" s="50" customFormat="1">
      <c r="A869" s="84"/>
      <c r="B869" s="75"/>
      <c r="C869" s="76"/>
      <c r="D869" s="77"/>
      <c r="E869" s="73" t="str">
        <f t="shared" si="42"/>
        <v/>
      </c>
      <c r="F869" s="79"/>
      <c r="G869" s="80"/>
      <c r="H869" s="50" t="str">
        <f>IFERROR(IF(VLOOKUP(F869,'Aircraft list'!$A$4:$T$59, 3,FALSE)="YES", "ME", "SE" )," ")</f>
        <v xml:space="preserve"> </v>
      </c>
      <c r="I869" s="80"/>
      <c r="J869" s="81" t="str">
        <f ca="1">IFERROR(IF(AND(
MOD(C869-fctlontodouble(VLOOKUP(B869,#REF!,4,FALSE))/360,1)&gt;=MOD((((MID((MID((IF(ISERR(A869),"",fctsoleil(A869,fctlattodouble(VLOOKUP(B869,#REF!,3,FALSE)),fctlontodouble(VLOOKUP(B869,#REF!,4,FALSE)),FALSE))),1,4)),1,2))*60+MID((MID((IF(ISERR(A869),"",fctsoleil(A869,fctlattodouble(VLOOKUP(B869,#REF!,3,FALSE)),fctlontodouble(VLOOKUP(B869,#REF!,4,FALSE)),FALSE))),1,4)),3,4))/(60*24))-fctlontodouble(VLOOKUP(B869,#REF!,4,FALSE))/360,1),
MOD(C869-fctlontodouble(VLOOKUP(B869,#REF!,4,FALSE))/360,1)&lt;MOD((((MID((MID((IF(ISERR(A869),"",fctsoleil(A869,fctlattodouble(VLOOKUP(B869,#REF!,3,FALSE)),fctlontodouble(VLOOKUP(B869,#REF!,4,FALSE)),FALSE))),7,4)),1,2))*60+MID((MID((IF(ISERR(A869),"",fctsoleil(A869,fctlattodouble(VLOOKUP(B869,#REF!,3,FALSE)),fctlontodouble(VLOOKUP(B869,#REF!,4,FALSE)),FALSE))),7,4)),3,4))/(60*24))-fctlontodouble(VLOOKUP(B869,#REF!,4,FALSE))/360,1)
),1,""),"")</f>
        <v/>
      </c>
      <c r="K869" s="82" t="str">
        <f t="shared" si="43"/>
        <v/>
      </c>
      <c r="L869" s="79" t="str">
        <f ca="1">IFERROR(IF(AND(
MOD(E869-fctlontodouble(VLOOKUP(D869,#REF!,4,FALSE))/360,1)&gt;=MOD((((MID((MID((IF(ISERR(A869),"",fctsoleil(A869,fctlattodouble(VLOOKUP(D869,#REF!,3,FALSE)),fctlontodouble(VLOOKUP(D869,#REF!,4,FALSE)),FALSE))),1,4)),1,2))*60+MID((MID((IF(ISERR(A869),"",fctsoleil(A869,fctlattodouble(VLOOKUP(D869,#REF!,3,FALSE)),fctlontodouble(VLOOKUP(D869,#REF!,4,FALSE)),FALSE))),1,4)),3,4))/(60*24))-fctlontodouble(VLOOKUP(D869,#REF!,4,FALSE))/360,1),
MOD(E869-fctlontodouble(VLOOKUP(D869,#REF!,4,FALSE))/360,1)&lt;MOD((((MID((MID((IF(ISERR(A869),"",fctsoleil(A869,fctlattodouble(VLOOKUP(D869,#REF!,3,FALSE)),fctlontodouble(VLOOKUP(D869,#REF!,4,FALSE)),FALSE))),7,4)),1,2))*60+MID((MID((IF(ISERR(A869),"",fctsoleil(A869,fctlattodouble(VLOOKUP(D869,#REF!,3,FALSE)),fctlontodouble(VLOOKUP(D869,#REF!,4,FALSE)),FALSE))),7,4)),3,4))/(60*24))-fctlontodouble(VLOOKUP(D869,#REF!,4,FALSE))/360,1)
),1," "),"")</f>
        <v/>
      </c>
      <c r="M869" s="79" t="str">
        <f t="shared" si="44"/>
        <v/>
      </c>
      <c r="N869" s="94"/>
      <c r="O869" s="83"/>
      <c r="P869" s="95"/>
      <c r="Q869" s="96"/>
      <c r="R869" s="97" t="str">
        <f>IF(AND(A869&lt;&gt;0,B869&lt;&gt;0,D869&lt;&gt;0,C869&lt;&gt;0,N869&lt;&gt;0),(vol_de_nuit(B869,D869,A869,C869,N869/24)*24),"")</f>
        <v/>
      </c>
      <c r="S869" s="98"/>
      <c r="T869" s="95"/>
      <c r="U869" s="99"/>
      <c r="V869" s="100"/>
      <c r="W869" s="101"/>
      <c r="X869" s="116" t="str">
        <f>IFERROR(IF(AND(VLOOKUP($F869,'Aircraft list'!$A$4:$G$39,2,FALSE)="YES",VLOOKUP($F869,'Aircraft list'!$A$4:$G$39,4,FALSE)="YES"),T869,""),"")</f>
        <v/>
      </c>
      <c r="Y869" s="115" t="str">
        <f>IFERROR(IF(AND(VLOOKUP($F869,'Aircraft list'!$A$4:$G$39,2,FALSE)="YES",VLOOKUP($F869,'Aircraft list'!$A$4:$G$39,4,FALSE)="YES"),V869,""),"")</f>
        <v/>
      </c>
      <c r="Z869" s="116" t="str">
        <f>IFERROR(IF(AND(VLOOKUP($F869,'Aircraft list'!$A$4:$G$39,3,FALSE)="YES",VLOOKUP($F869,'Aircraft list'!$A$4:$G$39,4,FALSE)="YES"),T869,""),"")</f>
        <v/>
      </c>
      <c r="AA869" s="115" t="str">
        <f>IFERROR(IF(AND(VLOOKUP($F869,'Aircraft list'!$A$4:$G$39,3,FALSE)="YES",VLOOKUP($F869,'Aircraft list'!$A$4:$G$39,4,FALSE)="YES"),V869,""),"")</f>
        <v/>
      </c>
      <c r="AB869" s="116" t="str">
        <f>IFERROR(IF(AND(VLOOKUP($F869,'Aircraft list'!$A$4:$G$39,2,FALSE)="YES",VLOOKUP($F869,'Aircraft list'!$A$4:$G$39,6,FALSE)="YES"),T869,""),"")</f>
        <v/>
      </c>
      <c r="AC869" s="115" t="str">
        <f>IFERROR(IF(AND(VLOOKUP($F869,'Aircraft list'!$A$4:$G$39,2,FALSE)="YES",VLOOKUP($F869,'Aircraft list'!$A$4:$G$39,6,FALSE)="YES"),V869,""),"")</f>
        <v/>
      </c>
      <c r="AD869" s="116" t="str">
        <f>IFERROR(IF(AND(VLOOKUP($F869,'Aircraft list'!$A$4:$G$39,3,FALSE)="YES",VLOOKUP($F869,'Aircraft list'!$A$4:$G$39,6,FALSE)="YES"),T869,""),"")</f>
        <v/>
      </c>
      <c r="AE869" s="117" t="str">
        <f>IFERROR(IF(AND(VLOOKUP($F869,'Aircraft list'!$A$4:$G$39,3,FALSE)="YES",VLOOKUP($F869,'Aircraft list'!$A$4:$G$39,6,FALSE)="YES"),U869,""),"")</f>
        <v/>
      </c>
      <c r="AF869" s="115" t="str">
        <f>IFERROR(IF(AND(VLOOKUP($F869,'Aircraft list'!$A$4:$G$39,3,FALSE)="YES",VLOOKUP($F869,'Aircraft list'!$A$4:$G$39,6,FALSE)="YES"),V869,""),"")</f>
        <v/>
      </c>
      <c r="AG869" s="116" t="str">
        <f>IFERROR(IF(VLOOKUP($F869,'Aircraft list'!$A$4:$G$39,5,FALSE)="YES",T869,""),"")</f>
        <v/>
      </c>
      <c r="AH869" s="117" t="str">
        <f>IFERROR(IF(VLOOKUP($F869,'Aircraft list'!$A$4:$G$39,5,FALSE)="YES",U869,""),"")</f>
        <v/>
      </c>
      <c r="AI869" s="115" t="str">
        <f>IFERROR(IF(VLOOKUP($F869,'Aircraft list'!$A$4:$G$39,5,FALSE)="YES",V869,""),"")</f>
        <v/>
      </c>
      <c r="AJ869" s="101"/>
      <c r="AK869" s="101"/>
      <c r="AL869" s="101"/>
      <c r="AM869" s="102" t="str">
        <f>IFERROR(IF(VLOOKUP($F869,'Aircraft list'!$A$4:$G$39,7,FALSE)="YES",N869,""),"")</f>
        <v/>
      </c>
      <c r="AN869" s="112"/>
      <c r="AO869" s="101"/>
      <c r="AP869" s="101"/>
      <c r="AQ869" s="101"/>
      <c r="AR869" s="111"/>
      <c r="AS869" s="102"/>
      <c r="AT869" s="102"/>
    </row>
    <row r="870" spans="1:46" s="50" customFormat="1">
      <c r="A870" s="84"/>
      <c r="B870" s="75"/>
      <c r="C870" s="76"/>
      <c r="D870" s="77"/>
      <c r="E870" s="73" t="str">
        <f t="shared" si="42"/>
        <v/>
      </c>
      <c r="F870" s="79"/>
      <c r="G870" s="80"/>
      <c r="H870" s="50" t="str">
        <f>IFERROR(IF(VLOOKUP(F870,'Aircraft list'!$A$4:$T$59, 3,FALSE)="YES", "ME", "SE" )," ")</f>
        <v xml:space="preserve"> </v>
      </c>
      <c r="I870" s="80"/>
      <c r="J870" s="81" t="str">
        <f ca="1">IFERROR(IF(AND(
MOD(C870-fctlontodouble(VLOOKUP(B870,#REF!,4,FALSE))/360,1)&gt;=MOD((((MID((MID((IF(ISERR(A870),"",fctsoleil(A870,fctlattodouble(VLOOKUP(B870,#REF!,3,FALSE)),fctlontodouble(VLOOKUP(B870,#REF!,4,FALSE)),FALSE))),1,4)),1,2))*60+MID((MID((IF(ISERR(A870),"",fctsoleil(A870,fctlattodouble(VLOOKUP(B870,#REF!,3,FALSE)),fctlontodouble(VLOOKUP(B870,#REF!,4,FALSE)),FALSE))),1,4)),3,4))/(60*24))-fctlontodouble(VLOOKUP(B870,#REF!,4,FALSE))/360,1),
MOD(C870-fctlontodouble(VLOOKUP(B870,#REF!,4,FALSE))/360,1)&lt;MOD((((MID((MID((IF(ISERR(A870),"",fctsoleil(A870,fctlattodouble(VLOOKUP(B870,#REF!,3,FALSE)),fctlontodouble(VLOOKUP(B870,#REF!,4,FALSE)),FALSE))),7,4)),1,2))*60+MID((MID((IF(ISERR(A870),"",fctsoleil(A870,fctlattodouble(VLOOKUP(B870,#REF!,3,FALSE)),fctlontodouble(VLOOKUP(B870,#REF!,4,FALSE)),FALSE))),7,4)),3,4))/(60*24))-fctlontodouble(VLOOKUP(B870,#REF!,4,FALSE))/360,1)
),1,""),"")</f>
        <v/>
      </c>
      <c r="K870" s="82" t="str">
        <f t="shared" si="43"/>
        <v/>
      </c>
      <c r="L870" s="79" t="str">
        <f ca="1">IFERROR(IF(AND(
MOD(E870-fctlontodouble(VLOOKUP(D870,#REF!,4,FALSE))/360,1)&gt;=MOD((((MID((MID((IF(ISERR(A870),"",fctsoleil(A870,fctlattodouble(VLOOKUP(D870,#REF!,3,FALSE)),fctlontodouble(VLOOKUP(D870,#REF!,4,FALSE)),FALSE))),1,4)),1,2))*60+MID((MID((IF(ISERR(A870),"",fctsoleil(A870,fctlattodouble(VLOOKUP(D870,#REF!,3,FALSE)),fctlontodouble(VLOOKUP(D870,#REF!,4,FALSE)),FALSE))),1,4)),3,4))/(60*24))-fctlontodouble(VLOOKUP(D870,#REF!,4,FALSE))/360,1),
MOD(E870-fctlontodouble(VLOOKUP(D870,#REF!,4,FALSE))/360,1)&lt;MOD((((MID((MID((IF(ISERR(A870),"",fctsoleil(A870,fctlattodouble(VLOOKUP(D870,#REF!,3,FALSE)),fctlontodouble(VLOOKUP(D870,#REF!,4,FALSE)),FALSE))),7,4)),1,2))*60+MID((MID((IF(ISERR(A870),"",fctsoleil(A870,fctlattodouble(VLOOKUP(D870,#REF!,3,FALSE)),fctlontodouble(VLOOKUP(D870,#REF!,4,FALSE)),FALSE))),7,4)),3,4))/(60*24))-fctlontodouble(VLOOKUP(D870,#REF!,4,FALSE))/360,1)
),1," "),"")</f>
        <v/>
      </c>
      <c r="M870" s="79" t="str">
        <f t="shared" si="44"/>
        <v/>
      </c>
      <c r="N870" s="94"/>
      <c r="O870" s="83"/>
      <c r="P870" s="95"/>
      <c r="Q870" s="96"/>
      <c r="R870" s="97" t="str">
        <f>IF(AND(A870&lt;&gt;0,B870&lt;&gt;0,D870&lt;&gt;0,C870&lt;&gt;0,N870&lt;&gt;0),(vol_de_nuit(B870,D870,A870,C870,N870/24)*24),"")</f>
        <v/>
      </c>
      <c r="S870" s="98"/>
      <c r="T870" s="95"/>
      <c r="U870" s="99"/>
      <c r="V870" s="100"/>
      <c r="W870" s="101"/>
      <c r="X870" s="116" t="str">
        <f>IFERROR(IF(AND(VLOOKUP($F870,'Aircraft list'!$A$4:$G$39,2,FALSE)="YES",VLOOKUP($F870,'Aircraft list'!$A$4:$G$39,4,FALSE)="YES"),T870,""),"")</f>
        <v/>
      </c>
      <c r="Y870" s="115" t="str">
        <f>IFERROR(IF(AND(VLOOKUP($F870,'Aircraft list'!$A$4:$G$39,2,FALSE)="YES",VLOOKUP($F870,'Aircraft list'!$A$4:$G$39,4,FALSE)="YES"),V870,""),"")</f>
        <v/>
      </c>
      <c r="Z870" s="116" t="str">
        <f>IFERROR(IF(AND(VLOOKUP($F870,'Aircraft list'!$A$4:$G$39,3,FALSE)="YES",VLOOKUP($F870,'Aircraft list'!$A$4:$G$39,4,FALSE)="YES"),T870,""),"")</f>
        <v/>
      </c>
      <c r="AA870" s="115" t="str">
        <f>IFERROR(IF(AND(VLOOKUP($F870,'Aircraft list'!$A$4:$G$39,3,FALSE)="YES",VLOOKUP($F870,'Aircraft list'!$A$4:$G$39,4,FALSE)="YES"),V870,""),"")</f>
        <v/>
      </c>
      <c r="AB870" s="116" t="str">
        <f>IFERROR(IF(AND(VLOOKUP($F870,'Aircraft list'!$A$4:$G$39,2,FALSE)="YES",VLOOKUP($F870,'Aircraft list'!$A$4:$G$39,6,FALSE)="YES"),T870,""),"")</f>
        <v/>
      </c>
      <c r="AC870" s="115" t="str">
        <f>IFERROR(IF(AND(VLOOKUP($F870,'Aircraft list'!$A$4:$G$39,2,FALSE)="YES",VLOOKUP($F870,'Aircraft list'!$A$4:$G$39,6,FALSE)="YES"),V870,""),"")</f>
        <v/>
      </c>
      <c r="AD870" s="116" t="str">
        <f>IFERROR(IF(AND(VLOOKUP($F870,'Aircraft list'!$A$4:$G$39,3,FALSE)="YES",VLOOKUP($F870,'Aircraft list'!$A$4:$G$39,6,FALSE)="YES"),T870,""),"")</f>
        <v/>
      </c>
      <c r="AE870" s="117" t="str">
        <f>IFERROR(IF(AND(VLOOKUP($F870,'Aircraft list'!$A$4:$G$39,3,FALSE)="YES",VLOOKUP($F870,'Aircraft list'!$A$4:$G$39,6,FALSE)="YES"),U870,""),"")</f>
        <v/>
      </c>
      <c r="AF870" s="115" t="str">
        <f>IFERROR(IF(AND(VLOOKUP($F870,'Aircraft list'!$A$4:$G$39,3,FALSE)="YES",VLOOKUP($F870,'Aircraft list'!$A$4:$G$39,6,FALSE)="YES"),V870,""),"")</f>
        <v/>
      </c>
      <c r="AG870" s="116" t="str">
        <f>IFERROR(IF(VLOOKUP($F870,'Aircraft list'!$A$4:$G$39,5,FALSE)="YES",T870,""),"")</f>
        <v/>
      </c>
      <c r="AH870" s="117" t="str">
        <f>IFERROR(IF(VLOOKUP($F870,'Aircraft list'!$A$4:$G$39,5,FALSE)="YES",U870,""),"")</f>
        <v/>
      </c>
      <c r="AI870" s="115" t="str">
        <f>IFERROR(IF(VLOOKUP($F870,'Aircraft list'!$A$4:$G$39,5,FALSE)="YES",V870,""),"")</f>
        <v/>
      </c>
      <c r="AJ870" s="101"/>
      <c r="AK870" s="101"/>
      <c r="AL870" s="101"/>
      <c r="AM870" s="102" t="str">
        <f>IFERROR(IF(VLOOKUP($F870,'Aircraft list'!$A$4:$G$39,7,FALSE)="YES",N870,""),"")</f>
        <v/>
      </c>
      <c r="AN870" s="112"/>
      <c r="AO870" s="101"/>
      <c r="AP870" s="101"/>
      <c r="AQ870" s="101"/>
      <c r="AR870" s="111"/>
      <c r="AS870" s="102"/>
      <c r="AT870" s="102"/>
    </row>
    <row r="871" spans="1:46" s="50" customFormat="1">
      <c r="A871" s="84"/>
      <c r="B871" s="75"/>
      <c r="C871" s="76"/>
      <c r="D871" s="77"/>
      <c r="E871" s="73" t="str">
        <f t="shared" si="42"/>
        <v/>
      </c>
      <c r="F871" s="79"/>
      <c r="G871" s="80"/>
      <c r="H871" s="50" t="str">
        <f>IFERROR(IF(VLOOKUP(F871,'Aircraft list'!$A$4:$T$59, 3,FALSE)="YES", "ME", "SE" )," ")</f>
        <v xml:space="preserve"> </v>
      </c>
      <c r="I871" s="80"/>
      <c r="J871" s="81" t="str">
        <f ca="1">IFERROR(IF(AND(
MOD(C871-fctlontodouble(VLOOKUP(B871,#REF!,4,FALSE))/360,1)&gt;=MOD((((MID((MID((IF(ISERR(A871),"",fctsoleil(A871,fctlattodouble(VLOOKUP(B871,#REF!,3,FALSE)),fctlontodouble(VLOOKUP(B871,#REF!,4,FALSE)),FALSE))),1,4)),1,2))*60+MID((MID((IF(ISERR(A871),"",fctsoleil(A871,fctlattodouble(VLOOKUP(B871,#REF!,3,FALSE)),fctlontodouble(VLOOKUP(B871,#REF!,4,FALSE)),FALSE))),1,4)),3,4))/(60*24))-fctlontodouble(VLOOKUP(B871,#REF!,4,FALSE))/360,1),
MOD(C871-fctlontodouble(VLOOKUP(B871,#REF!,4,FALSE))/360,1)&lt;MOD((((MID((MID((IF(ISERR(A871),"",fctsoleil(A871,fctlattodouble(VLOOKUP(B871,#REF!,3,FALSE)),fctlontodouble(VLOOKUP(B871,#REF!,4,FALSE)),FALSE))),7,4)),1,2))*60+MID((MID((IF(ISERR(A871),"",fctsoleil(A871,fctlattodouble(VLOOKUP(B871,#REF!,3,FALSE)),fctlontodouble(VLOOKUP(B871,#REF!,4,FALSE)),FALSE))),7,4)),3,4))/(60*24))-fctlontodouble(VLOOKUP(B871,#REF!,4,FALSE))/360,1)
),1,""),"")</f>
        <v/>
      </c>
      <c r="K871" s="82" t="str">
        <f t="shared" si="43"/>
        <v/>
      </c>
      <c r="L871" s="79" t="str">
        <f ca="1">IFERROR(IF(AND(
MOD(E871-fctlontodouble(VLOOKUP(D871,#REF!,4,FALSE))/360,1)&gt;=MOD((((MID((MID((IF(ISERR(A871),"",fctsoleil(A871,fctlattodouble(VLOOKUP(D871,#REF!,3,FALSE)),fctlontodouble(VLOOKUP(D871,#REF!,4,FALSE)),FALSE))),1,4)),1,2))*60+MID((MID((IF(ISERR(A871),"",fctsoleil(A871,fctlattodouble(VLOOKUP(D871,#REF!,3,FALSE)),fctlontodouble(VLOOKUP(D871,#REF!,4,FALSE)),FALSE))),1,4)),3,4))/(60*24))-fctlontodouble(VLOOKUP(D871,#REF!,4,FALSE))/360,1),
MOD(E871-fctlontodouble(VLOOKUP(D871,#REF!,4,FALSE))/360,1)&lt;MOD((((MID((MID((IF(ISERR(A871),"",fctsoleil(A871,fctlattodouble(VLOOKUP(D871,#REF!,3,FALSE)),fctlontodouble(VLOOKUP(D871,#REF!,4,FALSE)),FALSE))),7,4)),1,2))*60+MID((MID((IF(ISERR(A871),"",fctsoleil(A871,fctlattodouble(VLOOKUP(D871,#REF!,3,FALSE)),fctlontodouble(VLOOKUP(D871,#REF!,4,FALSE)),FALSE))),7,4)),3,4))/(60*24))-fctlontodouble(VLOOKUP(D871,#REF!,4,FALSE))/360,1)
),1," "),"")</f>
        <v/>
      </c>
      <c r="M871" s="79" t="str">
        <f t="shared" si="44"/>
        <v/>
      </c>
      <c r="N871" s="94"/>
      <c r="O871" s="83"/>
      <c r="P871" s="95"/>
      <c r="Q871" s="96"/>
      <c r="R871" s="97" t="str">
        <f>IF(AND(A871&lt;&gt;0,B871&lt;&gt;0,D871&lt;&gt;0,C871&lt;&gt;0,N871&lt;&gt;0),(vol_de_nuit(B871,D871,A871,C871,N871/24)*24),"")</f>
        <v/>
      </c>
      <c r="S871" s="98"/>
      <c r="T871" s="95"/>
      <c r="U871" s="99"/>
      <c r="V871" s="100"/>
      <c r="W871" s="101"/>
      <c r="X871" s="116" t="str">
        <f>IFERROR(IF(AND(VLOOKUP($F871,'Aircraft list'!$A$4:$G$39,2,FALSE)="YES",VLOOKUP($F871,'Aircraft list'!$A$4:$G$39,4,FALSE)="YES"),T871,""),"")</f>
        <v/>
      </c>
      <c r="Y871" s="115" t="str">
        <f>IFERROR(IF(AND(VLOOKUP($F871,'Aircraft list'!$A$4:$G$39,2,FALSE)="YES",VLOOKUP($F871,'Aircraft list'!$A$4:$G$39,4,FALSE)="YES"),V871,""),"")</f>
        <v/>
      </c>
      <c r="Z871" s="116" t="str">
        <f>IFERROR(IF(AND(VLOOKUP($F871,'Aircraft list'!$A$4:$G$39,3,FALSE)="YES",VLOOKUP($F871,'Aircraft list'!$A$4:$G$39,4,FALSE)="YES"),T871,""),"")</f>
        <v/>
      </c>
      <c r="AA871" s="115" t="str">
        <f>IFERROR(IF(AND(VLOOKUP($F871,'Aircraft list'!$A$4:$G$39,3,FALSE)="YES",VLOOKUP($F871,'Aircraft list'!$A$4:$G$39,4,FALSE)="YES"),V871,""),"")</f>
        <v/>
      </c>
      <c r="AB871" s="116" t="str">
        <f>IFERROR(IF(AND(VLOOKUP($F871,'Aircraft list'!$A$4:$G$39,2,FALSE)="YES",VLOOKUP($F871,'Aircraft list'!$A$4:$G$39,6,FALSE)="YES"),T871,""),"")</f>
        <v/>
      </c>
      <c r="AC871" s="115" t="str">
        <f>IFERROR(IF(AND(VLOOKUP($F871,'Aircraft list'!$A$4:$G$39,2,FALSE)="YES",VLOOKUP($F871,'Aircraft list'!$A$4:$G$39,6,FALSE)="YES"),V871,""),"")</f>
        <v/>
      </c>
      <c r="AD871" s="116" t="str">
        <f>IFERROR(IF(AND(VLOOKUP($F871,'Aircraft list'!$A$4:$G$39,3,FALSE)="YES",VLOOKUP($F871,'Aircraft list'!$A$4:$G$39,6,FALSE)="YES"),T871,""),"")</f>
        <v/>
      </c>
      <c r="AE871" s="117" t="str">
        <f>IFERROR(IF(AND(VLOOKUP($F871,'Aircraft list'!$A$4:$G$39,3,FALSE)="YES",VLOOKUP($F871,'Aircraft list'!$A$4:$G$39,6,FALSE)="YES"),U871,""),"")</f>
        <v/>
      </c>
      <c r="AF871" s="115" t="str">
        <f>IFERROR(IF(AND(VLOOKUP($F871,'Aircraft list'!$A$4:$G$39,3,FALSE)="YES",VLOOKUP($F871,'Aircraft list'!$A$4:$G$39,6,FALSE)="YES"),V871,""),"")</f>
        <v/>
      </c>
      <c r="AG871" s="116" t="str">
        <f>IFERROR(IF(VLOOKUP($F871,'Aircraft list'!$A$4:$G$39,5,FALSE)="YES",T871,""),"")</f>
        <v/>
      </c>
      <c r="AH871" s="117" t="str">
        <f>IFERROR(IF(VLOOKUP($F871,'Aircraft list'!$A$4:$G$39,5,FALSE)="YES",U871,""),"")</f>
        <v/>
      </c>
      <c r="AI871" s="115" t="str">
        <f>IFERROR(IF(VLOOKUP($F871,'Aircraft list'!$A$4:$G$39,5,FALSE)="YES",V871,""),"")</f>
        <v/>
      </c>
      <c r="AJ871" s="101"/>
      <c r="AK871" s="101"/>
      <c r="AL871" s="101"/>
      <c r="AM871" s="102" t="str">
        <f>IFERROR(IF(VLOOKUP($F871,'Aircraft list'!$A$4:$G$39,7,FALSE)="YES",N871,""),"")</f>
        <v/>
      </c>
      <c r="AN871" s="112"/>
      <c r="AO871" s="101"/>
      <c r="AP871" s="101"/>
      <c r="AQ871" s="101"/>
      <c r="AR871" s="111"/>
      <c r="AS871" s="102"/>
      <c r="AT871" s="102"/>
    </row>
    <row r="872" spans="1:46" s="50" customFormat="1">
      <c r="A872" s="84"/>
      <c r="B872" s="75"/>
      <c r="C872" s="76"/>
      <c r="D872" s="77"/>
      <c r="E872" s="73" t="str">
        <f t="shared" si="42"/>
        <v/>
      </c>
      <c r="F872" s="79"/>
      <c r="G872" s="80"/>
      <c r="H872" s="50" t="str">
        <f>IFERROR(IF(VLOOKUP(F872,'Aircraft list'!$A$4:$T$59, 3,FALSE)="YES", "ME", "SE" )," ")</f>
        <v xml:space="preserve"> </v>
      </c>
      <c r="I872" s="80"/>
      <c r="J872" s="81" t="str">
        <f ca="1">IFERROR(IF(AND(
MOD(C872-fctlontodouble(VLOOKUP(B872,#REF!,4,FALSE))/360,1)&gt;=MOD((((MID((MID((IF(ISERR(A872),"",fctsoleil(A872,fctlattodouble(VLOOKUP(B872,#REF!,3,FALSE)),fctlontodouble(VLOOKUP(B872,#REF!,4,FALSE)),FALSE))),1,4)),1,2))*60+MID((MID((IF(ISERR(A872),"",fctsoleil(A872,fctlattodouble(VLOOKUP(B872,#REF!,3,FALSE)),fctlontodouble(VLOOKUP(B872,#REF!,4,FALSE)),FALSE))),1,4)),3,4))/(60*24))-fctlontodouble(VLOOKUP(B872,#REF!,4,FALSE))/360,1),
MOD(C872-fctlontodouble(VLOOKUP(B872,#REF!,4,FALSE))/360,1)&lt;MOD((((MID((MID((IF(ISERR(A872),"",fctsoleil(A872,fctlattodouble(VLOOKUP(B872,#REF!,3,FALSE)),fctlontodouble(VLOOKUP(B872,#REF!,4,FALSE)),FALSE))),7,4)),1,2))*60+MID((MID((IF(ISERR(A872),"",fctsoleil(A872,fctlattodouble(VLOOKUP(B872,#REF!,3,FALSE)),fctlontodouble(VLOOKUP(B872,#REF!,4,FALSE)),FALSE))),7,4)),3,4))/(60*24))-fctlontodouble(VLOOKUP(B872,#REF!,4,FALSE))/360,1)
),1,""),"")</f>
        <v/>
      </c>
      <c r="K872" s="82" t="str">
        <f t="shared" si="43"/>
        <v/>
      </c>
      <c r="L872" s="79" t="str">
        <f ca="1">IFERROR(IF(AND(
MOD(E872-fctlontodouble(VLOOKUP(D872,#REF!,4,FALSE))/360,1)&gt;=MOD((((MID((MID((IF(ISERR(A872),"",fctsoleil(A872,fctlattodouble(VLOOKUP(D872,#REF!,3,FALSE)),fctlontodouble(VLOOKUP(D872,#REF!,4,FALSE)),FALSE))),1,4)),1,2))*60+MID((MID((IF(ISERR(A872),"",fctsoleil(A872,fctlattodouble(VLOOKUP(D872,#REF!,3,FALSE)),fctlontodouble(VLOOKUP(D872,#REF!,4,FALSE)),FALSE))),1,4)),3,4))/(60*24))-fctlontodouble(VLOOKUP(D872,#REF!,4,FALSE))/360,1),
MOD(E872-fctlontodouble(VLOOKUP(D872,#REF!,4,FALSE))/360,1)&lt;MOD((((MID((MID((IF(ISERR(A872),"",fctsoleil(A872,fctlattodouble(VLOOKUP(D872,#REF!,3,FALSE)),fctlontodouble(VLOOKUP(D872,#REF!,4,FALSE)),FALSE))),7,4)),1,2))*60+MID((MID((IF(ISERR(A872),"",fctsoleil(A872,fctlattodouble(VLOOKUP(D872,#REF!,3,FALSE)),fctlontodouble(VLOOKUP(D872,#REF!,4,FALSE)),FALSE))),7,4)),3,4))/(60*24))-fctlontodouble(VLOOKUP(D872,#REF!,4,FALSE))/360,1)
),1," "),"")</f>
        <v/>
      </c>
      <c r="M872" s="79" t="str">
        <f t="shared" si="44"/>
        <v/>
      </c>
      <c r="N872" s="94"/>
      <c r="O872" s="83"/>
      <c r="P872" s="95"/>
      <c r="Q872" s="96"/>
      <c r="R872" s="97" t="str">
        <f>IF(AND(A872&lt;&gt;0,B872&lt;&gt;0,D872&lt;&gt;0,C872&lt;&gt;0,N872&lt;&gt;0),(vol_de_nuit(B872,D872,A872,C872,N872/24)*24),"")</f>
        <v/>
      </c>
      <c r="S872" s="98"/>
      <c r="T872" s="95"/>
      <c r="U872" s="99"/>
      <c r="V872" s="100"/>
      <c r="W872" s="101"/>
      <c r="X872" s="116" t="str">
        <f>IFERROR(IF(AND(VLOOKUP($F872,'Aircraft list'!$A$4:$G$39,2,FALSE)="YES",VLOOKUP($F872,'Aircraft list'!$A$4:$G$39,4,FALSE)="YES"),T872,""),"")</f>
        <v/>
      </c>
      <c r="Y872" s="115" t="str">
        <f>IFERROR(IF(AND(VLOOKUP($F872,'Aircraft list'!$A$4:$G$39,2,FALSE)="YES",VLOOKUP($F872,'Aircraft list'!$A$4:$G$39,4,FALSE)="YES"),V872,""),"")</f>
        <v/>
      </c>
      <c r="Z872" s="116" t="str">
        <f>IFERROR(IF(AND(VLOOKUP($F872,'Aircraft list'!$A$4:$G$39,3,FALSE)="YES",VLOOKUP($F872,'Aircraft list'!$A$4:$G$39,4,FALSE)="YES"),T872,""),"")</f>
        <v/>
      </c>
      <c r="AA872" s="115" t="str">
        <f>IFERROR(IF(AND(VLOOKUP($F872,'Aircraft list'!$A$4:$G$39,3,FALSE)="YES",VLOOKUP($F872,'Aircraft list'!$A$4:$G$39,4,FALSE)="YES"),V872,""),"")</f>
        <v/>
      </c>
      <c r="AB872" s="116" t="str">
        <f>IFERROR(IF(AND(VLOOKUP($F872,'Aircraft list'!$A$4:$G$39,2,FALSE)="YES",VLOOKUP($F872,'Aircraft list'!$A$4:$G$39,6,FALSE)="YES"),T872,""),"")</f>
        <v/>
      </c>
      <c r="AC872" s="115" t="str">
        <f>IFERROR(IF(AND(VLOOKUP($F872,'Aircraft list'!$A$4:$G$39,2,FALSE)="YES",VLOOKUP($F872,'Aircraft list'!$A$4:$G$39,6,FALSE)="YES"),V872,""),"")</f>
        <v/>
      </c>
      <c r="AD872" s="116" t="str">
        <f>IFERROR(IF(AND(VLOOKUP($F872,'Aircraft list'!$A$4:$G$39,3,FALSE)="YES",VLOOKUP($F872,'Aircraft list'!$A$4:$G$39,6,FALSE)="YES"),T872,""),"")</f>
        <v/>
      </c>
      <c r="AE872" s="117" t="str">
        <f>IFERROR(IF(AND(VLOOKUP($F872,'Aircraft list'!$A$4:$G$39,3,FALSE)="YES",VLOOKUP($F872,'Aircraft list'!$A$4:$G$39,6,FALSE)="YES"),U872,""),"")</f>
        <v/>
      </c>
      <c r="AF872" s="115" t="str">
        <f>IFERROR(IF(AND(VLOOKUP($F872,'Aircraft list'!$A$4:$G$39,3,FALSE)="YES",VLOOKUP($F872,'Aircraft list'!$A$4:$G$39,6,FALSE)="YES"),V872,""),"")</f>
        <v/>
      </c>
      <c r="AG872" s="116" t="str">
        <f>IFERROR(IF(VLOOKUP($F872,'Aircraft list'!$A$4:$G$39,5,FALSE)="YES",T872,""),"")</f>
        <v/>
      </c>
      <c r="AH872" s="117" t="str">
        <f>IFERROR(IF(VLOOKUP($F872,'Aircraft list'!$A$4:$G$39,5,FALSE)="YES",U872,""),"")</f>
        <v/>
      </c>
      <c r="AI872" s="115" t="str">
        <f>IFERROR(IF(VLOOKUP($F872,'Aircraft list'!$A$4:$G$39,5,FALSE)="YES",V872,""),"")</f>
        <v/>
      </c>
      <c r="AJ872" s="101"/>
      <c r="AK872" s="101"/>
      <c r="AL872" s="101"/>
      <c r="AM872" s="102" t="str">
        <f>IFERROR(IF(VLOOKUP($F872,'Aircraft list'!$A$4:$G$39,7,FALSE)="YES",N872,""),"")</f>
        <v/>
      </c>
      <c r="AN872" s="112"/>
      <c r="AO872" s="101"/>
      <c r="AP872" s="101"/>
      <c r="AQ872" s="101"/>
      <c r="AR872" s="111"/>
      <c r="AS872" s="102"/>
      <c r="AT872" s="102"/>
    </row>
    <row r="873" spans="1:46" s="50" customFormat="1">
      <c r="A873" s="84"/>
      <c r="B873" s="75"/>
      <c r="C873" s="76"/>
      <c r="D873" s="77"/>
      <c r="E873" s="73" t="str">
        <f t="shared" si="42"/>
        <v/>
      </c>
      <c r="F873" s="79"/>
      <c r="G873" s="80"/>
      <c r="H873" s="50" t="str">
        <f>IFERROR(IF(VLOOKUP(F873,'Aircraft list'!$A$4:$T$59, 3,FALSE)="YES", "ME", "SE" )," ")</f>
        <v xml:space="preserve"> </v>
      </c>
      <c r="I873" s="80"/>
      <c r="J873" s="81" t="str">
        <f ca="1">IFERROR(IF(AND(
MOD(C873-fctlontodouble(VLOOKUP(B873,#REF!,4,FALSE))/360,1)&gt;=MOD((((MID((MID((IF(ISERR(A873),"",fctsoleil(A873,fctlattodouble(VLOOKUP(B873,#REF!,3,FALSE)),fctlontodouble(VLOOKUP(B873,#REF!,4,FALSE)),FALSE))),1,4)),1,2))*60+MID((MID((IF(ISERR(A873),"",fctsoleil(A873,fctlattodouble(VLOOKUP(B873,#REF!,3,FALSE)),fctlontodouble(VLOOKUP(B873,#REF!,4,FALSE)),FALSE))),1,4)),3,4))/(60*24))-fctlontodouble(VLOOKUP(B873,#REF!,4,FALSE))/360,1),
MOD(C873-fctlontodouble(VLOOKUP(B873,#REF!,4,FALSE))/360,1)&lt;MOD((((MID((MID((IF(ISERR(A873),"",fctsoleil(A873,fctlattodouble(VLOOKUP(B873,#REF!,3,FALSE)),fctlontodouble(VLOOKUP(B873,#REF!,4,FALSE)),FALSE))),7,4)),1,2))*60+MID((MID((IF(ISERR(A873),"",fctsoleil(A873,fctlattodouble(VLOOKUP(B873,#REF!,3,FALSE)),fctlontodouble(VLOOKUP(B873,#REF!,4,FALSE)),FALSE))),7,4)),3,4))/(60*24))-fctlontodouble(VLOOKUP(B873,#REF!,4,FALSE))/360,1)
),1,""),"")</f>
        <v/>
      </c>
      <c r="K873" s="82" t="str">
        <f t="shared" si="43"/>
        <v/>
      </c>
      <c r="L873" s="79" t="str">
        <f ca="1">IFERROR(IF(AND(
MOD(E873-fctlontodouble(VLOOKUP(D873,#REF!,4,FALSE))/360,1)&gt;=MOD((((MID((MID((IF(ISERR(A873),"",fctsoleil(A873,fctlattodouble(VLOOKUP(D873,#REF!,3,FALSE)),fctlontodouble(VLOOKUP(D873,#REF!,4,FALSE)),FALSE))),1,4)),1,2))*60+MID((MID((IF(ISERR(A873),"",fctsoleil(A873,fctlattodouble(VLOOKUP(D873,#REF!,3,FALSE)),fctlontodouble(VLOOKUP(D873,#REF!,4,FALSE)),FALSE))),1,4)),3,4))/(60*24))-fctlontodouble(VLOOKUP(D873,#REF!,4,FALSE))/360,1),
MOD(E873-fctlontodouble(VLOOKUP(D873,#REF!,4,FALSE))/360,1)&lt;MOD((((MID((MID((IF(ISERR(A873),"",fctsoleil(A873,fctlattodouble(VLOOKUP(D873,#REF!,3,FALSE)),fctlontodouble(VLOOKUP(D873,#REF!,4,FALSE)),FALSE))),7,4)),1,2))*60+MID((MID((IF(ISERR(A873),"",fctsoleil(A873,fctlattodouble(VLOOKUP(D873,#REF!,3,FALSE)),fctlontodouble(VLOOKUP(D873,#REF!,4,FALSE)),FALSE))),7,4)),3,4))/(60*24))-fctlontodouble(VLOOKUP(D873,#REF!,4,FALSE))/360,1)
),1," "),"")</f>
        <v/>
      </c>
      <c r="M873" s="79" t="str">
        <f t="shared" si="44"/>
        <v/>
      </c>
      <c r="N873" s="94"/>
      <c r="O873" s="83"/>
      <c r="P873" s="95"/>
      <c r="Q873" s="96"/>
      <c r="R873" s="97" t="str">
        <f>IF(AND(A873&lt;&gt;0,B873&lt;&gt;0,D873&lt;&gt;0,C873&lt;&gt;0,N873&lt;&gt;0),(vol_de_nuit(B873,D873,A873,C873,N873/24)*24),"")</f>
        <v/>
      </c>
      <c r="S873" s="98"/>
      <c r="T873" s="95"/>
      <c r="U873" s="99"/>
      <c r="V873" s="100"/>
      <c r="W873" s="101"/>
      <c r="X873" s="116" t="str">
        <f>IFERROR(IF(AND(VLOOKUP($F873,'Aircraft list'!$A$4:$G$39,2,FALSE)="YES",VLOOKUP($F873,'Aircraft list'!$A$4:$G$39,4,FALSE)="YES"),T873,""),"")</f>
        <v/>
      </c>
      <c r="Y873" s="115" t="str">
        <f>IFERROR(IF(AND(VLOOKUP($F873,'Aircraft list'!$A$4:$G$39,2,FALSE)="YES",VLOOKUP($F873,'Aircraft list'!$A$4:$G$39,4,FALSE)="YES"),V873,""),"")</f>
        <v/>
      </c>
      <c r="Z873" s="116" t="str">
        <f>IFERROR(IF(AND(VLOOKUP($F873,'Aircraft list'!$A$4:$G$39,3,FALSE)="YES",VLOOKUP($F873,'Aircraft list'!$A$4:$G$39,4,FALSE)="YES"),T873,""),"")</f>
        <v/>
      </c>
      <c r="AA873" s="115" t="str">
        <f>IFERROR(IF(AND(VLOOKUP($F873,'Aircraft list'!$A$4:$G$39,3,FALSE)="YES",VLOOKUP($F873,'Aircraft list'!$A$4:$G$39,4,FALSE)="YES"),V873,""),"")</f>
        <v/>
      </c>
      <c r="AB873" s="116" t="str">
        <f>IFERROR(IF(AND(VLOOKUP($F873,'Aircraft list'!$A$4:$G$39,2,FALSE)="YES",VLOOKUP($F873,'Aircraft list'!$A$4:$G$39,6,FALSE)="YES"),T873,""),"")</f>
        <v/>
      </c>
      <c r="AC873" s="115" t="str">
        <f>IFERROR(IF(AND(VLOOKUP($F873,'Aircraft list'!$A$4:$G$39,2,FALSE)="YES",VLOOKUP($F873,'Aircraft list'!$A$4:$G$39,6,FALSE)="YES"),V873,""),"")</f>
        <v/>
      </c>
      <c r="AD873" s="116" t="str">
        <f>IFERROR(IF(AND(VLOOKUP($F873,'Aircraft list'!$A$4:$G$39,3,FALSE)="YES",VLOOKUP($F873,'Aircraft list'!$A$4:$G$39,6,FALSE)="YES"),T873,""),"")</f>
        <v/>
      </c>
      <c r="AE873" s="117" t="str">
        <f>IFERROR(IF(AND(VLOOKUP($F873,'Aircraft list'!$A$4:$G$39,3,FALSE)="YES",VLOOKUP($F873,'Aircraft list'!$A$4:$G$39,6,FALSE)="YES"),U873,""),"")</f>
        <v/>
      </c>
      <c r="AF873" s="115" t="str">
        <f>IFERROR(IF(AND(VLOOKUP($F873,'Aircraft list'!$A$4:$G$39,3,FALSE)="YES",VLOOKUP($F873,'Aircraft list'!$A$4:$G$39,6,FALSE)="YES"),V873,""),"")</f>
        <v/>
      </c>
      <c r="AG873" s="116" t="str">
        <f>IFERROR(IF(VLOOKUP($F873,'Aircraft list'!$A$4:$G$39,5,FALSE)="YES",T873,""),"")</f>
        <v/>
      </c>
      <c r="AH873" s="117" t="str">
        <f>IFERROR(IF(VLOOKUP($F873,'Aircraft list'!$A$4:$G$39,5,FALSE)="YES",U873,""),"")</f>
        <v/>
      </c>
      <c r="AI873" s="115" t="str">
        <f>IFERROR(IF(VLOOKUP($F873,'Aircraft list'!$A$4:$G$39,5,FALSE)="YES",V873,""),"")</f>
        <v/>
      </c>
      <c r="AJ873" s="101"/>
      <c r="AK873" s="101"/>
      <c r="AL873" s="101"/>
      <c r="AM873" s="102" t="str">
        <f>IFERROR(IF(VLOOKUP($F873,'Aircraft list'!$A$4:$G$39,7,FALSE)="YES",N873,""),"")</f>
        <v/>
      </c>
      <c r="AN873" s="112"/>
      <c r="AO873" s="101"/>
      <c r="AP873" s="101"/>
      <c r="AQ873" s="101"/>
      <c r="AR873" s="111"/>
      <c r="AS873" s="102"/>
      <c r="AT873" s="102"/>
    </row>
    <row r="874" spans="1:46" s="50" customFormat="1">
      <c r="A874" s="84"/>
      <c r="B874" s="75"/>
      <c r="C874" s="76"/>
      <c r="D874" s="77"/>
      <c r="E874" s="73" t="str">
        <f t="shared" si="42"/>
        <v/>
      </c>
      <c r="F874" s="79"/>
      <c r="G874" s="80"/>
      <c r="H874" s="50" t="str">
        <f>IFERROR(IF(VLOOKUP(F874,'Aircraft list'!$A$4:$T$59, 3,FALSE)="YES", "ME", "SE" )," ")</f>
        <v xml:space="preserve"> </v>
      </c>
      <c r="I874" s="80"/>
      <c r="J874" s="81" t="str">
        <f ca="1">IFERROR(IF(AND(
MOD(C874-fctlontodouble(VLOOKUP(B874,#REF!,4,FALSE))/360,1)&gt;=MOD((((MID((MID((IF(ISERR(A874),"",fctsoleil(A874,fctlattodouble(VLOOKUP(B874,#REF!,3,FALSE)),fctlontodouble(VLOOKUP(B874,#REF!,4,FALSE)),FALSE))),1,4)),1,2))*60+MID((MID((IF(ISERR(A874),"",fctsoleil(A874,fctlattodouble(VLOOKUP(B874,#REF!,3,FALSE)),fctlontodouble(VLOOKUP(B874,#REF!,4,FALSE)),FALSE))),1,4)),3,4))/(60*24))-fctlontodouble(VLOOKUP(B874,#REF!,4,FALSE))/360,1),
MOD(C874-fctlontodouble(VLOOKUP(B874,#REF!,4,FALSE))/360,1)&lt;MOD((((MID((MID((IF(ISERR(A874),"",fctsoleil(A874,fctlattodouble(VLOOKUP(B874,#REF!,3,FALSE)),fctlontodouble(VLOOKUP(B874,#REF!,4,FALSE)),FALSE))),7,4)),1,2))*60+MID((MID((IF(ISERR(A874),"",fctsoleil(A874,fctlattodouble(VLOOKUP(B874,#REF!,3,FALSE)),fctlontodouble(VLOOKUP(B874,#REF!,4,FALSE)),FALSE))),7,4)),3,4))/(60*24))-fctlontodouble(VLOOKUP(B874,#REF!,4,FALSE))/360,1)
),1,""),"")</f>
        <v/>
      </c>
      <c r="K874" s="82" t="str">
        <f t="shared" si="43"/>
        <v/>
      </c>
      <c r="L874" s="79" t="str">
        <f ca="1">IFERROR(IF(AND(
MOD(E874-fctlontodouble(VLOOKUP(D874,#REF!,4,FALSE))/360,1)&gt;=MOD((((MID((MID((IF(ISERR(A874),"",fctsoleil(A874,fctlattodouble(VLOOKUP(D874,#REF!,3,FALSE)),fctlontodouble(VLOOKUP(D874,#REF!,4,FALSE)),FALSE))),1,4)),1,2))*60+MID((MID((IF(ISERR(A874),"",fctsoleil(A874,fctlattodouble(VLOOKUP(D874,#REF!,3,FALSE)),fctlontodouble(VLOOKUP(D874,#REF!,4,FALSE)),FALSE))),1,4)),3,4))/(60*24))-fctlontodouble(VLOOKUP(D874,#REF!,4,FALSE))/360,1),
MOD(E874-fctlontodouble(VLOOKUP(D874,#REF!,4,FALSE))/360,1)&lt;MOD((((MID((MID((IF(ISERR(A874),"",fctsoleil(A874,fctlattodouble(VLOOKUP(D874,#REF!,3,FALSE)),fctlontodouble(VLOOKUP(D874,#REF!,4,FALSE)),FALSE))),7,4)),1,2))*60+MID((MID((IF(ISERR(A874),"",fctsoleil(A874,fctlattodouble(VLOOKUP(D874,#REF!,3,FALSE)),fctlontodouble(VLOOKUP(D874,#REF!,4,FALSE)),FALSE))),7,4)),3,4))/(60*24))-fctlontodouble(VLOOKUP(D874,#REF!,4,FALSE))/360,1)
),1," "),"")</f>
        <v/>
      </c>
      <c r="M874" s="79" t="str">
        <f t="shared" si="44"/>
        <v/>
      </c>
      <c r="N874" s="94"/>
      <c r="O874" s="83"/>
      <c r="P874" s="95"/>
      <c r="Q874" s="96"/>
      <c r="R874" s="97" t="str">
        <f>IF(AND(A874&lt;&gt;0,B874&lt;&gt;0,D874&lt;&gt;0,C874&lt;&gt;0,N874&lt;&gt;0),(vol_de_nuit(B874,D874,A874,C874,N874/24)*24),"")</f>
        <v/>
      </c>
      <c r="S874" s="98"/>
      <c r="T874" s="95"/>
      <c r="U874" s="99"/>
      <c r="V874" s="100"/>
      <c r="W874" s="101"/>
      <c r="X874" s="116" t="str">
        <f>IFERROR(IF(AND(VLOOKUP($F874,'Aircraft list'!$A$4:$G$39,2,FALSE)="YES",VLOOKUP($F874,'Aircraft list'!$A$4:$G$39,4,FALSE)="YES"),T874,""),"")</f>
        <v/>
      </c>
      <c r="Y874" s="115" t="str">
        <f>IFERROR(IF(AND(VLOOKUP($F874,'Aircraft list'!$A$4:$G$39,2,FALSE)="YES",VLOOKUP($F874,'Aircraft list'!$A$4:$G$39,4,FALSE)="YES"),V874,""),"")</f>
        <v/>
      </c>
      <c r="Z874" s="116" t="str">
        <f>IFERROR(IF(AND(VLOOKUP($F874,'Aircraft list'!$A$4:$G$39,3,FALSE)="YES",VLOOKUP($F874,'Aircraft list'!$A$4:$G$39,4,FALSE)="YES"),T874,""),"")</f>
        <v/>
      </c>
      <c r="AA874" s="115" t="str">
        <f>IFERROR(IF(AND(VLOOKUP($F874,'Aircraft list'!$A$4:$G$39,3,FALSE)="YES",VLOOKUP($F874,'Aircraft list'!$A$4:$G$39,4,FALSE)="YES"),V874,""),"")</f>
        <v/>
      </c>
      <c r="AB874" s="116" t="str">
        <f>IFERROR(IF(AND(VLOOKUP($F874,'Aircraft list'!$A$4:$G$39,2,FALSE)="YES",VLOOKUP($F874,'Aircraft list'!$A$4:$G$39,6,FALSE)="YES"),T874,""),"")</f>
        <v/>
      </c>
      <c r="AC874" s="115" t="str">
        <f>IFERROR(IF(AND(VLOOKUP($F874,'Aircraft list'!$A$4:$G$39,2,FALSE)="YES",VLOOKUP($F874,'Aircraft list'!$A$4:$G$39,6,FALSE)="YES"),V874,""),"")</f>
        <v/>
      </c>
      <c r="AD874" s="116" t="str">
        <f>IFERROR(IF(AND(VLOOKUP($F874,'Aircraft list'!$A$4:$G$39,3,FALSE)="YES",VLOOKUP($F874,'Aircraft list'!$A$4:$G$39,6,FALSE)="YES"),T874,""),"")</f>
        <v/>
      </c>
      <c r="AE874" s="117" t="str">
        <f>IFERROR(IF(AND(VLOOKUP($F874,'Aircraft list'!$A$4:$G$39,3,FALSE)="YES",VLOOKUP($F874,'Aircraft list'!$A$4:$G$39,6,FALSE)="YES"),U874,""),"")</f>
        <v/>
      </c>
      <c r="AF874" s="115" t="str">
        <f>IFERROR(IF(AND(VLOOKUP($F874,'Aircraft list'!$A$4:$G$39,3,FALSE)="YES",VLOOKUP($F874,'Aircraft list'!$A$4:$G$39,6,FALSE)="YES"),V874,""),"")</f>
        <v/>
      </c>
      <c r="AG874" s="116" t="str">
        <f>IFERROR(IF(VLOOKUP($F874,'Aircraft list'!$A$4:$G$39,5,FALSE)="YES",T874,""),"")</f>
        <v/>
      </c>
      <c r="AH874" s="117" t="str">
        <f>IFERROR(IF(VLOOKUP($F874,'Aircraft list'!$A$4:$G$39,5,FALSE)="YES",U874,""),"")</f>
        <v/>
      </c>
      <c r="AI874" s="115" t="str">
        <f>IFERROR(IF(VLOOKUP($F874,'Aircraft list'!$A$4:$G$39,5,FALSE)="YES",V874,""),"")</f>
        <v/>
      </c>
      <c r="AJ874" s="101"/>
      <c r="AK874" s="101"/>
      <c r="AL874" s="101"/>
      <c r="AM874" s="102" t="str">
        <f>IFERROR(IF(VLOOKUP($F874,'Aircraft list'!$A$4:$G$39,7,FALSE)="YES",N874,""),"")</f>
        <v/>
      </c>
      <c r="AN874" s="112"/>
      <c r="AO874" s="101"/>
      <c r="AP874" s="101"/>
      <c r="AQ874" s="101"/>
      <c r="AR874" s="111"/>
      <c r="AS874" s="102"/>
      <c r="AT874" s="102"/>
    </row>
    <row r="875" spans="1:46" s="50" customFormat="1">
      <c r="A875" s="84"/>
      <c r="B875" s="75"/>
      <c r="C875" s="76"/>
      <c r="D875" s="77"/>
      <c r="E875" s="73" t="str">
        <f t="shared" si="42"/>
        <v/>
      </c>
      <c r="F875" s="79"/>
      <c r="G875" s="80"/>
      <c r="H875" s="50" t="str">
        <f>IFERROR(IF(VLOOKUP(F875,'Aircraft list'!$A$4:$T$59, 3,FALSE)="YES", "ME", "SE" )," ")</f>
        <v xml:space="preserve"> </v>
      </c>
      <c r="I875" s="80"/>
      <c r="J875" s="81" t="str">
        <f ca="1">IFERROR(IF(AND(
MOD(C875-fctlontodouble(VLOOKUP(B875,#REF!,4,FALSE))/360,1)&gt;=MOD((((MID((MID((IF(ISERR(A875),"",fctsoleil(A875,fctlattodouble(VLOOKUP(B875,#REF!,3,FALSE)),fctlontodouble(VLOOKUP(B875,#REF!,4,FALSE)),FALSE))),1,4)),1,2))*60+MID((MID((IF(ISERR(A875),"",fctsoleil(A875,fctlattodouble(VLOOKUP(B875,#REF!,3,FALSE)),fctlontodouble(VLOOKUP(B875,#REF!,4,FALSE)),FALSE))),1,4)),3,4))/(60*24))-fctlontodouble(VLOOKUP(B875,#REF!,4,FALSE))/360,1),
MOD(C875-fctlontodouble(VLOOKUP(B875,#REF!,4,FALSE))/360,1)&lt;MOD((((MID((MID((IF(ISERR(A875),"",fctsoleil(A875,fctlattodouble(VLOOKUP(B875,#REF!,3,FALSE)),fctlontodouble(VLOOKUP(B875,#REF!,4,FALSE)),FALSE))),7,4)),1,2))*60+MID((MID((IF(ISERR(A875),"",fctsoleil(A875,fctlattodouble(VLOOKUP(B875,#REF!,3,FALSE)),fctlontodouble(VLOOKUP(B875,#REF!,4,FALSE)),FALSE))),7,4)),3,4))/(60*24))-fctlontodouble(VLOOKUP(B875,#REF!,4,FALSE))/360,1)
),1,""),"")</f>
        <v/>
      </c>
      <c r="K875" s="82" t="str">
        <f t="shared" si="43"/>
        <v/>
      </c>
      <c r="L875" s="79" t="str">
        <f ca="1">IFERROR(IF(AND(
MOD(E875-fctlontodouble(VLOOKUP(D875,#REF!,4,FALSE))/360,1)&gt;=MOD((((MID((MID((IF(ISERR(A875),"",fctsoleil(A875,fctlattodouble(VLOOKUP(D875,#REF!,3,FALSE)),fctlontodouble(VLOOKUP(D875,#REF!,4,FALSE)),FALSE))),1,4)),1,2))*60+MID((MID((IF(ISERR(A875),"",fctsoleil(A875,fctlattodouble(VLOOKUP(D875,#REF!,3,FALSE)),fctlontodouble(VLOOKUP(D875,#REF!,4,FALSE)),FALSE))),1,4)),3,4))/(60*24))-fctlontodouble(VLOOKUP(D875,#REF!,4,FALSE))/360,1),
MOD(E875-fctlontodouble(VLOOKUP(D875,#REF!,4,FALSE))/360,1)&lt;MOD((((MID((MID((IF(ISERR(A875),"",fctsoleil(A875,fctlattodouble(VLOOKUP(D875,#REF!,3,FALSE)),fctlontodouble(VLOOKUP(D875,#REF!,4,FALSE)),FALSE))),7,4)),1,2))*60+MID((MID((IF(ISERR(A875),"",fctsoleil(A875,fctlattodouble(VLOOKUP(D875,#REF!,3,FALSE)),fctlontodouble(VLOOKUP(D875,#REF!,4,FALSE)),FALSE))),7,4)),3,4))/(60*24))-fctlontodouble(VLOOKUP(D875,#REF!,4,FALSE))/360,1)
),1," "),"")</f>
        <v/>
      </c>
      <c r="M875" s="79" t="str">
        <f t="shared" si="44"/>
        <v/>
      </c>
      <c r="N875" s="94"/>
      <c r="O875" s="83"/>
      <c r="P875" s="95"/>
      <c r="Q875" s="96"/>
      <c r="R875" s="97" t="str">
        <f>IF(AND(A875&lt;&gt;0,B875&lt;&gt;0,D875&lt;&gt;0,C875&lt;&gt;0,N875&lt;&gt;0),(vol_de_nuit(B875,D875,A875,C875,N875/24)*24),"")</f>
        <v/>
      </c>
      <c r="S875" s="98"/>
      <c r="T875" s="95"/>
      <c r="U875" s="99"/>
      <c r="V875" s="100"/>
      <c r="W875" s="101"/>
      <c r="X875" s="116" t="str">
        <f>IFERROR(IF(AND(VLOOKUP($F875,'Aircraft list'!$A$4:$G$39,2,FALSE)="YES",VLOOKUP($F875,'Aircraft list'!$A$4:$G$39,4,FALSE)="YES"),T875,""),"")</f>
        <v/>
      </c>
      <c r="Y875" s="115" t="str">
        <f>IFERROR(IF(AND(VLOOKUP($F875,'Aircraft list'!$A$4:$G$39,2,FALSE)="YES",VLOOKUP($F875,'Aircraft list'!$A$4:$G$39,4,FALSE)="YES"),V875,""),"")</f>
        <v/>
      </c>
      <c r="Z875" s="116" t="str">
        <f>IFERROR(IF(AND(VLOOKUP($F875,'Aircraft list'!$A$4:$G$39,3,FALSE)="YES",VLOOKUP($F875,'Aircraft list'!$A$4:$G$39,4,FALSE)="YES"),T875,""),"")</f>
        <v/>
      </c>
      <c r="AA875" s="115" t="str">
        <f>IFERROR(IF(AND(VLOOKUP($F875,'Aircraft list'!$A$4:$G$39,3,FALSE)="YES",VLOOKUP($F875,'Aircraft list'!$A$4:$G$39,4,FALSE)="YES"),V875,""),"")</f>
        <v/>
      </c>
      <c r="AB875" s="116" t="str">
        <f>IFERROR(IF(AND(VLOOKUP($F875,'Aircraft list'!$A$4:$G$39,2,FALSE)="YES",VLOOKUP($F875,'Aircraft list'!$A$4:$G$39,6,FALSE)="YES"),T875,""),"")</f>
        <v/>
      </c>
      <c r="AC875" s="115" t="str">
        <f>IFERROR(IF(AND(VLOOKUP($F875,'Aircraft list'!$A$4:$G$39,2,FALSE)="YES",VLOOKUP($F875,'Aircraft list'!$A$4:$G$39,6,FALSE)="YES"),V875,""),"")</f>
        <v/>
      </c>
      <c r="AD875" s="116" t="str">
        <f>IFERROR(IF(AND(VLOOKUP($F875,'Aircraft list'!$A$4:$G$39,3,FALSE)="YES",VLOOKUP($F875,'Aircraft list'!$A$4:$G$39,6,FALSE)="YES"),T875,""),"")</f>
        <v/>
      </c>
      <c r="AE875" s="117" t="str">
        <f>IFERROR(IF(AND(VLOOKUP($F875,'Aircraft list'!$A$4:$G$39,3,FALSE)="YES",VLOOKUP($F875,'Aircraft list'!$A$4:$G$39,6,FALSE)="YES"),U875,""),"")</f>
        <v/>
      </c>
      <c r="AF875" s="115" t="str">
        <f>IFERROR(IF(AND(VLOOKUP($F875,'Aircraft list'!$A$4:$G$39,3,FALSE)="YES",VLOOKUP($F875,'Aircraft list'!$A$4:$G$39,6,FALSE)="YES"),V875,""),"")</f>
        <v/>
      </c>
      <c r="AG875" s="116" t="str">
        <f>IFERROR(IF(VLOOKUP($F875,'Aircraft list'!$A$4:$G$39,5,FALSE)="YES",T875,""),"")</f>
        <v/>
      </c>
      <c r="AH875" s="117" t="str">
        <f>IFERROR(IF(VLOOKUP($F875,'Aircraft list'!$A$4:$G$39,5,FALSE)="YES",U875,""),"")</f>
        <v/>
      </c>
      <c r="AI875" s="115" t="str">
        <f>IFERROR(IF(VLOOKUP($F875,'Aircraft list'!$A$4:$G$39,5,FALSE)="YES",V875,""),"")</f>
        <v/>
      </c>
      <c r="AJ875" s="101"/>
      <c r="AK875" s="101"/>
      <c r="AL875" s="101"/>
      <c r="AM875" s="102" t="str">
        <f>IFERROR(IF(VLOOKUP($F875,'Aircraft list'!$A$4:$G$39,7,FALSE)="YES",N875,""),"")</f>
        <v/>
      </c>
      <c r="AN875" s="112"/>
      <c r="AO875" s="101"/>
      <c r="AP875" s="101"/>
      <c r="AQ875" s="101"/>
      <c r="AR875" s="111"/>
      <c r="AS875" s="102"/>
      <c r="AT875" s="102"/>
    </row>
    <row r="876" spans="1:46" s="50" customFormat="1">
      <c r="A876" s="84"/>
      <c r="B876" s="75"/>
      <c r="C876" s="76"/>
      <c r="D876" s="77"/>
      <c r="E876" s="73" t="str">
        <f t="shared" si="42"/>
        <v/>
      </c>
      <c r="F876" s="79"/>
      <c r="G876" s="80"/>
      <c r="H876" s="50" t="str">
        <f>IFERROR(IF(VLOOKUP(F876,'Aircraft list'!$A$4:$T$59, 3,FALSE)="YES", "ME", "SE" )," ")</f>
        <v xml:space="preserve"> </v>
      </c>
      <c r="I876" s="80"/>
      <c r="J876" s="81" t="str">
        <f ca="1">IFERROR(IF(AND(
MOD(C876-fctlontodouble(VLOOKUP(B876,#REF!,4,FALSE))/360,1)&gt;=MOD((((MID((MID((IF(ISERR(A876),"",fctsoleil(A876,fctlattodouble(VLOOKUP(B876,#REF!,3,FALSE)),fctlontodouble(VLOOKUP(B876,#REF!,4,FALSE)),FALSE))),1,4)),1,2))*60+MID((MID((IF(ISERR(A876),"",fctsoleil(A876,fctlattodouble(VLOOKUP(B876,#REF!,3,FALSE)),fctlontodouble(VLOOKUP(B876,#REF!,4,FALSE)),FALSE))),1,4)),3,4))/(60*24))-fctlontodouble(VLOOKUP(B876,#REF!,4,FALSE))/360,1),
MOD(C876-fctlontodouble(VLOOKUP(B876,#REF!,4,FALSE))/360,1)&lt;MOD((((MID((MID((IF(ISERR(A876),"",fctsoleil(A876,fctlattodouble(VLOOKUP(B876,#REF!,3,FALSE)),fctlontodouble(VLOOKUP(B876,#REF!,4,FALSE)),FALSE))),7,4)),1,2))*60+MID((MID((IF(ISERR(A876),"",fctsoleil(A876,fctlattodouble(VLOOKUP(B876,#REF!,3,FALSE)),fctlontodouble(VLOOKUP(B876,#REF!,4,FALSE)),FALSE))),7,4)),3,4))/(60*24))-fctlontodouble(VLOOKUP(B876,#REF!,4,FALSE))/360,1)
),1,""),"")</f>
        <v/>
      </c>
      <c r="K876" s="82" t="str">
        <f t="shared" si="43"/>
        <v/>
      </c>
      <c r="L876" s="79" t="str">
        <f ca="1">IFERROR(IF(AND(
MOD(E876-fctlontodouble(VLOOKUP(D876,#REF!,4,FALSE))/360,1)&gt;=MOD((((MID((MID((IF(ISERR(A876),"",fctsoleil(A876,fctlattodouble(VLOOKUP(D876,#REF!,3,FALSE)),fctlontodouble(VLOOKUP(D876,#REF!,4,FALSE)),FALSE))),1,4)),1,2))*60+MID((MID((IF(ISERR(A876),"",fctsoleil(A876,fctlattodouble(VLOOKUP(D876,#REF!,3,FALSE)),fctlontodouble(VLOOKUP(D876,#REF!,4,FALSE)),FALSE))),1,4)),3,4))/(60*24))-fctlontodouble(VLOOKUP(D876,#REF!,4,FALSE))/360,1),
MOD(E876-fctlontodouble(VLOOKUP(D876,#REF!,4,FALSE))/360,1)&lt;MOD((((MID((MID((IF(ISERR(A876),"",fctsoleil(A876,fctlattodouble(VLOOKUP(D876,#REF!,3,FALSE)),fctlontodouble(VLOOKUP(D876,#REF!,4,FALSE)),FALSE))),7,4)),1,2))*60+MID((MID((IF(ISERR(A876),"",fctsoleil(A876,fctlattodouble(VLOOKUP(D876,#REF!,3,FALSE)),fctlontodouble(VLOOKUP(D876,#REF!,4,FALSE)),FALSE))),7,4)),3,4))/(60*24))-fctlontodouble(VLOOKUP(D876,#REF!,4,FALSE))/360,1)
),1," "),"")</f>
        <v/>
      </c>
      <c r="M876" s="79" t="str">
        <f t="shared" si="44"/>
        <v/>
      </c>
      <c r="N876" s="94"/>
      <c r="O876" s="83"/>
      <c r="P876" s="95"/>
      <c r="Q876" s="96"/>
      <c r="R876" s="97" t="str">
        <f>IF(AND(A876&lt;&gt;0,B876&lt;&gt;0,D876&lt;&gt;0,C876&lt;&gt;0,N876&lt;&gt;0),(vol_de_nuit(B876,D876,A876,C876,N876/24)*24),"")</f>
        <v/>
      </c>
      <c r="S876" s="98"/>
      <c r="T876" s="95"/>
      <c r="U876" s="99"/>
      <c r="V876" s="100"/>
      <c r="W876" s="101"/>
      <c r="X876" s="116" t="str">
        <f>IFERROR(IF(AND(VLOOKUP($F876,'Aircraft list'!$A$4:$G$39,2,FALSE)="YES",VLOOKUP($F876,'Aircraft list'!$A$4:$G$39,4,FALSE)="YES"),T876,""),"")</f>
        <v/>
      </c>
      <c r="Y876" s="115" t="str">
        <f>IFERROR(IF(AND(VLOOKUP($F876,'Aircraft list'!$A$4:$G$39,2,FALSE)="YES",VLOOKUP($F876,'Aircraft list'!$A$4:$G$39,4,FALSE)="YES"),V876,""),"")</f>
        <v/>
      </c>
      <c r="Z876" s="116" t="str">
        <f>IFERROR(IF(AND(VLOOKUP($F876,'Aircraft list'!$A$4:$G$39,3,FALSE)="YES",VLOOKUP($F876,'Aircraft list'!$A$4:$G$39,4,FALSE)="YES"),T876,""),"")</f>
        <v/>
      </c>
      <c r="AA876" s="115" t="str">
        <f>IFERROR(IF(AND(VLOOKUP($F876,'Aircraft list'!$A$4:$G$39,3,FALSE)="YES",VLOOKUP($F876,'Aircraft list'!$A$4:$G$39,4,FALSE)="YES"),V876,""),"")</f>
        <v/>
      </c>
      <c r="AB876" s="116" t="str">
        <f>IFERROR(IF(AND(VLOOKUP($F876,'Aircraft list'!$A$4:$G$39,2,FALSE)="YES",VLOOKUP($F876,'Aircraft list'!$A$4:$G$39,6,FALSE)="YES"),T876,""),"")</f>
        <v/>
      </c>
      <c r="AC876" s="115" t="str">
        <f>IFERROR(IF(AND(VLOOKUP($F876,'Aircraft list'!$A$4:$G$39,2,FALSE)="YES",VLOOKUP($F876,'Aircraft list'!$A$4:$G$39,6,FALSE)="YES"),V876,""),"")</f>
        <v/>
      </c>
      <c r="AD876" s="116" t="str">
        <f>IFERROR(IF(AND(VLOOKUP($F876,'Aircraft list'!$A$4:$G$39,3,FALSE)="YES",VLOOKUP($F876,'Aircraft list'!$A$4:$G$39,6,FALSE)="YES"),T876,""),"")</f>
        <v/>
      </c>
      <c r="AE876" s="117" t="str">
        <f>IFERROR(IF(AND(VLOOKUP($F876,'Aircraft list'!$A$4:$G$39,3,FALSE)="YES",VLOOKUP($F876,'Aircraft list'!$A$4:$G$39,6,FALSE)="YES"),U876,""),"")</f>
        <v/>
      </c>
      <c r="AF876" s="115" t="str">
        <f>IFERROR(IF(AND(VLOOKUP($F876,'Aircraft list'!$A$4:$G$39,3,FALSE)="YES",VLOOKUP($F876,'Aircraft list'!$A$4:$G$39,6,FALSE)="YES"),V876,""),"")</f>
        <v/>
      </c>
      <c r="AG876" s="116" t="str">
        <f>IFERROR(IF(VLOOKUP($F876,'Aircraft list'!$A$4:$G$39,5,FALSE)="YES",T876,""),"")</f>
        <v/>
      </c>
      <c r="AH876" s="117" t="str">
        <f>IFERROR(IF(VLOOKUP($F876,'Aircraft list'!$A$4:$G$39,5,FALSE)="YES",U876,""),"")</f>
        <v/>
      </c>
      <c r="AI876" s="115" t="str">
        <f>IFERROR(IF(VLOOKUP($F876,'Aircraft list'!$A$4:$G$39,5,FALSE)="YES",V876,""),"")</f>
        <v/>
      </c>
      <c r="AJ876" s="101"/>
      <c r="AK876" s="101"/>
      <c r="AL876" s="101"/>
      <c r="AM876" s="102" t="str">
        <f>IFERROR(IF(VLOOKUP($F876,'Aircraft list'!$A$4:$G$39,7,FALSE)="YES",N876,""),"")</f>
        <v/>
      </c>
      <c r="AN876" s="112"/>
      <c r="AO876" s="101"/>
      <c r="AP876" s="101"/>
      <c r="AQ876" s="101"/>
      <c r="AR876" s="111"/>
      <c r="AS876" s="102"/>
      <c r="AT876" s="102"/>
    </row>
    <row r="877" spans="1:46" s="50" customFormat="1">
      <c r="A877" s="84"/>
      <c r="B877" s="75"/>
      <c r="C877" s="76"/>
      <c r="D877" s="77"/>
      <c r="E877" s="73" t="str">
        <f t="shared" si="42"/>
        <v/>
      </c>
      <c r="F877" s="79"/>
      <c r="G877" s="80"/>
      <c r="H877" s="50" t="str">
        <f>IFERROR(IF(VLOOKUP(F877,'Aircraft list'!$A$4:$T$59, 3,FALSE)="YES", "ME", "SE" )," ")</f>
        <v xml:space="preserve"> </v>
      </c>
      <c r="I877" s="80"/>
      <c r="J877" s="81" t="str">
        <f ca="1">IFERROR(IF(AND(
MOD(C877-fctlontodouble(VLOOKUP(B877,#REF!,4,FALSE))/360,1)&gt;=MOD((((MID((MID((IF(ISERR(A877),"",fctsoleil(A877,fctlattodouble(VLOOKUP(B877,#REF!,3,FALSE)),fctlontodouble(VLOOKUP(B877,#REF!,4,FALSE)),FALSE))),1,4)),1,2))*60+MID((MID((IF(ISERR(A877),"",fctsoleil(A877,fctlattodouble(VLOOKUP(B877,#REF!,3,FALSE)),fctlontodouble(VLOOKUP(B877,#REF!,4,FALSE)),FALSE))),1,4)),3,4))/(60*24))-fctlontodouble(VLOOKUP(B877,#REF!,4,FALSE))/360,1),
MOD(C877-fctlontodouble(VLOOKUP(B877,#REF!,4,FALSE))/360,1)&lt;MOD((((MID((MID((IF(ISERR(A877),"",fctsoleil(A877,fctlattodouble(VLOOKUP(B877,#REF!,3,FALSE)),fctlontodouble(VLOOKUP(B877,#REF!,4,FALSE)),FALSE))),7,4)),1,2))*60+MID((MID((IF(ISERR(A877),"",fctsoleil(A877,fctlattodouble(VLOOKUP(B877,#REF!,3,FALSE)),fctlontodouble(VLOOKUP(B877,#REF!,4,FALSE)),FALSE))),7,4)),3,4))/(60*24))-fctlontodouble(VLOOKUP(B877,#REF!,4,FALSE))/360,1)
),1,""),"")</f>
        <v/>
      </c>
      <c r="K877" s="82" t="str">
        <f t="shared" si="43"/>
        <v/>
      </c>
      <c r="L877" s="79" t="str">
        <f ca="1">IFERROR(IF(AND(
MOD(E877-fctlontodouble(VLOOKUP(D877,#REF!,4,FALSE))/360,1)&gt;=MOD((((MID((MID((IF(ISERR(A877),"",fctsoleil(A877,fctlattodouble(VLOOKUP(D877,#REF!,3,FALSE)),fctlontodouble(VLOOKUP(D877,#REF!,4,FALSE)),FALSE))),1,4)),1,2))*60+MID((MID((IF(ISERR(A877),"",fctsoleil(A877,fctlattodouble(VLOOKUP(D877,#REF!,3,FALSE)),fctlontodouble(VLOOKUP(D877,#REF!,4,FALSE)),FALSE))),1,4)),3,4))/(60*24))-fctlontodouble(VLOOKUP(D877,#REF!,4,FALSE))/360,1),
MOD(E877-fctlontodouble(VLOOKUP(D877,#REF!,4,FALSE))/360,1)&lt;MOD((((MID((MID((IF(ISERR(A877),"",fctsoleil(A877,fctlattodouble(VLOOKUP(D877,#REF!,3,FALSE)),fctlontodouble(VLOOKUP(D877,#REF!,4,FALSE)),FALSE))),7,4)),1,2))*60+MID((MID((IF(ISERR(A877),"",fctsoleil(A877,fctlattodouble(VLOOKUP(D877,#REF!,3,FALSE)),fctlontodouble(VLOOKUP(D877,#REF!,4,FALSE)),FALSE))),7,4)),3,4))/(60*24))-fctlontodouble(VLOOKUP(D877,#REF!,4,FALSE))/360,1)
),1," "),"")</f>
        <v/>
      </c>
      <c r="M877" s="79" t="str">
        <f t="shared" si="44"/>
        <v/>
      </c>
      <c r="N877" s="94"/>
      <c r="O877" s="83"/>
      <c r="P877" s="95"/>
      <c r="Q877" s="96"/>
      <c r="R877" s="97" t="str">
        <f>IF(AND(A877&lt;&gt;0,B877&lt;&gt;0,D877&lt;&gt;0,C877&lt;&gt;0,N877&lt;&gt;0),(vol_de_nuit(B877,D877,A877,C877,N877/24)*24),"")</f>
        <v/>
      </c>
      <c r="S877" s="98"/>
      <c r="T877" s="95"/>
      <c r="U877" s="99"/>
      <c r="V877" s="100"/>
      <c r="W877" s="101"/>
      <c r="X877" s="116" t="str">
        <f>IFERROR(IF(AND(VLOOKUP($F877,'Aircraft list'!$A$4:$G$39,2,FALSE)="YES",VLOOKUP($F877,'Aircraft list'!$A$4:$G$39,4,FALSE)="YES"),T877,""),"")</f>
        <v/>
      </c>
      <c r="Y877" s="115" t="str">
        <f>IFERROR(IF(AND(VLOOKUP($F877,'Aircraft list'!$A$4:$G$39,2,FALSE)="YES",VLOOKUP($F877,'Aircraft list'!$A$4:$G$39,4,FALSE)="YES"),V877,""),"")</f>
        <v/>
      </c>
      <c r="Z877" s="116" t="str">
        <f>IFERROR(IF(AND(VLOOKUP($F877,'Aircraft list'!$A$4:$G$39,3,FALSE)="YES",VLOOKUP($F877,'Aircraft list'!$A$4:$G$39,4,FALSE)="YES"),T877,""),"")</f>
        <v/>
      </c>
      <c r="AA877" s="115" t="str">
        <f>IFERROR(IF(AND(VLOOKUP($F877,'Aircraft list'!$A$4:$G$39,3,FALSE)="YES",VLOOKUP($F877,'Aircraft list'!$A$4:$G$39,4,FALSE)="YES"),V877,""),"")</f>
        <v/>
      </c>
      <c r="AB877" s="116" t="str">
        <f>IFERROR(IF(AND(VLOOKUP($F877,'Aircraft list'!$A$4:$G$39,2,FALSE)="YES",VLOOKUP($F877,'Aircraft list'!$A$4:$G$39,6,FALSE)="YES"),T877,""),"")</f>
        <v/>
      </c>
      <c r="AC877" s="115" t="str">
        <f>IFERROR(IF(AND(VLOOKUP($F877,'Aircraft list'!$A$4:$G$39,2,FALSE)="YES",VLOOKUP($F877,'Aircraft list'!$A$4:$G$39,6,FALSE)="YES"),V877,""),"")</f>
        <v/>
      </c>
      <c r="AD877" s="116" t="str">
        <f>IFERROR(IF(AND(VLOOKUP($F877,'Aircraft list'!$A$4:$G$39,3,FALSE)="YES",VLOOKUP($F877,'Aircraft list'!$A$4:$G$39,6,FALSE)="YES"),T877,""),"")</f>
        <v/>
      </c>
      <c r="AE877" s="117" t="str">
        <f>IFERROR(IF(AND(VLOOKUP($F877,'Aircraft list'!$A$4:$G$39,3,FALSE)="YES",VLOOKUP($F877,'Aircraft list'!$A$4:$G$39,6,FALSE)="YES"),U877,""),"")</f>
        <v/>
      </c>
      <c r="AF877" s="115" t="str">
        <f>IFERROR(IF(AND(VLOOKUP($F877,'Aircraft list'!$A$4:$G$39,3,FALSE)="YES",VLOOKUP($F877,'Aircraft list'!$A$4:$G$39,6,FALSE)="YES"),V877,""),"")</f>
        <v/>
      </c>
      <c r="AG877" s="116" t="str">
        <f>IFERROR(IF(VLOOKUP($F877,'Aircraft list'!$A$4:$G$39,5,FALSE)="YES",T877,""),"")</f>
        <v/>
      </c>
      <c r="AH877" s="117" t="str">
        <f>IFERROR(IF(VLOOKUP($F877,'Aircraft list'!$A$4:$G$39,5,FALSE)="YES",U877,""),"")</f>
        <v/>
      </c>
      <c r="AI877" s="115" t="str">
        <f>IFERROR(IF(VLOOKUP($F877,'Aircraft list'!$A$4:$G$39,5,FALSE)="YES",V877,""),"")</f>
        <v/>
      </c>
      <c r="AJ877" s="101"/>
      <c r="AK877" s="101"/>
      <c r="AL877" s="101"/>
      <c r="AM877" s="102" t="str">
        <f>IFERROR(IF(VLOOKUP($F877,'Aircraft list'!$A$4:$G$39,7,FALSE)="YES",N877,""),"")</f>
        <v/>
      </c>
      <c r="AN877" s="112"/>
      <c r="AO877" s="101"/>
      <c r="AP877" s="101"/>
      <c r="AQ877" s="101"/>
      <c r="AR877" s="111"/>
      <c r="AS877" s="102"/>
      <c r="AT877" s="102"/>
    </row>
    <row r="878" spans="1:46" s="50" customFormat="1">
      <c r="A878" s="84"/>
      <c r="B878" s="75"/>
      <c r="C878" s="76"/>
      <c r="D878" s="77"/>
      <c r="E878" s="73" t="str">
        <f t="shared" si="42"/>
        <v/>
      </c>
      <c r="F878" s="79"/>
      <c r="G878" s="80"/>
      <c r="H878" s="50" t="str">
        <f>IFERROR(IF(VLOOKUP(F878,'Aircraft list'!$A$4:$T$59, 3,FALSE)="YES", "ME", "SE" )," ")</f>
        <v xml:space="preserve"> </v>
      </c>
      <c r="I878" s="80"/>
      <c r="J878" s="81" t="str">
        <f ca="1">IFERROR(IF(AND(
MOD(C878-fctlontodouble(VLOOKUP(B878,#REF!,4,FALSE))/360,1)&gt;=MOD((((MID((MID((IF(ISERR(A878),"",fctsoleil(A878,fctlattodouble(VLOOKUP(B878,#REF!,3,FALSE)),fctlontodouble(VLOOKUP(B878,#REF!,4,FALSE)),FALSE))),1,4)),1,2))*60+MID((MID((IF(ISERR(A878),"",fctsoleil(A878,fctlattodouble(VLOOKUP(B878,#REF!,3,FALSE)),fctlontodouble(VLOOKUP(B878,#REF!,4,FALSE)),FALSE))),1,4)),3,4))/(60*24))-fctlontodouble(VLOOKUP(B878,#REF!,4,FALSE))/360,1),
MOD(C878-fctlontodouble(VLOOKUP(B878,#REF!,4,FALSE))/360,1)&lt;MOD((((MID((MID((IF(ISERR(A878),"",fctsoleil(A878,fctlattodouble(VLOOKUP(B878,#REF!,3,FALSE)),fctlontodouble(VLOOKUP(B878,#REF!,4,FALSE)),FALSE))),7,4)),1,2))*60+MID((MID((IF(ISERR(A878),"",fctsoleil(A878,fctlattodouble(VLOOKUP(B878,#REF!,3,FALSE)),fctlontodouble(VLOOKUP(B878,#REF!,4,FALSE)),FALSE))),7,4)),3,4))/(60*24))-fctlontodouble(VLOOKUP(B878,#REF!,4,FALSE))/360,1)
),1,""),"")</f>
        <v/>
      </c>
      <c r="K878" s="82" t="str">
        <f t="shared" si="43"/>
        <v/>
      </c>
      <c r="L878" s="79" t="str">
        <f ca="1">IFERROR(IF(AND(
MOD(E878-fctlontodouble(VLOOKUP(D878,#REF!,4,FALSE))/360,1)&gt;=MOD((((MID((MID((IF(ISERR(A878),"",fctsoleil(A878,fctlattodouble(VLOOKUP(D878,#REF!,3,FALSE)),fctlontodouble(VLOOKUP(D878,#REF!,4,FALSE)),FALSE))),1,4)),1,2))*60+MID((MID((IF(ISERR(A878),"",fctsoleil(A878,fctlattodouble(VLOOKUP(D878,#REF!,3,FALSE)),fctlontodouble(VLOOKUP(D878,#REF!,4,FALSE)),FALSE))),1,4)),3,4))/(60*24))-fctlontodouble(VLOOKUP(D878,#REF!,4,FALSE))/360,1),
MOD(E878-fctlontodouble(VLOOKUP(D878,#REF!,4,FALSE))/360,1)&lt;MOD((((MID((MID((IF(ISERR(A878),"",fctsoleil(A878,fctlattodouble(VLOOKUP(D878,#REF!,3,FALSE)),fctlontodouble(VLOOKUP(D878,#REF!,4,FALSE)),FALSE))),7,4)),1,2))*60+MID((MID((IF(ISERR(A878),"",fctsoleil(A878,fctlattodouble(VLOOKUP(D878,#REF!,3,FALSE)),fctlontodouble(VLOOKUP(D878,#REF!,4,FALSE)),FALSE))),7,4)),3,4))/(60*24))-fctlontodouble(VLOOKUP(D878,#REF!,4,FALSE))/360,1)
),1," "),"")</f>
        <v/>
      </c>
      <c r="M878" s="79" t="str">
        <f t="shared" si="44"/>
        <v/>
      </c>
      <c r="N878" s="94"/>
      <c r="O878" s="83"/>
      <c r="P878" s="95"/>
      <c r="Q878" s="96"/>
      <c r="R878" s="97" t="str">
        <f>IF(AND(A878&lt;&gt;0,B878&lt;&gt;0,D878&lt;&gt;0,C878&lt;&gt;0,N878&lt;&gt;0),(vol_de_nuit(B878,D878,A878,C878,N878/24)*24),"")</f>
        <v/>
      </c>
      <c r="S878" s="98"/>
      <c r="T878" s="95"/>
      <c r="U878" s="99"/>
      <c r="V878" s="100"/>
      <c r="W878" s="101"/>
      <c r="X878" s="116" t="str">
        <f>IFERROR(IF(AND(VLOOKUP($F878,'Aircraft list'!$A$4:$G$39,2,FALSE)="YES",VLOOKUP($F878,'Aircraft list'!$A$4:$G$39,4,FALSE)="YES"),T878,""),"")</f>
        <v/>
      </c>
      <c r="Y878" s="115" t="str">
        <f>IFERROR(IF(AND(VLOOKUP($F878,'Aircraft list'!$A$4:$G$39,2,FALSE)="YES",VLOOKUP($F878,'Aircraft list'!$A$4:$G$39,4,FALSE)="YES"),V878,""),"")</f>
        <v/>
      </c>
      <c r="Z878" s="116" t="str">
        <f>IFERROR(IF(AND(VLOOKUP($F878,'Aircraft list'!$A$4:$G$39,3,FALSE)="YES",VLOOKUP($F878,'Aircraft list'!$A$4:$G$39,4,FALSE)="YES"),T878,""),"")</f>
        <v/>
      </c>
      <c r="AA878" s="115" t="str">
        <f>IFERROR(IF(AND(VLOOKUP($F878,'Aircraft list'!$A$4:$G$39,3,FALSE)="YES",VLOOKUP($F878,'Aircraft list'!$A$4:$G$39,4,FALSE)="YES"),V878,""),"")</f>
        <v/>
      </c>
      <c r="AB878" s="116" t="str">
        <f>IFERROR(IF(AND(VLOOKUP($F878,'Aircraft list'!$A$4:$G$39,2,FALSE)="YES",VLOOKUP($F878,'Aircraft list'!$A$4:$G$39,6,FALSE)="YES"),T878,""),"")</f>
        <v/>
      </c>
      <c r="AC878" s="115" t="str">
        <f>IFERROR(IF(AND(VLOOKUP($F878,'Aircraft list'!$A$4:$G$39,2,FALSE)="YES",VLOOKUP($F878,'Aircraft list'!$A$4:$G$39,6,FALSE)="YES"),V878,""),"")</f>
        <v/>
      </c>
      <c r="AD878" s="116" t="str">
        <f>IFERROR(IF(AND(VLOOKUP($F878,'Aircraft list'!$A$4:$G$39,3,FALSE)="YES",VLOOKUP($F878,'Aircraft list'!$A$4:$G$39,6,FALSE)="YES"),T878,""),"")</f>
        <v/>
      </c>
      <c r="AE878" s="117" t="str">
        <f>IFERROR(IF(AND(VLOOKUP($F878,'Aircraft list'!$A$4:$G$39,3,FALSE)="YES",VLOOKUP($F878,'Aircraft list'!$A$4:$G$39,6,FALSE)="YES"),U878,""),"")</f>
        <v/>
      </c>
      <c r="AF878" s="115" t="str">
        <f>IFERROR(IF(AND(VLOOKUP($F878,'Aircraft list'!$A$4:$G$39,3,FALSE)="YES",VLOOKUP($F878,'Aircraft list'!$A$4:$G$39,6,FALSE)="YES"),V878,""),"")</f>
        <v/>
      </c>
      <c r="AG878" s="116" t="str">
        <f>IFERROR(IF(VLOOKUP($F878,'Aircraft list'!$A$4:$G$39,5,FALSE)="YES",T878,""),"")</f>
        <v/>
      </c>
      <c r="AH878" s="117" t="str">
        <f>IFERROR(IF(VLOOKUP($F878,'Aircraft list'!$A$4:$G$39,5,FALSE)="YES",U878,""),"")</f>
        <v/>
      </c>
      <c r="AI878" s="115" t="str">
        <f>IFERROR(IF(VLOOKUP($F878,'Aircraft list'!$A$4:$G$39,5,FALSE)="YES",V878,""),"")</f>
        <v/>
      </c>
      <c r="AJ878" s="101"/>
      <c r="AK878" s="101"/>
      <c r="AL878" s="101"/>
      <c r="AM878" s="102" t="str">
        <f>IFERROR(IF(VLOOKUP($F878,'Aircraft list'!$A$4:$G$39,7,FALSE)="YES",N878,""),"")</f>
        <v/>
      </c>
      <c r="AN878" s="112"/>
      <c r="AO878" s="101"/>
      <c r="AP878" s="101"/>
      <c r="AQ878" s="101"/>
      <c r="AR878" s="111"/>
      <c r="AS878" s="102"/>
      <c r="AT878" s="102"/>
    </row>
    <row r="879" spans="1:46" s="50" customFormat="1">
      <c r="A879" s="84"/>
      <c r="B879" s="75"/>
      <c r="C879" s="76"/>
      <c r="D879" s="77"/>
      <c r="E879" s="73" t="str">
        <f t="shared" si="42"/>
        <v/>
      </c>
      <c r="F879" s="79"/>
      <c r="G879" s="80"/>
      <c r="H879" s="50" t="str">
        <f>IFERROR(IF(VLOOKUP(F879,'Aircraft list'!$A$4:$T$59, 3,FALSE)="YES", "ME", "SE" )," ")</f>
        <v xml:space="preserve"> </v>
      </c>
      <c r="I879" s="80"/>
      <c r="J879" s="81" t="str">
        <f ca="1">IFERROR(IF(AND(
MOD(C879-fctlontodouble(VLOOKUP(B879,#REF!,4,FALSE))/360,1)&gt;=MOD((((MID((MID((IF(ISERR(A879),"",fctsoleil(A879,fctlattodouble(VLOOKUP(B879,#REF!,3,FALSE)),fctlontodouble(VLOOKUP(B879,#REF!,4,FALSE)),FALSE))),1,4)),1,2))*60+MID((MID((IF(ISERR(A879),"",fctsoleil(A879,fctlattodouble(VLOOKUP(B879,#REF!,3,FALSE)),fctlontodouble(VLOOKUP(B879,#REF!,4,FALSE)),FALSE))),1,4)),3,4))/(60*24))-fctlontodouble(VLOOKUP(B879,#REF!,4,FALSE))/360,1),
MOD(C879-fctlontodouble(VLOOKUP(B879,#REF!,4,FALSE))/360,1)&lt;MOD((((MID((MID((IF(ISERR(A879),"",fctsoleil(A879,fctlattodouble(VLOOKUP(B879,#REF!,3,FALSE)),fctlontodouble(VLOOKUP(B879,#REF!,4,FALSE)),FALSE))),7,4)),1,2))*60+MID((MID((IF(ISERR(A879),"",fctsoleil(A879,fctlattodouble(VLOOKUP(B879,#REF!,3,FALSE)),fctlontodouble(VLOOKUP(B879,#REF!,4,FALSE)),FALSE))),7,4)),3,4))/(60*24))-fctlontodouble(VLOOKUP(B879,#REF!,4,FALSE))/360,1)
),1,""),"")</f>
        <v/>
      </c>
      <c r="K879" s="82" t="str">
        <f t="shared" si="43"/>
        <v/>
      </c>
      <c r="L879" s="79" t="str">
        <f ca="1">IFERROR(IF(AND(
MOD(E879-fctlontodouble(VLOOKUP(D879,#REF!,4,FALSE))/360,1)&gt;=MOD((((MID((MID((IF(ISERR(A879),"",fctsoleil(A879,fctlattodouble(VLOOKUP(D879,#REF!,3,FALSE)),fctlontodouble(VLOOKUP(D879,#REF!,4,FALSE)),FALSE))),1,4)),1,2))*60+MID((MID((IF(ISERR(A879),"",fctsoleil(A879,fctlattodouble(VLOOKUP(D879,#REF!,3,FALSE)),fctlontodouble(VLOOKUP(D879,#REF!,4,FALSE)),FALSE))),1,4)),3,4))/(60*24))-fctlontodouble(VLOOKUP(D879,#REF!,4,FALSE))/360,1),
MOD(E879-fctlontodouble(VLOOKUP(D879,#REF!,4,FALSE))/360,1)&lt;MOD((((MID((MID((IF(ISERR(A879),"",fctsoleil(A879,fctlattodouble(VLOOKUP(D879,#REF!,3,FALSE)),fctlontodouble(VLOOKUP(D879,#REF!,4,FALSE)),FALSE))),7,4)),1,2))*60+MID((MID((IF(ISERR(A879),"",fctsoleil(A879,fctlattodouble(VLOOKUP(D879,#REF!,3,FALSE)),fctlontodouble(VLOOKUP(D879,#REF!,4,FALSE)),FALSE))),7,4)),3,4))/(60*24))-fctlontodouble(VLOOKUP(D879,#REF!,4,FALSE))/360,1)
),1," "),"")</f>
        <v/>
      </c>
      <c r="M879" s="79" t="str">
        <f t="shared" si="44"/>
        <v/>
      </c>
      <c r="N879" s="94"/>
      <c r="O879" s="83"/>
      <c r="P879" s="95"/>
      <c r="Q879" s="96"/>
      <c r="R879" s="97" t="str">
        <f>IF(AND(A879&lt;&gt;0,B879&lt;&gt;0,D879&lt;&gt;0,C879&lt;&gt;0,N879&lt;&gt;0),(vol_de_nuit(B879,D879,A879,C879,N879/24)*24),"")</f>
        <v/>
      </c>
      <c r="S879" s="98"/>
      <c r="T879" s="95"/>
      <c r="U879" s="99"/>
      <c r="V879" s="100"/>
      <c r="W879" s="101"/>
      <c r="X879" s="116" t="str">
        <f>IFERROR(IF(AND(VLOOKUP($F879,'Aircraft list'!$A$4:$G$39,2,FALSE)="YES",VLOOKUP($F879,'Aircraft list'!$A$4:$G$39,4,FALSE)="YES"),T879,""),"")</f>
        <v/>
      </c>
      <c r="Y879" s="115" t="str">
        <f>IFERROR(IF(AND(VLOOKUP($F879,'Aircraft list'!$A$4:$G$39,2,FALSE)="YES",VLOOKUP($F879,'Aircraft list'!$A$4:$G$39,4,FALSE)="YES"),V879,""),"")</f>
        <v/>
      </c>
      <c r="Z879" s="116" t="str">
        <f>IFERROR(IF(AND(VLOOKUP($F879,'Aircraft list'!$A$4:$G$39,3,FALSE)="YES",VLOOKUP($F879,'Aircraft list'!$A$4:$G$39,4,FALSE)="YES"),T879,""),"")</f>
        <v/>
      </c>
      <c r="AA879" s="115" t="str">
        <f>IFERROR(IF(AND(VLOOKUP($F879,'Aircraft list'!$A$4:$G$39,3,FALSE)="YES",VLOOKUP($F879,'Aircraft list'!$A$4:$G$39,4,FALSE)="YES"),V879,""),"")</f>
        <v/>
      </c>
      <c r="AB879" s="116" t="str">
        <f>IFERROR(IF(AND(VLOOKUP($F879,'Aircraft list'!$A$4:$G$39,2,FALSE)="YES",VLOOKUP($F879,'Aircraft list'!$A$4:$G$39,6,FALSE)="YES"),T879,""),"")</f>
        <v/>
      </c>
      <c r="AC879" s="115" t="str">
        <f>IFERROR(IF(AND(VLOOKUP($F879,'Aircraft list'!$A$4:$G$39,2,FALSE)="YES",VLOOKUP($F879,'Aircraft list'!$A$4:$G$39,6,FALSE)="YES"),V879,""),"")</f>
        <v/>
      </c>
      <c r="AD879" s="116" t="str">
        <f>IFERROR(IF(AND(VLOOKUP($F879,'Aircraft list'!$A$4:$G$39,3,FALSE)="YES",VLOOKUP($F879,'Aircraft list'!$A$4:$G$39,6,FALSE)="YES"),T879,""),"")</f>
        <v/>
      </c>
      <c r="AE879" s="117" t="str">
        <f>IFERROR(IF(AND(VLOOKUP($F879,'Aircraft list'!$A$4:$G$39,3,FALSE)="YES",VLOOKUP($F879,'Aircraft list'!$A$4:$G$39,6,FALSE)="YES"),U879,""),"")</f>
        <v/>
      </c>
      <c r="AF879" s="115" t="str">
        <f>IFERROR(IF(AND(VLOOKUP($F879,'Aircraft list'!$A$4:$G$39,3,FALSE)="YES",VLOOKUP($F879,'Aircraft list'!$A$4:$G$39,6,FALSE)="YES"),V879,""),"")</f>
        <v/>
      </c>
      <c r="AG879" s="116" t="str">
        <f>IFERROR(IF(VLOOKUP($F879,'Aircraft list'!$A$4:$G$39,5,FALSE)="YES",T879,""),"")</f>
        <v/>
      </c>
      <c r="AH879" s="117" t="str">
        <f>IFERROR(IF(VLOOKUP($F879,'Aircraft list'!$A$4:$G$39,5,FALSE)="YES",U879,""),"")</f>
        <v/>
      </c>
      <c r="AI879" s="115" t="str">
        <f>IFERROR(IF(VLOOKUP($F879,'Aircraft list'!$A$4:$G$39,5,FALSE)="YES",V879,""),"")</f>
        <v/>
      </c>
      <c r="AJ879" s="101"/>
      <c r="AK879" s="101"/>
      <c r="AL879" s="101"/>
      <c r="AM879" s="102" t="str">
        <f>IFERROR(IF(VLOOKUP($F879,'Aircraft list'!$A$4:$G$39,7,FALSE)="YES",N879,""),"")</f>
        <v/>
      </c>
      <c r="AN879" s="112"/>
      <c r="AO879" s="101"/>
      <c r="AP879" s="101"/>
      <c r="AQ879" s="101"/>
      <c r="AR879" s="111"/>
      <c r="AS879" s="102"/>
      <c r="AT879" s="102"/>
    </row>
    <row r="880" spans="1:46" s="50" customFormat="1">
      <c r="A880" s="84"/>
      <c r="B880" s="75"/>
      <c r="C880" s="76"/>
      <c r="D880" s="77"/>
      <c r="E880" s="73" t="str">
        <f t="shared" si="42"/>
        <v/>
      </c>
      <c r="F880" s="79"/>
      <c r="G880" s="80"/>
      <c r="H880" s="50" t="str">
        <f>IFERROR(IF(VLOOKUP(F880,'Aircraft list'!$A$4:$T$59, 3,FALSE)="YES", "ME", "SE" )," ")</f>
        <v xml:space="preserve"> </v>
      </c>
      <c r="I880" s="80"/>
      <c r="J880" s="81" t="str">
        <f ca="1">IFERROR(IF(AND(
MOD(C880-fctlontodouble(VLOOKUP(B880,#REF!,4,FALSE))/360,1)&gt;=MOD((((MID((MID((IF(ISERR(A880),"",fctsoleil(A880,fctlattodouble(VLOOKUP(B880,#REF!,3,FALSE)),fctlontodouble(VLOOKUP(B880,#REF!,4,FALSE)),FALSE))),1,4)),1,2))*60+MID((MID((IF(ISERR(A880),"",fctsoleil(A880,fctlattodouble(VLOOKUP(B880,#REF!,3,FALSE)),fctlontodouble(VLOOKUP(B880,#REF!,4,FALSE)),FALSE))),1,4)),3,4))/(60*24))-fctlontodouble(VLOOKUP(B880,#REF!,4,FALSE))/360,1),
MOD(C880-fctlontodouble(VLOOKUP(B880,#REF!,4,FALSE))/360,1)&lt;MOD((((MID((MID((IF(ISERR(A880),"",fctsoleil(A880,fctlattodouble(VLOOKUP(B880,#REF!,3,FALSE)),fctlontodouble(VLOOKUP(B880,#REF!,4,FALSE)),FALSE))),7,4)),1,2))*60+MID((MID((IF(ISERR(A880),"",fctsoleil(A880,fctlattodouble(VLOOKUP(B880,#REF!,3,FALSE)),fctlontodouble(VLOOKUP(B880,#REF!,4,FALSE)),FALSE))),7,4)),3,4))/(60*24))-fctlontodouble(VLOOKUP(B880,#REF!,4,FALSE))/360,1)
),1,""),"")</f>
        <v/>
      </c>
      <c r="K880" s="82" t="str">
        <f t="shared" si="43"/>
        <v/>
      </c>
      <c r="L880" s="79" t="str">
        <f ca="1">IFERROR(IF(AND(
MOD(E880-fctlontodouble(VLOOKUP(D880,#REF!,4,FALSE))/360,1)&gt;=MOD((((MID((MID((IF(ISERR(A880),"",fctsoleil(A880,fctlattodouble(VLOOKUP(D880,#REF!,3,FALSE)),fctlontodouble(VLOOKUP(D880,#REF!,4,FALSE)),FALSE))),1,4)),1,2))*60+MID((MID((IF(ISERR(A880),"",fctsoleil(A880,fctlattodouble(VLOOKUP(D880,#REF!,3,FALSE)),fctlontodouble(VLOOKUP(D880,#REF!,4,FALSE)),FALSE))),1,4)),3,4))/(60*24))-fctlontodouble(VLOOKUP(D880,#REF!,4,FALSE))/360,1),
MOD(E880-fctlontodouble(VLOOKUP(D880,#REF!,4,FALSE))/360,1)&lt;MOD((((MID((MID((IF(ISERR(A880),"",fctsoleil(A880,fctlattodouble(VLOOKUP(D880,#REF!,3,FALSE)),fctlontodouble(VLOOKUP(D880,#REF!,4,FALSE)),FALSE))),7,4)),1,2))*60+MID((MID((IF(ISERR(A880),"",fctsoleil(A880,fctlattodouble(VLOOKUP(D880,#REF!,3,FALSE)),fctlontodouble(VLOOKUP(D880,#REF!,4,FALSE)),FALSE))),7,4)),3,4))/(60*24))-fctlontodouble(VLOOKUP(D880,#REF!,4,FALSE))/360,1)
),1," "),"")</f>
        <v/>
      </c>
      <c r="M880" s="79" t="str">
        <f t="shared" si="44"/>
        <v/>
      </c>
      <c r="N880" s="94"/>
      <c r="O880" s="83"/>
      <c r="P880" s="95"/>
      <c r="Q880" s="96"/>
      <c r="R880" s="97" t="str">
        <f>IF(AND(A880&lt;&gt;0,B880&lt;&gt;0,D880&lt;&gt;0,C880&lt;&gt;0,N880&lt;&gt;0),(vol_de_nuit(B880,D880,A880,C880,N880/24)*24),"")</f>
        <v/>
      </c>
      <c r="S880" s="98"/>
      <c r="T880" s="95"/>
      <c r="U880" s="99"/>
      <c r="V880" s="100"/>
      <c r="W880" s="101"/>
      <c r="X880" s="116" t="str">
        <f>IFERROR(IF(AND(VLOOKUP($F880,'Aircraft list'!$A$4:$G$39,2,FALSE)="YES",VLOOKUP($F880,'Aircraft list'!$A$4:$G$39,4,FALSE)="YES"),T880,""),"")</f>
        <v/>
      </c>
      <c r="Y880" s="115" t="str">
        <f>IFERROR(IF(AND(VLOOKUP($F880,'Aircraft list'!$A$4:$G$39,2,FALSE)="YES",VLOOKUP($F880,'Aircraft list'!$A$4:$G$39,4,FALSE)="YES"),V880,""),"")</f>
        <v/>
      </c>
      <c r="Z880" s="116" t="str">
        <f>IFERROR(IF(AND(VLOOKUP($F880,'Aircraft list'!$A$4:$G$39,3,FALSE)="YES",VLOOKUP($F880,'Aircraft list'!$A$4:$G$39,4,FALSE)="YES"),T880,""),"")</f>
        <v/>
      </c>
      <c r="AA880" s="115" t="str">
        <f>IFERROR(IF(AND(VLOOKUP($F880,'Aircraft list'!$A$4:$G$39,3,FALSE)="YES",VLOOKUP($F880,'Aircraft list'!$A$4:$G$39,4,FALSE)="YES"),V880,""),"")</f>
        <v/>
      </c>
      <c r="AB880" s="116" t="str">
        <f>IFERROR(IF(AND(VLOOKUP($F880,'Aircraft list'!$A$4:$G$39,2,FALSE)="YES",VLOOKUP($F880,'Aircraft list'!$A$4:$G$39,6,FALSE)="YES"),T880,""),"")</f>
        <v/>
      </c>
      <c r="AC880" s="115" t="str">
        <f>IFERROR(IF(AND(VLOOKUP($F880,'Aircraft list'!$A$4:$G$39,2,FALSE)="YES",VLOOKUP($F880,'Aircraft list'!$A$4:$G$39,6,FALSE)="YES"),V880,""),"")</f>
        <v/>
      </c>
      <c r="AD880" s="116" t="str">
        <f>IFERROR(IF(AND(VLOOKUP($F880,'Aircraft list'!$A$4:$G$39,3,FALSE)="YES",VLOOKUP($F880,'Aircraft list'!$A$4:$G$39,6,FALSE)="YES"),T880,""),"")</f>
        <v/>
      </c>
      <c r="AE880" s="117" t="str">
        <f>IFERROR(IF(AND(VLOOKUP($F880,'Aircraft list'!$A$4:$G$39,3,FALSE)="YES",VLOOKUP($F880,'Aircraft list'!$A$4:$G$39,6,FALSE)="YES"),U880,""),"")</f>
        <v/>
      </c>
      <c r="AF880" s="115" t="str">
        <f>IFERROR(IF(AND(VLOOKUP($F880,'Aircraft list'!$A$4:$G$39,3,FALSE)="YES",VLOOKUP($F880,'Aircraft list'!$A$4:$G$39,6,FALSE)="YES"),V880,""),"")</f>
        <v/>
      </c>
      <c r="AG880" s="116" t="str">
        <f>IFERROR(IF(VLOOKUP($F880,'Aircraft list'!$A$4:$G$39,5,FALSE)="YES",T880,""),"")</f>
        <v/>
      </c>
      <c r="AH880" s="117" t="str">
        <f>IFERROR(IF(VLOOKUP($F880,'Aircraft list'!$A$4:$G$39,5,FALSE)="YES",U880,""),"")</f>
        <v/>
      </c>
      <c r="AI880" s="115" t="str">
        <f>IFERROR(IF(VLOOKUP($F880,'Aircraft list'!$A$4:$G$39,5,FALSE)="YES",V880,""),"")</f>
        <v/>
      </c>
      <c r="AJ880" s="101"/>
      <c r="AK880" s="101"/>
      <c r="AL880" s="101"/>
      <c r="AM880" s="102" t="str">
        <f>IFERROR(IF(VLOOKUP($F880,'Aircraft list'!$A$4:$G$39,7,FALSE)="YES",N880,""),"")</f>
        <v/>
      </c>
      <c r="AN880" s="112"/>
      <c r="AO880" s="101"/>
      <c r="AP880" s="101"/>
      <c r="AQ880" s="101"/>
      <c r="AR880" s="111"/>
      <c r="AS880" s="102"/>
      <c r="AT880" s="102"/>
    </row>
    <row r="881" spans="1:46" s="50" customFormat="1">
      <c r="A881" s="84"/>
      <c r="B881" s="75"/>
      <c r="C881" s="76"/>
      <c r="D881" s="77"/>
      <c r="E881" s="73" t="str">
        <f t="shared" si="42"/>
        <v/>
      </c>
      <c r="F881" s="79"/>
      <c r="G881" s="80"/>
      <c r="H881" s="50" t="str">
        <f>IFERROR(IF(VLOOKUP(F881,'Aircraft list'!$A$4:$T$59, 3,FALSE)="YES", "ME", "SE" )," ")</f>
        <v xml:space="preserve"> </v>
      </c>
      <c r="I881" s="80"/>
      <c r="J881" s="81" t="str">
        <f ca="1">IFERROR(IF(AND(
MOD(C881-fctlontodouble(VLOOKUP(B881,#REF!,4,FALSE))/360,1)&gt;=MOD((((MID((MID((IF(ISERR(A881),"",fctsoleil(A881,fctlattodouble(VLOOKUP(B881,#REF!,3,FALSE)),fctlontodouble(VLOOKUP(B881,#REF!,4,FALSE)),FALSE))),1,4)),1,2))*60+MID((MID((IF(ISERR(A881),"",fctsoleil(A881,fctlattodouble(VLOOKUP(B881,#REF!,3,FALSE)),fctlontodouble(VLOOKUP(B881,#REF!,4,FALSE)),FALSE))),1,4)),3,4))/(60*24))-fctlontodouble(VLOOKUP(B881,#REF!,4,FALSE))/360,1),
MOD(C881-fctlontodouble(VLOOKUP(B881,#REF!,4,FALSE))/360,1)&lt;MOD((((MID((MID((IF(ISERR(A881),"",fctsoleil(A881,fctlattodouble(VLOOKUP(B881,#REF!,3,FALSE)),fctlontodouble(VLOOKUP(B881,#REF!,4,FALSE)),FALSE))),7,4)),1,2))*60+MID((MID((IF(ISERR(A881),"",fctsoleil(A881,fctlattodouble(VLOOKUP(B881,#REF!,3,FALSE)),fctlontodouble(VLOOKUP(B881,#REF!,4,FALSE)),FALSE))),7,4)),3,4))/(60*24))-fctlontodouble(VLOOKUP(B881,#REF!,4,FALSE))/360,1)
),1,""),"")</f>
        <v/>
      </c>
      <c r="K881" s="82" t="str">
        <f t="shared" si="43"/>
        <v/>
      </c>
      <c r="L881" s="79" t="str">
        <f ca="1">IFERROR(IF(AND(
MOD(E881-fctlontodouble(VLOOKUP(D881,#REF!,4,FALSE))/360,1)&gt;=MOD((((MID((MID((IF(ISERR(A881),"",fctsoleil(A881,fctlattodouble(VLOOKUP(D881,#REF!,3,FALSE)),fctlontodouble(VLOOKUP(D881,#REF!,4,FALSE)),FALSE))),1,4)),1,2))*60+MID((MID((IF(ISERR(A881),"",fctsoleil(A881,fctlattodouble(VLOOKUP(D881,#REF!,3,FALSE)),fctlontodouble(VLOOKUP(D881,#REF!,4,FALSE)),FALSE))),1,4)),3,4))/(60*24))-fctlontodouble(VLOOKUP(D881,#REF!,4,FALSE))/360,1),
MOD(E881-fctlontodouble(VLOOKUP(D881,#REF!,4,FALSE))/360,1)&lt;MOD((((MID((MID((IF(ISERR(A881),"",fctsoleil(A881,fctlattodouble(VLOOKUP(D881,#REF!,3,FALSE)),fctlontodouble(VLOOKUP(D881,#REF!,4,FALSE)),FALSE))),7,4)),1,2))*60+MID((MID((IF(ISERR(A881),"",fctsoleil(A881,fctlattodouble(VLOOKUP(D881,#REF!,3,FALSE)),fctlontodouble(VLOOKUP(D881,#REF!,4,FALSE)),FALSE))),7,4)),3,4))/(60*24))-fctlontodouble(VLOOKUP(D881,#REF!,4,FALSE))/360,1)
),1," "),"")</f>
        <v/>
      </c>
      <c r="M881" s="79" t="str">
        <f t="shared" si="44"/>
        <v/>
      </c>
      <c r="N881" s="94"/>
      <c r="O881" s="83"/>
      <c r="P881" s="95"/>
      <c r="Q881" s="96"/>
      <c r="R881" s="97" t="str">
        <f>IF(AND(A881&lt;&gt;0,B881&lt;&gt;0,D881&lt;&gt;0,C881&lt;&gt;0,N881&lt;&gt;0),(vol_de_nuit(B881,D881,A881,C881,N881/24)*24),"")</f>
        <v/>
      </c>
      <c r="S881" s="98"/>
      <c r="T881" s="95"/>
      <c r="U881" s="99"/>
      <c r="V881" s="100"/>
      <c r="W881" s="101"/>
      <c r="X881" s="116" t="str">
        <f>IFERROR(IF(AND(VLOOKUP($F881,'Aircraft list'!$A$4:$G$39,2,FALSE)="YES",VLOOKUP($F881,'Aircraft list'!$A$4:$G$39,4,FALSE)="YES"),T881,""),"")</f>
        <v/>
      </c>
      <c r="Y881" s="115" t="str">
        <f>IFERROR(IF(AND(VLOOKUP($F881,'Aircraft list'!$A$4:$G$39,2,FALSE)="YES",VLOOKUP($F881,'Aircraft list'!$A$4:$G$39,4,FALSE)="YES"),V881,""),"")</f>
        <v/>
      </c>
      <c r="Z881" s="116" t="str">
        <f>IFERROR(IF(AND(VLOOKUP($F881,'Aircraft list'!$A$4:$G$39,3,FALSE)="YES",VLOOKUP($F881,'Aircraft list'!$A$4:$G$39,4,FALSE)="YES"),T881,""),"")</f>
        <v/>
      </c>
      <c r="AA881" s="115" t="str">
        <f>IFERROR(IF(AND(VLOOKUP($F881,'Aircraft list'!$A$4:$G$39,3,FALSE)="YES",VLOOKUP($F881,'Aircraft list'!$A$4:$G$39,4,FALSE)="YES"),V881,""),"")</f>
        <v/>
      </c>
      <c r="AB881" s="116" t="str">
        <f>IFERROR(IF(AND(VLOOKUP($F881,'Aircraft list'!$A$4:$G$39,2,FALSE)="YES",VLOOKUP($F881,'Aircraft list'!$A$4:$G$39,6,FALSE)="YES"),T881,""),"")</f>
        <v/>
      </c>
      <c r="AC881" s="115" t="str">
        <f>IFERROR(IF(AND(VLOOKUP($F881,'Aircraft list'!$A$4:$G$39,2,FALSE)="YES",VLOOKUP($F881,'Aircraft list'!$A$4:$G$39,6,FALSE)="YES"),V881,""),"")</f>
        <v/>
      </c>
      <c r="AD881" s="116" t="str">
        <f>IFERROR(IF(AND(VLOOKUP($F881,'Aircraft list'!$A$4:$G$39,3,FALSE)="YES",VLOOKUP($F881,'Aircraft list'!$A$4:$G$39,6,FALSE)="YES"),T881,""),"")</f>
        <v/>
      </c>
      <c r="AE881" s="117" t="str">
        <f>IFERROR(IF(AND(VLOOKUP($F881,'Aircraft list'!$A$4:$G$39,3,FALSE)="YES",VLOOKUP($F881,'Aircraft list'!$A$4:$G$39,6,FALSE)="YES"),U881,""),"")</f>
        <v/>
      </c>
      <c r="AF881" s="115" t="str">
        <f>IFERROR(IF(AND(VLOOKUP($F881,'Aircraft list'!$A$4:$G$39,3,FALSE)="YES",VLOOKUP($F881,'Aircraft list'!$A$4:$G$39,6,FALSE)="YES"),V881,""),"")</f>
        <v/>
      </c>
      <c r="AG881" s="116" t="str">
        <f>IFERROR(IF(VLOOKUP($F881,'Aircraft list'!$A$4:$G$39,5,FALSE)="YES",T881,""),"")</f>
        <v/>
      </c>
      <c r="AH881" s="117" t="str">
        <f>IFERROR(IF(VLOOKUP($F881,'Aircraft list'!$A$4:$G$39,5,FALSE)="YES",U881,""),"")</f>
        <v/>
      </c>
      <c r="AI881" s="115" t="str">
        <f>IFERROR(IF(VLOOKUP($F881,'Aircraft list'!$A$4:$G$39,5,FALSE)="YES",V881,""),"")</f>
        <v/>
      </c>
      <c r="AJ881" s="101"/>
      <c r="AK881" s="101"/>
      <c r="AL881" s="101"/>
      <c r="AM881" s="102" t="str">
        <f>IFERROR(IF(VLOOKUP($F881,'Aircraft list'!$A$4:$G$39,7,FALSE)="YES",N881,""),"")</f>
        <v/>
      </c>
      <c r="AN881" s="112"/>
      <c r="AO881" s="101"/>
      <c r="AP881" s="101"/>
      <c r="AQ881" s="101"/>
      <c r="AR881" s="111"/>
      <c r="AS881" s="102"/>
      <c r="AT881" s="102"/>
    </row>
    <row r="882" spans="1:46" s="50" customFormat="1">
      <c r="A882" s="84"/>
      <c r="B882" s="75"/>
      <c r="C882" s="76"/>
      <c r="D882" s="77"/>
      <c r="E882" s="73" t="str">
        <f t="shared" si="42"/>
        <v/>
      </c>
      <c r="F882" s="79"/>
      <c r="G882" s="80"/>
      <c r="H882" s="50" t="str">
        <f>IFERROR(IF(VLOOKUP(F882,'Aircraft list'!$A$4:$T$59, 3,FALSE)="YES", "ME", "SE" )," ")</f>
        <v xml:space="preserve"> </v>
      </c>
      <c r="I882" s="80"/>
      <c r="J882" s="81" t="str">
        <f ca="1">IFERROR(IF(AND(
MOD(C882-fctlontodouble(VLOOKUP(B882,#REF!,4,FALSE))/360,1)&gt;=MOD((((MID((MID((IF(ISERR(A882),"",fctsoleil(A882,fctlattodouble(VLOOKUP(B882,#REF!,3,FALSE)),fctlontodouble(VLOOKUP(B882,#REF!,4,FALSE)),FALSE))),1,4)),1,2))*60+MID((MID((IF(ISERR(A882),"",fctsoleil(A882,fctlattodouble(VLOOKUP(B882,#REF!,3,FALSE)),fctlontodouble(VLOOKUP(B882,#REF!,4,FALSE)),FALSE))),1,4)),3,4))/(60*24))-fctlontodouble(VLOOKUP(B882,#REF!,4,FALSE))/360,1),
MOD(C882-fctlontodouble(VLOOKUP(B882,#REF!,4,FALSE))/360,1)&lt;MOD((((MID((MID((IF(ISERR(A882),"",fctsoleil(A882,fctlattodouble(VLOOKUP(B882,#REF!,3,FALSE)),fctlontodouble(VLOOKUP(B882,#REF!,4,FALSE)),FALSE))),7,4)),1,2))*60+MID((MID((IF(ISERR(A882),"",fctsoleil(A882,fctlattodouble(VLOOKUP(B882,#REF!,3,FALSE)),fctlontodouble(VLOOKUP(B882,#REF!,4,FALSE)),FALSE))),7,4)),3,4))/(60*24))-fctlontodouble(VLOOKUP(B882,#REF!,4,FALSE))/360,1)
),1,""),"")</f>
        <v/>
      </c>
      <c r="K882" s="82" t="str">
        <f t="shared" si="43"/>
        <v/>
      </c>
      <c r="L882" s="79" t="str">
        <f ca="1">IFERROR(IF(AND(
MOD(E882-fctlontodouble(VLOOKUP(D882,#REF!,4,FALSE))/360,1)&gt;=MOD((((MID((MID((IF(ISERR(A882),"",fctsoleil(A882,fctlattodouble(VLOOKUP(D882,#REF!,3,FALSE)),fctlontodouble(VLOOKUP(D882,#REF!,4,FALSE)),FALSE))),1,4)),1,2))*60+MID((MID((IF(ISERR(A882),"",fctsoleil(A882,fctlattodouble(VLOOKUP(D882,#REF!,3,FALSE)),fctlontodouble(VLOOKUP(D882,#REF!,4,FALSE)),FALSE))),1,4)),3,4))/(60*24))-fctlontodouble(VLOOKUP(D882,#REF!,4,FALSE))/360,1),
MOD(E882-fctlontodouble(VLOOKUP(D882,#REF!,4,FALSE))/360,1)&lt;MOD((((MID((MID((IF(ISERR(A882),"",fctsoleil(A882,fctlattodouble(VLOOKUP(D882,#REF!,3,FALSE)),fctlontodouble(VLOOKUP(D882,#REF!,4,FALSE)),FALSE))),7,4)),1,2))*60+MID((MID((IF(ISERR(A882),"",fctsoleil(A882,fctlattodouble(VLOOKUP(D882,#REF!,3,FALSE)),fctlontodouble(VLOOKUP(D882,#REF!,4,FALSE)),FALSE))),7,4)),3,4))/(60*24))-fctlontodouble(VLOOKUP(D882,#REF!,4,FALSE))/360,1)
),1," "),"")</f>
        <v/>
      </c>
      <c r="M882" s="79" t="str">
        <f t="shared" si="44"/>
        <v/>
      </c>
      <c r="N882" s="94"/>
      <c r="O882" s="83"/>
      <c r="P882" s="95"/>
      <c r="Q882" s="96"/>
      <c r="R882" s="97" t="str">
        <f>IF(AND(A882&lt;&gt;0,B882&lt;&gt;0,D882&lt;&gt;0,C882&lt;&gt;0,N882&lt;&gt;0),(vol_de_nuit(B882,D882,A882,C882,N882/24)*24),"")</f>
        <v/>
      </c>
      <c r="S882" s="98"/>
      <c r="T882" s="95"/>
      <c r="U882" s="99"/>
      <c r="V882" s="100"/>
      <c r="W882" s="101"/>
      <c r="X882" s="116" t="str">
        <f>IFERROR(IF(AND(VLOOKUP($F882,'Aircraft list'!$A$4:$G$39,2,FALSE)="YES",VLOOKUP($F882,'Aircraft list'!$A$4:$G$39,4,FALSE)="YES"),T882,""),"")</f>
        <v/>
      </c>
      <c r="Y882" s="115" t="str">
        <f>IFERROR(IF(AND(VLOOKUP($F882,'Aircraft list'!$A$4:$G$39,2,FALSE)="YES",VLOOKUP($F882,'Aircraft list'!$A$4:$G$39,4,FALSE)="YES"),V882,""),"")</f>
        <v/>
      </c>
      <c r="Z882" s="116" t="str">
        <f>IFERROR(IF(AND(VLOOKUP($F882,'Aircraft list'!$A$4:$G$39,3,FALSE)="YES",VLOOKUP($F882,'Aircraft list'!$A$4:$G$39,4,FALSE)="YES"),T882,""),"")</f>
        <v/>
      </c>
      <c r="AA882" s="115" t="str">
        <f>IFERROR(IF(AND(VLOOKUP($F882,'Aircraft list'!$A$4:$G$39,3,FALSE)="YES",VLOOKUP($F882,'Aircraft list'!$A$4:$G$39,4,FALSE)="YES"),V882,""),"")</f>
        <v/>
      </c>
      <c r="AB882" s="116" t="str">
        <f>IFERROR(IF(AND(VLOOKUP($F882,'Aircraft list'!$A$4:$G$39,2,FALSE)="YES",VLOOKUP($F882,'Aircraft list'!$A$4:$G$39,6,FALSE)="YES"),T882,""),"")</f>
        <v/>
      </c>
      <c r="AC882" s="115" t="str">
        <f>IFERROR(IF(AND(VLOOKUP($F882,'Aircraft list'!$A$4:$G$39,2,FALSE)="YES",VLOOKUP($F882,'Aircraft list'!$A$4:$G$39,6,FALSE)="YES"),V882,""),"")</f>
        <v/>
      </c>
      <c r="AD882" s="116" t="str">
        <f>IFERROR(IF(AND(VLOOKUP($F882,'Aircraft list'!$A$4:$G$39,3,FALSE)="YES",VLOOKUP($F882,'Aircraft list'!$A$4:$G$39,6,FALSE)="YES"),T882,""),"")</f>
        <v/>
      </c>
      <c r="AE882" s="117" t="str">
        <f>IFERROR(IF(AND(VLOOKUP($F882,'Aircraft list'!$A$4:$G$39,3,FALSE)="YES",VLOOKUP($F882,'Aircraft list'!$A$4:$G$39,6,FALSE)="YES"),U882,""),"")</f>
        <v/>
      </c>
      <c r="AF882" s="115" t="str">
        <f>IFERROR(IF(AND(VLOOKUP($F882,'Aircraft list'!$A$4:$G$39,3,FALSE)="YES",VLOOKUP($F882,'Aircraft list'!$A$4:$G$39,6,FALSE)="YES"),V882,""),"")</f>
        <v/>
      </c>
      <c r="AG882" s="116" t="str">
        <f>IFERROR(IF(VLOOKUP($F882,'Aircraft list'!$A$4:$G$39,5,FALSE)="YES",T882,""),"")</f>
        <v/>
      </c>
      <c r="AH882" s="117" t="str">
        <f>IFERROR(IF(VLOOKUP($F882,'Aircraft list'!$A$4:$G$39,5,FALSE)="YES",U882,""),"")</f>
        <v/>
      </c>
      <c r="AI882" s="115" t="str">
        <f>IFERROR(IF(VLOOKUP($F882,'Aircraft list'!$A$4:$G$39,5,FALSE)="YES",V882,""),"")</f>
        <v/>
      </c>
      <c r="AJ882" s="101"/>
      <c r="AK882" s="101"/>
      <c r="AL882" s="101"/>
      <c r="AM882" s="102" t="str">
        <f>IFERROR(IF(VLOOKUP($F882,'Aircraft list'!$A$4:$G$39,7,FALSE)="YES",N882,""),"")</f>
        <v/>
      </c>
      <c r="AN882" s="112"/>
      <c r="AO882" s="101"/>
      <c r="AP882" s="101"/>
      <c r="AQ882" s="101"/>
      <c r="AR882" s="111"/>
      <c r="AS882" s="102"/>
      <c r="AT882" s="102"/>
    </row>
    <row r="883" spans="1:46" s="50" customFormat="1">
      <c r="A883" s="84"/>
      <c r="B883" s="75"/>
      <c r="C883" s="76"/>
      <c r="D883" s="77"/>
      <c r="E883" s="73" t="str">
        <f t="shared" si="42"/>
        <v/>
      </c>
      <c r="F883" s="79"/>
      <c r="G883" s="80"/>
      <c r="H883" s="50" t="str">
        <f>IFERROR(IF(VLOOKUP(F883,'Aircraft list'!$A$4:$T$59, 3,FALSE)="YES", "ME", "SE" )," ")</f>
        <v xml:space="preserve"> </v>
      </c>
      <c r="I883" s="80"/>
      <c r="J883" s="81" t="str">
        <f ca="1">IFERROR(IF(AND(
MOD(C883-fctlontodouble(VLOOKUP(B883,#REF!,4,FALSE))/360,1)&gt;=MOD((((MID((MID((IF(ISERR(A883),"",fctsoleil(A883,fctlattodouble(VLOOKUP(B883,#REF!,3,FALSE)),fctlontodouble(VLOOKUP(B883,#REF!,4,FALSE)),FALSE))),1,4)),1,2))*60+MID((MID((IF(ISERR(A883),"",fctsoleil(A883,fctlattodouble(VLOOKUP(B883,#REF!,3,FALSE)),fctlontodouble(VLOOKUP(B883,#REF!,4,FALSE)),FALSE))),1,4)),3,4))/(60*24))-fctlontodouble(VLOOKUP(B883,#REF!,4,FALSE))/360,1),
MOD(C883-fctlontodouble(VLOOKUP(B883,#REF!,4,FALSE))/360,1)&lt;MOD((((MID((MID((IF(ISERR(A883),"",fctsoleil(A883,fctlattodouble(VLOOKUP(B883,#REF!,3,FALSE)),fctlontodouble(VLOOKUP(B883,#REF!,4,FALSE)),FALSE))),7,4)),1,2))*60+MID((MID((IF(ISERR(A883),"",fctsoleil(A883,fctlattodouble(VLOOKUP(B883,#REF!,3,FALSE)),fctlontodouble(VLOOKUP(B883,#REF!,4,FALSE)),FALSE))),7,4)),3,4))/(60*24))-fctlontodouble(VLOOKUP(B883,#REF!,4,FALSE))/360,1)
),1,""),"")</f>
        <v/>
      </c>
      <c r="K883" s="82" t="str">
        <f t="shared" si="43"/>
        <v/>
      </c>
      <c r="L883" s="79" t="str">
        <f ca="1">IFERROR(IF(AND(
MOD(E883-fctlontodouble(VLOOKUP(D883,#REF!,4,FALSE))/360,1)&gt;=MOD((((MID((MID((IF(ISERR(A883),"",fctsoleil(A883,fctlattodouble(VLOOKUP(D883,#REF!,3,FALSE)),fctlontodouble(VLOOKUP(D883,#REF!,4,FALSE)),FALSE))),1,4)),1,2))*60+MID((MID((IF(ISERR(A883),"",fctsoleil(A883,fctlattodouble(VLOOKUP(D883,#REF!,3,FALSE)),fctlontodouble(VLOOKUP(D883,#REF!,4,FALSE)),FALSE))),1,4)),3,4))/(60*24))-fctlontodouble(VLOOKUP(D883,#REF!,4,FALSE))/360,1),
MOD(E883-fctlontodouble(VLOOKUP(D883,#REF!,4,FALSE))/360,1)&lt;MOD((((MID((MID((IF(ISERR(A883),"",fctsoleil(A883,fctlattodouble(VLOOKUP(D883,#REF!,3,FALSE)),fctlontodouble(VLOOKUP(D883,#REF!,4,FALSE)),FALSE))),7,4)),1,2))*60+MID((MID((IF(ISERR(A883),"",fctsoleil(A883,fctlattodouble(VLOOKUP(D883,#REF!,3,FALSE)),fctlontodouble(VLOOKUP(D883,#REF!,4,FALSE)),FALSE))),7,4)),3,4))/(60*24))-fctlontodouble(VLOOKUP(D883,#REF!,4,FALSE))/360,1)
),1," "),"")</f>
        <v/>
      </c>
      <c r="M883" s="79" t="str">
        <f t="shared" si="44"/>
        <v/>
      </c>
      <c r="N883" s="94"/>
      <c r="O883" s="83"/>
      <c r="P883" s="95"/>
      <c r="Q883" s="96"/>
      <c r="R883" s="97" t="str">
        <f>IF(AND(A883&lt;&gt;0,B883&lt;&gt;0,D883&lt;&gt;0,C883&lt;&gt;0,N883&lt;&gt;0),(vol_de_nuit(B883,D883,A883,C883,N883/24)*24),"")</f>
        <v/>
      </c>
      <c r="S883" s="98"/>
      <c r="T883" s="95"/>
      <c r="U883" s="99"/>
      <c r="V883" s="100"/>
      <c r="W883" s="101"/>
      <c r="X883" s="116" t="str">
        <f>IFERROR(IF(AND(VLOOKUP($F883,'Aircraft list'!$A$4:$G$39,2,FALSE)="YES",VLOOKUP($F883,'Aircraft list'!$A$4:$G$39,4,FALSE)="YES"),T883,""),"")</f>
        <v/>
      </c>
      <c r="Y883" s="115" t="str">
        <f>IFERROR(IF(AND(VLOOKUP($F883,'Aircraft list'!$A$4:$G$39,2,FALSE)="YES",VLOOKUP($F883,'Aircraft list'!$A$4:$G$39,4,FALSE)="YES"),V883,""),"")</f>
        <v/>
      </c>
      <c r="Z883" s="116" t="str">
        <f>IFERROR(IF(AND(VLOOKUP($F883,'Aircraft list'!$A$4:$G$39,3,FALSE)="YES",VLOOKUP($F883,'Aircraft list'!$A$4:$G$39,4,FALSE)="YES"),T883,""),"")</f>
        <v/>
      </c>
      <c r="AA883" s="115" t="str">
        <f>IFERROR(IF(AND(VLOOKUP($F883,'Aircraft list'!$A$4:$G$39,3,FALSE)="YES",VLOOKUP($F883,'Aircraft list'!$A$4:$G$39,4,FALSE)="YES"),V883,""),"")</f>
        <v/>
      </c>
      <c r="AB883" s="116" t="str">
        <f>IFERROR(IF(AND(VLOOKUP($F883,'Aircraft list'!$A$4:$G$39,2,FALSE)="YES",VLOOKUP($F883,'Aircraft list'!$A$4:$G$39,6,FALSE)="YES"),T883,""),"")</f>
        <v/>
      </c>
      <c r="AC883" s="115" t="str">
        <f>IFERROR(IF(AND(VLOOKUP($F883,'Aircraft list'!$A$4:$G$39,2,FALSE)="YES",VLOOKUP($F883,'Aircraft list'!$A$4:$G$39,6,FALSE)="YES"),V883,""),"")</f>
        <v/>
      </c>
      <c r="AD883" s="116" t="str">
        <f>IFERROR(IF(AND(VLOOKUP($F883,'Aircraft list'!$A$4:$G$39,3,FALSE)="YES",VLOOKUP($F883,'Aircraft list'!$A$4:$G$39,6,FALSE)="YES"),T883,""),"")</f>
        <v/>
      </c>
      <c r="AE883" s="117" t="str">
        <f>IFERROR(IF(AND(VLOOKUP($F883,'Aircraft list'!$A$4:$G$39,3,FALSE)="YES",VLOOKUP($F883,'Aircraft list'!$A$4:$G$39,6,FALSE)="YES"),U883,""),"")</f>
        <v/>
      </c>
      <c r="AF883" s="115" t="str">
        <f>IFERROR(IF(AND(VLOOKUP($F883,'Aircraft list'!$A$4:$G$39,3,FALSE)="YES",VLOOKUP($F883,'Aircraft list'!$A$4:$G$39,6,FALSE)="YES"),V883,""),"")</f>
        <v/>
      </c>
      <c r="AG883" s="116" t="str">
        <f>IFERROR(IF(VLOOKUP($F883,'Aircraft list'!$A$4:$G$39,5,FALSE)="YES",T883,""),"")</f>
        <v/>
      </c>
      <c r="AH883" s="117" t="str">
        <f>IFERROR(IF(VLOOKUP($F883,'Aircraft list'!$A$4:$G$39,5,FALSE)="YES",U883,""),"")</f>
        <v/>
      </c>
      <c r="AI883" s="115" t="str">
        <f>IFERROR(IF(VLOOKUP($F883,'Aircraft list'!$A$4:$G$39,5,FALSE)="YES",V883,""),"")</f>
        <v/>
      </c>
      <c r="AJ883" s="101"/>
      <c r="AK883" s="101"/>
      <c r="AL883" s="101"/>
      <c r="AM883" s="102" t="str">
        <f>IFERROR(IF(VLOOKUP($F883,'Aircraft list'!$A$4:$G$39,7,FALSE)="YES",N883,""),"")</f>
        <v/>
      </c>
      <c r="AN883" s="112"/>
      <c r="AO883" s="101"/>
      <c r="AP883" s="101"/>
      <c r="AQ883" s="101"/>
      <c r="AR883" s="111"/>
      <c r="AS883" s="102"/>
      <c r="AT883" s="102"/>
    </row>
    <row r="884" spans="1:46" s="50" customFormat="1">
      <c r="A884" s="84"/>
      <c r="B884" s="75"/>
      <c r="C884" s="76"/>
      <c r="D884" s="77"/>
      <c r="E884" s="73" t="str">
        <f t="shared" si="42"/>
        <v/>
      </c>
      <c r="F884" s="79"/>
      <c r="G884" s="80"/>
      <c r="H884" s="50" t="str">
        <f>IFERROR(IF(VLOOKUP(F884,'Aircraft list'!$A$4:$T$59, 3,FALSE)="YES", "ME", "SE" )," ")</f>
        <v xml:space="preserve"> </v>
      </c>
      <c r="I884" s="80"/>
      <c r="J884" s="81" t="str">
        <f ca="1">IFERROR(IF(AND(
MOD(C884-fctlontodouble(VLOOKUP(B884,#REF!,4,FALSE))/360,1)&gt;=MOD((((MID((MID((IF(ISERR(A884),"",fctsoleil(A884,fctlattodouble(VLOOKUP(B884,#REF!,3,FALSE)),fctlontodouble(VLOOKUP(B884,#REF!,4,FALSE)),FALSE))),1,4)),1,2))*60+MID((MID((IF(ISERR(A884),"",fctsoleil(A884,fctlattodouble(VLOOKUP(B884,#REF!,3,FALSE)),fctlontodouble(VLOOKUP(B884,#REF!,4,FALSE)),FALSE))),1,4)),3,4))/(60*24))-fctlontodouble(VLOOKUP(B884,#REF!,4,FALSE))/360,1),
MOD(C884-fctlontodouble(VLOOKUP(B884,#REF!,4,FALSE))/360,1)&lt;MOD((((MID((MID((IF(ISERR(A884),"",fctsoleil(A884,fctlattodouble(VLOOKUP(B884,#REF!,3,FALSE)),fctlontodouble(VLOOKUP(B884,#REF!,4,FALSE)),FALSE))),7,4)),1,2))*60+MID((MID((IF(ISERR(A884),"",fctsoleil(A884,fctlattodouble(VLOOKUP(B884,#REF!,3,FALSE)),fctlontodouble(VLOOKUP(B884,#REF!,4,FALSE)),FALSE))),7,4)),3,4))/(60*24))-fctlontodouble(VLOOKUP(B884,#REF!,4,FALSE))/360,1)
),1,""),"")</f>
        <v/>
      </c>
      <c r="K884" s="82" t="str">
        <f t="shared" si="43"/>
        <v/>
      </c>
      <c r="L884" s="79" t="str">
        <f ca="1">IFERROR(IF(AND(
MOD(E884-fctlontodouble(VLOOKUP(D884,#REF!,4,FALSE))/360,1)&gt;=MOD((((MID((MID((IF(ISERR(A884),"",fctsoleil(A884,fctlattodouble(VLOOKUP(D884,#REF!,3,FALSE)),fctlontodouble(VLOOKUP(D884,#REF!,4,FALSE)),FALSE))),1,4)),1,2))*60+MID((MID((IF(ISERR(A884),"",fctsoleil(A884,fctlattodouble(VLOOKUP(D884,#REF!,3,FALSE)),fctlontodouble(VLOOKUP(D884,#REF!,4,FALSE)),FALSE))),1,4)),3,4))/(60*24))-fctlontodouble(VLOOKUP(D884,#REF!,4,FALSE))/360,1),
MOD(E884-fctlontodouble(VLOOKUP(D884,#REF!,4,FALSE))/360,1)&lt;MOD((((MID((MID((IF(ISERR(A884),"",fctsoleil(A884,fctlattodouble(VLOOKUP(D884,#REF!,3,FALSE)),fctlontodouble(VLOOKUP(D884,#REF!,4,FALSE)),FALSE))),7,4)),1,2))*60+MID((MID((IF(ISERR(A884),"",fctsoleil(A884,fctlattodouble(VLOOKUP(D884,#REF!,3,FALSE)),fctlontodouble(VLOOKUP(D884,#REF!,4,FALSE)),FALSE))),7,4)),3,4))/(60*24))-fctlontodouble(VLOOKUP(D884,#REF!,4,FALSE))/360,1)
),1," "),"")</f>
        <v/>
      </c>
      <c r="M884" s="79" t="str">
        <f t="shared" si="44"/>
        <v/>
      </c>
      <c r="N884" s="94"/>
      <c r="O884" s="83"/>
      <c r="P884" s="95"/>
      <c r="Q884" s="96"/>
      <c r="R884" s="97" t="str">
        <f>IF(AND(A884&lt;&gt;0,B884&lt;&gt;0,D884&lt;&gt;0,C884&lt;&gt;0,N884&lt;&gt;0),(vol_de_nuit(B884,D884,A884,C884,N884/24)*24),"")</f>
        <v/>
      </c>
      <c r="S884" s="98"/>
      <c r="T884" s="95"/>
      <c r="U884" s="99"/>
      <c r="V884" s="100"/>
      <c r="W884" s="101"/>
      <c r="X884" s="116" t="str">
        <f>IFERROR(IF(AND(VLOOKUP($F884,'Aircraft list'!$A$4:$G$39,2,FALSE)="YES",VLOOKUP($F884,'Aircraft list'!$A$4:$G$39,4,FALSE)="YES"),T884,""),"")</f>
        <v/>
      </c>
      <c r="Y884" s="115" t="str">
        <f>IFERROR(IF(AND(VLOOKUP($F884,'Aircraft list'!$A$4:$G$39,2,FALSE)="YES",VLOOKUP($F884,'Aircraft list'!$A$4:$G$39,4,FALSE)="YES"),V884,""),"")</f>
        <v/>
      </c>
      <c r="Z884" s="116" t="str">
        <f>IFERROR(IF(AND(VLOOKUP($F884,'Aircraft list'!$A$4:$G$39,3,FALSE)="YES",VLOOKUP($F884,'Aircraft list'!$A$4:$G$39,4,FALSE)="YES"),T884,""),"")</f>
        <v/>
      </c>
      <c r="AA884" s="115" t="str">
        <f>IFERROR(IF(AND(VLOOKUP($F884,'Aircraft list'!$A$4:$G$39,3,FALSE)="YES",VLOOKUP($F884,'Aircraft list'!$A$4:$G$39,4,FALSE)="YES"),V884,""),"")</f>
        <v/>
      </c>
      <c r="AB884" s="116" t="str">
        <f>IFERROR(IF(AND(VLOOKUP($F884,'Aircraft list'!$A$4:$G$39,2,FALSE)="YES",VLOOKUP($F884,'Aircraft list'!$A$4:$G$39,6,FALSE)="YES"),T884,""),"")</f>
        <v/>
      </c>
      <c r="AC884" s="115" t="str">
        <f>IFERROR(IF(AND(VLOOKUP($F884,'Aircraft list'!$A$4:$G$39,2,FALSE)="YES",VLOOKUP($F884,'Aircraft list'!$A$4:$G$39,6,FALSE)="YES"),V884,""),"")</f>
        <v/>
      </c>
      <c r="AD884" s="116" t="str">
        <f>IFERROR(IF(AND(VLOOKUP($F884,'Aircraft list'!$A$4:$G$39,3,FALSE)="YES",VLOOKUP($F884,'Aircraft list'!$A$4:$G$39,6,FALSE)="YES"),T884,""),"")</f>
        <v/>
      </c>
      <c r="AE884" s="117" t="str">
        <f>IFERROR(IF(AND(VLOOKUP($F884,'Aircraft list'!$A$4:$G$39,3,FALSE)="YES",VLOOKUP($F884,'Aircraft list'!$A$4:$G$39,6,FALSE)="YES"),U884,""),"")</f>
        <v/>
      </c>
      <c r="AF884" s="115" t="str">
        <f>IFERROR(IF(AND(VLOOKUP($F884,'Aircraft list'!$A$4:$G$39,3,FALSE)="YES",VLOOKUP($F884,'Aircraft list'!$A$4:$G$39,6,FALSE)="YES"),V884,""),"")</f>
        <v/>
      </c>
      <c r="AG884" s="116" t="str">
        <f>IFERROR(IF(VLOOKUP($F884,'Aircraft list'!$A$4:$G$39,5,FALSE)="YES",T884,""),"")</f>
        <v/>
      </c>
      <c r="AH884" s="117" t="str">
        <f>IFERROR(IF(VLOOKUP($F884,'Aircraft list'!$A$4:$G$39,5,FALSE)="YES",U884,""),"")</f>
        <v/>
      </c>
      <c r="AI884" s="115" t="str">
        <f>IFERROR(IF(VLOOKUP($F884,'Aircraft list'!$A$4:$G$39,5,FALSE)="YES",V884,""),"")</f>
        <v/>
      </c>
      <c r="AJ884" s="101"/>
      <c r="AK884" s="101"/>
      <c r="AL884" s="101"/>
      <c r="AM884" s="102" t="str">
        <f>IFERROR(IF(VLOOKUP($F884,'Aircraft list'!$A$4:$G$39,7,FALSE)="YES",N884,""),"")</f>
        <v/>
      </c>
      <c r="AN884" s="112"/>
      <c r="AO884" s="101"/>
      <c r="AP884" s="101"/>
      <c r="AQ884" s="101"/>
      <c r="AR884" s="111"/>
      <c r="AS884" s="102"/>
      <c r="AT884" s="102"/>
    </row>
    <row r="885" spans="1:46" s="50" customFormat="1">
      <c r="A885" s="84"/>
      <c r="B885" s="75"/>
      <c r="C885" s="76"/>
      <c r="D885" s="77"/>
      <c r="E885" s="73" t="str">
        <f t="shared" si="42"/>
        <v/>
      </c>
      <c r="F885" s="79"/>
      <c r="G885" s="80"/>
      <c r="H885" s="50" t="str">
        <f>IFERROR(IF(VLOOKUP(F885,'Aircraft list'!$A$4:$T$59, 3,FALSE)="YES", "ME", "SE" )," ")</f>
        <v xml:space="preserve"> </v>
      </c>
      <c r="I885" s="80"/>
      <c r="J885" s="81" t="str">
        <f ca="1">IFERROR(IF(AND(
MOD(C885-fctlontodouble(VLOOKUP(B885,#REF!,4,FALSE))/360,1)&gt;=MOD((((MID((MID((IF(ISERR(A885),"",fctsoleil(A885,fctlattodouble(VLOOKUP(B885,#REF!,3,FALSE)),fctlontodouble(VLOOKUP(B885,#REF!,4,FALSE)),FALSE))),1,4)),1,2))*60+MID((MID((IF(ISERR(A885),"",fctsoleil(A885,fctlattodouble(VLOOKUP(B885,#REF!,3,FALSE)),fctlontodouble(VLOOKUP(B885,#REF!,4,FALSE)),FALSE))),1,4)),3,4))/(60*24))-fctlontodouble(VLOOKUP(B885,#REF!,4,FALSE))/360,1),
MOD(C885-fctlontodouble(VLOOKUP(B885,#REF!,4,FALSE))/360,1)&lt;MOD((((MID((MID((IF(ISERR(A885),"",fctsoleil(A885,fctlattodouble(VLOOKUP(B885,#REF!,3,FALSE)),fctlontodouble(VLOOKUP(B885,#REF!,4,FALSE)),FALSE))),7,4)),1,2))*60+MID((MID((IF(ISERR(A885),"",fctsoleil(A885,fctlattodouble(VLOOKUP(B885,#REF!,3,FALSE)),fctlontodouble(VLOOKUP(B885,#REF!,4,FALSE)),FALSE))),7,4)),3,4))/(60*24))-fctlontodouble(VLOOKUP(B885,#REF!,4,FALSE))/360,1)
),1,""),"")</f>
        <v/>
      </c>
      <c r="K885" s="82" t="str">
        <f t="shared" si="43"/>
        <v/>
      </c>
      <c r="L885" s="79" t="str">
        <f ca="1">IFERROR(IF(AND(
MOD(E885-fctlontodouble(VLOOKUP(D885,#REF!,4,FALSE))/360,1)&gt;=MOD((((MID((MID((IF(ISERR(A885),"",fctsoleil(A885,fctlattodouble(VLOOKUP(D885,#REF!,3,FALSE)),fctlontodouble(VLOOKUP(D885,#REF!,4,FALSE)),FALSE))),1,4)),1,2))*60+MID((MID((IF(ISERR(A885),"",fctsoleil(A885,fctlattodouble(VLOOKUP(D885,#REF!,3,FALSE)),fctlontodouble(VLOOKUP(D885,#REF!,4,FALSE)),FALSE))),1,4)),3,4))/(60*24))-fctlontodouble(VLOOKUP(D885,#REF!,4,FALSE))/360,1),
MOD(E885-fctlontodouble(VLOOKUP(D885,#REF!,4,FALSE))/360,1)&lt;MOD((((MID((MID((IF(ISERR(A885),"",fctsoleil(A885,fctlattodouble(VLOOKUP(D885,#REF!,3,FALSE)),fctlontodouble(VLOOKUP(D885,#REF!,4,FALSE)),FALSE))),7,4)),1,2))*60+MID((MID((IF(ISERR(A885),"",fctsoleil(A885,fctlattodouble(VLOOKUP(D885,#REF!,3,FALSE)),fctlontodouble(VLOOKUP(D885,#REF!,4,FALSE)),FALSE))),7,4)),3,4))/(60*24))-fctlontodouble(VLOOKUP(D885,#REF!,4,FALSE))/360,1)
),1," "),"")</f>
        <v/>
      </c>
      <c r="M885" s="79" t="str">
        <f t="shared" si="44"/>
        <v/>
      </c>
      <c r="N885" s="94"/>
      <c r="O885" s="83"/>
      <c r="P885" s="95"/>
      <c r="Q885" s="96"/>
      <c r="R885" s="97" t="str">
        <f>IF(AND(A885&lt;&gt;0,B885&lt;&gt;0,D885&lt;&gt;0,C885&lt;&gt;0,N885&lt;&gt;0),(vol_de_nuit(B885,D885,A885,C885,N885/24)*24),"")</f>
        <v/>
      </c>
      <c r="S885" s="98"/>
      <c r="T885" s="95"/>
      <c r="U885" s="99"/>
      <c r="V885" s="100"/>
      <c r="W885" s="101"/>
      <c r="X885" s="116" t="str">
        <f>IFERROR(IF(AND(VLOOKUP($F885,'Aircraft list'!$A$4:$G$39,2,FALSE)="YES",VLOOKUP($F885,'Aircraft list'!$A$4:$G$39,4,FALSE)="YES"),T885,""),"")</f>
        <v/>
      </c>
      <c r="Y885" s="115" t="str">
        <f>IFERROR(IF(AND(VLOOKUP($F885,'Aircraft list'!$A$4:$G$39,2,FALSE)="YES",VLOOKUP($F885,'Aircraft list'!$A$4:$G$39,4,FALSE)="YES"),V885,""),"")</f>
        <v/>
      </c>
      <c r="Z885" s="116" t="str">
        <f>IFERROR(IF(AND(VLOOKUP($F885,'Aircraft list'!$A$4:$G$39,3,FALSE)="YES",VLOOKUP($F885,'Aircraft list'!$A$4:$G$39,4,FALSE)="YES"),T885,""),"")</f>
        <v/>
      </c>
      <c r="AA885" s="115" t="str">
        <f>IFERROR(IF(AND(VLOOKUP($F885,'Aircraft list'!$A$4:$G$39,3,FALSE)="YES",VLOOKUP($F885,'Aircraft list'!$A$4:$G$39,4,FALSE)="YES"),V885,""),"")</f>
        <v/>
      </c>
      <c r="AB885" s="116" t="str">
        <f>IFERROR(IF(AND(VLOOKUP($F885,'Aircraft list'!$A$4:$G$39,2,FALSE)="YES",VLOOKUP($F885,'Aircraft list'!$A$4:$G$39,6,FALSE)="YES"),T885,""),"")</f>
        <v/>
      </c>
      <c r="AC885" s="115" t="str">
        <f>IFERROR(IF(AND(VLOOKUP($F885,'Aircraft list'!$A$4:$G$39,2,FALSE)="YES",VLOOKUP($F885,'Aircraft list'!$A$4:$G$39,6,FALSE)="YES"),V885,""),"")</f>
        <v/>
      </c>
      <c r="AD885" s="116" t="str">
        <f>IFERROR(IF(AND(VLOOKUP($F885,'Aircraft list'!$A$4:$G$39,3,FALSE)="YES",VLOOKUP($F885,'Aircraft list'!$A$4:$G$39,6,FALSE)="YES"),T885,""),"")</f>
        <v/>
      </c>
      <c r="AE885" s="117" t="str">
        <f>IFERROR(IF(AND(VLOOKUP($F885,'Aircraft list'!$A$4:$G$39,3,FALSE)="YES",VLOOKUP($F885,'Aircraft list'!$A$4:$G$39,6,FALSE)="YES"),U885,""),"")</f>
        <v/>
      </c>
      <c r="AF885" s="115" t="str">
        <f>IFERROR(IF(AND(VLOOKUP($F885,'Aircraft list'!$A$4:$G$39,3,FALSE)="YES",VLOOKUP($F885,'Aircraft list'!$A$4:$G$39,6,FALSE)="YES"),V885,""),"")</f>
        <v/>
      </c>
      <c r="AG885" s="116" t="str">
        <f>IFERROR(IF(VLOOKUP($F885,'Aircraft list'!$A$4:$G$39,5,FALSE)="YES",T885,""),"")</f>
        <v/>
      </c>
      <c r="AH885" s="117" t="str">
        <f>IFERROR(IF(VLOOKUP($F885,'Aircraft list'!$A$4:$G$39,5,FALSE)="YES",U885,""),"")</f>
        <v/>
      </c>
      <c r="AI885" s="115" t="str">
        <f>IFERROR(IF(VLOOKUP($F885,'Aircraft list'!$A$4:$G$39,5,FALSE)="YES",V885,""),"")</f>
        <v/>
      </c>
      <c r="AJ885" s="101"/>
      <c r="AK885" s="101"/>
      <c r="AL885" s="101"/>
      <c r="AM885" s="102" t="str">
        <f>IFERROR(IF(VLOOKUP($F885,'Aircraft list'!$A$4:$G$39,7,FALSE)="YES",N885,""),"")</f>
        <v/>
      </c>
      <c r="AN885" s="112"/>
      <c r="AO885" s="101"/>
      <c r="AP885" s="101"/>
      <c r="AQ885" s="101"/>
      <c r="AR885" s="111"/>
      <c r="AS885" s="102"/>
      <c r="AT885" s="102"/>
    </row>
    <row r="886" spans="1:46" s="50" customFormat="1">
      <c r="A886" s="84"/>
      <c r="B886" s="75"/>
      <c r="C886" s="76"/>
      <c r="D886" s="77"/>
      <c r="E886" s="73" t="str">
        <f t="shared" si="42"/>
        <v/>
      </c>
      <c r="F886" s="79"/>
      <c r="G886" s="80"/>
      <c r="H886" s="50" t="str">
        <f>IFERROR(IF(VLOOKUP(F886,'Aircraft list'!$A$4:$T$59, 3,FALSE)="YES", "ME", "SE" )," ")</f>
        <v xml:space="preserve"> </v>
      </c>
      <c r="I886" s="80"/>
      <c r="J886" s="81" t="str">
        <f ca="1">IFERROR(IF(AND(
MOD(C886-fctlontodouble(VLOOKUP(B886,#REF!,4,FALSE))/360,1)&gt;=MOD((((MID((MID((IF(ISERR(A886),"",fctsoleil(A886,fctlattodouble(VLOOKUP(B886,#REF!,3,FALSE)),fctlontodouble(VLOOKUP(B886,#REF!,4,FALSE)),FALSE))),1,4)),1,2))*60+MID((MID((IF(ISERR(A886),"",fctsoleil(A886,fctlattodouble(VLOOKUP(B886,#REF!,3,FALSE)),fctlontodouble(VLOOKUP(B886,#REF!,4,FALSE)),FALSE))),1,4)),3,4))/(60*24))-fctlontodouble(VLOOKUP(B886,#REF!,4,FALSE))/360,1),
MOD(C886-fctlontodouble(VLOOKUP(B886,#REF!,4,FALSE))/360,1)&lt;MOD((((MID((MID((IF(ISERR(A886),"",fctsoleil(A886,fctlattodouble(VLOOKUP(B886,#REF!,3,FALSE)),fctlontodouble(VLOOKUP(B886,#REF!,4,FALSE)),FALSE))),7,4)),1,2))*60+MID((MID((IF(ISERR(A886),"",fctsoleil(A886,fctlattodouble(VLOOKUP(B886,#REF!,3,FALSE)),fctlontodouble(VLOOKUP(B886,#REF!,4,FALSE)),FALSE))),7,4)),3,4))/(60*24))-fctlontodouble(VLOOKUP(B886,#REF!,4,FALSE))/360,1)
),1,""),"")</f>
        <v/>
      </c>
      <c r="K886" s="82" t="str">
        <f t="shared" si="43"/>
        <v/>
      </c>
      <c r="L886" s="79" t="str">
        <f ca="1">IFERROR(IF(AND(
MOD(E886-fctlontodouble(VLOOKUP(D886,#REF!,4,FALSE))/360,1)&gt;=MOD((((MID((MID((IF(ISERR(A886),"",fctsoleil(A886,fctlattodouble(VLOOKUP(D886,#REF!,3,FALSE)),fctlontodouble(VLOOKUP(D886,#REF!,4,FALSE)),FALSE))),1,4)),1,2))*60+MID((MID((IF(ISERR(A886),"",fctsoleil(A886,fctlattodouble(VLOOKUP(D886,#REF!,3,FALSE)),fctlontodouble(VLOOKUP(D886,#REF!,4,FALSE)),FALSE))),1,4)),3,4))/(60*24))-fctlontodouble(VLOOKUP(D886,#REF!,4,FALSE))/360,1),
MOD(E886-fctlontodouble(VLOOKUP(D886,#REF!,4,FALSE))/360,1)&lt;MOD((((MID((MID((IF(ISERR(A886),"",fctsoleil(A886,fctlattodouble(VLOOKUP(D886,#REF!,3,FALSE)),fctlontodouble(VLOOKUP(D886,#REF!,4,FALSE)),FALSE))),7,4)),1,2))*60+MID((MID((IF(ISERR(A886),"",fctsoleil(A886,fctlattodouble(VLOOKUP(D886,#REF!,3,FALSE)),fctlontodouble(VLOOKUP(D886,#REF!,4,FALSE)),FALSE))),7,4)),3,4))/(60*24))-fctlontodouble(VLOOKUP(D886,#REF!,4,FALSE))/360,1)
),1," "),"")</f>
        <v/>
      </c>
      <c r="M886" s="79" t="str">
        <f t="shared" si="44"/>
        <v/>
      </c>
      <c r="N886" s="94"/>
      <c r="O886" s="83"/>
      <c r="P886" s="95"/>
      <c r="Q886" s="96"/>
      <c r="R886" s="97" t="str">
        <f>IF(AND(A886&lt;&gt;0,B886&lt;&gt;0,D886&lt;&gt;0,C886&lt;&gt;0,N886&lt;&gt;0),(vol_de_nuit(B886,D886,A886,C886,N886/24)*24),"")</f>
        <v/>
      </c>
      <c r="S886" s="98"/>
      <c r="T886" s="95"/>
      <c r="U886" s="99"/>
      <c r="V886" s="100"/>
      <c r="W886" s="101"/>
      <c r="X886" s="116" t="str">
        <f>IFERROR(IF(AND(VLOOKUP($F886,'Aircraft list'!$A$4:$G$39,2,FALSE)="YES",VLOOKUP($F886,'Aircraft list'!$A$4:$G$39,4,FALSE)="YES"),T886,""),"")</f>
        <v/>
      </c>
      <c r="Y886" s="115" t="str">
        <f>IFERROR(IF(AND(VLOOKUP($F886,'Aircraft list'!$A$4:$G$39,2,FALSE)="YES",VLOOKUP($F886,'Aircraft list'!$A$4:$G$39,4,FALSE)="YES"),V886,""),"")</f>
        <v/>
      </c>
      <c r="Z886" s="116" t="str">
        <f>IFERROR(IF(AND(VLOOKUP($F886,'Aircraft list'!$A$4:$G$39,3,FALSE)="YES",VLOOKUP($F886,'Aircraft list'!$A$4:$G$39,4,FALSE)="YES"),T886,""),"")</f>
        <v/>
      </c>
      <c r="AA886" s="115" t="str">
        <f>IFERROR(IF(AND(VLOOKUP($F886,'Aircraft list'!$A$4:$G$39,3,FALSE)="YES",VLOOKUP($F886,'Aircraft list'!$A$4:$G$39,4,FALSE)="YES"),V886,""),"")</f>
        <v/>
      </c>
      <c r="AB886" s="116" t="str">
        <f>IFERROR(IF(AND(VLOOKUP($F886,'Aircraft list'!$A$4:$G$39,2,FALSE)="YES",VLOOKUP($F886,'Aircraft list'!$A$4:$G$39,6,FALSE)="YES"),T886,""),"")</f>
        <v/>
      </c>
      <c r="AC886" s="115" t="str">
        <f>IFERROR(IF(AND(VLOOKUP($F886,'Aircraft list'!$A$4:$G$39,2,FALSE)="YES",VLOOKUP($F886,'Aircraft list'!$A$4:$G$39,6,FALSE)="YES"),V886,""),"")</f>
        <v/>
      </c>
      <c r="AD886" s="116" t="str">
        <f>IFERROR(IF(AND(VLOOKUP($F886,'Aircraft list'!$A$4:$G$39,3,FALSE)="YES",VLOOKUP($F886,'Aircraft list'!$A$4:$G$39,6,FALSE)="YES"),T886,""),"")</f>
        <v/>
      </c>
      <c r="AE886" s="117" t="str">
        <f>IFERROR(IF(AND(VLOOKUP($F886,'Aircraft list'!$A$4:$G$39,3,FALSE)="YES",VLOOKUP($F886,'Aircraft list'!$A$4:$G$39,6,FALSE)="YES"),U886,""),"")</f>
        <v/>
      </c>
      <c r="AF886" s="115" t="str">
        <f>IFERROR(IF(AND(VLOOKUP($F886,'Aircraft list'!$A$4:$G$39,3,FALSE)="YES",VLOOKUP($F886,'Aircraft list'!$A$4:$G$39,6,FALSE)="YES"),V886,""),"")</f>
        <v/>
      </c>
      <c r="AG886" s="116" t="str">
        <f>IFERROR(IF(VLOOKUP($F886,'Aircraft list'!$A$4:$G$39,5,FALSE)="YES",T886,""),"")</f>
        <v/>
      </c>
      <c r="AH886" s="117" t="str">
        <f>IFERROR(IF(VLOOKUP($F886,'Aircraft list'!$A$4:$G$39,5,FALSE)="YES",U886,""),"")</f>
        <v/>
      </c>
      <c r="AI886" s="115" t="str">
        <f>IFERROR(IF(VLOOKUP($F886,'Aircraft list'!$A$4:$G$39,5,FALSE)="YES",V886,""),"")</f>
        <v/>
      </c>
      <c r="AJ886" s="101"/>
      <c r="AK886" s="101"/>
      <c r="AL886" s="101"/>
      <c r="AM886" s="102" t="str">
        <f>IFERROR(IF(VLOOKUP($F886,'Aircraft list'!$A$4:$G$39,7,FALSE)="YES",N886,""),"")</f>
        <v/>
      </c>
      <c r="AN886" s="112"/>
      <c r="AO886" s="101"/>
      <c r="AP886" s="101"/>
      <c r="AQ886" s="101"/>
      <c r="AR886" s="111"/>
      <c r="AS886" s="102"/>
      <c r="AT886" s="102"/>
    </row>
    <row r="887" spans="1:46" s="50" customFormat="1">
      <c r="A887" s="84"/>
      <c r="B887" s="75"/>
      <c r="C887" s="76"/>
      <c r="D887" s="77"/>
      <c r="E887" s="73" t="str">
        <f t="shared" si="42"/>
        <v/>
      </c>
      <c r="F887" s="79"/>
      <c r="G887" s="80"/>
      <c r="H887" s="50" t="str">
        <f>IFERROR(IF(VLOOKUP(F887,'Aircraft list'!$A$4:$T$59, 3,FALSE)="YES", "ME", "SE" )," ")</f>
        <v xml:space="preserve"> </v>
      </c>
      <c r="I887" s="80"/>
      <c r="J887" s="81" t="str">
        <f ca="1">IFERROR(IF(AND(
MOD(C887-fctlontodouble(VLOOKUP(B887,#REF!,4,FALSE))/360,1)&gt;=MOD((((MID((MID((IF(ISERR(A887),"",fctsoleil(A887,fctlattodouble(VLOOKUP(B887,#REF!,3,FALSE)),fctlontodouble(VLOOKUP(B887,#REF!,4,FALSE)),FALSE))),1,4)),1,2))*60+MID((MID((IF(ISERR(A887),"",fctsoleil(A887,fctlattodouble(VLOOKUP(B887,#REF!,3,FALSE)),fctlontodouble(VLOOKUP(B887,#REF!,4,FALSE)),FALSE))),1,4)),3,4))/(60*24))-fctlontodouble(VLOOKUP(B887,#REF!,4,FALSE))/360,1),
MOD(C887-fctlontodouble(VLOOKUP(B887,#REF!,4,FALSE))/360,1)&lt;MOD((((MID((MID((IF(ISERR(A887),"",fctsoleil(A887,fctlattodouble(VLOOKUP(B887,#REF!,3,FALSE)),fctlontodouble(VLOOKUP(B887,#REF!,4,FALSE)),FALSE))),7,4)),1,2))*60+MID((MID((IF(ISERR(A887),"",fctsoleil(A887,fctlattodouble(VLOOKUP(B887,#REF!,3,FALSE)),fctlontodouble(VLOOKUP(B887,#REF!,4,FALSE)),FALSE))),7,4)),3,4))/(60*24))-fctlontodouble(VLOOKUP(B887,#REF!,4,FALSE))/360,1)
),1,""),"")</f>
        <v/>
      </c>
      <c r="K887" s="82" t="str">
        <f t="shared" si="43"/>
        <v/>
      </c>
      <c r="L887" s="79" t="str">
        <f ca="1">IFERROR(IF(AND(
MOD(E887-fctlontodouble(VLOOKUP(D887,#REF!,4,FALSE))/360,1)&gt;=MOD((((MID((MID((IF(ISERR(A887),"",fctsoleil(A887,fctlattodouble(VLOOKUP(D887,#REF!,3,FALSE)),fctlontodouble(VLOOKUP(D887,#REF!,4,FALSE)),FALSE))),1,4)),1,2))*60+MID((MID((IF(ISERR(A887),"",fctsoleil(A887,fctlattodouble(VLOOKUP(D887,#REF!,3,FALSE)),fctlontodouble(VLOOKUP(D887,#REF!,4,FALSE)),FALSE))),1,4)),3,4))/(60*24))-fctlontodouble(VLOOKUP(D887,#REF!,4,FALSE))/360,1),
MOD(E887-fctlontodouble(VLOOKUP(D887,#REF!,4,FALSE))/360,1)&lt;MOD((((MID((MID((IF(ISERR(A887),"",fctsoleil(A887,fctlattodouble(VLOOKUP(D887,#REF!,3,FALSE)),fctlontodouble(VLOOKUP(D887,#REF!,4,FALSE)),FALSE))),7,4)),1,2))*60+MID((MID((IF(ISERR(A887),"",fctsoleil(A887,fctlattodouble(VLOOKUP(D887,#REF!,3,FALSE)),fctlontodouble(VLOOKUP(D887,#REF!,4,FALSE)),FALSE))),7,4)),3,4))/(60*24))-fctlontodouble(VLOOKUP(D887,#REF!,4,FALSE))/360,1)
),1," "),"")</f>
        <v/>
      </c>
      <c r="M887" s="79" t="str">
        <f t="shared" si="44"/>
        <v/>
      </c>
      <c r="N887" s="94"/>
      <c r="O887" s="83"/>
      <c r="P887" s="95"/>
      <c r="Q887" s="96"/>
      <c r="R887" s="97" t="str">
        <f>IF(AND(A887&lt;&gt;0,B887&lt;&gt;0,D887&lt;&gt;0,C887&lt;&gt;0,N887&lt;&gt;0),(vol_de_nuit(B887,D887,A887,C887,N887/24)*24),"")</f>
        <v/>
      </c>
      <c r="S887" s="98"/>
      <c r="T887" s="95"/>
      <c r="U887" s="99"/>
      <c r="V887" s="100"/>
      <c r="W887" s="101"/>
      <c r="X887" s="116" t="str">
        <f>IFERROR(IF(AND(VLOOKUP($F887,'Aircraft list'!$A$4:$G$39,2,FALSE)="YES",VLOOKUP($F887,'Aircraft list'!$A$4:$G$39,4,FALSE)="YES"),T887,""),"")</f>
        <v/>
      </c>
      <c r="Y887" s="115" t="str">
        <f>IFERROR(IF(AND(VLOOKUP($F887,'Aircraft list'!$A$4:$G$39,2,FALSE)="YES",VLOOKUP($F887,'Aircraft list'!$A$4:$G$39,4,FALSE)="YES"),V887,""),"")</f>
        <v/>
      </c>
      <c r="Z887" s="116" t="str">
        <f>IFERROR(IF(AND(VLOOKUP($F887,'Aircraft list'!$A$4:$G$39,3,FALSE)="YES",VLOOKUP($F887,'Aircraft list'!$A$4:$G$39,4,FALSE)="YES"),T887,""),"")</f>
        <v/>
      </c>
      <c r="AA887" s="115" t="str">
        <f>IFERROR(IF(AND(VLOOKUP($F887,'Aircraft list'!$A$4:$G$39,3,FALSE)="YES",VLOOKUP($F887,'Aircraft list'!$A$4:$G$39,4,FALSE)="YES"),V887,""),"")</f>
        <v/>
      </c>
      <c r="AB887" s="116" t="str">
        <f>IFERROR(IF(AND(VLOOKUP($F887,'Aircraft list'!$A$4:$G$39,2,FALSE)="YES",VLOOKUP($F887,'Aircraft list'!$A$4:$G$39,6,FALSE)="YES"),T887,""),"")</f>
        <v/>
      </c>
      <c r="AC887" s="115" t="str">
        <f>IFERROR(IF(AND(VLOOKUP($F887,'Aircraft list'!$A$4:$G$39,2,FALSE)="YES",VLOOKUP($F887,'Aircraft list'!$A$4:$G$39,6,FALSE)="YES"),V887,""),"")</f>
        <v/>
      </c>
      <c r="AD887" s="116" t="str">
        <f>IFERROR(IF(AND(VLOOKUP($F887,'Aircraft list'!$A$4:$G$39,3,FALSE)="YES",VLOOKUP($F887,'Aircraft list'!$A$4:$G$39,6,FALSE)="YES"),T887,""),"")</f>
        <v/>
      </c>
      <c r="AE887" s="117" t="str">
        <f>IFERROR(IF(AND(VLOOKUP($F887,'Aircraft list'!$A$4:$G$39,3,FALSE)="YES",VLOOKUP($F887,'Aircraft list'!$A$4:$G$39,6,FALSE)="YES"),U887,""),"")</f>
        <v/>
      </c>
      <c r="AF887" s="115" t="str">
        <f>IFERROR(IF(AND(VLOOKUP($F887,'Aircraft list'!$A$4:$G$39,3,FALSE)="YES",VLOOKUP($F887,'Aircraft list'!$A$4:$G$39,6,FALSE)="YES"),V887,""),"")</f>
        <v/>
      </c>
      <c r="AG887" s="116" t="str">
        <f>IFERROR(IF(VLOOKUP($F887,'Aircraft list'!$A$4:$G$39,5,FALSE)="YES",T887,""),"")</f>
        <v/>
      </c>
      <c r="AH887" s="117" t="str">
        <f>IFERROR(IF(VLOOKUP($F887,'Aircraft list'!$A$4:$G$39,5,FALSE)="YES",U887,""),"")</f>
        <v/>
      </c>
      <c r="AI887" s="115" t="str">
        <f>IFERROR(IF(VLOOKUP($F887,'Aircraft list'!$A$4:$G$39,5,FALSE)="YES",V887,""),"")</f>
        <v/>
      </c>
      <c r="AJ887" s="101"/>
      <c r="AK887" s="101"/>
      <c r="AL887" s="101"/>
      <c r="AM887" s="102" t="str">
        <f>IFERROR(IF(VLOOKUP($F887,'Aircraft list'!$A$4:$G$39,7,FALSE)="YES",N887,""),"")</f>
        <v/>
      </c>
      <c r="AN887" s="112"/>
      <c r="AO887" s="101"/>
      <c r="AP887" s="101"/>
      <c r="AQ887" s="101"/>
      <c r="AR887" s="111"/>
      <c r="AS887" s="102"/>
      <c r="AT887" s="102"/>
    </row>
    <row r="888" spans="1:46" s="50" customFormat="1">
      <c r="A888" s="84"/>
      <c r="B888" s="75"/>
      <c r="C888" s="76"/>
      <c r="D888" s="77"/>
      <c r="E888" s="73" t="str">
        <f t="shared" si="42"/>
        <v/>
      </c>
      <c r="F888" s="79"/>
      <c r="G888" s="80"/>
      <c r="H888" s="50" t="str">
        <f>IFERROR(IF(VLOOKUP(F888,'Aircraft list'!$A$4:$T$59, 3,FALSE)="YES", "ME", "SE" )," ")</f>
        <v xml:space="preserve"> </v>
      </c>
      <c r="I888" s="80"/>
      <c r="J888" s="81" t="str">
        <f ca="1">IFERROR(IF(AND(
MOD(C888-fctlontodouble(VLOOKUP(B888,#REF!,4,FALSE))/360,1)&gt;=MOD((((MID((MID((IF(ISERR(A888),"",fctsoleil(A888,fctlattodouble(VLOOKUP(B888,#REF!,3,FALSE)),fctlontodouble(VLOOKUP(B888,#REF!,4,FALSE)),FALSE))),1,4)),1,2))*60+MID((MID((IF(ISERR(A888),"",fctsoleil(A888,fctlattodouble(VLOOKUP(B888,#REF!,3,FALSE)),fctlontodouble(VLOOKUP(B888,#REF!,4,FALSE)),FALSE))),1,4)),3,4))/(60*24))-fctlontodouble(VLOOKUP(B888,#REF!,4,FALSE))/360,1),
MOD(C888-fctlontodouble(VLOOKUP(B888,#REF!,4,FALSE))/360,1)&lt;MOD((((MID((MID((IF(ISERR(A888),"",fctsoleil(A888,fctlattodouble(VLOOKUP(B888,#REF!,3,FALSE)),fctlontodouble(VLOOKUP(B888,#REF!,4,FALSE)),FALSE))),7,4)),1,2))*60+MID((MID((IF(ISERR(A888),"",fctsoleil(A888,fctlattodouble(VLOOKUP(B888,#REF!,3,FALSE)),fctlontodouble(VLOOKUP(B888,#REF!,4,FALSE)),FALSE))),7,4)),3,4))/(60*24))-fctlontodouble(VLOOKUP(B888,#REF!,4,FALSE))/360,1)
),1,""),"")</f>
        <v/>
      </c>
      <c r="K888" s="82" t="str">
        <f t="shared" si="43"/>
        <v/>
      </c>
      <c r="L888" s="79" t="str">
        <f ca="1">IFERROR(IF(AND(
MOD(E888-fctlontodouble(VLOOKUP(D888,#REF!,4,FALSE))/360,1)&gt;=MOD((((MID((MID((IF(ISERR(A888),"",fctsoleil(A888,fctlattodouble(VLOOKUP(D888,#REF!,3,FALSE)),fctlontodouble(VLOOKUP(D888,#REF!,4,FALSE)),FALSE))),1,4)),1,2))*60+MID((MID((IF(ISERR(A888),"",fctsoleil(A888,fctlattodouble(VLOOKUP(D888,#REF!,3,FALSE)),fctlontodouble(VLOOKUP(D888,#REF!,4,FALSE)),FALSE))),1,4)),3,4))/(60*24))-fctlontodouble(VLOOKUP(D888,#REF!,4,FALSE))/360,1),
MOD(E888-fctlontodouble(VLOOKUP(D888,#REF!,4,FALSE))/360,1)&lt;MOD((((MID((MID((IF(ISERR(A888),"",fctsoleil(A888,fctlattodouble(VLOOKUP(D888,#REF!,3,FALSE)),fctlontodouble(VLOOKUP(D888,#REF!,4,FALSE)),FALSE))),7,4)),1,2))*60+MID((MID((IF(ISERR(A888),"",fctsoleil(A888,fctlattodouble(VLOOKUP(D888,#REF!,3,FALSE)),fctlontodouble(VLOOKUP(D888,#REF!,4,FALSE)),FALSE))),7,4)),3,4))/(60*24))-fctlontodouble(VLOOKUP(D888,#REF!,4,FALSE))/360,1)
),1," "),"")</f>
        <v/>
      </c>
      <c r="M888" s="79" t="str">
        <f t="shared" si="44"/>
        <v/>
      </c>
      <c r="N888" s="94"/>
      <c r="O888" s="83"/>
      <c r="P888" s="95"/>
      <c r="Q888" s="96"/>
      <c r="R888" s="97" t="str">
        <f>IF(AND(A888&lt;&gt;0,B888&lt;&gt;0,D888&lt;&gt;0,C888&lt;&gt;0,N888&lt;&gt;0),(vol_de_nuit(B888,D888,A888,C888,N888/24)*24),"")</f>
        <v/>
      </c>
      <c r="S888" s="98"/>
      <c r="T888" s="95"/>
      <c r="U888" s="99"/>
      <c r="V888" s="100"/>
      <c r="W888" s="101"/>
      <c r="X888" s="116" t="str">
        <f>IFERROR(IF(AND(VLOOKUP($F888,'Aircraft list'!$A$4:$G$39,2,FALSE)="YES",VLOOKUP($F888,'Aircraft list'!$A$4:$G$39,4,FALSE)="YES"),T888,""),"")</f>
        <v/>
      </c>
      <c r="Y888" s="115" t="str">
        <f>IFERROR(IF(AND(VLOOKUP($F888,'Aircraft list'!$A$4:$G$39,2,FALSE)="YES",VLOOKUP($F888,'Aircraft list'!$A$4:$G$39,4,FALSE)="YES"),V888,""),"")</f>
        <v/>
      </c>
      <c r="Z888" s="116" t="str">
        <f>IFERROR(IF(AND(VLOOKUP($F888,'Aircraft list'!$A$4:$G$39,3,FALSE)="YES",VLOOKUP($F888,'Aircraft list'!$A$4:$G$39,4,FALSE)="YES"),T888,""),"")</f>
        <v/>
      </c>
      <c r="AA888" s="115" t="str">
        <f>IFERROR(IF(AND(VLOOKUP($F888,'Aircraft list'!$A$4:$G$39,3,FALSE)="YES",VLOOKUP($F888,'Aircraft list'!$A$4:$G$39,4,FALSE)="YES"),V888,""),"")</f>
        <v/>
      </c>
      <c r="AB888" s="116" t="str">
        <f>IFERROR(IF(AND(VLOOKUP($F888,'Aircraft list'!$A$4:$G$39,2,FALSE)="YES",VLOOKUP($F888,'Aircraft list'!$A$4:$G$39,6,FALSE)="YES"),T888,""),"")</f>
        <v/>
      </c>
      <c r="AC888" s="115" t="str">
        <f>IFERROR(IF(AND(VLOOKUP($F888,'Aircraft list'!$A$4:$G$39,2,FALSE)="YES",VLOOKUP($F888,'Aircraft list'!$A$4:$G$39,6,FALSE)="YES"),V888,""),"")</f>
        <v/>
      </c>
      <c r="AD888" s="116" t="str">
        <f>IFERROR(IF(AND(VLOOKUP($F888,'Aircraft list'!$A$4:$G$39,3,FALSE)="YES",VLOOKUP($F888,'Aircraft list'!$A$4:$G$39,6,FALSE)="YES"),T888,""),"")</f>
        <v/>
      </c>
      <c r="AE888" s="117" t="str">
        <f>IFERROR(IF(AND(VLOOKUP($F888,'Aircraft list'!$A$4:$G$39,3,FALSE)="YES",VLOOKUP($F888,'Aircraft list'!$A$4:$G$39,6,FALSE)="YES"),U888,""),"")</f>
        <v/>
      </c>
      <c r="AF888" s="115" t="str">
        <f>IFERROR(IF(AND(VLOOKUP($F888,'Aircraft list'!$A$4:$G$39,3,FALSE)="YES",VLOOKUP($F888,'Aircraft list'!$A$4:$G$39,6,FALSE)="YES"),V888,""),"")</f>
        <v/>
      </c>
      <c r="AG888" s="116" t="str">
        <f>IFERROR(IF(VLOOKUP($F888,'Aircraft list'!$A$4:$G$39,5,FALSE)="YES",T888,""),"")</f>
        <v/>
      </c>
      <c r="AH888" s="117" t="str">
        <f>IFERROR(IF(VLOOKUP($F888,'Aircraft list'!$A$4:$G$39,5,FALSE)="YES",U888,""),"")</f>
        <v/>
      </c>
      <c r="AI888" s="115" t="str">
        <f>IFERROR(IF(VLOOKUP($F888,'Aircraft list'!$A$4:$G$39,5,FALSE)="YES",V888,""),"")</f>
        <v/>
      </c>
      <c r="AJ888" s="101"/>
      <c r="AK888" s="101"/>
      <c r="AL888" s="101"/>
      <c r="AM888" s="102" t="str">
        <f>IFERROR(IF(VLOOKUP($F888,'Aircraft list'!$A$4:$G$39,7,FALSE)="YES",N888,""),"")</f>
        <v/>
      </c>
      <c r="AN888" s="112"/>
      <c r="AO888" s="101"/>
      <c r="AP888" s="101"/>
      <c r="AQ888" s="101"/>
      <c r="AR888" s="111"/>
      <c r="AS888" s="102"/>
      <c r="AT888" s="102"/>
    </row>
    <row r="889" spans="1:46" s="50" customFormat="1">
      <c r="A889" s="84"/>
      <c r="B889" s="75"/>
      <c r="C889" s="76"/>
      <c r="D889" s="77"/>
      <c r="E889" s="73" t="str">
        <f t="shared" si="42"/>
        <v/>
      </c>
      <c r="F889" s="79"/>
      <c r="G889" s="80"/>
      <c r="H889" s="50" t="str">
        <f>IFERROR(IF(VLOOKUP(F889,'Aircraft list'!$A$4:$T$59, 3,FALSE)="YES", "ME", "SE" )," ")</f>
        <v xml:space="preserve"> </v>
      </c>
      <c r="I889" s="80"/>
      <c r="J889" s="81" t="str">
        <f ca="1">IFERROR(IF(AND(
MOD(C889-fctlontodouble(VLOOKUP(B889,#REF!,4,FALSE))/360,1)&gt;=MOD((((MID((MID((IF(ISERR(A889),"",fctsoleil(A889,fctlattodouble(VLOOKUP(B889,#REF!,3,FALSE)),fctlontodouble(VLOOKUP(B889,#REF!,4,FALSE)),FALSE))),1,4)),1,2))*60+MID((MID((IF(ISERR(A889),"",fctsoleil(A889,fctlattodouble(VLOOKUP(B889,#REF!,3,FALSE)),fctlontodouble(VLOOKUP(B889,#REF!,4,FALSE)),FALSE))),1,4)),3,4))/(60*24))-fctlontodouble(VLOOKUP(B889,#REF!,4,FALSE))/360,1),
MOD(C889-fctlontodouble(VLOOKUP(B889,#REF!,4,FALSE))/360,1)&lt;MOD((((MID((MID((IF(ISERR(A889),"",fctsoleil(A889,fctlattodouble(VLOOKUP(B889,#REF!,3,FALSE)),fctlontodouble(VLOOKUP(B889,#REF!,4,FALSE)),FALSE))),7,4)),1,2))*60+MID((MID((IF(ISERR(A889),"",fctsoleil(A889,fctlattodouble(VLOOKUP(B889,#REF!,3,FALSE)),fctlontodouble(VLOOKUP(B889,#REF!,4,FALSE)),FALSE))),7,4)),3,4))/(60*24))-fctlontodouble(VLOOKUP(B889,#REF!,4,FALSE))/360,1)
),1,""),"")</f>
        <v/>
      </c>
      <c r="K889" s="82" t="str">
        <f t="shared" si="43"/>
        <v/>
      </c>
      <c r="L889" s="79" t="str">
        <f ca="1">IFERROR(IF(AND(
MOD(E889-fctlontodouble(VLOOKUP(D889,#REF!,4,FALSE))/360,1)&gt;=MOD((((MID((MID((IF(ISERR(A889),"",fctsoleil(A889,fctlattodouble(VLOOKUP(D889,#REF!,3,FALSE)),fctlontodouble(VLOOKUP(D889,#REF!,4,FALSE)),FALSE))),1,4)),1,2))*60+MID((MID((IF(ISERR(A889),"",fctsoleil(A889,fctlattodouble(VLOOKUP(D889,#REF!,3,FALSE)),fctlontodouble(VLOOKUP(D889,#REF!,4,FALSE)),FALSE))),1,4)),3,4))/(60*24))-fctlontodouble(VLOOKUP(D889,#REF!,4,FALSE))/360,1),
MOD(E889-fctlontodouble(VLOOKUP(D889,#REF!,4,FALSE))/360,1)&lt;MOD((((MID((MID((IF(ISERR(A889),"",fctsoleil(A889,fctlattodouble(VLOOKUP(D889,#REF!,3,FALSE)),fctlontodouble(VLOOKUP(D889,#REF!,4,FALSE)),FALSE))),7,4)),1,2))*60+MID((MID((IF(ISERR(A889),"",fctsoleil(A889,fctlattodouble(VLOOKUP(D889,#REF!,3,FALSE)),fctlontodouble(VLOOKUP(D889,#REF!,4,FALSE)),FALSE))),7,4)),3,4))/(60*24))-fctlontodouble(VLOOKUP(D889,#REF!,4,FALSE))/360,1)
),1," "),"")</f>
        <v/>
      </c>
      <c r="M889" s="79" t="str">
        <f t="shared" si="44"/>
        <v/>
      </c>
      <c r="N889" s="94"/>
      <c r="O889" s="83"/>
      <c r="P889" s="95"/>
      <c r="Q889" s="96"/>
      <c r="R889" s="97" t="str">
        <f>IF(AND(A889&lt;&gt;0,B889&lt;&gt;0,D889&lt;&gt;0,C889&lt;&gt;0,N889&lt;&gt;0),(vol_de_nuit(B889,D889,A889,C889,N889/24)*24),"")</f>
        <v/>
      </c>
      <c r="S889" s="98"/>
      <c r="T889" s="95"/>
      <c r="U889" s="99"/>
      <c r="V889" s="100"/>
      <c r="W889" s="101"/>
      <c r="X889" s="116" t="str">
        <f>IFERROR(IF(AND(VLOOKUP($F889,'Aircraft list'!$A$4:$G$39,2,FALSE)="YES",VLOOKUP($F889,'Aircraft list'!$A$4:$G$39,4,FALSE)="YES"),T889,""),"")</f>
        <v/>
      </c>
      <c r="Y889" s="115" t="str">
        <f>IFERROR(IF(AND(VLOOKUP($F889,'Aircraft list'!$A$4:$G$39,2,FALSE)="YES",VLOOKUP($F889,'Aircraft list'!$A$4:$G$39,4,FALSE)="YES"),V889,""),"")</f>
        <v/>
      </c>
      <c r="Z889" s="116" t="str">
        <f>IFERROR(IF(AND(VLOOKUP($F889,'Aircraft list'!$A$4:$G$39,3,FALSE)="YES",VLOOKUP($F889,'Aircraft list'!$A$4:$G$39,4,FALSE)="YES"),T889,""),"")</f>
        <v/>
      </c>
      <c r="AA889" s="115" t="str">
        <f>IFERROR(IF(AND(VLOOKUP($F889,'Aircraft list'!$A$4:$G$39,3,FALSE)="YES",VLOOKUP($F889,'Aircraft list'!$A$4:$G$39,4,FALSE)="YES"),V889,""),"")</f>
        <v/>
      </c>
      <c r="AB889" s="116" t="str">
        <f>IFERROR(IF(AND(VLOOKUP($F889,'Aircraft list'!$A$4:$G$39,2,FALSE)="YES",VLOOKUP($F889,'Aircraft list'!$A$4:$G$39,6,FALSE)="YES"),T889,""),"")</f>
        <v/>
      </c>
      <c r="AC889" s="115" t="str">
        <f>IFERROR(IF(AND(VLOOKUP($F889,'Aircraft list'!$A$4:$G$39,2,FALSE)="YES",VLOOKUP($F889,'Aircraft list'!$A$4:$G$39,6,FALSE)="YES"),V889,""),"")</f>
        <v/>
      </c>
      <c r="AD889" s="116" t="str">
        <f>IFERROR(IF(AND(VLOOKUP($F889,'Aircraft list'!$A$4:$G$39,3,FALSE)="YES",VLOOKUP($F889,'Aircraft list'!$A$4:$G$39,6,FALSE)="YES"),T889,""),"")</f>
        <v/>
      </c>
      <c r="AE889" s="117" t="str">
        <f>IFERROR(IF(AND(VLOOKUP($F889,'Aircraft list'!$A$4:$G$39,3,FALSE)="YES",VLOOKUP($F889,'Aircraft list'!$A$4:$G$39,6,FALSE)="YES"),U889,""),"")</f>
        <v/>
      </c>
      <c r="AF889" s="115" t="str">
        <f>IFERROR(IF(AND(VLOOKUP($F889,'Aircraft list'!$A$4:$G$39,3,FALSE)="YES",VLOOKUP($F889,'Aircraft list'!$A$4:$G$39,6,FALSE)="YES"),V889,""),"")</f>
        <v/>
      </c>
      <c r="AG889" s="116" t="str">
        <f>IFERROR(IF(VLOOKUP($F889,'Aircraft list'!$A$4:$G$39,5,FALSE)="YES",T889,""),"")</f>
        <v/>
      </c>
      <c r="AH889" s="117" t="str">
        <f>IFERROR(IF(VLOOKUP($F889,'Aircraft list'!$A$4:$G$39,5,FALSE)="YES",U889,""),"")</f>
        <v/>
      </c>
      <c r="AI889" s="115" t="str">
        <f>IFERROR(IF(VLOOKUP($F889,'Aircraft list'!$A$4:$G$39,5,FALSE)="YES",V889,""),"")</f>
        <v/>
      </c>
      <c r="AJ889" s="101"/>
      <c r="AK889" s="101"/>
      <c r="AL889" s="101"/>
      <c r="AM889" s="102" t="str">
        <f>IFERROR(IF(VLOOKUP($F889,'Aircraft list'!$A$4:$G$39,7,FALSE)="YES",N889,""),"")</f>
        <v/>
      </c>
      <c r="AN889" s="112"/>
      <c r="AO889" s="101"/>
      <c r="AP889" s="101"/>
      <c r="AQ889" s="101"/>
      <c r="AR889" s="111"/>
      <c r="AS889" s="102"/>
      <c r="AT889" s="102"/>
    </row>
    <row r="890" spans="1:46" s="50" customFormat="1">
      <c r="A890" s="84"/>
      <c r="B890" s="75"/>
      <c r="C890" s="76"/>
      <c r="D890" s="77"/>
      <c r="E890" s="73" t="str">
        <f t="shared" si="42"/>
        <v/>
      </c>
      <c r="F890" s="79"/>
      <c r="G890" s="80"/>
      <c r="H890" s="50" t="str">
        <f>IFERROR(IF(VLOOKUP(F890,'Aircraft list'!$A$4:$T$59, 3,FALSE)="YES", "ME", "SE" )," ")</f>
        <v xml:space="preserve"> </v>
      </c>
      <c r="I890" s="80"/>
      <c r="J890" s="81" t="str">
        <f ca="1">IFERROR(IF(AND(
MOD(C890-fctlontodouble(VLOOKUP(B890,#REF!,4,FALSE))/360,1)&gt;=MOD((((MID((MID((IF(ISERR(A890),"",fctsoleil(A890,fctlattodouble(VLOOKUP(B890,#REF!,3,FALSE)),fctlontodouble(VLOOKUP(B890,#REF!,4,FALSE)),FALSE))),1,4)),1,2))*60+MID((MID((IF(ISERR(A890),"",fctsoleil(A890,fctlattodouble(VLOOKUP(B890,#REF!,3,FALSE)),fctlontodouble(VLOOKUP(B890,#REF!,4,FALSE)),FALSE))),1,4)),3,4))/(60*24))-fctlontodouble(VLOOKUP(B890,#REF!,4,FALSE))/360,1),
MOD(C890-fctlontodouble(VLOOKUP(B890,#REF!,4,FALSE))/360,1)&lt;MOD((((MID((MID((IF(ISERR(A890),"",fctsoleil(A890,fctlattodouble(VLOOKUP(B890,#REF!,3,FALSE)),fctlontodouble(VLOOKUP(B890,#REF!,4,FALSE)),FALSE))),7,4)),1,2))*60+MID((MID((IF(ISERR(A890),"",fctsoleil(A890,fctlattodouble(VLOOKUP(B890,#REF!,3,FALSE)),fctlontodouble(VLOOKUP(B890,#REF!,4,FALSE)),FALSE))),7,4)),3,4))/(60*24))-fctlontodouble(VLOOKUP(B890,#REF!,4,FALSE))/360,1)
),1,""),"")</f>
        <v/>
      </c>
      <c r="K890" s="82" t="str">
        <f t="shared" si="43"/>
        <v/>
      </c>
      <c r="L890" s="79" t="str">
        <f ca="1">IFERROR(IF(AND(
MOD(E890-fctlontodouble(VLOOKUP(D890,#REF!,4,FALSE))/360,1)&gt;=MOD((((MID((MID((IF(ISERR(A890),"",fctsoleil(A890,fctlattodouble(VLOOKUP(D890,#REF!,3,FALSE)),fctlontodouble(VLOOKUP(D890,#REF!,4,FALSE)),FALSE))),1,4)),1,2))*60+MID((MID((IF(ISERR(A890),"",fctsoleil(A890,fctlattodouble(VLOOKUP(D890,#REF!,3,FALSE)),fctlontodouble(VLOOKUP(D890,#REF!,4,FALSE)),FALSE))),1,4)),3,4))/(60*24))-fctlontodouble(VLOOKUP(D890,#REF!,4,FALSE))/360,1),
MOD(E890-fctlontodouble(VLOOKUP(D890,#REF!,4,FALSE))/360,1)&lt;MOD((((MID((MID((IF(ISERR(A890),"",fctsoleil(A890,fctlattodouble(VLOOKUP(D890,#REF!,3,FALSE)),fctlontodouble(VLOOKUP(D890,#REF!,4,FALSE)),FALSE))),7,4)),1,2))*60+MID((MID((IF(ISERR(A890),"",fctsoleil(A890,fctlattodouble(VLOOKUP(D890,#REF!,3,FALSE)),fctlontodouble(VLOOKUP(D890,#REF!,4,FALSE)),FALSE))),7,4)),3,4))/(60*24))-fctlontodouble(VLOOKUP(D890,#REF!,4,FALSE))/360,1)
),1," "),"")</f>
        <v/>
      </c>
      <c r="M890" s="79" t="str">
        <f t="shared" si="44"/>
        <v/>
      </c>
      <c r="N890" s="94"/>
      <c r="O890" s="83"/>
      <c r="P890" s="95"/>
      <c r="Q890" s="96"/>
      <c r="R890" s="97" t="str">
        <f>IF(AND(A890&lt;&gt;0,B890&lt;&gt;0,D890&lt;&gt;0,C890&lt;&gt;0,N890&lt;&gt;0),(vol_de_nuit(B890,D890,A890,C890,N890/24)*24),"")</f>
        <v/>
      </c>
      <c r="S890" s="98"/>
      <c r="T890" s="95"/>
      <c r="U890" s="99"/>
      <c r="V890" s="100"/>
      <c r="W890" s="101"/>
      <c r="X890" s="116" t="str">
        <f>IFERROR(IF(AND(VLOOKUP($F890,'Aircraft list'!$A$4:$G$39,2,FALSE)="YES",VLOOKUP($F890,'Aircraft list'!$A$4:$G$39,4,FALSE)="YES"),T890,""),"")</f>
        <v/>
      </c>
      <c r="Y890" s="115" t="str">
        <f>IFERROR(IF(AND(VLOOKUP($F890,'Aircraft list'!$A$4:$G$39,2,FALSE)="YES",VLOOKUP($F890,'Aircraft list'!$A$4:$G$39,4,FALSE)="YES"),V890,""),"")</f>
        <v/>
      </c>
      <c r="Z890" s="116" t="str">
        <f>IFERROR(IF(AND(VLOOKUP($F890,'Aircraft list'!$A$4:$G$39,3,FALSE)="YES",VLOOKUP($F890,'Aircraft list'!$A$4:$G$39,4,FALSE)="YES"),T890,""),"")</f>
        <v/>
      </c>
      <c r="AA890" s="115" t="str">
        <f>IFERROR(IF(AND(VLOOKUP($F890,'Aircraft list'!$A$4:$G$39,3,FALSE)="YES",VLOOKUP($F890,'Aircraft list'!$A$4:$G$39,4,FALSE)="YES"),V890,""),"")</f>
        <v/>
      </c>
      <c r="AB890" s="116" t="str">
        <f>IFERROR(IF(AND(VLOOKUP($F890,'Aircraft list'!$A$4:$G$39,2,FALSE)="YES",VLOOKUP($F890,'Aircraft list'!$A$4:$G$39,6,FALSE)="YES"),T890,""),"")</f>
        <v/>
      </c>
      <c r="AC890" s="115" t="str">
        <f>IFERROR(IF(AND(VLOOKUP($F890,'Aircraft list'!$A$4:$G$39,2,FALSE)="YES",VLOOKUP($F890,'Aircraft list'!$A$4:$G$39,6,FALSE)="YES"),V890,""),"")</f>
        <v/>
      </c>
      <c r="AD890" s="116" t="str">
        <f>IFERROR(IF(AND(VLOOKUP($F890,'Aircraft list'!$A$4:$G$39,3,FALSE)="YES",VLOOKUP($F890,'Aircraft list'!$A$4:$G$39,6,FALSE)="YES"),T890,""),"")</f>
        <v/>
      </c>
      <c r="AE890" s="117" t="str">
        <f>IFERROR(IF(AND(VLOOKUP($F890,'Aircraft list'!$A$4:$G$39,3,FALSE)="YES",VLOOKUP($F890,'Aircraft list'!$A$4:$G$39,6,FALSE)="YES"),U890,""),"")</f>
        <v/>
      </c>
      <c r="AF890" s="115" t="str">
        <f>IFERROR(IF(AND(VLOOKUP($F890,'Aircraft list'!$A$4:$G$39,3,FALSE)="YES",VLOOKUP($F890,'Aircraft list'!$A$4:$G$39,6,FALSE)="YES"),V890,""),"")</f>
        <v/>
      </c>
      <c r="AG890" s="116" t="str">
        <f>IFERROR(IF(VLOOKUP($F890,'Aircraft list'!$A$4:$G$39,5,FALSE)="YES",T890,""),"")</f>
        <v/>
      </c>
      <c r="AH890" s="117" t="str">
        <f>IFERROR(IF(VLOOKUP($F890,'Aircraft list'!$A$4:$G$39,5,FALSE)="YES",U890,""),"")</f>
        <v/>
      </c>
      <c r="AI890" s="115" t="str">
        <f>IFERROR(IF(VLOOKUP($F890,'Aircraft list'!$A$4:$G$39,5,FALSE)="YES",V890,""),"")</f>
        <v/>
      </c>
      <c r="AJ890" s="101"/>
      <c r="AK890" s="101"/>
      <c r="AL890" s="101"/>
      <c r="AM890" s="102" t="str">
        <f>IFERROR(IF(VLOOKUP($F890,'Aircraft list'!$A$4:$G$39,7,FALSE)="YES",N890,""),"")</f>
        <v/>
      </c>
      <c r="AN890" s="112"/>
      <c r="AO890" s="101"/>
      <c r="AP890" s="101"/>
      <c r="AQ890" s="101"/>
      <c r="AR890" s="111"/>
      <c r="AS890" s="102"/>
      <c r="AT890" s="102"/>
    </row>
    <row r="891" spans="1:46" s="50" customFormat="1">
      <c r="A891" s="84"/>
      <c r="B891" s="75"/>
      <c r="C891" s="76"/>
      <c r="D891" s="77"/>
      <c r="E891" s="73" t="str">
        <f t="shared" si="42"/>
        <v/>
      </c>
      <c r="F891" s="79"/>
      <c r="G891" s="80"/>
      <c r="H891" s="50" t="str">
        <f>IFERROR(IF(VLOOKUP(F891,'Aircraft list'!$A$4:$T$59, 3,FALSE)="YES", "ME", "SE" )," ")</f>
        <v xml:space="preserve"> </v>
      </c>
      <c r="I891" s="80"/>
      <c r="J891" s="81" t="str">
        <f ca="1">IFERROR(IF(AND(
MOD(C891-fctlontodouble(VLOOKUP(B891,#REF!,4,FALSE))/360,1)&gt;=MOD((((MID((MID((IF(ISERR(A891),"",fctsoleil(A891,fctlattodouble(VLOOKUP(B891,#REF!,3,FALSE)),fctlontodouble(VLOOKUP(B891,#REF!,4,FALSE)),FALSE))),1,4)),1,2))*60+MID((MID((IF(ISERR(A891),"",fctsoleil(A891,fctlattodouble(VLOOKUP(B891,#REF!,3,FALSE)),fctlontodouble(VLOOKUP(B891,#REF!,4,FALSE)),FALSE))),1,4)),3,4))/(60*24))-fctlontodouble(VLOOKUP(B891,#REF!,4,FALSE))/360,1),
MOD(C891-fctlontodouble(VLOOKUP(B891,#REF!,4,FALSE))/360,1)&lt;MOD((((MID((MID((IF(ISERR(A891),"",fctsoleil(A891,fctlattodouble(VLOOKUP(B891,#REF!,3,FALSE)),fctlontodouble(VLOOKUP(B891,#REF!,4,FALSE)),FALSE))),7,4)),1,2))*60+MID((MID((IF(ISERR(A891),"",fctsoleil(A891,fctlattodouble(VLOOKUP(B891,#REF!,3,FALSE)),fctlontodouble(VLOOKUP(B891,#REF!,4,FALSE)),FALSE))),7,4)),3,4))/(60*24))-fctlontodouble(VLOOKUP(B891,#REF!,4,FALSE))/360,1)
),1,""),"")</f>
        <v/>
      </c>
      <c r="K891" s="82" t="str">
        <f t="shared" si="43"/>
        <v/>
      </c>
      <c r="L891" s="79" t="str">
        <f ca="1">IFERROR(IF(AND(
MOD(E891-fctlontodouble(VLOOKUP(D891,#REF!,4,FALSE))/360,1)&gt;=MOD((((MID((MID((IF(ISERR(A891),"",fctsoleil(A891,fctlattodouble(VLOOKUP(D891,#REF!,3,FALSE)),fctlontodouble(VLOOKUP(D891,#REF!,4,FALSE)),FALSE))),1,4)),1,2))*60+MID((MID((IF(ISERR(A891),"",fctsoleil(A891,fctlattodouble(VLOOKUP(D891,#REF!,3,FALSE)),fctlontodouble(VLOOKUP(D891,#REF!,4,FALSE)),FALSE))),1,4)),3,4))/(60*24))-fctlontodouble(VLOOKUP(D891,#REF!,4,FALSE))/360,1),
MOD(E891-fctlontodouble(VLOOKUP(D891,#REF!,4,FALSE))/360,1)&lt;MOD((((MID((MID((IF(ISERR(A891),"",fctsoleil(A891,fctlattodouble(VLOOKUP(D891,#REF!,3,FALSE)),fctlontodouble(VLOOKUP(D891,#REF!,4,FALSE)),FALSE))),7,4)),1,2))*60+MID((MID((IF(ISERR(A891),"",fctsoleil(A891,fctlattodouble(VLOOKUP(D891,#REF!,3,FALSE)),fctlontodouble(VLOOKUP(D891,#REF!,4,FALSE)),FALSE))),7,4)),3,4))/(60*24))-fctlontodouble(VLOOKUP(D891,#REF!,4,FALSE))/360,1)
),1," "),"")</f>
        <v/>
      </c>
      <c r="M891" s="79" t="str">
        <f t="shared" si="44"/>
        <v/>
      </c>
      <c r="N891" s="94"/>
      <c r="O891" s="83"/>
      <c r="P891" s="95"/>
      <c r="Q891" s="96"/>
      <c r="R891" s="97" t="str">
        <f>IF(AND(A891&lt;&gt;0,B891&lt;&gt;0,D891&lt;&gt;0,C891&lt;&gt;0,N891&lt;&gt;0),(vol_de_nuit(B891,D891,A891,C891,N891/24)*24),"")</f>
        <v/>
      </c>
      <c r="S891" s="98"/>
      <c r="T891" s="95"/>
      <c r="U891" s="99"/>
      <c r="V891" s="100"/>
      <c r="W891" s="101"/>
      <c r="X891" s="116" t="str">
        <f>IFERROR(IF(AND(VLOOKUP($F891,'Aircraft list'!$A$4:$G$39,2,FALSE)="YES",VLOOKUP($F891,'Aircraft list'!$A$4:$G$39,4,FALSE)="YES"),T891,""),"")</f>
        <v/>
      </c>
      <c r="Y891" s="115" t="str">
        <f>IFERROR(IF(AND(VLOOKUP($F891,'Aircraft list'!$A$4:$G$39,2,FALSE)="YES",VLOOKUP($F891,'Aircraft list'!$A$4:$G$39,4,FALSE)="YES"),V891,""),"")</f>
        <v/>
      </c>
      <c r="Z891" s="116" t="str">
        <f>IFERROR(IF(AND(VLOOKUP($F891,'Aircraft list'!$A$4:$G$39,3,FALSE)="YES",VLOOKUP($F891,'Aircraft list'!$A$4:$G$39,4,FALSE)="YES"),T891,""),"")</f>
        <v/>
      </c>
      <c r="AA891" s="115" t="str">
        <f>IFERROR(IF(AND(VLOOKUP($F891,'Aircraft list'!$A$4:$G$39,3,FALSE)="YES",VLOOKUP($F891,'Aircraft list'!$A$4:$G$39,4,FALSE)="YES"),V891,""),"")</f>
        <v/>
      </c>
      <c r="AB891" s="116" t="str">
        <f>IFERROR(IF(AND(VLOOKUP($F891,'Aircraft list'!$A$4:$G$39,2,FALSE)="YES",VLOOKUP($F891,'Aircraft list'!$A$4:$G$39,6,FALSE)="YES"),T891,""),"")</f>
        <v/>
      </c>
      <c r="AC891" s="115" t="str">
        <f>IFERROR(IF(AND(VLOOKUP($F891,'Aircraft list'!$A$4:$G$39,2,FALSE)="YES",VLOOKUP($F891,'Aircraft list'!$A$4:$G$39,6,FALSE)="YES"),V891,""),"")</f>
        <v/>
      </c>
      <c r="AD891" s="116" t="str">
        <f>IFERROR(IF(AND(VLOOKUP($F891,'Aircraft list'!$A$4:$G$39,3,FALSE)="YES",VLOOKUP($F891,'Aircraft list'!$A$4:$G$39,6,FALSE)="YES"),T891,""),"")</f>
        <v/>
      </c>
      <c r="AE891" s="117" t="str">
        <f>IFERROR(IF(AND(VLOOKUP($F891,'Aircraft list'!$A$4:$G$39,3,FALSE)="YES",VLOOKUP($F891,'Aircraft list'!$A$4:$G$39,6,FALSE)="YES"),U891,""),"")</f>
        <v/>
      </c>
      <c r="AF891" s="115" t="str">
        <f>IFERROR(IF(AND(VLOOKUP($F891,'Aircraft list'!$A$4:$G$39,3,FALSE)="YES",VLOOKUP($F891,'Aircraft list'!$A$4:$G$39,6,FALSE)="YES"),V891,""),"")</f>
        <v/>
      </c>
      <c r="AG891" s="116" t="str">
        <f>IFERROR(IF(VLOOKUP($F891,'Aircraft list'!$A$4:$G$39,5,FALSE)="YES",T891,""),"")</f>
        <v/>
      </c>
      <c r="AH891" s="117" t="str">
        <f>IFERROR(IF(VLOOKUP($F891,'Aircraft list'!$A$4:$G$39,5,FALSE)="YES",U891,""),"")</f>
        <v/>
      </c>
      <c r="AI891" s="115" t="str">
        <f>IFERROR(IF(VLOOKUP($F891,'Aircraft list'!$A$4:$G$39,5,FALSE)="YES",V891,""),"")</f>
        <v/>
      </c>
      <c r="AJ891" s="101"/>
      <c r="AK891" s="101"/>
      <c r="AL891" s="101"/>
      <c r="AM891" s="102" t="str">
        <f>IFERROR(IF(VLOOKUP($F891,'Aircraft list'!$A$4:$G$39,7,FALSE)="YES",N891,""),"")</f>
        <v/>
      </c>
      <c r="AN891" s="112"/>
      <c r="AO891" s="101"/>
      <c r="AP891" s="101"/>
      <c r="AQ891" s="101"/>
      <c r="AR891" s="111"/>
      <c r="AS891" s="102"/>
      <c r="AT891" s="102"/>
    </row>
    <row r="892" spans="1:46" s="50" customFormat="1">
      <c r="A892" s="84"/>
      <c r="B892" s="75"/>
      <c r="C892" s="76"/>
      <c r="D892" s="77"/>
      <c r="E892" s="73" t="str">
        <f t="shared" si="42"/>
        <v/>
      </c>
      <c r="F892" s="79"/>
      <c r="G892" s="80"/>
      <c r="H892" s="50" t="str">
        <f>IFERROR(IF(VLOOKUP(F892,'Aircraft list'!$A$4:$T$59, 3,FALSE)="YES", "ME", "SE" )," ")</f>
        <v xml:space="preserve"> </v>
      </c>
      <c r="I892" s="80"/>
      <c r="J892" s="81" t="str">
        <f ca="1">IFERROR(IF(AND(
MOD(C892-fctlontodouble(VLOOKUP(B892,#REF!,4,FALSE))/360,1)&gt;=MOD((((MID((MID((IF(ISERR(A892),"",fctsoleil(A892,fctlattodouble(VLOOKUP(B892,#REF!,3,FALSE)),fctlontodouble(VLOOKUP(B892,#REF!,4,FALSE)),FALSE))),1,4)),1,2))*60+MID((MID((IF(ISERR(A892),"",fctsoleil(A892,fctlattodouble(VLOOKUP(B892,#REF!,3,FALSE)),fctlontodouble(VLOOKUP(B892,#REF!,4,FALSE)),FALSE))),1,4)),3,4))/(60*24))-fctlontodouble(VLOOKUP(B892,#REF!,4,FALSE))/360,1),
MOD(C892-fctlontodouble(VLOOKUP(B892,#REF!,4,FALSE))/360,1)&lt;MOD((((MID((MID((IF(ISERR(A892),"",fctsoleil(A892,fctlattodouble(VLOOKUP(B892,#REF!,3,FALSE)),fctlontodouble(VLOOKUP(B892,#REF!,4,FALSE)),FALSE))),7,4)),1,2))*60+MID((MID((IF(ISERR(A892),"",fctsoleil(A892,fctlattodouble(VLOOKUP(B892,#REF!,3,FALSE)),fctlontodouble(VLOOKUP(B892,#REF!,4,FALSE)),FALSE))),7,4)),3,4))/(60*24))-fctlontodouble(VLOOKUP(B892,#REF!,4,FALSE))/360,1)
),1,""),"")</f>
        <v/>
      </c>
      <c r="K892" s="82" t="str">
        <f t="shared" si="43"/>
        <v/>
      </c>
      <c r="L892" s="79" t="str">
        <f ca="1">IFERROR(IF(AND(
MOD(E892-fctlontodouble(VLOOKUP(D892,#REF!,4,FALSE))/360,1)&gt;=MOD((((MID((MID((IF(ISERR(A892),"",fctsoleil(A892,fctlattodouble(VLOOKUP(D892,#REF!,3,FALSE)),fctlontodouble(VLOOKUP(D892,#REF!,4,FALSE)),FALSE))),1,4)),1,2))*60+MID((MID((IF(ISERR(A892),"",fctsoleil(A892,fctlattodouble(VLOOKUP(D892,#REF!,3,FALSE)),fctlontodouble(VLOOKUP(D892,#REF!,4,FALSE)),FALSE))),1,4)),3,4))/(60*24))-fctlontodouble(VLOOKUP(D892,#REF!,4,FALSE))/360,1),
MOD(E892-fctlontodouble(VLOOKUP(D892,#REF!,4,FALSE))/360,1)&lt;MOD((((MID((MID((IF(ISERR(A892),"",fctsoleil(A892,fctlattodouble(VLOOKUP(D892,#REF!,3,FALSE)),fctlontodouble(VLOOKUP(D892,#REF!,4,FALSE)),FALSE))),7,4)),1,2))*60+MID((MID((IF(ISERR(A892),"",fctsoleil(A892,fctlattodouble(VLOOKUP(D892,#REF!,3,FALSE)),fctlontodouble(VLOOKUP(D892,#REF!,4,FALSE)),FALSE))),7,4)),3,4))/(60*24))-fctlontodouble(VLOOKUP(D892,#REF!,4,FALSE))/360,1)
),1," "),"")</f>
        <v/>
      </c>
      <c r="M892" s="79" t="str">
        <f t="shared" si="44"/>
        <v/>
      </c>
      <c r="N892" s="94"/>
      <c r="O892" s="83"/>
      <c r="P892" s="95"/>
      <c r="Q892" s="96"/>
      <c r="R892" s="97" t="str">
        <f>IF(AND(A892&lt;&gt;0,B892&lt;&gt;0,D892&lt;&gt;0,C892&lt;&gt;0,N892&lt;&gt;0),(vol_de_nuit(B892,D892,A892,C892,N892/24)*24),"")</f>
        <v/>
      </c>
      <c r="S892" s="98"/>
      <c r="T892" s="95"/>
      <c r="U892" s="99"/>
      <c r="V892" s="100"/>
      <c r="W892" s="101"/>
      <c r="X892" s="116" t="str">
        <f>IFERROR(IF(AND(VLOOKUP($F892,'Aircraft list'!$A$4:$G$39,2,FALSE)="YES",VLOOKUP($F892,'Aircraft list'!$A$4:$G$39,4,FALSE)="YES"),T892,""),"")</f>
        <v/>
      </c>
      <c r="Y892" s="115" t="str">
        <f>IFERROR(IF(AND(VLOOKUP($F892,'Aircraft list'!$A$4:$G$39,2,FALSE)="YES",VLOOKUP($F892,'Aircraft list'!$A$4:$G$39,4,FALSE)="YES"),V892,""),"")</f>
        <v/>
      </c>
      <c r="Z892" s="116" t="str">
        <f>IFERROR(IF(AND(VLOOKUP($F892,'Aircraft list'!$A$4:$G$39,3,FALSE)="YES",VLOOKUP($F892,'Aircraft list'!$A$4:$G$39,4,FALSE)="YES"),T892,""),"")</f>
        <v/>
      </c>
      <c r="AA892" s="115" t="str">
        <f>IFERROR(IF(AND(VLOOKUP($F892,'Aircraft list'!$A$4:$G$39,3,FALSE)="YES",VLOOKUP($F892,'Aircraft list'!$A$4:$G$39,4,FALSE)="YES"),V892,""),"")</f>
        <v/>
      </c>
      <c r="AB892" s="116" t="str">
        <f>IFERROR(IF(AND(VLOOKUP($F892,'Aircraft list'!$A$4:$G$39,2,FALSE)="YES",VLOOKUP($F892,'Aircraft list'!$A$4:$G$39,6,FALSE)="YES"),T892,""),"")</f>
        <v/>
      </c>
      <c r="AC892" s="115" t="str">
        <f>IFERROR(IF(AND(VLOOKUP($F892,'Aircraft list'!$A$4:$G$39,2,FALSE)="YES",VLOOKUP($F892,'Aircraft list'!$A$4:$G$39,6,FALSE)="YES"),V892,""),"")</f>
        <v/>
      </c>
      <c r="AD892" s="116" t="str">
        <f>IFERROR(IF(AND(VLOOKUP($F892,'Aircraft list'!$A$4:$G$39,3,FALSE)="YES",VLOOKUP($F892,'Aircraft list'!$A$4:$G$39,6,FALSE)="YES"),T892,""),"")</f>
        <v/>
      </c>
      <c r="AE892" s="117" t="str">
        <f>IFERROR(IF(AND(VLOOKUP($F892,'Aircraft list'!$A$4:$G$39,3,FALSE)="YES",VLOOKUP($F892,'Aircraft list'!$A$4:$G$39,6,FALSE)="YES"),U892,""),"")</f>
        <v/>
      </c>
      <c r="AF892" s="115" t="str">
        <f>IFERROR(IF(AND(VLOOKUP($F892,'Aircraft list'!$A$4:$G$39,3,FALSE)="YES",VLOOKUP($F892,'Aircraft list'!$A$4:$G$39,6,FALSE)="YES"),V892,""),"")</f>
        <v/>
      </c>
      <c r="AG892" s="116" t="str">
        <f>IFERROR(IF(VLOOKUP($F892,'Aircraft list'!$A$4:$G$39,5,FALSE)="YES",T892,""),"")</f>
        <v/>
      </c>
      <c r="AH892" s="117" t="str">
        <f>IFERROR(IF(VLOOKUP($F892,'Aircraft list'!$A$4:$G$39,5,FALSE)="YES",U892,""),"")</f>
        <v/>
      </c>
      <c r="AI892" s="115" t="str">
        <f>IFERROR(IF(VLOOKUP($F892,'Aircraft list'!$A$4:$G$39,5,FALSE)="YES",V892,""),"")</f>
        <v/>
      </c>
      <c r="AJ892" s="101"/>
      <c r="AK892" s="101"/>
      <c r="AL892" s="101"/>
      <c r="AM892" s="102" t="str">
        <f>IFERROR(IF(VLOOKUP($F892,'Aircraft list'!$A$4:$G$39,7,FALSE)="YES",N892,""),"")</f>
        <v/>
      </c>
      <c r="AN892" s="112"/>
      <c r="AO892" s="101"/>
      <c r="AP892" s="101"/>
      <c r="AQ892" s="101"/>
      <c r="AR892" s="111"/>
      <c r="AS892" s="102"/>
      <c r="AT892" s="102"/>
    </row>
    <row r="893" spans="1:46" s="50" customFormat="1">
      <c r="A893" s="84"/>
      <c r="B893" s="75"/>
      <c r="C893" s="76"/>
      <c r="D893" s="77"/>
      <c r="E893" s="73" t="str">
        <f t="shared" si="42"/>
        <v/>
      </c>
      <c r="F893" s="79"/>
      <c r="G893" s="80"/>
      <c r="H893" s="50" t="str">
        <f>IFERROR(IF(VLOOKUP(F893,'Aircraft list'!$A$4:$T$59, 3,FALSE)="YES", "ME", "SE" )," ")</f>
        <v xml:space="preserve"> </v>
      </c>
      <c r="I893" s="80"/>
      <c r="J893" s="81" t="str">
        <f ca="1">IFERROR(IF(AND(
MOD(C893-fctlontodouble(VLOOKUP(B893,#REF!,4,FALSE))/360,1)&gt;=MOD((((MID((MID((IF(ISERR(A893),"",fctsoleil(A893,fctlattodouble(VLOOKUP(B893,#REF!,3,FALSE)),fctlontodouble(VLOOKUP(B893,#REF!,4,FALSE)),FALSE))),1,4)),1,2))*60+MID((MID((IF(ISERR(A893),"",fctsoleil(A893,fctlattodouble(VLOOKUP(B893,#REF!,3,FALSE)),fctlontodouble(VLOOKUP(B893,#REF!,4,FALSE)),FALSE))),1,4)),3,4))/(60*24))-fctlontodouble(VLOOKUP(B893,#REF!,4,FALSE))/360,1),
MOD(C893-fctlontodouble(VLOOKUP(B893,#REF!,4,FALSE))/360,1)&lt;MOD((((MID((MID((IF(ISERR(A893),"",fctsoleil(A893,fctlattodouble(VLOOKUP(B893,#REF!,3,FALSE)),fctlontodouble(VLOOKUP(B893,#REF!,4,FALSE)),FALSE))),7,4)),1,2))*60+MID((MID((IF(ISERR(A893),"",fctsoleil(A893,fctlattodouble(VLOOKUP(B893,#REF!,3,FALSE)),fctlontodouble(VLOOKUP(B893,#REF!,4,FALSE)),FALSE))),7,4)),3,4))/(60*24))-fctlontodouble(VLOOKUP(B893,#REF!,4,FALSE))/360,1)
),1,""),"")</f>
        <v/>
      </c>
      <c r="K893" s="82" t="str">
        <f t="shared" si="43"/>
        <v/>
      </c>
      <c r="L893" s="79" t="str">
        <f ca="1">IFERROR(IF(AND(
MOD(E893-fctlontodouble(VLOOKUP(D893,#REF!,4,FALSE))/360,1)&gt;=MOD((((MID((MID((IF(ISERR(A893),"",fctsoleil(A893,fctlattodouble(VLOOKUP(D893,#REF!,3,FALSE)),fctlontodouble(VLOOKUP(D893,#REF!,4,FALSE)),FALSE))),1,4)),1,2))*60+MID((MID((IF(ISERR(A893),"",fctsoleil(A893,fctlattodouble(VLOOKUP(D893,#REF!,3,FALSE)),fctlontodouble(VLOOKUP(D893,#REF!,4,FALSE)),FALSE))),1,4)),3,4))/(60*24))-fctlontodouble(VLOOKUP(D893,#REF!,4,FALSE))/360,1),
MOD(E893-fctlontodouble(VLOOKUP(D893,#REF!,4,FALSE))/360,1)&lt;MOD((((MID((MID((IF(ISERR(A893),"",fctsoleil(A893,fctlattodouble(VLOOKUP(D893,#REF!,3,FALSE)),fctlontodouble(VLOOKUP(D893,#REF!,4,FALSE)),FALSE))),7,4)),1,2))*60+MID((MID((IF(ISERR(A893),"",fctsoleil(A893,fctlattodouble(VLOOKUP(D893,#REF!,3,FALSE)),fctlontodouble(VLOOKUP(D893,#REF!,4,FALSE)),FALSE))),7,4)),3,4))/(60*24))-fctlontodouble(VLOOKUP(D893,#REF!,4,FALSE))/360,1)
),1," "),"")</f>
        <v/>
      </c>
      <c r="M893" s="79" t="str">
        <f t="shared" si="44"/>
        <v/>
      </c>
      <c r="N893" s="94"/>
      <c r="O893" s="83"/>
      <c r="P893" s="95"/>
      <c r="Q893" s="96"/>
      <c r="R893" s="97" t="str">
        <f>IF(AND(A893&lt;&gt;0,B893&lt;&gt;0,D893&lt;&gt;0,C893&lt;&gt;0,N893&lt;&gt;0),(vol_de_nuit(B893,D893,A893,C893,N893/24)*24),"")</f>
        <v/>
      </c>
      <c r="S893" s="98"/>
      <c r="T893" s="95"/>
      <c r="U893" s="99"/>
      <c r="V893" s="100"/>
      <c r="W893" s="101"/>
      <c r="X893" s="116" t="str">
        <f>IFERROR(IF(AND(VLOOKUP($F893,'Aircraft list'!$A$4:$G$39,2,FALSE)="YES",VLOOKUP($F893,'Aircraft list'!$A$4:$G$39,4,FALSE)="YES"),T893,""),"")</f>
        <v/>
      </c>
      <c r="Y893" s="115" t="str">
        <f>IFERROR(IF(AND(VLOOKUP($F893,'Aircraft list'!$A$4:$G$39,2,FALSE)="YES",VLOOKUP($F893,'Aircraft list'!$A$4:$G$39,4,FALSE)="YES"),V893,""),"")</f>
        <v/>
      </c>
      <c r="Z893" s="116" t="str">
        <f>IFERROR(IF(AND(VLOOKUP($F893,'Aircraft list'!$A$4:$G$39,3,FALSE)="YES",VLOOKUP($F893,'Aircraft list'!$A$4:$G$39,4,FALSE)="YES"),T893,""),"")</f>
        <v/>
      </c>
      <c r="AA893" s="115" t="str">
        <f>IFERROR(IF(AND(VLOOKUP($F893,'Aircraft list'!$A$4:$G$39,3,FALSE)="YES",VLOOKUP($F893,'Aircraft list'!$A$4:$G$39,4,FALSE)="YES"),V893,""),"")</f>
        <v/>
      </c>
      <c r="AB893" s="116" t="str">
        <f>IFERROR(IF(AND(VLOOKUP($F893,'Aircraft list'!$A$4:$G$39,2,FALSE)="YES",VLOOKUP($F893,'Aircraft list'!$A$4:$G$39,6,FALSE)="YES"),T893,""),"")</f>
        <v/>
      </c>
      <c r="AC893" s="115" t="str">
        <f>IFERROR(IF(AND(VLOOKUP($F893,'Aircraft list'!$A$4:$G$39,2,FALSE)="YES",VLOOKUP($F893,'Aircraft list'!$A$4:$G$39,6,FALSE)="YES"),V893,""),"")</f>
        <v/>
      </c>
      <c r="AD893" s="116" t="str">
        <f>IFERROR(IF(AND(VLOOKUP($F893,'Aircraft list'!$A$4:$G$39,3,FALSE)="YES",VLOOKUP($F893,'Aircraft list'!$A$4:$G$39,6,FALSE)="YES"),T893,""),"")</f>
        <v/>
      </c>
      <c r="AE893" s="117" t="str">
        <f>IFERROR(IF(AND(VLOOKUP($F893,'Aircraft list'!$A$4:$G$39,3,FALSE)="YES",VLOOKUP($F893,'Aircraft list'!$A$4:$G$39,6,FALSE)="YES"),U893,""),"")</f>
        <v/>
      </c>
      <c r="AF893" s="115" t="str">
        <f>IFERROR(IF(AND(VLOOKUP($F893,'Aircraft list'!$A$4:$G$39,3,FALSE)="YES",VLOOKUP($F893,'Aircraft list'!$A$4:$G$39,6,FALSE)="YES"),V893,""),"")</f>
        <v/>
      </c>
      <c r="AG893" s="116" t="str">
        <f>IFERROR(IF(VLOOKUP($F893,'Aircraft list'!$A$4:$G$39,5,FALSE)="YES",T893,""),"")</f>
        <v/>
      </c>
      <c r="AH893" s="117" t="str">
        <f>IFERROR(IF(VLOOKUP($F893,'Aircraft list'!$A$4:$G$39,5,FALSE)="YES",U893,""),"")</f>
        <v/>
      </c>
      <c r="AI893" s="115" t="str">
        <f>IFERROR(IF(VLOOKUP($F893,'Aircraft list'!$A$4:$G$39,5,FALSE)="YES",V893,""),"")</f>
        <v/>
      </c>
      <c r="AJ893" s="101"/>
      <c r="AK893" s="101"/>
      <c r="AL893" s="101"/>
      <c r="AM893" s="102" t="str">
        <f>IFERROR(IF(VLOOKUP($F893,'Aircraft list'!$A$4:$G$39,7,FALSE)="YES",N893,""),"")</f>
        <v/>
      </c>
      <c r="AN893" s="112"/>
      <c r="AO893" s="101"/>
      <c r="AP893" s="101"/>
      <c r="AQ893" s="101"/>
      <c r="AR893" s="111"/>
      <c r="AS893" s="102"/>
      <c r="AT893" s="102"/>
    </row>
    <row r="894" spans="1:46" s="50" customFormat="1">
      <c r="A894" s="84"/>
      <c r="B894" s="75"/>
      <c r="C894" s="76"/>
      <c r="D894" s="77"/>
      <c r="E894" s="73" t="str">
        <f t="shared" si="42"/>
        <v/>
      </c>
      <c r="F894" s="79"/>
      <c r="G894" s="80"/>
      <c r="H894" s="50" t="str">
        <f>IFERROR(IF(VLOOKUP(F894,'Aircraft list'!$A$4:$T$59, 3,FALSE)="YES", "ME", "SE" )," ")</f>
        <v xml:space="preserve"> </v>
      </c>
      <c r="I894" s="80"/>
      <c r="J894" s="81" t="str">
        <f ca="1">IFERROR(IF(AND(
MOD(C894-fctlontodouble(VLOOKUP(B894,#REF!,4,FALSE))/360,1)&gt;=MOD((((MID((MID((IF(ISERR(A894),"",fctsoleil(A894,fctlattodouble(VLOOKUP(B894,#REF!,3,FALSE)),fctlontodouble(VLOOKUP(B894,#REF!,4,FALSE)),FALSE))),1,4)),1,2))*60+MID((MID((IF(ISERR(A894),"",fctsoleil(A894,fctlattodouble(VLOOKUP(B894,#REF!,3,FALSE)),fctlontodouble(VLOOKUP(B894,#REF!,4,FALSE)),FALSE))),1,4)),3,4))/(60*24))-fctlontodouble(VLOOKUP(B894,#REF!,4,FALSE))/360,1),
MOD(C894-fctlontodouble(VLOOKUP(B894,#REF!,4,FALSE))/360,1)&lt;MOD((((MID((MID((IF(ISERR(A894),"",fctsoleil(A894,fctlattodouble(VLOOKUP(B894,#REF!,3,FALSE)),fctlontodouble(VLOOKUP(B894,#REF!,4,FALSE)),FALSE))),7,4)),1,2))*60+MID((MID((IF(ISERR(A894),"",fctsoleil(A894,fctlattodouble(VLOOKUP(B894,#REF!,3,FALSE)),fctlontodouble(VLOOKUP(B894,#REF!,4,FALSE)),FALSE))),7,4)),3,4))/(60*24))-fctlontodouble(VLOOKUP(B894,#REF!,4,FALSE))/360,1)
),1,""),"")</f>
        <v/>
      </c>
      <c r="K894" s="82" t="str">
        <f t="shared" si="43"/>
        <v/>
      </c>
      <c r="L894" s="79" t="str">
        <f ca="1">IFERROR(IF(AND(
MOD(E894-fctlontodouble(VLOOKUP(D894,#REF!,4,FALSE))/360,1)&gt;=MOD((((MID((MID((IF(ISERR(A894),"",fctsoleil(A894,fctlattodouble(VLOOKUP(D894,#REF!,3,FALSE)),fctlontodouble(VLOOKUP(D894,#REF!,4,FALSE)),FALSE))),1,4)),1,2))*60+MID((MID((IF(ISERR(A894),"",fctsoleil(A894,fctlattodouble(VLOOKUP(D894,#REF!,3,FALSE)),fctlontodouble(VLOOKUP(D894,#REF!,4,FALSE)),FALSE))),1,4)),3,4))/(60*24))-fctlontodouble(VLOOKUP(D894,#REF!,4,FALSE))/360,1),
MOD(E894-fctlontodouble(VLOOKUP(D894,#REF!,4,FALSE))/360,1)&lt;MOD((((MID((MID((IF(ISERR(A894),"",fctsoleil(A894,fctlattodouble(VLOOKUP(D894,#REF!,3,FALSE)),fctlontodouble(VLOOKUP(D894,#REF!,4,FALSE)),FALSE))),7,4)),1,2))*60+MID((MID((IF(ISERR(A894),"",fctsoleil(A894,fctlattodouble(VLOOKUP(D894,#REF!,3,FALSE)),fctlontodouble(VLOOKUP(D894,#REF!,4,FALSE)),FALSE))),7,4)),3,4))/(60*24))-fctlontodouble(VLOOKUP(D894,#REF!,4,FALSE))/360,1)
),1," "),"")</f>
        <v/>
      </c>
      <c r="M894" s="79" t="str">
        <f t="shared" si="44"/>
        <v/>
      </c>
      <c r="N894" s="94"/>
      <c r="O894" s="83"/>
      <c r="P894" s="95"/>
      <c r="Q894" s="96"/>
      <c r="R894" s="97" t="str">
        <f>IF(AND(A894&lt;&gt;0,B894&lt;&gt;0,D894&lt;&gt;0,C894&lt;&gt;0,N894&lt;&gt;0),(vol_de_nuit(B894,D894,A894,C894,N894/24)*24),"")</f>
        <v/>
      </c>
      <c r="S894" s="98"/>
      <c r="T894" s="95"/>
      <c r="U894" s="99"/>
      <c r="V894" s="100"/>
      <c r="W894" s="101"/>
      <c r="X894" s="116" t="str">
        <f>IFERROR(IF(AND(VLOOKUP($F894,'Aircraft list'!$A$4:$G$39,2,FALSE)="YES",VLOOKUP($F894,'Aircraft list'!$A$4:$G$39,4,FALSE)="YES"),T894,""),"")</f>
        <v/>
      </c>
      <c r="Y894" s="115" t="str">
        <f>IFERROR(IF(AND(VLOOKUP($F894,'Aircraft list'!$A$4:$G$39,2,FALSE)="YES",VLOOKUP($F894,'Aircraft list'!$A$4:$G$39,4,FALSE)="YES"),V894,""),"")</f>
        <v/>
      </c>
      <c r="Z894" s="116" t="str">
        <f>IFERROR(IF(AND(VLOOKUP($F894,'Aircraft list'!$A$4:$G$39,3,FALSE)="YES",VLOOKUP($F894,'Aircraft list'!$A$4:$G$39,4,FALSE)="YES"),T894,""),"")</f>
        <v/>
      </c>
      <c r="AA894" s="115" t="str">
        <f>IFERROR(IF(AND(VLOOKUP($F894,'Aircraft list'!$A$4:$G$39,3,FALSE)="YES",VLOOKUP($F894,'Aircraft list'!$A$4:$G$39,4,FALSE)="YES"),V894,""),"")</f>
        <v/>
      </c>
      <c r="AB894" s="116" t="str">
        <f>IFERROR(IF(AND(VLOOKUP($F894,'Aircraft list'!$A$4:$G$39,2,FALSE)="YES",VLOOKUP($F894,'Aircraft list'!$A$4:$G$39,6,FALSE)="YES"),T894,""),"")</f>
        <v/>
      </c>
      <c r="AC894" s="115" t="str">
        <f>IFERROR(IF(AND(VLOOKUP($F894,'Aircraft list'!$A$4:$G$39,2,FALSE)="YES",VLOOKUP($F894,'Aircraft list'!$A$4:$G$39,6,FALSE)="YES"),V894,""),"")</f>
        <v/>
      </c>
      <c r="AD894" s="116" t="str">
        <f>IFERROR(IF(AND(VLOOKUP($F894,'Aircraft list'!$A$4:$G$39,3,FALSE)="YES",VLOOKUP($F894,'Aircraft list'!$A$4:$G$39,6,FALSE)="YES"),T894,""),"")</f>
        <v/>
      </c>
      <c r="AE894" s="117" t="str">
        <f>IFERROR(IF(AND(VLOOKUP($F894,'Aircraft list'!$A$4:$G$39,3,FALSE)="YES",VLOOKUP($F894,'Aircraft list'!$A$4:$G$39,6,FALSE)="YES"),U894,""),"")</f>
        <v/>
      </c>
      <c r="AF894" s="115" t="str">
        <f>IFERROR(IF(AND(VLOOKUP($F894,'Aircraft list'!$A$4:$G$39,3,FALSE)="YES",VLOOKUP($F894,'Aircraft list'!$A$4:$G$39,6,FALSE)="YES"),V894,""),"")</f>
        <v/>
      </c>
      <c r="AG894" s="116" t="str">
        <f>IFERROR(IF(VLOOKUP($F894,'Aircraft list'!$A$4:$G$39,5,FALSE)="YES",T894,""),"")</f>
        <v/>
      </c>
      <c r="AH894" s="117" t="str">
        <f>IFERROR(IF(VLOOKUP($F894,'Aircraft list'!$A$4:$G$39,5,FALSE)="YES",U894,""),"")</f>
        <v/>
      </c>
      <c r="AI894" s="115" t="str">
        <f>IFERROR(IF(VLOOKUP($F894,'Aircraft list'!$A$4:$G$39,5,FALSE)="YES",V894,""),"")</f>
        <v/>
      </c>
      <c r="AJ894" s="101"/>
      <c r="AK894" s="101"/>
      <c r="AL894" s="101"/>
      <c r="AM894" s="102" t="str">
        <f>IFERROR(IF(VLOOKUP($F894,'Aircraft list'!$A$4:$G$39,7,FALSE)="YES",N894,""),"")</f>
        <v/>
      </c>
      <c r="AN894" s="112"/>
      <c r="AO894" s="101"/>
      <c r="AP894" s="101"/>
      <c r="AQ894" s="101"/>
      <c r="AR894" s="111"/>
      <c r="AS894" s="102"/>
      <c r="AT894" s="102"/>
    </row>
    <row r="895" spans="1:46" s="50" customFormat="1">
      <c r="A895" s="84"/>
      <c r="B895" s="75"/>
      <c r="C895" s="76"/>
      <c r="D895" s="77"/>
      <c r="E895" s="73" t="str">
        <f t="shared" si="42"/>
        <v/>
      </c>
      <c r="F895" s="79"/>
      <c r="G895" s="80"/>
      <c r="H895" s="50" t="str">
        <f>IFERROR(IF(VLOOKUP(F895,'Aircraft list'!$A$4:$T$59, 3,FALSE)="YES", "ME", "SE" )," ")</f>
        <v xml:space="preserve"> </v>
      </c>
      <c r="I895" s="80"/>
      <c r="J895" s="81" t="str">
        <f ca="1">IFERROR(IF(AND(
MOD(C895-fctlontodouble(VLOOKUP(B895,#REF!,4,FALSE))/360,1)&gt;=MOD((((MID((MID((IF(ISERR(A895),"",fctsoleil(A895,fctlattodouble(VLOOKUP(B895,#REF!,3,FALSE)),fctlontodouble(VLOOKUP(B895,#REF!,4,FALSE)),FALSE))),1,4)),1,2))*60+MID((MID((IF(ISERR(A895),"",fctsoleil(A895,fctlattodouble(VLOOKUP(B895,#REF!,3,FALSE)),fctlontodouble(VLOOKUP(B895,#REF!,4,FALSE)),FALSE))),1,4)),3,4))/(60*24))-fctlontodouble(VLOOKUP(B895,#REF!,4,FALSE))/360,1),
MOD(C895-fctlontodouble(VLOOKUP(B895,#REF!,4,FALSE))/360,1)&lt;MOD((((MID((MID((IF(ISERR(A895),"",fctsoleil(A895,fctlattodouble(VLOOKUP(B895,#REF!,3,FALSE)),fctlontodouble(VLOOKUP(B895,#REF!,4,FALSE)),FALSE))),7,4)),1,2))*60+MID((MID((IF(ISERR(A895),"",fctsoleil(A895,fctlattodouble(VLOOKUP(B895,#REF!,3,FALSE)),fctlontodouble(VLOOKUP(B895,#REF!,4,FALSE)),FALSE))),7,4)),3,4))/(60*24))-fctlontodouble(VLOOKUP(B895,#REF!,4,FALSE))/360,1)
),1,""),"")</f>
        <v/>
      </c>
      <c r="K895" s="82" t="str">
        <f t="shared" si="43"/>
        <v/>
      </c>
      <c r="L895" s="79" t="str">
        <f ca="1">IFERROR(IF(AND(
MOD(E895-fctlontodouble(VLOOKUP(D895,#REF!,4,FALSE))/360,1)&gt;=MOD((((MID((MID((IF(ISERR(A895),"",fctsoleil(A895,fctlattodouble(VLOOKUP(D895,#REF!,3,FALSE)),fctlontodouble(VLOOKUP(D895,#REF!,4,FALSE)),FALSE))),1,4)),1,2))*60+MID((MID((IF(ISERR(A895),"",fctsoleil(A895,fctlattodouble(VLOOKUP(D895,#REF!,3,FALSE)),fctlontodouble(VLOOKUP(D895,#REF!,4,FALSE)),FALSE))),1,4)),3,4))/(60*24))-fctlontodouble(VLOOKUP(D895,#REF!,4,FALSE))/360,1),
MOD(E895-fctlontodouble(VLOOKUP(D895,#REF!,4,FALSE))/360,1)&lt;MOD((((MID((MID((IF(ISERR(A895),"",fctsoleil(A895,fctlattodouble(VLOOKUP(D895,#REF!,3,FALSE)),fctlontodouble(VLOOKUP(D895,#REF!,4,FALSE)),FALSE))),7,4)),1,2))*60+MID((MID((IF(ISERR(A895),"",fctsoleil(A895,fctlattodouble(VLOOKUP(D895,#REF!,3,FALSE)),fctlontodouble(VLOOKUP(D895,#REF!,4,FALSE)),FALSE))),7,4)),3,4))/(60*24))-fctlontodouble(VLOOKUP(D895,#REF!,4,FALSE))/360,1)
),1," "),"")</f>
        <v/>
      </c>
      <c r="M895" s="79" t="str">
        <f t="shared" si="44"/>
        <v/>
      </c>
      <c r="N895" s="94"/>
      <c r="O895" s="83"/>
      <c r="P895" s="95"/>
      <c r="Q895" s="96"/>
      <c r="R895" s="97" t="str">
        <f>IF(AND(A895&lt;&gt;0,B895&lt;&gt;0,D895&lt;&gt;0,C895&lt;&gt;0,N895&lt;&gt;0),(vol_de_nuit(B895,D895,A895,C895,N895/24)*24),"")</f>
        <v/>
      </c>
      <c r="S895" s="98"/>
      <c r="T895" s="95"/>
      <c r="U895" s="99"/>
      <c r="V895" s="100"/>
      <c r="W895" s="101"/>
      <c r="X895" s="116" t="str">
        <f>IFERROR(IF(AND(VLOOKUP($F895,'Aircraft list'!$A$4:$G$39,2,FALSE)="YES",VLOOKUP($F895,'Aircraft list'!$A$4:$G$39,4,FALSE)="YES"),T895,""),"")</f>
        <v/>
      </c>
      <c r="Y895" s="115" t="str">
        <f>IFERROR(IF(AND(VLOOKUP($F895,'Aircraft list'!$A$4:$G$39,2,FALSE)="YES",VLOOKUP($F895,'Aircraft list'!$A$4:$G$39,4,FALSE)="YES"),V895,""),"")</f>
        <v/>
      </c>
      <c r="Z895" s="116" t="str">
        <f>IFERROR(IF(AND(VLOOKUP($F895,'Aircraft list'!$A$4:$G$39,3,FALSE)="YES",VLOOKUP($F895,'Aircraft list'!$A$4:$G$39,4,FALSE)="YES"),T895,""),"")</f>
        <v/>
      </c>
      <c r="AA895" s="115" t="str">
        <f>IFERROR(IF(AND(VLOOKUP($F895,'Aircraft list'!$A$4:$G$39,3,FALSE)="YES",VLOOKUP($F895,'Aircraft list'!$A$4:$G$39,4,FALSE)="YES"),V895,""),"")</f>
        <v/>
      </c>
      <c r="AB895" s="116" t="str">
        <f>IFERROR(IF(AND(VLOOKUP($F895,'Aircraft list'!$A$4:$G$39,2,FALSE)="YES",VLOOKUP($F895,'Aircraft list'!$A$4:$G$39,6,FALSE)="YES"),T895,""),"")</f>
        <v/>
      </c>
      <c r="AC895" s="115" t="str">
        <f>IFERROR(IF(AND(VLOOKUP($F895,'Aircraft list'!$A$4:$G$39,2,FALSE)="YES",VLOOKUP($F895,'Aircraft list'!$A$4:$G$39,6,FALSE)="YES"),V895,""),"")</f>
        <v/>
      </c>
      <c r="AD895" s="116" t="str">
        <f>IFERROR(IF(AND(VLOOKUP($F895,'Aircraft list'!$A$4:$G$39,3,FALSE)="YES",VLOOKUP($F895,'Aircraft list'!$A$4:$G$39,6,FALSE)="YES"),T895,""),"")</f>
        <v/>
      </c>
      <c r="AE895" s="117" t="str">
        <f>IFERROR(IF(AND(VLOOKUP($F895,'Aircraft list'!$A$4:$G$39,3,FALSE)="YES",VLOOKUP($F895,'Aircraft list'!$A$4:$G$39,6,FALSE)="YES"),U895,""),"")</f>
        <v/>
      </c>
      <c r="AF895" s="115" t="str">
        <f>IFERROR(IF(AND(VLOOKUP($F895,'Aircraft list'!$A$4:$G$39,3,FALSE)="YES",VLOOKUP($F895,'Aircraft list'!$A$4:$G$39,6,FALSE)="YES"),V895,""),"")</f>
        <v/>
      </c>
      <c r="AG895" s="116" t="str">
        <f>IFERROR(IF(VLOOKUP($F895,'Aircraft list'!$A$4:$G$39,5,FALSE)="YES",T895,""),"")</f>
        <v/>
      </c>
      <c r="AH895" s="117" t="str">
        <f>IFERROR(IF(VLOOKUP($F895,'Aircraft list'!$A$4:$G$39,5,FALSE)="YES",U895,""),"")</f>
        <v/>
      </c>
      <c r="AI895" s="115" t="str">
        <f>IFERROR(IF(VLOOKUP($F895,'Aircraft list'!$A$4:$G$39,5,FALSE)="YES",V895,""),"")</f>
        <v/>
      </c>
      <c r="AJ895" s="101"/>
      <c r="AK895" s="101"/>
      <c r="AL895" s="101"/>
      <c r="AM895" s="102" t="str">
        <f>IFERROR(IF(VLOOKUP($F895,'Aircraft list'!$A$4:$G$39,7,FALSE)="YES",N895,""),"")</f>
        <v/>
      </c>
      <c r="AN895" s="112"/>
      <c r="AO895" s="101"/>
      <c r="AP895" s="101"/>
      <c r="AQ895" s="101"/>
      <c r="AR895" s="111"/>
      <c r="AS895" s="102"/>
      <c r="AT895" s="102"/>
    </row>
    <row r="896" spans="1:46" s="50" customFormat="1">
      <c r="A896" s="84"/>
      <c r="B896" s="75"/>
      <c r="C896" s="76"/>
      <c r="D896" s="77"/>
      <c r="E896" s="73" t="str">
        <f t="shared" si="42"/>
        <v/>
      </c>
      <c r="F896" s="79"/>
      <c r="G896" s="80"/>
      <c r="H896" s="50" t="str">
        <f>IFERROR(IF(VLOOKUP(F896,'Aircraft list'!$A$4:$T$59, 3,FALSE)="YES", "ME", "SE" )," ")</f>
        <v xml:space="preserve"> </v>
      </c>
      <c r="I896" s="80"/>
      <c r="J896" s="81" t="str">
        <f ca="1">IFERROR(IF(AND(
MOD(C896-fctlontodouble(VLOOKUP(B896,#REF!,4,FALSE))/360,1)&gt;=MOD((((MID((MID((IF(ISERR(A896),"",fctsoleil(A896,fctlattodouble(VLOOKUP(B896,#REF!,3,FALSE)),fctlontodouble(VLOOKUP(B896,#REF!,4,FALSE)),FALSE))),1,4)),1,2))*60+MID((MID((IF(ISERR(A896),"",fctsoleil(A896,fctlattodouble(VLOOKUP(B896,#REF!,3,FALSE)),fctlontodouble(VLOOKUP(B896,#REF!,4,FALSE)),FALSE))),1,4)),3,4))/(60*24))-fctlontodouble(VLOOKUP(B896,#REF!,4,FALSE))/360,1),
MOD(C896-fctlontodouble(VLOOKUP(B896,#REF!,4,FALSE))/360,1)&lt;MOD((((MID((MID((IF(ISERR(A896),"",fctsoleil(A896,fctlattodouble(VLOOKUP(B896,#REF!,3,FALSE)),fctlontodouble(VLOOKUP(B896,#REF!,4,FALSE)),FALSE))),7,4)),1,2))*60+MID((MID((IF(ISERR(A896),"",fctsoleil(A896,fctlattodouble(VLOOKUP(B896,#REF!,3,FALSE)),fctlontodouble(VLOOKUP(B896,#REF!,4,FALSE)),FALSE))),7,4)),3,4))/(60*24))-fctlontodouble(VLOOKUP(B896,#REF!,4,FALSE))/360,1)
),1,""),"")</f>
        <v/>
      </c>
      <c r="K896" s="82" t="str">
        <f t="shared" si="43"/>
        <v/>
      </c>
      <c r="L896" s="79" t="str">
        <f ca="1">IFERROR(IF(AND(
MOD(E896-fctlontodouble(VLOOKUP(D896,#REF!,4,FALSE))/360,1)&gt;=MOD((((MID((MID((IF(ISERR(A896),"",fctsoleil(A896,fctlattodouble(VLOOKUP(D896,#REF!,3,FALSE)),fctlontodouble(VLOOKUP(D896,#REF!,4,FALSE)),FALSE))),1,4)),1,2))*60+MID((MID((IF(ISERR(A896),"",fctsoleil(A896,fctlattodouble(VLOOKUP(D896,#REF!,3,FALSE)),fctlontodouble(VLOOKUP(D896,#REF!,4,FALSE)),FALSE))),1,4)),3,4))/(60*24))-fctlontodouble(VLOOKUP(D896,#REF!,4,FALSE))/360,1),
MOD(E896-fctlontodouble(VLOOKUP(D896,#REF!,4,FALSE))/360,1)&lt;MOD((((MID((MID((IF(ISERR(A896),"",fctsoleil(A896,fctlattodouble(VLOOKUP(D896,#REF!,3,FALSE)),fctlontodouble(VLOOKUP(D896,#REF!,4,FALSE)),FALSE))),7,4)),1,2))*60+MID((MID((IF(ISERR(A896),"",fctsoleil(A896,fctlattodouble(VLOOKUP(D896,#REF!,3,FALSE)),fctlontodouble(VLOOKUP(D896,#REF!,4,FALSE)),FALSE))),7,4)),3,4))/(60*24))-fctlontodouble(VLOOKUP(D896,#REF!,4,FALSE))/360,1)
),1," "),"")</f>
        <v/>
      </c>
      <c r="M896" s="79" t="str">
        <f t="shared" si="44"/>
        <v/>
      </c>
      <c r="N896" s="94"/>
      <c r="O896" s="83"/>
      <c r="P896" s="95"/>
      <c r="Q896" s="96"/>
      <c r="R896" s="97" t="str">
        <f>IF(AND(A896&lt;&gt;0,B896&lt;&gt;0,D896&lt;&gt;0,C896&lt;&gt;0,N896&lt;&gt;0),(vol_de_nuit(B896,D896,A896,C896,N896/24)*24),"")</f>
        <v/>
      </c>
      <c r="S896" s="98"/>
      <c r="T896" s="95"/>
      <c r="U896" s="99"/>
      <c r="V896" s="100"/>
      <c r="W896" s="101"/>
      <c r="X896" s="116" t="str">
        <f>IFERROR(IF(AND(VLOOKUP($F896,'Aircraft list'!$A$4:$G$39,2,FALSE)="YES",VLOOKUP($F896,'Aircraft list'!$A$4:$G$39,4,FALSE)="YES"),T896,""),"")</f>
        <v/>
      </c>
      <c r="Y896" s="115" t="str">
        <f>IFERROR(IF(AND(VLOOKUP($F896,'Aircraft list'!$A$4:$G$39,2,FALSE)="YES",VLOOKUP($F896,'Aircraft list'!$A$4:$G$39,4,FALSE)="YES"),V896,""),"")</f>
        <v/>
      </c>
      <c r="Z896" s="116" t="str">
        <f>IFERROR(IF(AND(VLOOKUP($F896,'Aircraft list'!$A$4:$G$39,3,FALSE)="YES",VLOOKUP($F896,'Aircraft list'!$A$4:$G$39,4,FALSE)="YES"),T896,""),"")</f>
        <v/>
      </c>
      <c r="AA896" s="115" t="str">
        <f>IFERROR(IF(AND(VLOOKUP($F896,'Aircraft list'!$A$4:$G$39,3,FALSE)="YES",VLOOKUP($F896,'Aircraft list'!$A$4:$G$39,4,FALSE)="YES"),V896,""),"")</f>
        <v/>
      </c>
      <c r="AB896" s="116" t="str">
        <f>IFERROR(IF(AND(VLOOKUP($F896,'Aircraft list'!$A$4:$G$39,2,FALSE)="YES",VLOOKUP($F896,'Aircraft list'!$A$4:$G$39,6,FALSE)="YES"),T896,""),"")</f>
        <v/>
      </c>
      <c r="AC896" s="115" t="str">
        <f>IFERROR(IF(AND(VLOOKUP($F896,'Aircraft list'!$A$4:$G$39,2,FALSE)="YES",VLOOKUP($F896,'Aircraft list'!$A$4:$G$39,6,FALSE)="YES"),V896,""),"")</f>
        <v/>
      </c>
      <c r="AD896" s="116" t="str">
        <f>IFERROR(IF(AND(VLOOKUP($F896,'Aircraft list'!$A$4:$G$39,3,FALSE)="YES",VLOOKUP($F896,'Aircraft list'!$A$4:$G$39,6,FALSE)="YES"),T896,""),"")</f>
        <v/>
      </c>
      <c r="AE896" s="117" t="str">
        <f>IFERROR(IF(AND(VLOOKUP($F896,'Aircraft list'!$A$4:$G$39,3,FALSE)="YES",VLOOKUP($F896,'Aircraft list'!$A$4:$G$39,6,FALSE)="YES"),U896,""),"")</f>
        <v/>
      </c>
      <c r="AF896" s="115" t="str">
        <f>IFERROR(IF(AND(VLOOKUP($F896,'Aircraft list'!$A$4:$G$39,3,FALSE)="YES",VLOOKUP($F896,'Aircraft list'!$A$4:$G$39,6,FALSE)="YES"),V896,""),"")</f>
        <v/>
      </c>
      <c r="AG896" s="116" t="str">
        <f>IFERROR(IF(VLOOKUP($F896,'Aircraft list'!$A$4:$G$39,5,FALSE)="YES",T896,""),"")</f>
        <v/>
      </c>
      <c r="AH896" s="117" t="str">
        <f>IFERROR(IF(VLOOKUP($F896,'Aircraft list'!$A$4:$G$39,5,FALSE)="YES",U896,""),"")</f>
        <v/>
      </c>
      <c r="AI896" s="115" t="str">
        <f>IFERROR(IF(VLOOKUP($F896,'Aircraft list'!$A$4:$G$39,5,FALSE)="YES",V896,""),"")</f>
        <v/>
      </c>
      <c r="AJ896" s="101"/>
      <c r="AK896" s="101"/>
      <c r="AL896" s="101"/>
      <c r="AM896" s="102" t="str">
        <f>IFERROR(IF(VLOOKUP($F896,'Aircraft list'!$A$4:$G$39,7,FALSE)="YES",N896,""),"")</f>
        <v/>
      </c>
      <c r="AN896" s="112"/>
      <c r="AO896" s="101"/>
      <c r="AP896" s="101"/>
      <c r="AQ896" s="101"/>
      <c r="AR896" s="111"/>
      <c r="AS896" s="102"/>
      <c r="AT896" s="102"/>
    </row>
    <row r="897" spans="1:46" s="50" customFormat="1">
      <c r="A897" s="84"/>
      <c r="B897" s="75"/>
      <c r="C897" s="76"/>
      <c r="D897" s="77"/>
      <c r="E897" s="73" t="str">
        <f t="shared" si="42"/>
        <v/>
      </c>
      <c r="F897" s="79"/>
      <c r="G897" s="80"/>
      <c r="H897" s="50" t="str">
        <f>IFERROR(IF(VLOOKUP(F897,'Aircraft list'!$A$4:$T$59, 3,FALSE)="YES", "ME", "SE" )," ")</f>
        <v xml:space="preserve"> </v>
      </c>
      <c r="I897" s="80"/>
      <c r="J897" s="81" t="str">
        <f ca="1">IFERROR(IF(AND(
MOD(C897-fctlontodouble(VLOOKUP(B897,#REF!,4,FALSE))/360,1)&gt;=MOD((((MID((MID((IF(ISERR(A897),"",fctsoleil(A897,fctlattodouble(VLOOKUP(B897,#REF!,3,FALSE)),fctlontodouble(VLOOKUP(B897,#REF!,4,FALSE)),FALSE))),1,4)),1,2))*60+MID((MID((IF(ISERR(A897),"",fctsoleil(A897,fctlattodouble(VLOOKUP(B897,#REF!,3,FALSE)),fctlontodouble(VLOOKUP(B897,#REF!,4,FALSE)),FALSE))),1,4)),3,4))/(60*24))-fctlontodouble(VLOOKUP(B897,#REF!,4,FALSE))/360,1),
MOD(C897-fctlontodouble(VLOOKUP(B897,#REF!,4,FALSE))/360,1)&lt;MOD((((MID((MID((IF(ISERR(A897),"",fctsoleil(A897,fctlattodouble(VLOOKUP(B897,#REF!,3,FALSE)),fctlontodouble(VLOOKUP(B897,#REF!,4,FALSE)),FALSE))),7,4)),1,2))*60+MID((MID((IF(ISERR(A897),"",fctsoleil(A897,fctlattodouble(VLOOKUP(B897,#REF!,3,FALSE)),fctlontodouble(VLOOKUP(B897,#REF!,4,FALSE)),FALSE))),7,4)),3,4))/(60*24))-fctlontodouble(VLOOKUP(B897,#REF!,4,FALSE))/360,1)
),1,""),"")</f>
        <v/>
      </c>
      <c r="K897" s="82" t="str">
        <f t="shared" si="43"/>
        <v/>
      </c>
      <c r="L897" s="79" t="str">
        <f ca="1">IFERROR(IF(AND(
MOD(E897-fctlontodouble(VLOOKUP(D897,#REF!,4,FALSE))/360,1)&gt;=MOD((((MID((MID((IF(ISERR(A897),"",fctsoleil(A897,fctlattodouble(VLOOKUP(D897,#REF!,3,FALSE)),fctlontodouble(VLOOKUP(D897,#REF!,4,FALSE)),FALSE))),1,4)),1,2))*60+MID((MID((IF(ISERR(A897),"",fctsoleil(A897,fctlattodouble(VLOOKUP(D897,#REF!,3,FALSE)),fctlontodouble(VLOOKUP(D897,#REF!,4,FALSE)),FALSE))),1,4)),3,4))/(60*24))-fctlontodouble(VLOOKUP(D897,#REF!,4,FALSE))/360,1),
MOD(E897-fctlontodouble(VLOOKUP(D897,#REF!,4,FALSE))/360,1)&lt;MOD((((MID((MID((IF(ISERR(A897),"",fctsoleil(A897,fctlattodouble(VLOOKUP(D897,#REF!,3,FALSE)),fctlontodouble(VLOOKUP(D897,#REF!,4,FALSE)),FALSE))),7,4)),1,2))*60+MID((MID((IF(ISERR(A897),"",fctsoleil(A897,fctlattodouble(VLOOKUP(D897,#REF!,3,FALSE)),fctlontodouble(VLOOKUP(D897,#REF!,4,FALSE)),FALSE))),7,4)),3,4))/(60*24))-fctlontodouble(VLOOKUP(D897,#REF!,4,FALSE))/360,1)
),1," "),"")</f>
        <v/>
      </c>
      <c r="M897" s="79" t="str">
        <f t="shared" si="44"/>
        <v/>
      </c>
      <c r="N897" s="94"/>
      <c r="O897" s="83"/>
      <c r="P897" s="95"/>
      <c r="Q897" s="96"/>
      <c r="R897" s="97" t="str">
        <f>IF(AND(A897&lt;&gt;0,B897&lt;&gt;0,D897&lt;&gt;0,C897&lt;&gt;0,N897&lt;&gt;0),(vol_de_nuit(B897,D897,A897,C897,N897/24)*24),"")</f>
        <v/>
      </c>
      <c r="S897" s="98"/>
      <c r="T897" s="95"/>
      <c r="U897" s="99"/>
      <c r="V897" s="100"/>
      <c r="W897" s="101"/>
      <c r="X897" s="116" t="str">
        <f>IFERROR(IF(AND(VLOOKUP($F897,'Aircraft list'!$A$4:$G$39,2,FALSE)="YES",VLOOKUP($F897,'Aircraft list'!$A$4:$G$39,4,FALSE)="YES"),T897,""),"")</f>
        <v/>
      </c>
      <c r="Y897" s="115" t="str">
        <f>IFERROR(IF(AND(VLOOKUP($F897,'Aircraft list'!$A$4:$G$39,2,FALSE)="YES",VLOOKUP($F897,'Aircraft list'!$A$4:$G$39,4,FALSE)="YES"),V897,""),"")</f>
        <v/>
      </c>
      <c r="Z897" s="116" t="str">
        <f>IFERROR(IF(AND(VLOOKUP($F897,'Aircraft list'!$A$4:$G$39,3,FALSE)="YES",VLOOKUP($F897,'Aircraft list'!$A$4:$G$39,4,FALSE)="YES"),T897,""),"")</f>
        <v/>
      </c>
      <c r="AA897" s="115" t="str">
        <f>IFERROR(IF(AND(VLOOKUP($F897,'Aircraft list'!$A$4:$G$39,3,FALSE)="YES",VLOOKUP($F897,'Aircraft list'!$A$4:$G$39,4,FALSE)="YES"),V897,""),"")</f>
        <v/>
      </c>
      <c r="AB897" s="116" t="str">
        <f>IFERROR(IF(AND(VLOOKUP($F897,'Aircraft list'!$A$4:$G$39,2,FALSE)="YES",VLOOKUP($F897,'Aircraft list'!$A$4:$G$39,6,FALSE)="YES"),T897,""),"")</f>
        <v/>
      </c>
      <c r="AC897" s="115" t="str">
        <f>IFERROR(IF(AND(VLOOKUP($F897,'Aircraft list'!$A$4:$G$39,2,FALSE)="YES",VLOOKUP($F897,'Aircraft list'!$A$4:$G$39,6,FALSE)="YES"),V897,""),"")</f>
        <v/>
      </c>
      <c r="AD897" s="116" t="str">
        <f>IFERROR(IF(AND(VLOOKUP($F897,'Aircraft list'!$A$4:$G$39,3,FALSE)="YES",VLOOKUP($F897,'Aircraft list'!$A$4:$G$39,6,FALSE)="YES"),T897,""),"")</f>
        <v/>
      </c>
      <c r="AE897" s="117" t="str">
        <f>IFERROR(IF(AND(VLOOKUP($F897,'Aircraft list'!$A$4:$G$39,3,FALSE)="YES",VLOOKUP($F897,'Aircraft list'!$A$4:$G$39,6,FALSE)="YES"),U897,""),"")</f>
        <v/>
      </c>
      <c r="AF897" s="115" t="str">
        <f>IFERROR(IF(AND(VLOOKUP($F897,'Aircraft list'!$A$4:$G$39,3,FALSE)="YES",VLOOKUP($F897,'Aircraft list'!$A$4:$G$39,6,FALSE)="YES"),V897,""),"")</f>
        <v/>
      </c>
      <c r="AG897" s="116" t="str">
        <f>IFERROR(IF(VLOOKUP($F897,'Aircraft list'!$A$4:$G$39,5,FALSE)="YES",T897,""),"")</f>
        <v/>
      </c>
      <c r="AH897" s="117" t="str">
        <f>IFERROR(IF(VLOOKUP($F897,'Aircraft list'!$A$4:$G$39,5,FALSE)="YES",U897,""),"")</f>
        <v/>
      </c>
      <c r="AI897" s="115" t="str">
        <f>IFERROR(IF(VLOOKUP($F897,'Aircraft list'!$A$4:$G$39,5,FALSE)="YES",V897,""),"")</f>
        <v/>
      </c>
      <c r="AJ897" s="101"/>
      <c r="AK897" s="101"/>
      <c r="AL897" s="101"/>
      <c r="AM897" s="102" t="str">
        <f>IFERROR(IF(VLOOKUP($F897,'Aircraft list'!$A$4:$G$39,7,FALSE)="YES",N897,""),"")</f>
        <v/>
      </c>
      <c r="AN897" s="112"/>
      <c r="AO897" s="101"/>
      <c r="AP897" s="101"/>
      <c r="AQ897" s="101"/>
      <c r="AR897" s="111"/>
      <c r="AS897" s="102"/>
      <c r="AT897" s="102"/>
    </row>
    <row r="898" spans="1:46" s="50" customFormat="1">
      <c r="A898" s="84"/>
      <c r="B898" s="75"/>
      <c r="C898" s="76"/>
      <c r="D898" s="77"/>
      <c r="E898" s="73" t="str">
        <f t="shared" si="42"/>
        <v/>
      </c>
      <c r="F898" s="79"/>
      <c r="G898" s="80"/>
      <c r="H898" s="50" t="str">
        <f>IFERROR(IF(VLOOKUP(F898,'Aircraft list'!$A$4:$T$59, 3,FALSE)="YES", "ME", "SE" )," ")</f>
        <v xml:space="preserve"> </v>
      </c>
      <c r="I898" s="80"/>
      <c r="J898" s="81" t="str">
        <f ca="1">IFERROR(IF(AND(
MOD(C898-fctlontodouble(VLOOKUP(B898,#REF!,4,FALSE))/360,1)&gt;=MOD((((MID((MID((IF(ISERR(A898),"",fctsoleil(A898,fctlattodouble(VLOOKUP(B898,#REF!,3,FALSE)),fctlontodouble(VLOOKUP(B898,#REF!,4,FALSE)),FALSE))),1,4)),1,2))*60+MID((MID((IF(ISERR(A898),"",fctsoleil(A898,fctlattodouble(VLOOKUP(B898,#REF!,3,FALSE)),fctlontodouble(VLOOKUP(B898,#REF!,4,FALSE)),FALSE))),1,4)),3,4))/(60*24))-fctlontodouble(VLOOKUP(B898,#REF!,4,FALSE))/360,1),
MOD(C898-fctlontodouble(VLOOKUP(B898,#REF!,4,FALSE))/360,1)&lt;MOD((((MID((MID((IF(ISERR(A898),"",fctsoleil(A898,fctlattodouble(VLOOKUP(B898,#REF!,3,FALSE)),fctlontodouble(VLOOKUP(B898,#REF!,4,FALSE)),FALSE))),7,4)),1,2))*60+MID((MID((IF(ISERR(A898),"",fctsoleil(A898,fctlattodouble(VLOOKUP(B898,#REF!,3,FALSE)),fctlontodouble(VLOOKUP(B898,#REF!,4,FALSE)),FALSE))),7,4)),3,4))/(60*24))-fctlontodouble(VLOOKUP(B898,#REF!,4,FALSE))/360,1)
),1,""),"")</f>
        <v/>
      </c>
      <c r="K898" s="82" t="str">
        <f t="shared" si="43"/>
        <v/>
      </c>
      <c r="L898" s="79" t="str">
        <f ca="1">IFERROR(IF(AND(
MOD(E898-fctlontodouble(VLOOKUP(D898,#REF!,4,FALSE))/360,1)&gt;=MOD((((MID((MID((IF(ISERR(A898),"",fctsoleil(A898,fctlattodouble(VLOOKUP(D898,#REF!,3,FALSE)),fctlontodouble(VLOOKUP(D898,#REF!,4,FALSE)),FALSE))),1,4)),1,2))*60+MID((MID((IF(ISERR(A898),"",fctsoleil(A898,fctlattodouble(VLOOKUP(D898,#REF!,3,FALSE)),fctlontodouble(VLOOKUP(D898,#REF!,4,FALSE)),FALSE))),1,4)),3,4))/(60*24))-fctlontodouble(VLOOKUP(D898,#REF!,4,FALSE))/360,1),
MOD(E898-fctlontodouble(VLOOKUP(D898,#REF!,4,FALSE))/360,1)&lt;MOD((((MID((MID((IF(ISERR(A898),"",fctsoleil(A898,fctlattodouble(VLOOKUP(D898,#REF!,3,FALSE)),fctlontodouble(VLOOKUP(D898,#REF!,4,FALSE)),FALSE))),7,4)),1,2))*60+MID((MID((IF(ISERR(A898),"",fctsoleil(A898,fctlattodouble(VLOOKUP(D898,#REF!,3,FALSE)),fctlontodouble(VLOOKUP(D898,#REF!,4,FALSE)),FALSE))),7,4)),3,4))/(60*24))-fctlontodouble(VLOOKUP(D898,#REF!,4,FALSE))/360,1)
),1," "),"")</f>
        <v/>
      </c>
      <c r="M898" s="79" t="str">
        <f t="shared" si="44"/>
        <v/>
      </c>
      <c r="N898" s="94"/>
      <c r="O898" s="83"/>
      <c r="P898" s="95"/>
      <c r="Q898" s="96"/>
      <c r="R898" s="97" t="str">
        <f>IF(AND(A898&lt;&gt;0,B898&lt;&gt;0,D898&lt;&gt;0,C898&lt;&gt;0,N898&lt;&gt;0),(vol_de_nuit(B898,D898,A898,C898,N898/24)*24),"")</f>
        <v/>
      </c>
      <c r="S898" s="98"/>
      <c r="T898" s="95"/>
      <c r="U898" s="99"/>
      <c r="V898" s="100"/>
      <c r="W898" s="101"/>
      <c r="X898" s="116" t="str">
        <f>IFERROR(IF(AND(VLOOKUP($F898,'Aircraft list'!$A$4:$G$39,2,FALSE)="YES",VLOOKUP($F898,'Aircraft list'!$A$4:$G$39,4,FALSE)="YES"),T898,""),"")</f>
        <v/>
      </c>
      <c r="Y898" s="115" t="str">
        <f>IFERROR(IF(AND(VLOOKUP($F898,'Aircraft list'!$A$4:$G$39,2,FALSE)="YES",VLOOKUP($F898,'Aircraft list'!$A$4:$G$39,4,FALSE)="YES"),V898,""),"")</f>
        <v/>
      </c>
      <c r="Z898" s="116" t="str">
        <f>IFERROR(IF(AND(VLOOKUP($F898,'Aircraft list'!$A$4:$G$39,3,FALSE)="YES",VLOOKUP($F898,'Aircraft list'!$A$4:$G$39,4,FALSE)="YES"),T898,""),"")</f>
        <v/>
      </c>
      <c r="AA898" s="115" t="str">
        <f>IFERROR(IF(AND(VLOOKUP($F898,'Aircraft list'!$A$4:$G$39,3,FALSE)="YES",VLOOKUP($F898,'Aircraft list'!$A$4:$G$39,4,FALSE)="YES"),V898,""),"")</f>
        <v/>
      </c>
      <c r="AB898" s="116" t="str">
        <f>IFERROR(IF(AND(VLOOKUP($F898,'Aircraft list'!$A$4:$G$39,2,FALSE)="YES",VLOOKUP($F898,'Aircraft list'!$A$4:$G$39,6,FALSE)="YES"),T898,""),"")</f>
        <v/>
      </c>
      <c r="AC898" s="115" t="str">
        <f>IFERROR(IF(AND(VLOOKUP($F898,'Aircraft list'!$A$4:$G$39,2,FALSE)="YES",VLOOKUP($F898,'Aircraft list'!$A$4:$G$39,6,FALSE)="YES"),V898,""),"")</f>
        <v/>
      </c>
      <c r="AD898" s="116" t="str">
        <f>IFERROR(IF(AND(VLOOKUP($F898,'Aircraft list'!$A$4:$G$39,3,FALSE)="YES",VLOOKUP($F898,'Aircraft list'!$A$4:$G$39,6,FALSE)="YES"),T898,""),"")</f>
        <v/>
      </c>
      <c r="AE898" s="117" t="str">
        <f>IFERROR(IF(AND(VLOOKUP($F898,'Aircraft list'!$A$4:$G$39,3,FALSE)="YES",VLOOKUP($F898,'Aircraft list'!$A$4:$G$39,6,FALSE)="YES"),U898,""),"")</f>
        <v/>
      </c>
      <c r="AF898" s="115" t="str">
        <f>IFERROR(IF(AND(VLOOKUP($F898,'Aircraft list'!$A$4:$G$39,3,FALSE)="YES",VLOOKUP($F898,'Aircraft list'!$A$4:$G$39,6,FALSE)="YES"),V898,""),"")</f>
        <v/>
      </c>
      <c r="AG898" s="116" t="str">
        <f>IFERROR(IF(VLOOKUP($F898,'Aircraft list'!$A$4:$G$39,5,FALSE)="YES",T898,""),"")</f>
        <v/>
      </c>
      <c r="AH898" s="117" t="str">
        <f>IFERROR(IF(VLOOKUP($F898,'Aircraft list'!$A$4:$G$39,5,FALSE)="YES",U898,""),"")</f>
        <v/>
      </c>
      <c r="AI898" s="115" t="str">
        <f>IFERROR(IF(VLOOKUP($F898,'Aircraft list'!$A$4:$G$39,5,FALSE)="YES",V898,""),"")</f>
        <v/>
      </c>
      <c r="AJ898" s="101"/>
      <c r="AK898" s="101"/>
      <c r="AL898" s="101"/>
      <c r="AM898" s="102" t="str">
        <f>IFERROR(IF(VLOOKUP($F898,'Aircraft list'!$A$4:$G$39,7,FALSE)="YES",N898,""),"")</f>
        <v/>
      </c>
      <c r="AN898" s="112"/>
      <c r="AO898" s="101"/>
      <c r="AP898" s="101"/>
      <c r="AQ898" s="101"/>
      <c r="AR898" s="111"/>
      <c r="AS898" s="102"/>
      <c r="AT898" s="102"/>
    </row>
    <row r="899" spans="1:46" s="50" customFormat="1">
      <c r="A899" s="84"/>
      <c r="B899" s="75"/>
      <c r="C899" s="76"/>
      <c r="D899" s="77"/>
      <c r="E899" s="73" t="str">
        <f t="shared" si="42"/>
        <v/>
      </c>
      <c r="F899" s="79"/>
      <c r="G899" s="80"/>
      <c r="H899" s="50" t="str">
        <f>IFERROR(IF(VLOOKUP(F899,'Aircraft list'!$A$4:$T$59, 3,FALSE)="YES", "ME", "SE" )," ")</f>
        <v xml:space="preserve"> </v>
      </c>
      <c r="I899" s="80"/>
      <c r="J899" s="81" t="str">
        <f ca="1">IFERROR(IF(AND(
MOD(C899-fctlontodouble(VLOOKUP(B899,#REF!,4,FALSE))/360,1)&gt;=MOD((((MID((MID((IF(ISERR(A899),"",fctsoleil(A899,fctlattodouble(VLOOKUP(B899,#REF!,3,FALSE)),fctlontodouble(VLOOKUP(B899,#REF!,4,FALSE)),FALSE))),1,4)),1,2))*60+MID((MID((IF(ISERR(A899),"",fctsoleil(A899,fctlattodouble(VLOOKUP(B899,#REF!,3,FALSE)),fctlontodouble(VLOOKUP(B899,#REF!,4,FALSE)),FALSE))),1,4)),3,4))/(60*24))-fctlontodouble(VLOOKUP(B899,#REF!,4,FALSE))/360,1),
MOD(C899-fctlontodouble(VLOOKUP(B899,#REF!,4,FALSE))/360,1)&lt;MOD((((MID((MID((IF(ISERR(A899),"",fctsoleil(A899,fctlattodouble(VLOOKUP(B899,#REF!,3,FALSE)),fctlontodouble(VLOOKUP(B899,#REF!,4,FALSE)),FALSE))),7,4)),1,2))*60+MID((MID((IF(ISERR(A899),"",fctsoleil(A899,fctlattodouble(VLOOKUP(B899,#REF!,3,FALSE)),fctlontodouble(VLOOKUP(B899,#REF!,4,FALSE)),FALSE))),7,4)),3,4))/(60*24))-fctlontodouble(VLOOKUP(B899,#REF!,4,FALSE))/360,1)
),1,""),"")</f>
        <v/>
      </c>
      <c r="K899" s="82" t="str">
        <f t="shared" si="43"/>
        <v/>
      </c>
      <c r="L899" s="79" t="str">
        <f ca="1">IFERROR(IF(AND(
MOD(E899-fctlontodouble(VLOOKUP(D899,#REF!,4,FALSE))/360,1)&gt;=MOD((((MID((MID((IF(ISERR(A899),"",fctsoleil(A899,fctlattodouble(VLOOKUP(D899,#REF!,3,FALSE)),fctlontodouble(VLOOKUP(D899,#REF!,4,FALSE)),FALSE))),1,4)),1,2))*60+MID((MID((IF(ISERR(A899),"",fctsoleil(A899,fctlattodouble(VLOOKUP(D899,#REF!,3,FALSE)),fctlontodouble(VLOOKUP(D899,#REF!,4,FALSE)),FALSE))),1,4)),3,4))/(60*24))-fctlontodouble(VLOOKUP(D899,#REF!,4,FALSE))/360,1),
MOD(E899-fctlontodouble(VLOOKUP(D899,#REF!,4,FALSE))/360,1)&lt;MOD((((MID((MID((IF(ISERR(A899),"",fctsoleil(A899,fctlattodouble(VLOOKUP(D899,#REF!,3,FALSE)),fctlontodouble(VLOOKUP(D899,#REF!,4,FALSE)),FALSE))),7,4)),1,2))*60+MID((MID((IF(ISERR(A899),"",fctsoleil(A899,fctlattodouble(VLOOKUP(D899,#REF!,3,FALSE)),fctlontodouble(VLOOKUP(D899,#REF!,4,FALSE)),FALSE))),7,4)),3,4))/(60*24))-fctlontodouble(VLOOKUP(D899,#REF!,4,FALSE))/360,1)
),1," "),"")</f>
        <v/>
      </c>
      <c r="M899" s="79" t="str">
        <f t="shared" si="44"/>
        <v/>
      </c>
      <c r="N899" s="94"/>
      <c r="O899" s="83"/>
      <c r="P899" s="95"/>
      <c r="Q899" s="96"/>
      <c r="R899" s="97" t="str">
        <f>IF(AND(A899&lt;&gt;0,B899&lt;&gt;0,D899&lt;&gt;0,C899&lt;&gt;0,N899&lt;&gt;0),(vol_de_nuit(B899,D899,A899,C899,N899/24)*24),"")</f>
        <v/>
      </c>
      <c r="S899" s="98"/>
      <c r="T899" s="95"/>
      <c r="U899" s="99"/>
      <c r="V899" s="100"/>
      <c r="W899" s="101"/>
      <c r="X899" s="116" t="str">
        <f>IFERROR(IF(AND(VLOOKUP($F899,'Aircraft list'!$A$4:$G$39,2,FALSE)="YES",VLOOKUP($F899,'Aircraft list'!$A$4:$G$39,4,FALSE)="YES"),T899,""),"")</f>
        <v/>
      </c>
      <c r="Y899" s="115" t="str">
        <f>IFERROR(IF(AND(VLOOKUP($F899,'Aircraft list'!$A$4:$G$39,2,FALSE)="YES",VLOOKUP($F899,'Aircraft list'!$A$4:$G$39,4,FALSE)="YES"),V899,""),"")</f>
        <v/>
      </c>
      <c r="Z899" s="116" t="str">
        <f>IFERROR(IF(AND(VLOOKUP($F899,'Aircraft list'!$A$4:$G$39,3,FALSE)="YES",VLOOKUP($F899,'Aircraft list'!$A$4:$G$39,4,FALSE)="YES"),T899,""),"")</f>
        <v/>
      </c>
      <c r="AA899" s="115" t="str">
        <f>IFERROR(IF(AND(VLOOKUP($F899,'Aircraft list'!$A$4:$G$39,3,FALSE)="YES",VLOOKUP($F899,'Aircraft list'!$A$4:$G$39,4,FALSE)="YES"),V899,""),"")</f>
        <v/>
      </c>
      <c r="AB899" s="116" t="str">
        <f>IFERROR(IF(AND(VLOOKUP($F899,'Aircraft list'!$A$4:$G$39,2,FALSE)="YES",VLOOKUP($F899,'Aircraft list'!$A$4:$G$39,6,FALSE)="YES"),T899,""),"")</f>
        <v/>
      </c>
      <c r="AC899" s="115" t="str">
        <f>IFERROR(IF(AND(VLOOKUP($F899,'Aircraft list'!$A$4:$G$39,2,FALSE)="YES",VLOOKUP($F899,'Aircraft list'!$A$4:$G$39,6,FALSE)="YES"),V899,""),"")</f>
        <v/>
      </c>
      <c r="AD899" s="116" t="str">
        <f>IFERROR(IF(AND(VLOOKUP($F899,'Aircraft list'!$A$4:$G$39,3,FALSE)="YES",VLOOKUP($F899,'Aircraft list'!$A$4:$G$39,6,FALSE)="YES"),T899,""),"")</f>
        <v/>
      </c>
      <c r="AE899" s="117" t="str">
        <f>IFERROR(IF(AND(VLOOKUP($F899,'Aircraft list'!$A$4:$G$39,3,FALSE)="YES",VLOOKUP($F899,'Aircraft list'!$A$4:$G$39,6,FALSE)="YES"),U899,""),"")</f>
        <v/>
      </c>
      <c r="AF899" s="115" t="str">
        <f>IFERROR(IF(AND(VLOOKUP($F899,'Aircraft list'!$A$4:$G$39,3,FALSE)="YES",VLOOKUP($F899,'Aircraft list'!$A$4:$G$39,6,FALSE)="YES"),V899,""),"")</f>
        <v/>
      </c>
      <c r="AG899" s="116" t="str">
        <f>IFERROR(IF(VLOOKUP($F899,'Aircraft list'!$A$4:$G$39,5,FALSE)="YES",T899,""),"")</f>
        <v/>
      </c>
      <c r="AH899" s="117" t="str">
        <f>IFERROR(IF(VLOOKUP($F899,'Aircraft list'!$A$4:$G$39,5,FALSE)="YES",U899,""),"")</f>
        <v/>
      </c>
      <c r="AI899" s="115" t="str">
        <f>IFERROR(IF(VLOOKUP($F899,'Aircraft list'!$A$4:$G$39,5,FALSE)="YES",V899,""),"")</f>
        <v/>
      </c>
      <c r="AJ899" s="101"/>
      <c r="AK899" s="101"/>
      <c r="AL899" s="101"/>
      <c r="AM899" s="102" t="str">
        <f>IFERROR(IF(VLOOKUP($F899,'Aircraft list'!$A$4:$G$39,7,FALSE)="YES",N899,""),"")</f>
        <v/>
      </c>
      <c r="AN899" s="112"/>
      <c r="AO899" s="101"/>
      <c r="AP899" s="101"/>
      <c r="AQ899" s="101"/>
      <c r="AR899" s="111"/>
      <c r="AS899" s="102"/>
      <c r="AT899" s="102"/>
    </row>
    <row r="900" spans="1:46" s="50" customFormat="1">
      <c r="A900" s="84"/>
      <c r="B900" s="75"/>
      <c r="C900" s="76"/>
      <c r="D900" s="77"/>
      <c r="E900" s="73" t="str">
        <f t="shared" si="42"/>
        <v/>
      </c>
      <c r="F900" s="79"/>
      <c r="G900" s="80"/>
      <c r="H900" s="50" t="str">
        <f>IFERROR(IF(VLOOKUP(F900,'Aircraft list'!$A$4:$T$59, 3,FALSE)="YES", "ME", "SE" )," ")</f>
        <v xml:space="preserve"> </v>
      </c>
      <c r="I900" s="80"/>
      <c r="J900" s="81" t="str">
        <f ca="1">IFERROR(IF(AND(
MOD(C900-fctlontodouble(VLOOKUP(B900,#REF!,4,FALSE))/360,1)&gt;=MOD((((MID((MID((IF(ISERR(A900),"",fctsoleil(A900,fctlattodouble(VLOOKUP(B900,#REF!,3,FALSE)),fctlontodouble(VLOOKUP(B900,#REF!,4,FALSE)),FALSE))),1,4)),1,2))*60+MID((MID((IF(ISERR(A900),"",fctsoleil(A900,fctlattodouble(VLOOKUP(B900,#REF!,3,FALSE)),fctlontodouble(VLOOKUP(B900,#REF!,4,FALSE)),FALSE))),1,4)),3,4))/(60*24))-fctlontodouble(VLOOKUP(B900,#REF!,4,FALSE))/360,1),
MOD(C900-fctlontodouble(VLOOKUP(B900,#REF!,4,FALSE))/360,1)&lt;MOD((((MID((MID((IF(ISERR(A900),"",fctsoleil(A900,fctlattodouble(VLOOKUP(B900,#REF!,3,FALSE)),fctlontodouble(VLOOKUP(B900,#REF!,4,FALSE)),FALSE))),7,4)),1,2))*60+MID((MID((IF(ISERR(A900),"",fctsoleil(A900,fctlattodouble(VLOOKUP(B900,#REF!,3,FALSE)),fctlontodouble(VLOOKUP(B900,#REF!,4,FALSE)),FALSE))),7,4)),3,4))/(60*24))-fctlontodouble(VLOOKUP(B900,#REF!,4,FALSE))/360,1)
),1,""),"")</f>
        <v/>
      </c>
      <c r="K900" s="82" t="str">
        <f t="shared" si="43"/>
        <v/>
      </c>
      <c r="L900" s="79" t="str">
        <f ca="1">IFERROR(IF(AND(
MOD(E900-fctlontodouble(VLOOKUP(D900,#REF!,4,FALSE))/360,1)&gt;=MOD((((MID((MID((IF(ISERR(A900),"",fctsoleil(A900,fctlattodouble(VLOOKUP(D900,#REF!,3,FALSE)),fctlontodouble(VLOOKUP(D900,#REF!,4,FALSE)),FALSE))),1,4)),1,2))*60+MID((MID((IF(ISERR(A900),"",fctsoleil(A900,fctlattodouble(VLOOKUP(D900,#REF!,3,FALSE)),fctlontodouble(VLOOKUP(D900,#REF!,4,FALSE)),FALSE))),1,4)),3,4))/(60*24))-fctlontodouble(VLOOKUP(D900,#REF!,4,FALSE))/360,1),
MOD(E900-fctlontodouble(VLOOKUP(D900,#REF!,4,FALSE))/360,1)&lt;MOD((((MID((MID((IF(ISERR(A900),"",fctsoleil(A900,fctlattodouble(VLOOKUP(D900,#REF!,3,FALSE)),fctlontodouble(VLOOKUP(D900,#REF!,4,FALSE)),FALSE))),7,4)),1,2))*60+MID((MID((IF(ISERR(A900),"",fctsoleil(A900,fctlattodouble(VLOOKUP(D900,#REF!,3,FALSE)),fctlontodouble(VLOOKUP(D900,#REF!,4,FALSE)),FALSE))),7,4)),3,4))/(60*24))-fctlontodouble(VLOOKUP(D900,#REF!,4,FALSE))/360,1)
),1," "),"")</f>
        <v/>
      </c>
      <c r="M900" s="79" t="str">
        <f t="shared" si="44"/>
        <v/>
      </c>
      <c r="N900" s="94"/>
      <c r="O900" s="83"/>
      <c r="P900" s="95"/>
      <c r="Q900" s="96"/>
      <c r="R900" s="97" t="str">
        <f>IF(AND(A900&lt;&gt;0,B900&lt;&gt;0,D900&lt;&gt;0,C900&lt;&gt;0,N900&lt;&gt;0),(vol_de_nuit(B900,D900,A900,C900,N900/24)*24),"")</f>
        <v/>
      </c>
      <c r="S900" s="98"/>
      <c r="T900" s="95"/>
      <c r="U900" s="99"/>
      <c r="V900" s="100"/>
      <c r="W900" s="101"/>
      <c r="X900" s="116" t="str">
        <f>IFERROR(IF(AND(VLOOKUP($F900,'Aircraft list'!$A$4:$G$39,2,FALSE)="YES",VLOOKUP($F900,'Aircraft list'!$A$4:$G$39,4,FALSE)="YES"),T900,""),"")</f>
        <v/>
      </c>
      <c r="Y900" s="115" t="str">
        <f>IFERROR(IF(AND(VLOOKUP($F900,'Aircraft list'!$A$4:$G$39,2,FALSE)="YES",VLOOKUP($F900,'Aircraft list'!$A$4:$G$39,4,FALSE)="YES"),V900,""),"")</f>
        <v/>
      </c>
      <c r="Z900" s="116" t="str">
        <f>IFERROR(IF(AND(VLOOKUP($F900,'Aircraft list'!$A$4:$G$39,3,FALSE)="YES",VLOOKUP($F900,'Aircraft list'!$A$4:$G$39,4,FALSE)="YES"),T900,""),"")</f>
        <v/>
      </c>
      <c r="AA900" s="115" t="str">
        <f>IFERROR(IF(AND(VLOOKUP($F900,'Aircraft list'!$A$4:$G$39,3,FALSE)="YES",VLOOKUP($F900,'Aircraft list'!$A$4:$G$39,4,FALSE)="YES"),V900,""),"")</f>
        <v/>
      </c>
      <c r="AB900" s="116" t="str">
        <f>IFERROR(IF(AND(VLOOKUP($F900,'Aircraft list'!$A$4:$G$39,2,FALSE)="YES",VLOOKUP($F900,'Aircraft list'!$A$4:$G$39,6,FALSE)="YES"),T900,""),"")</f>
        <v/>
      </c>
      <c r="AC900" s="115" t="str">
        <f>IFERROR(IF(AND(VLOOKUP($F900,'Aircraft list'!$A$4:$G$39,2,FALSE)="YES",VLOOKUP($F900,'Aircraft list'!$A$4:$G$39,6,FALSE)="YES"),V900,""),"")</f>
        <v/>
      </c>
      <c r="AD900" s="116" t="str">
        <f>IFERROR(IF(AND(VLOOKUP($F900,'Aircraft list'!$A$4:$G$39,3,FALSE)="YES",VLOOKUP($F900,'Aircraft list'!$A$4:$G$39,6,FALSE)="YES"),T900,""),"")</f>
        <v/>
      </c>
      <c r="AE900" s="117" t="str">
        <f>IFERROR(IF(AND(VLOOKUP($F900,'Aircraft list'!$A$4:$G$39,3,FALSE)="YES",VLOOKUP($F900,'Aircraft list'!$A$4:$G$39,6,FALSE)="YES"),U900,""),"")</f>
        <v/>
      </c>
      <c r="AF900" s="115" t="str">
        <f>IFERROR(IF(AND(VLOOKUP($F900,'Aircraft list'!$A$4:$G$39,3,FALSE)="YES",VLOOKUP($F900,'Aircraft list'!$A$4:$G$39,6,FALSE)="YES"),V900,""),"")</f>
        <v/>
      </c>
      <c r="AG900" s="116" t="str">
        <f>IFERROR(IF(VLOOKUP($F900,'Aircraft list'!$A$4:$G$39,5,FALSE)="YES",T900,""),"")</f>
        <v/>
      </c>
      <c r="AH900" s="117" t="str">
        <f>IFERROR(IF(VLOOKUP($F900,'Aircraft list'!$A$4:$G$39,5,FALSE)="YES",U900,""),"")</f>
        <v/>
      </c>
      <c r="AI900" s="115" t="str">
        <f>IFERROR(IF(VLOOKUP($F900,'Aircraft list'!$A$4:$G$39,5,FALSE)="YES",V900,""),"")</f>
        <v/>
      </c>
      <c r="AJ900" s="101"/>
      <c r="AK900" s="101"/>
      <c r="AL900" s="101"/>
      <c r="AM900" s="102" t="str">
        <f>IFERROR(IF(VLOOKUP($F900,'Aircraft list'!$A$4:$G$39,7,FALSE)="YES",N900,""),"")</f>
        <v/>
      </c>
      <c r="AN900" s="112"/>
      <c r="AO900" s="101"/>
      <c r="AP900" s="101"/>
      <c r="AQ900" s="101"/>
      <c r="AR900" s="111"/>
      <c r="AS900" s="102"/>
      <c r="AT900" s="102"/>
    </row>
    <row r="901" spans="1:46" s="50" customFormat="1">
      <c r="A901" s="84"/>
      <c r="B901" s="75"/>
      <c r="C901" s="76"/>
      <c r="D901" s="77"/>
      <c r="E901" s="73" t="str">
        <f t="shared" si="42"/>
        <v/>
      </c>
      <c r="F901" s="79"/>
      <c r="G901" s="80"/>
      <c r="H901" s="50" t="str">
        <f>IFERROR(IF(VLOOKUP(F901,'Aircraft list'!$A$4:$T$59, 3,FALSE)="YES", "ME", "SE" )," ")</f>
        <v xml:space="preserve"> </v>
      </c>
      <c r="I901" s="80"/>
      <c r="J901" s="81" t="str">
        <f ca="1">IFERROR(IF(AND(
MOD(C901-fctlontodouble(VLOOKUP(B901,#REF!,4,FALSE))/360,1)&gt;=MOD((((MID((MID((IF(ISERR(A901),"",fctsoleil(A901,fctlattodouble(VLOOKUP(B901,#REF!,3,FALSE)),fctlontodouble(VLOOKUP(B901,#REF!,4,FALSE)),FALSE))),1,4)),1,2))*60+MID((MID((IF(ISERR(A901),"",fctsoleil(A901,fctlattodouble(VLOOKUP(B901,#REF!,3,FALSE)),fctlontodouble(VLOOKUP(B901,#REF!,4,FALSE)),FALSE))),1,4)),3,4))/(60*24))-fctlontodouble(VLOOKUP(B901,#REF!,4,FALSE))/360,1),
MOD(C901-fctlontodouble(VLOOKUP(B901,#REF!,4,FALSE))/360,1)&lt;MOD((((MID((MID((IF(ISERR(A901),"",fctsoleil(A901,fctlattodouble(VLOOKUP(B901,#REF!,3,FALSE)),fctlontodouble(VLOOKUP(B901,#REF!,4,FALSE)),FALSE))),7,4)),1,2))*60+MID((MID((IF(ISERR(A901),"",fctsoleil(A901,fctlattodouble(VLOOKUP(B901,#REF!,3,FALSE)),fctlontodouble(VLOOKUP(B901,#REF!,4,FALSE)),FALSE))),7,4)),3,4))/(60*24))-fctlontodouble(VLOOKUP(B901,#REF!,4,FALSE))/360,1)
),1,""),"")</f>
        <v/>
      </c>
      <c r="K901" s="82" t="str">
        <f t="shared" si="43"/>
        <v/>
      </c>
      <c r="L901" s="79" t="str">
        <f ca="1">IFERROR(IF(AND(
MOD(E901-fctlontodouble(VLOOKUP(D901,#REF!,4,FALSE))/360,1)&gt;=MOD((((MID((MID((IF(ISERR(A901),"",fctsoleil(A901,fctlattodouble(VLOOKUP(D901,#REF!,3,FALSE)),fctlontodouble(VLOOKUP(D901,#REF!,4,FALSE)),FALSE))),1,4)),1,2))*60+MID((MID((IF(ISERR(A901),"",fctsoleil(A901,fctlattodouble(VLOOKUP(D901,#REF!,3,FALSE)),fctlontodouble(VLOOKUP(D901,#REF!,4,FALSE)),FALSE))),1,4)),3,4))/(60*24))-fctlontodouble(VLOOKUP(D901,#REF!,4,FALSE))/360,1),
MOD(E901-fctlontodouble(VLOOKUP(D901,#REF!,4,FALSE))/360,1)&lt;MOD((((MID((MID((IF(ISERR(A901),"",fctsoleil(A901,fctlattodouble(VLOOKUP(D901,#REF!,3,FALSE)),fctlontodouble(VLOOKUP(D901,#REF!,4,FALSE)),FALSE))),7,4)),1,2))*60+MID((MID((IF(ISERR(A901),"",fctsoleil(A901,fctlattodouble(VLOOKUP(D901,#REF!,3,FALSE)),fctlontodouble(VLOOKUP(D901,#REF!,4,FALSE)),FALSE))),7,4)),3,4))/(60*24))-fctlontodouble(VLOOKUP(D901,#REF!,4,FALSE))/360,1)
),1," "),"")</f>
        <v/>
      </c>
      <c r="M901" s="79" t="str">
        <f t="shared" si="44"/>
        <v/>
      </c>
      <c r="N901" s="94"/>
      <c r="O901" s="83"/>
      <c r="P901" s="95"/>
      <c r="Q901" s="96"/>
      <c r="R901" s="97" t="str">
        <f>IF(AND(A901&lt;&gt;0,B901&lt;&gt;0,D901&lt;&gt;0,C901&lt;&gt;0,N901&lt;&gt;0),(vol_de_nuit(B901,D901,A901,C901,N901/24)*24),"")</f>
        <v/>
      </c>
      <c r="S901" s="98"/>
      <c r="T901" s="95"/>
      <c r="U901" s="99"/>
      <c r="V901" s="100"/>
      <c r="W901" s="101"/>
      <c r="X901" s="116" t="str">
        <f>IFERROR(IF(AND(VLOOKUP($F901,'Aircraft list'!$A$4:$G$39,2,FALSE)="YES",VLOOKUP($F901,'Aircraft list'!$A$4:$G$39,4,FALSE)="YES"),T901,""),"")</f>
        <v/>
      </c>
      <c r="Y901" s="115" t="str">
        <f>IFERROR(IF(AND(VLOOKUP($F901,'Aircraft list'!$A$4:$G$39,2,FALSE)="YES",VLOOKUP($F901,'Aircraft list'!$A$4:$G$39,4,FALSE)="YES"),V901,""),"")</f>
        <v/>
      </c>
      <c r="Z901" s="116" t="str">
        <f>IFERROR(IF(AND(VLOOKUP($F901,'Aircraft list'!$A$4:$G$39,3,FALSE)="YES",VLOOKUP($F901,'Aircraft list'!$A$4:$G$39,4,FALSE)="YES"),T901,""),"")</f>
        <v/>
      </c>
      <c r="AA901" s="115" t="str">
        <f>IFERROR(IF(AND(VLOOKUP($F901,'Aircraft list'!$A$4:$G$39,3,FALSE)="YES",VLOOKUP($F901,'Aircraft list'!$A$4:$G$39,4,FALSE)="YES"),V901,""),"")</f>
        <v/>
      </c>
      <c r="AB901" s="116" t="str">
        <f>IFERROR(IF(AND(VLOOKUP($F901,'Aircraft list'!$A$4:$G$39,2,FALSE)="YES",VLOOKUP($F901,'Aircraft list'!$A$4:$G$39,6,FALSE)="YES"),T901,""),"")</f>
        <v/>
      </c>
      <c r="AC901" s="115" t="str">
        <f>IFERROR(IF(AND(VLOOKUP($F901,'Aircraft list'!$A$4:$G$39,2,FALSE)="YES",VLOOKUP($F901,'Aircraft list'!$A$4:$G$39,6,FALSE)="YES"),V901,""),"")</f>
        <v/>
      </c>
      <c r="AD901" s="116" t="str">
        <f>IFERROR(IF(AND(VLOOKUP($F901,'Aircraft list'!$A$4:$G$39,3,FALSE)="YES",VLOOKUP($F901,'Aircraft list'!$A$4:$G$39,6,FALSE)="YES"),T901,""),"")</f>
        <v/>
      </c>
      <c r="AE901" s="117" t="str">
        <f>IFERROR(IF(AND(VLOOKUP($F901,'Aircraft list'!$A$4:$G$39,3,FALSE)="YES",VLOOKUP($F901,'Aircraft list'!$A$4:$G$39,6,FALSE)="YES"),U901,""),"")</f>
        <v/>
      </c>
      <c r="AF901" s="115" t="str">
        <f>IFERROR(IF(AND(VLOOKUP($F901,'Aircraft list'!$A$4:$G$39,3,FALSE)="YES",VLOOKUP($F901,'Aircraft list'!$A$4:$G$39,6,FALSE)="YES"),V901,""),"")</f>
        <v/>
      </c>
      <c r="AG901" s="116" t="str">
        <f>IFERROR(IF(VLOOKUP($F901,'Aircraft list'!$A$4:$G$39,5,FALSE)="YES",T901,""),"")</f>
        <v/>
      </c>
      <c r="AH901" s="117" t="str">
        <f>IFERROR(IF(VLOOKUP($F901,'Aircraft list'!$A$4:$G$39,5,FALSE)="YES",U901,""),"")</f>
        <v/>
      </c>
      <c r="AI901" s="115" t="str">
        <f>IFERROR(IF(VLOOKUP($F901,'Aircraft list'!$A$4:$G$39,5,FALSE)="YES",V901,""),"")</f>
        <v/>
      </c>
      <c r="AJ901" s="101"/>
      <c r="AK901" s="101"/>
      <c r="AL901" s="101"/>
      <c r="AM901" s="102" t="str">
        <f>IFERROR(IF(VLOOKUP($F901,'Aircraft list'!$A$4:$G$39,7,FALSE)="YES",N901,""),"")</f>
        <v/>
      </c>
      <c r="AN901" s="112"/>
      <c r="AO901" s="101"/>
      <c r="AP901" s="101"/>
      <c r="AQ901" s="101"/>
      <c r="AR901" s="111"/>
      <c r="AS901" s="102"/>
      <c r="AT901" s="102"/>
    </row>
    <row r="902" spans="1:46" s="50" customFormat="1">
      <c r="A902" s="84"/>
      <c r="B902" s="75"/>
      <c r="C902" s="76"/>
      <c r="D902" s="77"/>
      <c r="E902" s="73" t="str">
        <f t="shared" si="42"/>
        <v/>
      </c>
      <c r="F902" s="79"/>
      <c r="G902" s="80"/>
      <c r="H902" s="50" t="str">
        <f>IFERROR(IF(VLOOKUP(F902,'Aircraft list'!$A$4:$T$59, 3,FALSE)="YES", "ME", "SE" )," ")</f>
        <v xml:space="preserve"> </v>
      </c>
      <c r="I902" s="80"/>
      <c r="J902" s="81" t="str">
        <f ca="1">IFERROR(IF(AND(
MOD(C902-fctlontodouble(VLOOKUP(B902,#REF!,4,FALSE))/360,1)&gt;=MOD((((MID((MID((IF(ISERR(A902),"",fctsoleil(A902,fctlattodouble(VLOOKUP(B902,#REF!,3,FALSE)),fctlontodouble(VLOOKUP(B902,#REF!,4,FALSE)),FALSE))),1,4)),1,2))*60+MID((MID((IF(ISERR(A902),"",fctsoleil(A902,fctlattodouble(VLOOKUP(B902,#REF!,3,FALSE)),fctlontodouble(VLOOKUP(B902,#REF!,4,FALSE)),FALSE))),1,4)),3,4))/(60*24))-fctlontodouble(VLOOKUP(B902,#REF!,4,FALSE))/360,1),
MOD(C902-fctlontodouble(VLOOKUP(B902,#REF!,4,FALSE))/360,1)&lt;MOD((((MID((MID((IF(ISERR(A902),"",fctsoleil(A902,fctlattodouble(VLOOKUP(B902,#REF!,3,FALSE)),fctlontodouble(VLOOKUP(B902,#REF!,4,FALSE)),FALSE))),7,4)),1,2))*60+MID((MID((IF(ISERR(A902),"",fctsoleil(A902,fctlattodouble(VLOOKUP(B902,#REF!,3,FALSE)),fctlontodouble(VLOOKUP(B902,#REF!,4,FALSE)),FALSE))),7,4)),3,4))/(60*24))-fctlontodouble(VLOOKUP(B902,#REF!,4,FALSE))/360,1)
),1,""),"")</f>
        <v/>
      </c>
      <c r="K902" s="82" t="str">
        <f t="shared" si="43"/>
        <v/>
      </c>
      <c r="L902" s="79" t="str">
        <f ca="1">IFERROR(IF(AND(
MOD(E902-fctlontodouble(VLOOKUP(D902,#REF!,4,FALSE))/360,1)&gt;=MOD((((MID((MID((IF(ISERR(A902),"",fctsoleil(A902,fctlattodouble(VLOOKUP(D902,#REF!,3,FALSE)),fctlontodouble(VLOOKUP(D902,#REF!,4,FALSE)),FALSE))),1,4)),1,2))*60+MID((MID((IF(ISERR(A902),"",fctsoleil(A902,fctlattodouble(VLOOKUP(D902,#REF!,3,FALSE)),fctlontodouble(VLOOKUP(D902,#REF!,4,FALSE)),FALSE))),1,4)),3,4))/(60*24))-fctlontodouble(VLOOKUP(D902,#REF!,4,FALSE))/360,1),
MOD(E902-fctlontodouble(VLOOKUP(D902,#REF!,4,FALSE))/360,1)&lt;MOD((((MID((MID((IF(ISERR(A902),"",fctsoleil(A902,fctlattodouble(VLOOKUP(D902,#REF!,3,FALSE)),fctlontodouble(VLOOKUP(D902,#REF!,4,FALSE)),FALSE))),7,4)),1,2))*60+MID((MID((IF(ISERR(A902),"",fctsoleil(A902,fctlattodouble(VLOOKUP(D902,#REF!,3,FALSE)),fctlontodouble(VLOOKUP(D902,#REF!,4,FALSE)),FALSE))),7,4)),3,4))/(60*24))-fctlontodouble(VLOOKUP(D902,#REF!,4,FALSE))/360,1)
),1," "),"")</f>
        <v/>
      </c>
      <c r="M902" s="79" t="str">
        <f t="shared" si="44"/>
        <v/>
      </c>
      <c r="N902" s="94"/>
      <c r="O902" s="83"/>
      <c r="P902" s="95"/>
      <c r="Q902" s="96"/>
      <c r="R902" s="97" t="str">
        <f>IF(AND(A902&lt;&gt;0,B902&lt;&gt;0,D902&lt;&gt;0,C902&lt;&gt;0,N902&lt;&gt;0),(vol_de_nuit(B902,D902,A902,C902,N902/24)*24),"")</f>
        <v/>
      </c>
      <c r="S902" s="98"/>
      <c r="T902" s="95"/>
      <c r="U902" s="99"/>
      <c r="V902" s="100"/>
      <c r="W902" s="101"/>
      <c r="X902" s="116" t="str">
        <f>IFERROR(IF(AND(VLOOKUP($F902,'Aircraft list'!$A$4:$G$39,2,FALSE)="YES",VLOOKUP($F902,'Aircraft list'!$A$4:$G$39,4,FALSE)="YES"),T902,""),"")</f>
        <v/>
      </c>
      <c r="Y902" s="115" t="str">
        <f>IFERROR(IF(AND(VLOOKUP($F902,'Aircraft list'!$A$4:$G$39,2,FALSE)="YES",VLOOKUP($F902,'Aircraft list'!$A$4:$G$39,4,FALSE)="YES"),V902,""),"")</f>
        <v/>
      </c>
      <c r="Z902" s="116" t="str">
        <f>IFERROR(IF(AND(VLOOKUP($F902,'Aircraft list'!$A$4:$G$39,3,FALSE)="YES",VLOOKUP($F902,'Aircraft list'!$A$4:$G$39,4,FALSE)="YES"),T902,""),"")</f>
        <v/>
      </c>
      <c r="AA902" s="115" t="str">
        <f>IFERROR(IF(AND(VLOOKUP($F902,'Aircraft list'!$A$4:$G$39,3,FALSE)="YES",VLOOKUP($F902,'Aircraft list'!$A$4:$G$39,4,FALSE)="YES"),V902,""),"")</f>
        <v/>
      </c>
      <c r="AB902" s="116" t="str">
        <f>IFERROR(IF(AND(VLOOKUP($F902,'Aircraft list'!$A$4:$G$39,2,FALSE)="YES",VLOOKUP($F902,'Aircraft list'!$A$4:$G$39,6,FALSE)="YES"),T902,""),"")</f>
        <v/>
      </c>
      <c r="AC902" s="115" t="str">
        <f>IFERROR(IF(AND(VLOOKUP($F902,'Aircraft list'!$A$4:$G$39,2,FALSE)="YES",VLOOKUP($F902,'Aircraft list'!$A$4:$G$39,6,FALSE)="YES"),V902,""),"")</f>
        <v/>
      </c>
      <c r="AD902" s="116" t="str">
        <f>IFERROR(IF(AND(VLOOKUP($F902,'Aircraft list'!$A$4:$G$39,3,FALSE)="YES",VLOOKUP($F902,'Aircraft list'!$A$4:$G$39,6,FALSE)="YES"),T902,""),"")</f>
        <v/>
      </c>
      <c r="AE902" s="117" t="str">
        <f>IFERROR(IF(AND(VLOOKUP($F902,'Aircraft list'!$A$4:$G$39,3,FALSE)="YES",VLOOKUP($F902,'Aircraft list'!$A$4:$G$39,6,FALSE)="YES"),U902,""),"")</f>
        <v/>
      </c>
      <c r="AF902" s="115" t="str">
        <f>IFERROR(IF(AND(VLOOKUP($F902,'Aircraft list'!$A$4:$G$39,3,FALSE)="YES",VLOOKUP($F902,'Aircraft list'!$A$4:$G$39,6,FALSE)="YES"),V902,""),"")</f>
        <v/>
      </c>
      <c r="AG902" s="116" t="str">
        <f>IFERROR(IF(VLOOKUP($F902,'Aircraft list'!$A$4:$G$39,5,FALSE)="YES",T902,""),"")</f>
        <v/>
      </c>
      <c r="AH902" s="117" t="str">
        <f>IFERROR(IF(VLOOKUP($F902,'Aircraft list'!$A$4:$G$39,5,FALSE)="YES",U902,""),"")</f>
        <v/>
      </c>
      <c r="AI902" s="115" t="str">
        <f>IFERROR(IF(VLOOKUP($F902,'Aircraft list'!$A$4:$G$39,5,FALSE)="YES",V902,""),"")</f>
        <v/>
      </c>
      <c r="AJ902" s="101"/>
      <c r="AK902" s="101"/>
      <c r="AL902" s="101"/>
      <c r="AM902" s="102" t="str">
        <f>IFERROR(IF(VLOOKUP($F902,'Aircraft list'!$A$4:$G$39,7,FALSE)="YES",N902,""),"")</f>
        <v/>
      </c>
      <c r="AN902" s="112"/>
      <c r="AO902" s="101"/>
      <c r="AP902" s="101"/>
      <c r="AQ902" s="101"/>
      <c r="AR902" s="111"/>
      <c r="AS902" s="102"/>
      <c r="AT902" s="102"/>
    </row>
    <row r="903" spans="1:46" s="50" customFormat="1">
      <c r="A903" s="84"/>
      <c r="B903" s="75"/>
      <c r="C903" s="76"/>
      <c r="D903" s="77"/>
      <c r="E903" s="73" t="str">
        <f t="shared" ref="E903:E966" si="45">IFERROR(IF(N903="","",C903+TEXT(N903/24,"h:mm")),"")</f>
        <v/>
      </c>
      <c r="F903" s="79"/>
      <c r="G903" s="80"/>
      <c r="H903" s="50" t="str">
        <f>IFERROR(IF(VLOOKUP(F903,'Aircraft list'!$A$4:$T$59, 3,FALSE)="YES", "ME", "SE" )," ")</f>
        <v xml:space="preserve"> </v>
      </c>
      <c r="I903" s="80"/>
      <c r="J903" s="81" t="str">
        <f ca="1">IFERROR(IF(AND(
MOD(C903-fctlontodouble(VLOOKUP(B903,#REF!,4,FALSE))/360,1)&gt;=MOD((((MID((MID((IF(ISERR(A903),"",fctsoleil(A903,fctlattodouble(VLOOKUP(B903,#REF!,3,FALSE)),fctlontodouble(VLOOKUP(B903,#REF!,4,FALSE)),FALSE))),1,4)),1,2))*60+MID((MID((IF(ISERR(A903),"",fctsoleil(A903,fctlattodouble(VLOOKUP(B903,#REF!,3,FALSE)),fctlontodouble(VLOOKUP(B903,#REF!,4,FALSE)),FALSE))),1,4)),3,4))/(60*24))-fctlontodouble(VLOOKUP(B903,#REF!,4,FALSE))/360,1),
MOD(C903-fctlontodouble(VLOOKUP(B903,#REF!,4,FALSE))/360,1)&lt;MOD((((MID((MID((IF(ISERR(A903),"",fctsoleil(A903,fctlattodouble(VLOOKUP(B903,#REF!,3,FALSE)),fctlontodouble(VLOOKUP(B903,#REF!,4,FALSE)),FALSE))),7,4)),1,2))*60+MID((MID((IF(ISERR(A903),"",fctsoleil(A903,fctlattodouble(VLOOKUP(B903,#REF!,3,FALSE)),fctlontodouble(VLOOKUP(B903,#REF!,4,FALSE)),FALSE))),7,4)),3,4))/(60*24))-fctlontodouble(VLOOKUP(B903,#REF!,4,FALSE))/360,1)
),1,""),"")</f>
        <v/>
      </c>
      <c r="K903" s="82" t="str">
        <f t="shared" ref="K903:K966" si="46">IF(C903&lt;&gt;"",IF(J903=1,"",1),"")</f>
        <v/>
      </c>
      <c r="L903" s="79" t="str">
        <f ca="1">IFERROR(IF(AND(
MOD(E903-fctlontodouble(VLOOKUP(D903,#REF!,4,FALSE))/360,1)&gt;=MOD((((MID((MID((IF(ISERR(A903),"",fctsoleil(A903,fctlattodouble(VLOOKUP(D903,#REF!,3,FALSE)),fctlontodouble(VLOOKUP(D903,#REF!,4,FALSE)),FALSE))),1,4)),1,2))*60+MID((MID((IF(ISERR(A903),"",fctsoleil(A903,fctlattodouble(VLOOKUP(D903,#REF!,3,FALSE)),fctlontodouble(VLOOKUP(D903,#REF!,4,FALSE)),FALSE))),1,4)),3,4))/(60*24))-fctlontodouble(VLOOKUP(D903,#REF!,4,FALSE))/360,1),
MOD(E903-fctlontodouble(VLOOKUP(D903,#REF!,4,FALSE))/360,1)&lt;MOD((((MID((MID((IF(ISERR(A903),"",fctsoleil(A903,fctlattodouble(VLOOKUP(D903,#REF!,3,FALSE)),fctlontodouble(VLOOKUP(D903,#REF!,4,FALSE)),FALSE))),7,4)),1,2))*60+MID((MID((IF(ISERR(A903),"",fctsoleil(A903,fctlattodouble(VLOOKUP(D903,#REF!,3,FALSE)),fctlontodouble(VLOOKUP(D903,#REF!,4,FALSE)),FALSE))),7,4)),3,4))/(60*24))-fctlontodouble(VLOOKUP(D903,#REF!,4,FALSE))/360,1)
),1," "),"")</f>
        <v/>
      </c>
      <c r="M903" s="79" t="str">
        <f t="shared" ref="M903:M966" si="47">IF(C903&lt;&gt;"",IF(L903=1,"",1),"")</f>
        <v/>
      </c>
      <c r="N903" s="94"/>
      <c r="O903" s="83"/>
      <c r="P903" s="95"/>
      <c r="Q903" s="96"/>
      <c r="R903" s="97" t="str">
        <f>IF(AND(A903&lt;&gt;0,B903&lt;&gt;0,D903&lt;&gt;0,C903&lt;&gt;0,N903&lt;&gt;0),(vol_de_nuit(B903,D903,A903,C903,N903/24)*24),"")</f>
        <v/>
      </c>
      <c r="S903" s="98"/>
      <c r="T903" s="95"/>
      <c r="U903" s="99"/>
      <c r="V903" s="100"/>
      <c r="W903" s="101"/>
      <c r="X903" s="116" t="str">
        <f>IFERROR(IF(AND(VLOOKUP($F903,'Aircraft list'!$A$4:$G$39,2,FALSE)="YES",VLOOKUP($F903,'Aircraft list'!$A$4:$G$39,4,FALSE)="YES"),T903,""),"")</f>
        <v/>
      </c>
      <c r="Y903" s="115" t="str">
        <f>IFERROR(IF(AND(VLOOKUP($F903,'Aircraft list'!$A$4:$G$39,2,FALSE)="YES",VLOOKUP($F903,'Aircraft list'!$A$4:$G$39,4,FALSE)="YES"),V903,""),"")</f>
        <v/>
      </c>
      <c r="Z903" s="116" t="str">
        <f>IFERROR(IF(AND(VLOOKUP($F903,'Aircraft list'!$A$4:$G$39,3,FALSE)="YES",VLOOKUP($F903,'Aircraft list'!$A$4:$G$39,4,FALSE)="YES"),T903,""),"")</f>
        <v/>
      </c>
      <c r="AA903" s="115" t="str">
        <f>IFERROR(IF(AND(VLOOKUP($F903,'Aircraft list'!$A$4:$G$39,3,FALSE)="YES",VLOOKUP($F903,'Aircraft list'!$A$4:$G$39,4,FALSE)="YES"),V903,""),"")</f>
        <v/>
      </c>
      <c r="AB903" s="116" t="str">
        <f>IFERROR(IF(AND(VLOOKUP($F903,'Aircraft list'!$A$4:$G$39,2,FALSE)="YES",VLOOKUP($F903,'Aircraft list'!$A$4:$G$39,6,FALSE)="YES"),T903,""),"")</f>
        <v/>
      </c>
      <c r="AC903" s="115" t="str">
        <f>IFERROR(IF(AND(VLOOKUP($F903,'Aircraft list'!$A$4:$G$39,2,FALSE)="YES",VLOOKUP($F903,'Aircraft list'!$A$4:$G$39,6,FALSE)="YES"),V903,""),"")</f>
        <v/>
      </c>
      <c r="AD903" s="116" t="str">
        <f>IFERROR(IF(AND(VLOOKUP($F903,'Aircraft list'!$A$4:$G$39,3,FALSE)="YES",VLOOKUP($F903,'Aircraft list'!$A$4:$G$39,6,FALSE)="YES"),T903,""),"")</f>
        <v/>
      </c>
      <c r="AE903" s="117" t="str">
        <f>IFERROR(IF(AND(VLOOKUP($F903,'Aircraft list'!$A$4:$G$39,3,FALSE)="YES",VLOOKUP($F903,'Aircraft list'!$A$4:$G$39,6,FALSE)="YES"),U903,""),"")</f>
        <v/>
      </c>
      <c r="AF903" s="115" t="str">
        <f>IFERROR(IF(AND(VLOOKUP($F903,'Aircraft list'!$A$4:$G$39,3,FALSE)="YES",VLOOKUP($F903,'Aircraft list'!$A$4:$G$39,6,FALSE)="YES"),V903,""),"")</f>
        <v/>
      </c>
      <c r="AG903" s="116" t="str">
        <f>IFERROR(IF(VLOOKUP($F903,'Aircraft list'!$A$4:$G$39,5,FALSE)="YES",T903,""),"")</f>
        <v/>
      </c>
      <c r="AH903" s="117" t="str">
        <f>IFERROR(IF(VLOOKUP($F903,'Aircraft list'!$A$4:$G$39,5,FALSE)="YES",U903,""),"")</f>
        <v/>
      </c>
      <c r="AI903" s="115" t="str">
        <f>IFERROR(IF(VLOOKUP($F903,'Aircraft list'!$A$4:$G$39,5,FALSE)="YES",V903,""),"")</f>
        <v/>
      </c>
      <c r="AJ903" s="101"/>
      <c r="AK903" s="101"/>
      <c r="AL903" s="101"/>
      <c r="AM903" s="102" t="str">
        <f>IFERROR(IF(VLOOKUP($F903,'Aircraft list'!$A$4:$G$39,7,FALSE)="YES",N903,""),"")</f>
        <v/>
      </c>
      <c r="AN903" s="112"/>
      <c r="AO903" s="101"/>
      <c r="AP903" s="101"/>
      <c r="AQ903" s="101"/>
      <c r="AR903" s="111"/>
      <c r="AS903" s="102"/>
      <c r="AT903" s="102"/>
    </row>
    <row r="904" spans="1:46" s="50" customFormat="1">
      <c r="A904" s="84"/>
      <c r="B904" s="75"/>
      <c r="C904" s="76"/>
      <c r="D904" s="77"/>
      <c r="E904" s="73" t="str">
        <f t="shared" si="45"/>
        <v/>
      </c>
      <c r="F904" s="79"/>
      <c r="G904" s="80"/>
      <c r="H904" s="50" t="str">
        <f>IFERROR(IF(VLOOKUP(F904,'Aircraft list'!$A$4:$T$59, 3,FALSE)="YES", "ME", "SE" )," ")</f>
        <v xml:space="preserve"> </v>
      </c>
      <c r="I904" s="80"/>
      <c r="J904" s="81" t="str">
        <f ca="1">IFERROR(IF(AND(
MOD(C904-fctlontodouble(VLOOKUP(B904,#REF!,4,FALSE))/360,1)&gt;=MOD((((MID((MID((IF(ISERR(A904),"",fctsoleil(A904,fctlattodouble(VLOOKUP(B904,#REF!,3,FALSE)),fctlontodouble(VLOOKUP(B904,#REF!,4,FALSE)),FALSE))),1,4)),1,2))*60+MID((MID((IF(ISERR(A904),"",fctsoleil(A904,fctlattodouble(VLOOKUP(B904,#REF!,3,FALSE)),fctlontodouble(VLOOKUP(B904,#REF!,4,FALSE)),FALSE))),1,4)),3,4))/(60*24))-fctlontodouble(VLOOKUP(B904,#REF!,4,FALSE))/360,1),
MOD(C904-fctlontodouble(VLOOKUP(B904,#REF!,4,FALSE))/360,1)&lt;MOD((((MID((MID((IF(ISERR(A904),"",fctsoleil(A904,fctlattodouble(VLOOKUP(B904,#REF!,3,FALSE)),fctlontodouble(VLOOKUP(B904,#REF!,4,FALSE)),FALSE))),7,4)),1,2))*60+MID((MID((IF(ISERR(A904),"",fctsoleil(A904,fctlattodouble(VLOOKUP(B904,#REF!,3,FALSE)),fctlontodouble(VLOOKUP(B904,#REF!,4,FALSE)),FALSE))),7,4)),3,4))/(60*24))-fctlontodouble(VLOOKUP(B904,#REF!,4,FALSE))/360,1)
),1,""),"")</f>
        <v/>
      </c>
      <c r="K904" s="82" t="str">
        <f t="shared" si="46"/>
        <v/>
      </c>
      <c r="L904" s="79" t="str">
        <f ca="1">IFERROR(IF(AND(
MOD(E904-fctlontodouble(VLOOKUP(D904,#REF!,4,FALSE))/360,1)&gt;=MOD((((MID((MID((IF(ISERR(A904),"",fctsoleil(A904,fctlattodouble(VLOOKUP(D904,#REF!,3,FALSE)),fctlontodouble(VLOOKUP(D904,#REF!,4,FALSE)),FALSE))),1,4)),1,2))*60+MID((MID((IF(ISERR(A904),"",fctsoleil(A904,fctlattodouble(VLOOKUP(D904,#REF!,3,FALSE)),fctlontodouble(VLOOKUP(D904,#REF!,4,FALSE)),FALSE))),1,4)),3,4))/(60*24))-fctlontodouble(VLOOKUP(D904,#REF!,4,FALSE))/360,1),
MOD(E904-fctlontodouble(VLOOKUP(D904,#REF!,4,FALSE))/360,1)&lt;MOD((((MID((MID((IF(ISERR(A904),"",fctsoleil(A904,fctlattodouble(VLOOKUP(D904,#REF!,3,FALSE)),fctlontodouble(VLOOKUP(D904,#REF!,4,FALSE)),FALSE))),7,4)),1,2))*60+MID((MID((IF(ISERR(A904),"",fctsoleil(A904,fctlattodouble(VLOOKUP(D904,#REF!,3,FALSE)),fctlontodouble(VLOOKUP(D904,#REF!,4,FALSE)),FALSE))),7,4)),3,4))/(60*24))-fctlontodouble(VLOOKUP(D904,#REF!,4,FALSE))/360,1)
),1," "),"")</f>
        <v/>
      </c>
      <c r="M904" s="79" t="str">
        <f t="shared" si="47"/>
        <v/>
      </c>
      <c r="N904" s="94"/>
      <c r="O904" s="83"/>
      <c r="P904" s="95"/>
      <c r="Q904" s="96"/>
      <c r="R904" s="97" t="str">
        <f>IF(AND(A904&lt;&gt;0,B904&lt;&gt;0,D904&lt;&gt;0,C904&lt;&gt;0,N904&lt;&gt;0),(vol_de_nuit(B904,D904,A904,C904,N904/24)*24),"")</f>
        <v/>
      </c>
      <c r="S904" s="98"/>
      <c r="T904" s="95"/>
      <c r="U904" s="99"/>
      <c r="V904" s="100"/>
      <c r="W904" s="101"/>
      <c r="X904" s="116" t="str">
        <f>IFERROR(IF(AND(VLOOKUP($F904,'Aircraft list'!$A$4:$G$39,2,FALSE)="YES",VLOOKUP($F904,'Aircraft list'!$A$4:$G$39,4,FALSE)="YES"),T904,""),"")</f>
        <v/>
      </c>
      <c r="Y904" s="115" t="str">
        <f>IFERROR(IF(AND(VLOOKUP($F904,'Aircraft list'!$A$4:$G$39,2,FALSE)="YES",VLOOKUP($F904,'Aircraft list'!$A$4:$G$39,4,FALSE)="YES"),V904,""),"")</f>
        <v/>
      </c>
      <c r="Z904" s="116" t="str">
        <f>IFERROR(IF(AND(VLOOKUP($F904,'Aircraft list'!$A$4:$G$39,3,FALSE)="YES",VLOOKUP($F904,'Aircraft list'!$A$4:$G$39,4,FALSE)="YES"),T904,""),"")</f>
        <v/>
      </c>
      <c r="AA904" s="115" t="str">
        <f>IFERROR(IF(AND(VLOOKUP($F904,'Aircraft list'!$A$4:$G$39,3,FALSE)="YES",VLOOKUP($F904,'Aircraft list'!$A$4:$G$39,4,FALSE)="YES"),V904,""),"")</f>
        <v/>
      </c>
      <c r="AB904" s="116" t="str">
        <f>IFERROR(IF(AND(VLOOKUP($F904,'Aircraft list'!$A$4:$G$39,2,FALSE)="YES",VLOOKUP($F904,'Aircraft list'!$A$4:$G$39,6,FALSE)="YES"),T904,""),"")</f>
        <v/>
      </c>
      <c r="AC904" s="115" t="str">
        <f>IFERROR(IF(AND(VLOOKUP($F904,'Aircraft list'!$A$4:$G$39,2,FALSE)="YES",VLOOKUP($F904,'Aircraft list'!$A$4:$G$39,6,FALSE)="YES"),V904,""),"")</f>
        <v/>
      </c>
      <c r="AD904" s="116" t="str">
        <f>IFERROR(IF(AND(VLOOKUP($F904,'Aircraft list'!$A$4:$G$39,3,FALSE)="YES",VLOOKUP($F904,'Aircraft list'!$A$4:$G$39,6,FALSE)="YES"),T904,""),"")</f>
        <v/>
      </c>
      <c r="AE904" s="117" t="str">
        <f>IFERROR(IF(AND(VLOOKUP($F904,'Aircraft list'!$A$4:$G$39,3,FALSE)="YES",VLOOKUP($F904,'Aircraft list'!$A$4:$G$39,6,FALSE)="YES"),U904,""),"")</f>
        <v/>
      </c>
      <c r="AF904" s="115" t="str">
        <f>IFERROR(IF(AND(VLOOKUP($F904,'Aircraft list'!$A$4:$G$39,3,FALSE)="YES",VLOOKUP($F904,'Aircraft list'!$A$4:$G$39,6,FALSE)="YES"),V904,""),"")</f>
        <v/>
      </c>
      <c r="AG904" s="116" t="str">
        <f>IFERROR(IF(VLOOKUP($F904,'Aircraft list'!$A$4:$G$39,5,FALSE)="YES",T904,""),"")</f>
        <v/>
      </c>
      <c r="AH904" s="117" t="str">
        <f>IFERROR(IF(VLOOKUP($F904,'Aircraft list'!$A$4:$G$39,5,FALSE)="YES",U904,""),"")</f>
        <v/>
      </c>
      <c r="AI904" s="115" t="str">
        <f>IFERROR(IF(VLOOKUP($F904,'Aircraft list'!$A$4:$G$39,5,FALSE)="YES",V904,""),"")</f>
        <v/>
      </c>
      <c r="AJ904" s="101"/>
      <c r="AK904" s="101"/>
      <c r="AL904" s="101"/>
      <c r="AM904" s="102" t="str">
        <f>IFERROR(IF(VLOOKUP($F904,'Aircraft list'!$A$4:$G$39,7,FALSE)="YES",N904,""),"")</f>
        <v/>
      </c>
      <c r="AN904" s="112"/>
      <c r="AO904" s="101"/>
      <c r="AP904" s="101"/>
      <c r="AQ904" s="101"/>
      <c r="AR904" s="111"/>
      <c r="AS904" s="102"/>
      <c r="AT904" s="102"/>
    </row>
    <row r="905" spans="1:46" s="50" customFormat="1">
      <c r="A905" s="84"/>
      <c r="B905" s="75"/>
      <c r="C905" s="76"/>
      <c r="D905" s="77"/>
      <c r="E905" s="73" t="str">
        <f t="shared" si="45"/>
        <v/>
      </c>
      <c r="F905" s="79"/>
      <c r="G905" s="80"/>
      <c r="H905" s="50" t="str">
        <f>IFERROR(IF(VLOOKUP(F905,'Aircraft list'!$A$4:$T$59, 3,FALSE)="YES", "ME", "SE" )," ")</f>
        <v xml:space="preserve"> </v>
      </c>
      <c r="I905" s="80"/>
      <c r="J905" s="81" t="str">
        <f ca="1">IFERROR(IF(AND(
MOD(C905-fctlontodouble(VLOOKUP(B905,#REF!,4,FALSE))/360,1)&gt;=MOD((((MID((MID((IF(ISERR(A905),"",fctsoleil(A905,fctlattodouble(VLOOKUP(B905,#REF!,3,FALSE)),fctlontodouble(VLOOKUP(B905,#REF!,4,FALSE)),FALSE))),1,4)),1,2))*60+MID((MID((IF(ISERR(A905),"",fctsoleil(A905,fctlattodouble(VLOOKUP(B905,#REF!,3,FALSE)),fctlontodouble(VLOOKUP(B905,#REF!,4,FALSE)),FALSE))),1,4)),3,4))/(60*24))-fctlontodouble(VLOOKUP(B905,#REF!,4,FALSE))/360,1),
MOD(C905-fctlontodouble(VLOOKUP(B905,#REF!,4,FALSE))/360,1)&lt;MOD((((MID((MID((IF(ISERR(A905),"",fctsoleil(A905,fctlattodouble(VLOOKUP(B905,#REF!,3,FALSE)),fctlontodouble(VLOOKUP(B905,#REF!,4,FALSE)),FALSE))),7,4)),1,2))*60+MID((MID((IF(ISERR(A905),"",fctsoleil(A905,fctlattodouble(VLOOKUP(B905,#REF!,3,FALSE)),fctlontodouble(VLOOKUP(B905,#REF!,4,FALSE)),FALSE))),7,4)),3,4))/(60*24))-fctlontodouble(VLOOKUP(B905,#REF!,4,FALSE))/360,1)
),1,""),"")</f>
        <v/>
      </c>
      <c r="K905" s="82" t="str">
        <f t="shared" si="46"/>
        <v/>
      </c>
      <c r="L905" s="79" t="str">
        <f ca="1">IFERROR(IF(AND(
MOD(E905-fctlontodouble(VLOOKUP(D905,#REF!,4,FALSE))/360,1)&gt;=MOD((((MID((MID((IF(ISERR(A905),"",fctsoleil(A905,fctlattodouble(VLOOKUP(D905,#REF!,3,FALSE)),fctlontodouble(VLOOKUP(D905,#REF!,4,FALSE)),FALSE))),1,4)),1,2))*60+MID((MID((IF(ISERR(A905),"",fctsoleil(A905,fctlattodouble(VLOOKUP(D905,#REF!,3,FALSE)),fctlontodouble(VLOOKUP(D905,#REF!,4,FALSE)),FALSE))),1,4)),3,4))/(60*24))-fctlontodouble(VLOOKUP(D905,#REF!,4,FALSE))/360,1),
MOD(E905-fctlontodouble(VLOOKUP(D905,#REF!,4,FALSE))/360,1)&lt;MOD((((MID((MID((IF(ISERR(A905),"",fctsoleil(A905,fctlattodouble(VLOOKUP(D905,#REF!,3,FALSE)),fctlontodouble(VLOOKUP(D905,#REF!,4,FALSE)),FALSE))),7,4)),1,2))*60+MID((MID((IF(ISERR(A905),"",fctsoleil(A905,fctlattodouble(VLOOKUP(D905,#REF!,3,FALSE)),fctlontodouble(VLOOKUP(D905,#REF!,4,FALSE)),FALSE))),7,4)),3,4))/(60*24))-fctlontodouble(VLOOKUP(D905,#REF!,4,FALSE))/360,1)
),1," "),"")</f>
        <v/>
      </c>
      <c r="M905" s="79" t="str">
        <f t="shared" si="47"/>
        <v/>
      </c>
      <c r="N905" s="94"/>
      <c r="O905" s="83"/>
      <c r="P905" s="95"/>
      <c r="Q905" s="96"/>
      <c r="R905" s="97" t="str">
        <f>IF(AND(A905&lt;&gt;0,B905&lt;&gt;0,D905&lt;&gt;0,C905&lt;&gt;0,N905&lt;&gt;0),(vol_de_nuit(B905,D905,A905,C905,N905/24)*24),"")</f>
        <v/>
      </c>
      <c r="S905" s="98"/>
      <c r="T905" s="95"/>
      <c r="U905" s="99"/>
      <c r="V905" s="100"/>
      <c r="W905" s="101"/>
      <c r="X905" s="116" t="str">
        <f>IFERROR(IF(AND(VLOOKUP($F905,'Aircraft list'!$A$4:$G$39,2,FALSE)="YES",VLOOKUP($F905,'Aircraft list'!$A$4:$G$39,4,FALSE)="YES"),T905,""),"")</f>
        <v/>
      </c>
      <c r="Y905" s="115" t="str">
        <f>IFERROR(IF(AND(VLOOKUP($F905,'Aircraft list'!$A$4:$G$39,2,FALSE)="YES",VLOOKUP($F905,'Aircraft list'!$A$4:$G$39,4,FALSE)="YES"),V905,""),"")</f>
        <v/>
      </c>
      <c r="Z905" s="116" t="str">
        <f>IFERROR(IF(AND(VLOOKUP($F905,'Aircraft list'!$A$4:$G$39,3,FALSE)="YES",VLOOKUP($F905,'Aircraft list'!$A$4:$G$39,4,FALSE)="YES"),T905,""),"")</f>
        <v/>
      </c>
      <c r="AA905" s="115" t="str">
        <f>IFERROR(IF(AND(VLOOKUP($F905,'Aircraft list'!$A$4:$G$39,3,FALSE)="YES",VLOOKUP($F905,'Aircraft list'!$A$4:$G$39,4,FALSE)="YES"),V905,""),"")</f>
        <v/>
      </c>
      <c r="AB905" s="116" t="str">
        <f>IFERROR(IF(AND(VLOOKUP($F905,'Aircraft list'!$A$4:$G$39,2,FALSE)="YES",VLOOKUP($F905,'Aircraft list'!$A$4:$G$39,6,FALSE)="YES"),T905,""),"")</f>
        <v/>
      </c>
      <c r="AC905" s="115" t="str">
        <f>IFERROR(IF(AND(VLOOKUP($F905,'Aircraft list'!$A$4:$G$39,2,FALSE)="YES",VLOOKUP($F905,'Aircraft list'!$A$4:$G$39,6,FALSE)="YES"),V905,""),"")</f>
        <v/>
      </c>
      <c r="AD905" s="116" t="str">
        <f>IFERROR(IF(AND(VLOOKUP($F905,'Aircraft list'!$A$4:$G$39,3,FALSE)="YES",VLOOKUP($F905,'Aircraft list'!$A$4:$G$39,6,FALSE)="YES"),T905,""),"")</f>
        <v/>
      </c>
      <c r="AE905" s="117" t="str">
        <f>IFERROR(IF(AND(VLOOKUP($F905,'Aircraft list'!$A$4:$G$39,3,FALSE)="YES",VLOOKUP($F905,'Aircraft list'!$A$4:$G$39,6,FALSE)="YES"),U905,""),"")</f>
        <v/>
      </c>
      <c r="AF905" s="115" t="str">
        <f>IFERROR(IF(AND(VLOOKUP($F905,'Aircraft list'!$A$4:$G$39,3,FALSE)="YES",VLOOKUP($F905,'Aircraft list'!$A$4:$G$39,6,FALSE)="YES"),V905,""),"")</f>
        <v/>
      </c>
      <c r="AG905" s="116" t="str">
        <f>IFERROR(IF(VLOOKUP($F905,'Aircraft list'!$A$4:$G$39,5,FALSE)="YES",T905,""),"")</f>
        <v/>
      </c>
      <c r="AH905" s="117" t="str">
        <f>IFERROR(IF(VLOOKUP($F905,'Aircraft list'!$A$4:$G$39,5,FALSE)="YES",U905,""),"")</f>
        <v/>
      </c>
      <c r="AI905" s="115" t="str">
        <f>IFERROR(IF(VLOOKUP($F905,'Aircraft list'!$A$4:$G$39,5,FALSE)="YES",V905,""),"")</f>
        <v/>
      </c>
      <c r="AJ905" s="101"/>
      <c r="AK905" s="101"/>
      <c r="AL905" s="101"/>
      <c r="AM905" s="102" t="str">
        <f>IFERROR(IF(VLOOKUP($F905,'Aircraft list'!$A$4:$G$39,7,FALSE)="YES",N905,""),"")</f>
        <v/>
      </c>
      <c r="AN905" s="112"/>
      <c r="AO905" s="101"/>
      <c r="AP905" s="101"/>
      <c r="AQ905" s="101"/>
      <c r="AR905" s="111"/>
      <c r="AS905" s="102"/>
      <c r="AT905" s="102"/>
    </row>
    <row r="906" spans="1:46" s="50" customFormat="1">
      <c r="A906" s="84"/>
      <c r="B906" s="75"/>
      <c r="C906" s="76"/>
      <c r="D906" s="77"/>
      <c r="E906" s="73" t="str">
        <f t="shared" si="45"/>
        <v/>
      </c>
      <c r="F906" s="79"/>
      <c r="G906" s="80"/>
      <c r="H906" s="50" t="str">
        <f>IFERROR(IF(VLOOKUP(F906,'Aircraft list'!$A$4:$T$59, 3,FALSE)="YES", "ME", "SE" )," ")</f>
        <v xml:space="preserve"> </v>
      </c>
      <c r="I906" s="80"/>
      <c r="J906" s="81" t="str">
        <f ca="1">IFERROR(IF(AND(
MOD(C906-fctlontodouble(VLOOKUP(B906,#REF!,4,FALSE))/360,1)&gt;=MOD((((MID((MID((IF(ISERR(A906),"",fctsoleil(A906,fctlattodouble(VLOOKUP(B906,#REF!,3,FALSE)),fctlontodouble(VLOOKUP(B906,#REF!,4,FALSE)),FALSE))),1,4)),1,2))*60+MID((MID((IF(ISERR(A906),"",fctsoleil(A906,fctlattodouble(VLOOKUP(B906,#REF!,3,FALSE)),fctlontodouble(VLOOKUP(B906,#REF!,4,FALSE)),FALSE))),1,4)),3,4))/(60*24))-fctlontodouble(VLOOKUP(B906,#REF!,4,FALSE))/360,1),
MOD(C906-fctlontodouble(VLOOKUP(B906,#REF!,4,FALSE))/360,1)&lt;MOD((((MID((MID((IF(ISERR(A906),"",fctsoleil(A906,fctlattodouble(VLOOKUP(B906,#REF!,3,FALSE)),fctlontodouble(VLOOKUP(B906,#REF!,4,FALSE)),FALSE))),7,4)),1,2))*60+MID((MID((IF(ISERR(A906),"",fctsoleil(A906,fctlattodouble(VLOOKUP(B906,#REF!,3,FALSE)),fctlontodouble(VLOOKUP(B906,#REF!,4,FALSE)),FALSE))),7,4)),3,4))/(60*24))-fctlontodouble(VLOOKUP(B906,#REF!,4,FALSE))/360,1)
),1,""),"")</f>
        <v/>
      </c>
      <c r="K906" s="82" t="str">
        <f t="shared" si="46"/>
        <v/>
      </c>
      <c r="L906" s="79" t="str">
        <f ca="1">IFERROR(IF(AND(
MOD(E906-fctlontodouble(VLOOKUP(D906,#REF!,4,FALSE))/360,1)&gt;=MOD((((MID((MID((IF(ISERR(A906),"",fctsoleil(A906,fctlattodouble(VLOOKUP(D906,#REF!,3,FALSE)),fctlontodouble(VLOOKUP(D906,#REF!,4,FALSE)),FALSE))),1,4)),1,2))*60+MID((MID((IF(ISERR(A906),"",fctsoleil(A906,fctlattodouble(VLOOKUP(D906,#REF!,3,FALSE)),fctlontodouble(VLOOKUP(D906,#REF!,4,FALSE)),FALSE))),1,4)),3,4))/(60*24))-fctlontodouble(VLOOKUP(D906,#REF!,4,FALSE))/360,1),
MOD(E906-fctlontodouble(VLOOKUP(D906,#REF!,4,FALSE))/360,1)&lt;MOD((((MID((MID((IF(ISERR(A906),"",fctsoleil(A906,fctlattodouble(VLOOKUP(D906,#REF!,3,FALSE)),fctlontodouble(VLOOKUP(D906,#REF!,4,FALSE)),FALSE))),7,4)),1,2))*60+MID((MID((IF(ISERR(A906),"",fctsoleil(A906,fctlattodouble(VLOOKUP(D906,#REF!,3,FALSE)),fctlontodouble(VLOOKUP(D906,#REF!,4,FALSE)),FALSE))),7,4)),3,4))/(60*24))-fctlontodouble(VLOOKUP(D906,#REF!,4,FALSE))/360,1)
),1," "),"")</f>
        <v/>
      </c>
      <c r="M906" s="79" t="str">
        <f t="shared" si="47"/>
        <v/>
      </c>
      <c r="N906" s="94"/>
      <c r="O906" s="83"/>
      <c r="P906" s="95"/>
      <c r="Q906" s="96"/>
      <c r="R906" s="97" t="str">
        <f>IF(AND(A906&lt;&gt;0,B906&lt;&gt;0,D906&lt;&gt;0,C906&lt;&gt;0,N906&lt;&gt;0),(vol_de_nuit(B906,D906,A906,C906,N906/24)*24),"")</f>
        <v/>
      </c>
      <c r="S906" s="98"/>
      <c r="T906" s="95"/>
      <c r="U906" s="99"/>
      <c r="V906" s="100"/>
      <c r="W906" s="101"/>
      <c r="X906" s="116" t="str">
        <f>IFERROR(IF(AND(VLOOKUP($F906,'Aircraft list'!$A$4:$G$39,2,FALSE)="YES",VLOOKUP($F906,'Aircraft list'!$A$4:$G$39,4,FALSE)="YES"),T906,""),"")</f>
        <v/>
      </c>
      <c r="Y906" s="115" t="str">
        <f>IFERROR(IF(AND(VLOOKUP($F906,'Aircraft list'!$A$4:$G$39,2,FALSE)="YES",VLOOKUP($F906,'Aircraft list'!$A$4:$G$39,4,FALSE)="YES"),V906,""),"")</f>
        <v/>
      </c>
      <c r="Z906" s="116" t="str">
        <f>IFERROR(IF(AND(VLOOKUP($F906,'Aircraft list'!$A$4:$G$39,3,FALSE)="YES",VLOOKUP($F906,'Aircraft list'!$A$4:$G$39,4,FALSE)="YES"),T906,""),"")</f>
        <v/>
      </c>
      <c r="AA906" s="115" t="str">
        <f>IFERROR(IF(AND(VLOOKUP($F906,'Aircraft list'!$A$4:$G$39,3,FALSE)="YES",VLOOKUP($F906,'Aircraft list'!$A$4:$G$39,4,FALSE)="YES"),V906,""),"")</f>
        <v/>
      </c>
      <c r="AB906" s="116" t="str">
        <f>IFERROR(IF(AND(VLOOKUP($F906,'Aircraft list'!$A$4:$G$39,2,FALSE)="YES",VLOOKUP($F906,'Aircraft list'!$A$4:$G$39,6,FALSE)="YES"),T906,""),"")</f>
        <v/>
      </c>
      <c r="AC906" s="115" t="str">
        <f>IFERROR(IF(AND(VLOOKUP($F906,'Aircraft list'!$A$4:$G$39,2,FALSE)="YES",VLOOKUP($F906,'Aircraft list'!$A$4:$G$39,6,FALSE)="YES"),V906,""),"")</f>
        <v/>
      </c>
      <c r="AD906" s="116" t="str">
        <f>IFERROR(IF(AND(VLOOKUP($F906,'Aircraft list'!$A$4:$G$39,3,FALSE)="YES",VLOOKUP($F906,'Aircraft list'!$A$4:$G$39,6,FALSE)="YES"),T906,""),"")</f>
        <v/>
      </c>
      <c r="AE906" s="117" t="str">
        <f>IFERROR(IF(AND(VLOOKUP($F906,'Aircraft list'!$A$4:$G$39,3,FALSE)="YES",VLOOKUP($F906,'Aircraft list'!$A$4:$G$39,6,FALSE)="YES"),U906,""),"")</f>
        <v/>
      </c>
      <c r="AF906" s="115" t="str">
        <f>IFERROR(IF(AND(VLOOKUP($F906,'Aircraft list'!$A$4:$G$39,3,FALSE)="YES",VLOOKUP($F906,'Aircraft list'!$A$4:$G$39,6,FALSE)="YES"),V906,""),"")</f>
        <v/>
      </c>
      <c r="AG906" s="116" t="str">
        <f>IFERROR(IF(VLOOKUP($F906,'Aircraft list'!$A$4:$G$39,5,FALSE)="YES",T906,""),"")</f>
        <v/>
      </c>
      <c r="AH906" s="117" t="str">
        <f>IFERROR(IF(VLOOKUP($F906,'Aircraft list'!$A$4:$G$39,5,FALSE)="YES",U906,""),"")</f>
        <v/>
      </c>
      <c r="AI906" s="115" t="str">
        <f>IFERROR(IF(VLOOKUP($F906,'Aircraft list'!$A$4:$G$39,5,FALSE)="YES",V906,""),"")</f>
        <v/>
      </c>
      <c r="AJ906" s="101"/>
      <c r="AK906" s="101"/>
      <c r="AL906" s="101"/>
      <c r="AM906" s="102" t="str">
        <f>IFERROR(IF(VLOOKUP($F906,'Aircraft list'!$A$4:$G$39,7,FALSE)="YES",N906,""),"")</f>
        <v/>
      </c>
      <c r="AN906" s="112"/>
      <c r="AO906" s="101"/>
      <c r="AP906" s="101"/>
      <c r="AQ906" s="101"/>
      <c r="AR906" s="111"/>
      <c r="AS906" s="102"/>
      <c r="AT906" s="102"/>
    </row>
    <row r="907" spans="1:46" s="50" customFormat="1">
      <c r="A907" s="84"/>
      <c r="B907" s="75"/>
      <c r="C907" s="76"/>
      <c r="D907" s="77"/>
      <c r="E907" s="73" t="str">
        <f t="shared" si="45"/>
        <v/>
      </c>
      <c r="F907" s="79"/>
      <c r="G907" s="80"/>
      <c r="H907" s="50" t="str">
        <f>IFERROR(IF(VLOOKUP(F907,'Aircraft list'!$A$4:$T$59, 3,FALSE)="YES", "ME", "SE" )," ")</f>
        <v xml:space="preserve"> </v>
      </c>
      <c r="I907" s="80"/>
      <c r="J907" s="81" t="str">
        <f ca="1">IFERROR(IF(AND(
MOD(C907-fctlontodouble(VLOOKUP(B907,#REF!,4,FALSE))/360,1)&gt;=MOD((((MID((MID((IF(ISERR(A907),"",fctsoleil(A907,fctlattodouble(VLOOKUP(B907,#REF!,3,FALSE)),fctlontodouble(VLOOKUP(B907,#REF!,4,FALSE)),FALSE))),1,4)),1,2))*60+MID((MID((IF(ISERR(A907),"",fctsoleil(A907,fctlattodouble(VLOOKUP(B907,#REF!,3,FALSE)),fctlontodouble(VLOOKUP(B907,#REF!,4,FALSE)),FALSE))),1,4)),3,4))/(60*24))-fctlontodouble(VLOOKUP(B907,#REF!,4,FALSE))/360,1),
MOD(C907-fctlontodouble(VLOOKUP(B907,#REF!,4,FALSE))/360,1)&lt;MOD((((MID((MID((IF(ISERR(A907),"",fctsoleil(A907,fctlattodouble(VLOOKUP(B907,#REF!,3,FALSE)),fctlontodouble(VLOOKUP(B907,#REF!,4,FALSE)),FALSE))),7,4)),1,2))*60+MID((MID((IF(ISERR(A907),"",fctsoleil(A907,fctlattodouble(VLOOKUP(B907,#REF!,3,FALSE)),fctlontodouble(VLOOKUP(B907,#REF!,4,FALSE)),FALSE))),7,4)),3,4))/(60*24))-fctlontodouble(VLOOKUP(B907,#REF!,4,FALSE))/360,1)
),1,""),"")</f>
        <v/>
      </c>
      <c r="K907" s="82" t="str">
        <f t="shared" si="46"/>
        <v/>
      </c>
      <c r="L907" s="79" t="str">
        <f ca="1">IFERROR(IF(AND(
MOD(E907-fctlontodouble(VLOOKUP(D907,#REF!,4,FALSE))/360,1)&gt;=MOD((((MID((MID((IF(ISERR(A907),"",fctsoleil(A907,fctlattodouble(VLOOKUP(D907,#REF!,3,FALSE)),fctlontodouble(VLOOKUP(D907,#REF!,4,FALSE)),FALSE))),1,4)),1,2))*60+MID((MID((IF(ISERR(A907),"",fctsoleil(A907,fctlattodouble(VLOOKUP(D907,#REF!,3,FALSE)),fctlontodouble(VLOOKUP(D907,#REF!,4,FALSE)),FALSE))),1,4)),3,4))/(60*24))-fctlontodouble(VLOOKUP(D907,#REF!,4,FALSE))/360,1),
MOD(E907-fctlontodouble(VLOOKUP(D907,#REF!,4,FALSE))/360,1)&lt;MOD((((MID((MID((IF(ISERR(A907),"",fctsoleil(A907,fctlattodouble(VLOOKUP(D907,#REF!,3,FALSE)),fctlontodouble(VLOOKUP(D907,#REF!,4,FALSE)),FALSE))),7,4)),1,2))*60+MID((MID((IF(ISERR(A907),"",fctsoleil(A907,fctlattodouble(VLOOKUP(D907,#REF!,3,FALSE)),fctlontodouble(VLOOKUP(D907,#REF!,4,FALSE)),FALSE))),7,4)),3,4))/(60*24))-fctlontodouble(VLOOKUP(D907,#REF!,4,FALSE))/360,1)
),1," "),"")</f>
        <v/>
      </c>
      <c r="M907" s="79" t="str">
        <f t="shared" si="47"/>
        <v/>
      </c>
      <c r="N907" s="94"/>
      <c r="O907" s="83"/>
      <c r="P907" s="95"/>
      <c r="Q907" s="96"/>
      <c r="R907" s="97" t="str">
        <f>IF(AND(A907&lt;&gt;0,B907&lt;&gt;0,D907&lt;&gt;0,C907&lt;&gt;0,N907&lt;&gt;0),(vol_de_nuit(B907,D907,A907,C907,N907/24)*24),"")</f>
        <v/>
      </c>
      <c r="S907" s="98"/>
      <c r="T907" s="95"/>
      <c r="U907" s="99"/>
      <c r="V907" s="100"/>
      <c r="W907" s="101"/>
      <c r="X907" s="116" t="str">
        <f>IFERROR(IF(AND(VLOOKUP($F907,'Aircraft list'!$A$4:$G$39,2,FALSE)="YES",VLOOKUP($F907,'Aircraft list'!$A$4:$G$39,4,FALSE)="YES"),T907,""),"")</f>
        <v/>
      </c>
      <c r="Y907" s="115" t="str">
        <f>IFERROR(IF(AND(VLOOKUP($F907,'Aircraft list'!$A$4:$G$39,2,FALSE)="YES",VLOOKUP($F907,'Aircraft list'!$A$4:$G$39,4,FALSE)="YES"),V907,""),"")</f>
        <v/>
      </c>
      <c r="Z907" s="116" t="str">
        <f>IFERROR(IF(AND(VLOOKUP($F907,'Aircraft list'!$A$4:$G$39,3,FALSE)="YES",VLOOKUP($F907,'Aircraft list'!$A$4:$G$39,4,FALSE)="YES"),T907,""),"")</f>
        <v/>
      </c>
      <c r="AA907" s="115" t="str">
        <f>IFERROR(IF(AND(VLOOKUP($F907,'Aircraft list'!$A$4:$G$39,3,FALSE)="YES",VLOOKUP($F907,'Aircraft list'!$A$4:$G$39,4,FALSE)="YES"),V907,""),"")</f>
        <v/>
      </c>
      <c r="AB907" s="116" t="str">
        <f>IFERROR(IF(AND(VLOOKUP($F907,'Aircraft list'!$A$4:$G$39,2,FALSE)="YES",VLOOKUP($F907,'Aircraft list'!$A$4:$G$39,6,FALSE)="YES"),T907,""),"")</f>
        <v/>
      </c>
      <c r="AC907" s="115" t="str">
        <f>IFERROR(IF(AND(VLOOKUP($F907,'Aircraft list'!$A$4:$G$39,2,FALSE)="YES",VLOOKUP($F907,'Aircraft list'!$A$4:$G$39,6,FALSE)="YES"),V907,""),"")</f>
        <v/>
      </c>
      <c r="AD907" s="116" t="str">
        <f>IFERROR(IF(AND(VLOOKUP($F907,'Aircraft list'!$A$4:$G$39,3,FALSE)="YES",VLOOKUP($F907,'Aircraft list'!$A$4:$G$39,6,FALSE)="YES"),T907,""),"")</f>
        <v/>
      </c>
      <c r="AE907" s="117" t="str">
        <f>IFERROR(IF(AND(VLOOKUP($F907,'Aircraft list'!$A$4:$G$39,3,FALSE)="YES",VLOOKUP($F907,'Aircraft list'!$A$4:$G$39,6,FALSE)="YES"),U907,""),"")</f>
        <v/>
      </c>
      <c r="AF907" s="115" t="str">
        <f>IFERROR(IF(AND(VLOOKUP($F907,'Aircraft list'!$A$4:$G$39,3,FALSE)="YES",VLOOKUP($F907,'Aircraft list'!$A$4:$G$39,6,FALSE)="YES"),V907,""),"")</f>
        <v/>
      </c>
      <c r="AG907" s="116" t="str">
        <f>IFERROR(IF(VLOOKUP($F907,'Aircraft list'!$A$4:$G$39,5,FALSE)="YES",T907,""),"")</f>
        <v/>
      </c>
      <c r="AH907" s="117" t="str">
        <f>IFERROR(IF(VLOOKUP($F907,'Aircraft list'!$A$4:$G$39,5,FALSE)="YES",U907,""),"")</f>
        <v/>
      </c>
      <c r="AI907" s="115" t="str">
        <f>IFERROR(IF(VLOOKUP($F907,'Aircraft list'!$A$4:$G$39,5,FALSE)="YES",V907,""),"")</f>
        <v/>
      </c>
      <c r="AJ907" s="101"/>
      <c r="AK907" s="101"/>
      <c r="AL907" s="101"/>
      <c r="AM907" s="102" t="str">
        <f>IFERROR(IF(VLOOKUP($F907,'Aircraft list'!$A$4:$G$39,7,FALSE)="YES",N907,""),"")</f>
        <v/>
      </c>
      <c r="AN907" s="112"/>
      <c r="AO907" s="101"/>
      <c r="AP907" s="101"/>
      <c r="AQ907" s="101"/>
      <c r="AR907" s="111"/>
      <c r="AS907" s="102"/>
      <c r="AT907" s="102"/>
    </row>
    <row r="908" spans="1:46" s="50" customFormat="1">
      <c r="A908" s="84"/>
      <c r="B908" s="75"/>
      <c r="C908" s="76"/>
      <c r="D908" s="77"/>
      <c r="E908" s="73" t="str">
        <f t="shared" si="45"/>
        <v/>
      </c>
      <c r="F908" s="79"/>
      <c r="G908" s="80"/>
      <c r="H908" s="50" t="str">
        <f>IFERROR(IF(VLOOKUP(F908,'Aircraft list'!$A$4:$T$59, 3,FALSE)="YES", "ME", "SE" )," ")</f>
        <v xml:space="preserve"> </v>
      </c>
      <c r="I908" s="80"/>
      <c r="J908" s="81" t="str">
        <f ca="1">IFERROR(IF(AND(
MOD(C908-fctlontodouble(VLOOKUP(B908,#REF!,4,FALSE))/360,1)&gt;=MOD((((MID((MID((IF(ISERR(A908),"",fctsoleil(A908,fctlattodouble(VLOOKUP(B908,#REF!,3,FALSE)),fctlontodouble(VLOOKUP(B908,#REF!,4,FALSE)),FALSE))),1,4)),1,2))*60+MID((MID((IF(ISERR(A908),"",fctsoleil(A908,fctlattodouble(VLOOKUP(B908,#REF!,3,FALSE)),fctlontodouble(VLOOKUP(B908,#REF!,4,FALSE)),FALSE))),1,4)),3,4))/(60*24))-fctlontodouble(VLOOKUP(B908,#REF!,4,FALSE))/360,1),
MOD(C908-fctlontodouble(VLOOKUP(B908,#REF!,4,FALSE))/360,1)&lt;MOD((((MID((MID((IF(ISERR(A908),"",fctsoleil(A908,fctlattodouble(VLOOKUP(B908,#REF!,3,FALSE)),fctlontodouble(VLOOKUP(B908,#REF!,4,FALSE)),FALSE))),7,4)),1,2))*60+MID((MID((IF(ISERR(A908),"",fctsoleil(A908,fctlattodouble(VLOOKUP(B908,#REF!,3,FALSE)),fctlontodouble(VLOOKUP(B908,#REF!,4,FALSE)),FALSE))),7,4)),3,4))/(60*24))-fctlontodouble(VLOOKUP(B908,#REF!,4,FALSE))/360,1)
),1,""),"")</f>
        <v/>
      </c>
      <c r="K908" s="82" t="str">
        <f t="shared" si="46"/>
        <v/>
      </c>
      <c r="L908" s="79" t="str">
        <f ca="1">IFERROR(IF(AND(
MOD(E908-fctlontodouble(VLOOKUP(D908,#REF!,4,FALSE))/360,1)&gt;=MOD((((MID((MID((IF(ISERR(A908),"",fctsoleil(A908,fctlattodouble(VLOOKUP(D908,#REF!,3,FALSE)),fctlontodouble(VLOOKUP(D908,#REF!,4,FALSE)),FALSE))),1,4)),1,2))*60+MID((MID((IF(ISERR(A908),"",fctsoleil(A908,fctlattodouble(VLOOKUP(D908,#REF!,3,FALSE)),fctlontodouble(VLOOKUP(D908,#REF!,4,FALSE)),FALSE))),1,4)),3,4))/(60*24))-fctlontodouble(VLOOKUP(D908,#REF!,4,FALSE))/360,1),
MOD(E908-fctlontodouble(VLOOKUP(D908,#REF!,4,FALSE))/360,1)&lt;MOD((((MID((MID((IF(ISERR(A908),"",fctsoleil(A908,fctlattodouble(VLOOKUP(D908,#REF!,3,FALSE)),fctlontodouble(VLOOKUP(D908,#REF!,4,FALSE)),FALSE))),7,4)),1,2))*60+MID((MID((IF(ISERR(A908),"",fctsoleil(A908,fctlattodouble(VLOOKUP(D908,#REF!,3,FALSE)),fctlontodouble(VLOOKUP(D908,#REF!,4,FALSE)),FALSE))),7,4)),3,4))/(60*24))-fctlontodouble(VLOOKUP(D908,#REF!,4,FALSE))/360,1)
),1," "),"")</f>
        <v/>
      </c>
      <c r="M908" s="79" t="str">
        <f t="shared" si="47"/>
        <v/>
      </c>
      <c r="N908" s="94"/>
      <c r="O908" s="83"/>
      <c r="P908" s="95"/>
      <c r="Q908" s="96"/>
      <c r="R908" s="97" t="str">
        <f>IF(AND(A908&lt;&gt;0,B908&lt;&gt;0,D908&lt;&gt;0,C908&lt;&gt;0,N908&lt;&gt;0),(vol_de_nuit(B908,D908,A908,C908,N908/24)*24),"")</f>
        <v/>
      </c>
      <c r="S908" s="98"/>
      <c r="T908" s="95"/>
      <c r="U908" s="99"/>
      <c r="V908" s="100"/>
      <c r="W908" s="101"/>
      <c r="X908" s="116" t="str">
        <f>IFERROR(IF(AND(VLOOKUP($F908,'Aircraft list'!$A$4:$G$39,2,FALSE)="YES",VLOOKUP($F908,'Aircraft list'!$A$4:$G$39,4,FALSE)="YES"),T908,""),"")</f>
        <v/>
      </c>
      <c r="Y908" s="115" t="str">
        <f>IFERROR(IF(AND(VLOOKUP($F908,'Aircraft list'!$A$4:$G$39,2,FALSE)="YES",VLOOKUP($F908,'Aircraft list'!$A$4:$G$39,4,FALSE)="YES"),V908,""),"")</f>
        <v/>
      </c>
      <c r="Z908" s="116" t="str">
        <f>IFERROR(IF(AND(VLOOKUP($F908,'Aircraft list'!$A$4:$G$39,3,FALSE)="YES",VLOOKUP($F908,'Aircraft list'!$A$4:$G$39,4,FALSE)="YES"),T908,""),"")</f>
        <v/>
      </c>
      <c r="AA908" s="115" t="str">
        <f>IFERROR(IF(AND(VLOOKUP($F908,'Aircraft list'!$A$4:$G$39,3,FALSE)="YES",VLOOKUP($F908,'Aircraft list'!$A$4:$G$39,4,FALSE)="YES"),V908,""),"")</f>
        <v/>
      </c>
      <c r="AB908" s="116" t="str">
        <f>IFERROR(IF(AND(VLOOKUP($F908,'Aircraft list'!$A$4:$G$39,2,FALSE)="YES",VLOOKUP($F908,'Aircraft list'!$A$4:$G$39,6,FALSE)="YES"),T908,""),"")</f>
        <v/>
      </c>
      <c r="AC908" s="115" t="str">
        <f>IFERROR(IF(AND(VLOOKUP($F908,'Aircraft list'!$A$4:$G$39,2,FALSE)="YES",VLOOKUP($F908,'Aircraft list'!$A$4:$G$39,6,FALSE)="YES"),V908,""),"")</f>
        <v/>
      </c>
      <c r="AD908" s="116" t="str">
        <f>IFERROR(IF(AND(VLOOKUP($F908,'Aircraft list'!$A$4:$G$39,3,FALSE)="YES",VLOOKUP($F908,'Aircraft list'!$A$4:$G$39,6,FALSE)="YES"),T908,""),"")</f>
        <v/>
      </c>
      <c r="AE908" s="117" t="str">
        <f>IFERROR(IF(AND(VLOOKUP($F908,'Aircraft list'!$A$4:$G$39,3,FALSE)="YES",VLOOKUP($F908,'Aircraft list'!$A$4:$G$39,6,FALSE)="YES"),U908,""),"")</f>
        <v/>
      </c>
      <c r="AF908" s="115" t="str">
        <f>IFERROR(IF(AND(VLOOKUP($F908,'Aircraft list'!$A$4:$G$39,3,FALSE)="YES",VLOOKUP($F908,'Aircraft list'!$A$4:$G$39,6,FALSE)="YES"),V908,""),"")</f>
        <v/>
      </c>
      <c r="AG908" s="116" t="str">
        <f>IFERROR(IF(VLOOKUP($F908,'Aircraft list'!$A$4:$G$39,5,FALSE)="YES",T908,""),"")</f>
        <v/>
      </c>
      <c r="AH908" s="117" t="str">
        <f>IFERROR(IF(VLOOKUP($F908,'Aircraft list'!$A$4:$G$39,5,FALSE)="YES",U908,""),"")</f>
        <v/>
      </c>
      <c r="AI908" s="115" t="str">
        <f>IFERROR(IF(VLOOKUP($F908,'Aircraft list'!$A$4:$G$39,5,FALSE)="YES",V908,""),"")</f>
        <v/>
      </c>
      <c r="AJ908" s="101"/>
      <c r="AK908" s="101"/>
      <c r="AL908" s="101"/>
      <c r="AM908" s="102" t="str">
        <f>IFERROR(IF(VLOOKUP($F908,'Aircraft list'!$A$4:$G$39,7,FALSE)="YES",N908,""),"")</f>
        <v/>
      </c>
      <c r="AN908" s="112"/>
      <c r="AO908" s="101"/>
      <c r="AP908" s="101"/>
      <c r="AQ908" s="101"/>
      <c r="AR908" s="111"/>
      <c r="AS908" s="102"/>
      <c r="AT908" s="102"/>
    </row>
    <row r="909" spans="1:46" s="50" customFormat="1">
      <c r="A909" s="84"/>
      <c r="B909" s="75"/>
      <c r="C909" s="76"/>
      <c r="D909" s="77"/>
      <c r="E909" s="73" t="str">
        <f t="shared" si="45"/>
        <v/>
      </c>
      <c r="F909" s="79"/>
      <c r="G909" s="80"/>
      <c r="H909" s="50" t="str">
        <f>IFERROR(IF(VLOOKUP(F909,'Aircraft list'!$A$4:$T$59, 3,FALSE)="YES", "ME", "SE" )," ")</f>
        <v xml:space="preserve"> </v>
      </c>
      <c r="I909" s="80"/>
      <c r="J909" s="81" t="str">
        <f ca="1">IFERROR(IF(AND(
MOD(C909-fctlontodouble(VLOOKUP(B909,#REF!,4,FALSE))/360,1)&gt;=MOD((((MID((MID((IF(ISERR(A909),"",fctsoleil(A909,fctlattodouble(VLOOKUP(B909,#REF!,3,FALSE)),fctlontodouble(VLOOKUP(B909,#REF!,4,FALSE)),FALSE))),1,4)),1,2))*60+MID((MID((IF(ISERR(A909),"",fctsoleil(A909,fctlattodouble(VLOOKUP(B909,#REF!,3,FALSE)),fctlontodouble(VLOOKUP(B909,#REF!,4,FALSE)),FALSE))),1,4)),3,4))/(60*24))-fctlontodouble(VLOOKUP(B909,#REF!,4,FALSE))/360,1),
MOD(C909-fctlontodouble(VLOOKUP(B909,#REF!,4,FALSE))/360,1)&lt;MOD((((MID((MID((IF(ISERR(A909),"",fctsoleil(A909,fctlattodouble(VLOOKUP(B909,#REF!,3,FALSE)),fctlontodouble(VLOOKUP(B909,#REF!,4,FALSE)),FALSE))),7,4)),1,2))*60+MID((MID((IF(ISERR(A909),"",fctsoleil(A909,fctlattodouble(VLOOKUP(B909,#REF!,3,FALSE)),fctlontodouble(VLOOKUP(B909,#REF!,4,FALSE)),FALSE))),7,4)),3,4))/(60*24))-fctlontodouble(VLOOKUP(B909,#REF!,4,FALSE))/360,1)
),1,""),"")</f>
        <v/>
      </c>
      <c r="K909" s="82" t="str">
        <f t="shared" si="46"/>
        <v/>
      </c>
      <c r="L909" s="79" t="str">
        <f ca="1">IFERROR(IF(AND(
MOD(E909-fctlontodouble(VLOOKUP(D909,#REF!,4,FALSE))/360,1)&gt;=MOD((((MID((MID((IF(ISERR(A909),"",fctsoleil(A909,fctlattodouble(VLOOKUP(D909,#REF!,3,FALSE)),fctlontodouble(VLOOKUP(D909,#REF!,4,FALSE)),FALSE))),1,4)),1,2))*60+MID((MID((IF(ISERR(A909),"",fctsoleil(A909,fctlattodouble(VLOOKUP(D909,#REF!,3,FALSE)),fctlontodouble(VLOOKUP(D909,#REF!,4,FALSE)),FALSE))),1,4)),3,4))/(60*24))-fctlontodouble(VLOOKUP(D909,#REF!,4,FALSE))/360,1),
MOD(E909-fctlontodouble(VLOOKUP(D909,#REF!,4,FALSE))/360,1)&lt;MOD((((MID((MID((IF(ISERR(A909),"",fctsoleil(A909,fctlattodouble(VLOOKUP(D909,#REF!,3,FALSE)),fctlontodouble(VLOOKUP(D909,#REF!,4,FALSE)),FALSE))),7,4)),1,2))*60+MID((MID((IF(ISERR(A909),"",fctsoleil(A909,fctlattodouble(VLOOKUP(D909,#REF!,3,FALSE)),fctlontodouble(VLOOKUP(D909,#REF!,4,FALSE)),FALSE))),7,4)),3,4))/(60*24))-fctlontodouble(VLOOKUP(D909,#REF!,4,FALSE))/360,1)
),1," "),"")</f>
        <v/>
      </c>
      <c r="M909" s="79" t="str">
        <f t="shared" si="47"/>
        <v/>
      </c>
      <c r="N909" s="94"/>
      <c r="O909" s="83"/>
      <c r="P909" s="95"/>
      <c r="Q909" s="96"/>
      <c r="R909" s="97" t="str">
        <f>IF(AND(A909&lt;&gt;0,B909&lt;&gt;0,D909&lt;&gt;0,C909&lt;&gt;0,N909&lt;&gt;0),(vol_de_nuit(B909,D909,A909,C909,N909/24)*24),"")</f>
        <v/>
      </c>
      <c r="S909" s="98"/>
      <c r="T909" s="95"/>
      <c r="U909" s="99"/>
      <c r="V909" s="100"/>
      <c r="W909" s="101"/>
      <c r="X909" s="116" t="str">
        <f>IFERROR(IF(AND(VLOOKUP($F909,'Aircraft list'!$A$4:$G$39,2,FALSE)="YES",VLOOKUP($F909,'Aircraft list'!$A$4:$G$39,4,FALSE)="YES"),T909,""),"")</f>
        <v/>
      </c>
      <c r="Y909" s="115" t="str">
        <f>IFERROR(IF(AND(VLOOKUP($F909,'Aircraft list'!$A$4:$G$39,2,FALSE)="YES",VLOOKUP($F909,'Aircraft list'!$A$4:$G$39,4,FALSE)="YES"),V909,""),"")</f>
        <v/>
      </c>
      <c r="Z909" s="116" t="str">
        <f>IFERROR(IF(AND(VLOOKUP($F909,'Aircraft list'!$A$4:$G$39,3,FALSE)="YES",VLOOKUP($F909,'Aircraft list'!$A$4:$G$39,4,FALSE)="YES"),T909,""),"")</f>
        <v/>
      </c>
      <c r="AA909" s="115" t="str">
        <f>IFERROR(IF(AND(VLOOKUP($F909,'Aircraft list'!$A$4:$G$39,3,FALSE)="YES",VLOOKUP($F909,'Aircraft list'!$A$4:$G$39,4,FALSE)="YES"),V909,""),"")</f>
        <v/>
      </c>
      <c r="AB909" s="116" t="str">
        <f>IFERROR(IF(AND(VLOOKUP($F909,'Aircraft list'!$A$4:$G$39,2,FALSE)="YES",VLOOKUP($F909,'Aircraft list'!$A$4:$G$39,6,FALSE)="YES"),T909,""),"")</f>
        <v/>
      </c>
      <c r="AC909" s="115" t="str">
        <f>IFERROR(IF(AND(VLOOKUP($F909,'Aircraft list'!$A$4:$G$39,2,FALSE)="YES",VLOOKUP($F909,'Aircraft list'!$A$4:$G$39,6,FALSE)="YES"),V909,""),"")</f>
        <v/>
      </c>
      <c r="AD909" s="116" t="str">
        <f>IFERROR(IF(AND(VLOOKUP($F909,'Aircraft list'!$A$4:$G$39,3,FALSE)="YES",VLOOKUP($F909,'Aircraft list'!$A$4:$G$39,6,FALSE)="YES"),T909,""),"")</f>
        <v/>
      </c>
      <c r="AE909" s="117" t="str">
        <f>IFERROR(IF(AND(VLOOKUP($F909,'Aircraft list'!$A$4:$G$39,3,FALSE)="YES",VLOOKUP($F909,'Aircraft list'!$A$4:$G$39,6,FALSE)="YES"),U909,""),"")</f>
        <v/>
      </c>
      <c r="AF909" s="115" t="str">
        <f>IFERROR(IF(AND(VLOOKUP($F909,'Aircraft list'!$A$4:$G$39,3,FALSE)="YES",VLOOKUP($F909,'Aircraft list'!$A$4:$G$39,6,FALSE)="YES"),V909,""),"")</f>
        <v/>
      </c>
      <c r="AG909" s="116" t="str">
        <f>IFERROR(IF(VLOOKUP($F909,'Aircraft list'!$A$4:$G$39,5,FALSE)="YES",T909,""),"")</f>
        <v/>
      </c>
      <c r="AH909" s="117" t="str">
        <f>IFERROR(IF(VLOOKUP($F909,'Aircraft list'!$A$4:$G$39,5,FALSE)="YES",U909,""),"")</f>
        <v/>
      </c>
      <c r="AI909" s="115" t="str">
        <f>IFERROR(IF(VLOOKUP($F909,'Aircraft list'!$A$4:$G$39,5,FALSE)="YES",V909,""),"")</f>
        <v/>
      </c>
      <c r="AJ909" s="101"/>
      <c r="AK909" s="101"/>
      <c r="AL909" s="101"/>
      <c r="AM909" s="102" t="str">
        <f>IFERROR(IF(VLOOKUP($F909,'Aircraft list'!$A$4:$G$39,7,FALSE)="YES",N909,""),"")</f>
        <v/>
      </c>
      <c r="AN909" s="112"/>
      <c r="AO909" s="101"/>
      <c r="AP909" s="101"/>
      <c r="AQ909" s="101"/>
      <c r="AR909" s="111"/>
      <c r="AS909" s="102"/>
      <c r="AT909" s="102"/>
    </row>
    <row r="910" spans="1:46" s="50" customFormat="1">
      <c r="A910" s="84"/>
      <c r="B910" s="75"/>
      <c r="C910" s="76"/>
      <c r="D910" s="77"/>
      <c r="E910" s="73" t="str">
        <f t="shared" si="45"/>
        <v/>
      </c>
      <c r="F910" s="79"/>
      <c r="G910" s="80"/>
      <c r="H910" s="50" t="str">
        <f>IFERROR(IF(VLOOKUP(F910,'Aircraft list'!$A$4:$T$59, 3,FALSE)="YES", "ME", "SE" )," ")</f>
        <v xml:space="preserve"> </v>
      </c>
      <c r="I910" s="80"/>
      <c r="J910" s="81" t="str">
        <f ca="1">IFERROR(IF(AND(
MOD(C910-fctlontodouble(VLOOKUP(B910,#REF!,4,FALSE))/360,1)&gt;=MOD((((MID((MID((IF(ISERR(A910),"",fctsoleil(A910,fctlattodouble(VLOOKUP(B910,#REF!,3,FALSE)),fctlontodouble(VLOOKUP(B910,#REF!,4,FALSE)),FALSE))),1,4)),1,2))*60+MID((MID((IF(ISERR(A910),"",fctsoleil(A910,fctlattodouble(VLOOKUP(B910,#REF!,3,FALSE)),fctlontodouble(VLOOKUP(B910,#REF!,4,FALSE)),FALSE))),1,4)),3,4))/(60*24))-fctlontodouble(VLOOKUP(B910,#REF!,4,FALSE))/360,1),
MOD(C910-fctlontodouble(VLOOKUP(B910,#REF!,4,FALSE))/360,1)&lt;MOD((((MID((MID((IF(ISERR(A910),"",fctsoleil(A910,fctlattodouble(VLOOKUP(B910,#REF!,3,FALSE)),fctlontodouble(VLOOKUP(B910,#REF!,4,FALSE)),FALSE))),7,4)),1,2))*60+MID((MID((IF(ISERR(A910),"",fctsoleil(A910,fctlattodouble(VLOOKUP(B910,#REF!,3,FALSE)),fctlontodouble(VLOOKUP(B910,#REF!,4,FALSE)),FALSE))),7,4)),3,4))/(60*24))-fctlontodouble(VLOOKUP(B910,#REF!,4,FALSE))/360,1)
),1,""),"")</f>
        <v/>
      </c>
      <c r="K910" s="82" t="str">
        <f t="shared" si="46"/>
        <v/>
      </c>
      <c r="L910" s="79" t="str">
        <f ca="1">IFERROR(IF(AND(
MOD(E910-fctlontodouble(VLOOKUP(D910,#REF!,4,FALSE))/360,1)&gt;=MOD((((MID((MID((IF(ISERR(A910),"",fctsoleil(A910,fctlattodouble(VLOOKUP(D910,#REF!,3,FALSE)),fctlontodouble(VLOOKUP(D910,#REF!,4,FALSE)),FALSE))),1,4)),1,2))*60+MID((MID((IF(ISERR(A910),"",fctsoleil(A910,fctlattodouble(VLOOKUP(D910,#REF!,3,FALSE)),fctlontodouble(VLOOKUP(D910,#REF!,4,FALSE)),FALSE))),1,4)),3,4))/(60*24))-fctlontodouble(VLOOKUP(D910,#REF!,4,FALSE))/360,1),
MOD(E910-fctlontodouble(VLOOKUP(D910,#REF!,4,FALSE))/360,1)&lt;MOD((((MID((MID((IF(ISERR(A910),"",fctsoleil(A910,fctlattodouble(VLOOKUP(D910,#REF!,3,FALSE)),fctlontodouble(VLOOKUP(D910,#REF!,4,FALSE)),FALSE))),7,4)),1,2))*60+MID((MID((IF(ISERR(A910),"",fctsoleil(A910,fctlattodouble(VLOOKUP(D910,#REF!,3,FALSE)),fctlontodouble(VLOOKUP(D910,#REF!,4,FALSE)),FALSE))),7,4)),3,4))/(60*24))-fctlontodouble(VLOOKUP(D910,#REF!,4,FALSE))/360,1)
),1," "),"")</f>
        <v/>
      </c>
      <c r="M910" s="79" t="str">
        <f t="shared" si="47"/>
        <v/>
      </c>
      <c r="N910" s="94"/>
      <c r="O910" s="83"/>
      <c r="P910" s="95"/>
      <c r="Q910" s="96"/>
      <c r="R910" s="97" t="str">
        <f>IF(AND(A910&lt;&gt;0,B910&lt;&gt;0,D910&lt;&gt;0,C910&lt;&gt;0,N910&lt;&gt;0),(vol_de_nuit(B910,D910,A910,C910,N910/24)*24),"")</f>
        <v/>
      </c>
      <c r="S910" s="98"/>
      <c r="T910" s="95"/>
      <c r="U910" s="99"/>
      <c r="V910" s="100"/>
      <c r="W910" s="101"/>
      <c r="X910" s="116" t="str">
        <f>IFERROR(IF(AND(VLOOKUP($F910,'Aircraft list'!$A$4:$G$39,2,FALSE)="YES",VLOOKUP($F910,'Aircraft list'!$A$4:$G$39,4,FALSE)="YES"),T910,""),"")</f>
        <v/>
      </c>
      <c r="Y910" s="115" t="str">
        <f>IFERROR(IF(AND(VLOOKUP($F910,'Aircraft list'!$A$4:$G$39,2,FALSE)="YES",VLOOKUP($F910,'Aircraft list'!$A$4:$G$39,4,FALSE)="YES"),V910,""),"")</f>
        <v/>
      </c>
      <c r="Z910" s="116" t="str">
        <f>IFERROR(IF(AND(VLOOKUP($F910,'Aircraft list'!$A$4:$G$39,3,FALSE)="YES",VLOOKUP($F910,'Aircraft list'!$A$4:$G$39,4,FALSE)="YES"),T910,""),"")</f>
        <v/>
      </c>
      <c r="AA910" s="115" t="str">
        <f>IFERROR(IF(AND(VLOOKUP($F910,'Aircraft list'!$A$4:$G$39,3,FALSE)="YES",VLOOKUP($F910,'Aircraft list'!$A$4:$G$39,4,FALSE)="YES"),V910,""),"")</f>
        <v/>
      </c>
      <c r="AB910" s="116" t="str">
        <f>IFERROR(IF(AND(VLOOKUP($F910,'Aircraft list'!$A$4:$G$39,2,FALSE)="YES",VLOOKUP($F910,'Aircraft list'!$A$4:$G$39,6,FALSE)="YES"),T910,""),"")</f>
        <v/>
      </c>
      <c r="AC910" s="115" t="str">
        <f>IFERROR(IF(AND(VLOOKUP($F910,'Aircraft list'!$A$4:$G$39,2,FALSE)="YES",VLOOKUP($F910,'Aircraft list'!$A$4:$G$39,6,FALSE)="YES"),V910,""),"")</f>
        <v/>
      </c>
      <c r="AD910" s="116" t="str">
        <f>IFERROR(IF(AND(VLOOKUP($F910,'Aircraft list'!$A$4:$G$39,3,FALSE)="YES",VLOOKUP($F910,'Aircraft list'!$A$4:$G$39,6,FALSE)="YES"),T910,""),"")</f>
        <v/>
      </c>
      <c r="AE910" s="117" t="str">
        <f>IFERROR(IF(AND(VLOOKUP($F910,'Aircraft list'!$A$4:$G$39,3,FALSE)="YES",VLOOKUP($F910,'Aircraft list'!$A$4:$G$39,6,FALSE)="YES"),U910,""),"")</f>
        <v/>
      </c>
      <c r="AF910" s="115" t="str">
        <f>IFERROR(IF(AND(VLOOKUP($F910,'Aircraft list'!$A$4:$G$39,3,FALSE)="YES",VLOOKUP($F910,'Aircraft list'!$A$4:$G$39,6,FALSE)="YES"),V910,""),"")</f>
        <v/>
      </c>
      <c r="AG910" s="116" t="str">
        <f>IFERROR(IF(VLOOKUP($F910,'Aircraft list'!$A$4:$G$39,5,FALSE)="YES",T910,""),"")</f>
        <v/>
      </c>
      <c r="AH910" s="117" t="str">
        <f>IFERROR(IF(VLOOKUP($F910,'Aircraft list'!$A$4:$G$39,5,FALSE)="YES",U910,""),"")</f>
        <v/>
      </c>
      <c r="AI910" s="115" t="str">
        <f>IFERROR(IF(VLOOKUP($F910,'Aircraft list'!$A$4:$G$39,5,FALSE)="YES",V910,""),"")</f>
        <v/>
      </c>
      <c r="AJ910" s="101"/>
      <c r="AK910" s="101"/>
      <c r="AL910" s="101"/>
      <c r="AM910" s="102" t="str">
        <f>IFERROR(IF(VLOOKUP($F910,'Aircraft list'!$A$4:$G$39,7,FALSE)="YES",N910,""),"")</f>
        <v/>
      </c>
      <c r="AN910" s="112"/>
      <c r="AO910" s="101"/>
      <c r="AP910" s="101"/>
      <c r="AQ910" s="101"/>
      <c r="AR910" s="111"/>
      <c r="AS910" s="102"/>
      <c r="AT910" s="102"/>
    </row>
    <row r="911" spans="1:46" s="50" customFormat="1">
      <c r="A911" s="84"/>
      <c r="B911" s="75"/>
      <c r="C911" s="76"/>
      <c r="D911" s="77"/>
      <c r="E911" s="73" t="str">
        <f t="shared" si="45"/>
        <v/>
      </c>
      <c r="F911" s="79"/>
      <c r="G911" s="80"/>
      <c r="H911" s="50" t="str">
        <f>IFERROR(IF(VLOOKUP(F911,'Aircraft list'!$A$4:$T$59, 3,FALSE)="YES", "ME", "SE" )," ")</f>
        <v xml:space="preserve"> </v>
      </c>
      <c r="I911" s="80"/>
      <c r="J911" s="81" t="str">
        <f ca="1">IFERROR(IF(AND(
MOD(C911-fctlontodouble(VLOOKUP(B911,#REF!,4,FALSE))/360,1)&gt;=MOD((((MID((MID((IF(ISERR(A911),"",fctsoleil(A911,fctlattodouble(VLOOKUP(B911,#REF!,3,FALSE)),fctlontodouble(VLOOKUP(B911,#REF!,4,FALSE)),FALSE))),1,4)),1,2))*60+MID((MID((IF(ISERR(A911),"",fctsoleil(A911,fctlattodouble(VLOOKUP(B911,#REF!,3,FALSE)),fctlontodouble(VLOOKUP(B911,#REF!,4,FALSE)),FALSE))),1,4)),3,4))/(60*24))-fctlontodouble(VLOOKUP(B911,#REF!,4,FALSE))/360,1),
MOD(C911-fctlontodouble(VLOOKUP(B911,#REF!,4,FALSE))/360,1)&lt;MOD((((MID((MID((IF(ISERR(A911),"",fctsoleil(A911,fctlattodouble(VLOOKUP(B911,#REF!,3,FALSE)),fctlontodouble(VLOOKUP(B911,#REF!,4,FALSE)),FALSE))),7,4)),1,2))*60+MID((MID((IF(ISERR(A911),"",fctsoleil(A911,fctlattodouble(VLOOKUP(B911,#REF!,3,FALSE)),fctlontodouble(VLOOKUP(B911,#REF!,4,FALSE)),FALSE))),7,4)),3,4))/(60*24))-fctlontodouble(VLOOKUP(B911,#REF!,4,FALSE))/360,1)
),1,""),"")</f>
        <v/>
      </c>
      <c r="K911" s="82" t="str">
        <f t="shared" si="46"/>
        <v/>
      </c>
      <c r="L911" s="79" t="str">
        <f ca="1">IFERROR(IF(AND(
MOD(E911-fctlontodouble(VLOOKUP(D911,#REF!,4,FALSE))/360,1)&gt;=MOD((((MID((MID((IF(ISERR(A911),"",fctsoleil(A911,fctlattodouble(VLOOKUP(D911,#REF!,3,FALSE)),fctlontodouble(VLOOKUP(D911,#REF!,4,FALSE)),FALSE))),1,4)),1,2))*60+MID((MID((IF(ISERR(A911),"",fctsoleil(A911,fctlattodouble(VLOOKUP(D911,#REF!,3,FALSE)),fctlontodouble(VLOOKUP(D911,#REF!,4,FALSE)),FALSE))),1,4)),3,4))/(60*24))-fctlontodouble(VLOOKUP(D911,#REF!,4,FALSE))/360,1),
MOD(E911-fctlontodouble(VLOOKUP(D911,#REF!,4,FALSE))/360,1)&lt;MOD((((MID((MID((IF(ISERR(A911),"",fctsoleil(A911,fctlattodouble(VLOOKUP(D911,#REF!,3,FALSE)),fctlontodouble(VLOOKUP(D911,#REF!,4,FALSE)),FALSE))),7,4)),1,2))*60+MID((MID((IF(ISERR(A911),"",fctsoleil(A911,fctlattodouble(VLOOKUP(D911,#REF!,3,FALSE)),fctlontodouble(VLOOKUP(D911,#REF!,4,FALSE)),FALSE))),7,4)),3,4))/(60*24))-fctlontodouble(VLOOKUP(D911,#REF!,4,FALSE))/360,1)
),1," "),"")</f>
        <v/>
      </c>
      <c r="M911" s="79" t="str">
        <f t="shared" si="47"/>
        <v/>
      </c>
      <c r="N911" s="94"/>
      <c r="O911" s="83"/>
      <c r="P911" s="95"/>
      <c r="Q911" s="96"/>
      <c r="R911" s="97" t="str">
        <f>IF(AND(A911&lt;&gt;0,B911&lt;&gt;0,D911&lt;&gt;0,C911&lt;&gt;0,N911&lt;&gt;0),(vol_de_nuit(B911,D911,A911,C911,N911/24)*24),"")</f>
        <v/>
      </c>
      <c r="S911" s="98"/>
      <c r="T911" s="95"/>
      <c r="U911" s="99"/>
      <c r="V911" s="100"/>
      <c r="W911" s="101"/>
      <c r="X911" s="116" t="str">
        <f>IFERROR(IF(AND(VLOOKUP($F911,'Aircraft list'!$A$4:$G$39,2,FALSE)="YES",VLOOKUP($F911,'Aircraft list'!$A$4:$G$39,4,FALSE)="YES"),T911,""),"")</f>
        <v/>
      </c>
      <c r="Y911" s="115" t="str">
        <f>IFERROR(IF(AND(VLOOKUP($F911,'Aircraft list'!$A$4:$G$39,2,FALSE)="YES",VLOOKUP($F911,'Aircraft list'!$A$4:$G$39,4,FALSE)="YES"),V911,""),"")</f>
        <v/>
      </c>
      <c r="Z911" s="116" t="str">
        <f>IFERROR(IF(AND(VLOOKUP($F911,'Aircraft list'!$A$4:$G$39,3,FALSE)="YES",VLOOKUP($F911,'Aircraft list'!$A$4:$G$39,4,FALSE)="YES"),T911,""),"")</f>
        <v/>
      </c>
      <c r="AA911" s="115" t="str">
        <f>IFERROR(IF(AND(VLOOKUP($F911,'Aircraft list'!$A$4:$G$39,3,FALSE)="YES",VLOOKUP($F911,'Aircraft list'!$A$4:$G$39,4,FALSE)="YES"),V911,""),"")</f>
        <v/>
      </c>
      <c r="AB911" s="116" t="str">
        <f>IFERROR(IF(AND(VLOOKUP($F911,'Aircraft list'!$A$4:$G$39,2,FALSE)="YES",VLOOKUP($F911,'Aircraft list'!$A$4:$G$39,6,FALSE)="YES"),T911,""),"")</f>
        <v/>
      </c>
      <c r="AC911" s="115" t="str">
        <f>IFERROR(IF(AND(VLOOKUP($F911,'Aircraft list'!$A$4:$G$39,2,FALSE)="YES",VLOOKUP($F911,'Aircraft list'!$A$4:$G$39,6,FALSE)="YES"),V911,""),"")</f>
        <v/>
      </c>
      <c r="AD911" s="116" t="str">
        <f>IFERROR(IF(AND(VLOOKUP($F911,'Aircraft list'!$A$4:$G$39,3,FALSE)="YES",VLOOKUP($F911,'Aircraft list'!$A$4:$G$39,6,FALSE)="YES"),T911,""),"")</f>
        <v/>
      </c>
      <c r="AE911" s="117" t="str">
        <f>IFERROR(IF(AND(VLOOKUP($F911,'Aircraft list'!$A$4:$G$39,3,FALSE)="YES",VLOOKUP($F911,'Aircraft list'!$A$4:$G$39,6,FALSE)="YES"),U911,""),"")</f>
        <v/>
      </c>
      <c r="AF911" s="115" t="str">
        <f>IFERROR(IF(AND(VLOOKUP($F911,'Aircraft list'!$A$4:$G$39,3,FALSE)="YES",VLOOKUP($F911,'Aircraft list'!$A$4:$G$39,6,FALSE)="YES"),V911,""),"")</f>
        <v/>
      </c>
      <c r="AG911" s="116" t="str">
        <f>IFERROR(IF(VLOOKUP($F911,'Aircraft list'!$A$4:$G$39,5,FALSE)="YES",T911,""),"")</f>
        <v/>
      </c>
      <c r="AH911" s="117" t="str">
        <f>IFERROR(IF(VLOOKUP($F911,'Aircraft list'!$A$4:$G$39,5,FALSE)="YES",U911,""),"")</f>
        <v/>
      </c>
      <c r="AI911" s="115" t="str">
        <f>IFERROR(IF(VLOOKUP($F911,'Aircraft list'!$A$4:$G$39,5,FALSE)="YES",V911,""),"")</f>
        <v/>
      </c>
      <c r="AJ911" s="101"/>
      <c r="AK911" s="101"/>
      <c r="AL911" s="101"/>
      <c r="AM911" s="102" t="str">
        <f>IFERROR(IF(VLOOKUP($F911,'Aircraft list'!$A$4:$G$39,7,FALSE)="YES",N911,""),"")</f>
        <v/>
      </c>
      <c r="AN911" s="112"/>
      <c r="AO911" s="101"/>
      <c r="AP911" s="101"/>
      <c r="AQ911" s="101"/>
      <c r="AR911" s="111"/>
      <c r="AS911" s="102"/>
      <c r="AT911" s="102"/>
    </row>
    <row r="912" spans="1:46" s="50" customFormat="1">
      <c r="A912" s="84"/>
      <c r="B912" s="75"/>
      <c r="C912" s="76"/>
      <c r="D912" s="77"/>
      <c r="E912" s="73" t="str">
        <f t="shared" si="45"/>
        <v/>
      </c>
      <c r="F912" s="79"/>
      <c r="G912" s="80"/>
      <c r="H912" s="50" t="str">
        <f>IFERROR(IF(VLOOKUP(F912,'Aircraft list'!$A$4:$T$59, 3,FALSE)="YES", "ME", "SE" )," ")</f>
        <v xml:space="preserve"> </v>
      </c>
      <c r="I912" s="80"/>
      <c r="J912" s="81" t="str">
        <f ca="1">IFERROR(IF(AND(
MOD(C912-fctlontodouble(VLOOKUP(B912,#REF!,4,FALSE))/360,1)&gt;=MOD((((MID((MID((IF(ISERR(A912),"",fctsoleil(A912,fctlattodouble(VLOOKUP(B912,#REF!,3,FALSE)),fctlontodouble(VLOOKUP(B912,#REF!,4,FALSE)),FALSE))),1,4)),1,2))*60+MID((MID((IF(ISERR(A912),"",fctsoleil(A912,fctlattodouble(VLOOKUP(B912,#REF!,3,FALSE)),fctlontodouble(VLOOKUP(B912,#REF!,4,FALSE)),FALSE))),1,4)),3,4))/(60*24))-fctlontodouble(VLOOKUP(B912,#REF!,4,FALSE))/360,1),
MOD(C912-fctlontodouble(VLOOKUP(B912,#REF!,4,FALSE))/360,1)&lt;MOD((((MID((MID((IF(ISERR(A912),"",fctsoleil(A912,fctlattodouble(VLOOKUP(B912,#REF!,3,FALSE)),fctlontodouble(VLOOKUP(B912,#REF!,4,FALSE)),FALSE))),7,4)),1,2))*60+MID((MID((IF(ISERR(A912),"",fctsoleil(A912,fctlattodouble(VLOOKUP(B912,#REF!,3,FALSE)),fctlontodouble(VLOOKUP(B912,#REF!,4,FALSE)),FALSE))),7,4)),3,4))/(60*24))-fctlontodouble(VLOOKUP(B912,#REF!,4,FALSE))/360,1)
),1,""),"")</f>
        <v/>
      </c>
      <c r="K912" s="82" t="str">
        <f t="shared" si="46"/>
        <v/>
      </c>
      <c r="L912" s="79" t="str">
        <f ca="1">IFERROR(IF(AND(
MOD(E912-fctlontodouble(VLOOKUP(D912,#REF!,4,FALSE))/360,1)&gt;=MOD((((MID((MID((IF(ISERR(A912),"",fctsoleil(A912,fctlattodouble(VLOOKUP(D912,#REF!,3,FALSE)),fctlontodouble(VLOOKUP(D912,#REF!,4,FALSE)),FALSE))),1,4)),1,2))*60+MID((MID((IF(ISERR(A912),"",fctsoleil(A912,fctlattodouble(VLOOKUP(D912,#REF!,3,FALSE)),fctlontodouble(VLOOKUP(D912,#REF!,4,FALSE)),FALSE))),1,4)),3,4))/(60*24))-fctlontodouble(VLOOKUP(D912,#REF!,4,FALSE))/360,1),
MOD(E912-fctlontodouble(VLOOKUP(D912,#REF!,4,FALSE))/360,1)&lt;MOD((((MID((MID((IF(ISERR(A912),"",fctsoleil(A912,fctlattodouble(VLOOKUP(D912,#REF!,3,FALSE)),fctlontodouble(VLOOKUP(D912,#REF!,4,FALSE)),FALSE))),7,4)),1,2))*60+MID((MID((IF(ISERR(A912),"",fctsoleil(A912,fctlattodouble(VLOOKUP(D912,#REF!,3,FALSE)),fctlontodouble(VLOOKUP(D912,#REF!,4,FALSE)),FALSE))),7,4)),3,4))/(60*24))-fctlontodouble(VLOOKUP(D912,#REF!,4,FALSE))/360,1)
),1," "),"")</f>
        <v/>
      </c>
      <c r="M912" s="79" t="str">
        <f t="shared" si="47"/>
        <v/>
      </c>
      <c r="N912" s="94"/>
      <c r="O912" s="83"/>
      <c r="P912" s="95"/>
      <c r="Q912" s="96"/>
      <c r="R912" s="97" t="str">
        <f>IF(AND(A912&lt;&gt;0,B912&lt;&gt;0,D912&lt;&gt;0,C912&lt;&gt;0,N912&lt;&gt;0),(vol_de_nuit(B912,D912,A912,C912,N912/24)*24),"")</f>
        <v/>
      </c>
      <c r="S912" s="98"/>
      <c r="T912" s="95"/>
      <c r="U912" s="99"/>
      <c r="V912" s="100"/>
      <c r="W912" s="101"/>
      <c r="X912" s="116" t="str">
        <f>IFERROR(IF(AND(VLOOKUP($F912,'Aircraft list'!$A$4:$G$39,2,FALSE)="YES",VLOOKUP($F912,'Aircraft list'!$A$4:$G$39,4,FALSE)="YES"),T912,""),"")</f>
        <v/>
      </c>
      <c r="Y912" s="115" t="str">
        <f>IFERROR(IF(AND(VLOOKUP($F912,'Aircraft list'!$A$4:$G$39,2,FALSE)="YES",VLOOKUP($F912,'Aircraft list'!$A$4:$G$39,4,FALSE)="YES"),V912,""),"")</f>
        <v/>
      </c>
      <c r="Z912" s="116" t="str">
        <f>IFERROR(IF(AND(VLOOKUP($F912,'Aircraft list'!$A$4:$G$39,3,FALSE)="YES",VLOOKUP($F912,'Aircraft list'!$A$4:$G$39,4,FALSE)="YES"),T912,""),"")</f>
        <v/>
      </c>
      <c r="AA912" s="115" t="str">
        <f>IFERROR(IF(AND(VLOOKUP($F912,'Aircraft list'!$A$4:$G$39,3,FALSE)="YES",VLOOKUP($F912,'Aircraft list'!$A$4:$G$39,4,FALSE)="YES"),V912,""),"")</f>
        <v/>
      </c>
      <c r="AB912" s="116" t="str">
        <f>IFERROR(IF(AND(VLOOKUP($F912,'Aircraft list'!$A$4:$G$39,2,FALSE)="YES",VLOOKUP($F912,'Aircraft list'!$A$4:$G$39,6,FALSE)="YES"),T912,""),"")</f>
        <v/>
      </c>
      <c r="AC912" s="115" t="str">
        <f>IFERROR(IF(AND(VLOOKUP($F912,'Aircraft list'!$A$4:$G$39,2,FALSE)="YES",VLOOKUP($F912,'Aircraft list'!$A$4:$G$39,6,FALSE)="YES"),V912,""),"")</f>
        <v/>
      </c>
      <c r="AD912" s="116" t="str">
        <f>IFERROR(IF(AND(VLOOKUP($F912,'Aircraft list'!$A$4:$G$39,3,FALSE)="YES",VLOOKUP($F912,'Aircraft list'!$A$4:$G$39,6,FALSE)="YES"),T912,""),"")</f>
        <v/>
      </c>
      <c r="AE912" s="117" t="str">
        <f>IFERROR(IF(AND(VLOOKUP($F912,'Aircraft list'!$A$4:$G$39,3,FALSE)="YES",VLOOKUP($F912,'Aircraft list'!$A$4:$G$39,6,FALSE)="YES"),U912,""),"")</f>
        <v/>
      </c>
      <c r="AF912" s="115" t="str">
        <f>IFERROR(IF(AND(VLOOKUP($F912,'Aircraft list'!$A$4:$G$39,3,FALSE)="YES",VLOOKUP($F912,'Aircraft list'!$A$4:$G$39,6,FALSE)="YES"),V912,""),"")</f>
        <v/>
      </c>
      <c r="AG912" s="116" t="str">
        <f>IFERROR(IF(VLOOKUP($F912,'Aircraft list'!$A$4:$G$39,5,FALSE)="YES",T912,""),"")</f>
        <v/>
      </c>
      <c r="AH912" s="117" t="str">
        <f>IFERROR(IF(VLOOKUP($F912,'Aircraft list'!$A$4:$G$39,5,FALSE)="YES",U912,""),"")</f>
        <v/>
      </c>
      <c r="AI912" s="115" t="str">
        <f>IFERROR(IF(VLOOKUP($F912,'Aircraft list'!$A$4:$G$39,5,FALSE)="YES",V912,""),"")</f>
        <v/>
      </c>
      <c r="AJ912" s="101"/>
      <c r="AK912" s="101"/>
      <c r="AL912" s="101"/>
      <c r="AM912" s="102" t="str">
        <f>IFERROR(IF(VLOOKUP($F912,'Aircraft list'!$A$4:$G$39,7,FALSE)="YES",N912,""),"")</f>
        <v/>
      </c>
      <c r="AN912" s="112"/>
      <c r="AO912" s="101"/>
      <c r="AP912" s="101"/>
      <c r="AQ912" s="101"/>
      <c r="AR912" s="111"/>
      <c r="AS912" s="102"/>
      <c r="AT912" s="102"/>
    </row>
    <row r="913" spans="1:46" s="50" customFormat="1">
      <c r="A913" s="84"/>
      <c r="B913" s="75"/>
      <c r="C913" s="76"/>
      <c r="D913" s="77"/>
      <c r="E913" s="73" t="str">
        <f t="shared" si="45"/>
        <v/>
      </c>
      <c r="F913" s="79"/>
      <c r="G913" s="80"/>
      <c r="H913" s="50" t="str">
        <f>IFERROR(IF(VLOOKUP(F913,'Aircraft list'!$A$4:$T$59, 3,FALSE)="YES", "ME", "SE" )," ")</f>
        <v xml:space="preserve"> </v>
      </c>
      <c r="I913" s="80"/>
      <c r="J913" s="81" t="str">
        <f ca="1">IFERROR(IF(AND(
MOD(C913-fctlontodouble(VLOOKUP(B913,#REF!,4,FALSE))/360,1)&gt;=MOD((((MID((MID((IF(ISERR(A913),"",fctsoleil(A913,fctlattodouble(VLOOKUP(B913,#REF!,3,FALSE)),fctlontodouble(VLOOKUP(B913,#REF!,4,FALSE)),FALSE))),1,4)),1,2))*60+MID((MID((IF(ISERR(A913),"",fctsoleil(A913,fctlattodouble(VLOOKUP(B913,#REF!,3,FALSE)),fctlontodouble(VLOOKUP(B913,#REF!,4,FALSE)),FALSE))),1,4)),3,4))/(60*24))-fctlontodouble(VLOOKUP(B913,#REF!,4,FALSE))/360,1),
MOD(C913-fctlontodouble(VLOOKUP(B913,#REF!,4,FALSE))/360,1)&lt;MOD((((MID((MID((IF(ISERR(A913),"",fctsoleil(A913,fctlattodouble(VLOOKUP(B913,#REF!,3,FALSE)),fctlontodouble(VLOOKUP(B913,#REF!,4,FALSE)),FALSE))),7,4)),1,2))*60+MID((MID((IF(ISERR(A913),"",fctsoleil(A913,fctlattodouble(VLOOKUP(B913,#REF!,3,FALSE)),fctlontodouble(VLOOKUP(B913,#REF!,4,FALSE)),FALSE))),7,4)),3,4))/(60*24))-fctlontodouble(VLOOKUP(B913,#REF!,4,FALSE))/360,1)
),1,""),"")</f>
        <v/>
      </c>
      <c r="K913" s="82" t="str">
        <f t="shared" si="46"/>
        <v/>
      </c>
      <c r="L913" s="79" t="str">
        <f ca="1">IFERROR(IF(AND(
MOD(E913-fctlontodouble(VLOOKUP(D913,#REF!,4,FALSE))/360,1)&gt;=MOD((((MID((MID((IF(ISERR(A913),"",fctsoleil(A913,fctlattodouble(VLOOKUP(D913,#REF!,3,FALSE)),fctlontodouble(VLOOKUP(D913,#REF!,4,FALSE)),FALSE))),1,4)),1,2))*60+MID((MID((IF(ISERR(A913),"",fctsoleil(A913,fctlattodouble(VLOOKUP(D913,#REF!,3,FALSE)),fctlontodouble(VLOOKUP(D913,#REF!,4,FALSE)),FALSE))),1,4)),3,4))/(60*24))-fctlontodouble(VLOOKUP(D913,#REF!,4,FALSE))/360,1),
MOD(E913-fctlontodouble(VLOOKUP(D913,#REF!,4,FALSE))/360,1)&lt;MOD((((MID((MID((IF(ISERR(A913),"",fctsoleil(A913,fctlattodouble(VLOOKUP(D913,#REF!,3,FALSE)),fctlontodouble(VLOOKUP(D913,#REF!,4,FALSE)),FALSE))),7,4)),1,2))*60+MID((MID((IF(ISERR(A913),"",fctsoleil(A913,fctlattodouble(VLOOKUP(D913,#REF!,3,FALSE)),fctlontodouble(VLOOKUP(D913,#REF!,4,FALSE)),FALSE))),7,4)),3,4))/(60*24))-fctlontodouble(VLOOKUP(D913,#REF!,4,FALSE))/360,1)
),1," "),"")</f>
        <v/>
      </c>
      <c r="M913" s="79" t="str">
        <f t="shared" si="47"/>
        <v/>
      </c>
      <c r="N913" s="94"/>
      <c r="O913" s="83"/>
      <c r="P913" s="95"/>
      <c r="Q913" s="96"/>
      <c r="R913" s="97" t="str">
        <f>IF(AND(A913&lt;&gt;0,B913&lt;&gt;0,D913&lt;&gt;0,C913&lt;&gt;0,N913&lt;&gt;0),(vol_de_nuit(B913,D913,A913,C913,N913/24)*24),"")</f>
        <v/>
      </c>
      <c r="S913" s="98"/>
      <c r="T913" s="95"/>
      <c r="U913" s="99"/>
      <c r="V913" s="100"/>
      <c r="W913" s="101"/>
      <c r="X913" s="116" t="str">
        <f>IFERROR(IF(AND(VLOOKUP($F913,'Aircraft list'!$A$4:$G$39,2,FALSE)="YES",VLOOKUP($F913,'Aircraft list'!$A$4:$G$39,4,FALSE)="YES"),T913,""),"")</f>
        <v/>
      </c>
      <c r="Y913" s="115" t="str">
        <f>IFERROR(IF(AND(VLOOKUP($F913,'Aircraft list'!$A$4:$G$39,2,FALSE)="YES",VLOOKUP($F913,'Aircraft list'!$A$4:$G$39,4,FALSE)="YES"),V913,""),"")</f>
        <v/>
      </c>
      <c r="Z913" s="116" t="str">
        <f>IFERROR(IF(AND(VLOOKUP($F913,'Aircraft list'!$A$4:$G$39,3,FALSE)="YES",VLOOKUP($F913,'Aircraft list'!$A$4:$G$39,4,FALSE)="YES"),T913,""),"")</f>
        <v/>
      </c>
      <c r="AA913" s="115" t="str">
        <f>IFERROR(IF(AND(VLOOKUP($F913,'Aircraft list'!$A$4:$G$39,3,FALSE)="YES",VLOOKUP($F913,'Aircraft list'!$A$4:$G$39,4,FALSE)="YES"),V913,""),"")</f>
        <v/>
      </c>
      <c r="AB913" s="116" t="str">
        <f>IFERROR(IF(AND(VLOOKUP($F913,'Aircraft list'!$A$4:$G$39,2,FALSE)="YES",VLOOKUP($F913,'Aircraft list'!$A$4:$G$39,6,FALSE)="YES"),T913,""),"")</f>
        <v/>
      </c>
      <c r="AC913" s="115" t="str">
        <f>IFERROR(IF(AND(VLOOKUP($F913,'Aircraft list'!$A$4:$G$39,2,FALSE)="YES",VLOOKUP($F913,'Aircraft list'!$A$4:$G$39,6,FALSE)="YES"),V913,""),"")</f>
        <v/>
      </c>
      <c r="AD913" s="116" t="str">
        <f>IFERROR(IF(AND(VLOOKUP($F913,'Aircraft list'!$A$4:$G$39,3,FALSE)="YES",VLOOKUP($F913,'Aircraft list'!$A$4:$G$39,6,FALSE)="YES"),T913,""),"")</f>
        <v/>
      </c>
      <c r="AE913" s="117" t="str">
        <f>IFERROR(IF(AND(VLOOKUP($F913,'Aircraft list'!$A$4:$G$39,3,FALSE)="YES",VLOOKUP($F913,'Aircraft list'!$A$4:$G$39,6,FALSE)="YES"),U913,""),"")</f>
        <v/>
      </c>
      <c r="AF913" s="115" t="str">
        <f>IFERROR(IF(AND(VLOOKUP($F913,'Aircraft list'!$A$4:$G$39,3,FALSE)="YES",VLOOKUP($F913,'Aircraft list'!$A$4:$G$39,6,FALSE)="YES"),V913,""),"")</f>
        <v/>
      </c>
      <c r="AG913" s="116" t="str">
        <f>IFERROR(IF(VLOOKUP($F913,'Aircraft list'!$A$4:$G$39,5,FALSE)="YES",T913,""),"")</f>
        <v/>
      </c>
      <c r="AH913" s="117" t="str">
        <f>IFERROR(IF(VLOOKUP($F913,'Aircraft list'!$A$4:$G$39,5,FALSE)="YES",U913,""),"")</f>
        <v/>
      </c>
      <c r="AI913" s="115" t="str">
        <f>IFERROR(IF(VLOOKUP($F913,'Aircraft list'!$A$4:$G$39,5,FALSE)="YES",V913,""),"")</f>
        <v/>
      </c>
      <c r="AJ913" s="101"/>
      <c r="AK913" s="101"/>
      <c r="AL913" s="101"/>
      <c r="AM913" s="102" t="str">
        <f>IFERROR(IF(VLOOKUP($F913,'Aircraft list'!$A$4:$G$39,7,FALSE)="YES",N913,""),"")</f>
        <v/>
      </c>
      <c r="AN913" s="112"/>
      <c r="AO913" s="101"/>
      <c r="AP913" s="101"/>
      <c r="AQ913" s="101"/>
      <c r="AR913" s="111"/>
      <c r="AS913" s="102"/>
      <c r="AT913" s="102"/>
    </row>
    <row r="914" spans="1:46" s="50" customFormat="1">
      <c r="A914" s="84"/>
      <c r="B914" s="75"/>
      <c r="C914" s="76"/>
      <c r="D914" s="77"/>
      <c r="E914" s="73" t="str">
        <f t="shared" si="45"/>
        <v/>
      </c>
      <c r="F914" s="79"/>
      <c r="G914" s="80"/>
      <c r="H914" s="50" t="str">
        <f>IFERROR(IF(VLOOKUP(F914,'Aircraft list'!$A$4:$T$59, 3,FALSE)="YES", "ME", "SE" )," ")</f>
        <v xml:space="preserve"> </v>
      </c>
      <c r="I914" s="80"/>
      <c r="J914" s="81" t="str">
        <f ca="1">IFERROR(IF(AND(
MOD(C914-fctlontodouble(VLOOKUP(B914,#REF!,4,FALSE))/360,1)&gt;=MOD((((MID((MID((IF(ISERR(A914),"",fctsoleil(A914,fctlattodouble(VLOOKUP(B914,#REF!,3,FALSE)),fctlontodouble(VLOOKUP(B914,#REF!,4,FALSE)),FALSE))),1,4)),1,2))*60+MID((MID((IF(ISERR(A914),"",fctsoleil(A914,fctlattodouble(VLOOKUP(B914,#REF!,3,FALSE)),fctlontodouble(VLOOKUP(B914,#REF!,4,FALSE)),FALSE))),1,4)),3,4))/(60*24))-fctlontodouble(VLOOKUP(B914,#REF!,4,FALSE))/360,1),
MOD(C914-fctlontodouble(VLOOKUP(B914,#REF!,4,FALSE))/360,1)&lt;MOD((((MID((MID((IF(ISERR(A914),"",fctsoleil(A914,fctlattodouble(VLOOKUP(B914,#REF!,3,FALSE)),fctlontodouble(VLOOKUP(B914,#REF!,4,FALSE)),FALSE))),7,4)),1,2))*60+MID((MID((IF(ISERR(A914),"",fctsoleil(A914,fctlattodouble(VLOOKUP(B914,#REF!,3,FALSE)),fctlontodouble(VLOOKUP(B914,#REF!,4,FALSE)),FALSE))),7,4)),3,4))/(60*24))-fctlontodouble(VLOOKUP(B914,#REF!,4,FALSE))/360,1)
),1,""),"")</f>
        <v/>
      </c>
      <c r="K914" s="82" t="str">
        <f t="shared" si="46"/>
        <v/>
      </c>
      <c r="L914" s="79" t="str">
        <f ca="1">IFERROR(IF(AND(
MOD(E914-fctlontodouble(VLOOKUP(D914,#REF!,4,FALSE))/360,1)&gt;=MOD((((MID((MID((IF(ISERR(A914),"",fctsoleil(A914,fctlattodouble(VLOOKUP(D914,#REF!,3,FALSE)),fctlontodouble(VLOOKUP(D914,#REF!,4,FALSE)),FALSE))),1,4)),1,2))*60+MID((MID((IF(ISERR(A914),"",fctsoleil(A914,fctlattodouble(VLOOKUP(D914,#REF!,3,FALSE)),fctlontodouble(VLOOKUP(D914,#REF!,4,FALSE)),FALSE))),1,4)),3,4))/(60*24))-fctlontodouble(VLOOKUP(D914,#REF!,4,FALSE))/360,1),
MOD(E914-fctlontodouble(VLOOKUP(D914,#REF!,4,FALSE))/360,1)&lt;MOD((((MID((MID((IF(ISERR(A914),"",fctsoleil(A914,fctlattodouble(VLOOKUP(D914,#REF!,3,FALSE)),fctlontodouble(VLOOKUP(D914,#REF!,4,FALSE)),FALSE))),7,4)),1,2))*60+MID((MID((IF(ISERR(A914),"",fctsoleil(A914,fctlattodouble(VLOOKUP(D914,#REF!,3,FALSE)),fctlontodouble(VLOOKUP(D914,#REF!,4,FALSE)),FALSE))),7,4)),3,4))/(60*24))-fctlontodouble(VLOOKUP(D914,#REF!,4,FALSE))/360,1)
),1," "),"")</f>
        <v/>
      </c>
      <c r="M914" s="79" t="str">
        <f t="shared" si="47"/>
        <v/>
      </c>
      <c r="N914" s="94"/>
      <c r="O914" s="83"/>
      <c r="P914" s="95"/>
      <c r="Q914" s="96"/>
      <c r="R914" s="97" t="str">
        <f>IF(AND(A914&lt;&gt;0,B914&lt;&gt;0,D914&lt;&gt;0,C914&lt;&gt;0,N914&lt;&gt;0),(vol_de_nuit(B914,D914,A914,C914,N914/24)*24),"")</f>
        <v/>
      </c>
      <c r="S914" s="98"/>
      <c r="T914" s="95"/>
      <c r="U914" s="99"/>
      <c r="V914" s="100"/>
      <c r="W914" s="101"/>
      <c r="X914" s="116" t="str">
        <f>IFERROR(IF(AND(VLOOKUP($F914,'Aircraft list'!$A$4:$G$39,2,FALSE)="YES",VLOOKUP($F914,'Aircraft list'!$A$4:$G$39,4,FALSE)="YES"),T914,""),"")</f>
        <v/>
      </c>
      <c r="Y914" s="115" t="str">
        <f>IFERROR(IF(AND(VLOOKUP($F914,'Aircraft list'!$A$4:$G$39,2,FALSE)="YES",VLOOKUP($F914,'Aircraft list'!$A$4:$G$39,4,FALSE)="YES"),V914,""),"")</f>
        <v/>
      </c>
      <c r="Z914" s="116" t="str">
        <f>IFERROR(IF(AND(VLOOKUP($F914,'Aircraft list'!$A$4:$G$39,3,FALSE)="YES",VLOOKUP($F914,'Aircraft list'!$A$4:$G$39,4,FALSE)="YES"),T914,""),"")</f>
        <v/>
      </c>
      <c r="AA914" s="115" t="str">
        <f>IFERROR(IF(AND(VLOOKUP($F914,'Aircraft list'!$A$4:$G$39,3,FALSE)="YES",VLOOKUP($F914,'Aircraft list'!$A$4:$G$39,4,FALSE)="YES"),V914,""),"")</f>
        <v/>
      </c>
      <c r="AB914" s="116" t="str">
        <f>IFERROR(IF(AND(VLOOKUP($F914,'Aircraft list'!$A$4:$G$39,2,FALSE)="YES",VLOOKUP($F914,'Aircraft list'!$A$4:$G$39,6,FALSE)="YES"),T914,""),"")</f>
        <v/>
      </c>
      <c r="AC914" s="115" t="str">
        <f>IFERROR(IF(AND(VLOOKUP($F914,'Aircraft list'!$A$4:$G$39,2,FALSE)="YES",VLOOKUP($F914,'Aircraft list'!$A$4:$G$39,6,FALSE)="YES"),V914,""),"")</f>
        <v/>
      </c>
      <c r="AD914" s="116" t="str">
        <f>IFERROR(IF(AND(VLOOKUP($F914,'Aircraft list'!$A$4:$G$39,3,FALSE)="YES",VLOOKUP($F914,'Aircraft list'!$A$4:$G$39,6,FALSE)="YES"),T914,""),"")</f>
        <v/>
      </c>
      <c r="AE914" s="117" t="str">
        <f>IFERROR(IF(AND(VLOOKUP($F914,'Aircraft list'!$A$4:$G$39,3,FALSE)="YES",VLOOKUP($F914,'Aircraft list'!$A$4:$G$39,6,FALSE)="YES"),U914,""),"")</f>
        <v/>
      </c>
      <c r="AF914" s="115" t="str">
        <f>IFERROR(IF(AND(VLOOKUP($F914,'Aircraft list'!$A$4:$G$39,3,FALSE)="YES",VLOOKUP($F914,'Aircraft list'!$A$4:$G$39,6,FALSE)="YES"),V914,""),"")</f>
        <v/>
      </c>
      <c r="AG914" s="116" t="str">
        <f>IFERROR(IF(VLOOKUP($F914,'Aircraft list'!$A$4:$G$39,5,FALSE)="YES",T914,""),"")</f>
        <v/>
      </c>
      <c r="AH914" s="117" t="str">
        <f>IFERROR(IF(VLOOKUP($F914,'Aircraft list'!$A$4:$G$39,5,FALSE)="YES",U914,""),"")</f>
        <v/>
      </c>
      <c r="AI914" s="115" t="str">
        <f>IFERROR(IF(VLOOKUP($F914,'Aircraft list'!$A$4:$G$39,5,FALSE)="YES",V914,""),"")</f>
        <v/>
      </c>
      <c r="AJ914" s="101"/>
      <c r="AK914" s="101"/>
      <c r="AL914" s="101"/>
      <c r="AM914" s="102" t="str">
        <f>IFERROR(IF(VLOOKUP($F914,'Aircraft list'!$A$4:$G$39,7,FALSE)="YES",N914,""),"")</f>
        <v/>
      </c>
      <c r="AN914" s="112"/>
      <c r="AO914" s="101"/>
      <c r="AP914" s="101"/>
      <c r="AQ914" s="101"/>
      <c r="AR914" s="111"/>
      <c r="AS914" s="102"/>
      <c r="AT914" s="102"/>
    </row>
    <row r="915" spans="1:46" s="50" customFormat="1">
      <c r="A915" s="84"/>
      <c r="B915" s="75"/>
      <c r="C915" s="76"/>
      <c r="D915" s="77"/>
      <c r="E915" s="73" t="str">
        <f t="shared" si="45"/>
        <v/>
      </c>
      <c r="F915" s="79"/>
      <c r="G915" s="80"/>
      <c r="H915" s="50" t="str">
        <f>IFERROR(IF(VLOOKUP(F915,'Aircraft list'!$A$4:$T$59, 3,FALSE)="YES", "ME", "SE" )," ")</f>
        <v xml:space="preserve"> </v>
      </c>
      <c r="I915" s="80"/>
      <c r="J915" s="81" t="str">
        <f ca="1">IFERROR(IF(AND(
MOD(C915-fctlontodouble(VLOOKUP(B915,#REF!,4,FALSE))/360,1)&gt;=MOD((((MID((MID((IF(ISERR(A915),"",fctsoleil(A915,fctlattodouble(VLOOKUP(B915,#REF!,3,FALSE)),fctlontodouble(VLOOKUP(B915,#REF!,4,FALSE)),FALSE))),1,4)),1,2))*60+MID((MID((IF(ISERR(A915),"",fctsoleil(A915,fctlattodouble(VLOOKUP(B915,#REF!,3,FALSE)),fctlontodouble(VLOOKUP(B915,#REF!,4,FALSE)),FALSE))),1,4)),3,4))/(60*24))-fctlontodouble(VLOOKUP(B915,#REF!,4,FALSE))/360,1),
MOD(C915-fctlontodouble(VLOOKUP(B915,#REF!,4,FALSE))/360,1)&lt;MOD((((MID((MID((IF(ISERR(A915),"",fctsoleil(A915,fctlattodouble(VLOOKUP(B915,#REF!,3,FALSE)),fctlontodouble(VLOOKUP(B915,#REF!,4,FALSE)),FALSE))),7,4)),1,2))*60+MID((MID((IF(ISERR(A915),"",fctsoleil(A915,fctlattodouble(VLOOKUP(B915,#REF!,3,FALSE)),fctlontodouble(VLOOKUP(B915,#REF!,4,FALSE)),FALSE))),7,4)),3,4))/(60*24))-fctlontodouble(VLOOKUP(B915,#REF!,4,FALSE))/360,1)
),1,""),"")</f>
        <v/>
      </c>
      <c r="K915" s="82" t="str">
        <f t="shared" si="46"/>
        <v/>
      </c>
      <c r="L915" s="79" t="str">
        <f ca="1">IFERROR(IF(AND(
MOD(E915-fctlontodouble(VLOOKUP(D915,#REF!,4,FALSE))/360,1)&gt;=MOD((((MID((MID((IF(ISERR(A915),"",fctsoleil(A915,fctlattodouble(VLOOKUP(D915,#REF!,3,FALSE)),fctlontodouble(VLOOKUP(D915,#REF!,4,FALSE)),FALSE))),1,4)),1,2))*60+MID((MID((IF(ISERR(A915),"",fctsoleil(A915,fctlattodouble(VLOOKUP(D915,#REF!,3,FALSE)),fctlontodouble(VLOOKUP(D915,#REF!,4,FALSE)),FALSE))),1,4)),3,4))/(60*24))-fctlontodouble(VLOOKUP(D915,#REF!,4,FALSE))/360,1),
MOD(E915-fctlontodouble(VLOOKUP(D915,#REF!,4,FALSE))/360,1)&lt;MOD((((MID((MID((IF(ISERR(A915),"",fctsoleil(A915,fctlattodouble(VLOOKUP(D915,#REF!,3,FALSE)),fctlontodouble(VLOOKUP(D915,#REF!,4,FALSE)),FALSE))),7,4)),1,2))*60+MID((MID((IF(ISERR(A915),"",fctsoleil(A915,fctlattodouble(VLOOKUP(D915,#REF!,3,FALSE)),fctlontodouble(VLOOKUP(D915,#REF!,4,FALSE)),FALSE))),7,4)),3,4))/(60*24))-fctlontodouble(VLOOKUP(D915,#REF!,4,FALSE))/360,1)
),1," "),"")</f>
        <v/>
      </c>
      <c r="M915" s="79" t="str">
        <f t="shared" si="47"/>
        <v/>
      </c>
      <c r="N915" s="94"/>
      <c r="O915" s="83"/>
      <c r="P915" s="95"/>
      <c r="Q915" s="96"/>
      <c r="R915" s="97" t="str">
        <f>IF(AND(A915&lt;&gt;0,B915&lt;&gt;0,D915&lt;&gt;0,C915&lt;&gt;0,N915&lt;&gt;0),(vol_de_nuit(B915,D915,A915,C915,N915/24)*24),"")</f>
        <v/>
      </c>
      <c r="S915" s="98"/>
      <c r="T915" s="95"/>
      <c r="U915" s="99"/>
      <c r="V915" s="100"/>
      <c r="W915" s="101"/>
      <c r="X915" s="116" t="str">
        <f>IFERROR(IF(AND(VLOOKUP($F915,'Aircraft list'!$A$4:$G$39,2,FALSE)="YES",VLOOKUP($F915,'Aircraft list'!$A$4:$G$39,4,FALSE)="YES"),T915,""),"")</f>
        <v/>
      </c>
      <c r="Y915" s="115" t="str">
        <f>IFERROR(IF(AND(VLOOKUP($F915,'Aircraft list'!$A$4:$G$39,2,FALSE)="YES",VLOOKUP($F915,'Aircraft list'!$A$4:$G$39,4,FALSE)="YES"),V915,""),"")</f>
        <v/>
      </c>
      <c r="Z915" s="116" t="str">
        <f>IFERROR(IF(AND(VLOOKUP($F915,'Aircraft list'!$A$4:$G$39,3,FALSE)="YES",VLOOKUP($F915,'Aircraft list'!$A$4:$G$39,4,FALSE)="YES"),T915,""),"")</f>
        <v/>
      </c>
      <c r="AA915" s="115" t="str">
        <f>IFERROR(IF(AND(VLOOKUP($F915,'Aircraft list'!$A$4:$G$39,3,FALSE)="YES",VLOOKUP($F915,'Aircraft list'!$A$4:$G$39,4,FALSE)="YES"),V915,""),"")</f>
        <v/>
      </c>
      <c r="AB915" s="116" t="str">
        <f>IFERROR(IF(AND(VLOOKUP($F915,'Aircraft list'!$A$4:$G$39,2,FALSE)="YES",VLOOKUP($F915,'Aircraft list'!$A$4:$G$39,6,FALSE)="YES"),T915,""),"")</f>
        <v/>
      </c>
      <c r="AC915" s="115" t="str">
        <f>IFERROR(IF(AND(VLOOKUP($F915,'Aircraft list'!$A$4:$G$39,2,FALSE)="YES",VLOOKUP($F915,'Aircraft list'!$A$4:$G$39,6,FALSE)="YES"),V915,""),"")</f>
        <v/>
      </c>
      <c r="AD915" s="116" t="str">
        <f>IFERROR(IF(AND(VLOOKUP($F915,'Aircraft list'!$A$4:$G$39,3,FALSE)="YES",VLOOKUP($F915,'Aircraft list'!$A$4:$G$39,6,FALSE)="YES"),T915,""),"")</f>
        <v/>
      </c>
      <c r="AE915" s="117" t="str">
        <f>IFERROR(IF(AND(VLOOKUP($F915,'Aircraft list'!$A$4:$G$39,3,FALSE)="YES",VLOOKUP($F915,'Aircraft list'!$A$4:$G$39,6,FALSE)="YES"),U915,""),"")</f>
        <v/>
      </c>
      <c r="AF915" s="115" t="str">
        <f>IFERROR(IF(AND(VLOOKUP($F915,'Aircraft list'!$A$4:$G$39,3,FALSE)="YES",VLOOKUP($F915,'Aircraft list'!$A$4:$G$39,6,FALSE)="YES"),V915,""),"")</f>
        <v/>
      </c>
      <c r="AG915" s="116" t="str">
        <f>IFERROR(IF(VLOOKUP($F915,'Aircraft list'!$A$4:$G$39,5,FALSE)="YES",T915,""),"")</f>
        <v/>
      </c>
      <c r="AH915" s="117" t="str">
        <f>IFERROR(IF(VLOOKUP($F915,'Aircraft list'!$A$4:$G$39,5,FALSE)="YES",U915,""),"")</f>
        <v/>
      </c>
      <c r="AI915" s="115" t="str">
        <f>IFERROR(IF(VLOOKUP($F915,'Aircraft list'!$A$4:$G$39,5,FALSE)="YES",V915,""),"")</f>
        <v/>
      </c>
      <c r="AJ915" s="101"/>
      <c r="AK915" s="101"/>
      <c r="AL915" s="101"/>
      <c r="AM915" s="102" t="str">
        <f>IFERROR(IF(VLOOKUP($F915,'Aircraft list'!$A$4:$G$39,7,FALSE)="YES",N915,""),"")</f>
        <v/>
      </c>
      <c r="AN915" s="112"/>
      <c r="AO915" s="101"/>
      <c r="AP915" s="101"/>
      <c r="AQ915" s="101"/>
      <c r="AR915" s="111"/>
      <c r="AS915" s="102"/>
      <c r="AT915" s="102"/>
    </row>
    <row r="916" spans="1:46" s="50" customFormat="1">
      <c r="A916" s="84"/>
      <c r="B916" s="75"/>
      <c r="C916" s="76"/>
      <c r="D916" s="77"/>
      <c r="E916" s="73" t="str">
        <f t="shared" si="45"/>
        <v/>
      </c>
      <c r="F916" s="79"/>
      <c r="G916" s="80"/>
      <c r="H916" s="50" t="str">
        <f>IFERROR(IF(VLOOKUP(F916,'Aircraft list'!$A$4:$T$59, 3,FALSE)="YES", "ME", "SE" )," ")</f>
        <v xml:space="preserve"> </v>
      </c>
      <c r="I916" s="80"/>
      <c r="J916" s="81" t="str">
        <f ca="1">IFERROR(IF(AND(
MOD(C916-fctlontodouble(VLOOKUP(B916,#REF!,4,FALSE))/360,1)&gt;=MOD((((MID((MID((IF(ISERR(A916),"",fctsoleil(A916,fctlattodouble(VLOOKUP(B916,#REF!,3,FALSE)),fctlontodouble(VLOOKUP(B916,#REF!,4,FALSE)),FALSE))),1,4)),1,2))*60+MID((MID((IF(ISERR(A916),"",fctsoleil(A916,fctlattodouble(VLOOKUP(B916,#REF!,3,FALSE)),fctlontodouble(VLOOKUP(B916,#REF!,4,FALSE)),FALSE))),1,4)),3,4))/(60*24))-fctlontodouble(VLOOKUP(B916,#REF!,4,FALSE))/360,1),
MOD(C916-fctlontodouble(VLOOKUP(B916,#REF!,4,FALSE))/360,1)&lt;MOD((((MID((MID((IF(ISERR(A916),"",fctsoleil(A916,fctlattodouble(VLOOKUP(B916,#REF!,3,FALSE)),fctlontodouble(VLOOKUP(B916,#REF!,4,FALSE)),FALSE))),7,4)),1,2))*60+MID((MID((IF(ISERR(A916),"",fctsoleil(A916,fctlattodouble(VLOOKUP(B916,#REF!,3,FALSE)),fctlontodouble(VLOOKUP(B916,#REF!,4,FALSE)),FALSE))),7,4)),3,4))/(60*24))-fctlontodouble(VLOOKUP(B916,#REF!,4,FALSE))/360,1)
),1,""),"")</f>
        <v/>
      </c>
      <c r="K916" s="82" t="str">
        <f t="shared" si="46"/>
        <v/>
      </c>
      <c r="L916" s="79" t="str">
        <f ca="1">IFERROR(IF(AND(
MOD(E916-fctlontodouble(VLOOKUP(D916,#REF!,4,FALSE))/360,1)&gt;=MOD((((MID((MID((IF(ISERR(A916),"",fctsoleil(A916,fctlattodouble(VLOOKUP(D916,#REF!,3,FALSE)),fctlontodouble(VLOOKUP(D916,#REF!,4,FALSE)),FALSE))),1,4)),1,2))*60+MID((MID((IF(ISERR(A916),"",fctsoleil(A916,fctlattodouble(VLOOKUP(D916,#REF!,3,FALSE)),fctlontodouble(VLOOKUP(D916,#REF!,4,FALSE)),FALSE))),1,4)),3,4))/(60*24))-fctlontodouble(VLOOKUP(D916,#REF!,4,FALSE))/360,1),
MOD(E916-fctlontodouble(VLOOKUP(D916,#REF!,4,FALSE))/360,1)&lt;MOD((((MID((MID((IF(ISERR(A916),"",fctsoleil(A916,fctlattodouble(VLOOKUP(D916,#REF!,3,FALSE)),fctlontodouble(VLOOKUP(D916,#REF!,4,FALSE)),FALSE))),7,4)),1,2))*60+MID((MID((IF(ISERR(A916),"",fctsoleil(A916,fctlattodouble(VLOOKUP(D916,#REF!,3,FALSE)),fctlontodouble(VLOOKUP(D916,#REF!,4,FALSE)),FALSE))),7,4)),3,4))/(60*24))-fctlontodouble(VLOOKUP(D916,#REF!,4,FALSE))/360,1)
),1," "),"")</f>
        <v/>
      </c>
      <c r="M916" s="79" t="str">
        <f t="shared" si="47"/>
        <v/>
      </c>
      <c r="N916" s="94"/>
      <c r="O916" s="83"/>
      <c r="P916" s="95"/>
      <c r="Q916" s="96"/>
      <c r="R916" s="97" t="str">
        <f>IF(AND(A916&lt;&gt;0,B916&lt;&gt;0,D916&lt;&gt;0,C916&lt;&gt;0,N916&lt;&gt;0),(vol_de_nuit(B916,D916,A916,C916,N916/24)*24),"")</f>
        <v/>
      </c>
      <c r="S916" s="98"/>
      <c r="T916" s="95"/>
      <c r="U916" s="99"/>
      <c r="V916" s="100"/>
      <c r="W916" s="101"/>
      <c r="X916" s="116" t="str">
        <f>IFERROR(IF(AND(VLOOKUP($F916,'Aircraft list'!$A$4:$G$39,2,FALSE)="YES",VLOOKUP($F916,'Aircraft list'!$A$4:$G$39,4,FALSE)="YES"),T916,""),"")</f>
        <v/>
      </c>
      <c r="Y916" s="115" t="str">
        <f>IFERROR(IF(AND(VLOOKUP($F916,'Aircraft list'!$A$4:$G$39,2,FALSE)="YES",VLOOKUP($F916,'Aircraft list'!$A$4:$G$39,4,FALSE)="YES"),V916,""),"")</f>
        <v/>
      </c>
      <c r="Z916" s="116" t="str">
        <f>IFERROR(IF(AND(VLOOKUP($F916,'Aircraft list'!$A$4:$G$39,3,FALSE)="YES",VLOOKUP($F916,'Aircraft list'!$A$4:$G$39,4,FALSE)="YES"),T916,""),"")</f>
        <v/>
      </c>
      <c r="AA916" s="115" t="str">
        <f>IFERROR(IF(AND(VLOOKUP($F916,'Aircraft list'!$A$4:$G$39,3,FALSE)="YES",VLOOKUP($F916,'Aircraft list'!$A$4:$G$39,4,FALSE)="YES"),V916,""),"")</f>
        <v/>
      </c>
      <c r="AB916" s="116" t="str">
        <f>IFERROR(IF(AND(VLOOKUP($F916,'Aircraft list'!$A$4:$G$39,2,FALSE)="YES",VLOOKUP($F916,'Aircraft list'!$A$4:$G$39,6,FALSE)="YES"),T916,""),"")</f>
        <v/>
      </c>
      <c r="AC916" s="115" t="str">
        <f>IFERROR(IF(AND(VLOOKUP($F916,'Aircraft list'!$A$4:$G$39,2,FALSE)="YES",VLOOKUP($F916,'Aircraft list'!$A$4:$G$39,6,FALSE)="YES"),V916,""),"")</f>
        <v/>
      </c>
      <c r="AD916" s="116" t="str">
        <f>IFERROR(IF(AND(VLOOKUP($F916,'Aircraft list'!$A$4:$G$39,3,FALSE)="YES",VLOOKUP($F916,'Aircraft list'!$A$4:$G$39,6,FALSE)="YES"),T916,""),"")</f>
        <v/>
      </c>
      <c r="AE916" s="117" t="str">
        <f>IFERROR(IF(AND(VLOOKUP($F916,'Aircraft list'!$A$4:$G$39,3,FALSE)="YES",VLOOKUP($F916,'Aircraft list'!$A$4:$G$39,6,FALSE)="YES"),U916,""),"")</f>
        <v/>
      </c>
      <c r="AF916" s="115" t="str">
        <f>IFERROR(IF(AND(VLOOKUP($F916,'Aircraft list'!$A$4:$G$39,3,FALSE)="YES",VLOOKUP($F916,'Aircraft list'!$A$4:$G$39,6,FALSE)="YES"),V916,""),"")</f>
        <v/>
      </c>
      <c r="AG916" s="116" t="str">
        <f>IFERROR(IF(VLOOKUP($F916,'Aircraft list'!$A$4:$G$39,5,FALSE)="YES",T916,""),"")</f>
        <v/>
      </c>
      <c r="AH916" s="117" t="str">
        <f>IFERROR(IF(VLOOKUP($F916,'Aircraft list'!$A$4:$G$39,5,FALSE)="YES",U916,""),"")</f>
        <v/>
      </c>
      <c r="AI916" s="115" t="str">
        <f>IFERROR(IF(VLOOKUP($F916,'Aircraft list'!$A$4:$G$39,5,FALSE)="YES",V916,""),"")</f>
        <v/>
      </c>
      <c r="AJ916" s="101"/>
      <c r="AK916" s="101"/>
      <c r="AL916" s="101"/>
      <c r="AM916" s="102" t="str">
        <f>IFERROR(IF(VLOOKUP($F916,'Aircraft list'!$A$4:$G$39,7,FALSE)="YES",N916,""),"")</f>
        <v/>
      </c>
      <c r="AN916" s="112"/>
      <c r="AO916" s="101"/>
      <c r="AP916" s="101"/>
      <c r="AQ916" s="101"/>
      <c r="AR916" s="111"/>
      <c r="AS916" s="102"/>
      <c r="AT916" s="102"/>
    </row>
    <row r="917" spans="1:46" s="50" customFormat="1">
      <c r="A917" s="84"/>
      <c r="B917" s="75"/>
      <c r="C917" s="76"/>
      <c r="D917" s="77"/>
      <c r="E917" s="73" t="str">
        <f t="shared" si="45"/>
        <v/>
      </c>
      <c r="F917" s="79"/>
      <c r="G917" s="80"/>
      <c r="H917" s="50" t="str">
        <f>IFERROR(IF(VLOOKUP(F917,'Aircraft list'!$A$4:$T$59, 3,FALSE)="YES", "ME", "SE" )," ")</f>
        <v xml:space="preserve"> </v>
      </c>
      <c r="I917" s="80"/>
      <c r="J917" s="81" t="str">
        <f ca="1">IFERROR(IF(AND(
MOD(C917-fctlontodouble(VLOOKUP(B917,#REF!,4,FALSE))/360,1)&gt;=MOD((((MID((MID((IF(ISERR(A917),"",fctsoleil(A917,fctlattodouble(VLOOKUP(B917,#REF!,3,FALSE)),fctlontodouble(VLOOKUP(B917,#REF!,4,FALSE)),FALSE))),1,4)),1,2))*60+MID((MID((IF(ISERR(A917),"",fctsoleil(A917,fctlattodouble(VLOOKUP(B917,#REF!,3,FALSE)),fctlontodouble(VLOOKUP(B917,#REF!,4,FALSE)),FALSE))),1,4)),3,4))/(60*24))-fctlontodouble(VLOOKUP(B917,#REF!,4,FALSE))/360,1),
MOD(C917-fctlontodouble(VLOOKUP(B917,#REF!,4,FALSE))/360,1)&lt;MOD((((MID((MID((IF(ISERR(A917),"",fctsoleil(A917,fctlattodouble(VLOOKUP(B917,#REF!,3,FALSE)),fctlontodouble(VLOOKUP(B917,#REF!,4,FALSE)),FALSE))),7,4)),1,2))*60+MID((MID((IF(ISERR(A917),"",fctsoleil(A917,fctlattodouble(VLOOKUP(B917,#REF!,3,FALSE)),fctlontodouble(VLOOKUP(B917,#REF!,4,FALSE)),FALSE))),7,4)),3,4))/(60*24))-fctlontodouble(VLOOKUP(B917,#REF!,4,FALSE))/360,1)
),1,""),"")</f>
        <v/>
      </c>
      <c r="K917" s="82" t="str">
        <f t="shared" si="46"/>
        <v/>
      </c>
      <c r="L917" s="79" t="str">
        <f ca="1">IFERROR(IF(AND(
MOD(E917-fctlontodouble(VLOOKUP(D917,#REF!,4,FALSE))/360,1)&gt;=MOD((((MID((MID((IF(ISERR(A917),"",fctsoleil(A917,fctlattodouble(VLOOKUP(D917,#REF!,3,FALSE)),fctlontodouble(VLOOKUP(D917,#REF!,4,FALSE)),FALSE))),1,4)),1,2))*60+MID((MID((IF(ISERR(A917),"",fctsoleil(A917,fctlattodouble(VLOOKUP(D917,#REF!,3,FALSE)),fctlontodouble(VLOOKUP(D917,#REF!,4,FALSE)),FALSE))),1,4)),3,4))/(60*24))-fctlontodouble(VLOOKUP(D917,#REF!,4,FALSE))/360,1),
MOD(E917-fctlontodouble(VLOOKUP(D917,#REF!,4,FALSE))/360,1)&lt;MOD((((MID((MID((IF(ISERR(A917),"",fctsoleil(A917,fctlattodouble(VLOOKUP(D917,#REF!,3,FALSE)),fctlontodouble(VLOOKUP(D917,#REF!,4,FALSE)),FALSE))),7,4)),1,2))*60+MID((MID((IF(ISERR(A917),"",fctsoleil(A917,fctlattodouble(VLOOKUP(D917,#REF!,3,FALSE)),fctlontodouble(VLOOKUP(D917,#REF!,4,FALSE)),FALSE))),7,4)),3,4))/(60*24))-fctlontodouble(VLOOKUP(D917,#REF!,4,FALSE))/360,1)
),1," "),"")</f>
        <v/>
      </c>
      <c r="M917" s="79" t="str">
        <f t="shared" si="47"/>
        <v/>
      </c>
      <c r="N917" s="94"/>
      <c r="O917" s="83"/>
      <c r="P917" s="95"/>
      <c r="Q917" s="96"/>
      <c r="R917" s="97" t="str">
        <f>IF(AND(A917&lt;&gt;0,B917&lt;&gt;0,D917&lt;&gt;0,C917&lt;&gt;0,N917&lt;&gt;0),(vol_de_nuit(B917,D917,A917,C917,N917/24)*24),"")</f>
        <v/>
      </c>
      <c r="S917" s="98"/>
      <c r="T917" s="95"/>
      <c r="U917" s="99"/>
      <c r="V917" s="100"/>
      <c r="W917" s="101"/>
      <c r="X917" s="116" t="str">
        <f>IFERROR(IF(AND(VLOOKUP($F917,'Aircraft list'!$A$4:$G$39,2,FALSE)="YES",VLOOKUP($F917,'Aircraft list'!$A$4:$G$39,4,FALSE)="YES"),T917,""),"")</f>
        <v/>
      </c>
      <c r="Y917" s="115" t="str">
        <f>IFERROR(IF(AND(VLOOKUP($F917,'Aircraft list'!$A$4:$G$39,2,FALSE)="YES",VLOOKUP($F917,'Aircraft list'!$A$4:$G$39,4,FALSE)="YES"),V917,""),"")</f>
        <v/>
      </c>
      <c r="Z917" s="116" t="str">
        <f>IFERROR(IF(AND(VLOOKUP($F917,'Aircraft list'!$A$4:$G$39,3,FALSE)="YES",VLOOKUP($F917,'Aircraft list'!$A$4:$G$39,4,FALSE)="YES"),T917,""),"")</f>
        <v/>
      </c>
      <c r="AA917" s="115" t="str">
        <f>IFERROR(IF(AND(VLOOKUP($F917,'Aircraft list'!$A$4:$G$39,3,FALSE)="YES",VLOOKUP($F917,'Aircraft list'!$A$4:$G$39,4,FALSE)="YES"),V917,""),"")</f>
        <v/>
      </c>
      <c r="AB917" s="116" t="str">
        <f>IFERROR(IF(AND(VLOOKUP($F917,'Aircraft list'!$A$4:$G$39,2,FALSE)="YES",VLOOKUP($F917,'Aircraft list'!$A$4:$G$39,6,FALSE)="YES"),T917,""),"")</f>
        <v/>
      </c>
      <c r="AC917" s="115" t="str">
        <f>IFERROR(IF(AND(VLOOKUP($F917,'Aircraft list'!$A$4:$G$39,2,FALSE)="YES",VLOOKUP($F917,'Aircraft list'!$A$4:$G$39,6,FALSE)="YES"),V917,""),"")</f>
        <v/>
      </c>
      <c r="AD917" s="116" t="str">
        <f>IFERROR(IF(AND(VLOOKUP($F917,'Aircraft list'!$A$4:$G$39,3,FALSE)="YES",VLOOKUP($F917,'Aircraft list'!$A$4:$G$39,6,FALSE)="YES"),T917,""),"")</f>
        <v/>
      </c>
      <c r="AE917" s="117" t="str">
        <f>IFERROR(IF(AND(VLOOKUP($F917,'Aircraft list'!$A$4:$G$39,3,FALSE)="YES",VLOOKUP($F917,'Aircraft list'!$A$4:$G$39,6,FALSE)="YES"),U917,""),"")</f>
        <v/>
      </c>
      <c r="AF917" s="115" t="str">
        <f>IFERROR(IF(AND(VLOOKUP($F917,'Aircraft list'!$A$4:$G$39,3,FALSE)="YES",VLOOKUP($F917,'Aircraft list'!$A$4:$G$39,6,FALSE)="YES"),V917,""),"")</f>
        <v/>
      </c>
      <c r="AG917" s="116" t="str">
        <f>IFERROR(IF(VLOOKUP($F917,'Aircraft list'!$A$4:$G$39,5,FALSE)="YES",T917,""),"")</f>
        <v/>
      </c>
      <c r="AH917" s="117" t="str">
        <f>IFERROR(IF(VLOOKUP($F917,'Aircraft list'!$A$4:$G$39,5,FALSE)="YES",U917,""),"")</f>
        <v/>
      </c>
      <c r="AI917" s="115" t="str">
        <f>IFERROR(IF(VLOOKUP($F917,'Aircraft list'!$A$4:$G$39,5,FALSE)="YES",V917,""),"")</f>
        <v/>
      </c>
      <c r="AJ917" s="101"/>
      <c r="AK917" s="101"/>
      <c r="AL917" s="101"/>
      <c r="AM917" s="102" t="str">
        <f>IFERROR(IF(VLOOKUP($F917,'Aircraft list'!$A$4:$G$39,7,FALSE)="YES",N917,""),"")</f>
        <v/>
      </c>
      <c r="AN917" s="112"/>
      <c r="AO917" s="101"/>
      <c r="AP917" s="101"/>
      <c r="AQ917" s="101"/>
      <c r="AR917" s="111"/>
      <c r="AS917" s="102"/>
      <c r="AT917" s="102"/>
    </row>
    <row r="918" spans="1:46" s="50" customFormat="1">
      <c r="A918" s="84"/>
      <c r="B918" s="75"/>
      <c r="C918" s="76"/>
      <c r="D918" s="77"/>
      <c r="E918" s="73" t="str">
        <f t="shared" si="45"/>
        <v/>
      </c>
      <c r="F918" s="79"/>
      <c r="G918" s="80"/>
      <c r="H918" s="50" t="str">
        <f>IFERROR(IF(VLOOKUP(F918,'Aircraft list'!$A$4:$T$59, 3,FALSE)="YES", "ME", "SE" )," ")</f>
        <v xml:space="preserve"> </v>
      </c>
      <c r="I918" s="80"/>
      <c r="J918" s="81" t="str">
        <f ca="1">IFERROR(IF(AND(
MOD(C918-fctlontodouble(VLOOKUP(B918,#REF!,4,FALSE))/360,1)&gt;=MOD((((MID((MID((IF(ISERR(A918),"",fctsoleil(A918,fctlattodouble(VLOOKUP(B918,#REF!,3,FALSE)),fctlontodouble(VLOOKUP(B918,#REF!,4,FALSE)),FALSE))),1,4)),1,2))*60+MID((MID((IF(ISERR(A918),"",fctsoleil(A918,fctlattodouble(VLOOKUP(B918,#REF!,3,FALSE)),fctlontodouble(VLOOKUP(B918,#REF!,4,FALSE)),FALSE))),1,4)),3,4))/(60*24))-fctlontodouble(VLOOKUP(B918,#REF!,4,FALSE))/360,1),
MOD(C918-fctlontodouble(VLOOKUP(B918,#REF!,4,FALSE))/360,1)&lt;MOD((((MID((MID((IF(ISERR(A918),"",fctsoleil(A918,fctlattodouble(VLOOKUP(B918,#REF!,3,FALSE)),fctlontodouble(VLOOKUP(B918,#REF!,4,FALSE)),FALSE))),7,4)),1,2))*60+MID((MID((IF(ISERR(A918),"",fctsoleil(A918,fctlattodouble(VLOOKUP(B918,#REF!,3,FALSE)),fctlontodouble(VLOOKUP(B918,#REF!,4,FALSE)),FALSE))),7,4)),3,4))/(60*24))-fctlontodouble(VLOOKUP(B918,#REF!,4,FALSE))/360,1)
),1,""),"")</f>
        <v/>
      </c>
      <c r="K918" s="82" t="str">
        <f t="shared" si="46"/>
        <v/>
      </c>
      <c r="L918" s="79" t="str">
        <f ca="1">IFERROR(IF(AND(
MOD(E918-fctlontodouble(VLOOKUP(D918,#REF!,4,FALSE))/360,1)&gt;=MOD((((MID((MID((IF(ISERR(A918),"",fctsoleil(A918,fctlattodouble(VLOOKUP(D918,#REF!,3,FALSE)),fctlontodouble(VLOOKUP(D918,#REF!,4,FALSE)),FALSE))),1,4)),1,2))*60+MID((MID((IF(ISERR(A918),"",fctsoleil(A918,fctlattodouble(VLOOKUP(D918,#REF!,3,FALSE)),fctlontodouble(VLOOKUP(D918,#REF!,4,FALSE)),FALSE))),1,4)),3,4))/(60*24))-fctlontodouble(VLOOKUP(D918,#REF!,4,FALSE))/360,1),
MOD(E918-fctlontodouble(VLOOKUP(D918,#REF!,4,FALSE))/360,1)&lt;MOD((((MID((MID((IF(ISERR(A918),"",fctsoleil(A918,fctlattodouble(VLOOKUP(D918,#REF!,3,FALSE)),fctlontodouble(VLOOKUP(D918,#REF!,4,FALSE)),FALSE))),7,4)),1,2))*60+MID((MID((IF(ISERR(A918),"",fctsoleil(A918,fctlattodouble(VLOOKUP(D918,#REF!,3,FALSE)),fctlontodouble(VLOOKUP(D918,#REF!,4,FALSE)),FALSE))),7,4)),3,4))/(60*24))-fctlontodouble(VLOOKUP(D918,#REF!,4,FALSE))/360,1)
),1," "),"")</f>
        <v/>
      </c>
      <c r="M918" s="79" t="str">
        <f t="shared" si="47"/>
        <v/>
      </c>
      <c r="N918" s="94"/>
      <c r="O918" s="83"/>
      <c r="P918" s="95"/>
      <c r="Q918" s="96"/>
      <c r="R918" s="97" t="str">
        <f>IF(AND(A918&lt;&gt;0,B918&lt;&gt;0,D918&lt;&gt;0,C918&lt;&gt;0,N918&lt;&gt;0),(vol_de_nuit(B918,D918,A918,C918,N918/24)*24),"")</f>
        <v/>
      </c>
      <c r="S918" s="98"/>
      <c r="T918" s="95"/>
      <c r="U918" s="99"/>
      <c r="V918" s="100"/>
      <c r="W918" s="101"/>
      <c r="X918" s="116" t="str">
        <f>IFERROR(IF(AND(VLOOKUP($F918,'Aircraft list'!$A$4:$G$39,2,FALSE)="YES",VLOOKUP($F918,'Aircraft list'!$A$4:$G$39,4,FALSE)="YES"),T918,""),"")</f>
        <v/>
      </c>
      <c r="Y918" s="115" t="str">
        <f>IFERROR(IF(AND(VLOOKUP($F918,'Aircraft list'!$A$4:$G$39,2,FALSE)="YES",VLOOKUP($F918,'Aircraft list'!$A$4:$G$39,4,FALSE)="YES"),V918,""),"")</f>
        <v/>
      </c>
      <c r="Z918" s="116" t="str">
        <f>IFERROR(IF(AND(VLOOKUP($F918,'Aircraft list'!$A$4:$G$39,3,FALSE)="YES",VLOOKUP($F918,'Aircraft list'!$A$4:$G$39,4,FALSE)="YES"),T918,""),"")</f>
        <v/>
      </c>
      <c r="AA918" s="115" t="str">
        <f>IFERROR(IF(AND(VLOOKUP($F918,'Aircraft list'!$A$4:$G$39,3,FALSE)="YES",VLOOKUP($F918,'Aircraft list'!$A$4:$G$39,4,FALSE)="YES"),V918,""),"")</f>
        <v/>
      </c>
      <c r="AB918" s="116" t="str">
        <f>IFERROR(IF(AND(VLOOKUP($F918,'Aircraft list'!$A$4:$G$39,2,FALSE)="YES",VLOOKUP($F918,'Aircraft list'!$A$4:$G$39,6,FALSE)="YES"),T918,""),"")</f>
        <v/>
      </c>
      <c r="AC918" s="115" t="str">
        <f>IFERROR(IF(AND(VLOOKUP($F918,'Aircraft list'!$A$4:$G$39,2,FALSE)="YES",VLOOKUP($F918,'Aircraft list'!$A$4:$G$39,6,FALSE)="YES"),V918,""),"")</f>
        <v/>
      </c>
      <c r="AD918" s="116" t="str">
        <f>IFERROR(IF(AND(VLOOKUP($F918,'Aircraft list'!$A$4:$G$39,3,FALSE)="YES",VLOOKUP($F918,'Aircraft list'!$A$4:$G$39,6,FALSE)="YES"),T918,""),"")</f>
        <v/>
      </c>
      <c r="AE918" s="117" t="str">
        <f>IFERROR(IF(AND(VLOOKUP($F918,'Aircraft list'!$A$4:$G$39,3,FALSE)="YES",VLOOKUP($F918,'Aircraft list'!$A$4:$G$39,6,FALSE)="YES"),U918,""),"")</f>
        <v/>
      </c>
      <c r="AF918" s="115" t="str">
        <f>IFERROR(IF(AND(VLOOKUP($F918,'Aircraft list'!$A$4:$G$39,3,FALSE)="YES",VLOOKUP($F918,'Aircraft list'!$A$4:$G$39,6,FALSE)="YES"),V918,""),"")</f>
        <v/>
      </c>
      <c r="AG918" s="116" t="str">
        <f>IFERROR(IF(VLOOKUP($F918,'Aircraft list'!$A$4:$G$39,5,FALSE)="YES",T918,""),"")</f>
        <v/>
      </c>
      <c r="AH918" s="117" t="str">
        <f>IFERROR(IF(VLOOKUP($F918,'Aircraft list'!$A$4:$G$39,5,FALSE)="YES",U918,""),"")</f>
        <v/>
      </c>
      <c r="AI918" s="115" t="str">
        <f>IFERROR(IF(VLOOKUP($F918,'Aircraft list'!$A$4:$G$39,5,FALSE)="YES",V918,""),"")</f>
        <v/>
      </c>
      <c r="AJ918" s="101"/>
      <c r="AK918" s="101"/>
      <c r="AL918" s="101"/>
      <c r="AM918" s="102" t="str">
        <f>IFERROR(IF(VLOOKUP($F918,'Aircraft list'!$A$4:$G$39,7,FALSE)="YES",N918,""),"")</f>
        <v/>
      </c>
      <c r="AN918" s="112"/>
      <c r="AO918" s="101"/>
      <c r="AP918" s="101"/>
      <c r="AQ918" s="101"/>
      <c r="AR918" s="111"/>
      <c r="AS918" s="102"/>
      <c r="AT918" s="102"/>
    </row>
    <row r="919" spans="1:46" s="50" customFormat="1">
      <c r="A919" s="84"/>
      <c r="B919" s="75"/>
      <c r="C919" s="76"/>
      <c r="D919" s="77"/>
      <c r="E919" s="73" t="str">
        <f t="shared" si="45"/>
        <v/>
      </c>
      <c r="F919" s="79"/>
      <c r="G919" s="80"/>
      <c r="H919" s="50" t="str">
        <f>IFERROR(IF(VLOOKUP(F919,'Aircraft list'!$A$4:$T$59, 3,FALSE)="YES", "ME", "SE" )," ")</f>
        <v xml:space="preserve"> </v>
      </c>
      <c r="I919" s="80"/>
      <c r="J919" s="81" t="str">
        <f ca="1">IFERROR(IF(AND(
MOD(C919-fctlontodouble(VLOOKUP(B919,#REF!,4,FALSE))/360,1)&gt;=MOD((((MID((MID((IF(ISERR(A919),"",fctsoleil(A919,fctlattodouble(VLOOKUP(B919,#REF!,3,FALSE)),fctlontodouble(VLOOKUP(B919,#REF!,4,FALSE)),FALSE))),1,4)),1,2))*60+MID((MID((IF(ISERR(A919),"",fctsoleil(A919,fctlattodouble(VLOOKUP(B919,#REF!,3,FALSE)),fctlontodouble(VLOOKUP(B919,#REF!,4,FALSE)),FALSE))),1,4)),3,4))/(60*24))-fctlontodouble(VLOOKUP(B919,#REF!,4,FALSE))/360,1),
MOD(C919-fctlontodouble(VLOOKUP(B919,#REF!,4,FALSE))/360,1)&lt;MOD((((MID((MID((IF(ISERR(A919),"",fctsoleil(A919,fctlattodouble(VLOOKUP(B919,#REF!,3,FALSE)),fctlontodouble(VLOOKUP(B919,#REF!,4,FALSE)),FALSE))),7,4)),1,2))*60+MID((MID((IF(ISERR(A919),"",fctsoleil(A919,fctlattodouble(VLOOKUP(B919,#REF!,3,FALSE)),fctlontodouble(VLOOKUP(B919,#REF!,4,FALSE)),FALSE))),7,4)),3,4))/(60*24))-fctlontodouble(VLOOKUP(B919,#REF!,4,FALSE))/360,1)
),1,""),"")</f>
        <v/>
      </c>
      <c r="K919" s="82" t="str">
        <f t="shared" si="46"/>
        <v/>
      </c>
      <c r="L919" s="79" t="str">
        <f ca="1">IFERROR(IF(AND(
MOD(E919-fctlontodouble(VLOOKUP(D919,#REF!,4,FALSE))/360,1)&gt;=MOD((((MID((MID((IF(ISERR(A919),"",fctsoleil(A919,fctlattodouble(VLOOKUP(D919,#REF!,3,FALSE)),fctlontodouble(VLOOKUP(D919,#REF!,4,FALSE)),FALSE))),1,4)),1,2))*60+MID((MID((IF(ISERR(A919),"",fctsoleil(A919,fctlattodouble(VLOOKUP(D919,#REF!,3,FALSE)),fctlontodouble(VLOOKUP(D919,#REF!,4,FALSE)),FALSE))),1,4)),3,4))/(60*24))-fctlontodouble(VLOOKUP(D919,#REF!,4,FALSE))/360,1),
MOD(E919-fctlontodouble(VLOOKUP(D919,#REF!,4,FALSE))/360,1)&lt;MOD((((MID((MID((IF(ISERR(A919),"",fctsoleil(A919,fctlattodouble(VLOOKUP(D919,#REF!,3,FALSE)),fctlontodouble(VLOOKUP(D919,#REF!,4,FALSE)),FALSE))),7,4)),1,2))*60+MID((MID((IF(ISERR(A919),"",fctsoleil(A919,fctlattodouble(VLOOKUP(D919,#REF!,3,FALSE)),fctlontodouble(VLOOKUP(D919,#REF!,4,FALSE)),FALSE))),7,4)),3,4))/(60*24))-fctlontodouble(VLOOKUP(D919,#REF!,4,FALSE))/360,1)
),1," "),"")</f>
        <v/>
      </c>
      <c r="M919" s="79" t="str">
        <f t="shared" si="47"/>
        <v/>
      </c>
      <c r="N919" s="94"/>
      <c r="O919" s="83"/>
      <c r="P919" s="95"/>
      <c r="Q919" s="96"/>
      <c r="R919" s="97" t="str">
        <f>IF(AND(A919&lt;&gt;0,B919&lt;&gt;0,D919&lt;&gt;0,C919&lt;&gt;0,N919&lt;&gt;0),(vol_de_nuit(B919,D919,A919,C919,N919/24)*24),"")</f>
        <v/>
      </c>
      <c r="S919" s="98"/>
      <c r="T919" s="95"/>
      <c r="U919" s="99"/>
      <c r="V919" s="100"/>
      <c r="W919" s="101"/>
      <c r="X919" s="116" t="str">
        <f>IFERROR(IF(AND(VLOOKUP($F919,'Aircraft list'!$A$4:$G$39,2,FALSE)="YES",VLOOKUP($F919,'Aircraft list'!$A$4:$G$39,4,FALSE)="YES"),T919,""),"")</f>
        <v/>
      </c>
      <c r="Y919" s="115" t="str">
        <f>IFERROR(IF(AND(VLOOKUP($F919,'Aircraft list'!$A$4:$G$39,2,FALSE)="YES",VLOOKUP($F919,'Aircraft list'!$A$4:$G$39,4,FALSE)="YES"),V919,""),"")</f>
        <v/>
      </c>
      <c r="Z919" s="116" t="str">
        <f>IFERROR(IF(AND(VLOOKUP($F919,'Aircraft list'!$A$4:$G$39,3,FALSE)="YES",VLOOKUP($F919,'Aircraft list'!$A$4:$G$39,4,FALSE)="YES"),T919,""),"")</f>
        <v/>
      </c>
      <c r="AA919" s="115" t="str">
        <f>IFERROR(IF(AND(VLOOKUP($F919,'Aircraft list'!$A$4:$G$39,3,FALSE)="YES",VLOOKUP($F919,'Aircraft list'!$A$4:$G$39,4,FALSE)="YES"),V919,""),"")</f>
        <v/>
      </c>
      <c r="AB919" s="116" t="str">
        <f>IFERROR(IF(AND(VLOOKUP($F919,'Aircraft list'!$A$4:$G$39,2,FALSE)="YES",VLOOKUP($F919,'Aircraft list'!$A$4:$G$39,6,FALSE)="YES"),T919,""),"")</f>
        <v/>
      </c>
      <c r="AC919" s="115" t="str">
        <f>IFERROR(IF(AND(VLOOKUP($F919,'Aircraft list'!$A$4:$G$39,2,FALSE)="YES",VLOOKUP($F919,'Aircraft list'!$A$4:$G$39,6,FALSE)="YES"),V919,""),"")</f>
        <v/>
      </c>
      <c r="AD919" s="116" t="str">
        <f>IFERROR(IF(AND(VLOOKUP($F919,'Aircraft list'!$A$4:$G$39,3,FALSE)="YES",VLOOKUP($F919,'Aircraft list'!$A$4:$G$39,6,FALSE)="YES"),T919,""),"")</f>
        <v/>
      </c>
      <c r="AE919" s="117" t="str">
        <f>IFERROR(IF(AND(VLOOKUP($F919,'Aircraft list'!$A$4:$G$39,3,FALSE)="YES",VLOOKUP($F919,'Aircraft list'!$A$4:$G$39,6,FALSE)="YES"),U919,""),"")</f>
        <v/>
      </c>
      <c r="AF919" s="115" t="str">
        <f>IFERROR(IF(AND(VLOOKUP($F919,'Aircraft list'!$A$4:$G$39,3,FALSE)="YES",VLOOKUP($F919,'Aircraft list'!$A$4:$G$39,6,FALSE)="YES"),V919,""),"")</f>
        <v/>
      </c>
      <c r="AG919" s="116" t="str">
        <f>IFERROR(IF(VLOOKUP($F919,'Aircraft list'!$A$4:$G$39,5,FALSE)="YES",T919,""),"")</f>
        <v/>
      </c>
      <c r="AH919" s="117" t="str">
        <f>IFERROR(IF(VLOOKUP($F919,'Aircraft list'!$A$4:$G$39,5,FALSE)="YES",U919,""),"")</f>
        <v/>
      </c>
      <c r="AI919" s="115" t="str">
        <f>IFERROR(IF(VLOOKUP($F919,'Aircraft list'!$A$4:$G$39,5,FALSE)="YES",V919,""),"")</f>
        <v/>
      </c>
      <c r="AJ919" s="101"/>
      <c r="AK919" s="101"/>
      <c r="AL919" s="101"/>
      <c r="AM919" s="102" t="str">
        <f>IFERROR(IF(VLOOKUP($F919,'Aircraft list'!$A$4:$G$39,7,FALSE)="YES",N919,""),"")</f>
        <v/>
      </c>
      <c r="AN919" s="112"/>
      <c r="AO919" s="101"/>
      <c r="AP919" s="101"/>
      <c r="AQ919" s="101"/>
      <c r="AR919" s="111"/>
      <c r="AS919" s="102"/>
      <c r="AT919" s="102"/>
    </row>
    <row r="920" spans="1:46" s="50" customFormat="1">
      <c r="A920" s="84"/>
      <c r="B920" s="75"/>
      <c r="C920" s="76"/>
      <c r="D920" s="77"/>
      <c r="E920" s="73" t="str">
        <f t="shared" si="45"/>
        <v/>
      </c>
      <c r="F920" s="79"/>
      <c r="G920" s="80"/>
      <c r="H920" s="50" t="str">
        <f>IFERROR(IF(VLOOKUP(F920,'Aircraft list'!$A$4:$T$59, 3,FALSE)="YES", "ME", "SE" )," ")</f>
        <v xml:space="preserve"> </v>
      </c>
      <c r="I920" s="80"/>
      <c r="J920" s="81" t="str">
        <f ca="1">IFERROR(IF(AND(
MOD(C920-fctlontodouble(VLOOKUP(B920,#REF!,4,FALSE))/360,1)&gt;=MOD((((MID((MID((IF(ISERR(A920),"",fctsoleil(A920,fctlattodouble(VLOOKUP(B920,#REF!,3,FALSE)),fctlontodouble(VLOOKUP(B920,#REF!,4,FALSE)),FALSE))),1,4)),1,2))*60+MID((MID((IF(ISERR(A920),"",fctsoleil(A920,fctlattodouble(VLOOKUP(B920,#REF!,3,FALSE)),fctlontodouble(VLOOKUP(B920,#REF!,4,FALSE)),FALSE))),1,4)),3,4))/(60*24))-fctlontodouble(VLOOKUP(B920,#REF!,4,FALSE))/360,1),
MOD(C920-fctlontodouble(VLOOKUP(B920,#REF!,4,FALSE))/360,1)&lt;MOD((((MID((MID((IF(ISERR(A920),"",fctsoleil(A920,fctlattodouble(VLOOKUP(B920,#REF!,3,FALSE)),fctlontodouble(VLOOKUP(B920,#REF!,4,FALSE)),FALSE))),7,4)),1,2))*60+MID((MID((IF(ISERR(A920),"",fctsoleil(A920,fctlattodouble(VLOOKUP(B920,#REF!,3,FALSE)),fctlontodouble(VLOOKUP(B920,#REF!,4,FALSE)),FALSE))),7,4)),3,4))/(60*24))-fctlontodouble(VLOOKUP(B920,#REF!,4,FALSE))/360,1)
),1,""),"")</f>
        <v/>
      </c>
      <c r="K920" s="82" t="str">
        <f t="shared" si="46"/>
        <v/>
      </c>
      <c r="L920" s="79" t="str">
        <f ca="1">IFERROR(IF(AND(
MOD(E920-fctlontodouble(VLOOKUP(D920,#REF!,4,FALSE))/360,1)&gt;=MOD((((MID((MID((IF(ISERR(A920),"",fctsoleil(A920,fctlattodouble(VLOOKUP(D920,#REF!,3,FALSE)),fctlontodouble(VLOOKUP(D920,#REF!,4,FALSE)),FALSE))),1,4)),1,2))*60+MID((MID((IF(ISERR(A920),"",fctsoleil(A920,fctlattodouble(VLOOKUP(D920,#REF!,3,FALSE)),fctlontodouble(VLOOKUP(D920,#REF!,4,FALSE)),FALSE))),1,4)),3,4))/(60*24))-fctlontodouble(VLOOKUP(D920,#REF!,4,FALSE))/360,1),
MOD(E920-fctlontodouble(VLOOKUP(D920,#REF!,4,FALSE))/360,1)&lt;MOD((((MID((MID((IF(ISERR(A920),"",fctsoleil(A920,fctlattodouble(VLOOKUP(D920,#REF!,3,FALSE)),fctlontodouble(VLOOKUP(D920,#REF!,4,FALSE)),FALSE))),7,4)),1,2))*60+MID((MID((IF(ISERR(A920),"",fctsoleil(A920,fctlattodouble(VLOOKUP(D920,#REF!,3,FALSE)),fctlontodouble(VLOOKUP(D920,#REF!,4,FALSE)),FALSE))),7,4)),3,4))/(60*24))-fctlontodouble(VLOOKUP(D920,#REF!,4,FALSE))/360,1)
),1," "),"")</f>
        <v/>
      </c>
      <c r="M920" s="79" t="str">
        <f t="shared" si="47"/>
        <v/>
      </c>
      <c r="N920" s="94"/>
      <c r="O920" s="83"/>
      <c r="P920" s="95"/>
      <c r="Q920" s="96"/>
      <c r="R920" s="97" t="str">
        <f>IF(AND(A920&lt;&gt;0,B920&lt;&gt;0,D920&lt;&gt;0,C920&lt;&gt;0,N920&lt;&gt;0),(vol_de_nuit(B920,D920,A920,C920,N920/24)*24),"")</f>
        <v/>
      </c>
      <c r="S920" s="98"/>
      <c r="T920" s="95"/>
      <c r="U920" s="99"/>
      <c r="V920" s="100"/>
      <c r="W920" s="101"/>
      <c r="X920" s="116" t="str">
        <f>IFERROR(IF(AND(VLOOKUP($F920,'Aircraft list'!$A$4:$G$39,2,FALSE)="YES",VLOOKUP($F920,'Aircraft list'!$A$4:$G$39,4,FALSE)="YES"),T920,""),"")</f>
        <v/>
      </c>
      <c r="Y920" s="115" t="str">
        <f>IFERROR(IF(AND(VLOOKUP($F920,'Aircraft list'!$A$4:$G$39,2,FALSE)="YES",VLOOKUP($F920,'Aircraft list'!$A$4:$G$39,4,FALSE)="YES"),V920,""),"")</f>
        <v/>
      </c>
      <c r="Z920" s="116" t="str">
        <f>IFERROR(IF(AND(VLOOKUP($F920,'Aircraft list'!$A$4:$G$39,3,FALSE)="YES",VLOOKUP($F920,'Aircraft list'!$A$4:$G$39,4,FALSE)="YES"),T920,""),"")</f>
        <v/>
      </c>
      <c r="AA920" s="115" t="str">
        <f>IFERROR(IF(AND(VLOOKUP($F920,'Aircraft list'!$A$4:$G$39,3,FALSE)="YES",VLOOKUP($F920,'Aircraft list'!$A$4:$G$39,4,FALSE)="YES"),V920,""),"")</f>
        <v/>
      </c>
      <c r="AB920" s="116" t="str">
        <f>IFERROR(IF(AND(VLOOKUP($F920,'Aircraft list'!$A$4:$G$39,2,FALSE)="YES",VLOOKUP($F920,'Aircraft list'!$A$4:$G$39,6,FALSE)="YES"),T920,""),"")</f>
        <v/>
      </c>
      <c r="AC920" s="115" t="str">
        <f>IFERROR(IF(AND(VLOOKUP($F920,'Aircraft list'!$A$4:$G$39,2,FALSE)="YES",VLOOKUP($F920,'Aircraft list'!$A$4:$G$39,6,FALSE)="YES"),V920,""),"")</f>
        <v/>
      </c>
      <c r="AD920" s="116" t="str">
        <f>IFERROR(IF(AND(VLOOKUP($F920,'Aircraft list'!$A$4:$G$39,3,FALSE)="YES",VLOOKUP($F920,'Aircraft list'!$A$4:$G$39,6,FALSE)="YES"),T920,""),"")</f>
        <v/>
      </c>
      <c r="AE920" s="117" t="str">
        <f>IFERROR(IF(AND(VLOOKUP($F920,'Aircraft list'!$A$4:$G$39,3,FALSE)="YES",VLOOKUP($F920,'Aircraft list'!$A$4:$G$39,6,FALSE)="YES"),U920,""),"")</f>
        <v/>
      </c>
      <c r="AF920" s="115" t="str">
        <f>IFERROR(IF(AND(VLOOKUP($F920,'Aircraft list'!$A$4:$G$39,3,FALSE)="YES",VLOOKUP($F920,'Aircraft list'!$A$4:$G$39,6,FALSE)="YES"),V920,""),"")</f>
        <v/>
      </c>
      <c r="AG920" s="116" t="str">
        <f>IFERROR(IF(VLOOKUP($F920,'Aircraft list'!$A$4:$G$39,5,FALSE)="YES",T920,""),"")</f>
        <v/>
      </c>
      <c r="AH920" s="117" t="str">
        <f>IFERROR(IF(VLOOKUP($F920,'Aircraft list'!$A$4:$G$39,5,FALSE)="YES",U920,""),"")</f>
        <v/>
      </c>
      <c r="AI920" s="115" t="str">
        <f>IFERROR(IF(VLOOKUP($F920,'Aircraft list'!$A$4:$G$39,5,FALSE)="YES",V920,""),"")</f>
        <v/>
      </c>
      <c r="AJ920" s="101"/>
      <c r="AK920" s="101"/>
      <c r="AL920" s="101"/>
      <c r="AM920" s="102" t="str">
        <f>IFERROR(IF(VLOOKUP($F920,'Aircraft list'!$A$4:$G$39,7,FALSE)="YES",N920,""),"")</f>
        <v/>
      </c>
      <c r="AN920" s="112"/>
      <c r="AO920" s="101"/>
      <c r="AP920" s="101"/>
      <c r="AQ920" s="101"/>
      <c r="AR920" s="111"/>
      <c r="AS920" s="102"/>
      <c r="AT920" s="102"/>
    </row>
    <row r="921" spans="1:46" s="50" customFormat="1">
      <c r="A921" s="84"/>
      <c r="B921" s="75"/>
      <c r="C921" s="76"/>
      <c r="D921" s="77"/>
      <c r="E921" s="73" t="str">
        <f t="shared" si="45"/>
        <v/>
      </c>
      <c r="F921" s="79"/>
      <c r="G921" s="80"/>
      <c r="H921" s="50" t="str">
        <f>IFERROR(IF(VLOOKUP(F921,'Aircraft list'!$A$4:$T$59, 3,FALSE)="YES", "ME", "SE" )," ")</f>
        <v xml:space="preserve"> </v>
      </c>
      <c r="I921" s="80"/>
      <c r="J921" s="81" t="str">
        <f ca="1">IFERROR(IF(AND(
MOD(C921-fctlontodouble(VLOOKUP(B921,#REF!,4,FALSE))/360,1)&gt;=MOD((((MID((MID((IF(ISERR(A921),"",fctsoleil(A921,fctlattodouble(VLOOKUP(B921,#REF!,3,FALSE)),fctlontodouble(VLOOKUP(B921,#REF!,4,FALSE)),FALSE))),1,4)),1,2))*60+MID((MID((IF(ISERR(A921),"",fctsoleil(A921,fctlattodouble(VLOOKUP(B921,#REF!,3,FALSE)),fctlontodouble(VLOOKUP(B921,#REF!,4,FALSE)),FALSE))),1,4)),3,4))/(60*24))-fctlontodouble(VLOOKUP(B921,#REF!,4,FALSE))/360,1),
MOD(C921-fctlontodouble(VLOOKUP(B921,#REF!,4,FALSE))/360,1)&lt;MOD((((MID((MID((IF(ISERR(A921),"",fctsoleil(A921,fctlattodouble(VLOOKUP(B921,#REF!,3,FALSE)),fctlontodouble(VLOOKUP(B921,#REF!,4,FALSE)),FALSE))),7,4)),1,2))*60+MID((MID((IF(ISERR(A921),"",fctsoleil(A921,fctlattodouble(VLOOKUP(B921,#REF!,3,FALSE)),fctlontodouble(VLOOKUP(B921,#REF!,4,FALSE)),FALSE))),7,4)),3,4))/(60*24))-fctlontodouble(VLOOKUP(B921,#REF!,4,FALSE))/360,1)
),1,""),"")</f>
        <v/>
      </c>
      <c r="K921" s="82" t="str">
        <f t="shared" si="46"/>
        <v/>
      </c>
      <c r="L921" s="79" t="str">
        <f ca="1">IFERROR(IF(AND(
MOD(E921-fctlontodouble(VLOOKUP(D921,#REF!,4,FALSE))/360,1)&gt;=MOD((((MID((MID((IF(ISERR(A921),"",fctsoleil(A921,fctlattodouble(VLOOKUP(D921,#REF!,3,FALSE)),fctlontodouble(VLOOKUP(D921,#REF!,4,FALSE)),FALSE))),1,4)),1,2))*60+MID((MID((IF(ISERR(A921),"",fctsoleil(A921,fctlattodouble(VLOOKUP(D921,#REF!,3,FALSE)),fctlontodouble(VLOOKUP(D921,#REF!,4,FALSE)),FALSE))),1,4)),3,4))/(60*24))-fctlontodouble(VLOOKUP(D921,#REF!,4,FALSE))/360,1),
MOD(E921-fctlontodouble(VLOOKUP(D921,#REF!,4,FALSE))/360,1)&lt;MOD((((MID((MID((IF(ISERR(A921),"",fctsoleil(A921,fctlattodouble(VLOOKUP(D921,#REF!,3,FALSE)),fctlontodouble(VLOOKUP(D921,#REF!,4,FALSE)),FALSE))),7,4)),1,2))*60+MID((MID((IF(ISERR(A921),"",fctsoleil(A921,fctlattodouble(VLOOKUP(D921,#REF!,3,FALSE)),fctlontodouble(VLOOKUP(D921,#REF!,4,FALSE)),FALSE))),7,4)),3,4))/(60*24))-fctlontodouble(VLOOKUP(D921,#REF!,4,FALSE))/360,1)
),1," "),"")</f>
        <v/>
      </c>
      <c r="M921" s="79" t="str">
        <f t="shared" si="47"/>
        <v/>
      </c>
      <c r="N921" s="94"/>
      <c r="O921" s="83"/>
      <c r="P921" s="95"/>
      <c r="Q921" s="96"/>
      <c r="R921" s="97" t="str">
        <f>IF(AND(A921&lt;&gt;0,B921&lt;&gt;0,D921&lt;&gt;0,C921&lt;&gt;0,N921&lt;&gt;0),(vol_de_nuit(B921,D921,A921,C921,N921/24)*24),"")</f>
        <v/>
      </c>
      <c r="S921" s="98"/>
      <c r="T921" s="95"/>
      <c r="U921" s="99"/>
      <c r="V921" s="100"/>
      <c r="W921" s="101"/>
      <c r="X921" s="116" t="str">
        <f>IFERROR(IF(AND(VLOOKUP($F921,'Aircraft list'!$A$4:$G$39,2,FALSE)="YES",VLOOKUP($F921,'Aircraft list'!$A$4:$G$39,4,FALSE)="YES"),T921,""),"")</f>
        <v/>
      </c>
      <c r="Y921" s="115" t="str">
        <f>IFERROR(IF(AND(VLOOKUP($F921,'Aircraft list'!$A$4:$G$39,2,FALSE)="YES",VLOOKUP($F921,'Aircraft list'!$A$4:$G$39,4,FALSE)="YES"),V921,""),"")</f>
        <v/>
      </c>
      <c r="Z921" s="116" t="str">
        <f>IFERROR(IF(AND(VLOOKUP($F921,'Aircraft list'!$A$4:$G$39,3,FALSE)="YES",VLOOKUP($F921,'Aircraft list'!$A$4:$G$39,4,FALSE)="YES"),T921,""),"")</f>
        <v/>
      </c>
      <c r="AA921" s="115" t="str">
        <f>IFERROR(IF(AND(VLOOKUP($F921,'Aircraft list'!$A$4:$G$39,3,FALSE)="YES",VLOOKUP($F921,'Aircraft list'!$A$4:$G$39,4,FALSE)="YES"),V921,""),"")</f>
        <v/>
      </c>
      <c r="AB921" s="116" t="str">
        <f>IFERROR(IF(AND(VLOOKUP($F921,'Aircraft list'!$A$4:$G$39,2,FALSE)="YES",VLOOKUP($F921,'Aircraft list'!$A$4:$G$39,6,FALSE)="YES"),T921,""),"")</f>
        <v/>
      </c>
      <c r="AC921" s="115" t="str">
        <f>IFERROR(IF(AND(VLOOKUP($F921,'Aircraft list'!$A$4:$G$39,2,FALSE)="YES",VLOOKUP($F921,'Aircraft list'!$A$4:$G$39,6,FALSE)="YES"),V921,""),"")</f>
        <v/>
      </c>
      <c r="AD921" s="116" t="str">
        <f>IFERROR(IF(AND(VLOOKUP($F921,'Aircraft list'!$A$4:$G$39,3,FALSE)="YES",VLOOKUP($F921,'Aircraft list'!$A$4:$G$39,6,FALSE)="YES"),T921,""),"")</f>
        <v/>
      </c>
      <c r="AE921" s="117" t="str">
        <f>IFERROR(IF(AND(VLOOKUP($F921,'Aircraft list'!$A$4:$G$39,3,FALSE)="YES",VLOOKUP($F921,'Aircraft list'!$A$4:$G$39,6,FALSE)="YES"),U921,""),"")</f>
        <v/>
      </c>
      <c r="AF921" s="115" t="str">
        <f>IFERROR(IF(AND(VLOOKUP($F921,'Aircraft list'!$A$4:$G$39,3,FALSE)="YES",VLOOKUP($F921,'Aircraft list'!$A$4:$G$39,6,FALSE)="YES"),V921,""),"")</f>
        <v/>
      </c>
      <c r="AG921" s="116" t="str">
        <f>IFERROR(IF(VLOOKUP($F921,'Aircraft list'!$A$4:$G$39,5,FALSE)="YES",T921,""),"")</f>
        <v/>
      </c>
      <c r="AH921" s="117" t="str">
        <f>IFERROR(IF(VLOOKUP($F921,'Aircraft list'!$A$4:$G$39,5,FALSE)="YES",U921,""),"")</f>
        <v/>
      </c>
      <c r="AI921" s="115" t="str">
        <f>IFERROR(IF(VLOOKUP($F921,'Aircraft list'!$A$4:$G$39,5,FALSE)="YES",V921,""),"")</f>
        <v/>
      </c>
      <c r="AJ921" s="101"/>
      <c r="AK921" s="101"/>
      <c r="AL921" s="101"/>
      <c r="AM921" s="102" t="str">
        <f>IFERROR(IF(VLOOKUP($F921,'Aircraft list'!$A$4:$G$39,7,FALSE)="YES",N921,""),"")</f>
        <v/>
      </c>
      <c r="AN921" s="112"/>
      <c r="AO921" s="101"/>
      <c r="AP921" s="101"/>
      <c r="AQ921" s="101"/>
      <c r="AR921" s="111"/>
      <c r="AS921" s="102"/>
      <c r="AT921" s="102"/>
    </row>
    <row r="922" spans="1:46" s="50" customFormat="1">
      <c r="A922" s="84"/>
      <c r="B922" s="75"/>
      <c r="C922" s="76"/>
      <c r="D922" s="77"/>
      <c r="E922" s="73" t="str">
        <f t="shared" si="45"/>
        <v/>
      </c>
      <c r="F922" s="79"/>
      <c r="G922" s="80"/>
      <c r="H922" s="50" t="str">
        <f>IFERROR(IF(VLOOKUP(F922,'Aircraft list'!$A$4:$T$59, 3,FALSE)="YES", "ME", "SE" )," ")</f>
        <v xml:space="preserve"> </v>
      </c>
      <c r="I922" s="80"/>
      <c r="J922" s="81" t="str">
        <f ca="1">IFERROR(IF(AND(
MOD(C922-fctlontodouble(VLOOKUP(B922,#REF!,4,FALSE))/360,1)&gt;=MOD((((MID((MID((IF(ISERR(A922),"",fctsoleil(A922,fctlattodouble(VLOOKUP(B922,#REF!,3,FALSE)),fctlontodouble(VLOOKUP(B922,#REF!,4,FALSE)),FALSE))),1,4)),1,2))*60+MID((MID((IF(ISERR(A922),"",fctsoleil(A922,fctlattodouble(VLOOKUP(B922,#REF!,3,FALSE)),fctlontodouble(VLOOKUP(B922,#REF!,4,FALSE)),FALSE))),1,4)),3,4))/(60*24))-fctlontodouble(VLOOKUP(B922,#REF!,4,FALSE))/360,1),
MOD(C922-fctlontodouble(VLOOKUP(B922,#REF!,4,FALSE))/360,1)&lt;MOD((((MID((MID((IF(ISERR(A922),"",fctsoleil(A922,fctlattodouble(VLOOKUP(B922,#REF!,3,FALSE)),fctlontodouble(VLOOKUP(B922,#REF!,4,FALSE)),FALSE))),7,4)),1,2))*60+MID((MID((IF(ISERR(A922),"",fctsoleil(A922,fctlattodouble(VLOOKUP(B922,#REF!,3,FALSE)),fctlontodouble(VLOOKUP(B922,#REF!,4,FALSE)),FALSE))),7,4)),3,4))/(60*24))-fctlontodouble(VLOOKUP(B922,#REF!,4,FALSE))/360,1)
),1,""),"")</f>
        <v/>
      </c>
      <c r="K922" s="82" t="str">
        <f t="shared" si="46"/>
        <v/>
      </c>
      <c r="L922" s="79" t="str">
        <f ca="1">IFERROR(IF(AND(
MOD(E922-fctlontodouble(VLOOKUP(D922,#REF!,4,FALSE))/360,1)&gt;=MOD((((MID((MID((IF(ISERR(A922),"",fctsoleil(A922,fctlattodouble(VLOOKUP(D922,#REF!,3,FALSE)),fctlontodouble(VLOOKUP(D922,#REF!,4,FALSE)),FALSE))),1,4)),1,2))*60+MID((MID((IF(ISERR(A922),"",fctsoleil(A922,fctlattodouble(VLOOKUP(D922,#REF!,3,FALSE)),fctlontodouble(VLOOKUP(D922,#REF!,4,FALSE)),FALSE))),1,4)),3,4))/(60*24))-fctlontodouble(VLOOKUP(D922,#REF!,4,FALSE))/360,1),
MOD(E922-fctlontodouble(VLOOKUP(D922,#REF!,4,FALSE))/360,1)&lt;MOD((((MID((MID((IF(ISERR(A922),"",fctsoleil(A922,fctlattodouble(VLOOKUP(D922,#REF!,3,FALSE)),fctlontodouble(VLOOKUP(D922,#REF!,4,FALSE)),FALSE))),7,4)),1,2))*60+MID((MID((IF(ISERR(A922),"",fctsoleil(A922,fctlattodouble(VLOOKUP(D922,#REF!,3,FALSE)),fctlontodouble(VLOOKUP(D922,#REF!,4,FALSE)),FALSE))),7,4)),3,4))/(60*24))-fctlontodouble(VLOOKUP(D922,#REF!,4,FALSE))/360,1)
),1," "),"")</f>
        <v/>
      </c>
      <c r="M922" s="79" t="str">
        <f t="shared" si="47"/>
        <v/>
      </c>
      <c r="N922" s="94"/>
      <c r="O922" s="83"/>
      <c r="P922" s="95"/>
      <c r="Q922" s="96"/>
      <c r="R922" s="97" t="str">
        <f>IF(AND(A922&lt;&gt;0,B922&lt;&gt;0,D922&lt;&gt;0,C922&lt;&gt;0,N922&lt;&gt;0),(vol_de_nuit(B922,D922,A922,C922,N922/24)*24),"")</f>
        <v/>
      </c>
      <c r="S922" s="98"/>
      <c r="T922" s="95"/>
      <c r="U922" s="99"/>
      <c r="V922" s="100"/>
      <c r="W922" s="101"/>
      <c r="X922" s="116" t="str">
        <f>IFERROR(IF(AND(VLOOKUP($F922,'Aircraft list'!$A$4:$G$39,2,FALSE)="YES",VLOOKUP($F922,'Aircraft list'!$A$4:$G$39,4,FALSE)="YES"),T922,""),"")</f>
        <v/>
      </c>
      <c r="Y922" s="115" t="str">
        <f>IFERROR(IF(AND(VLOOKUP($F922,'Aircraft list'!$A$4:$G$39,2,FALSE)="YES",VLOOKUP($F922,'Aircraft list'!$A$4:$G$39,4,FALSE)="YES"),V922,""),"")</f>
        <v/>
      </c>
      <c r="Z922" s="116" t="str">
        <f>IFERROR(IF(AND(VLOOKUP($F922,'Aircraft list'!$A$4:$G$39,3,FALSE)="YES",VLOOKUP($F922,'Aircraft list'!$A$4:$G$39,4,FALSE)="YES"),T922,""),"")</f>
        <v/>
      </c>
      <c r="AA922" s="115" t="str">
        <f>IFERROR(IF(AND(VLOOKUP($F922,'Aircraft list'!$A$4:$G$39,3,FALSE)="YES",VLOOKUP($F922,'Aircraft list'!$A$4:$G$39,4,FALSE)="YES"),V922,""),"")</f>
        <v/>
      </c>
      <c r="AB922" s="116" t="str">
        <f>IFERROR(IF(AND(VLOOKUP($F922,'Aircraft list'!$A$4:$G$39,2,FALSE)="YES",VLOOKUP($F922,'Aircraft list'!$A$4:$G$39,6,FALSE)="YES"),T922,""),"")</f>
        <v/>
      </c>
      <c r="AC922" s="115" t="str">
        <f>IFERROR(IF(AND(VLOOKUP($F922,'Aircraft list'!$A$4:$G$39,2,FALSE)="YES",VLOOKUP($F922,'Aircraft list'!$A$4:$G$39,6,FALSE)="YES"),V922,""),"")</f>
        <v/>
      </c>
      <c r="AD922" s="116" t="str">
        <f>IFERROR(IF(AND(VLOOKUP($F922,'Aircraft list'!$A$4:$G$39,3,FALSE)="YES",VLOOKUP($F922,'Aircraft list'!$A$4:$G$39,6,FALSE)="YES"),T922,""),"")</f>
        <v/>
      </c>
      <c r="AE922" s="117" t="str">
        <f>IFERROR(IF(AND(VLOOKUP($F922,'Aircraft list'!$A$4:$G$39,3,FALSE)="YES",VLOOKUP($F922,'Aircraft list'!$A$4:$G$39,6,FALSE)="YES"),U922,""),"")</f>
        <v/>
      </c>
      <c r="AF922" s="115" t="str">
        <f>IFERROR(IF(AND(VLOOKUP($F922,'Aircraft list'!$A$4:$G$39,3,FALSE)="YES",VLOOKUP($F922,'Aircraft list'!$A$4:$G$39,6,FALSE)="YES"),V922,""),"")</f>
        <v/>
      </c>
      <c r="AG922" s="116" t="str">
        <f>IFERROR(IF(VLOOKUP($F922,'Aircraft list'!$A$4:$G$39,5,FALSE)="YES",T922,""),"")</f>
        <v/>
      </c>
      <c r="AH922" s="117" t="str">
        <f>IFERROR(IF(VLOOKUP($F922,'Aircraft list'!$A$4:$G$39,5,FALSE)="YES",U922,""),"")</f>
        <v/>
      </c>
      <c r="AI922" s="115" t="str">
        <f>IFERROR(IF(VLOOKUP($F922,'Aircraft list'!$A$4:$G$39,5,FALSE)="YES",V922,""),"")</f>
        <v/>
      </c>
      <c r="AJ922" s="101"/>
      <c r="AK922" s="101"/>
      <c r="AL922" s="101"/>
      <c r="AM922" s="102" t="str">
        <f>IFERROR(IF(VLOOKUP($F922,'Aircraft list'!$A$4:$G$39,7,FALSE)="YES",N922,""),"")</f>
        <v/>
      </c>
      <c r="AN922" s="112"/>
      <c r="AO922" s="101"/>
      <c r="AP922" s="101"/>
      <c r="AQ922" s="101"/>
      <c r="AR922" s="111"/>
      <c r="AS922" s="102"/>
      <c r="AT922" s="102"/>
    </row>
    <row r="923" spans="1:46" s="50" customFormat="1">
      <c r="A923" s="84"/>
      <c r="B923" s="75"/>
      <c r="C923" s="76"/>
      <c r="D923" s="77"/>
      <c r="E923" s="73" t="str">
        <f t="shared" si="45"/>
        <v/>
      </c>
      <c r="F923" s="79"/>
      <c r="G923" s="80"/>
      <c r="H923" s="50" t="str">
        <f>IFERROR(IF(VLOOKUP(F923,'Aircraft list'!$A$4:$T$59, 3,FALSE)="YES", "ME", "SE" )," ")</f>
        <v xml:space="preserve"> </v>
      </c>
      <c r="I923" s="80"/>
      <c r="J923" s="81" t="str">
        <f ca="1">IFERROR(IF(AND(
MOD(C923-fctlontodouble(VLOOKUP(B923,#REF!,4,FALSE))/360,1)&gt;=MOD((((MID((MID((IF(ISERR(A923),"",fctsoleil(A923,fctlattodouble(VLOOKUP(B923,#REF!,3,FALSE)),fctlontodouble(VLOOKUP(B923,#REF!,4,FALSE)),FALSE))),1,4)),1,2))*60+MID((MID((IF(ISERR(A923),"",fctsoleil(A923,fctlattodouble(VLOOKUP(B923,#REF!,3,FALSE)),fctlontodouble(VLOOKUP(B923,#REF!,4,FALSE)),FALSE))),1,4)),3,4))/(60*24))-fctlontodouble(VLOOKUP(B923,#REF!,4,FALSE))/360,1),
MOD(C923-fctlontodouble(VLOOKUP(B923,#REF!,4,FALSE))/360,1)&lt;MOD((((MID((MID((IF(ISERR(A923),"",fctsoleil(A923,fctlattodouble(VLOOKUP(B923,#REF!,3,FALSE)),fctlontodouble(VLOOKUP(B923,#REF!,4,FALSE)),FALSE))),7,4)),1,2))*60+MID((MID((IF(ISERR(A923),"",fctsoleil(A923,fctlattodouble(VLOOKUP(B923,#REF!,3,FALSE)),fctlontodouble(VLOOKUP(B923,#REF!,4,FALSE)),FALSE))),7,4)),3,4))/(60*24))-fctlontodouble(VLOOKUP(B923,#REF!,4,FALSE))/360,1)
),1,""),"")</f>
        <v/>
      </c>
      <c r="K923" s="82" t="str">
        <f t="shared" si="46"/>
        <v/>
      </c>
      <c r="L923" s="79" t="str">
        <f ca="1">IFERROR(IF(AND(
MOD(E923-fctlontodouble(VLOOKUP(D923,#REF!,4,FALSE))/360,1)&gt;=MOD((((MID((MID((IF(ISERR(A923),"",fctsoleil(A923,fctlattodouble(VLOOKUP(D923,#REF!,3,FALSE)),fctlontodouble(VLOOKUP(D923,#REF!,4,FALSE)),FALSE))),1,4)),1,2))*60+MID((MID((IF(ISERR(A923),"",fctsoleil(A923,fctlattodouble(VLOOKUP(D923,#REF!,3,FALSE)),fctlontodouble(VLOOKUP(D923,#REF!,4,FALSE)),FALSE))),1,4)),3,4))/(60*24))-fctlontodouble(VLOOKUP(D923,#REF!,4,FALSE))/360,1),
MOD(E923-fctlontodouble(VLOOKUP(D923,#REF!,4,FALSE))/360,1)&lt;MOD((((MID((MID((IF(ISERR(A923),"",fctsoleil(A923,fctlattodouble(VLOOKUP(D923,#REF!,3,FALSE)),fctlontodouble(VLOOKUP(D923,#REF!,4,FALSE)),FALSE))),7,4)),1,2))*60+MID((MID((IF(ISERR(A923),"",fctsoleil(A923,fctlattodouble(VLOOKUP(D923,#REF!,3,FALSE)),fctlontodouble(VLOOKUP(D923,#REF!,4,FALSE)),FALSE))),7,4)),3,4))/(60*24))-fctlontodouble(VLOOKUP(D923,#REF!,4,FALSE))/360,1)
),1," "),"")</f>
        <v/>
      </c>
      <c r="M923" s="79" t="str">
        <f t="shared" si="47"/>
        <v/>
      </c>
      <c r="N923" s="94"/>
      <c r="O923" s="83"/>
      <c r="P923" s="95"/>
      <c r="Q923" s="96"/>
      <c r="R923" s="97" t="str">
        <f>IF(AND(A923&lt;&gt;0,B923&lt;&gt;0,D923&lt;&gt;0,C923&lt;&gt;0,N923&lt;&gt;0),(vol_de_nuit(B923,D923,A923,C923,N923/24)*24),"")</f>
        <v/>
      </c>
      <c r="S923" s="98"/>
      <c r="T923" s="95"/>
      <c r="U923" s="99"/>
      <c r="V923" s="100"/>
      <c r="W923" s="101"/>
      <c r="X923" s="116" t="str">
        <f>IFERROR(IF(AND(VLOOKUP($F923,'Aircraft list'!$A$4:$G$39,2,FALSE)="YES",VLOOKUP($F923,'Aircraft list'!$A$4:$G$39,4,FALSE)="YES"),T923,""),"")</f>
        <v/>
      </c>
      <c r="Y923" s="115" t="str">
        <f>IFERROR(IF(AND(VLOOKUP($F923,'Aircraft list'!$A$4:$G$39,2,FALSE)="YES",VLOOKUP($F923,'Aircraft list'!$A$4:$G$39,4,FALSE)="YES"),V923,""),"")</f>
        <v/>
      </c>
      <c r="Z923" s="116" t="str">
        <f>IFERROR(IF(AND(VLOOKUP($F923,'Aircraft list'!$A$4:$G$39,3,FALSE)="YES",VLOOKUP($F923,'Aircraft list'!$A$4:$G$39,4,FALSE)="YES"),T923,""),"")</f>
        <v/>
      </c>
      <c r="AA923" s="115" t="str">
        <f>IFERROR(IF(AND(VLOOKUP($F923,'Aircraft list'!$A$4:$G$39,3,FALSE)="YES",VLOOKUP($F923,'Aircraft list'!$A$4:$G$39,4,FALSE)="YES"),V923,""),"")</f>
        <v/>
      </c>
      <c r="AB923" s="116" t="str">
        <f>IFERROR(IF(AND(VLOOKUP($F923,'Aircraft list'!$A$4:$G$39,2,FALSE)="YES",VLOOKUP($F923,'Aircraft list'!$A$4:$G$39,6,FALSE)="YES"),T923,""),"")</f>
        <v/>
      </c>
      <c r="AC923" s="115" t="str">
        <f>IFERROR(IF(AND(VLOOKUP($F923,'Aircraft list'!$A$4:$G$39,2,FALSE)="YES",VLOOKUP($F923,'Aircraft list'!$A$4:$G$39,6,FALSE)="YES"),V923,""),"")</f>
        <v/>
      </c>
      <c r="AD923" s="116" t="str">
        <f>IFERROR(IF(AND(VLOOKUP($F923,'Aircraft list'!$A$4:$G$39,3,FALSE)="YES",VLOOKUP($F923,'Aircraft list'!$A$4:$G$39,6,FALSE)="YES"),T923,""),"")</f>
        <v/>
      </c>
      <c r="AE923" s="117" t="str">
        <f>IFERROR(IF(AND(VLOOKUP($F923,'Aircraft list'!$A$4:$G$39,3,FALSE)="YES",VLOOKUP($F923,'Aircraft list'!$A$4:$G$39,6,FALSE)="YES"),U923,""),"")</f>
        <v/>
      </c>
      <c r="AF923" s="115" t="str">
        <f>IFERROR(IF(AND(VLOOKUP($F923,'Aircraft list'!$A$4:$G$39,3,FALSE)="YES",VLOOKUP($F923,'Aircraft list'!$A$4:$G$39,6,FALSE)="YES"),V923,""),"")</f>
        <v/>
      </c>
      <c r="AG923" s="116" t="str">
        <f>IFERROR(IF(VLOOKUP($F923,'Aircraft list'!$A$4:$G$39,5,FALSE)="YES",T923,""),"")</f>
        <v/>
      </c>
      <c r="AH923" s="117" t="str">
        <f>IFERROR(IF(VLOOKUP($F923,'Aircraft list'!$A$4:$G$39,5,FALSE)="YES",U923,""),"")</f>
        <v/>
      </c>
      <c r="AI923" s="115" t="str">
        <f>IFERROR(IF(VLOOKUP($F923,'Aircraft list'!$A$4:$G$39,5,FALSE)="YES",V923,""),"")</f>
        <v/>
      </c>
      <c r="AJ923" s="101"/>
      <c r="AK923" s="101"/>
      <c r="AL923" s="101"/>
      <c r="AM923" s="102" t="str">
        <f>IFERROR(IF(VLOOKUP($F923,'Aircraft list'!$A$4:$G$39,7,FALSE)="YES",N923,""),"")</f>
        <v/>
      </c>
      <c r="AN923" s="112"/>
      <c r="AO923" s="101"/>
      <c r="AP923" s="101"/>
      <c r="AQ923" s="101"/>
      <c r="AR923" s="111"/>
      <c r="AS923" s="102"/>
      <c r="AT923" s="102"/>
    </row>
    <row r="924" spans="1:46" s="50" customFormat="1">
      <c r="A924" s="84"/>
      <c r="B924" s="75"/>
      <c r="C924" s="76"/>
      <c r="D924" s="77"/>
      <c r="E924" s="73" t="str">
        <f t="shared" si="45"/>
        <v/>
      </c>
      <c r="F924" s="79"/>
      <c r="G924" s="80"/>
      <c r="H924" s="50" t="str">
        <f>IFERROR(IF(VLOOKUP(F924,'Aircraft list'!$A$4:$T$59, 3,FALSE)="YES", "ME", "SE" )," ")</f>
        <v xml:space="preserve"> </v>
      </c>
      <c r="I924" s="80"/>
      <c r="J924" s="81" t="str">
        <f ca="1">IFERROR(IF(AND(
MOD(C924-fctlontodouble(VLOOKUP(B924,#REF!,4,FALSE))/360,1)&gt;=MOD((((MID((MID((IF(ISERR(A924),"",fctsoleil(A924,fctlattodouble(VLOOKUP(B924,#REF!,3,FALSE)),fctlontodouble(VLOOKUP(B924,#REF!,4,FALSE)),FALSE))),1,4)),1,2))*60+MID((MID((IF(ISERR(A924),"",fctsoleil(A924,fctlattodouble(VLOOKUP(B924,#REF!,3,FALSE)),fctlontodouble(VLOOKUP(B924,#REF!,4,FALSE)),FALSE))),1,4)),3,4))/(60*24))-fctlontodouble(VLOOKUP(B924,#REF!,4,FALSE))/360,1),
MOD(C924-fctlontodouble(VLOOKUP(B924,#REF!,4,FALSE))/360,1)&lt;MOD((((MID((MID((IF(ISERR(A924),"",fctsoleil(A924,fctlattodouble(VLOOKUP(B924,#REF!,3,FALSE)),fctlontodouble(VLOOKUP(B924,#REF!,4,FALSE)),FALSE))),7,4)),1,2))*60+MID((MID((IF(ISERR(A924),"",fctsoleil(A924,fctlattodouble(VLOOKUP(B924,#REF!,3,FALSE)),fctlontodouble(VLOOKUP(B924,#REF!,4,FALSE)),FALSE))),7,4)),3,4))/(60*24))-fctlontodouble(VLOOKUP(B924,#REF!,4,FALSE))/360,1)
),1,""),"")</f>
        <v/>
      </c>
      <c r="K924" s="82" t="str">
        <f t="shared" si="46"/>
        <v/>
      </c>
      <c r="L924" s="79" t="str">
        <f ca="1">IFERROR(IF(AND(
MOD(E924-fctlontodouble(VLOOKUP(D924,#REF!,4,FALSE))/360,1)&gt;=MOD((((MID((MID((IF(ISERR(A924),"",fctsoleil(A924,fctlattodouble(VLOOKUP(D924,#REF!,3,FALSE)),fctlontodouble(VLOOKUP(D924,#REF!,4,FALSE)),FALSE))),1,4)),1,2))*60+MID((MID((IF(ISERR(A924),"",fctsoleil(A924,fctlattodouble(VLOOKUP(D924,#REF!,3,FALSE)),fctlontodouble(VLOOKUP(D924,#REF!,4,FALSE)),FALSE))),1,4)),3,4))/(60*24))-fctlontodouble(VLOOKUP(D924,#REF!,4,FALSE))/360,1),
MOD(E924-fctlontodouble(VLOOKUP(D924,#REF!,4,FALSE))/360,1)&lt;MOD((((MID((MID((IF(ISERR(A924),"",fctsoleil(A924,fctlattodouble(VLOOKUP(D924,#REF!,3,FALSE)),fctlontodouble(VLOOKUP(D924,#REF!,4,FALSE)),FALSE))),7,4)),1,2))*60+MID((MID((IF(ISERR(A924),"",fctsoleil(A924,fctlattodouble(VLOOKUP(D924,#REF!,3,FALSE)),fctlontodouble(VLOOKUP(D924,#REF!,4,FALSE)),FALSE))),7,4)),3,4))/(60*24))-fctlontodouble(VLOOKUP(D924,#REF!,4,FALSE))/360,1)
),1," "),"")</f>
        <v/>
      </c>
      <c r="M924" s="79" t="str">
        <f t="shared" si="47"/>
        <v/>
      </c>
      <c r="N924" s="94"/>
      <c r="O924" s="83"/>
      <c r="P924" s="95"/>
      <c r="Q924" s="96"/>
      <c r="R924" s="97" t="str">
        <f>IF(AND(A924&lt;&gt;0,B924&lt;&gt;0,D924&lt;&gt;0,C924&lt;&gt;0,N924&lt;&gt;0),(vol_de_nuit(B924,D924,A924,C924,N924/24)*24),"")</f>
        <v/>
      </c>
      <c r="S924" s="98"/>
      <c r="T924" s="95"/>
      <c r="U924" s="99"/>
      <c r="V924" s="100"/>
      <c r="W924" s="101"/>
      <c r="X924" s="116" t="str">
        <f>IFERROR(IF(AND(VLOOKUP($F924,'Aircraft list'!$A$4:$G$39,2,FALSE)="YES",VLOOKUP($F924,'Aircraft list'!$A$4:$G$39,4,FALSE)="YES"),T924,""),"")</f>
        <v/>
      </c>
      <c r="Y924" s="115" t="str">
        <f>IFERROR(IF(AND(VLOOKUP($F924,'Aircraft list'!$A$4:$G$39,2,FALSE)="YES",VLOOKUP($F924,'Aircraft list'!$A$4:$G$39,4,FALSE)="YES"),V924,""),"")</f>
        <v/>
      </c>
      <c r="Z924" s="116" t="str">
        <f>IFERROR(IF(AND(VLOOKUP($F924,'Aircraft list'!$A$4:$G$39,3,FALSE)="YES",VLOOKUP($F924,'Aircraft list'!$A$4:$G$39,4,FALSE)="YES"),T924,""),"")</f>
        <v/>
      </c>
      <c r="AA924" s="115" t="str">
        <f>IFERROR(IF(AND(VLOOKUP($F924,'Aircraft list'!$A$4:$G$39,3,FALSE)="YES",VLOOKUP($F924,'Aircraft list'!$A$4:$G$39,4,FALSE)="YES"),V924,""),"")</f>
        <v/>
      </c>
      <c r="AB924" s="116" t="str">
        <f>IFERROR(IF(AND(VLOOKUP($F924,'Aircraft list'!$A$4:$G$39,2,FALSE)="YES",VLOOKUP($F924,'Aircraft list'!$A$4:$G$39,6,FALSE)="YES"),T924,""),"")</f>
        <v/>
      </c>
      <c r="AC924" s="115" t="str">
        <f>IFERROR(IF(AND(VLOOKUP($F924,'Aircraft list'!$A$4:$G$39,2,FALSE)="YES",VLOOKUP($F924,'Aircraft list'!$A$4:$G$39,6,FALSE)="YES"),V924,""),"")</f>
        <v/>
      </c>
      <c r="AD924" s="116" t="str">
        <f>IFERROR(IF(AND(VLOOKUP($F924,'Aircraft list'!$A$4:$G$39,3,FALSE)="YES",VLOOKUP($F924,'Aircraft list'!$A$4:$G$39,6,FALSE)="YES"),T924,""),"")</f>
        <v/>
      </c>
      <c r="AE924" s="117" t="str">
        <f>IFERROR(IF(AND(VLOOKUP($F924,'Aircraft list'!$A$4:$G$39,3,FALSE)="YES",VLOOKUP($F924,'Aircraft list'!$A$4:$G$39,6,FALSE)="YES"),U924,""),"")</f>
        <v/>
      </c>
      <c r="AF924" s="115" t="str">
        <f>IFERROR(IF(AND(VLOOKUP($F924,'Aircraft list'!$A$4:$G$39,3,FALSE)="YES",VLOOKUP($F924,'Aircraft list'!$A$4:$G$39,6,FALSE)="YES"),V924,""),"")</f>
        <v/>
      </c>
      <c r="AG924" s="116" t="str">
        <f>IFERROR(IF(VLOOKUP($F924,'Aircraft list'!$A$4:$G$39,5,FALSE)="YES",T924,""),"")</f>
        <v/>
      </c>
      <c r="AH924" s="117" t="str">
        <f>IFERROR(IF(VLOOKUP($F924,'Aircraft list'!$A$4:$G$39,5,FALSE)="YES",U924,""),"")</f>
        <v/>
      </c>
      <c r="AI924" s="115" t="str">
        <f>IFERROR(IF(VLOOKUP($F924,'Aircraft list'!$A$4:$G$39,5,FALSE)="YES",V924,""),"")</f>
        <v/>
      </c>
      <c r="AJ924" s="101"/>
      <c r="AK924" s="101"/>
      <c r="AL924" s="101"/>
      <c r="AM924" s="102" t="str">
        <f>IFERROR(IF(VLOOKUP($F924,'Aircraft list'!$A$4:$G$39,7,FALSE)="YES",N924,""),"")</f>
        <v/>
      </c>
      <c r="AN924" s="112"/>
      <c r="AO924" s="101"/>
      <c r="AP924" s="101"/>
      <c r="AQ924" s="101"/>
      <c r="AR924" s="111"/>
      <c r="AS924" s="102"/>
      <c r="AT924" s="102"/>
    </row>
    <row r="925" spans="1:46" s="50" customFormat="1">
      <c r="A925" s="84"/>
      <c r="B925" s="75"/>
      <c r="C925" s="76"/>
      <c r="D925" s="77"/>
      <c r="E925" s="73" t="str">
        <f t="shared" si="45"/>
        <v/>
      </c>
      <c r="F925" s="79"/>
      <c r="G925" s="80"/>
      <c r="H925" s="50" t="str">
        <f>IFERROR(IF(VLOOKUP(F925,'Aircraft list'!$A$4:$T$59, 3,FALSE)="YES", "ME", "SE" )," ")</f>
        <v xml:space="preserve"> </v>
      </c>
      <c r="I925" s="80"/>
      <c r="J925" s="81" t="str">
        <f ca="1">IFERROR(IF(AND(
MOD(C925-fctlontodouble(VLOOKUP(B925,#REF!,4,FALSE))/360,1)&gt;=MOD((((MID((MID((IF(ISERR(A925),"",fctsoleil(A925,fctlattodouble(VLOOKUP(B925,#REF!,3,FALSE)),fctlontodouble(VLOOKUP(B925,#REF!,4,FALSE)),FALSE))),1,4)),1,2))*60+MID((MID((IF(ISERR(A925),"",fctsoleil(A925,fctlattodouble(VLOOKUP(B925,#REF!,3,FALSE)),fctlontodouble(VLOOKUP(B925,#REF!,4,FALSE)),FALSE))),1,4)),3,4))/(60*24))-fctlontodouble(VLOOKUP(B925,#REF!,4,FALSE))/360,1),
MOD(C925-fctlontodouble(VLOOKUP(B925,#REF!,4,FALSE))/360,1)&lt;MOD((((MID((MID((IF(ISERR(A925),"",fctsoleil(A925,fctlattodouble(VLOOKUP(B925,#REF!,3,FALSE)),fctlontodouble(VLOOKUP(B925,#REF!,4,FALSE)),FALSE))),7,4)),1,2))*60+MID((MID((IF(ISERR(A925),"",fctsoleil(A925,fctlattodouble(VLOOKUP(B925,#REF!,3,FALSE)),fctlontodouble(VLOOKUP(B925,#REF!,4,FALSE)),FALSE))),7,4)),3,4))/(60*24))-fctlontodouble(VLOOKUP(B925,#REF!,4,FALSE))/360,1)
),1,""),"")</f>
        <v/>
      </c>
      <c r="K925" s="82" t="str">
        <f t="shared" si="46"/>
        <v/>
      </c>
      <c r="L925" s="79" t="str">
        <f ca="1">IFERROR(IF(AND(
MOD(E925-fctlontodouble(VLOOKUP(D925,#REF!,4,FALSE))/360,1)&gt;=MOD((((MID((MID((IF(ISERR(A925),"",fctsoleil(A925,fctlattodouble(VLOOKUP(D925,#REF!,3,FALSE)),fctlontodouble(VLOOKUP(D925,#REF!,4,FALSE)),FALSE))),1,4)),1,2))*60+MID((MID((IF(ISERR(A925),"",fctsoleil(A925,fctlattodouble(VLOOKUP(D925,#REF!,3,FALSE)),fctlontodouble(VLOOKUP(D925,#REF!,4,FALSE)),FALSE))),1,4)),3,4))/(60*24))-fctlontodouble(VLOOKUP(D925,#REF!,4,FALSE))/360,1),
MOD(E925-fctlontodouble(VLOOKUP(D925,#REF!,4,FALSE))/360,1)&lt;MOD((((MID((MID((IF(ISERR(A925),"",fctsoleil(A925,fctlattodouble(VLOOKUP(D925,#REF!,3,FALSE)),fctlontodouble(VLOOKUP(D925,#REF!,4,FALSE)),FALSE))),7,4)),1,2))*60+MID((MID((IF(ISERR(A925),"",fctsoleil(A925,fctlattodouble(VLOOKUP(D925,#REF!,3,FALSE)),fctlontodouble(VLOOKUP(D925,#REF!,4,FALSE)),FALSE))),7,4)),3,4))/(60*24))-fctlontodouble(VLOOKUP(D925,#REF!,4,FALSE))/360,1)
),1," "),"")</f>
        <v/>
      </c>
      <c r="M925" s="79" t="str">
        <f t="shared" si="47"/>
        <v/>
      </c>
      <c r="N925" s="94"/>
      <c r="O925" s="83"/>
      <c r="P925" s="95"/>
      <c r="Q925" s="96"/>
      <c r="R925" s="97" t="str">
        <f>IF(AND(A925&lt;&gt;0,B925&lt;&gt;0,D925&lt;&gt;0,C925&lt;&gt;0,N925&lt;&gt;0),(vol_de_nuit(B925,D925,A925,C925,N925/24)*24),"")</f>
        <v/>
      </c>
      <c r="S925" s="98"/>
      <c r="T925" s="95"/>
      <c r="U925" s="99"/>
      <c r="V925" s="100"/>
      <c r="W925" s="101"/>
      <c r="X925" s="116" t="str">
        <f>IFERROR(IF(AND(VLOOKUP($F925,'Aircraft list'!$A$4:$G$39,2,FALSE)="YES",VLOOKUP($F925,'Aircraft list'!$A$4:$G$39,4,FALSE)="YES"),T925,""),"")</f>
        <v/>
      </c>
      <c r="Y925" s="115" t="str">
        <f>IFERROR(IF(AND(VLOOKUP($F925,'Aircraft list'!$A$4:$G$39,2,FALSE)="YES",VLOOKUP($F925,'Aircraft list'!$A$4:$G$39,4,FALSE)="YES"),V925,""),"")</f>
        <v/>
      </c>
      <c r="Z925" s="116" t="str">
        <f>IFERROR(IF(AND(VLOOKUP($F925,'Aircraft list'!$A$4:$G$39,3,FALSE)="YES",VLOOKUP($F925,'Aircraft list'!$A$4:$G$39,4,FALSE)="YES"),T925,""),"")</f>
        <v/>
      </c>
      <c r="AA925" s="115" t="str">
        <f>IFERROR(IF(AND(VLOOKUP($F925,'Aircraft list'!$A$4:$G$39,3,FALSE)="YES",VLOOKUP($F925,'Aircraft list'!$A$4:$G$39,4,FALSE)="YES"),V925,""),"")</f>
        <v/>
      </c>
      <c r="AB925" s="116" t="str">
        <f>IFERROR(IF(AND(VLOOKUP($F925,'Aircraft list'!$A$4:$G$39,2,FALSE)="YES",VLOOKUP($F925,'Aircraft list'!$A$4:$G$39,6,FALSE)="YES"),T925,""),"")</f>
        <v/>
      </c>
      <c r="AC925" s="115" t="str">
        <f>IFERROR(IF(AND(VLOOKUP($F925,'Aircraft list'!$A$4:$G$39,2,FALSE)="YES",VLOOKUP($F925,'Aircraft list'!$A$4:$G$39,6,FALSE)="YES"),V925,""),"")</f>
        <v/>
      </c>
      <c r="AD925" s="116" t="str">
        <f>IFERROR(IF(AND(VLOOKUP($F925,'Aircraft list'!$A$4:$G$39,3,FALSE)="YES",VLOOKUP($F925,'Aircraft list'!$A$4:$G$39,6,FALSE)="YES"),T925,""),"")</f>
        <v/>
      </c>
      <c r="AE925" s="117" t="str">
        <f>IFERROR(IF(AND(VLOOKUP($F925,'Aircraft list'!$A$4:$G$39,3,FALSE)="YES",VLOOKUP($F925,'Aircraft list'!$A$4:$G$39,6,FALSE)="YES"),U925,""),"")</f>
        <v/>
      </c>
      <c r="AF925" s="115" t="str">
        <f>IFERROR(IF(AND(VLOOKUP($F925,'Aircraft list'!$A$4:$G$39,3,FALSE)="YES",VLOOKUP($F925,'Aircraft list'!$A$4:$G$39,6,FALSE)="YES"),V925,""),"")</f>
        <v/>
      </c>
      <c r="AG925" s="116" t="str">
        <f>IFERROR(IF(VLOOKUP($F925,'Aircraft list'!$A$4:$G$39,5,FALSE)="YES",T925,""),"")</f>
        <v/>
      </c>
      <c r="AH925" s="117" t="str">
        <f>IFERROR(IF(VLOOKUP($F925,'Aircraft list'!$A$4:$G$39,5,FALSE)="YES",U925,""),"")</f>
        <v/>
      </c>
      <c r="AI925" s="115" t="str">
        <f>IFERROR(IF(VLOOKUP($F925,'Aircraft list'!$A$4:$G$39,5,FALSE)="YES",V925,""),"")</f>
        <v/>
      </c>
      <c r="AJ925" s="101"/>
      <c r="AK925" s="101"/>
      <c r="AL925" s="101"/>
      <c r="AM925" s="102" t="str">
        <f>IFERROR(IF(VLOOKUP($F925,'Aircraft list'!$A$4:$G$39,7,FALSE)="YES",N925,""),"")</f>
        <v/>
      </c>
      <c r="AN925" s="112"/>
      <c r="AO925" s="101"/>
      <c r="AP925" s="101"/>
      <c r="AQ925" s="101"/>
      <c r="AR925" s="111"/>
      <c r="AS925" s="102"/>
      <c r="AT925" s="102"/>
    </row>
    <row r="926" spans="1:46" s="50" customFormat="1">
      <c r="A926" s="84"/>
      <c r="B926" s="75"/>
      <c r="C926" s="76"/>
      <c r="D926" s="77"/>
      <c r="E926" s="73" t="str">
        <f t="shared" si="45"/>
        <v/>
      </c>
      <c r="F926" s="79"/>
      <c r="G926" s="80"/>
      <c r="H926" s="50" t="str">
        <f>IFERROR(IF(VLOOKUP(F926,'Aircraft list'!$A$4:$T$59, 3,FALSE)="YES", "ME", "SE" )," ")</f>
        <v xml:space="preserve"> </v>
      </c>
      <c r="I926" s="80"/>
      <c r="J926" s="81" t="str">
        <f ca="1">IFERROR(IF(AND(
MOD(C926-fctlontodouble(VLOOKUP(B926,#REF!,4,FALSE))/360,1)&gt;=MOD((((MID((MID((IF(ISERR(A926),"",fctsoleil(A926,fctlattodouble(VLOOKUP(B926,#REF!,3,FALSE)),fctlontodouble(VLOOKUP(B926,#REF!,4,FALSE)),FALSE))),1,4)),1,2))*60+MID((MID((IF(ISERR(A926),"",fctsoleil(A926,fctlattodouble(VLOOKUP(B926,#REF!,3,FALSE)),fctlontodouble(VLOOKUP(B926,#REF!,4,FALSE)),FALSE))),1,4)),3,4))/(60*24))-fctlontodouble(VLOOKUP(B926,#REF!,4,FALSE))/360,1),
MOD(C926-fctlontodouble(VLOOKUP(B926,#REF!,4,FALSE))/360,1)&lt;MOD((((MID((MID((IF(ISERR(A926),"",fctsoleil(A926,fctlattodouble(VLOOKUP(B926,#REF!,3,FALSE)),fctlontodouble(VLOOKUP(B926,#REF!,4,FALSE)),FALSE))),7,4)),1,2))*60+MID((MID((IF(ISERR(A926),"",fctsoleil(A926,fctlattodouble(VLOOKUP(B926,#REF!,3,FALSE)),fctlontodouble(VLOOKUP(B926,#REF!,4,FALSE)),FALSE))),7,4)),3,4))/(60*24))-fctlontodouble(VLOOKUP(B926,#REF!,4,FALSE))/360,1)
),1,""),"")</f>
        <v/>
      </c>
      <c r="K926" s="82" t="str">
        <f t="shared" si="46"/>
        <v/>
      </c>
      <c r="L926" s="79" t="str">
        <f ca="1">IFERROR(IF(AND(
MOD(E926-fctlontodouble(VLOOKUP(D926,#REF!,4,FALSE))/360,1)&gt;=MOD((((MID((MID((IF(ISERR(A926),"",fctsoleil(A926,fctlattodouble(VLOOKUP(D926,#REF!,3,FALSE)),fctlontodouble(VLOOKUP(D926,#REF!,4,FALSE)),FALSE))),1,4)),1,2))*60+MID((MID((IF(ISERR(A926),"",fctsoleil(A926,fctlattodouble(VLOOKUP(D926,#REF!,3,FALSE)),fctlontodouble(VLOOKUP(D926,#REF!,4,FALSE)),FALSE))),1,4)),3,4))/(60*24))-fctlontodouble(VLOOKUP(D926,#REF!,4,FALSE))/360,1),
MOD(E926-fctlontodouble(VLOOKUP(D926,#REF!,4,FALSE))/360,1)&lt;MOD((((MID((MID((IF(ISERR(A926),"",fctsoleil(A926,fctlattodouble(VLOOKUP(D926,#REF!,3,FALSE)),fctlontodouble(VLOOKUP(D926,#REF!,4,FALSE)),FALSE))),7,4)),1,2))*60+MID((MID((IF(ISERR(A926),"",fctsoleil(A926,fctlattodouble(VLOOKUP(D926,#REF!,3,FALSE)),fctlontodouble(VLOOKUP(D926,#REF!,4,FALSE)),FALSE))),7,4)),3,4))/(60*24))-fctlontodouble(VLOOKUP(D926,#REF!,4,FALSE))/360,1)
),1," "),"")</f>
        <v/>
      </c>
      <c r="M926" s="79" t="str">
        <f t="shared" si="47"/>
        <v/>
      </c>
      <c r="N926" s="94"/>
      <c r="O926" s="83"/>
      <c r="P926" s="95"/>
      <c r="Q926" s="96"/>
      <c r="R926" s="97" t="str">
        <f>IF(AND(A926&lt;&gt;0,B926&lt;&gt;0,D926&lt;&gt;0,C926&lt;&gt;0,N926&lt;&gt;0),(vol_de_nuit(B926,D926,A926,C926,N926/24)*24),"")</f>
        <v/>
      </c>
      <c r="S926" s="98"/>
      <c r="T926" s="95"/>
      <c r="U926" s="99"/>
      <c r="V926" s="100"/>
      <c r="W926" s="101"/>
      <c r="X926" s="116" t="str">
        <f>IFERROR(IF(AND(VLOOKUP($F926,'Aircraft list'!$A$4:$G$39,2,FALSE)="YES",VLOOKUP($F926,'Aircraft list'!$A$4:$G$39,4,FALSE)="YES"),T926,""),"")</f>
        <v/>
      </c>
      <c r="Y926" s="115" t="str">
        <f>IFERROR(IF(AND(VLOOKUP($F926,'Aircraft list'!$A$4:$G$39,2,FALSE)="YES",VLOOKUP($F926,'Aircraft list'!$A$4:$G$39,4,FALSE)="YES"),V926,""),"")</f>
        <v/>
      </c>
      <c r="Z926" s="116" t="str">
        <f>IFERROR(IF(AND(VLOOKUP($F926,'Aircraft list'!$A$4:$G$39,3,FALSE)="YES",VLOOKUP($F926,'Aircraft list'!$A$4:$G$39,4,FALSE)="YES"),T926,""),"")</f>
        <v/>
      </c>
      <c r="AA926" s="115" t="str">
        <f>IFERROR(IF(AND(VLOOKUP($F926,'Aircraft list'!$A$4:$G$39,3,FALSE)="YES",VLOOKUP($F926,'Aircraft list'!$A$4:$G$39,4,FALSE)="YES"),V926,""),"")</f>
        <v/>
      </c>
      <c r="AB926" s="116" t="str">
        <f>IFERROR(IF(AND(VLOOKUP($F926,'Aircraft list'!$A$4:$G$39,2,FALSE)="YES",VLOOKUP($F926,'Aircraft list'!$A$4:$G$39,6,FALSE)="YES"),T926,""),"")</f>
        <v/>
      </c>
      <c r="AC926" s="115" t="str">
        <f>IFERROR(IF(AND(VLOOKUP($F926,'Aircraft list'!$A$4:$G$39,2,FALSE)="YES",VLOOKUP($F926,'Aircraft list'!$A$4:$G$39,6,FALSE)="YES"),V926,""),"")</f>
        <v/>
      </c>
      <c r="AD926" s="116" t="str">
        <f>IFERROR(IF(AND(VLOOKUP($F926,'Aircraft list'!$A$4:$G$39,3,FALSE)="YES",VLOOKUP($F926,'Aircraft list'!$A$4:$G$39,6,FALSE)="YES"),T926,""),"")</f>
        <v/>
      </c>
      <c r="AE926" s="117" t="str">
        <f>IFERROR(IF(AND(VLOOKUP($F926,'Aircraft list'!$A$4:$G$39,3,FALSE)="YES",VLOOKUP($F926,'Aircraft list'!$A$4:$G$39,6,FALSE)="YES"),U926,""),"")</f>
        <v/>
      </c>
      <c r="AF926" s="115" t="str">
        <f>IFERROR(IF(AND(VLOOKUP($F926,'Aircraft list'!$A$4:$G$39,3,FALSE)="YES",VLOOKUP($F926,'Aircraft list'!$A$4:$G$39,6,FALSE)="YES"),V926,""),"")</f>
        <v/>
      </c>
      <c r="AG926" s="116" t="str">
        <f>IFERROR(IF(VLOOKUP($F926,'Aircraft list'!$A$4:$G$39,5,FALSE)="YES",T926,""),"")</f>
        <v/>
      </c>
      <c r="AH926" s="117" t="str">
        <f>IFERROR(IF(VLOOKUP($F926,'Aircraft list'!$A$4:$G$39,5,FALSE)="YES",U926,""),"")</f>
        <v/>
      </c>
      <c r="AI926" s="115" t="str">
        <f>IFERROR(IF(VLOOKUP($F926,'Aircraft list'!$A$4:$G$39,5,FALSE)="YES",V926,""),"")</f>
        <v/>
      </c>
      <c r="AJ926" s="101"/>
      <c r="AK926" s="101"/>
      <c r="AL926" s="101"/>
      <c r="AM926" s="102" t="str">
        <f>IFERROR(IF(VLOOKUP($F926,'Aircraft list'!$A$4:$G$39,7,FALSE)="YES",N926,""),"")</f>
        <v/>
      </c>
      <c r="AN926" s="112"/>
      <c r="AO926" s="101"/>
      <c r="AP926" s="101"/>
      <c r="AQ926" s="101"/>
      <c r="AR926" s="111"/>
      <c r="AS926" s="102"/>
      <c r="AT926" s="102"/>
    </row>
    <row r="927" spans="1:46" s="50" customFormat="1">
      <c r="A927" s="84"/>
      <c r="B927" s="75"/>
      <c r="C927" s="76"/>
      <c r="D927" s="77"/>
      <c r="E927" s="73" t="str">
        <f t="shared" si="45"/>
        <v/>
      </c>
      <c r="F927" s="79"/>
      <c r="G927" s="80"/>
      <c r="H927" s="50" t="str">
        <f>IFERROR(IF(VLOOKUP(F927,'Aircraft list'!$A$4:$T$59, 3,FALSE)="YES", "ME", "SE" )," ")</f>
        <v xml:space="preserve"> </v>
      </c>
      <c r="I927" s="80"/>
      <c r="J927" s="81" t="str">
        <f ca="1">IFERROR(IF(AND(
MOD(C927-fctlontodouble(VLOOKUP(B927,#REF!,4,FALSE))/360,1)&gt;=MOD((((MID((MID((IF(ISERR(A927),"",fctsoleil(A927,fctlattodouble(VLOOKUP(B927,#REF!,3,FALSE)),fctlontodouble(VLOOKUP(B927,#REF!,4,FALSE)),FALSE))),1,4)),1,2))*60+MID((MID((IF(ISERR(A927),"",fctsoleil(A927,fctlattodouble(VLOOKUP(B927,#REF!,3,FALSE)),fctlontodouble(VLOOKUP(B927,#REF!,4,FALSE)),FALSE))),1,4)),3,4))/(60*24))-fctlontodouble(VLOOKUP(B927,#REF!,4,FALSE))/360,1),
MOD(C927-fctlontodouble(VLOOKUP(B927,#REF!,4,FALSE))/360,1)&lt;MOD((((MID((MID((IF(ISERR(A927),"",fctsoleil(A927,fctlattodouble(VLOOKUP(B927,#REF!,3,FALSE)),fctlontodouble(VLOOKUP(B927,#REF!,4,FALSE)),FALSE))),7,4)),1,2))*60+MID((MID((IF(ISERR(A927),"",fctsoleil(A927,fctlattodouble(VLOOKUP(B927,#REF!,3,FALSE)),fctlontodouble(VLOOKUP(B927,#REF!,4,FALSE)),FALSE))),7,4)),3,4))/(60*24))-fctlontodouble(VLOOKUP(B927,#REF!,4,FALSE))/360,1)
),1,""),"")</f>
        <v/>
      </c>
      <c r="K927" s="82" t="str">
        <f t="shared" si="46"/>
        <v/>
      </c>
      <c r="L927" s="79" t="str">
        <f ca="1">IFERROR(IF(AND(
MOD(E927-fctlontodouble(VLOOKUP(D927,#REF!,4,FALSE))/360,1)&gt;=MOD((((MID((MID((IF(ISERR(A927),"",fctsoleil(A927,fctlattodouble(VLOOKUP(D927,#REF!,3,FALSE)),fctlontodouble(VLOOKUP(D927,#REF!,4,FALSE)),FALSE))),1,4)),1,2))*60+MID((MID((IF(ISERR(A927),"",fctsoleil(A927,fctlattodouble(VLOOKUP(D927,#REF!,3,FALSE)),fctlontodouble(VLOOKUP(D927,#REF!,4,FALSE)),FALSE))),1,4)),3,4))/(60*24))-fctlontodouble(VLOOKUP(D927,#REF!,4,FALSE))/360,1),
MOD(E927-fctlontodouble(VLOOKUP(D927,#REF!,4,FALSE))/360,1)&lt;MOD((((MID((MID((IF(ISERR(A927),"",fctsoleil(A927,fctlattodouble(VLOOKUP(D927,#REF!,3,FALSE)),fctlontodouble(VLOOKUP(D927,#REF!,4,FALSE)),FALSE))),7,4)),1,2))*60+MID((MID((IF(ISERR(A927),"",fctsoleil(A927,fctlattodouble(VLOOKUP(D927,#REF!,3,FALSE)),fctlontodouble(VLOOKUP(D927,#REF!,4,FALSE)),FALSE))),7,4)),3,4))/(60*24))-fctlontodouble(VLOOKUP(D927,#REF!,4,FALSE))/360,1)
),1," "),"")</f>
        <v/>
      </c>
      <c r="M927" s="79" t="str">
        <f t="shared" si="47"/>
        <v/>
      </c>
      <c r="N927" s="94"/>
      <c r="O927" s="83"/>
      <c r="P927" s="95"/>
      <c r="Q927" s="96"/>
      <c r="R927" s="97" t="str">
        <f>IF(AND(A927&lt;&gt;0,B927&lt;&gt;0,D927&lt;&gt;0,C927&lt;&gt;0,N927&lt;&gt;0),(vol_de_nuit(B927,D927,A927,C927,N927/24)*24),"")</f>
        <v/>
      </c>
      <c r="S927" s="98"/>
      <c r="T927" s="95"/>
      <c r="U927" s="99"/>
      <c r="V927" s="100"/>
      <c r="W927" s="101"/>
      <c r="X927" s="116" t="str">
        <f>IFERROR(IF(AND(VLOOKUP($F927,'Aircraft list'!$A$4:$G$39,2,FALSE)="YES",VLOOKUP($F927,'Aircraft list'!$A$4:$G$39,4,FALSE)="YES"),T927,""),"")</f>
        <v/>
      </c>
      <c r="Y927" s="115" t="str">
        <f>IFERROR(IF(AND(VLOOKUP($F927,'Aircraft list'!$A$4:$G$39,2,FALSE)="YES",VLOOKUP($F927,'Aircraft list'!$A$4:$G$39,4,FALSE)="YES"),V927,""),"")</f>
        <v/>
      </c>
      <c r="Z927" s="116" t="str">
        <f>IFERROR(IF(AND(VLOOKUP($F927,'Aircraft list'!$A$4:$G$39,3,FALSE)="YES",VLOOKUP($F927,'Aircraft list'!$A$4:$G$39,4,FALSE)="YES"),T927,""),"")</f>
        <v/>
      </c>
      <c r="AA927" s="115" t="str">
        <f>IFERROR(IF(AND(VLOOKUP($F927,'Aircraft list'!$A$4:$G$39,3,FALSE)="YES",VLOOKUP($F927,'Aircraft list'!$A$4:$G$39,4,FALSE)="YES"),V927,""),"")</f>
        <v/>
      </c>
      <c r="AB927" s="116" t="str">
        <f>IFERROR(IF(AND(VLOOKUP($F927,'Aircraft list'!$A$4:$G$39,2,FALSE)="YES",VLOOKUP($F927,'Aircraft list'!$A$4:$G$39,6,FALSE)="YES"),T927,""),"")</f>
        <v/>
      </c>
      <c r="AC927" s="115" t="str">
        <f>IFERROR(IF(AND(VLOOKUP($F927,'Aircraft list'!$A$4:$G$39,2,FALSE)="YES",VLOOKUP($F927,'Aircraft list'!$A$4:$G$39,6,FALSE)="YES"),V927,""),"")</f>
        <v/>
      </c>
      <c r="AD927" s="116" t="str">
        <f>IFERROR(IF(AND(VLOOKUP($F927,'Aircraft list'!$A$4:$G$39,3,FALSE)="YES",VLOOKUP($F927,'Aircraft list'!$A$4:$G$39,6,FALSE)="YES"),T927,""),"")</f>
        <v/>
      </c>
      <c r="AE927" s="117" t="str">
        <f>IFERROR(IF(AND(VLOOKUP($F927,'Aircraft list'!$A$4:$G$39,3,FALSE)="YES",VLOOKUP($F927,'Aircraft list'!$A$4:$G$39,6,FALSE)="YES"),U927,""),"")</f>
        <v/>
      </c>
      <c r="AF927" s="115" t="str">
        <f>IFERROR(IF(AND(VLOOKUP($F927,'Aircraft list'!$A$4:$G$39,3,FALSE)="YES",VLOOKUP($F927,'Aircraft list'!$A$4:$G$39,6,FALSE)="YES"),V927,""),"")</f>
        <v/>
      </c>
      <c r="AG927" s="116" t="str">
        <f>IFERROR(IF(VLOOKUP($F927,'Aircraft list'!$A$4:$G$39,5,FALSE)="YES",T927,""),"")</f>
        <v/>
      </c>
      <c r="AH927" s="117" t="str">
        <f>IFERROR(IF(VLOOKUP($F927,'Aircraft list'!$A$4:$G$39,5,FALSE)="YES",U927,""),"")</f>
        <v/>
      </c>
      <c r="AI927" s="115" t="str">
        <f>IFERROR(IF(VLOOKUP($F927,'Aircraft list'!$A$4:$G$39,5,FALSE)="YES",V927,""),"")</f>
        <v/>
      </c>
      <c r="AJ927" s="101"/>
      <c r="AK927" s="101"/>
      <c r="AL927" s="101"/>
      <c r="AM927" s="102" t="str">
        <f>IFERROR(IF(VLOOKUP($F927,'Aircraft list'!$A$4:$G$39,7,FALSE)="YES",N927,""),"")</f>
        <v/>
      </c>
      <c r="AN927" s="112"/>
      <c r="AO927" s="101"/>
      <c r="AP927" s="101"/>
      <c r="AQ927" s="101"/>
      <c r="AR927" s="111"/>
      <c r="AS927" s="102"/>
      <c r="AT927" s="102"/>
    </row>
    <row r="928" spans="1:46" s="50" customFormat="1">
      <c r="A928" s="84"/>
      <c r="B928" s="75"/>
      <c r="C928" s="76"/>
      <c r="D928" s="77"/>
      <c r="E928" s="73" t="str">
        <f t="shared" si="45"/>
        <v/>
      </c>
      <c r="F928" s="79"/>
      <c r="G928" s="80"/>
      <c r="H928" s="50" t="str">
        <f>IFERROR(IF(VLOOKUP(F928,'Aircraft list'!$A$4:$T$59, 3,FALSE)="YES", "ME", "SE" )," ")</f>
        <v xml:space="preserve"> </v>
      </c>
      <c r="I928" s="80"/>
      <c r="J928" s="81" t="str">
        <f ca="1">IFERROR(IF(AND(
MOD(C928-fctlontodouble(VLOOKUP(B928,#REF!,4,FALSE))/360,1)&gt;=MOD((((MID((MID((IF(ISERR(A928),"",fctsoleil(A928,fctlattodouble(VLOOKUP(B928,#REF!,3,FALSE)),fctlontodouble(VLOOKUP(B928,#REF!,4,FALSE)),FALSE))),1,4)),1,2))*60+MID((MID((IF(ISERR(A928),"",fctsoleil(A928,fctlattodouble(VLOOKUP(B928,#REF!,3,FALSE)),fctlontodouble(VLOOKUP(B928,#REF!,4,FALSE)),FALSE))),1,4)),3,4))/(60*24))-fctlontodouble(VLOOKUP(B928,#REF!,4,FALSE))/360,1),
MOD(C928-fctlontodouble(VLOOKUP(B928,#REF!,4,FALSE))/360,1)&lt;MOD((((MID((MID((IF(ISERR(A928),"",fctsoleil(A928,fctlattodouble(VLOOKUP(B928,#REF!,3,FALSE)),fctlontodouble(VLOOKUP(B928,#REF!,4,FALSE)),FALSE))),7,4)),1,2))*60+MID((MID((IF(ISERR(A928),"",fctsoleil(A928,fctlattodouble(VLOOKUP(B928,#REF!,3,FALSE)),fctlontodouble(VLOOKUP(B928,#REF!,4,FALSE)),FALSE))),7,4)),3,4))/(60*24))-fctlontodouble(VLOOKUP(B928,#REF!,4,FALSE))/360,1)
),1,""),"")</f>
        <v/>
      </c>
      <c r="K928" s="82" t="str">
        <f t="shared" si="46"/>
        <v/>
      </c>
      <c r="L928" s="79" t="str">
        <f ca="1">IFERROR(IF(AND(
MOD(E928-fctlontodouble(VLOOKUP(D928,#REF!,4,FALSE))/360,1)&gt;=MOD((((MID((MID((IF(ISERR(A928),"",fctsoleil(A928,fctlattodouble(VLOOKUP(D928,#REF!,3,FALSE)),fctlontodouble(VLOOKUP(D928,#REF!,4,FALSE)),FALSE))),1,4)),1,2))*60+MID((MID((IF(ISERR(A928),"",fctsoleil(A928,fctlattodouble(VLOOKUP(D928,#REF!,3,FALSE)),fctlontodouble(VLOOKUP(D928,#REF!,4,FALSE)),FALSE))),1,4)),3,4))/(60*24))-fctlontodouble(VLOOKUP(D928,#REF!,4,FALSE))/360,1),
MOD(E928-fctlontodouble(VLOOKUP(D928,#REF!,4,FALSE))/360,1)&lt;MOD((((MID((MID((IF(ISERR(A928),"",fctsoleil(A928,fctlattodouble(VLOOKUP(D928,#REF!,3,FALSE)),fctlontodouble(VLOOKUP(D928,#REF!,4,FALSE)),FALSE))),7,4)),1,2))*60+MID((MID((IF(ISERR(A928),"",fctsoleil(A928,fctlattodouble(VLOOKUP(D928,#REF!,3,FALSE)),fctlontodouble(VLOOKUP(D928,#REF!,4,FALSE)),FALSE))),7,4)),3,4))/(60*24))-fctlontodouble(VLOOKUP(D928,#REF!,4,FALSE))/360,1)
),1," "),"")</f>
        <v/>
      </c>
      <c r="M928" s="79" t="str">
        <f t="shared" si="47"/>
        <v/>
      </c>
      <c r="N928" s="94"/>
      <c r="O928" s="83"/>
      <c r="P928" s="95"/>
      <c r="Q928" s="96"/>
      <c r="R928" s="97" t="str">
        <f>IF(AND(A928&lt;&gt;0,B928&lt;&gt;0,D928&lt;&gt;0,C928&lt;&gt;0,N928&lt;&gt;0),(vol_de_nuit(B928,D928,A928,C928,N928/24)*24),"")</f>
        <v/>
      </c>
      <c r="S928" s="98"/>
      <c r="T928" s="95"/>
      <c r="U928" s="99"/>
      <c r="V928" s="100"/>
      <c r="W928" s="101"/>
      <c r="X928" s="116" t="str">
        <f>IFERROR(IF(AND(VLOOKUP($F928,'Aircraft list'!$A$4:$G$39,2,FALSE)="YES",VLOOKUP($F928,'Aircraft list'!$A$4:$G$39,4,FALSE)="YES"),T928,""),"")</f>
        <v/>
      </c>
      <c r="Y928" s="115" t="str">
        <f>IFERROR(IF(AND(VLOOKUP($F928,'Aircraft list'!$A$4:$G$39,2,FALSE)="YES",VLOOKUP($F928,'Aircraft list'!$A$4:$G$39,4,FALSE)="YES"),V928,""),"")</f>
        <v/>
      </c>
      <c r="Z928" s="116" t="str">
        <f>IFERROR(IF(AND(VLOOKUP($F928,'Aircraft list'!$A$4:$G$39,3,FALSE)="YES",VLOOKUP($F928,'Aircraft list'!$A$4:$G$39,4,FALSE)="YES"),T928,""),"")</f>
        <v/>
      </c>
      <c r="AA928" s="115" t="str">
        <f>IFERROR(IF(AND(VLOOKUP($F928,'Aircraft list'!$A$4:$G$39,3,FALSE)="YES",VLOOKUP($F928,'Aircraft list'!$A$4:$G$39,4,FALSE)="YES"),V928,""),"")</f>
        <v/>
      </c>
      <c r="AB928" s="116" t="str">
        <f>IFERROR(IF(AND(VLOOKUP($F928,'Aircraft list'!$A$4:$G$39,2,FALSE)="YES",VLOOKUP($F928,'Aircraft list'!$A$4:$G$39,6,FALSE)="YES"),T928,""),"")</f>
        <v/>
      </c>
      <c r="AC928" s="115" t="str">
        <f>IFERROR(IF(AND(VLOOKUP($F928,'Aircraft list'!$A$4:$G$39,2,FALSE)="YES",VLOOKUP($F928,'Aircraft list'!$A$4:$G$39,6,FALSE)="YES"),V928,""),"")</f>
        <v/>
      </c>
      <c r="AD928" s="116" t="str">
        <f>IFERROR(IF(AND(VLOOKUP($F928,'Aircraft list'!$A$4:$G$39,3,FALSE)="YES",VLOOKUP($F928,'Aircraft list'!$A$4:$G$39,6,FALSE)="YES"),T928,""),"")</f>
        <v/>
      </c>
      <c r="AE928" s="117" t="str">
        <f>IFERROR(IF(AND(VLOOKUP($F928,'Aircraft list'!$A$4:$G$39,3,FALSE)="YES",VLOOKUP($F928,'Aircraft list'!$A$4:$G$39,6,FALSE)="YES"),U928,""),"")</f>
        <v/>
      </c>
      <c r="AF928" s="115" t="str">
        <f>IFERROR(IF(AND(VLOOKUP($F928,'Aircraft list'!$A$4:$G$39,3,FALSE)="YES",VLOOKUP($F928,'Aircraft list'!$A$4:$G$39,6,FALSE)="YES"),V928,""),"")</f>
        <v/>
      </c>
      <c r="AG928" s="116" t="str">
        <f>IFERROR(IF(VLOOKUP($F928,'Aircraft list'!$A$4:$G$39,5,FALSE)="YES",T928,""),"")</f>
        <v/>
      </c>
      <c r="AH928" s="117" t="str">
        <f>IFERROR(IF(VLOOKUP($F928,'Aircraft list'!$A$4:$G$39,5,FALSE)="YES",U928,""),"")</f>
        <v/>
      </c>
      <c r="AI928" s="115" t="str">
        <f>IFERROR(IF(VLOOKUP($F928,'Aircraft list'!$A$4:$G$39,5,FALSE)="YES",V928,""),"")</f>
        <v/>
      </c>
      <c r="AJ928" s="101"/>
      <c r="AK928" s="101"/>
      <c r="AL928" s="101"/>
      <c r="AM928" s="102" t="str">
        <f>IFERROR(IF(VLOOKUP($F928,'Aircraft list'!$A$4:$G$39,7,FALSE)="YES",N928,""),"")</f>
        <v/>
      </c>
      <c r="AN928" s="112"/>
      <c r="AO928" s="101"/>
      <c r="AP928" s="101"/>
      <c r="AQ928" s="101"/>
      <c r="AR928" s="111"/>
      <c r="AS928" s="102"/>
      <c r="AT928" s="102"/>
    </row>
    <row r="929" spans="1:46" s="50" customFormat="1">
      <c r="A929" s="84"/>
      <c r="B929" s="75"/>
      <c r="C929" s="76"/>
      <c r="D929" s="77"/>
      <c r="E929" s="73" t="str">
        <f t="shared" si="45"/>
        <v/>
      </c>
      <c r="F929" s="79"/>
      <c r="G929" s="80"/>
      <c r="H929" s="50" t="str">
        <f>IFERROR(IF(VLOOKUP(F929,'Aircraft list'!$A$4:$T$59, 3,FALSE)="YES", "ME", "SE" )," ")</f>
        <v xml:space="preserve"> </v>
      </c>
      <c r="I929" s="80"/>
      <c r="J929" s="81" t="str">
        <f ca="1">IFERROR(IF(AND(
MOD(C929-fctlontodouble(VLOOKUP(B929,#REF!,4,FALSE))/360,1)&gt;=MOD((((MID((MID((IF(ISERR(A929),"",fctsoleil(A929,fctlattodouble(VLOOKUP(B929,#REF!,3,FALSE)),fctlontodouble(VLOOKUP(B929,#REF!,4,FALSE)),FALSE))),1,4)),1,2))*60+MID((MID((IF(ISERR(A929),"",fctsoleil(A929,fctlattodouble(VLOOKUP(B929,#REF!,3,FALSE)),fctlontodouble(VLOOKUP(B929,#REF!,4,FALSE)),FALSE))),1,4)),3,4))/(60*24))-fctlontodouble(VLOOKUP(B929,#REF!,4,FALSE))/360,1),
MOD(C929-fctlontodouble(VLOOKUP(B929,#REF!,4,FALSE))/360,1)&lt;MOD((((MID((MID((IF(ISERR(A929),"",fctsoleil(A929,fctlattodouble(VLOOKUP(B929,#REF!,3,FALSE)),fctlontodouble(VLOOKUP(B929,#REF!,4,FALSE)),FALSE))),7,4)),1,2))*60+MID((MID((IF(ISERR(A929),"",fctsoleil(A929,fctlattodouble(VLOOKUP(B929,#REF!,3,FALSE)),fctlontodouble(VLOOKUP(B929,#REF!,4,FALSE)),FALSE))),7,4)),3,4))/(60*24))-fctlontodouble(VLOOKUP(B929,#REF!,4,FALSE))/360,1)
),1,""),"")</f>
        <v/>
      </c>
      <c r="K929" s="82" t="str">
        <f t="shared" si="46"/>
        <v/>
      </c>
      <c r="L929" s="79" t="str">
        <f ca="1">IFERROR(IF(AND(
MOD(E929-fctlontodouble(VLOOKUP(D929,#REF!,4,FALSE))/360,1)&gt;=MOD((((MID((MID((IF(ISERR(A929),"",fctsoleil(A929,fctlattodouble(VLOOKUP(D929,#REF!,3,FALSE)),fctlontodouble(VLOOKUP(D929,#REF!,4,FALSE)),FALSE))),1,4)),1,2))*60+MID((MID((IF(ISERR(A929),"",fctsoleil(A929,fctlattodouble(VLOOKUP(D929,#REF!,3,FALSE)),fctlontodouble(VLOOKUP(D929,#REF!,4,FALSE)),FALSE))),1,4)),3,4))/(60*24))-fctlontodouble(VLOOKUP(D929,#REF!,4,FALSE))/360,1),
MOD(E929-fctlontodouble(VLOOKUP(D929,#REF!,4,FALSE))/360,1)&lt;MOD((((MID((MID((IF(ISERR(A929),"",fctsoleil(A929,fctlattodouble(VLOOKUP(D929,#REF!,3,FALSE)),fctlontodouble(VLOOKUP(D929,#REF!,4,FALSE)),FALSE))),7,4)),1,2))*60+MID((MID((IF(ISERR(A929),"",fctsoleil(A929,fctlattodouble(VLOOKUP(D929,#REF!,3,FALSE)),fctlontodouble(VLOOKUP(D929,#REF!,4,FALSE)),FALSE))),7,4)),3,4))/(60*24))-fctlontodouble(VLOOKUP(D929,#REF!,4,FALSE))/360,1)
),1," "),"")</f>
        <v/>
      </c>
      <c r="M929" s="79" t="str">
        <f t="shared" si="47"/>
        <v/>
      </c>
      <c r="N929" s="94"/>
      <c r="O929" s="83"/>
      <c r="P929" s="95"/>
      <c r="Q929" s="96"/>
      <c r="R929" s="97" t="str">
        <f>IF(AND(A929&lt;&gt;0,B929&lt;&gt;0,D929&lt;&gt;0,C929&lt;&gt;0,N929&lt;&gt;0),(vol_de_nuit(B929,D929,A929,C929,N929/24)*24),"")</f>
        <v/>
      </c>
      <c r="S929" s="98"/>
      <c r="T929" s="95"/>
      <c r="U929" s="99"/>
      <c r="V929" s="100"/>
      <c r="W929" s="101"/>
      <c r="X929" s="116" t="str">
        <f>IFERROR(IF(AND(VLOOKUP($F929,'Aircraft list'!$A$4:$G$39,2,FALSE)="YES",VLOOKUP($F929,'Aircraft list'!$A$4:$G$39,4,FALSE)="YES"),T929,""),"")</f>
        <v/>
      </c>
      <c r="Y929" s="115" t="str">
        <f>IFERROR(IF(AND(VLOOKUP($F929,'Aircraft list'!$A$4:$G$39,2,FALSE)="YES",VLOOKUP($F929,'Aircraft list'!$A$4:$G$39,4,FALSE)="YES"),V929,""),"")</f>
        <v/>
      </c>
      <c r="Z929" s="116" t="str">
        <f>IFERROR(IF(AND(VLOOKUP($F929,'Aircraft list'!$A$4:$G$39,3,FALSE)="YES",VLOOKUP($F929,'Aircraft list'!$A$4:$G$39,4,FALSE)="YES"),T929,""),"")</f>
        <v/>
      </c>
      <c r="AA929" s="115" t="str">
        <f>IFERROR(IF(AND(VLOOKUP($F929,'Aircraft list'!$A$4:$G$39,3,FALSE)="YES",VLOOKUP($F929,'Aircraft list'!$A$4:$G$39,4,FALSE)="YES"),V929,""),"")</f>
        <v/>
      </c>
      <c r="AB929" s="116" t="str">
        <f>IFERROR(IF(AND(VLOOKUP($F929,'Aircraft list'!$A$4:$G$39,2,FALSE)="YES",VLOOKUP($F929,'Aircraft list'!$A$4:$G$39,6,FALSE)="YES"),T929,""),"")</f>
        <v/>
      </c>
      <c r="AC929" s="115" t="str">
        <f>IFERROR(IF(AND(VLOOKUP($F929,'Aircraft list'!$A$4:$G$39,2,FALSE)="YES",VLOOKUP($F929,'Aircraft list'!$A$4:$G$39,6,FALSE)="YES"),V929,""),"")</f>
        <v/>
      </c>
      <c r="AD929" s="116" t="str">
        <f>IFERROR(IF(AND(VLOOKUP($F929,'Aircraft list'!$A$4:$G$39,3,FALSE)="YES",VLOOKUP($F929,'Aircraft list'!$A$4:$G$39,6,FALSE)="YES"),T929,""),"")</f>
        <v/>
      </c>
      <c r="AE929" s="117" t="str">
        <f>IFERROR(IF(AND(VLOOKUP($F929,'Aircraft list'!$A$4:$G$39,3,FALSE)="YES",VLOOKUP($F929,'Aircraft list'!$A$4:$G$39,6,FALSE)="YES"),U929,""),"")</f>
        <v/>
      </c>
      <c r="AF929" s="115" t="str">
        <f>IFERROR(IF(AND(VLOOKUP($F929,'Aircraft list'!$A$4:$G$39,3,FALSE)="YES",VLOOKUP($F929,'Aircraft list'!$A$4:$G$39,6,FALSE)="YES"),V929,""),"")</f>
        <v/>
      </c>
      <c r="AG929" s="116" t="str">
        <f>IFERROR(IF(VLOOKUP($F929,'Aircraft list'!$A$4:$G$39,5,FALSE)="YES",T929,""),"")</f>
        <v/>
      </c>
      <c r="AH929" s="117" t="str">
        <f>IFERROR(IF(VLOOKUP($F929,'Aircraft list'!$A$4:$G$39,5,FALSE)="YES",U929,""),"")</f>
        <v/>
      </c>
      <c r="AI929" s="115" t="str">
        <f>IFERROR(IF(VLOOKUP($F929,'Aircraft list'!$A$4:$G$39,5,FALSE)="YES",V929,""),"")</f>
        <v/>
      </c>
      <c r="AJ929" s="101"/>
      <c r="AK929" s="101"/>
      <c r="AL929" s="101"/>
      <c r="AM929" s="102" t="str">
        <f>IFERROR(IF(VLOOKUP($F929,'Aircraft list'!$A$4:$G$39,7,FALSE)="YES",N929,""),"")</f>
        <v/>
      </c>
      <c r="AN929" s="112"/>
      <c r="AO929" s="101"/>
      <c r="AP929" s="101"/>
      <c r="AQ929" s="101"/>
      <c r="AR929" s="111"/>
      <c r="AS929" s="102"/>
      <c r="AT929" s="102"/>
    </row>
    <row r="930" spans="1:46" s="50" customFormat="1">
      <c r="A930" s="84"/>
      <c r="B930" s="75"/>
      <c r="C930" s="76"/>
      <c r="D930" s="77"/>
      <c r="E930" s="73" t="str">
        <f t="shared" si="45"/>
        <v/>
      </c>
      <c r="F930" s="79"/>
      <c r="G930" s="80"/>
      <c r="H930" s="50" t="str">
        <f>IFERROR(IF(VLOOKUP(F930,'Aircraft list'!$A$4:$T$59, 3,FALSE)="YES", "ME", "SE" )," ")</f>
        <v xml:space="preserve"> </v>
      </c>
      <c r="I930" s="80"/>
      <c r="J930" s="81" t="str">
        <f ca="1">IFERROR(IF(AND(
MOD(C930-fctlontodouble(VLOOKUP(B930,#REF!,4,FALSE))/360,1)&gt;=MOD((((MID((MID((IF(ISERR(A930),"",fctsoleil(A930,fctlattodouble(VLOOKUP(B930,#REF!,3,FALSE)),fctlontodouble(VLOOKUP(B930,#REF!,4,FALSE)),FALSE))),1,4)),1,2))*60+MID((MID((IF(ISERR(A930),"",fctsoleil(A930,fctlattodouble(VLOOKUP(B930,#REF!,3,FALSE)),fctlontodouble(VLOOKUP(B930,#REF!,4,FALSE)),FALSE))),1,4)),3,4))/(60*24))-fctlontodouble(VLOOKUP(B930,#REF!,4,FALSE))/360,1),
MOD(C930-fctlontodouble(VLOOKUP(B930,#REF!,4,FALSE))/360,1)&lt;MOD((((MID((MID((IF(ISERR(A930),"",fctsoleil(A930,fctlattodouble(VLOOKUP(B930,#REF!,3,FALSE)),fctlontodouble(VLOOKUP(B930,#REF!,4,FALSE)),FALSE))),7,4)),1,2))*60+MID((MID((IF(ISERR(A930),"",fctsoleil(A930,fctlattodouble(VLOOKUP(B930,#REF!,3,FALSE)),fctlontodouble(VLOOKUP(B930,#REF!,4,FALSE)),FALSE))),7,4)),3,4))/(60*24))-fctlontodouble(VLOOKUP(B930,#REF!,4,FALSE))/360,1)
),1,""),"")</f>
        <v/>
      </c>
      <c r="K930" s="82" t="str">
        <f t="shared" si="46"/>
        <v/>
      </c>
      <c r="L930" s="79" t="str">
        <f ca="1">IFERROR(IF(AND(
MOD(E930-fctlontodouble(VLOOKUP(D930,#REF!,4,FALSE))/360,1)&gt;=MOD((((MID((MID((IF(ISERR(A930),"",fctsoleil(A930,fctlattodouble(VLOOKUP(D930,#REF!,3,FALSE)),fctlontodouble(VLOOKUP(D930,#REF!,4,FALSE)),FALSE))),1,4)),1,2))*60+MID((MID((IF(ISERR(A930),"",fctsoleil(A930,fctlattodouble(VLOOKUP(D930,#REF!,3,FALSE)),fctlontodouble(VLOOKUP(D930,#REF!,4,FALSE)),FALSE))),1,4)),3,4))/(60*24))-fctlontodouble(VLOOKUP(D930,#REF!,4,FALSE))/360,1),
MOD(E930-fctlontodouble(VLOOKUP(D930,#REF!,4,FALSE))/360,1)&lt;MOD((((MID((MID((IF(ISERR(A930),"",fctsoleil(A930,fctlattodouble(VLOOKUP(D930,#REF!,3,FALSE)),fctlontodouble(VLOOKUP(D930,#REF!,4,FALSE)),FALSE))),7,4)),1,2))*60+MID((MID((IF(ISERR(A930),"",fctsoleil(A930,fctlattodouble(VLOOKUP(D930,#REF!,3,FALSE)),fctlontodouble(VLOOKUP(D930,#REF!,4,FALSE)),FALSE))),7,4)),3,4))/(60*24))-fctlontodouble(VLOOKUP(D930,#REF!,4,FALSE))/360,1)
),1," "),"")</f>
        <v/>
      </c>
      <c r="M930" s="79" t="str">
        <f t="shared" si="47"/>
        <v/>
      </c>
      <c r="N930" s="94"/>
      <c r="O930" s="83"/>
      <c r="P930" s="95"/>
      <c r="Q930" s="96"/>
      <c r="R930" s="97" t="str">
        <f>IF(AND(A930&lt;&gt;0,B930&lt;&gt;0,D930&lt;&gt;0,C930&lt;&gt;0,N930&lt;&gt;0),(vol_de_nuit(B930,D930,A930,C930,N930/24)*24),"")</f>
        <v/>
      </c>
      <c r="S930" s="98"/>
      <c r="T930" s="95"/>
      <c r="U930" s="99"/>
      <c r="V930" s="100"/>
      <c r="W930" s="101"/>
      <c r="X930" s="116" t="str">
        <f>IFERROR(IF(AND(VLOOKUP($F930,'Aircraft list'!$A$4:$G$39,2,FALSE)="YES",VLOOKUP($F930,'Aircraft list'!$A$4:$G$39,4,FALSE)="YES"),T930,""),"")</f>
        <v/>
      </c>
      <c r="Y930" s="115" t="str">
        <f>IFERROR(IF(AND(VLOOKUP($F930,'Aircraft list'!$A$4:$G$39,2,FALSE)="YES",VLOOKUP($F930,'Aircraft list'!$A$4:$G$39,4,FALSE)="YES"),V930,""),"")</f>
        <v/>
      </c>
      <c r="Z930" s="116" t="str">
        <f>IFERROR(IF(AND(VLOOKUP($F930,'Aircraft list'!$A$4:$G$39,3,FALSE)="YES",VLOOKUP($F930,'Aircraft list'!$A$4:$G$39,4,FALSE)="YES"),T930,""),"")</f>
        <v/>
      </c>
      <c r="AA930" s="115" t="str">
        <f>IFERROR(IF(AND(VLOOKUP($F930,'Aircraft list'!$A$4:$G$39,3,FALSE)="YES",VLOOKUP($F930,'Aircraft list'!$A$4:$G$39,4,FALSE)="YES"),V930,""),"")</f>
        <v/>
      </c>
      <c r="AB930" s="116" t="str">
        <f>IFERROR(IF(AND(VLOOKUP($F930,'Aircraft list'!$A$4:$G$39,2,FALSE)="YES",VLOOKUP($F930,'Aircraft list'!$A$4:$G$39,6,FALSE)="YES"),T930,""),"")</f>
        <v/>
      </c>
      <c r="AC930" s="115" t="str">
        <f>IFERROR(IF(AND(VLOOKUP($F930,'Aircraft list'!$A$4:$G$39,2,FALSE)="YES",VLOOKUP($F930,'Aircraft list'!$A$4:$G$39,6,FALSE)="YES"),V930,""),"")</f>
        <v/>
      </c>
      <c r="AD930" s="116" t="str">
        <f>IFERROR(IF(AND(VLOOKUP($F930,'Aircraft list'!$A$4:$G$39,3,FALSE)="YES",VLOOKUP($F930,'Aircraft list'!$A$4:$G$39,6,FALSE)="YES"),T930,""),"")</f>
        <v/>
      </c>
      <c r="AE930" s="117" t="str">
        <f>IFERROR(IF(AND(VLOOKUP($F930,'Aircraft list'!$A$4:$G$39,3,FALSE)="YES",VLOOKUP($F930,'Aircraft list'!$A$4:$G$39,6,FALSE)="YES"),U930,""),"")</f>
        <v/>
      </c>
      <c r="AF930" s="115" t="str">
        <f>IFERROR(IF(AND(VLOOKUP($F930,'Aircraft list'!$A$4:$G$39,3,FALSE)="YES",VLOOKUP($F930,'Aircraft list'!$A$4:$G$39,6,FALSE)="YES"),V930,""),"")</f>
        <v/>
      </c>
      <c r="AG930" s="116" t="str">
        <f>IFERROR(IF(VLOOKUP($F930,'Aircraft list'!$A$4:$G$39,5,FALSE)="YES",T930,""),"")</f>
        <v/>
      </c>
      <c r="AH930" s="117" t="str">
        <f>IFERROR(IF(VLOOKUP($F930,'Aircraft list'!$A$4:$G$39,5,FALSE)="YES",U930,""),"")</f>
        <v/>
      </c>
      <c r="AI930" s="115" t="str">
        <f>IFERROR(IF(VLOOKUP($F930,'Aircraft list'!$A$4:$G$39,5,FALSE)="YES",V930,""),"")</f>
        <v/>
      </c>
      <c r="AJ930" s="101"/>
      <c r="AK930" s="101"/>
      <c r="AL930" s="101"/>
      <c r="AM930" s="102" t="str">
        <f>IFERROR(IF(VLOOKUP($F930,'Aircraft list'!$A$4:$G$39,7,FALSE)="YES",N930,""),"")</f>
        <v/>
      </c>
      <c r="AN930" s="112"/>
      <c r="AO930" s="101"/>
      <c r="AP930" s="101"/>
      <c r="AQ930" s="101"/>
      <c r="AR930" s="111"/>
      <c r="AS930" s="102"/>
      <c r="AT930" s="102"/>
    </row>
    <row r="931" spans="1:46" s="50" customFormat="1">
      <c r="A931" s="84"/>
      <c r="B931" s="75"/>
      <c r="C931" s="76"/>
      <c r="D931" s="77"/>
      <c r="E931" s="73" t="str">
        <f t="shared" si="45"/>
        <v/>
      </c>
      <c r="F931" s="79"/>
      <c r="G931" s="80"/>
      <c r="H931" s="50" t="str">
        <f>IFERROR(IF(VLOOKUP(F931,'Aircraft list'!$A$4:$T$59, 3,FALSE)="YES", "ME", "SE" )," ")</f>
        <v xml:space="preserve"> </v>
      </c>
      <c r="I931" s="80"/>
      <c r="J931" s="81" t="str">
        <f ca="1">IFERROR(IF(AND(
MOD(C931-fctlontodouble(VLOOKUP(B931,#REF!,4,FALSE))/360,1)&gt;=MOD((((MID((MID((IF(ISERR(A931),"",fctsoleil(A931,fctlattodouble(VLOOKUP(B931,#REF!,3,FALSE)),fctlontodouble(VLOOKUP(B931,#REF!,4,FALSE)),FALSE))),1,4)),1,2))*60+MID((MID((IF(ISERR(A931),"",fctsoleil(A931,fctlattodouble(VLOOKUP(B931,#REF!,3,FALSE)),fctlontodouble(VLOOKUP(B931,#REF!,4,FALSE)),FALSE))),1,4)),3,4))/(60*24))-fctlontodouble(VLOOKUP(B931,#REF!,4,FALSE))/360,1),
MOD(C931-fctlontodouble(VLOOKUP(B931,#REF!,4,FALSE))/360,1)&lt;MOD((((MID((MID((IF(ISERR(A931),"",fctsoleil(A931,fctlattodouble(VLOOKUP(B931,#REF!,3,FALSE)),fctlontodouble(VLOOKUP(B931,#REF!,4,FALSE)),FALSE))),7,4)),1,2))*60+MID((MID((IF(ISERR(A931),"",fctsoleil(A931,fctlattodouble(VLOOKUP(B931,#REF!,3,FALSE)),fctlontodouble(VLOOKUP(B931,#REF!,4,FALSE)),FALSE))),7,4)),3,4))/(60*24))-fctlontodouble(VLOOKUP(B931,#REF!,4,FALSE))/360,1)
),1,""),"")</f>
        <v/>
      </c>
      <c r="K931" s="82" t="str">
        <f t="shared" si="46"/>
        <v/>
      </c>
      <c r="L931" s="79" t="str">
        <f ca="1">IFERROR(IF(AND(
MOD(E931-fctlontodouble(VLOOKUP(D931,#REF!,4,FALSE))/360,1)&gt;=MOD((((MID((MID((IF(ISERR(A931),"",fctsoleil(A931,fctlattodouble(VLOOKUP(D931,#REF!,3,FALSE)),fctlontodouble(VLOOKUP(D931,#REF!,4,FALSE)),FALSE))),1,4)),1,2))*60+MID((MID((IF(ISERR(A931),"",fctsoleil(A931,fctlattodouble(VLOOKUP(D931,#REF!,3,FALSE)),fctlontodouble(VLOOKUP(D931,#REF!,4,FALSE)),FALSE))),1,4)),3,4))/(60*24))-fctlontodouble(VLOOKUP(D931,#REF!,4,FALSE))/360,1),
MOD(E931-fctlontodouble(VLOOKUP(D931,#REF!,4,FALSE))/360,1)&lt;MOD((((MID((MID((IF(ISERR(A931),"",fctsoleil(A931,fctlattodouble(VLOOKUP(D931,#REF!,3,FALSE)),fctlontodouble(VLOOKUP(D931,#REF!,4,FALSE)),FALSE))),7,4)),1,2))*60+MID((MID((IF(ISERR(A931),"",fctsoleil(A931,fctlattodouble(VLOOKUP(D931,#REF!,3,FALSE)),fctlontodouble(VLOOKUP(D931,#REF!,4,FALSE)),FALSE))),7,4)),3,4))/(60*24))-fctlontodouble(VLOOKUP(D931,#REF!,4,FALSE))/360,1)
),1," "),"")</f>
        <v/>
      </c>
      <c r="M931" s="79" t="str">
        <f t="shared" si="47"/>
        <v/>
      </c>
      <c r="N931" s="94"/>
      <c r="O931" s="83"/>
      <c r="P931" s="95"/>
      <c r="Q931" s="96"/>
      <c r="R931" s="97" t="str">
        <f>IF(AND(A931&lt;&gt;0,B931&lt;&gt;0,D931&lt;&gt;0,C931&lt;&gt;0,N931&lt;&gt;0),(vol_de_nuit(B931,D931,A931,C931,N931/24)*24),"")</f>
        <v/>
      </c>
      <c r="S931" s="98"/>
      <c r="T931" s="95"/>
      <c r="U931" s="99"/>
      <c r="V931" s="100"/>
      <c r="W931" s="101"/>
      <c r="X931" s="116" t="str">
        <f>IFERROR(IF(AND(VLOOKUP($F931,'Aircraft list'!$A$4:$G$39,2,FALSE)="YES",VLOOKUP($F931,'Aircraft list'!$A$4:$G$39,4,FALSE)="YES"),T931,""),"")</f>
        <v/>
      </c>
      <c r="Y931" s="115" t="str">
        <f>IFERROR(IF(AND(VLOOKUP($F931,'Aircraft list'!$A$4:$G$39,2,FALSE)="YES",VLOOKUP($F931,'Aircraft list'!$A$4:$G$39,4,FALSE)="YES"),V931,""),"")</f>
        <v/>
      </c>
      <c r="Z931" s="116" t="str">
        <f>IFERROR(IF(AND(VLOOKUP($F931,'Aircraft list'!$A$4:$G$39,3,FALSE)="YES",VLOOKUP($F931,'Aircraft list'!$A$4:$G$39,4,FALSE)="YES"),T931,""),"")</f>
        <v/>
      </c>
      <c r="AA931" s="115" t="str">
        <f>IFERROR(IF(AND(VLOOKUP($F931,'Aircraft list'!$A$4:$G$39,3,FALSE)="YES",VLOOKUP($F931,'Aircraft list'!$A$4:$G$39,4,FALSE)="YES"),V931,""),"")</f>
        <v/>
      </c>
      <c r="AB931" s="116" t="str">
        <f>IFERROR(IF(AND(VLOOKUP($F931,'Aircraft list'!$A$4:$G$39,2,FALSE)="YES",VLOOKUP($F931,'Aircraft list'!$A$4:$G$39,6,FALSE)="YES"),T931,""),"")</f>
        <v/>
      </c>
      <c r="AC931" s="115" t="str">
        <f>IFERROR(IF(AND(VLOOKUP($F931,'Aircraft list'!$A$4:$G$39,2,FALSE)="YES",VLOOKUP($F931,'Aircraft list'!$A$4:$G$39,6,FALSE)="YES"),V931,""),"")</f>
        <v/>
      </c>
      <c r="AD931" s="116" t="str">
        <f>IFERROR(IF(AND(VLOOKUP($F931,'Aircraft list'!$A$4:$G$39,3,FALSE)="YES",VLOOKUP($F931,'Aircraft list'!$A$4:$G$39,6,FALSE)="YES"),T931,""),"")</f>
        <v/>
      </c>
      <c r="AE931" s="117" t="str">
        <f>IFERROR(IF(AND(VLOOKUP($F931,'Aircraft list'!$A$4:$G$39,3,FALSE)="YES",VLOOKUP($F931,'Aircraft list'!$A$4:$G$39,6,FALSE)="YES"),U931,""),"")</f>
        <v/>
      </c>
      <c r="AF931" s="115" t="str">
        <f>IFERROR(IF(AND(VLOOKUP($F931,'Aircraft list'!$A$4:$G$39,3,FALSE)="YES",VLOOKUP($F931,'Aircraft list'!$A$4:$G$39,6,FALSE)="YES"),V931,""),"")</f>
        <v/>
      </c>
      <c r="AG931" s="116" t="str">
        <f>IFERROR(IF(VLOOKUP($F931,'Aircraft list'!$A$4:$G$39,5,FALSE)="YES",T931,""),"")</f>
        <v/>
      </c>
      <c r="AH931" s="117" t="str">
        <f>IFERROR(IF(VLOOKUP($F931,'Aircraft list'!$A$4:$G$39,5,FALSE)="YES",U931,""),"")</f>
        <v/>
      </c>
      <c r="AI931" s="115" t="str">
        <f>IFERROR(IF(VLOOKUP($F931,'Aircraft list'!$A$4:$G$39,5,FALSE)="YES",V931,""),"")</f>
        <v/>
      </c>
      <c r="AJ931" s="101"/>
      <c r="AK931" s="101"/>
      <c r="AL931" s="101"/>
      <c r="AM931" s="102" t="str">
        <f>IFERROR(IF(VLOOKUP($F931,'Aircraft list'!$A$4:$G$39,7,FALSE)="YES",N931,""),"")</f>
        <v/>
      </c>
      <c r="AN931" s="112"/>
      <c r="AO931" s="101"/>
      <c r="AP931" s="101"/>
      <c r="AQ931" s="101"/>
      <c r="AR931" s="111"/>
      <c r="AS931" s="102"/>
      <c r="AT931" s="102"/>
    </row>
    <row r="932" spans="1:46" s="50" customFormat="1">
      <c r="A932" s="84"/>
      <c r="B932" s="75"/>
      <c r="C932" s="76"/>
      <c r="D932" s="77"/>
      <c r="E932" s="73" t="str">
        <f t="shared" si="45"/>
        <v/>
      </c>
      <c r="F932" s="79"/>
      <c r="G932" s="80"/>
      <c r="H932" s="50" t="str">
        <f>IFERROR(IF(VLOOKUP(F932,'Aircraft list'!$A$4:$T$59, 3,FALSE)="YES", "ME", "SE" )," ")</f>
        <v xml:space="preserve"> </v>
      </c>
      <c r="I932" s="80"/>
      <c r="J932" s="81" t="str">
        <f ca="1">IFERROR(IF(AND(
MOD(C932-fctlontodouble(VLOOKUP(B932,#REF!,4,FALSE))/360,1)&gt;=MOD((((MID((MID((IF(ISERR(A932),"",fctsoleil(A932,fctlattodouble(VLOOKUP(B932,#REF!,3,FALSE)),fctlontodouble(VLOOKUP(B932,#REF!,4,FALSE)),FALSE))),1,4)),1,2))*60+MID((MID((IF(ISERR(A932),"",fctsoleil(A932,fctlattodouble(VLOOKUP(B932,#REF!,3,FALSE)),fctlontodouble(VLOOKUP(B932,#REF!,4,FALSE)),FALSE))),1,4)),3,4))/(60*24))-fctlontodouble(VLOOKUP(B932,#REF!,4,FALSE))/360,1),
MOD(C932-fctlontodouble(VLOOKUP(B932,#REF!,4,FALSE))/360,1)&lt;MOD((((MID((MID((IF(ISERR(A932),"",fctsoleil(A932,fctlattodouble(VLOOKUP(B932,#REF!,3,FALSE)),fctlontodouble(VLOOKUP(B932,#REF!,4,FALSE)),FALSE))),7,4)),1,2))*60+MID((MID((IF(ISERR(A932),"",fctsoleil(A932,fctlattodouble(VLOOKUP(B932,#REF!,3,FALSE)),fctlontodouble(VLOOKUP(B932,#REF!,4,FALSE)),FALSE))),7,4)),3,4))/(60*24))-fctlontodouble(VLOOKUP(B932,#REF!,4,FALSE))/360,1)
),1,""),"")</f>
        <v/>
      </c>
      <c r="K932" s="82" t="str">
        <f t="shared" si="46"/>
        <v/>
      </c>
      <c r="L932" s="79" t="str">
        <f ca="1">IFERROR(IF(AND(
MOD(E932-fctlontodouble(VLOOKUP(D932,#REF!,4,FALSE))/360,1)&gt;=MOD((((MID((MID((IF(ISERR(A932),"",fctsoleil(A932,fctlattodouble(VLOOKUP(D932,#REF!,3,FALSE)),fctlontodouble(VLOOKUP(D932,#REF!,4,FALSE)),FALSE))),1,4)),1,2))*60+MID((MID((IF(ISERR(A932),"",fctsoleil(A932,fctlattodouble(VLOOKUP(D932,#REF!,3,FALSE)),fctlontodouble(VLOOKUP(D932,#REF!,4,FALSE)),FALSE))),1,4)),3,4))/(60*24))-fctlontodouble(VLOOKUP(D932,#REF!,4,FALSE))/360,1),
MOD(E932-fctlontodouble(VLOOKUP(D932,#REF!,4,FALSE))/360,1)&lt;MOD((((MID((MID((IF(ISERR(A932),"",fctsoleil(A932,fctlattodouble(VLOOKUP(D932,#REF!,3,FALSE)),fctlontodouble(VLOOKUP(D932,#REF!,4,FALSE)),FALSE))),7,4)),1,2))*60+MID((MID((IF(ISERR(A932),"",fctsoleil(A932,fctlattodouble(VLOOKUP(D932,#REF!,3,FALSE)),fctlontodouble(VLOOKUP(D932,#REF!,4,FALSE)),FALSE))),7,4)),3,4))/(60*24))-fctlontodouble(VLOOKUP(D932,#REF!,4,FALSE))/360,1)
),1," "),"")</f>
        <v/>
      </c>
      <c r="M932" s="79" t="str">
        <f t="shared" si="47"/>
        <v/>
      </c>
      <c r="N932" s="94"/>
      <c r="O932" s="83"/>
      <c r="P932" s="95"/>
      <c r="Q932" s="96"/>
      <c r="R932" s="97" t="str">
        <f>IF(AND(A932&lt;&gt;0,B932&lt;&gt;0,D932&lt;&gt;0,C932&lt;&gt;0,N932&lt;&gt;0),(vol_de_nuit(B932,D932,A932,C932,N932/24)*24),"")</f>
        <v/>
      </c>
      <c r="S932" s="98"/>
      <c r="T932" s="95"/>
      <c r="U932" s="99"/>
      <c r="V932" s="100"/>
      <c r="W932" s="101"/>
      <c r="X932" s="116" t="str">
        <f>IFERROR(IF(AND(VLOOKUP($F932,'Aircraft list'!$A$4:$G$39,2,FALSE)="YES",VLOOKUP($F932,'Aircraft list'!$A$4:$G$39,4,FALSE)="YES"),T932,""),"")</f>
        <v/>
      </c>
      <c r="Y932" s="115" t="str">
        <f>IFERROR(IF(AND(VLOOKUP($F932,'Aircraft list'!$A$4:$G$39,2,FALSE)="YES",VLOOKUP($F932,'Aircraft list'!$A$4:$G$39,4,FALSE)="YES"),V932,""),"")</f>
        <v/>
      </c>
      <c r="Z932" s="116" t="str">
        <f>IFERROR(IF(AND(VLOOKUP($F932,'Aircraft list'!$A$4:$G$39,3,FALSE)="YES",VLOOKUP($F932,'Aircraft list'!$A$4:$G$39,4,FALSE)="YES"),T932,""),"")</f>
        <v/>
      </c>
      <c r="AA932" s="115" t="str">
        <f>IFERROR(IF(AND(VLOOKUP($F932,'Aircraft list'!$A$4:$G$39,3,FALSE)="YES",VLOOKUP($F932,'Aircraft list'!$A$4:$G$39,4,FALSE)="YES"),V932,""),"")</f>
        <v/>
      </c>
      <c r="AB932" s="116" t="str">
        <f>IFERROR(IF(AND(VLOOKUP($F932,'Aircraft list'!$A$4:$G$39,2,FALSE)="YES",VLOOKUP($F932,'Aircraft list'!$A$4:$G$39,6,FALSE)="YES"),T932,""),"")</f>
        <v/>
      </c>
      <c r="AC932" s="115" t="str">
        <f>IFERROR(IF(AND(VLOOKUP($F932,'Aircraft list'!$A$4:$G$39,2,FALSE)="YES",VLOOKUP($F932,'Aircraft list'!$A$4:$G$39,6,FALSE)="YES"),V932,""),"")</f>
        <v/>
      </c>
      <c r="AD932" s="116" t="str">
        <f>IFERROR(IF(AND(VLOOKUP($F932,'Aircraft list'!$A$4:$G$39,3,FALSE)="YES",VLOOKUP($F932,'Aircraft list'!$A$4:$G$39,6,FALSE)="YES"),T932,""),"")</f>
        <v/>
      </c>
      <c r="AE932" s="117" t="str">
        <f>IFERROR(IF(AND(VLOOKUP($F932,'Aircraft list'!$A$4:$G$39,3,FALSE)="YES",VLOOKUP($F932,'Aircraft list'!$A$4:$G$39,6,FALSE)="YES"),U932,""),"")</f>
        <v/>
      </c>
      <c r="AF932" s="115" t="str">
        <f>IFERROR(IF(AND(VLOOKUP($F932,'Aircraft list'!$A$4:$G$39,3,FALSE)="YES",VLOOKUP($F932,'Aircraft list'!$A$4:$G$39,6,FALSE)="YES"),V932,""),"")</f>
        <v/>
      </c>
      <c r="AG932" s="116" t="str">
        <f>IFERROR(IF(VLOOKUP($F932,'Aircraft list'!$A$4:$G$39,5,FALSE)="YES",T932,""),"")</f>
        <v/>
      </c>
      <c r="AH932" s="117" t="str">
        <f>IFERROR(IF(VLOOKUP($F932,'Aircraft list'!$A$4:$G$39,5,FALSE)="YES",U932,""),"")</f>
        <v/>
      </c>
      <c r="AI932" s="115" t="str">
        <f>IFERROR(IF(VLOOKUP($F932,'Aircraft list'!$A$4:$G$39,5,FALSE)="YES",V932,""),"")</f>
        <v/>
      </c>
      <c r="AJ932" s="101"/>
      <c r="AK932" s="101"/>
      <c r="AL932" s="101"/>
      <c r="AM932" s="102" t="str">
        <f>IFERROR(IF(VLOOKUP($F932,'Aircraft list'!$A$4:$G$39,7,FALSE)="YES",N932,""),"")</f>
        <v/>
      </c>
      <c r="AN932" s="112"/>
      <c r="AO932" s="101"/>
      <c r="AP932" s="101"/>
      <c r="AQ932" s="101"/>
      <c r="AR932" s="111"/>
      <c r="AS932" s="102"/>
      <c r="AT932" s="102"/>
    </row>
    <row r="933" spans="1:46" s="50" customFormat="1">
      <c r="A933" s="84"/>
      <c r="B933" s="75"/>
      <c r="C933" s="76"/>
      <c r="D933" s="77"/>
      <c r="E933" s="73" t="str">
        <f t="shared" si="45"/>
        <v/>
      </c>
      <c r="F933" s="79"/>
      <c r="G933" s="80"/>
      <c r="H933" s="50" t="str">
        <f>IFERROR(IF(VLOOKUP(F933,'Aircraft list'!$A$4:$T$59, 3,FALSE)="YES", "ME", "SE" )," ")</f>
        <v xml:space="preserve"> </v>
      </c>
      <c r="I933" s="80"/>
      <c r="J933" s="81" t="str">
        <f ca="1">IFERROR(IF(AND(
MOD(C933-fctlontodouble(VLOOKUP(B933,#REF!,4,FALSE))/360,1)&gt;=MOD((((MID((MID((IF(ISERR(A933),"",fctsoleil(A933,fctlattodouble(VLOOKUP(B933,#REF!,3,FALSE)),fctlontodouble(VLOOKUP(B933,#REF!,4,FALSE)),FALSE))),1,4)),1,2))*60+MID((MID((IF(ISERR(A933),"",fctsoleil(A933,fctlattodouble(VLOOKUP(B933,#REF!,3,FALSE)),fctlontodouble(VLOOKUP(B933,#REF!,4,FALSE)),FALSE))),1,4)),3,4))/(60*24))-fctlontodouble(VLOOKUP(B933,#REF!,4,FALSE))/360,1),
MOD(C933-fctlontodouble(VLOOKUP(B933,#REF!,4,FALSE))/360,1)&lt;MOD((((MID((MID((IF(ISERR(A933),"",fctsoleil(A933,fctlattodouble(VLOOKUP(B933,#REF!,3,FALSE)),fctlontodouble(VLOOKUP(B933,#REF!,4,FALSE)),FALSE))),7,4)),1,2))*60+MID((MID((IF(ISERR(A933),"",fctsoleil(A933,fctlattodouble(VLOOKUP(B933,#REF!,3,FALSE)),fctlontodouble(VLOOKUP(B933,#REF!,4,FALSE)),FALSE))),7,4)),3,4))/(60*24))-fctlontodouble(VLOOKUP(B933,#REF!,4,FALSE))/360,1)
),1,""),"")</f>
        <v/>
      </c>
      <c r="K933" s="82" t="str">
        <f t="shared" si="46"/>
        <v/>
      </c>
      <c r="L933" s="79" t="str">
        <f ca="1">IFERROR(IF(AND(
MOD(E933-fctlontodouble(VLOOKUP(D933,#REF!,4,FALSE))/360,1)&gt;=MOD((((MID((MID((IF(ISERR(A933),"",fctsoleil(A933,fctlattodouble(VLOOKUP(D933,#REF!,3,FALSE)),fctlontodouble(VLOOKUP(D933,#REF!,4,FALSE)),FALSE))),1,4)),1,2))*60+MID((MID((IF(ISERR(A933),"",fctsoleil(A933,fctlattodouble(VLOOKUP(D933,#REF!,3,FALSE)),fctlontodouble(VLOOKUP(D933,#REF!,4,FALSE)),FALSE))),1,4)),3,4))/(60*24))-fctlontodouble(VLOOKUP(D933,#REF!,4,FALSE))/360,1),
MOD(E933-fctlontodouble(VLOOKUP(D933,#REF!,4,FALSE))/360,1)&lt;MOD((((MID((MID((IF(ISERR(A933),"",fctsoleil(A933,fctlattodouble(VLOOKUP(D933,#REF!,3,FALSE)),fctlontodouble(VLOOKUP(D933,#REF!,4,FALSE)),FALSE))),7,4)),1,2))*60+MID((MID((IF(ISERR(A933),"",fctsoleil(A933,fctlattodouble(VLOOKUP(D933,#REF!,3,FALSE)),fctlontodouble(VLOOKUP(D933,#REF!,4,FALSE)),FALSE))),7,4)),3,4))/(60*24))-fctlontodouble(VLOOKUP(D933,#REF!,4,FALSE))/360,1)
),1," "),"")</f>
        <v/>
      </c>
      <c r="M933" s="79" t="str">
        <f t="shared" si="47"/>
        <v/>
      </c>
      <c r="N933" s="94"/>
      <c r="O933" s="83"/>
      <c r="P933" s="95"/>
      <c r="Q933" s="96"/>
      <c r="R933" s="97" t="str">
        <f>IF(AND(A933&lt;&gt;0,B933&lt;&gt;0,D933&lt;&gt;0,C933&lt;&gt;0,N933&lt;&gt;0),(vol_de_nuit(B933,D933,A933,C933,N933/24)*24),"")</f>
        <v/>
      </c>
      <c r="S933" s="98"/>
      <c r="T933" s="95"/>
      <c r="U933" s="99"/>
      <c r="V933" s="100"/>
      <c r="W933" s="101"/>
      <c r="X933" s="116" t="str">
        <f>IFERROR(IF(AND(VLOOKUP($F933,'Aircraft list'!$A$4:$G$39,2,FALSE)="YES",VLOOKUP($F933,'Aircraft list'!$A$4:$G$39,4,FALSE)="YES"),T933,""),"")</f>
        <v/>
      </c>
      <c r="Y933" s="115" t="str">
        <f>IFERROR(IF(AND(VLOOKUP($F933,'Aircraft list'!$A$4:$G$39,2,FALSE)="YES",VLOOKUP($F933,'Aircraft list'!$A$4:$G$39,4,FALSE)="YES"),V933,""),"")</f>
        <v/>
      </c>
      <c r="Z933" s="116" t="str">
        <f>IFERROR(IF(AND(VLOOKUP($F933,'Aircraft list'!$A$4:$G$39,3,FALSE)="YES",VLOOKUP($F933,'Aircraft list'!$A$4:$G$39,4,FALSE)="YES"),T933,""),"")</f>
        <v/>
      </c>
      <c r="AA933" s="115" t="str">
        <f>IFERROR(IF(AND(VLOOKUP($F933,'Aircraft list'!$A$4:$G$39,3,FALSE)="YES",VLOOKUP($F933,'Aircraft list'!$A$4:$G$39,4,FALSE)="YES"),V933,""),"")</f>
        <v/>
      </c>
      <c r="AB933" s="116" t="str">
        <f>IFERROR(IF(AND(VLOOKUP($F933,'Aircraft list'!$A$4:$G$39,2,FALSE)="YES",VLOOKUP($F933,'Aircraft list'!$A$4:$G$39,6,FALSE)="YES"),T933,""),"")</f>
        <v/>
      </c>
      <c r="AC933" s="115" t="str">
        <f>IFERROR(IF(AND(VLOOKUP($F933,'Aircraft list'!$A$4:$G$39,2,FALSE)="YES",VLOOKUP($F933,'Aircraft list'!$A$4:$G$39,6,FALSE)="YES"),V933,""),"")</f>
        <v/>
      </c>
      <c r="AD933" s="116" t="str">
        <f>IFERROR(IF(AND(VLOOKUP($F933,'Aircraft list'!$A$4:$G$39,3,FALSE)="YES",VLOOKUP($F933,'Aircraft list'!$A$4:$G$39,6,FALSE)="YES"),T933,""),"")</f>
        <v/>
      </c>
      <c r="AE933" s="117" t="str">
        <f>IFERROR(IF(AND(VLOOKUP($F933,'Aircraft list'!$A$4:$G$39,3,FALSE)="YES",VLOOKUP($F933,'Aircraft list'!$A$4:$G$39,6,FALSE)="YES"),U933,""),"")</f>
        <v/>
      </c>
      <c r="AF933" s="115" t="str">
        <f>IFERROR(IF(AND(VLOOKUP($F933,'Aircraft list'!$A$4:$G$39,3,FALSE)="YES",VLOOKUP($F933,'Aircraft list'!$A$4:$G$39,6,FALSE)="YES"),V933,""),"")</f>
        <v/>
      </c>
      <c r="AG933" s="116" t="str">
        <f>IFERROR(IF(VLOOKUP($F933,'Aircraft list'!$A$4:$G$39,5,FALSE)="YES",T933,""),"")</f>
        <v/>
      </c>
      <c r="AH933" s="117" t="str">
        <f>IFERROR(IF(VLOOKUP($F933,'Aircraft list'!$A$4:$G$39,5,FALSE)="YES",U933,""),"")</f>
        <v/>
      </c>
      <c r="AI933" s="115" t="str">
        <f>IFERROR(IF(VLOOKUP($F933,'Aircraft list'!$A$4:$G$39,5,FALSE)="YES",V933,""),"")</f>
        <v/>
      </c>
      <c r="AJ933" s="101"/>
      <c r="AK933" s="101"/>
      <c r="AL933" s="101"/>
      <c r="AM933" s="102" t="str">
        <f>IFERROR(IF(VLOOKUP($F933,'Aircraft list'!$A$4:$G$39,7,FALSE)="YES",N933,""),"")</f>
        <v/>
      </c>
      <c r="AN933" s="112"/>
      <c r="AO933" s="101"/>
      <c r="AP933" s="101"/>
      <c r="AQ933" s="101"/>
      <c r="AR933" s="111"/>
      <c r="AS933" s="102"/>
      <c r="AT933" s="102"/>
    </row>
    <row r="934" spans="1:46" s="50" customFormat="1">
      <c r="A934" s="84"/>
      <c r="B934" s="75"/>
      <c r="C934" s="76"/>
      <c r="D934" s="77"/>
      <c r="E934" s="73" t="str">
        <f t="shared" si="45"/>
        <v/>
      </c>
      <c r="F934" s="79"/>
      <c r="G934" s="80"/>
      <c r="H934" s="50" t="str">
        <f>IFERROR(IF(VLOOKUP(F934,'Aircraft list'!$A$4:$T$59, 3,FALSE)="YES", "ME", "SE" )," ")</f>
        <v xml:space="preserve"> </v>
      </c>
      <c r="I934" s="80"/>
      <c r="J934" s="81" t="str">
        <f ca="1">IFERROR(IF(AND(
MOD(C934-fctlontodouble(VLOOKUP(B934,#REF!,4,FALSE))/360,1)&gt;=MOD((((MID((MID((IF(ISERR(A934),"",fctsoleil(A934,fctlattodouble(VLOOKUP(B934,#REF!,3,FALSE)),fctlontodouble(VLOOKUP(B934,#REF!,4,FALSE)),FALSE))),1,4)),1,2))*60+MID((MID((IF(ISERR(A934),"",fctsoleil(A934,fctlattodouble(VLOOKUP(B934,#REF!,3,FALSE)),fctlontodouble(VLOOKUP(B934,#REF!,4,FALSE)),FALSE))),1,4)),3,4))/(60*24))-fctlontodouble(VLOOKUP(B934,#REF!,4,FALSE))/360,1),
MOD(C934-fctlontodouble(VLOOKUP(B934,#REF!,4,FALSE))/360,1)&lt;MOD((((MID((MID((IF(ISERR(A934),"",fctsoleil(A934,fctlattodouble(VLOOKUP(B934,#REF!,3,FALSE)),fctlontodouble(VLOOKUP(B934,#REF!,4,FALSE)),FALSE))),7,4)),1,2))*60+MID((MID((IF(ISERR(A934),"",fctsoleil(A934,fctlattodouble(VLOOKUP(B934,#REF!,3,FALSE)),fctlontodouble(VLOOKUP(B934,#REF!,4,FALSE)),FALSE))),7,4)),3,4))/(60*24))-fctlontodouble(VLOOKUP(B934,#REF!,4,FALSE))/360,1)
),1,""),"")</f>
        <v/>
      </c>
      <c r="K934" s="82" t="str">
        <f t="shared" si="46"/>
        <v/>
      </c>
      <c r="L934" s="79" t="str">
        <f ca="1">IFERROR(IF(AND(
MOD(E934-fctlontodouble(VLOOKUP(D934,#REF!,4,FALSE))/360,1)&gt;=MOD((((MID((MID((IF(ISERR(A934),"",fctsoleil(A934,fctlattodouble(VLOOKUP(D934,#REF!,3,FALSE)),fctlontodouble(VLOOKUP(D934,#REF!,4,FALSE)),FALSE))),1,4)),1,2))*60+MID((MID((IF(ISERR(A934),"",fctsoleil(A934,fctlattodouble(VLOOKUP(D934,#REF!,3,FALSE)),fctlontodouble(VLOOKUP(D934,#REF!,4,FALSE)),FALSE))),1,4)),3,4))/(60*24))-fctlontodouble(VLOOKUP(D934,#REF!,4,FALSE))/360,1),
MOD(E934-fctlontodouble(VLOOKUP(D934,#REF!,4,FALSE))/360,1)&lt;MOD((((MID((MID((IF(ISERR(A934),"",fctsoleil(A934,fctlattodouble(VLOOKUP(D934,#REF!,3,FALSE)),fctlontodouble(VLOOKUP(D934,#REF!,4,FALSE)),FALSE))),7,4)),1,2))*60+MID((MID((IF(ISERR(A934),"",fctsoleil(A934,fctlattodouble(VLOOKUP(D934,#REF!,3,FALSE)),fctlontodouble(VLOOKUP(D934,#REF!,4,FALSE)),FALSE))),7,4)),3,4))/(60*24))-fctlontodouble(VLOOKUP(D934,#REF!,4,FALSE))/360,1)
),1," "),"")</f>
        <v/>
      </c>
      <c r="M934" s="79" t="str">
        <f t="shared" si="47"/>
        <v/>
      </c>
      <c r="N934" s="94"/>
      <c r="O934" s="83"/>
      <c r="P934" s="95"/>
      <c r="Q934" s="96"/>
      <c r="R934" s="97" t="str">
        <f>IF(AND(A934&lt;&gt;0,B934&lt;&gt;0,D934&lt;&gt;0,C934&lt;&gt;0,N934&lt;&gt;0),(vol_de_nuit(B934,D934,A934,C934,N934/24)*24),"")</f>
        <v/>
      </c>
      <c r="S934" s="98"/>
      <c r="T934" s="95"/>
      <c r="U934" s="99"/>
      <c r="V934" s="100"/>
      <c r="W934" s="101"/>
      <c r="X934" s="116" t="str">
        <f>IFERROR(IF(AND(VLOOKUP($F934,'Aircraft list'!$A$4:$G$39,2,FALSE)="YES",VLOOKUP($F934,'Aircraft list'!$A$4:$G$39,4,FALSE)="YES"),T934,""),"")</f>
        <v/>
      </c>
      <c r="Y934" s="115" t="str">
        <f>IFERROR(IF(AND(VLOOKUP($F934,'Aircraft list'!$A$4:$G$39,2,FALSE)="YES",VLOOKUP($F934,'Aircraft list'!$A$4:$G$39,4,FALSE)="YES"),V934,""),"")</f>
        <v/>
      </c>
      <c r="Z934" s="116" t="str">
        <f>IFERROR(IF(AND(VLOOKUP($F934,'Aircraft list'!$A$4:$G$39,3,FALSE)="YES",VLOOKUP($F934,'Aircraft list'!$A$4:$G$39,4,FALSE)="YES"),T934,""),"")</f>
        <v/>
      </c>
      <c r="AA934" s="115" t="str">
        <f>IFERROR(IF(AND(VLOOKUP($F934,'Aircraft list'!$A$4:$G$39,3,FALSE)="YES",VLOOKUP($F934,'Aircraft list'!$A$4:$G$39,4,FALSE)="YES"),V934,""),"")</f>
        <v/>
      </c>
      <c r="AB934" s="116" t="str">
        <f>IFERROR(IF(AND(VLOOKUP($F934,'Aircraft list'!$A$4:$G$39,2,FALSE)="YES",VLOOKUP($F934,'Aircraft list'!$A$4:$G$39,6,FALSE)="YES"),T934,""),"")</f>
        <v/>
      </c>
      <c r="AC934" s="115" t="str">
        <f>IFERROR(IF(AND(VLOOKUP($F934,'Aircraft list'!$A$4:$G$39,2,FALSE)="YES",VLOOKUP($F934,'Aircraft list'!$A$4:$G$39,6,FALSE)="YES"),V934,""),"")</f>
        <v/>
      </c>
      <c r="AD934" s="116" t="str">
        <f>IFERROR(IF(AND(VLOOKUP($F934,'Aircraft list'!$A$4:$G$39,3,FALSE)="YES",VLOOKUP($F934,'Aircraft list'!$A$4:$G$39,6,FALSE)="YES"),T934,""),"")</f>
        <v/>
      </c>
      <c r="AE934" s="117" t="str">
        <f>IFERROR(IF(AND(VLOOKUP($F934,'Aircraft list'!$A$4:$G$39,3,FALSE)="YES",VLOOKUP($F934,'Aircraft list'!$A$4:$G$39,6,FALSE)="YES"),U934,""),"")</f>
        <v/>
      </c>
      <c r="AF934" s="115" t="str">
        <f>IFERROR(IF(AND(VLOOKUP($F934,'Aircraft list'!$A$4:$G$39,3,FALSE)="YES",VLOOKUP($F934,'Aircraft list'!$A$4:$G$39,6,FALSE)="YES"),V934,""),"")</f>
        <v/>
      </c>
      <c r="AG934" s="116" t="str">
        <f>IFERROR(IF(VLOOKUP($F934,'Aircraft list'!$A$4:$G$39,5,FALSE)="YES",T934,""),"")</f>
        <v/>
      </c>
      <c r="AH934" s="117" t="str">
        <f>IFERROR(IF(VLOOKUP($F934,'Aircraft list'!$A$4:$G$39,5,FALSE)="YES",U934,""),"")</f>
        <v/>
      </c>
      <c r="AI934" s="115" t="str">
        <f>IFERROR(IF(VLOOKUP($F934,'Aircraft list'!$A$4:$G$39,5,FALSE)="YES",V934,""),"")</f>
        <v/>
      </c>
      <c r="AJ934" s="101"/>
      <c r="AK934" s="101"/>
      <c r="AL934" s="101"/>
      <c r="AM934" s="102" t="str">
        <f>IFERROR(IF(VLOOKUP($F934,'Aircraft list'!$A$4:$G$39,7,FALSE)="YES",N934,""),"")</f>
        <v/>
      </c>
      <c r="AN934" s="112"/>
      <c r="AO934" s="101"/>
      <c r="AP934" s="101"/>
      <c r="AQ934" s="101"/>
      <c r="AR934" s="111"/>
      <c r="AS934" s="102"/>
      <c r="AT934" s="102"/>
    </row>
    <row r="935" spans="1:46" s="50" customFormat="1">
      <c r="A935" s="84"/>
      <c r="B935" s="75"/>
      <c r="C935" s="76"/>
      <c r="D935" s="77"/>
      <c r="E935" s="73" t="str">
        <f t="shared" si="45"/>
        <v/>
      </c>
      <c r="F935" s="79"/>
      <c r="G935" s="80"/>
      <c r="H935" s="50" t="str">
        <f>IFERROR(IF(VLOOKUP(F935,'Aircraft list'!$A$4:$T$59, 3,FALSE)="YES", "ME", "SE" )," ")</f>
        <v xml:space="preserve"> </v>
      </c>
      <c r="I935" s="80"/>
      <c r="J935" s="81" t="str">
        <f ca="1">IFERROR(IF(AND(
MOD(C935-fctlontodouble(VLOOKUP(B935,#REF!,4,FALSE))/360,1)&gt;=MOD((((MID((MID((IF(ISERR(A935),"",fctsoleil(A935,fctlattodouble(VLOOKUP(B935,#REF!,3,FALSE)),fctlontodouble(VLOOKUP(B935,#REF!,4,FALSE)),FALSE))),1,4)),1,2))*60+MID((MID((IF(ISERR(A935),"",fctsoleil(A935,fctlattodouble(VLOOKUP(B935,#REF!,3,FALSE)),fctlontodouble(VLOOKUP(B935,#REF!,4,FALSE)),FALSE))),1,4)),3,4))/(60*24))-fctlontodouble(VLOOKUP(B935,#REF!,4,FALSE))/360,1),
MOD(C935-fctlontodouble(VLOOKUP(B935,#REF!,4,FALSE))/360,1)&lt;MOD((((MID((MID((IF(ISERR(A935),"",fctsoleil(A935,fctlattodouble(VLOOKUP(B935,#REF!,3,FALSE)),fctlontodouble(VLOOKUP(B935,#REF!,4,FALSE)),FALSE))),7,4)),1,2))*60+MID((MID((IF(ISERR(A935),"",fctsoleil(A935,fctlattodouble(VLOOKUP(B935,#REF!,3,FALSE)),fctlontodouble(VLOOKUP(B935,#REF!,4,FALSE)),FALSE))),7,4)),3,4))/(60*24))-fctlontodouble(VLOOKUP(B935,#REF!,4,FALSE))/360,1)
),1,""),"")</f>
        <v/>
      </c>
      <c r="K935" s="82" t="str">
        <f t="shared" si="46"/>
        <v/>
      </c>
      <c r="L935" s="79" t="str">
        <f ca="1">IFERROR(IF(AND(
MOD(E935-fctlontodouble(VLOOKUP(D935,#REF!,4,FALSE))/360,1)&gt;=MOD((((MID((MID((IF(ISERR(A935),"",fctsoleil(A935,fctlattodouble(VLOOKUP(D935,#REF!,3,FALSE)),fctlontodouble(VLOOKUP(D935,#REF!,4,FALSE)),FALSE))),1,4)),1,2))*60+MID((MID((IF(ISERR(A935),"",fctsoleil(A935,fctlattodouble(VLOOKUP(D935,#REF!,3,FALSE)),fctlontodouble(VLOOKUP(D935,#REF!,4,FALSE)),FALSE))),1,4)),3,4))/(60*24))-fctlontodouble(VLOOKUP(D935,#REF!,4,FALSE))/360,1),
MOD(E935-fctlontodouble(VLOOKUP(D935,#REF!,4,FALSE))/360,1)&lt;MOD((((MID((MID((IF(ISERR(A935),"",fctsoleil(A935,fctlattodouble(VLOOKUP(D935,#REF!,3,FALSE)),fctlontodouble(VLOOKUP(D935,#REF!,4,FALSE)),FALSE))),7,4)),1,2))*60+MID((MID((IF(ISERR(A935),"",fctsoleil(A935,fctlattodouble(VLOOKUP(D935,#REF!,3,FALSE)),fctlontodouble(VLOOKUP(D935,#REF!,4,FALSE)),FALSE))),7,4)),3,4))/(60*24))-fctlontodouble(VLOOKUP(D935,#REF!,4,FALSE))/360,1)
),1," "),"")</f>
        <v/>
      </c>
      <c r="M935" s="79" t="str">
        <f t="shared" si="47"/>
        <v/>
      </c>
      <c r="N935" s="94"/>
      <c r="O935" s="83"/>
      <c r="P935" s="95"/>
      <c r="Q935" s="96"/>
      <c r="R935" s="97" t="str">
        <f>IF(AND(A935&lt;&gt;0,B935&lt;&gt;0,D935&lt;&gt;0,C935&lt;&gt;0,N935&lt;&gt;0),(vol_de_nuit(B935,D935,A935,C935,N935/24)*24),"")</f>
        <v/>
      </c>
      <c r="S935" s="98"/>
      <c r="T935" s="95"/>
      <c r="U935" s="99"/>
      <c r="V935" s="100"/>
      <c r="W935" s="101"/>
      <c r="X935" s="116" t="str">
        <f>IFERROR(IF(AND(VLOOKUP($F935,'Aircraft list'!$A$4:$G$39,2,FALSE)="YES",VLOOKUP($F935,'Aircraft list'!$A$4:$G$39,4,FALSE)="YES"),T935,""),"")</f>
        <v/>
      </c>
      <c r="Y935" s="115" t="str">
        <f>IFERROR(IF(AND(VLOOKUP($F935,'Aircraft list'!$A$4:$G$39,2,FALSE)="YES",VLOOKUP($F935,'Aircraft list'!$A$4:$G$39,4,FALSE)="YES"),V935,""),"")</f>
        <v/>
      </c>
      <c r="Z935" s="116" t="str">
        <f>IFERROR(IF(AND(VLOOKUP($F935,'Aircraft list'!$A$4:$G$39,3,FALSE)="YES",VLOOKUP($F935,'Aircraft list'!$A$4:$G$39,4,FALSE)="YES"),T935,""),"")</f>
        <v/>
      </c>
      <c r="AA935" s="115" t="str">
        <f>IFERROR(IF(AND(VLOOKUP($F935,'Aircraft list'!$A$4:$G$39,3,FALSE)="YES",VLOOKUP($F935,'Aircraft list'!$A$4:$G$39,4,FALSE)="YES"),V935,""),"")</f>
        <v/>
      </c>
      <c r="AB935" s="116" t="str">
        <f>IFERROR(IF(AND(VLOOKUP($F935,'Aircraft list'!$A$4:$G$39,2,FALSE)="YES",VLOOKUP($F935,'Aircraft list'!$A$4:$G$39,6,FALSE)="YES"),T935,""),"")</f>
        <v/>
      </c>
      <c r="AC935" s="115" t="str">
        <f>IFERROR(IF(AND(VLOOKUP($F935,'Aircraft list'!$A$4:$G$39,2,FALSE)="YES",VLOOKUP($F935,'Aircraft list'!$A$4:$G$39,6,FALSE)="YES"),V935,""),"")</f>
        <v/>
      </c>
      <c r="AD935" s="116" t="str">
        <f>IFERROR(IF(AND(VLOOKUP($F935,'Aircraft list'!$A$4:$G$39,3,FALSE)="YES",VLOOKUP($F935,'Aircraft list'!$A$4:$G$39,6,FALSE)="YES"),T935,""),"")</f>
        <v/>
      </c>
      <c r="AE935" s="117" t="str">
        <f>IFERROR(IF(AND(VLOOKUP($F935,'Aircraft list'!$A$4:$G$39,3,FALSE)="YES",VLOOKUP($F935,'Aircraft list'!$A$4:$G$39,6,FALSE)="YES"),U935,""),"")</f>
        <v/>
      </c>
      <c r="AF935" s="115" t="str">
        <f>IFERROR(IF(AND(VLOOKUP($F935,'Aircraft list'!$A$4:$G$39,3,FALSE)="YES",VLOOKUP($F935,'Aircraft list'!$A$4:$G$39,6,FALSE)="YES"),V935,""),"")</f>
        <v/>
      </c>
      <c r="AG935" s="116" t="str">
        <f>IFERROR(IF(VLOOKUP($F935,'Aircraft list'!$A$4:$G$39,5,FALSE)="YES",T935,""),"")</f>
        <v/>
      </c>
      <c r="AH935" s="117" t="str">
        <f>IFERROR(IF(VLOOKUP($F935,'Aircraft list'!$A$4:$G$39,5,FALSE)="YES",U935,""),"")</f>
        <v/>
      </c>
      <c r="AI935" s="115" t="str">
        <f>IFERROR(IF(VLOOKUP($F935,'Aircraft list'!$A$4:$G$39,5,FALSE)="YES",V935,""),"")</f>
        <v/>
      </c>
      <c r="AJ935" s="101"/>
      <c r="AK935" s="101"/>
      <c r="AL935" s="101"/>
      <c r="AM935" s="102" t="str">
        <f>IFERROR(IF(VLOOKUP($F935,'Aircraft list'!$A$4:$G$39,7,FALSE)="YES",N935,""),"")</f>
        <v/>
      </c>
      <c r="AN935" s="112"/>
      <c r="AO935" s="101"/>
      <c r="AP935" s="101"/>
      <c r="AQ935" s="101"/>
      <c r="AR935" s="111"/>
      <c r="AS935" s="102"/>
      <c r="AT935" s="102"/>
    </row>
    <row r="936" spans="1:46" s="50" customFormat="1">
      <c r="A936" s="84"/>
      <c r="B936" s="75"/>
      <c r="C936" s="76"/>
      <c r="D936" s="77"/>
      <c r="E936" s="73" t="str">
        <f t="shared" si="45"/>
        <v/>
      </c>
      <c r="F936" s="79"/>
      <c r="G936" s="80"/>
      <c r="H936" s="50" t="str">
        <f>IFERROR(IF(VLOOKUP(F936,'Aircraft list'!$A$4:$T$59, 3,FALSE)="YES", "ME", "SE" )," ")</f>
        <v xml:space="preserve"> </v>
      </c>
      <c r="I936" s="80"/>
      <c r="J936" s="81" t="str">
        <f ca="1">IFERROR(IF(AND(
MOD(C936-fctlontodouble(VLOOKUP(B936,#REF!,4,FALSE))/360,1)&gt;=MOD((((MID((MID((IF(ISERR(A936),"",fctsoleil(A936,fctlattodouble(VLOOKUP(B936,#REF!,3,FALSE)),fctlontodouble(VLOOKUP(B936,#REF!,4,FALSE)),FALSE))),1,4)),1,2))*60+MID((MID((IF(ISERR(A936),"",fctsoleil(A936,fctlattodouble(VLOOKUP(B936,#REF!,3,FALSE)),fctlontodouble(VLOOKUP(B936,#REF!,4,FALSE)),FALSE))),1,4)),3,4))/(60*24))-fctlontodouble(VLOOKUP(B936,#REF!,4,FALSE))/360,1),
MOD(C936-fctlontodouble(VLOOKUP(B936,#REF!,4,FALSE))/360,1)&lt;MOD((((MID((MID((IF(ISERR(A936),"",fctsoleil(A936,fctlattodouble(VLOOKUP(B936,#REF!,3,FALSE)),fctlontodouble(VLOOKUP(B936,#REF!,4,FALSE)),FALSE))),7,4)),1,2))*60+MID((MID((IF(ISERR(A936),"",fctsoleil(A936,fctlattodouble(VLOOKUP(B936,#REF!,3,FALSE)),fctlontodouble(VLOOKUP(B936,#REF!,4,FALSE)),FALSE))),7,4)),3,4))/(60*24))-fctlontodouble(VLOOKUP(B936,#REF!,4,FALSE))/360,1)
),1,""),"")</f>
        <v/>
      </c>
      <c r="K936" s="82" t="str">
        <f t="shared" si="46"/>
        <v/>
      </c>
      <c r="L936" s="79" t="str">
        <f ca="1">IFERROR(IF(AND(
MOD(E936-fctlontodouble(VLOOKUP(D936,#REF!,4,FALSE))/360,1)&gt;=MOD((((MID((MID((IF(ISERR(A936),"",fctsoleil(A936,fctlattodouble(VLOOKUP(D936,#REF!,3,FALSE)),fctlontodouble(VLOOKUP(D936,#REF!,4,FALSE)),FALSE))),1,4)),1,2))*60+MID((MID((IF(ISERR(A936),"",fctsoleil(A936,fctlattodouble(VLOOKUP(D936,#REF!,3,FALSE)),fctlontodouble(VLOOKUP(D936,#REF!,4,FALSE)),FALSE))),1,4)),3,4))/(60*24))-fctlontodouble(VLOOKUP(D936,#REF!,4,FALSE))/360,1),
MOD(E936-fctlontodouble(VLOOKUP(D936,#REF!,4,FALSE))/360,1)&lt;MOD((((MID((MID((IF(ISERR(A936),"",fctsoleil(A936,fctlattodouble(VLOOKUP(D936,#REF!,3,FALSE)),fctlontodouble(VLOOKUP(D936,#REF!,4,FALSE)),FALSE))),7,4)),1,2))*60+MID((MID((IF(ISERR(A936),"",fctsoleil(A936,fctlattodouble(VLOOKUP(D936,#REF!,3,FALSE)),fctlontodouble(VLOOKUP(D936,#REF!,4,FALSE)),FALSE))),7,4)),3,4))/(60*24))-fctlontodouble(VLOOKUP(D936,#REF!,4,FALSE))/360,1)
),1," "),"")</f>
        <v/>
      </c>
      <c r="M936" s="79" t="str">
        <f t="shared" si="47"/>
        <v/>
      </c>
      <c r="N936" s="94"/>
      <c r="O936" s="83"/>
      <c r="P936" s="95"/>
      <c r="Q936" s="96"/>
      <c r="R936" s="97" t="str">
        <f>IF(AND(A936&lt;&gt;0,B936&lt;&gt;0,D936&lt;&gt;0,C936&lt;&gt;0,N936&lt;&gt;0),(vol_de_nuit(B936,D936,A936,C936,N936/24)*24),"")</f>
        <v/>
      </c>
      <c r="S936" s="98"/>
      <c r="T936" s="95"/>
      <c r="U936" s="99"/>
      <c r="V936" s="100"/>
      <c r="W936" s="101"/>
      <c r="X936" s="116" t="str">
        <f>IFERROR(IF(AND(VLOOKUP($F936,'Aircraft list'!$A$4:$G$39,2,FALSE)="YES",VLOOKUP($F936,'Aircraft list'!$A$4:$G$39,4,FALSE)="YES"),T936,""),"")</f>
        <v/>
      </c>
      <c r="Y936" s="115" t="str">
        <f>IFERROR(IF(AND(VLOOKUP($F936,'Aircraft list'!$A$4:$G$39,2,FALSE)="YES",VLOOKUP($F936,'Aircraft list'!$A$4:$G$39,4,FALSE)="YES"),V936,""),"")</f>
        <v/>
      </c>
      <c r="Z936" s="116" t="str">
        <f>IFERROR(IF(AND(VLOOKUP($F936,'Aircraft list'!$A$4:$G$39,3,FALSE)="YES",VLOOKUP($F936,'Aircraft list'!$A$4:$G$39,4,FALSE)="YES"),T936,""),"")</f>
        <v/>
      </c>
      <c r="AA936" s="115" t="str">
        <f>IFERROR(IF(AND(VLOOKUP($F936,'Aircraft list'!$A$4:$G$39,3,FALSE)="YES",VLOOKUP($F936,'Aircraft list'!$A$4:$G$39,4,FALSE)="YES"),V936,""),"")</f>
        <v/>
      </c>
      <c r="AB936" s="116" t="str">
        <f>IFERROR(IF(AND(VLOOKUP($F936,'Aircraft list'!$A$4:$G$39,2,FALSE)="YES",VLOOKUP($F936,'Aircraft list'!$A$4:$G$39,6,FALSE)="YES"),T936,""),"")</f>
        <v/>
      </c>
      <c r="AC936" s="115" t="str">
        <f>IFERROR(IF(AND(VLOOKUP($F936,'Aircraft list'!$A$4:$G$39,2,FALSE)="YES",VLOOKUP($F936,'Aircraft list'!$A$4:$G$39,6,FALSE)="YES"),V936,""),"")</f>
        <v/>
      </c>
      <c r="AD936" s="116" t="str">
        <f>IFERROR(IF(AND(VLOOKUP($F936,'Aircraft list'!$A$4:$G$39,3,FALSE)="YES",VLOOKUP($F936,'Aircraft list'!$A$4:$G$39,6,FALSE)="YES"),T936,""),"")</f>
        <v/>
      </c>
      <c r="AE936" s="117" t="str">
        <f>IFERROR(IF(AND(VLOOKUP($F936,'Aircraft list'!$A$4:$G$39,3,FALSE)="YES",VLOOKUP($F936,'Aircraft list'!$A$4:$G$39,6,FALSE)="YES"),U936,""),"")</f>
        <v/>
      </c>
      <c r="AF936" s="115" t="str">
        <f>IFERROR(IF(AND(VLOOKUP($F936,'Aircraft list'!$A$4:$G$39,3,FALSE)="YES",VLOOKUP($F936,'Aircraft list'!$A$4:$G$39,6,FALSE)="YES"),V936,""),"")</f>
        <v/>
      </c>
      <c r="AG936" s="116" t="str">
        <f>IFERROR(IF(VLOOKUP($F936,'Aircraft list'!$A$4:$G$39,5,FALSE)="YES",T936,""),"")</f>
        <v/>
      </c>
      <c r="AH936" s="117" t="str">
        <f>IFERROR(IF(VLOOKUP($F936,'Aircraft list'!$A$4:$G$39,5,FALSE)="YES",U936,""),"")</f>
        <v/>
      </c>
      <c r="AI936" s="115" t="str">
        <f>IFERROR(IF(VLOOKUP($F936,'Aircraft list'!$A$4:$G$39,5,FALSE)="YES",V936,""),"")</f>
        <v/>
      </c>
      <c r="AJ936" s="101"/>
      <c r="AK936" s="101"/>
      <c r="AL936" s="101"/>
      <c r="AM936" s="102" t="str">
        <f>IFERROR(IF(VLOOKUP($F936,'Aircraft list'!$A$4:$G$39,7,FALSE)="YES",N936,""),"")</f>
        <v/>
      </c>
      <c r="AN936" s="112"/>
      <c r="AO936" s="101"/>
      <c r="AP936" s="101"/>
      <c r="AQ936" s="101"/>
      <c r="AR936" s="111"/>
      <c r="AS936" s="102"/>
      <c r="AT936" s="102"/>
    </row>
    <row r="937" spans="1:46" s="50" customFormat="1">
      <c r="A937" s="84"/>
      <c r="B937" s="75"/>
      <c r="C937" s="76"/>
      <c r="D937" s="77"/>
      <c r="E937" s="73" t="str">
        <f t="shared" si="45"/>
        <v/>
      </c>
      <c r="F937" s="79"/>
      <c r="G937" s="80"/>
      <c r="H937" s="50" t="str">
        <f>IFERROR(IF(VLOOKUP(F937,'Aircraft list'!$A$4:$T$59, 3,FALSE)="YES", "ME", "SE" )," ")</f>
        <v xml:space="preserve"> </v>
      </c>
      <c r="I937" s="80"/>
      <c r="J937" s="81" t="str">
        <f ca="1">IFERROR(IF(AND(
MOD(C937-fctlontodouble(VLOOKUP(B937,#REF!,4,FALSE))/360,1)&gt;=MOD((((MID((MID((IF(ISERR(A937),"",fctsoleil(A937,fctlattodouble(VLOOKUP(B937,#REF!,3,FALSE)),fctlontodouble(VLOOKUP(B937,#REF!,4,FALSE)),FALSE))),1,4)),1,2))*60+MID((MID((IF(ISERR(A937),"",fctsoleil(A937,fctlattodouble(VLOOKUP(B937,#REF!,3,FALSE)),fctlontodouble(VLOOKUP(B937,#REF!,4,FALSE)),FALSE))),1,4)),3,4))/(60*24))-fctlontodouble(VLOOKUP(B937,#REF!,4,FALSE))/360,1),
MOD(C937-fctlontodouble(VLOOKUP(B937,#REF!,4,FALSE))/360,1)&lt;MOD((((MID((MID((IF(ISERR(A937),"",fctsoleil(A937,fctlattodouble(VLOOKUP(B937,#REF!,3,FALSE)),fctlontodouble(VLOOKUP(B937,#REF!,4,FALSE)),FALSE))),7,4)),1,2))*60+MID((MID((IF(ISERR(A937),"",fctsoleil(A937,fctlattodouble(VLOOKUP(B937,#REF!,3,FALSE)),fctlontodouble(VLOOKUP(B937,#REF!,4,FALSE)),FALSE))),7,4)),3,4))/(60*24))-fctlontodouble(VLOOKUP(B937,#REF!,4,FALSE))/360,1)
),1,""),"")</f>
        <v/>
      </c>
      <c r="K937" s="82" t="str">
        <f t="shared" si="46"/>
        <v/>
      </c>
      <c r="L937" s="79" t="str">
        <f ca="1">IFERROR(IF(AND(
MOD(E937-fctlontodouble(VLOOKUP(D937,#REF!,4,FALSE))/360,1)&gt;=MOD((((MID((MID((IF(ISERR(A937),"",fctsoleil(A937,fctlattodouble(VLOOKUP(D937,#REF!,3,FALSE)),fctlontodouble(VLOOKUP(D937,#REF!,4,FALSE)),FALSE))),1,4)),1,2))*60+MID((MID((IF(ISERR(A937),"",fctsoleil(A937,fctlattodouble(VLOOKUP(D937,#REF!,3,FALSE)),fctlontodouble(VLOOKUP(D937,#REF!,4,FALSE)),FALSE))),1,4)),3,4))/(60*24))-fctlontodouble(VLOOKUP(D937,#REF!,4,FALSE))/360,1),
MOD(E937-fctlontodouble(VLOOKUP(D937,#REF!,4,FALSE))/360,1)&lt;MOD((((MID((MID((IF(ISERR(A937),"",fctsoleil(A937,fctlattodouble(VLOOKUP(D937,#REF!,3,FALSE)),fctlontodouble(VLOOKUP(D937,#REF!,4,FALSE)),FALSE))),7,4)),1,2))*60+MID((MID((IF(ISERR(A937),"",fctsoleil(A937,fctlattodouble(VLOOKUP(D937,#REF!,3,FALSE)),fctlontodouble(VLOOKUP(D937,#REF!,4,FALSE)),FALSE))),7,4)),3,4))/(60*24))-fctlontodouble(VLOOKUP(D937,#REF!,4,FALSE))/360,1)
),1," "),"")</f>
        <v/>
      </c>
      <c r="M937" s="79" t="str">
        <f t="shared" si="47"/>
        <v/>
      </c>
      <c r="N937" s="94"/>
      <c r="O937" s="83"/>
      <c r="P937" s="95"/>
      <c r="Q937" s="96"/>
      <c r="R937" s="97" t="str">
        <f>IF(AND(A937&lt;&gt;0,B937&lt;&gt;0,D937&lt;&gt;0,C937&lt;&gt;0,N937&lt;&gt;0),(vol_de_nuit(B937,D937,A937,C937,N937/24)*24),"")</f>
        <v/>
      </c>
      <c r="S937" s="98"/>
      <c r="T937" s="95"/>
      <c r="U937" s="99"/>
      <c r="V937" s="100"/>
      <c r="W937" s="101"/>
      <c r="X937" s="116" t="str">
        <f>IFERROR(IF(AND(VLOOKUP($F937,'Aircraft list'!$A$4:$G$39,2,FALSE)="YES",VLOOKUP($F937,'Aircraft list'!$A$4:$G$39,4,FALSE)="YES"),T937,""),"")</f>
        <v/>
      </c>
      <c r="Y937" s="115" t="str">
        <f>IFERROR(IF(AND(VLOOKUP($F937,'Aircraft list'!$A$4:$G$39,2,FALSE)="YES",VLOOKUP($F937,'Aircraft list'!$A$4:$G$39,4,FALSE)="YES"),V937,""),"")</f>
        <v/>
      </c>
      <c r="Z937" s="116" t="str">
        <f>IFERROR(IF(AND(VLOOKUP($F937,'Aircraft list'!$A$4:$G$39,3,FALSE)="YES",VLOOKUP($F937,'Aircraft list'!$A$4:$G$39,4,FALSE)="YES"),T937,""),"")</f>
        <v/>
      </c>
      <c r="AA937" s="115" t="str">
        <f>IFERROR(IF(AND(VLOOKUP($F937,'Aircraft list'!$A$4:$G$39,3,FALSE)="YES",VLOOKUP($F937,'Aircraft list'!$A$4:$G$39,4,FALSE)="YES"),V937,""),"")</f>
        <v/>
      </c>
      <c r="AB937" s="116" t="str">
        <f>IFERROR(IF(AND(VLOOKUP($F937,'Aircraft list'!$A$4:$G$39,2,FALSE)="YES",VLOOKUP($F937,'Aircraft list'!$A$4:$G$39,6,FALSE)="YES"),T937,""),"")</f>
        <v/>
      </c>
      <c r="AC937" s="115" t="str">
        <f>IFERROR(IF(AND(VLOOKUP($F937,'Aircraft list'!$A$4:$G$39,2,FALSE)="YES",VLOOKUP($F937,'Aircraft list'!$A$4:$G$39,6,FALSE)="YES"),V937,""),"")</f>
        <v/>
      </c>
      <c r="AD937" s="116" t="str">
        <f>IFERROR(IF(AND(VLOOKUP($F937,'Aircraft list'!$A$4:$G$39,3,FALSE)="YES",VLOOKUP($F937,'Aircraft list'!$A$4:$G$39,6,FALSE)="YES"),T937,""),"")</f>
        <v/>
      </c>
      <c r="AE937" s="117" t="str">
        <f>IFERROR(IF(AND(VLOOKUP($F937,'Aircraft list'!$A$4:$G$39,3,FALSE)="YES",VLOOKUP($F937,'Aircraft list'!$A$4:$G$39,6,FALSE)="YES"),U937,""),"")</f>
        <v/>
      </c>
      <c r="AF937" s="115" t="str">
        <f>IFERROR(IF(AND(VLOOKUP($F937,'Aircraft list'!$A$4:$G$39,3,FALSE)="YES",VLOOKUP($F937,'Aircraft list'!$A$4:$G$39,6,FALSE)="YES"),V937,""),"")</f>
        <v/>
      </c>
      <c r="AG937" s="116" t="str">
        <f>IFERROR(IF(VLOOKUP($F937,'Aircraft list'!$A$4:$G$39,5,FALSE)="YES",T937,""),"")</f>
        <v/>
      </c>
      <c r="AH937" s="117" t="str">
        <f>IFERROR(IF(VLOOKUP($F937,'Aircraft list'!$A$4:$G$39,5,FALSE)="YES",U937,""),"")</f>
        <v/>
      </c>
      <c r="AI937" s="115" t="str">
        <f>IFERROR(IF(VLOOKUP($F937,'Aircraft list'!$A$4:$G$39,5,FALSE)="YES",V937,""),"")</f>
        <v/>
      </c>
      <c r="AJ937" s="101"/>
      <c r="AK937" s="101"/>
      <c r="AL937" s="101"/>
      <c r="AM937" s="102" t="str">
        <f>IFERROR(IF(VLOOKUP($F937,'Aircraft list'!$A$4:$G$39,7,FALSE)="YES",N937,""),"")</f>
        <v/>
      </c>
      <c r="AN937" s="112"/>
      <c r="AO937" s="101"/>
      <c r="AP937" s="101"/>
      <c r="AQ937" s="101"/>
      <c r="AR937" s="111"/>
      <c r="AS937" s="102"/>
      <c r="AT937" s="102"/>
    </row>
    <row r="938" spans="1:46" s="50" customFormat="1">
      <c r="A938" s="84"/>
      <c r="B938" s="75"/>
      <c r="C938" s="76"/>
      <c r="D938" s="77"/>
      <c r="E938" s="73" t="str">
        <f t="shared" si="45"/>
        <v/>
      </c>
      <c r="F938" s="79"/>
      <c r="G938" s="80"/>
      <c r="H938" s="50" t="str">
        <f>IFERROR(IF(VLOOKUP(F938,'Aircraft list'!$A$4:$T$59, 3,FALSE)="YES", "ME", "SE" )," ")</f>
        <v xml:space="preserve"> </v>
      </c>
      <c r="I938" s="80"/>
      <c r="J938" s="81" t="str">
        <f ca="1">IFERROR(IF(AND(
MOD(C938-fctlontodouble(VLOOKUP(B938,#REF!,4,FALSE))/360,1)&gt;=MOD((((MID((MID((IF(ISERR(A938),"",fctsoleil(A938,fctlattodouble(VLOOKUP(B938,#REF!,3,FALSE)),fctlontodouble(VLOOKUP(B938,#REF!,4,FALSE)),FALSE))),1,4)),1,2))*60+MID((MID((IF(ISERR(A938),"",fctsoleil(A938,fctlattodouble(VLOOKUP(B938,#REF!,3,FALSE)),fctlontodouble(VLOOKUP(B938,#REF!,4,FALSE)),FALSE))),1,4)),3,4))/(60*24))-fctlontodouble(VLOOKUP(B938,#REF!,4,FALSE))/360,1),
MOD(C938-fctlontodouble(VLOOKUP(B938,#REF!,4,FALSE))/360,1)&lt;MOD((((MID((MID((IF(ISERR(A938),"",fctsoleil(A938,fctlattodouble(VLOOKUP(B938,#REF!,3,FALSE)),fctlontodouble(VLOOKUP(B938,#REF!,4,FALSE)),FALSE))),7,4)),1,2))*60+MID((MID((IF(ISERR(A938),"",fctsoleil(A938,fctlattodouble(VLOOKUP(B938,#REF!,3,FALSE)),fctlontodouble(VLOOKUP(B938,#REF!,4,FALSE)),FALSE))),7,4)),3,4))/(60*24))-fctlontodouble(VLOOKUP(B938,#REF!,4,FALSE))/360,1)
),1,""),"")</f>
        <v/>
      </c>
      <c r="K938" s="82" t="str">
        <f t="shared" si="46"/>
        <v/>
      </c>
      <c r="L938" s="79" t="str">
        <f ca="1">IFERROR(IF(AND(
MOD(E938-fctlontodouble(VLOOKUP(D938,#REF!,4,FALSE))/360,1)&gt;=MOD((((MID((MID((IF(ISERR(A938),"",fctsoleil(A938,fctlattodouble(VLOOKUP(D938,#REF!,3,FALSE)),fctlontodouble(VLOOKUP(D938,#REF!,4,FALSE)),FALSE))),1,4)),1,2))*60+MID((MID((IF(ISERR(A938),"",fctsoleil(A938,fctlattodouble(VLOOKUP(D938,#REF!,3,FALSE)),fctlontodouble(VLOOKUP(D938,#REF!,4,FALSE)),FALSE))),1,4)),3,4))/(60*24))-fctlontodouble(VLOOKUP(D938,#REF!,4,FALSE))/360,1),
MOD(E938-fctlontodouble(VLOOKUP(D938,#REF!,4,FALSE))/360,1)&lt;MOD((((MID((MID((IF(ISERR(A938),"",fctsoleil(A938,fctlattodouble(VLOOKUP(D938,#REF!,3,FALSE)),fctlontodouble(VLOOKUP(D938,#REF!,4,FALSE)),FALSE))),7,4)),1,2))*60+MID((MID((IF(ISERR(A938),"",fctsoleil(A938,fctlattodouble(VLOOKUP(D938,#REF!,3,FALSE)),fctlontodouble(VLOOKUP(D938,#REF!,4,FALSE)),FALSE))),7,4)),3,4))/(60*24))-fctlontodouble(VLOOKUP(D938,#REF!,4,FALSE))/360,1)
),1," "),"")</f>
        <v/>
      </c>
      <c r="M938" s="79" t="str">
        <f t="shared" si="47"/>
        <v/>
      </c>
      <c r="N938" s="94"/>
      <c r="O938" s="83"/>
      <c r="P938" s="95"/>
      <c r="Q938" s="96"/>
      <c r="R938" s="97" t="str">
        <f>IF(AND(A938&lt;&gt;0,B938&lt;&gt;0,D938&lt;&gt;0,C938&lt;&gt;0,N938&lt;&gt;0),(vol_de_nuit(B938,D938,A938,C938,N938/24)*24),"")</f>
        <v/>
      </c>
      <c r="S938" s="98"/>
      <c r="T938" s="95"/>
      <c r="U938" s="99"/>
      <c r="V938" s="100"/>
      <c r="W938" s="101"/>
      <c r="X938" s="116" t="str">
        <f>IFERROR(IF(AND(VLOOKUP($F938,'Aircraft list'!$A$4:$G$39,2,FALSE)="YES",VLOOKUP($F938,'Aircraft list'!$A$4:$G$39,4,FALSE)="YES"),T938,""),"")</f>
        <v/>
      </c>
      <c r="Y938" s="115" t="str">
        <f>IFERROR(IF(AND(VLOOKUP($F938,'Aircraft list'!$A$4:$G$39,2,FALSE)="YES",VLOOKUP($F938,'Aircraft list'!$A$4:$G$39,4,FALSE)="YES"),V938,""),"")</f>
        <v/>
      </c>
      <c r="Z938" s="116" t="str">
        <f>IFERROR(IF(AND(VLOOKUP($F938,'Aircraft list'!$A$4:$G$39,3,FALSE)="YES",VLOOKUP($F938,'Aircraft list'!$A$4:$G$39,4,FALSE)="YES"),T938,""),"")</f>
        <v/>
      </c>
      <c r="AA938" s="115" t="str">
        <f>IFERROR(IF(AND(VLOOKUP($F938,'Aircraft list'!$A$4:$G$39,3,FALSE)="YES",VLOOKUP($F938,'Aircraft list'!$A$4:$G$39,4,FALSE)="YES"),V938,""),"")</f>
        <v/>
      </c>
      <c r="AB938" s="116" t="str">
        <f>IFERROR(IF(AND(VLOOKUP($F938,'Aircraft list'!$A$4:$G$39,2,FALSE)="YES",VLOOKUP($F938,'Aircraft list'!$A$4:$G$39,6,FALSE)="YES"),T938,""),"")</f>
        <v/>
      </c>
      <c r="AC938" s="115" t="str">
        <f>IFERROR(IF(AND(VLOOKUP($F938,'Aircraft list'!$A$4:$G$39,2,FALSE)="YES",VLOOKUP($F938,'Aircraft list'!$A$4:$G$39,6,FALSE)="YES"),V938,""),"")</f>
        <v/>
      </c>
      <c r="AD938" s="116" t="str">
        <f>IFERROR(IF(AND(VLOOKUP($F938,'Aircraft list'!$A$4:$G$39,3,FALSE)="YES",VLOOKUP($F938,'Aircraft list'!$A$4:$G$39,6,FALSE)="YES"),T938,""),"")</f>
        <v/>
      </c>
      <c r="AE938" s="117" t="str">
        <f>IFERROR(IF(AND(VLOOKUP($F938,'Aircraft list'!$A$4:$G$39,3,FALSE)="YES",VLOOKUP($F938,'Aircraft list'!$A$4:$G$39,6,FALSE)="YES"),U938,""),"")</f>
        <v/>
      </c>
      <c r="AF938" s="115" t="str">
        <f>IFERROR(IF(AND(VLOOKUP($F938,'Aircraft list'!$A$4:$G$39,3,FALSE)="YES",VLOOKUP($F938,'Aircraft list'!$A$4:$G$39,6,FALSE)="YES"),V938,""),"")</f>
        <v/>
      </c>
      <c r="AG938" s="116" t="str">
        <f>IFERROR(IF(VLOOKUP($F938,'Aircraft list'!$A$4:$G$39,5,FALSE)="YES",T938,""),"")</f>
        <v/>
      </c>
      <c r="AH938" s="117" t="str">
        <f>IFERROR(IF(VLOOKUP($F938,'Aircraft list'!$A$4:$G$39,5,FALSE)="YES",U938,""),"")</f>
        <v/>
      </c>
      <c r="AI938" s="115" t="str">
        <f>IFERROR(IF(VLOOKUP($F938,'Aircraft list'!$A$4:$G$39,5,FALSE)="YES",V938,""),"")</f>
        <v/>
      </c>
      <c r="AJ938" s="101"/>
      <c r="AK938" s="101"/>
      <c r="AL938" s="101"/>
      <c r="AM938" s="102" t="str">
        <f>IFERROR(IF(VLOOKUP($F938,'Aircraft list'!$A$4:$G$39,7,FALSE)="YES",N938,""),"")</f>
        <v/>
      </c>
      <c r="AN938" s="112"/>
      <c r="AO938" s="101"/>
      <c r="AP938" s="101"/>
      <c r="AQ938" s="101"/>
      <c r="AR938" s="111"/>
      <c r="AS938" s="102"/>
      <c r="AT938" s="102"/>
    </row>
    <row r="939" spans="1:46" s="50" customFormat="1">
      <c r="A939" s="84"/>
      <c r="B939" s="75"/>
      <c r="C939" s="76"/>
      <c r="D939" s="77"/>
      <c r="E939" s="73" t="str">
        <f t="shared" si="45"/>
        <v/>
      </c>
      <c r="F939" s="79"/>
      <c r="G939" s="80"/>
      <c r="H939" s="50" t="str">
        <f>IFERROR(IF(VLOOKUP(F939,'Aircraft list'!$A$4:$T$59, 3,FALSE)="YES", "ME", "SE" )," ")</f>
        <v xml:space="preserve"> </v>
      </c>
      <c r="I939" s="80"/>
      <c r="J939" s="81" t="str">
        <f ca="1">IFERROR(IF(AND(
MOD(C939-fctlontodouble(VLOOKUP(B939,#REF!,4,FALSE))/360,1)&gt;=MOD((((MID((MID((IF(ISERR(A939),"",fctsoleil(A939,fctlattodouble(VLOOKUP(B939,#REF!,3,FALSE)),fctlontodouble(VLOOKUP(B939,#REF!,4,FALSE)),FALSE))),1,4)),1,2))*60+MID((MID((IF(ISERR(A939),"",fctsoleil(A939,fctlattodouble(VLOOKUP(B939,#REF!,3,FALSE)),fctlontodouble(VLOOKUP(B939,#REF!,4,FALSE)),FALSE))),1,4)),3,4))/(60*24))-fctlontodouble(VLOOKUP(B939,#REF!,4,FALSE))/360,1),
MOD(C939-fctlontodouble(VLOOKUP(B939,#REF!,4,FALSE))/360,1)&lt;MOD((((MID((MID((IF(ISERR(A939),"",fctsoleil(A939,fctlattodouble(VLOOKUP(B939,#REF!,3,FALSE)),fctlontodouble(VLOOKUP(B939,#REF!,4,FALSE)),FALSE))),7,4)),1,2))*60+MID((MID((IF(ISERR(A939),"",fctsoleil(A939,fctlattodouble(VLOOKUP(B939,#REF!,3,FALSE)),fctlontodouble(VLOOKUP(B939,#REF!,4,FALSE)),FALSE))),7,4)),3,4))/(60*24))-fctlontodouble(VLOOKUP(B939,#REF!,4,FALSE))/360,1)
),1,""),"")</f>
        <v/>
      </c>
      <c r="K939" s="82" t="str">
        <f t="shared" si="46"/>
        <v/>
      </c>
      <c r="L939" s="79" t="str">
        <f ca="1">IFERROR(IF(AND(
MOD(E939-fctlontodouble(VLOOKUP(D939,#REF!,4,FALSE))/360,1)&gt;=MOD((((MID((MID((IF(ISERR(A939),"",fctsoleil(A939,fctlattodouble(VLOOKUP(D939,#REF!,3,FALSE)),fctlontodouble(VLOOKUP(D939,#REF!,4,FALSE)),FALSE))),1,4)),1,2))*60+MID((MID((IF(ISERR(A939),"",fctsoleil(A939,fctlattodouble(VLOOKUP(D939,#REF!,3,FALSE)),fctlontodouble(VLOOKUP(D939,#REF!,4,FALSE)),FALSE))),1,4)),3,4))/(60*24))-fctlontodouble(VLOOKUP(D939,#REF!,4,FALSE))/360,1),
MOD(E939-fctlontodouble(VLOOKUP(D939,#REF!,4,FALSE))/360,1)&lt;MOD((((MID((MID((IF(ISERR(A939),"",fctsoleil(A939,fctlattodouble(VLOOKUP(D939,#REF!,3,FALSE)),fctlontodouble(VLOOKUP(D939,#REF!,4,FALSE)),FALSE))),7,4)),1,2))*60+MID((MID((IF(ISERR(A939),"",fctsoleil(A939,fctlattodouble(VLOOKUP(D939,#REF!,3,FALSE)),fctlontodouble(VLOOKUP(D939,#REF!,4,FALSE)),FALSE))),7,4)),3,4))/(60*24))-fctlontodouble(VLOOKUP(D939,#REF!,4,FALSE))/360,1)
),1," "),"")</f>
        <v/>
      </c>
      <c r="M939" s="79" t="str">
        <f t="shared" si="47"/>
        <v/>
      </c>
      <c r="N939" s="94"/>
      <c r="O939" s="83"/>
      <c r="P939" s="95"/>
      <c r="Q939" s="96"/>
      <c r="R939" s="97" t="str">
        <f>IF(AND(A939&lt;&gt;0,B939&lt;&gt;0,D939&lt;&gt;0,C939&lt;&gt;0,N939&lt;&gt;0),(vol_de_nuit(B939,D939,A939,C939,N939/24)*24),"")</f>
        <v/>
      </c>
      <c r="S939" s="98"/>
      <c r="T939" s="95"/>
      <c r="U939" s="99"/>
      <c r="V939" s="100"/>
      <c r="W939" s="101"/>
      <c r="X939" s="116" t="str">
        <f>IFERROR(IF(AND(VLOOKUP($F939,'Aircraft list'!$A$4:$G$39,2,FALSE)="YES",VLOOKUP($F939,'Aircraft list'!$A$4:$G$39,4,FALSE)="YES"),T939,""),"")</f>
        <v/>
      </c>
      <c r="Y939" s="115" t="str">
        <f>IFERROR(IF(AND(VLOOKUP($F939,'Aircraft list'!$A$4:$G$39,2,FALSE)="YES",VLOOKUP($F939,'Aircraft list'!$A$4:$G$39,4,FALSE)="YES"),V939,""),"")</f>
        <v/>
      </c>
      <c r="Z939" s="116" t="str">
        <f>IFERROR(IF(AND(VLOOKUP($F939,'Aircraft list'!$A$4:$G$39,3,FALSE)="YES",VLOOKUP($F939,'Aircraft list'!$A$4:$G$39,4,FALSE)="YES"),T939,""),"")</f>
        <v/>
      </c>
      <c r="AA939" s="115" t="str">
        <f>IFERROR(IF(AND(VLOOKUP($F939,'Aircraft list'!$A$4:$G$39,3,FALSE)="YES",VLOOKUP($F939,'Aircraft list'!$A$4:$G$39,4,FALSE)="YES"),V939,""),"")</f>
        <v/>
      </c>
      <c r="AB939" s="116" t="str">
        <f>IFERROR(IF(AND(VLOOKUP($F939,'Aircraft list'!$A$4:$G$39,2,FALSE)="YES",VLOOKUP($F939,'Aircraft list'!$A$4:$G$39,6,FALSE)="YES"),T939,""),"")</f>
        <v/>
      </c>
      <c r="AC939" s="115" t="str">
        <f>IFERROR(IF(AND(VLOOKUP($F939,'Aircraft list'!$A$4:$G$39,2,FALSE)="YES",VLOOKUP($F939,'Aircraft list'!$A$4:$G$39,6,FALSE)="YES"),V939,""),"")</f>
        <v/>
      </c>
      <c r="AD939" s="116" t="str">
        <f>IFERROR(IF(AND(VLOOKUP($F939,'Aircraft list'!$A$4:$G$39,3,FALSE)="YES",VLOOKUP($F939,'Aircraft list'!$A$4:$G$39,6,FALSE)="YES"),T939,""),"")</f>
        <v/>
      </c>
      <c r="AE939" s="117" t="str">
        <f>IFERROR(IF(AND(VLOOKUP($F939,'Aircraft list'!$A$4:$G$39,3,FALSE)="YES",VLOOKUP($F939,'Aircraft list'!$A$4:$G$39,6,FALSE)="YES"),U939,""),"")</f>
        <v/>
      </c>
      <c r="AF939" s="115" t="str">
        <f>IFERROR(IF(AND(VLOOKUP($F939,'Aircraft list'!$A$4:$G$39,3,FALSE)="YES",VLOOKUP($F939,'Aircraft list'!$A$4:$G$39,6,FALSE)="YES"),V939,""),"")</f>
        <v/>
      </c>
      <c r="AG939" s="116" t="str">
        <f>IFERROR(IF(VLOOKUP($F939,'Aircraft list'!$A$4:$G$39,5,FALSE)="YES",T939,""),"")</f>
        <v/>
      </c>
      <c r="AH939" s="117" t="str">
        <f>IFERROR(IF(VLOOKUP($F939,'Aircraft list'!$A$4:$G$39,5,FALSE)="YES",U939,""),"")</f>
        <v/>
      </c>
      <c r="AI939" s="115" t="str">
        <f>IFERROR(IF(VLOOKUP($F939,'Aircraft list'!$A$4:$G$39,5,FALSE)="YES",V939,""),"")</f>
        <v/>
      </c>
      <c r="AJ939" s="101"/>
      <c r="AK939" s="101"/>
      <c r="AL939" s="101"/>
      <c r="AM939" s="102" t="str">
        <f>IFERROR(IF(VLOOKUP($F939,'Aircraft list'!$A$4:$G$39,7,FALSE)="YES",N939,""),"")</f>
        <v/>
      </c>
      <c r="AN939" s="112"/>
      <c r="AO939" s="101"/>
      <c r="AP939" s="101"/>
      <c r="AQ939" s="101"/>
      <c r="AR939" s="111"/>
      <c r="AS939" s="102"/>
      <c r="AT939" s="102"/>
    </row>
    <row r="940" spans="1:46" s="50" customFormat="1">
      <c r="A940" s="84"/>
      <c r="B940" s="75"/>
      <c r="C940" s="76"/>
      <c r="D940" s="77"/>
      <c r="E940" s="73" t="str">
        <f t="shared" si="45"/>
        <v/>
      </c>
      <c r="F940" s="79"/>
      <c r="G940" s="80"/>
      <c r="H940" s="50" t="str">
        <f>IFERROR(IF(VLOOKUP(F940,'Aircraft list'!$A$4:$T$59, 3,FALSE)="YES", "ME", "SE" )," ")</f>
        <v xml:space="preserve"> </v>
      </c>
      <c r="I940" s="80"/>
      <c r="J940" s="81" t="str">
        <f ca="1">IFERROR(IF(AND(
MOD(C940-fctlontodouble(VLOOKUP(B940,#REF!,4,FALSE))/360,1)&gt;=MOD((((MID((MID((IF(ISERR(A940),"",fctsoleil(A940,fctlattodouble(VLOOKUP(B940,#REF!,3,FALSE)),fctlontodouble(VLOOKUP(B940,#REF!,4,FALSE)),FALSE))),1,4)),1,2))*60+MID((MID((IF(ISERR(A940),"",fctsoleil(A940,fctlattodouble(VLOOKUP(B940,#REF!,3,FALSE)),fctlontodouble(VLOOKUP(B940,#REF!,4,FALSE)),FALSE))),1,4)),3,4))/(60*24))-fctlontodouble(VLOOKUP(B940,#REF!,4,FALSE))/360,1),
MOD(C940-fctlontodouble(VLOOKUP(B940,#REF!,4,FALSE))/360,1)&lt;MOD((((MID((MID((IF(ISERR(A940),"",fctsoleil(A940,fctlattodouble(VLOOKUP(B940,#REF!,3,FALSE)),fctlontodouble(VLOOKUP(B940,#REF!,4,FALSE)),FALSE))),7,4)),1,2))*60+MID((MID((IF(ISERR(A940),"",fctsoleil(A940,fctlattodouble(VLOOKUP(B940,#REF!,3,FALSE)),fctlontodouble(VLOOKUP(B940,#REF!,4,FALSE)),FALSE))),7,4)),3,4))/(60*24))-fctlontodouble(VLOOKUP(B940,#REF!,4,FALSE))/360,1)
),1,""),"")</f>
        <v/>
      </c>
      <c r="K940" s="82" t="str">
        <f t="shared" si="46"/>
        <v/>
      </c>
      <c r="L940" s="79" t="str">
        <f ca="1">IFERROR(IF(AND(
MOD(E940-fctlontodouble(VLOOKUP(D940,#REF!,4,FALSE))/360,1)&gt;=MOD((((MID((MID((IF(ISERR(A940),"",fctsoleil(A940,fctlattodouble(VLOOKUP(D940,#REF!,3,FALSE)),fctlontodouble(VLOOKUP(D940,#REF!,4,FALSE)),FALSE))),1,4)),1,2))*60+MID((MID((IF(ISERR(A940),"",fctsoleil(A940,fctlattodouble(VLOOKUP(D940,#REF!,3,FALSE)),fctlontodouble(VLOOKUP(D940,#REF!,4,FALSE)),FALSE))),1,4)),3,4))/(60*24))-fctlontodouble(VLOOKUP(D940,#REF!,4,FALSE))/360,1),
MOD(E940-fctlontodouble(VLOOKUP(D940,#REF!,4,FALSE))/360,1)&lt;MOD((((MID((MID((IF(ISERR(A940),"",fctsoleil(A940,fctlattodouble(VLOOKUP(D940,#REF!,3,FALSE)),fctlontodouble(VLOOKUP(D940,#REF!,4,FALSE)),FALSE))),7,4)),1,2))*60+MID((MID((IF(ISERR(A940),"",fctsoleil(A940,fctlattodouble(VLOOKUP(D940,#REF!,3,FALSE)),fctlontodouble(VLOOKUP(D940,#REF!,4,FALSE)),FALSE))),7,4)),3,4))/(60*24))-fctlontodouble(VLOOKUP(D940,#REF!,4,FALSE))/360,1)
),1," "),"")</f>
        <v/>
      </c>
      <c r="M940" s="79" t="str">
        <f t="shared" si="47"/>
        <v/>
      </c>
      <c r="N940" s="94"/>
      <c r="O940" s="83"/>
      <c r="P940" s="95"/>
      <c r="Q940" s="96"/>
      <c r="R940" s="97" t="str">
        <f>IF(AND(A940&lt;&gt;0,B940&lt;&gt;0,D940&lt;&gt;0,C940&lt;&gt;0,N940&lt;&gt;0),(vol_de_nuit(B940,D940,A940,C940,N940/24)*24),"")</f>
        <v/>
      </c>
      <c r="S940" s="98"/>
      <c r="T940" s="95"/>
      <c r="U940" s="99"/>
      <c r="V940" s="100"/>
      <c r="W940" s="101"/>
      <c r="X940" s="116" t="str">
        <f>IFERROR(IF(AND(VLOOKUP($F940,'Aircraft list'!$A$4:$G$39,2,FALSE)="YES",VLOOKUP($F940,'Aircraft list'!$A$4:$G$39,4,FALSE)="YES"),T940,""),"")</f>
        <v/>
      </c>
      <c r="Y940" s="115" t="str">
        <f>IFERROR(IF(AND(VLOOKUP($F940,'Aircraft list'!$A$4:$G$39,2,FALSE)="YES",VLOOKUP($F940,'Aircraft list'!$A$4:$G$39,4,FALSE)="YES"),V940,""),"")</f>
        <v/>
      </c>
      <c r="Z940" s="116" t="str">
        <f>IFERROR(IF(AND(VLOOKUP($F940,'Aircraft list'!$A$4:$G$39,3,FALSE)="YES",VLOOKUP($F940,'Aircraft list'!$A$4:$G$39,4,FALSE)="YES"),T940,""),"")</f>
        <v/>
      </c>
      <c r="AA940" s="115" t="str">
        <f>IFERROR(IF(AND(VLOOKUP($F940,'Aircraft list'!$A$4:$G$39,3,FALSE)="YES",VLOOKUP($F940,'Aircraft list'!$A$4:$G$39,4,FALSE)="YES"),V940,""),"")</f>
        <v/>
      </c>
      <c r="AB940" s="116" t="str">
        <f>IFERROR(IF(AND(VLOOKUP($F940,'Aircraft list'!$A$4:$G$39,2,FALSE)="YES",VLOOKUP($F940,'Aircraft list'!$A$4:$G$39,6,FALSE)="YES"),T940,""),"")</f>
        <v/>
      </c>
      <c r="AC940" s="115" t="str">
        <f>IFERROR(IF(AND(VLOOKUP($F940,'Aircraft list'!$A$4:$G$39,2,FALSE)="YES",VLOOKUP($F940,'Aircraft list'!$A$4:$G$39,6,FALSE)="YES"),V940,""),"")</f>
        <v/>
      </c>
      <c r="AD940" s="116" t="str">
        <f>IFERROR(IF(AND(VLOOKUP($F940,'Aircraft list'!$A$4:$G$39,3,FALSE)="YES",VLOOKUP($F940,'Aircraft list'!$A$4:$G$39,6,FALSE)="YES"),T940,""),"")</f>
        <v/>
      </c>
      <c r="AE940" s="117" t="str">
        <f>IFERROR(IF(AND(VLOOKUP($F940,'Aircraft list'!$A$4:$G$39,3,FALSE)="YES",VLOOKUP($F940,'Aircraft list'!$A$4:$G$39,6,FALSE)="YES"),U940,""),"")</f>
        <v/>
      </c>
      <c r="AF940" s="115" t="str">
        <f>IFERROR(IF(AND(VLOOKUP($F940,'Aircraft list'!$A$4:$G$39,3,FALSE)="YES",VLOOKUP($F940,'Aircraft list'!$A$4:$G$39,6,FALSE)="YES"),V940,""),"")</f>
        <v/>
      </c>
      <c r="AG940" s="116" t="str">
        <f>IFERROR(IF(VLOOKUP($F940,'Aircraft list'!$A$4:$G$39,5,FALSE)="YES",T940,""),"")</f>
        <v/>
      </c>
      <c r="AH940" s="117" t="str">
        <f>IFERROR(IF(VLOOKUP($F940,'Aircraft list'!$A$4:$G$39,5,FALSE)="YES",U940,""),"")</f>
        <v/>
      </c>
      <c r="AI940" s="115" t="str">
        <f>IFERROR(IF(VLOOKUP($F940,'Aircraft list'!$A$4:$G$39,5,FALSE)="YES",V940,""),"")</f>
        <v/>
      </c>
      <c r="AJ940" s="101"/>
      <c r="AK940" s="101"/>
      <c r="AL940" s="101"/>
      <c r="AM940" s="102" t="str">
        <f>IFERROR(IF(VLOOKUP($F940,'Aircraft list'!$A$4:$G$39,7,FALSE)="YES",N940,""),"")</f>
        <v/>
      </c>
      <c r="AN940" s="112"/>
      <c r="AO940" s="101"/>
      <c r="AP940" s="101"/>
      <c r="AQ940" s="101"/>
      <c r="AR940" s="111"/>
      <c r="AS940" s="102"/>
      <c r="AT940" s="102"/>
    </row>
    <row r="941" spans="1:46" s="50" customFormat="1">
      <c r="A941" s="84"/>
      <c r="B941" s="75"/>
      <c r="C941" s="76"/>
      <c r="D941" s="77"/>
      <c r="E941" s="73" t="str">
        <f t="shared" si="45"/>
        <v/>
      </c>
      <c r="F941" s="79"/>
      <c r="G941" s="80"/>
      <c r="H941" s="50" t="str">
        <f>IFERROR(IF(VLOOKUP(F941,'Aircraft list'!$A$4:$T$59, 3,FALSE)="YES", "ME", "SE" )," ")</f>
        <v xml:space="preserve"> </v>
      </c>
      <c r="I941" s="80"/>
      <c r="J941" s="81" t="str">
        <f ca="1">IFERROR(IF(AND(
MOD(C941-fctlontodouble(VLOOKUP(B941,#REF!,4,FALSE))/360,1)&gt;=MOD((((MID((MID((IF(ISERR(A941),"",fctsoleil(A941,fctlattodouble(VLOOKUP(B941,#REF!,3,FALSE)),fctlontodouble(VLOOKUP(B941,#REF!,4,FALSE)),FALSE))),1,4)),1,2))*60+MID((MID((IF(ISERR(A941),"",fctsoleil(A941,fctlattodouble(VLOOKUP(B941,#REF!,3,FALSE)),fctlontodouble(VLOOKUP(B941,#REF!,4,FALSE)),FALSE))),1,4)),3,4))/(60*24))-fctlontodouble(VLOOKUP(B941,#REF!,4,FALSE))/360,1),
MOD(C941-fctlontodouble(VLOOKUP(B941,#REF!,4,FALSE))/360,1)&lt;MOD((((MID((MID((IF(ISERR(A941),"",fctsoleil(A941,fctlattodouble(VLOOKUP(B941,#REF!,3,FALSE)),fctlontodouble(VLOOKUP(B941,#REF!,4,FALSE)),FALSE))),7,4)),1,2))*60+MID((MID((IF(ISERR(A941),"",fctsoleil(A941,fctlattodouble(VLOOKUP(B941,#REF!,3,FALSE)),fctlontodouble(VLOOKUP(B941,#REF!,4,FALSE)),FALSE))),7,4)),3,4))/(60*24))-fctlontodouble(VLOOKUP(B941,#REF!,4,FALSE))/360,1)
),1,""),"")</f>
        <v/>
      </c>
      <c r="K941" s="82" t="str">
        <f t="shared" si="46"/>
        <v/>
      </c>
      <c r="L941" s="79" t="str">
        <f ca="1">IFERROR(IF(AND(
MOD(E941-fctlontodouble(VLOOKUP(D941,#REF!,4,FALSE))/360,1)&gt;=MOD((((MID((MID((IF(ISERR(A941),"",fctsoleil(A941,fctlattodouble(VLOOKUP(D941,#REF!,3,FALSE)),fctlontodouble(VLOOKUP(D941,#REF!,4,FALSE)),FALSE))),1,4)),1,2))*60+MID((MID((IF(ISERR(A941),"",fctsoleil(A941,fctlattodouble(VLOOKUP(D941,#REF!,3,FALSE)),fctlontodouble(VLOOKUP(D941,#REF!,4,FALSE)),FALSE))),1,4)),3,4))/(60*24))-fctlontodouble(VLOOKUP(D941,#REF!,4,FALSE))/360,1),
MOD(E941-fctlontodouble(VLOOKUP(D941,#REF!,4,FALSE))/360,1)&lt;MOD((((MID((MID((IF(ISERR(A941),"",fctsoleil(A941,fctlattodouble(VLOOKUP(D941,#REF!,3,FALSE)),fctlontodouble(VLOOKUP(D941,#REF!,4,FALSE)),FALSE))),7,4)),1,2))*60+MID((MID((IF(ISERR(A941),"",fctsoleil(A941,fctlattodouble(VLOOKUP(D941,#REF!,3,FALSE)),fctlontodouble(VLOOKUP(D941,#REF!,4,FALSE)),FALSE))),7,4)),3,4))/(60*24))-fctlontodouble(VLOOKUP(D941,#REF!,4,FALSE))/360,1)
),1," "),"")</f>
        <v/>
      </c>
      <c r="M941" s="79" t="str">
        <f t="shared" si="47"/>
        <v/>
      </c>
      <c r="N941" s="94"/>
      <c r="O941" s="83"/>
      <c r="P941" s="95"/>
      <c r="Q941" s="96"/>
      <c r="R941" s="97" t="str">
        <f>IF(AND(A941&lt;&gt;0,B941&lt;&gt;0,D941&lt;&gt;0,C941&lt;&gt;0,N941&lt;&gt;0),(vol_de_nuit(B941,D941,A941,C941,N941/24)*24),"")</f>
        <v/>
      </c>
      <c r="S941" s="98"/>
      <c r="T941" s="95"/>
      <c r="U941" s="99"/>
      <c r="V941" s="100"/>
      <c r="W941" s="101"/>
      <c r="X941" s="116" t="str">
        <f>IFERROR(IF(AND(VLOOKUP($F941,'Aircraft list'!$A$4:$G$39,2,FALSE)="YES",VLOOKUP($F941,'Aircraft list'!$A$4:$G$39,4,FALSE)="YES"),T941,""),"")</f>
        <v/>
      </c>
      <c r="Y941" s="115" t="str">
        <f>IFERROR(IF(AND(VLOOKUP($F941,'Aircraft list'!$A$4:$G$39,2,FALSE)="YES",VLOOKUP($F941,'Aircraft list'!$A$4:$G$39,4,FALSE)="YES"),V941,""),"")</f>
        <v/>
      </c>
      <c r="Z941" s="116" t="str">
        <f>IFERROR(IF(AND(VLOOKUP($F941,'Aircraft list'!$A$4:$G$39,3,FALSE)="YES",VLOOKUP($F941,'Aircraft list'!$A$4:$G$39,4,FALSE)="YES"),T941,""),"")</f>
        <v/>
      </c>
      <c r="AA941" s="115" t="str">
        <f>IFERROR(IF(AND(VLOOKUP($F941,'Aircraft list'!$A$4:$G$39,3,FALSE)="YES",VLOOKUP($F941,'Aircraft list'!$A$4:$G$39,4,FALSE)="YES"),V941,""),"")</f>
        <v/>
      </c>
      <c r="AB941" s="116" t="str">
        <f>IFERROR(IF(AND(VLOOKUP($F941,'Aircraft list'!$A$4:$G$39,2,FALSE)="YES",VLOOKUP($F941,'Aircraft list'!$A$4:$G$39,6,FALSE)="YES"),T941,""),"")</f>
        <v/>
      </c>
      <c r="AC941" s="115" t="str">
        <f>IFERROR(IF(AND(VLOOKUP($F941,'Aircraft list'!$A$4:$G$39,2,FALSE)="YES",VLOOKUP($F941,'Aircraft list'!$A$4:$G$39,6,FALSE)="YES"),V941,""),"")</f>
        <v/>
      </c>
      <c r="AD941" s="116" t="str">
        <f>IFERROR(IF(AND(VLOOKUP($F941,'Aircraft list'!$A$4:$G$39,3,FALSE)="YES",VLOOKUP($F941,'Aircraft list'!$A$4:$G$39,6,FALSE)="YES"),T941,""),"")</f>
        <v/>
      </c>
      <c r="AE941" s="117" t="str">
        <f>IFERROR(IF(AND(VLOOKUP($F941,'Aircraft list'!$A$4:$G$39,3,FALSE)="YES",VLOOKUP($F941,'Aircraft list'!$A$4:$G$39,6,FALSE)="YES"),U941,""),"")</f>
        <v/>
      </c>
      <c r="AF941" s="115" t="str">
        <f>IFERROR(IF(AND(VLOOKUP($F941,'Aircraft list'!$A$4:$G$39,3,FALSE)="YES",VLOOKUP($F941,'Aircraft list'!$A$4:$G$39,6,FALSE)="YES"),V941,""),"")</f>
        <v/>
      </c>
      <c r="AG941" s="116" t="str">
        <f>IFERROR(IF(VLOOKUP($F941,'Aircraft list'!$A$4:$G$39,5,FALSE)="YES",T941,""),"")</f>
        <v/>
      </c>
      <c r="AH941" s="117" t="str">
        <f>IFERROR(IF(VLOOKUP($F941,'Aircraft list'!$A$4:$G$39,5,FALSE)="YES",U941,""),"")</f>
        <v/>
      </c>
      <c r="AI941" s="115" t="str">
        <f>IFERROR(IF(VLOOKUP($F941,'Aircraft list'!$A$4:$G$39,5,FALSE)="YES",V941,""),"")</f>
        <v/>
      </c>
      <c r="AJ941" s="101"/>
      <c r="AK941" s="101"/>
      <c r="AL941" s="101"/>
      <c r="AM941" s="102" t="str">
        <f>IFERROR(IF(VLOOKUP($F941,'Aircraft list'!$A$4:$G$39,7,FALSE)="YES",N941,""),"")</f>
        <v/>
      </c>
      <c r="AN941" s="112"/>
      <c r="AO941" s="101"/>
      <c r="AP941" s="101"/>
      <c r="AQ941" s="101"/>
      <c r="AR941" s="111"/>
      <c r="AS941" s="102"/>
      <c r="AT941" s="102"/>
    </row>
    <row r="942" spans="1:46" s="50" customFormat="1">
      <c r="A942" s="84"/>
      <c r="B942" s="75"/>
      <c r="C942" s="76"/>
      <c r="D942" s="77"/>
      <c r="E942" s="73" t="str">
        <f t="shared" si="45"/>
        <v/>
      </c>
      <c r="F942" s="79"/>
      <c r="G942" s="80"/>
      <c r="H942" s="50" t="str">
        <f>IFERROR(IF(VLOOKUP(F942,'Aircraft list'!$A$4:$T$59, 3,FALSE)="YES", "ME", "SE" )," ")</f>
        <v xml:space="preserve"> </v>
      </c>
      <c r="I942" s="80"/>
      <c r="J942" s="81" t="str">
        <f ca="1">IFERROR(IF(AND(
MOD(C942-fctlontodouble(VLOOKUP(B942,#REF!,4,FALSE))/360,1)&gt;=MOD((((MID((MID((IF(ISERR(A942),"",fctsoleil(A942,fctlattodouble(VLOOKUP(B942,#REF!,3,FALSE)),fctlontodouble(VLOOKUP(B942,#REF!,4,FALSE)),FALSE))),1,4)),1,2))*60+MID((MID((IF(ISERR(A942),"",fctsoleil(A942,fctlattodouble(VLOOKUP(B942,#REF!,3,FALSE)),fctlontodouble(VLOOKUP(B942,#REF!,4,FALSE)),FALSE))),1,4)),3,4))/(60*24))-fctlontodouble(VLOOKUP(B942,#REF!,4,FALSE))/360,1),
MOD(C942-fctlontodouble(VLOOKUP(B942,#REF!,4,FALSE))/360,1)&lt;MOD((((MID((MID((IF(ISERR(A942),"",fctsoleil(A942,fctlattodouble(VLOOKUP(B942,#REF!,3,FALSE)),fctlontodouble(VLOOKUP(B942,#REF!,4,FALSE)),FALSE))),7,4)),1,2))*60+MID((MID((IF(ISERR(A942),"",fctsoleil(A942,fctlattodouble(VLOOKUP(B942,#REF!,3,FALSE)),fctlontodouble(VLOOKUP(B942,#REF!,4,FALSE)),FALSE))),7,4)),3,4))/(60*24))-fctlontodouble(VLOOKUP(B942,#REF!,4,FALSE))/360,1)
),1,""),"")</f>
        <v/>
      </c>
      <c r="K942" s="82" t="str">
        <f t="shared" si="46"/>
        <v/>
      </c>
      <c r="L942" s="79" t="str">
        <f ca="1">IFERROR(IF(AND(
MOD(E942-fctlontodouble(VLOOKUP(D942,#REF!,4,FALSE))/360,1)&gt;=MOD((((MID((MID((IF(ISERR(A942),"",fctsoleil(A942,fctlattodouble(VLOOKUP(D942,#REF!,3,FALSE)),fctlontodouble(VLOOKUP(D942,#REF!,4,FALSE)),FALSE))),1,4)),1,2))*60+MID((MID((IF(ISERR(A942),"",fctsoleil(A942,fctlattodouble(VLOOKUP(D942,#REF!,3,FALSE)),fctlontodouble(VLOOKUP(D942,#REF!,4,FALSE)),FALSE))),1,4)),3,4))/(60*24))-fctlontodouble(VLOOKUP(D942,#REF!,4,FALSE))/360,1),
MOD(E942-fctlontodouble(VLOOKUP(D942,#REF!,4,FALSE))/360,1)&lt;MOD((((MID((MID((IF(ISERR(A942),"",fctsoleil(A942,fctlattodouble(VLOOKUP(D942,#REF!,3,FALSE)),fctlontodouble(VLOOKUP(D942,#REF!,4,FALSE)),FALSE))),7,4)),1,2))*60+MID((MID((IF(ISERR(A942),"",fctsoleil(A942,fctlattodouble(VLOOKUP(D942,#REF!,3,FALSE)),fctlontodouble(VLOOKUP(D942,#REF!,4,FALSE)),FALSE))),7,4)),3,4))/(60*24))-fctlontodouble(VLOOKUP(D942,#REF!,4,FALSE))/360,1)
),1," "),"")</f>
        <v/>
      </c>
      <c r="M942" s="79" t="str">
        <f t="shared" si="47"/>
        <v/>
      </c>
      <c r="N942" s="94"/>
      <c r="O942" s="83"/>
      <c r="P942" s="95"/>
      <c r="Q942" s="96"/>
      <c r="R942" s="97" t="str">
        <f>IF(AND(A942&lt;&gt;0,B942&lt;&gt;0,D942&lt;&gt;0,C942&lt;&gt;0,N942&lt;&gt;0),(vol_de_nuit(B942,D942,A942,C942,N942/24)*24),"")</f>
        <v/>
      </c>
      <c r="S942" s="98"/>
      <c r="T942" s="95"/>
      <c r="U942" s="99"/>
      <c r="V942" s="100"/>
      <c r="W942" s="101"/>
      <c r="X942" s="116" t="str">
        <f>IFERROR(IF(AND(VLOOKUP($F942,'Aircraft list'!$A$4:$G$39,2,FALSE)="YES",VLOOKUP($F942,'Aircraft list'!$A$4:$G$39,4,FALSE)="YES"),T942,""),"")</f>
        <v/>
      </c>
      <c r="Y942" s="115" t="str">
        <f>IFERROR(IF(AND(VLOOKUP($F942,'Aircraft list'!$A$4:$G$39,2,FALSE)="YES",VLOOKUP($F942,'Aircraft list'!$A$4:$G$39,4,FALSE)="YES"),V942,""),"")</f>
        <v/>
      </c>
      <c r="Z942" s="116" t="str">
        <f>IFERROR(IF(AND(VLOOKUP($F942,'Aircraft list'!$A$4:$G$39,3,FALSE)="YES",VLOOKUP($F942,'Aircraft list'!$A$4:$G$39,4,FALSE)="YES"),T942,""),"")</f>
        <v/>
      </c>
      <c r="AA942" s="115" t="str">
        <f>IFERROR(IF(AND(VLOOKUP($F942,'Aircraft list'!$A$4:$G$39,3,FALSE)="YES",VLOOKUP($F942,'Aircraft list'!$A$4:$G$39,4,FALSE)="YES"),V942,""),"")</f>
        <v/>
      </c>
      <c r="AB942" s="116" t="str">
        <f>IFERROR(IF(AND(VLOOKUP($F942,'Aircraft list'!$A$4:$G$39,2,FALSE)="YES",VLOOKUP($F942,'Aircraft list'!$A$4:$G$39,6,FALSE)="YES"),T942,""),"")</f>
        <v/>
      </c>
      <c r="AC942" s="115" t="str">
        <f>IFERROR(IF(AND(VLOOKUP($F942,'Aircraft list'!$A$4:$G$39,2,FALSE)="YES",VLOOKUP($F942,'Aircraft list'!$A$4:$G$39,6,FALSE)="YES"),V942,""),"")</f>
        <v/>
      </c>
      <c r="AD942" s="116" t="str">
        <f>IFERROR(IF(AND(VLOOKUP($F942,'Aircraft list'!$A$4:$G$39,3,FALSE)="YES",VLOOKUP($F942,'Aircraft list'!$A$4:$G$39,6,FALSE)="YES"),T942,""),"")</f>
        <v/>
      </c>
      <c r="AE942" s="117" t="str">
        <f>IFERROR(IF(AND(VLOOKUP($F942,'Aircraft list'!$A$4:$G$39,3,FALSE)="YES",VLOOKUP($F942,'Aircraft list'!$A$4:$G$39,6,FALSE)="YES"),U942,""),"")</f>
        <v/>
      </c>
      <c r="AF942" s="115" t="str">
        <f>IFERROR(IF(AND(VLOOKUP($F942,'Aircraft list'!$A$4:$G$39,3,FALSE)="YES",VLOOKUP($F942,'Aircraft list'!$A$4:$G$39,6,FALSE)="YES"),V942,""),"")</f>
        <v/>
      </c>
      <c r="AG942" s="116" t="str">
        <f>IFERROR(IF(VLOOKUP($F942,'Aircraft list'!$A$4:$G$39,5,FALSE)="YES",T942,""),"")</f>
        <v/>
      </c>
      <c r="AH942" s="117" t="str">
        <f>IFERROR(IF(VLOOKUP($F942,'Aircraft list'!$A$4:$G$39,5,FALSE)="YES",U942,""),"")</f>
        <v/>
      </c>
      <c r="AI942" s="115" t="str">
        <f>IFERROR(IF(VLOOKUP($F942,'Aircraft list'!$A$4:$G$39,5,FALSE)="YES",V942,""),"")</f>
        <v/>
      </c>
      <c r="AJ942" s="101"/>
      <c r="AK942" s="101"/>
      <c r="AL942" s="101"/>
      <c r="AM942" s="102" t="str">
        <f>IFERROR(IF(VLOOKUP($F942,'Aircraft list'!$A$4:$G$39,7,FALSE)="YES",N942,""),"")</f>
        <v/>
      </c>
      <c r="AN942" s="112"/>
      <c r="AO942" s="101"/>
      <c r="AP942" s="101"/>
      <c r="AQ942" s="101"/>
      <c r="AR942" s="111"/>
      <c r="AS942" s="102"/>
      <c r="AT942" s="102"/>
    </row>
    <row r="943" spans="1:46" s="50" customFormat="1">
      <c r="A943" s="84"/>
      <c r="B943" s="75"/>
      <c r="C943" s="76"/>
      <c r="D943" s="77"/>
      <c r="E943" s="73" t="str">
        <f t="shared" si="45"/>
        <v/>
      </c>
      <c r="F943" s="79"/>
      <c r="G943" s="80"/>
      <c r="H943" s="50" t="str">
        <f>IFERROR(IF(VLOOKUP(F943,'Aircraft list'!$A$4:$T$59, 3,FALSE)="YES", "ME", "SE" )," ")</f>
        <v xml:space="preserve"> </v>
      </c>
      <c r="I943" s="80"/>
      <c r="J943" s="81" t="str">
        <f ca="1">IFERROR(IF(AND(
MOD(C943-fctlontodouble(VLOOKUP(B943,#REF!,4,FALSE))/360,1)&gt;=MOD((((MID((MID((IF(ISERR(A943),"",fctsoleil(A943,fctlattodouble(VLOOKUP(B943,#REF!,3,FALSE)),fctlontodouble(VLOOKUP(B943,#REF!,4,FALSE)),FALSE))),1,4)),1,2))*60+MID((MID((IF(ISERR(A943),"",fctsoleil(A943,fctlattodouble(VLOOKUP(B943,#REF!,3,FALSE)),fctlontodouble(VLOOKUP(B943,#REF!,4,FALSE)),FALSE))),1,4)),3,4))/(60*24))-fctlontodouble(VLOOKUP(B943,#REF!,4,FALSE))/360,1),
MOD(C943-fctlontodouble(VLOOKUP(B943,#REF!,4,FALSE))/360,1)&lt;MOD((((MID((MID((IF(ISERR(A943),"",fctsoleil(A943,fctlattodouble(VLOOKUP(B943,#REF!,3,FALSE)),fctlontodouble(VLOOKUP(B943,#REF!,4,FALSE)),FALSE))),7,4)),1,2))*60+MID((MID((IF(ISERR(A943),"",fctsoleil(A943,fctlattodouble(VLOOKUP(B943,#REF!,3,FALSE)),fctlontodouble(VLOOKUP(B943,#REF!,4,FALSE)),FALSE))),7,4)),3,4))/(60*24))-fctlontodouble(VLOOKUP(B943,#REF!,4,FALSE))/360,1)
),1,""),"")</f>
        <v/>
      </c>
      <c r="K943" s="82" t="str">
        <f t="shared" si="46"/>
        <v/>
      </c>
      <c r="L943" s="79" t="str">
        <f ca="1">IFERROR(IF(AND(
MOD(E943-fctlontodouble(VLOOKUP(D943,#REF!,4,FALSE))/360,1)&gt;=MOD((((MID((MID((IF(ISERR(A943),"",fctsoleil(A943,fctlattodouble(VLOOKUP(D943,#REF!,3,FALSE)),fctlontodouble(VLOOKUP(D943,#REF!,4,FALSE)),FALSE))),1,4)),1,2))*60+MID((MID((IF(ISERR(A943),"",fctsoleil(A943,fctlattodouble(VLOOKUP(D943,#REF!,3,FALSE)),fctlontodouble(VLOOKUP(D943,#REF!,4,FALSE)),FALSE))),1,4)),3,4))/(60*24))-fctlontodouble(VLOOKUP(D943,#REF!,4,FALSE))/360,1),
MOD(E943-fctlontodouble(VLOOKUP(D943,#REF!,4,FALSE))/360,1)&lt;MOD((((MID((MID((IF(ISERR(A943),"",fctsoleil(A943,fctlattodouble(VLOOKUP(D943,#REF!,3,FALSE)),fctlontodouble(VLOOKUP(D943,#REF!,4,FALSE)),FALSE))),7,4)),1,2))*60+MID((MID((IF(ISERR(A943),"",fctsoleil(A943,fctlattodouble(VLOOKUP(D943,#REF!,3,FALSE)),fctlontodouble(VLOOKUP(D943,#REF!,4,FALSE)),FALSE))),7,4)),3,4))/(60*24))-fctlontodouble(VLOOKUP(D943,#REF!,4,FALSE))/360,1)
),1," "),"")</f>
        <v/>
      </c>
      <c r="M943" s="79" t="str">
        <f t="shared" si="47"/>
        <v/>
      </c>
      <c r="N943" s="94"/>
      <c r="O943" s="83"/>
      <c r="P943" s="95"/>
      <c r="Q943" s="96"/>
      <c r="R943" s="97" t="str">
        <f>IF(AND(A943&lt;&gt;0,B943&lt;&gt;0,D943&lt;&gt;0,C943&lt;&gt;0,N943&lt;&gt;0),(vol_de_nuit(B943,D943,A943,C943,N943/24)*24),"")</f>
        <v/>
      </c>
      <c r="S943" s="98"/>
      <c r="T943" s="95"/>
      <c r="U943" s="99"/>
      <c r="V943" s="100"/>
      <c r="W943" s="101"/>
      <c r="X943" s="116" t="str">
        <f>IFERROR(IF(AND(VLOOKUP($F943,'Aircraft list'!$A$4:$G$39,2,FALSE)="YES",VLOOKUP($F943,'Aircraft list'!$A$4:$G$39,4,FALSE)="YES"),T943,""),"")</f>
        <v/>
      </c>
      <c r="Y943" s="115" t="str">
        <f>IFERROR(IF(AND(VLOOKUP($F943,'Aircraft list'!$A$4:$G$39,2,FALSE)="YES",VLOOKUP($F943,'Aircraft list'!$A$4:$G$39,4,FALSE)="YES"),V943,""),"")</f>
        <v/>
      </c>
      <c r="Z943" s="116" t="str">
        <f>IFERROR(IF(AND(VLOOKUP($F943,'Aircraft list'!$A$4:$G$39,3,FALSE)="YES",VLOOKUP($F943,'Aircraft list'!$A$4:$G$39,4,FALSE)="YES"),T943,""),"")</f>
        <v/>
      </c>
      <c r="AA943" s="115" t="str">
        <f>IFERROR(IF(AND(VLOOKUP($F943,'Aircraft list'!$A$4:$G$39,3,FALSE)="YES",VLOOKUP($F943,'Aircraft list'!$A$4:$G$39,4,FALSE)="YES"),V943,""),"")</f>
        <v/>
      </c>
      <c r="AB943" s="116" t="str">
        <f>IFERROR(IF(AND(VLOOKUP($F943,'Aircraft list'!$A$4:$G$39,2,FALSE)="YES",VLOOKUP($F943,'Aircraft list'!$A$4:$G$39,6,FALSE)="YES"),T943,""),"")</f>
        <v/>
      </c>
      <c r="AC943" s="115" t="str">
        <f>IFERROR(IF(AND(VLOOKUP($F943,'Aircraft list'!$A$4:$G$39,2,FALSE)="YES",VLOOKUP($F943,'Aircraft list'!$A$4:$G$39,6,FALSE)="YES"),V943,""),"")</f>
        <v/>
      </c>
      <c r="AD943" s="116" t="str">
        <f>IFERROR(IF(AND(VLOOKUP($F943,'Aircraft list'!$A$4:$G$39,3,FALSE)="YES",VLOOKUP($F943,'Aircraft list'!$A$4:$G$39,6,FALSE)="YES"),T943,""),"")</f>
        <v/>
      </c>
      <c r="AE943" s="117" t="str">
        <f>IFERROR(IF(AND(VLOOKUP($F943,'Aircraft list'!$A$4:$G$39,3,FALSE)="YES",VLOOKUP($F943,'Aircraft list'!$A$4:$G$39,6,FALSE)="YES"),U943,""),"")</f>
        <v/>
      </c>
      <c r="AF943" s="115" t="str">
        <f>IFERROR(IF(AND(VLOOKUP($F943,'Aircraft list'!$A$4:$G$39,3,FALSE)="YES",VLOOKUP($F943,'Aircraft list'!$A$4:$G$39,6,FALSE)="YES"),V943,""),"")</f>
        <v/>
      </c>
      <c r="AG943" s="116" t="str">
        <f>IFERROR(IF(VLOOKUP($F943,'Aircraft list'!$A$4:$G$39,5,FALSE)="YES",T943,""),"")</f>
        <v/>
      </c>
      <c r="AH943" s="117" t="str">
        <f>IFERROR(IF(VLOOKUP($F943,'Aircraft list'!$A$4:$G$39,5,FALSE)="YES",U943,""),"")</f>
        <v/>
      </c>
      <c r="AI943" s="115" t="str">
        <f>IFERROR(IF(VLOOKUP($F943,'Aircraft list'!$A$4:$G$39,5,FALSE)="YES",V943,""),"")</f>
        <v/>
      </c>
      <c r="AJ943" s="101"/>
      <c r="AK943" s="101"/>
      <c r="AL943" s="101"/>
      <c r="AM943" s="102" t="str">
        <f>IFERROR(IF(VLOOKUP($F943,'Aircraft list'!$A$4:$G$39,7,FALSE)="YES",N943,""),"")</f>
        <v/>
      </c>
      <c r="AN943" s="112"/>
      <c r="AO943" s="101"/>
      <c r="AP943" s="101"/>
      <c r="AQ943" s="101"/>
      <c r="AR943" s="111"/>
      <c r="AS943" s="102"/>
      <c r="AT943" s="102"/>
    </row>
    <row r="944" spans="1:46" s="50" customFormat="1">
      <c r="A944" s="84"/>
      <c r="B944" s="75"/>
      <c r="C944" s="76"/>
      <c r="D944" s="77"/>
      <c r="E944" s="73" t="str">
        <f t="shared" si="45"/>
        <v/>
      </c>
      <c r="F944" s="79"/>
      <c r="G944" s="80"/>
      <c r="H944" s="50" t="str">
        <f>IFERROR(IF(VLOOKUP(F944,'Aircraft list'!$A$4:$T$59, 3,FALSE)="YES", "ME", "SE" )," ")</f>
        <v xml:space="preserve"> </v>
      </c>
      <c r="I944" s="80"/>
      <c r="J944" s="81" t="str">
        <f ca="1">IFERROR(IF(AND(
MOD(C944-fctlontodouble(VLOOKUP(B944,#REF!,4,FALSE))/360,1)&gt;=MOD((((MID((MID((IF(ISERR(A944),"",fctsoleil(A944,fctlattodouble(VLOOKUP(B944,#REF!,3,FALSE)),fctlontodouble(VLOOKUP(B944,#REF!,4,FALSE)),FALSE))),1,4)),1,2))*60+MID((MID((IF(ISERR(A944),"",fctsoleil(A944,fctlattodouble(VLOOKUP(B944,#REF!,3,FALSE)),fctlontodouble(VLOOKUP(B944,#REF!,4,FALSE)),FALSE))),1,4)),3,4))/(60*24))-fctlontodouble(VLOOKUP(B944,#REF!,4,FALSE))/360,1),
MOD(C944-fctlontodouble(VLOOKUP(B944,#REF!,4,FALSE))/360,1)&lt;MOD((((MID((MID((IF(ISERR(A944),"",fctsoleil(A944,fctlattodouble(VLOOKUP(B944,#REF!,3,FALSE)),fctlontodouble(VLOOKUP(B944,#REF!,4,FALSE)),FALSE))),7,4)),1,2))*60+MID((MID((IF(ISERR(A944),"",fctsoleil(A944,fctlattodouble(VLOOKUP(B944,#REF!,3,FALSE)),fctlontodouble(VLOOKUP(B944,#REF!,4,FALSE)),FALSE))),7,4)),3,4))/(60*24))-fctlontodouble(VLOOKUP(B944,#REF!,4,FALSE))/360,1)
),1,""),"")</f>
        <v/>
      </c>
      <c r="K944" s="82" t="str">
        <f t="shared" si="46"/>
        <v/>
      </c>
      <c r="L944" s="79" t="str">
        <f ca="1">IFERROR(IF(AND(
MOD(E944-fctlontodouble(VLOOKUP(D944,#REF!,4,FALSE))/360,1)&gt;=MOD((((MID((MID((IF(ISERR(A944),"",fctsoleil(A944,fctlattodouble(VLOOKUP(D944,#REF!,3,FALSE)),fctlontodouble(VLOOKUP(D944,#REF!,4,FALSE)),FALSE))),1,4)),1,2))*60+MID((MID((IF(ISERR(A944),"",fctsoleil(A944,fctlattodouble(VLOOKUP(D944,#REF!,3,FALSE)),fctlontodouble(VLOOKUP(D944,#REF!,4,FALSE)),FALSE))),1,4)),3,4))/(60*24))-fctlontodouble(VLOOKUP(D944,#REF!,4,FALSE))/360,1),
MOD(E944-fctlontodouble(VLOOKUP(D944,#REF!,4,FALSE))/360,1)&lt;MOD((((MID((MID((IF(ISERR(A944),"",fctsoleil(A944,fctlattodouble(VLOOKUP(D944,#REF!,3,FALSE)),fctlontodouble(VLOOKUP(D944,#REF!,4,FALSE)),FALSE))),7,4)),1,2))*60+MID((MID((IF(ISERR(A944),"",fctsoleil(A944,fctlattodouble(VLOOKUP(D944,#REF!,3,FALSE)),fctlontodouble(VLOOKUP(D944,#REF!,4,FALSE)),FALSE))),7,4)),3,4))/(60*24))-fctlontodouble(VLOOKUP(D944,#REF!,4,FALSE))/360,1)
),1," "),"")</f>
        <v/>
      </c>
      <c r="M944" s="79" t="str">
        <f t="shared" si="47"/>
        <v/>
      </c>
      <c r="N944" s="94"/>
      <c r="O944" s="83"/>
      <c r="P944" s="95"/>
      <c r="Q944" s="96"/>
      <c r="R944" s="97" t="str">
        <f>IF(AND(A944&lt;&gt;0,B944&lt;&gt;0,D944&lt;&gt;0,C944&lt;&gt;0,N944&lt;&gt;0),(vol_de_nuit(B944,D944,A944,C944,N944/24)*24),"")</f>
        <v/>
      </c>
      <c r="S944" s="98"/>
      <c r="T944" s="95"/>
      <c r="U944" s="99"/>
      <c r="V944" s="100"/>
      <c r="W944" s="101"/>
      <c r="X944" s="116" t="str">
        <f>IFERROR(IF(AND(VLOOKUP($F944,'Aircraft list'!$A$4:$G$39,2,FALSE)="YES",VLOOKUP($F944,'Aircraft list'!$A$4:$G$39,4,FALSE)="YES"),T944,""),"")</f>
        <v/>
      </c>
      <c r="Y944" s="115" t="str">
        <f>IFERROR(IF(AND(VLOOKUP($F944,'Aircraft list'!$A$4:$G$39,2,FALSE)="YES",VLOOKUP($F944,'Aircraft list'!$A$4:$G$39,4,FALSE)="YES"),V944,""),"")</f>
        <v/>
      </c>
      <c r="Z944" s="116" t="str">
        <f>IFERROR(IF(AND(VLOOKUP($F944,'Aircraft list'!$A$4:$G$39,3,FALSE)="YES",VLOOKUP($F944,'Aircraft list'!$A$4:$G$39,4,FALSE)="YES"),T944,""),"")</f>
        <v/>
      </c>
      <c r="AA944" s="115" t="str">
        <f>IFERROR(IF(AND(VLOOKUP($F944,'Aircraft list'!$A$4:$G$39,3,FALSE)="YES",VLOOKUP($F944,'Aircraft list'!$A$4:$G$39,4,FALSE)="YES"),V944,""),"")</f>
        <v/>
      </c>
      <c r="AB944" s="116" t="str">
        <f>IFERROR(IF(AND(VLOOKUP($F944,'Aircraft list'!$A$4:$G$39,2,FALSE)="YES",VLOOKUP($F944,'Aircraft list'!$A$4:$G$39,6,FALSE)="YES"),T944,""),"")</f>
        <v/>
      </c>
      <c r="AC944" s="115" t="str">
        <f>IFERROR(IF(AND(VLOOKUP($F944,'Aircraft list'!$A$4:$G$39,2,FALSE)="YES",VLOOKUP($F944,'Aircraft list'!$A$4:$G$39,6,FALSE)="YES"),V944,""),"")</f>
        <v/>
      </c>
      <c r="AD944" s="116" t="str">
        <f>IFERROR(IF(AND(VLOOKUP($F944,'Aircraft list'!$A$4:$G$39,3,FALSE)="YES",VLOOKUP($F944,'Aircraft list'!$A$4:$G$39,6,FALSE)="YES"),T944,""),"")</f>
        <v/>
      </c>
      <c r="AE944" s="117" t="str">
        <f>IFERROR(IF(AND(VLOOKUP($F944,'Aircraft list'!$A$4:$G$39,3,FALSE)="YES",VLOOKUP($F944,'Aircraft list'!$A$4:$G$39,6,FALSE)="YES"),U944,""),"")</f>
        <v/>
      </c>
      <c r="AF944" s="115" t="str">
        <f>IFERROR(IF(AND(VLOOKUP($F944,'Aircraft list'!$A$4:$G$39,3,FALSE)="YES",VLOOKUP($F944,'Aircraft list'!$A$4:$G$39,6,FALSE)="YES"),V944,""),"")</f>
        <v/>
      </c>
      <c r="AG944" s="116" t="str">
        <f>IFERROR(IF(VLOOKUP($F944,'Aircraft list'!$A$4:$G$39,5,FALSE)="YES",T944,""),"")</f>
        <v/>
      </c>
      <c r="AH944" s="117" t="str">
        <f>IFERROR(IF(VLOOKUP($F944,'Aircraft list'!$A$4:$G$39,5,FALSE)="YES",U944,""),"")</f>
        <v/>
      </c>
      <c r="AI944" s="115" t="str">
        <f>IFERROR(IF(VLOOKUP($F944,'Aircraft list'!$A$4:$G$39,5,FALSE)="YES",V944,""),"")</f>
        <v/>
      </c>
      <c r="AJ944" s="101"/>
      <c r="AK944" s="101"/>
      <c r="AL944" s="101"/>
      <c r="AM944" s="102" t="str">
        <f>IFERROR(IF(VLOOKUP($F944,'Aircraft list'!$A$4:$G$39,7,FALSE)="YES",N944,""),"")</f>
        <v/>
      </c>
      <c r="AN944" s="112"/>
      <c r="AO944" s="101"/>
      <c r="AP944" s="101"/>
      <c r="AQ944" s="101"/>
      <c r="AR944" s="111"/>
      <c r="AS944" s="102"/>
      <c r="AT944" s="102"/>
    </row>
    <row r="945" spans="1:46" s="50" customFormat="1">
      <c r="A945" s="84"/>
      <c r="B945" s="75"/>
      <c r="C945" s="76"/>
      <c r="D945" s="77"/>
      <c r="E945" s="73" t="str">
        <f t="shared" si="45"/>
        <v/>
      </c>
      <c r="F945" s="79"/>
      <c r="G945" s="80"/>
      <c r="H945" s="50" t="str">
        <f>IFERROR(IF(VLOOKUP(F945,'Aircraft list'!$A$4:$T$59, 3,FALSE)="YES", "ME", "SE" )," ")</f>
        <v xml:space="preserve"> </v>
      </c>
      <c r="I945" s="80"/>
      <c r="J945" s="81" t="str">
        <f ca="1">IFERROR(IF(AND(
MOD(C945-fctlontodouble(VLOOKUP(B945,#REF!,4,FALSE))/360,1)&gt;=MOD((((MID((MID((IF(ISERR(A945),"",fctsoleil(A945,fctlattodouble(VLOOKUP(B945,#REF!,3,FALSE)),fctlontodouble(VLOOKUP(B945,#REF!,4,FALSE)),FALSE))),1,4)),1,2))*60+MID((MID((IF(ISERR(A945),"",fctsoleil(A945,fctlattodouble(VLOOKUP(B945,#REF!,3,FALSE)),fctlontodouble(VLOOKUP(B945,#REF!,4,FALSE)),FALSE))),1,4)),3,4))/(60*24))-fctlontodouble(VLOOKUP(B945,#REF!,4,FALSE))/360,1),
MOD(C945-fctlontodouble(VLOOKUP(B945,#REF!,4,FALSE))/360,1)&lt;MOD((((MID((MID((IF(ISERR(A945),"",fctsoleil(A945,fctlattodouble(VLOOKUP(B945,#REF!,3,FALSE)),fctlontodouble(VLOOKUP(B945,#REF!,4,FALSE)),FALSE))),7,4)),1,2))*60+MID((MID((IF(ISERR(A945),"",fctsoleil(A945,fctlattodouble(VLOOKUP(B945,#REF!,3,FALSE)),fctlontodouble(VLOOKUP(B945,#REF!,4,FALSE)),FALSE))),7,4)),3,4))/(60*24))-fctlontodouble(VLOOKUP(B945,#REF!,4,FALSE))/360,1)
),1,""),"")</f>
        <v/>
      </c>
      <c r="K945" s="82" t="str">
        <f t="shared" si="46"/>
        <v/>
      </c>
      <c r="L945" s="79" t="str">
        <f ca="1">IFERROR(IF(AND(
MOD(E945-fctlontodouble(VLOOKUP(D945,#REF!,4,FALSE))/360,1)&gt;=MOD((((MID((MID((IF(ISERR(A945),"",fctsoleil(A945,fctlattodouble(VLOOKUP(D945,#REF!,3,FALSE)),fctlontodouble(VLOOKUP(D945,#REF!,4,FALSE)),FALSE))),1,4)),1,2))*60+MID((MID((IF(ISERR(A945),"",fctsoleil(A945,fctlattodouble(VLOOKUP(D945,#REF!,3,FALSE)),fctlontodouble(VLOOKUP(D945,#REF!,4,FALSE)),FALSE))),1,4)),3,4))/(60*24))-fctlontodouble(VLOOKUP(D945,#REF!,4,FALSE))/360,1),
MOD(E945-fctlontodouble(VLOOKUP(D945,#REF!,4,FALSE))/360,1)&lt;MOD((((MID((MID((IF(ISERR(A945),"",fctsoleil(A945,fctlattodouble(VLOOKUP(D945,#REF!,3,FALSE)),fctlontodouble(VLOOKUP(D945,#REF!,4,FALSE)),FALSE))),7,4)),1,2))*60+MID((MID((IF(ISERR(A945),"",fctsoleil(A945,fctlattodouble(VLOOKUP(D945,#REF!,3,FALSE)),fctlontodouble(VLOOKUP(D945,#REF!,4,FALSE)),FALSE))),7,4)),3,4))/(60*24))-fctlontodouble(VLOOKUP(D945,#REF!,4,FALSE))/360,1)
),1," "),"")</f>
        <v/>
      </c>
      <c r="M945" s="79" t="str">
        <f t="shared" si="47"/>
        <v/>
      </c>
      <c r="N945" s="94"/>
      <c r="O945" s="83"/>
      <c r="P945" s="95"/>
      <c r="Q945" s="96"/>
      <c r="R945" s="97" t="str">
        <f>IF(AND(A945&lt;&gt;0,B945&lt;&gt;0,D945&lt;&gt;0,C945&lt;&gt;0,N945&lt;&gt;0),(vol_de_nuit(B945,D945,A945,C945,N945/24)*24),"")</f>
        <v/>
      </c>
      <c r="S945" s="98"/>
      <c r="T945" s="95"/>
      <c r="U945" s="99"/>
      <c r="V945" s="100"/>
      <c r="W945" s="101"/>
      <c r="X945" s="116" t="str">
        <f>IFERROR(IF(AND(VLOOKUP($F945,'Aircraft list'!$A$4:$G$39,2,FALSE)="YES",VLOOKUP($F945,'Aircraft list'!$A$4:$G$39,4,FALSE)="YES"),T945,""),"")</f>
        <v/>
      </c>
      <c r="Y945" s="115" t="str">
        <f>IFERROR(IF(AND(VLOOKUP($F945,'Aircraft list'!$A$4:$G$39,2,FALSE)="YES",VLOOKUP($F945,'Aircraft list'!$A$4:$G$39,4,FALSE)="YES"),V945,""),"")</f>
        <v/>
      </c>
      <c r="Z945" s="116" t="str">
        <f>IFERROR(IF(AND(VLOOKUP($F945,'Aircraft list'!$A$4:$G$39,3,FALSE)="YES",VLOOKUP($F945,'Aircraft list'!$A$4:$G$39,4,FALSE)="YES"),T945,""),"")</f>
        <v/>
      </c>
      <c r="AA945" s="115" t="str">
        <f>IFERROR(IF(AND(VLOOKUP($F945,'Aircraft list'!$A$4:$G$39,3,FALSE)="YES",VLOOKUP($F945,'Aircraft list'!$A$4:$G$39,4,FALSE)="YES"),V945,""),"")</f>
        <v/>
      </c>
      <c r="AB945" s="116" t="str">
        <f>IFERROR(IF(AND(VLOOKUP($F945,'Aircraft list'!$A$4:$G$39,2,FALSE)="YES",VLOOKUP($F945,'Aircraft list'!$A$4:$G$39,6,FALSE)="YES"),T945,""),"")</f>
        <v/>
      </c>
      <c r="AC945" s="115" t="str">
        <f>IFERROR(IF(AND(VLOOKUP($F945,'Aircraft list'!$A$4:$G$39,2,FALSE)="YES",VLOOKUP($F945,'Aircraft list'!$A$4:$G$39,6,FALSE)="YES"),V945,""),"")</f>
        <v/>
      </c>
      <c r="AD945" s="116" t="str">
        <f>IFERROR(IF(AND(VLOOKUP($F945,'Aircraft list'!$A$4:$G$39,3,FALSE)="YES",VLOOKUP($F945,'Aircraft list'!$A$4:$G$39,6,FALSE)="YES"),T945,""),"")</f>
        <v/>
      </c>
      <c r="AE945" s="117" t="str">
        <f>IFERROR(IF(AND(VLOOKUP($F945,'Aircraft list'!$A$4:$G$39,3,FALSE)="YES",VLOOKUP($F945,'Aircraft list'!$A$4:$G$39,6,FALSE)="YES"),U945,""),"")</f>
        <v/>
      </c>
      <c r="AF945" s="115" t="str">
        <f>IFERROR(IF(AND(VLOOKUP($F945,'Aircraft list'!$A$4:$G$39,3,FALSE)="YES",VLOOKUP($F945,'Aircraft list'!$A$4:$G$39,6,FALSE)="YES"),V945,""),"")</f>
        <v/>
      </c>
      <c r="AG945" s="116" t="str">
        <f>IFERROR(IF(VLOOKUP($F945,'Aircraft list'!$A$4:$G$39,5,FALSE)="YES",T945,""),"")</f>
        <v/>
      </c>
      <c r="AH945" s="117" t="str">
        <f>IFERROR(IF(VLOOKUP($F945,'Aircraft list'!$A$4:$G$39,5,FALSE)="YES",U945,""),"")</f>
        <v/>
      </c>
      <c r="AI945" s="115" t="str">
        <f>IFERROR(IF(VLOOKUP($F945,'Aircraft list'!$A$4:$G$39,5,FALSE)="YES",V945,""),"")</f>
        <v/>
      </c>
      <c r="AJ945" s="101"/>
      <c r="AK945" s="101"/>
      <c r="AL945" s="101"/>
      <c r="AM945" s="102" t="str">
        <f>IFERROR(IF(VLOOKUP($F945,'Aircraft list'!$A$4:$G$39,7,FALSE)="YES",N945,""),"")</f>
        <v/>
      </c>
      <c r="AN945" s="112"/>
      <c r="AO945" s="101"/>
      <c r="AP945" s="101"/>
      <c r="AQ945" s="101"/>
      <c r="AR945" s="111"/>
      <c r="AS945" s="102"/>
      <c r="AT945" s="102"/>
    </row>
    <row r="946" spans="1:46" s="50" customFormat="1">
      <c r="A946" s="84"/>
      <c r="B946" s="75"/>
      <c r="C946" s="76"/>
      <c r="D946" s="77"/>
      <c r="E946" s="73" t="str">
        <f t="shared" si="45"/>
        <v/>
      </c>
      <c r="F946" s="79"/>
      <c r="G946" s="80"/>
      <c r="H946" s="50" t="str">
        <f>IFERROR(IF(VLOOKUP(F946,'Aircraft list'!$A$4:$T$59, 3,FALSE)="YES", "ME", "SE" )," ")</f>
        <v xml:space="preserve"> </v>
      </c>
      <c r="I946" s="80"/>
      <c r="J946" s="81" t="str">
        <f ca="1">IFERROR(IF(AND(
MOD(C946-fctlontodouble(VLOOKUP(B946,#REF!,4,FALSE))/360,1)&gt;=MOD((((MID((MID((IF(ISERR(A946),"",fctsoleil(A946,fctlattodouble(VLOOKUP(B946,#REF!,3,FALSE)),fctlontodouble(VLOOKUP(B946,#REF!,4,FALSE)),FALSE))),1,4)),1,2))*60+MID((MID((IF(ISERR(A946),"",fctsoleil(A946,fctlattodouble(VLOOKUP(B946,#REF!,3,FALSE)),fctlontodouble(VLOOKUP(B946,#REF!,4,FALSE)),FALSE))),1,4)),3,4))/(60*24))-fctlontodouble(VLOOKUP(B946,#REF!,4,FALSE))/360,1),
MOD(C946-fctlontodouble(VLOOKUP(B946,#REF!,4,FALSE))/360,1)&lt;MOD((((MID((MID((IF(ISERR(A946),"",fctsoleil(A946,fctlattodouble(VLOOKUP(B946,#REF!,3,FALSE)),fctlontodouble(VLOOKUP(B946,#REF!,4,FALSE)),FALSE))),7,4)),1,2))*60+MID((MID((IF(ISERR(A946),"",fctsoleil(A946,fctlattodouble(VLOOKUP(B946,#REF!,3,FALSE)),fctlontodouble(VLOOKUP(B946,#REF!,4,FALSE)),FALSE))),7,4)),3,4))/(60*24))-fctlontodouble(VLOOKUP(B946,#REF!,4,FALSE))/360,1)
),1,""),"")</f>
        <v/>
      </c>
      <c r="K946" s="82" t="str">
        <f t="shared" si="46"/>
        <v/>
      </c>
      <c r="L946" s="79" t="str">
        <f ca="1">IFERROR(IF(AND(
MOD(E946-fctlontodouble(VLOOKUP(D946,#REF!,4,FALSE))/360,1)&gt;=MOD((((MID((MID((IF(ISERR(A946),"",fctsoleil(A946,fctlattodouble(VLOOKUP(D946,#REF!,3,FALSE)),fctlontodouble(VLOOKUP(D946,#REF!,4,FALSE)),FALSE))),1,4)),1,2))*60+MID((MID((IF(ISERR(A946),"",fctsoleil(A946,fctlattodouble(VLOOKUP(D946,#REF!,3,FALSE)),fctlontodouble(VLOOKUP(D946,#REF!,4,FALSE)),FALSE))),1,4)),3,4))/(60*24))-fctlontodouble(VLOOKUP(D946,#REF!,4,FALSE))/360,1),
MOD(E946-fctlontodouble(VLOOKUP(D946,#REF!,4,FALSE))/360,1)&lt;MOD((((MID((MID((IF(ISERR(A946),"",fctsoleil(A946,fctlattodouble(VLOOKUP(D946,#REF!,3,FALSE)),fctlontodouble(VLOOKUP(D946,#REF!,4,FALSE)),FALSE))),7,4)),1,2))*60+MID((MID((IF(ISERR(A946),"",fctsoleil(A946,fctlattodouble(VLOOKUP(D946,#REF!,3,FALSE)),fctlontodouble(VLOOKUP(D946,#REF!,4,FALSE)),FALSE))),7,4)),3,4))/(60*24))-fctlontodouble(VLOOKUP(D946,#REF!,4,FALSE))/360,1)
),1," "),"")</f>
        <v/>
      </c>
      <c r="M946" s="79" t="str">
        <f t="shared" si="47"/>
        <v/>
      </c>
      <c r="N946" s="94"/>
      <c r="O946" s="83"/>
      <c r="P946" s="95"/>
      <c r="Q946" s="96"/>
      <c r="R946" s="97" t="str">
        <f>IF(AND(A946&lt;&gt;0,B946&lt;&gt;0,D946&lt;&gt;0,C946&lt;&gt;0,N946&lt;&gt;0),(vol_de_nuit(B946,D946,A946,C946,N946/24)*24),"")</f>
        <v/>
      </c>
      <c r="S946" s="98"/>
      <c r="T946" s="95"/>
      <c r="U946" s="99"/>
      <c r="V946" s="100"/>
      <c r="W946" s="101"/>
      <c r="X946" s="116" t="str">
        <f>IFERROR(IF(AND(VLOOKUP($F946,'Aircraft list'!$A$4:$G$39,2,FALSE)="YES",VLOOKUP($F946,'Aircraft list'!$A$4:$G$39,4,FALSE)="YES"),T946,""),"")</f>
        <v/>
      </c>
      <c r="Y946" s="115" t="str">
        <f>IFERROR(IF(AND(VLOOKUP($F946,'Aircraft list'!$A$4:$G$39,2,FALSE)="YES",VLOOKUP($F946,'Aircraft list'!$A$4:$G$39,4,FALSE)="YES"),V946,""),"")</f>
        <v/>
      </c>
      <c r="Z946" s="116" t="str">
        <f>IFERROR(IF(AND(VLOOKUP($F946,'Aircraft list'!$A$4:$G$39,3,FALSE)="YES",VLOOKUP($F946,'Aircraft list'!$A$4:$G$39,4,FALSE)="YES"),T946,""),"")</f>
        <v/>
      </c>
      <c r="AA946" s="115" t="str">
        <f>IFERROR(IF(AND(VLOOKUP($F946,'Aircraft list'!$A$4:$G$39,3,FALSE)="YES",VLOOKUP($F946,'Aircraft list'!$A$4:$G$39,4,FALSE)="YES"),V946,""),"")</f>
        <v/>
      </c>
      <c r="AB946" s="116" t="str">
        <f>IFERROR(IF(AND(VLOOKUP($F946,'Aircraft list'!$A$4:$G$39,2,FALSE)="YES",VLOOKUP($F946,'Aircraft list'!$A$4:$G$39,6,FALSE)="YES"),T946,""),"")</f>
        <v/>
      </c>
      <c r="AC946" s="115" t="str">
        <f>IFERROR(IF(AND(VLOOKUP($F946,'Aircraft list'!$A$4:$G$39,2,FALSE)="YES",VLOOKUP($F946,'Aircraft list'!$A$4:$G$39,6,FALSE)="YES"),V946,""),"")</f>
        <v/>
      </c>
      <c r="AD946" s="116" t="str">
        <f>IFERROR(IF(AND(VLOOKUP($F946,'Aircraft list'!$A$4:$G$39,3,FALSE)="YES",VLOOKUP($F946,'Aircraft list'!$A$4:$G$39,6,FALSE)="YES"),T946,""),"")</f>
        <v/>
      </c>
      <c r="AE946" s="117" t="str">
        <f>IFERROR(IF(AND(VLOOKUP($F946,'Aircraft list'!$A$4:$G$39,3,FALSE)="YES",VLOOKUP($F946,'Aircraft list'!$A$4:$G$39,6,FALSE)="YES"),U946,""),"")</f>
        <v/>
      </c>
      <c r="AF946" s="115" t="str">
        <f>IFERROR(IF(AND(VLOOKUP($F946,'Aircraft list'!$A$4:$G$39,3,FALSE)="YES",VLOOKUP($F946,'Aircraft list'!$A$4:$G$39,6,FALSE)="YES"),V946,""),"")</f>
        <v/>
      </c>
      <c r="AG946" s="116" t="str">
        <f>IFERROR(IF(VLOOKUP($F946,'Aircraft list'!$A$4:$G$39,5,FALSE)="YES",T946,""),"")</f>
        <v/>
      </c>
      <c r="AH946" s="117" t="str">
        <f>IFERROR(IF(VLOOKUP($F946,'Aircraft list'!$A$4:$G$39,5,FALSE)="YES",U946,""),"")</f>
        <v/>
      </c>
      <c r="AI946" s="115" t="str">
        <f>IFERROR(IF(VLOOKUP($F946,'Aircraft list'!$A$4:$G$39,5,FALSE)="YES",V946,""),"")</f>
        <v/>
      </c>
      <c r="AJ946" s="101"/>
      <c r="AK946" s="101"/>
      <c r="AL946" s="101"/>
      <c r="AM946" s="102" t="str">
        <f>IFERROR(IF(VLOOKUP($F946,'Aircraft list'!$A$4:$G$39,7,FALSE)="YES",N946,""),"")</f>
        <v/>
      </c>
      <c r="AN946" s="112"/>
      <c r="AO946" s="101"/>
      <c r="AP946" s="101"/>
      <c r="AQ946" s="101"/>
      <c r="AR946" s="111"/>
      <c r="AS946" s="102"/>
      <c r="AT946" s="102"/>
    </row>
    <row r="947" spans="1:46" s="50" customFormat="1">
      <c r="A947" s="84"/>
      <c r="B947" s="75"/>
      <c r="C947" s="76"/>
      <c r="D947" s="77"/>
      <c r="E947" s="73" t="str">
        <f t="shared" si="45"/>
        <v/>
      </c>
      <c r="F947" s="79"/>
      <c r="G947" s="80"/>
      <c r="H947" s="50" t="str">
        <f>IFERROR(IF(VLOOKUP(F947,'Aircraft list'!$A$4:$T$59, 3,FALSE)="YES", "ME", "SE" )," ")</f>
        <v xml:space="preserve"> </v>
      </c>
      <c r="I947" s="80"/>
      <c r="J947" s="81" t="str">
        <f ca="1">IFERROR(IF(AND(
MOD(C947-fctlontodouble(VLOOKUP(B947,#REF!,4,FALSE))/360,1)&gt;=MOD((((MID((MID((IF(ISERR(A947),"",fctsoleil(A947,fctlattodouble(VLOOKUP(B947,#REF!,3,FALSE)),fctlontodouble(VLOOKUP(B947,#REF!,4,FALSE)),FALSE))),1,4)),1,2))*60+MID((MID((IF(ISERR(A947),"",fctsoleil(A947,fctlattodouble(VLOOKUP(B947,#REF!,3,FALSE)),fctlontodouble(VLOOKUP(B947,#REF!,4,FALSE)),FALSE))),1,4)),3,4))/(60*24))-fctlontodouble(VLOOKUP(B947,#REF!,4,FALSE))/360,1),
MOD(C947-fctlontodouble(VLOOKUP(B947,#REF!,4,FALSE))/360,1)&lt;MOD((((MID((MID((IF(ISERR(A947),"",fctsoleil(A947,fctlattodouble(VLOOKUP(B947,#REF!,3,FALSE)),fctlontodouble(VLOOKUP(B947,#REF!,4,FALSE)),FALSE))),7,4)),1,2))*60+MID((MID((IF(ISERR(A947),"",fctsoleil(A947,fctlattodouble(VLOOKUP(B947,#REF!,3,FALSE)),fctlontodouble(VLOOKUP(B947,#REF!,4,FALSE)),FALSE))),7,4)),3,4))/(60*24))-fctlontodouble(VLOOKUP(B947,#REF!,4,FALSE))/360,1)
),1,""),"")</f>
        <v/>
      </c>
      <c r="K947" s="82" t="str">
        <f t="shared" si="46"/>
        <v/>
      </c>
      <c r="L947" s="79" t="str">
        <f ca="1">IFERROR(IF(AND(
MOD(E947-fctlontodouble(VLOOKUP(D947,#REF!,4,FALSE))/360,1)&gt;=MOD((((MID((MID((IF(ISERR(A947),"",fctsoleil(A947,fctlattodouble(VLOOKUP(D947,#REF!,3,FALSE)),fctlontodouble(VLOOKUP(D947,#REF!,4,FALSE)),FALSE))),1,4)),1,2))*60+MID((MID((IF(ISERR(A947),"",fctsoleil(A947,fctlattodouble(VLOOKUP(D947,#REF!,3,FALSE)),fctlontodouble(VLOOKUP(D947,#REF!,4,FALSE)),FALSE))),1,4)),3,4))/(60*24))-fctlontodouble(VLOOKUP(D947,#REF!,4,FALSE))/360,1),
MOD(E947-fctlontodouble(VLOOKUP(D947,#REF!,4,FALSE))/360,1)&lt;MOD((((MID((MID((IF(ISERR(A947),"",fctsoleil(A947,fctlattodouble(VLOOKUP(D947,#REF!,3,FALSE)),fctlontodouble(VLOOKUP(D947,#REF!,4,FALSE)),FALSE))),7,4)),1,2))*60+MID((MID((IF(ISERR(A947),"",fctsoleil(A947,fctlattodouble(VLOOKUP(D947,#REF!,3,FALSE)),fctlontodouble(VLOOKUP(D947,#REF!,4,FALSE)),FALSE))),7,4)),3,4))/(60*24))-fctlontodouble(VLOOKUP(D947,#REF!,4,FALSE))/360,1)
),1," "),"")</f>
        <v/>
      </c>
      <c r="M947" s="79" t="str">
        <f t="shared" si="47"/>
        <v/>
      </c>
      <c r="N947" s="94"/>
      <c r="O947" s="83"/>
      <c r="P947" s="95"/>
      <c r="Q947" s="96"/>
      <c r="R947" s="97" t="str">
        <f>IF(AND(A947&lt;&gt;0,B947&lt;&gt;0,D947&lt;&gt;0,C947&lt;&gt;0,N947&lt;&gt;0),(vol_de_nuit(B947,D947,A947,C947,N947/24)*24),"")</f>
        <v/>
      </c>
      <c r="S947" s="98"/>
      <c r="T947" s="95"/>
      <c r="U947" s="99"/>
      <c r="V947" s="100"/>
      <c r="W947" s="101"/>
      <c r="X947" s="116" t="str">
        <f>IFERROR(IF(AND(VLOOKUP($F947,'Aircraft list'!$A$4:$G$39,2,FALSE)="YES",VLOOKUP($F947,'Aircraft list'!$A$4:$G$39,4,FALSE)="YES"),T947,""),"")</f>
        <v/>
      </c>
      <c r="Y947" s="115" t="str">
        <f>IFERROR(IF(AND(VLOOKUP($F947,'Aircraft list'!$A$4:$G$39,2,FALSE)="YES",VLOOKUP($F947,'Aircraft list'!$A$4:$G$39,4,FALSE)="YES"),V947,""),"")</f>
        <v/>
      </c>
      <c r="Z947" s="116" t="str">
        <f>IFERROR(IF(AND(VLOOKUP($F947,'Aircraft list'!$A$4:$G$39,3,FALSE)="YES",VLOOKUP($F947,'Aircraft list'!$A$4:$G$39,4,FALSE)="YES"),T947,""),"")</f>
        <v/>
      </c>
      <c r="AA947" s="115" t="str">
        <f>IFERROR(IF(AND(VLOOKUP($F947,'Aircraft list'!$A$4:$G$39,3,FALSE)="YES",VLOOKUP($F947,'Aircraft list'!$A$4:$G$39,4,FALSE)="YES"),V947,""),"")</f>
        <v/>
      </c>
      <c r="AB947" s="116" t="str">
        <f>IFERROR(IF(AND(VLOOKUP($F947,'Aircraft list'!$A$4:$G$39,2,FALSE)="YES",VLOOKUP($F947,'Aircraft list'!$A$4:$G$39,6,FALSE)="YES"),T947,""),"")</f>
        <v/>
      </c>
      <c r="AC947" s="115" t="str">
        <f>IFERROR(IF(AND(VLOOKUP($F947,'Aircraft list'!$A$4:$G$39,2,FALSE)="YES",VLOOKUP($F947,'Aircraft list'!$A$4:$G$39,6,FALSE)="YES"),V947,""),"")</f>
        <v/>
      </c>
      <c r="AD947" s="116" t="str">
        <f>IFERROR(IF(AND(VLOOKUP($F947,'Aircraft list'!$A$4:$G$39,3,FALSE)="YES",VLOOKUP($F947,'Aircraft list'!$A$4:$G$39,6,FALSE)="YES"),T947,""),"")</f>
        <v/>
      </c>
      <c r="AE947" s="117" t="str">
        <f>IFERROR(IF(AND(VLOOKUP($F947,'Aircraft list'!$A$4:$G$39,3,FALSE)="YES",VLOOKUP($F947,'Aircraft list'!$A$4:$G$39,6,FALSE)="YES"),U947,""),"")</f>
        <v/>
      </c>
      <c r="AF947" s="115" t="str">
        <f>IFERROR(IF(AND(VLOOKUP($F947,'Aircraft list'!$A$4:$G$39,3,FALSE)="YES",VLOOKUP($F947,'Aircraft list'!$A$4:$G$39,6,FALSE)="YES"),V947,""),"")</f>
        <v/>
      </c>
      <c r="AG947" s="116" t="str">
        <f>IFERROR(IF(VLOOKUP($F947,'Aircraft list'!$A$4:$G$39,5,FALSE)="YES",T947,""),"")</f>
        <v/>
      </c>
      <c r="AH947" s="117" t="str">
        <f>IFERROR(IF(VLOOKUP($F947,'Aircraft list'!$A$4:$G$39,5,FALSE)="YES",U947,""),"")</f>
        <v/>
      </c>
      <c r="AI947" s="115" t="str">
        <f>IFERROR(IF(VLOOKUP($F947,'Aircraft list'!$A$4:$G$39,5,FALSE)="YES",V947,""),"")</f>
        <v/>
      </c>
      <c r="AJ947" s="101"/>
      <c r="AK947" s="101"/>
      <c r="AL947" s="101"/>
      <c r="AM947" s="102" t="str">
        <f>IFERROR(IF(VLOOKUP($F947,'Aircraft list'!$A$4:$G$39,7,FALSE)="YES",N947,""),"")</f>
        <v/>
      </c>
      <c r="AN947" s="112"/>
      <c r="AO947" s="101"/>
      <c r="AP947" s="101"/>
      <c r="AQ947" s="101"/>
      <c r="AR947" s="111"/>
      <c r="AS947" s="102"/>
      <c r="AT947" s="102"/>
    </row>
    <row r="948" spans="1:46" s="50" customFormat="1">
      <c r="A948" s="84"/>
      <c r="B948" s="75"/>
      <c r="C948" s="76"/>
      <c r="D948" s="77"/>
      <c r="E948" s="73" t="str">
        <f t="shared" si="45"/>
        <v/>
      </c>
      <c r="F948" s="79"/>
      <c r="G948" s="80"/>
      <c r="H948" s="50" t="str">
        <f>IFERROR(IF(VLOOKUP(F948,'Aircraft list'!$A$4:$T$59, 3,FALSE)="YES", "ME", "SE" )," ")</f>
        <v xml:space="preserve"> </v>
      </c>
      <c r="I948" s="80"/>
      <c r="J948" s="81" t="str">
        <f ca="1">IFERROR(IF(AND(
MOD(C948-fctlontodouble(VLOOKUP(B948,#REF!,4,FALSE))/360,1)&gt;=MOD((((MID((MID((IF(ISERR(A948),"",fctsoleil(A948,fctlattodouble(VLOOKUP(B948,#REF!,3,FALSE)),fctlontodouble(VLOOKUP(B948,#REF!,4,FALSE)),FALSE))),1,4)),1,2))*60+MID((MID((IF(ISERR(A948),"",fctsoleil(A948,fctlattodouble(VLOOKUP(B948,#REF!,3,FALSE)),fctlontodouble(VLOOKUP(B948,#REF!,4,FALSE)),FALSE))),1,4)),3,4))/(60*24))-fctlontodouble(VLOOKUP(B948,#REF!,4,FALSE))/360,1),
MOD(C948-fctlontodouble(VLOOKUP(B948,#REF!,4,FALSE))/360,1)&lt;MOD((((MID((MID((IF(ISERR(A948),"",fctsoleil(A948,fctlattodouble(VLOOKUP(B948,#REF!,3,FALSE)),fctlontodouble(VLOOKUP(B948,#REF!,4,FALSE)),FALSE))),7,4)),1,2))*60+MID((MID((IF(ISERR(A948),"",fctsoleil(A948,fctlattodouble(VLOOKUP(B948,#REF!,3,FALSE)),fctlontodouble(VLOOKUP(B948,#REF!,4,FALSE)),FALSE))),7,4)),3,4))/(60*24))-fctlontodouble(VLOOKUP(B948,#REF!,4,FALSE))/360,1)
),1,""),"")</f>
        <v/>
      </c>
      <c r="K948" s="82" t="str">
        <f t="shared" si="46"/>
        <v/>
      </c>
      <c r="L948" s="79" t="str">
        <f ca="1">IFERROR(IF(AND(
MOD(E948-fctlontodouble(VLOOKUP(D948,#REF!,4,FALSE))/360,1)&gt;=MOD((((MID((MID((IF(ISERR(A948),"",fctsoleil(A948,fctlattodouble(VLOOKUP(D948,#REF!,3,FALSE)),fctlontodouble(VLOOKUP(D948,#REF!,4,FALSE)),FALSE))),1,4)),1,2))*60+MID((MID((IF(ISERR(A948),"",fctsoleil(A948,fctlattodouble(VLOOKUP(D948,#REF!,3,FALSE)),fctlontodouble(VLOOKUP(D948,#REF!,4,FALSE)),FALSE))),1,4)),3,4))/(60*24))-fctlontodouble(VLOOKUP(D948,#REF!,4,FALSE))/360,1),
MOD(E948-fctlontodouble(VLOOKUP(D948,#REF!,4,FALSE))/360,1)&lt;MOD((((MID((MID((IF(ISERR(A948),"",fctsoleil(A948,fctlattodouble(VLOOKUP(D948,#REF!,3,FALSE)),fctlontodouble(VLOOKUP(D948,#REF!,4,FALSE)),FALSE))),7,4)),1,2))*60+MID((MID((IF(ISERR(A948),"",fctsoleil(A948,fctlattodouble(VLOOKUP(D948,#REF!,3,FALSE)),fctlontodouble(VLOOKUP(D948,#REF!,4,FALSE)),FALSE))),7,4)),3,4))/(60*24))-fctlontodouble(VLOOKUP(D948,#REF!,4,FALSE))/360,1)
),1," "),"")</f>
        <v/>
      </c>
      <c r="M948" s="79" t="str">
        <f t="shared" si="47"/>
        <v/>
      </c>
      <c r="N948" s="94"/>
      <c r="O948" s="83"/>
      <c r="P948" s="95"/>
      <c r="Q948" s="96"/>
      <c r="R948" s="97" t="str">
        <f>IF(AND(A948&lt;&gt;0,B948&lt;&gt;0,D948&lt;&gt;0,C948&lt;&gt;0,N948&lt;&gt;0),(vol_de_nuit(B948,D948,A948,C948,N948/24)*24),"")</f>
        <v/>
      </c>
      <c r="S948" s="98"/>
      <c r="T948" s="95"/>
      <c r="U948" s="99"/>
      <c r="V948" s="100"/>
      <c r="W948" s="101"/>
      <c r="X948" s="116" t="str">
        <f>IFERROR(IF(AND(VLOOKUP($F948,'Aircraft list'!$A$4:$G$39,2,FALSE)="YES",VLOOKUP($F948,'Aircraft list'!$A$4:$G$39,4,FALSE)="YES"),T948,""),"")</f>
        <v/>
      </c>
      <c r="Y948" s="115" t="str">
        <f>IFERROR(IF(AND(VLOOKUP($F948,'Aircraft list'!$A$4:$G$39,2,FALSE)="YES",VLOOKUP($F948,'Aircraft list'!$A$4:$G$39,4,FALSE)="YES"),V948,""),"")</f>
        <v/>
      </c>
      <c r="Z948" s="116" t="str">
        <f>IFERROR(IF(AND(VLOOKUP($F948,'Aircraft list'!$A$4:$G$39,3,FALSE)="YES",VLOOKUP($F948,'Aircraft list'!$A$4:$G$39,4,FALSE)="YES"),T948,""),"")</f>
        <v/>
      </c>
      <c r="AA948" s="115" t="str">
        <f>IFERROR(IF(AND(VLOOKUP($F948,'Aircraft list'!$A$4:$G$39,3,FALSE)="YES",VLOOKUP($F948,'Aircraft list'!$A$4:$G$39,4,FALSE)="YES"),V948,""),"")</f>
        <v/>
      </c>
      <c r="AB948" s="116" t="str">
        <f>IFERROR(IF(AND(VLOOKUP($F948,'Aircraft list'!$A$4:$G$39,2,FALSE)="YES",VLOOKUP($F948,'Aircraft list'!$A$4:$G$39,6,FALSE)="YES"),T948,""),"")</f>
        <v/>
      </c>
      <c r="AC948" s="115" t="str">
        <f>IFERROR(IF(AND(VLOOKUP($F948,'Aircraft list'!$A$4:$G$39,2,FALSE)="YES",VLOOKUP($F948,'Aircraft list'!$A$4:$G$39,6,FALSE)="YES"),V948,""),"")</f>
        <v/>
      </c>
      <c r="AD948" s="116" t="str">
        <f>IFERROR(IF(AND(VLOOKUP($F948,'Aircraft list'!$A$4:$G$39,3,FALSE)="YES",VLOOKUP($F948,'Aircraft list'!$A$4:$G$39,6,FALSE)="YES"),T948,""),"")</f>
        <v/>
      </c>
      <c r="AE948" s="117" t="str">
        <f>IFERROR(IF(AND(VLOOKUP($F948,'Aircraft list'!$A$4:$G$39,3,FALSE)="YES",VLOOKUP($F948,'Aircraft list'!$A$4:$G$39,6,FALSE)="YES"),U948,""),"")</f>
        <v/>
      </c>
      <c r="AF948" s="115" t="str">
        <f>IFERROR(IF(AND(VLOOKUP($F948,'Aircraft list'!$A$4:$G$39,3,FALSE)="YES",VLOOKUP($F948,'Aircraft list'!$A$4:$G$39,6,FALSE)="YES"),V948,""),"")</f>
        <v/>
      </c>
      <c r="AG948" s="116" t="str">
        <f>IFERROR(IF(VLOOKUP($F948,'Aircraft list'!$A$4:$G$39,5,FALSE)="YES",T948,""),"")</f>
        <v/>
      </c>
      <c r="AH948" s="117" t="str">
        <f>IFERROR(IF(VLOOKUP($F948,'Aircraft list'!$A$4:$G$39,5,FALSE)="YES",U948,""),"")</f>
        <v/>
      </c>
      <c r="AI948" s="115" t="str">
        <f>IFERROR(IF(VLOOKUP($F948,'Aircraft list'!$A$4:$G$39,5,FALSE)="YES",V948,""),"")</f>
        <v/>
      </c>
      <c r="AJ948" s="101"/>
      <c r="AK948" s="101"/>
      <c r="AL948" s="101"/>
      <c r="AM948" s="102" t="str">
        <f>IFERROR(IF(VLOOKUP($F948,'Aircraft list'!$A$4:$G$39,7,FALSE)="YES",N948,""),"")</f>
        <v/>
      </c>
      <c r="AN948" s="112"/>
      <c r="AO948" s="101"/>
      <c r="AP948" s="101"/>
      <c r="AQ948" s="101"/>
      <c r="AR948" s="111"/>
      <c r="AS948" s="102"/>
      <c r="AT948" s="102"/>
    </row>
    <row r="949" spans="1:46" s="50" customFormat="1">
      <c r="A949" s="84"/>
      <c r="B949" s="75"/>
      <c r="C949" s="76"/>
      <c r="D949" s="77"/>
      <c r="E949" s="73" t="str">
        <f t="shared" si="45"/>
        <v/>
      </c>
      <c r="F949" s="79"/>
      <c r="G949" s="80"/>
      <c r="H949" s="50" t="str">
        <f>IFERROR(IF(VLOOKUP(F949,'Aircraft list'!$A$4:$T$59, 3,FALSE)="YES", "ME", "SE" )," ")</f>
        <v xml:space="preserve"> </v>
      </c>
      <c r="I949" s="80"/>
      <c r="J949" s="81" t="str">
        <f ca="1">IFERROR(IF(AND(
MOD(C949-fctlontodouble(VLOOKUP(B949,#REF!,4,FALSE))/360,1)&gt;=MOD((((MID((MID((IF(ISERR(A949),"",fctsoleil(A949,fctlattodouble(VLOOKUP(B949,#REF!,3,FALSE)),fctlontodouble(VLOOKUP(B949,#REF!,4,FALSE)),FALSE))),1,4)),1,2))*60+MID((MID((IF(ISERR(A949),"",fctsoleil(A949,fctlattodouble(VLOOKUP(B949,#REF!,3,FALSE)),fctlontodouble(VLOOKUP(B949,#REF!,4,FALSE)),FALSE))),1,4)),3,4))/(60*24))-fctlontodouble(VLOOKUP(B949,#REF!,4,FALSE))/360,1),
MOD(C949-fctlontodouble(VLOOKUP(B949,#REF!,4,FALSE))/360,1)&lt;MOD((((MID((MID((IF(ISERR(A949),"",fctsoleil(A949,fctlattodouble(VLOOKUP(B949,#REF!,3,FALSE)),fctlontodouble(VLOOKUP(B949,#REF!,4,FALSE)),FALSE))),7,4)),1,2))*60+MID((MID((IF(ISERR(A949),"",fctsoleil(A949,fctlattodouble(VLOOKUP(B949,#REF!,3,FALSE)),fctlontodouble(VLOOKUP(B949,#REF!,4,FALSE)),FALSE))),7,4)),3,4))/(60*24))-fctlontodouble(VLOOKUP(B949,#REF!,4,FALSE))/360,1)
),1,""),"")</f>
        <v/>
      </c>
      <c r="K949" s="82" t="str">
        <f t="shared" si="46"/>
        <v/>
      </c>
      <c r="L949" s="79" t="str">
        <f ca="1">IFERROR(IF(AND(
MOD(E949-fctlontodouble(VLOOKUP(D949,#REF!,4,FALSE))/360,1)&gt;=MOD((((MID((MID((IF(ISERR(A949),"",fctsoleil(A949,fctlattodouble(VLOOKUP(D949,#REF!,3,FALSE)),fctlontodouble(VLOOKUP(D949,#REF!,4,FALSE)),FALSE))),1,4)),1,2))*60+MID((MID((IF(ISERR(A949),"",fctsoleil(A949,fctlattodouble(VLOOKUP(D949,#REF!,3,FALSE)),fctlontodouble(VLOOKUP(D949,#REF!,4,FALSE)),FALSE))),1,4)),3,4))/(60*24))-fctlontodouble(VLOOKUP(D949,#REF!,4,FALSE))/360,1),
MOD(E949-fctlontodouble(VLOOKUP(D949,#REF!,4,FALSE))/360,1)&lt;MOD((((MID((MID((IF(ISERR(A949),"",fctsoleil(A949,fctlattodouble(VLOOKUP(D949,#REF!,3,FALSE)),fctlontodouble(VLOOKUP(D949,#REF!,4,FALSE)),FALSE))),7,4)),1,2))*60+MID((MID((IF(ISERR(A949),"",fctsoleil(A949,fctlattodouble(VLOOKUP(D949,#REF!,3,FALSE)),fctlontodouble(VLOOKUP(D949,#REF!,4,FALSE)),FALSE))),7,4)),3,4))/(60*24))-fctlontodouble(VLOOKUP(D949,#REF!,4,FALSE))/360,1)
),1," "),"")</f>
        <v/>
      </c>
      <c r="M949" s="79" t="str">
        <f t="shared" si="47"/>
        <v/>
      </c>
      <c r="N949" s="94"/>
      <c r="O949" s="83"/>
      <c r="P949" s="95"/>
      <c r="Q949" s="96"/>
      <c r="R949" s="97" t="str">
        <f>IF(AND(A949&lt;&gt;0,B949&lt;&gt;0,D949&lt;&gt;0,C949&lt;&gt;0,N949&lt;&gt;0),(vol_de_nuit(B949,D949,A949,C949,N949/24)*24),"")</f>
        <v/>
      </c>
      <c r="S949" s="98"/>
      <c r="T949" s="95"/>
      <c r="U949" s="99"/>
      <c r="V949" s="100"/>
      <c r="W949" s="101"/>
      <c r="X949" s="116" t="str">
        <f>IFERROR(IF(AND(VLOOKUP($F949,'Aircraft list'!$A$4:$G$39,2,FALSE)="YES",VLOOKUP($F949,'Aircraft list'!$A$4:$G$39,4,FALSE)="YES"),T949,""),"")</f>
        <v/>
      </c>
      <c r="Y949" s="115" t="str">
        <f>IFERROR(IF(AND(VLOOKUP($F949,'Aircraft list'!$A$4:$G$39,2,FALSE)="YES",VLOOKUP($F949,'Aircraft list'!$A$4:$G$39,4,FALSE)="YES"),V949,""),"")</f>
        <v/>
      </c>
      <c r="Z949" s="116" t="str">
        <f>IFERROR(IF(AND(VLOOKUP($F949,'Aircraft list'!$A$4:$G$39,3,FALSE)="YES",VLOOKUP($F949,'Aircraft list'!$A$4:$G$39,4,FALSE)="YES"),T949,""),"")</f>
        <v/>
      </c>
      <c r="AA949" s="115" t="str">
        <f>IFERROR(IF(AND(VLOOKUP($F949,'Aircraft list'!$A$4:$G$39,3,FALSE)="YES",VLOOKUP($F949,'Aircraft list'!$A$4:$G$39,4,FALSE)="YES"),V949,""),"")</f>
        <v/>
      </c>
      <c r="AB949" s="116" t="str">
        <f>IFERROR(IF(AND(VLOOKUP($F949,'Aircraft list'!$A$4:$G$39,2,FALSE)="YES",VLOOKUP($F949,'Aircraft list'!$A$4:$G$39,6,FALSE)="YES"),T949,""),"")</f>
        <v/>
      </c>
      <c r="AC949" s="115" t="str">
        <f>IFERROR(IF(AND(VLOOKUP($F949,'Aircraft list'!$A$4:$G$39,2,FALSE)="YES",VLOOKUP($F949,'Aircraft list'!$A$4:$G$39,6,FALSE)="YES"),V949,""),"")</f>
        <v/>
      </c>
      <c r="AD949" s="116" t="str">
        <f>IFERROR(IF(AND(VLOOKUP($F949,'Aircraft list'!$A$4:$G$39,3,FALSE)="YES",VLOOKUP($F949,'Aircraft list'!$A$4:$G$39,6,FALSE)="YES"),T949,""),"")</f>
        <v/>
      </c>
      <c r="AE949" s="117" t="str">
        <f>IFERROR(IF(AND(VLOOKUP($F949,'Aircraft list'!$A$4:$G$39,3,FALSE)="YES",VLOOKUP($F949,'Aircraft list'!$A$4:$G$39,6,FALSE)="YES"),U949,""),"")</f>
        <v/>
      </c>
      <c r="AF949" s="115" t="str">
        <f>IFERROR(IF(AND(VLOOKUP($F949,'Aircraft list'!$A$4:$G$39,3,FALSE)="YES",VLOOKUP($F949,'Aircraft list'!$A$4:$G$39,6,FALSE)="YES"),V949,""),"")</f>
        <v/>
      </c>
      <c r="AG949" s="116" t="str">
        <f>IFERROR(IF(VLOOKUP($F949,'Aircraft list'!$A$4:$G$39,5,FALSE)="YES",T949,""),"")</f>
        <v/>
      </c>
      <c r="AH949" s="117" t="str">
        <f>IFERROR(IF(VLOOKUP($F949,'Aircraft list'!$A$4:$G$39,5,FALSE)="YES",U949,""),"")</f>
        <v/>
      </c>
      <c r="AI949" s="115" t="str">
        <f>IFERROR(IF(VLOOKUP($F949,'Aircraft list'!$A$4:$G$39,5,FALSE)="YES",V949,""),"")</f>
        <v/>
      </c>
      <c r="AJ949" s="101"/>
      <c r="AK949" s="101"/>
      <c r="AL949" s="101"/>
      <c r="AM949" s="102" t="str">
        <f>IFERROR(IF(VLOOKUP($F949,'Aircraft list'!$A$4:$G$39,7,FALSE)="YES",N949,""),"")</f>
        <v/>
      </c>
      <c r="AN949" s="112"/>
      <c r="AO949" s="101"/>
      <c r="AP949" s="101"/>
      <c r="AQ949" s="101"/>
      <c r="AR949" s="111"/>
      <c r="AS949" s="102"/>
      <c r="AT949" s="102"/>
    </row>
    <row r="950" spans="1:46" s="50" customFormat="1">
      <c r="A950" s="84"/>
      <c r="B950" s="75"/>
      <c r="C950" s="76"/>
      <c r="D950" s="77"/>
      <c r="E950" s="73" t="str">
        <f t="shared" si="45"/>
        <v/>
      </c>
      <c r="F950" s="79"/>
      <c r="G950" s="80"/>
      <c r="H950" s="50" t="str">
        <f>IFERROR(IF(VLOOKUP(F950,'Aircraft list'!$A$4:$T$59, 3,FALSE)="YES", "ME", "SE" )," ")</f>
        <v xml:space="preserve"> </v>
      </c>
      <c r="I950" s="80"/>
      <c r="J950" s="81" t="str">
        <f ca="1">IFERROR(IF(AND(
MOD(C950-fctlontodouble(VLOOKUP(B950,#REF!,4,FALSE))/360,1)&gt;=MOD((((MID((MID((IF(ISERR(A950),"",fctsoleil(A950,fctlattodouble(VLOOKUP(B950,#REF!,3,FALSE)),fctlontodouble(VLOOKUP(B950,#REF!,4,FALSE)),FALSE))),1,4)),1,2))*60+MID((MID((IF(ISERR(A950),"",fctsoleil(A950,fctlattodouble(VLOOKUP(B950,#REF!,3,FALSE)),fctlontodouble(VLOOKUP(B950,#REF!,4,FALSE)),FALSE))),1,4)),3,4))/(60*24))-fctlontodouble(VLOOKUP(B950,#REF!,4,FALSE))/360,1),
MOD(C950-fctlontodouble(VLOOKUP(B950,#REF!,4,FALSE))/360,1)&lt;MOD((((MID((MID((IF(ISERR(A950),"",fctsoleil(A950,fctlattodouble(VLOOKUP(B950,#REF!,3,FALSE)),fctlontodouble(VLOOKUP(B950,#REF!,4,FALSE)),FALSE))),7,4)),1,2))*60+MID((MID((IF(ISERR(A950),"",fctsoleil(A950,fctlattodouble(VLOOKUP(B950,#REF!,3,FALSE)),fctlontodouble(VLOOKUP(B950,#REF!,4,FALSE)),FALSE))),7,4)),3,4))/(60*24))-fctlontodouble(VLOOKUP(B950,#REF!,4,FALSE))/360,1)
),1,""),"")</f>
        <v/>
      </c>
      <c r="K950" s="82" t="str">
        <f t="shared" si="46"/>
        <v/>
      </c>
      <c r="L950" s="79" t="str">
        <f ca="1">IFERROR(IF(AND(
MOD(E950-fctlontodouble(VLOOKUP(D950,#REF!,4,FALSE))/360,1)&gt;=MOD((((MID((MID((IF(ISERR(A950),"",fctsoleil(A950,fctlattodouble(VLOOKUP(D950,#REF!,3,FALSE)),fctlontodouble(VLOOKUP(D950,#REF!,4,FALSE)),FALSE))),1,4)),1,2))*60+MID((MID((IF(ISERR(A950),"",fctsoleil(A950,fctlattodouble(VLOOKUP(D950,#REF!,3,FALSE)),fctlontodouble(VLOOKUP(D950,#REF!,4,FALSE)),FALSE))),1,4)),3,4))/(60*24))-fctlontodouble(VLOOKUP(D950,#REF!,4,FALSE))/360,1),
MOD(E950-fctlontodouble(VLOOKUP(D950,#REF!,4,FALSE))/360,1)&lt;MOD((((MID((MID((IF(ISERR(A950),"",fctsoleil(A950,fctlattodouble(VLOOKUP(D950,#REF!,3,FALSE)),fctlontodouble(VLOOKUP(D950,#REF!,4,FALSE)),FALSE))),7,4)),1,2))*60+MID((MID((IF(ISERR(A950),"",fctsoleil(A950,fctlattodouble(VLOOKUP(D950,#REF!,3,FALSE)),fctlontodouble(VLOOKUP(D950,#REF!,4,FALSE)),FALSE))),7,4)),3,4))/(60*24))-fctlontodouble(VLOOKUP(D950,#REF!,4,FALSE))/360,1)
),1," "),"")</f>
        <v/>
      </c>
      <c r="M950" s="79" t="str">
        <f t="shared" si="47"/>
        <v/>
      </c>
      <c r="N950" s="94"/>
      <c r="O950" s="83"/>
      <c r="P950" s="95"/>
      <c r="Q950" s="96"/>
      <c r="R950" s="97" t="str">
        <f>IF(AND(A950&lt;&gt;0,B950&lt;&gt;0,D950&lt;&gt;0,C950&lt;&gt;0,N950&lt;&gt;0),(vol_de_nuit(B950,D950,A950,C950,N950/24)*24),"")</f>
        <v/>
      </c>
      <c r="S950" s="98"/>
      <c r="T950" s="95"/>
      <c r="U950" s="99"/>
      <c r="V950" s="100"/>
      <c r="W950" s="101"/>
      <c r="X950" s="116" t="str">
        <f>IFERROR(IF(AND(VLOOKUP($F950,'Aircraft list'!$A$4:$G$39,2,FALSE)="YES",VLOOKUP($F950,'Aircraft list'!$A$4:$G$39,4,FALSE)="YES"),T950,""),"")</f>
        <v/>
      </c>
      <c r="Y950" s="115" t="str">
        <f>IFERROR(IF(AND(VLOOKUP($F950,'Aircraft list'!$A$4:$G$39,2,FALSE)="YES",VLOOKUP($F950,'Aircraft list'!$A$4:$G$39,4,FALSE)="YES"),V950,""),"")</f>
        <v/>
      </c>
      <c r="Z950" s="116" t="str">
        <f>IFERROR(IF(AND(VLOOKUP($F950,'Aircraft list'!$A$4:$G$39,3,FALSE)="YES",VLOOKUP($F950,'Aircraft list'!$A$4:$G$39,4,FALSE)="YES"),T950,""),"")</f>
        <v/>
      </c>
      <c r="AA950" s="115" t="str">
        <f>IFERROR(IF(AND(VLOOKUP($F950,'Aircraft list'!$A$4:$G$39,3,FALSE)="YES",VLOOKUP($F950,'Aircraft list'!$A$4:$G$39,4,FALSE)="YES"),V950,""),"")</f>
        <v/>
      </c>
      <c r="AB950" s="116" t="str">
        <f>IFERROR(IF(AND(VLOOKUP($F950,'Aircraft list'!$A$4:$G$39,2,FALSE)="YES",VLOOKUP($F950,'Aircraft list'!$A$4:$G$39,6,FALSE)="YES"),T950,""),"")</f>
        <v/>
      </c>
      <c r="AC950" s="115" t="str">
        <f>IFERROR(IF(AND(VLOOKUP($F950,'Aircraft list'!$A$4:$G$39,2,FALSE)="YES",VLOOKUP($F950,'Aircraft list'!$A$4:$G$39,6,FALSE)="YES"),V950,""),"")</f>
        <v/>
      </c>
      <c r="AD950" s="116" t="str">
        <f>IFERROR(IF(AND(VLOOKUP($F950,'Aircraft list'!$A$4:$G$39,3,FALSE)="YES",VLOOKUP($F950,'Aircraft list'!$A$4:$G$39,6,FALSE)="YES"),T950,""),"")</f>
        <v/>
      </c>
      <c r="AE950" s="117" t="str">
        <f>IFERROR(IF(AND(VLOOKUP($F950,'Aircraft list'!$A$4:$G$39,3,FALSE)="YES",VLOOKUP($F950,'Aircraft list'!$A$4:$G$39,6,FALSE)="YES"),U950,""),"")</f>
        <v/>
      </c>
      <c r="AF950" s="115" t="str">
        <f>IFERROR(IF(AND(VLOOKUP($F950,'Aircraft list'!$A$4:$G$39,3,FALSE)="YES",VLOOKUP($F950,'Aircraft list'!$A$4:$G$39,6,FALSE)="YES"),V950,""),"")</f>
        <v/>
      </c>
      <c r="AG950" s="116" t="str">
        <f>IFERROR(IF(VLOOKUP($F950,'Aircraft list'!$A$4:$G$39,5,FALSE)="YES",T950,""),"")</f>
        <v/>
      </c>
      <c r="AH950" s="117" t="str">
        <f>IFERROR(IF(VLOOKUP($F950,'Aircraft list'!$A$4:$G$39,5,FALSE)="YES",U950,""),"")</f>
        <v/>
      </c>
      <c r="AI950" s="115" t="str">
        <f>IFERROR(IF(VLOOKUP($F950,'Aircraft list'!$A$4:$G$39,5,FALSE)="YES",V950,""),"")</f>
        <v/>
      </c>
      <c r="AJ950" s="101"/>
      <c r="AK950" s="101"/>
      <c r="AL950" s="101"/>
      <c r="AM950" s="102" t="str">
        <f>IFERROR(IF(VLOOKUP($F950,'Aircraft list'!$A$4:$G$39,7,FALSE)="YES",N950,""),"")</f>
        <v/>
      </c>
      <c r="AN950" s="112"/>
      <c r="AO950" s="101"/>
      <c r="AP950" s="101"/>
      <c r="AQ950" s="101"/>
      <c r="AR950" s="111"/>
      <c r="AS950" s="102"/>
      <c r="AT950" s="102"/>
    </row>
    <row r="951" spans="1:46" s="50" customFormat="1">
      <c r="A951" s="84"/>
      <c r="B951" s="75"/>
      <c r="C951" s="76"/>
      <c r="D951" s="77"/>
      <c r="E951" s="73" t="str">
        <f t="shared" si="45"/>
        <v/>
      </c>
      <c r="F951" s="79"/>
      <c r="G951" s="80"/>
      <c r="H951" s="50" t="str">
        <f>IFERROR(IF(VLOOKUP(F951,'Aircraft list'!$A$4:$T$59, 3,FALSE)="YES", "ME", "SE" )," ")</f>
        <v xml:space="preserve"> </v>
      </c>
      <c r="I951" s="80"/>
      <c r="J951" s="81" t="str">
        <f ca="1">IFERROR(IF(AND(
MOD(C951-fctlontodouble(VLOOKUP(B951,#REF!,4,FALSE))/360,1)&gt;=MOD((((MID((MID((IF(ISERR(A951),"",fctsoleil(A951,fctlattodouble(VLOOKUP(B951,#REF!,3,FALSE)),fctlontodouble(VLOOKUP(B951,#REF!,4,FALSE)),FALSE))),1,4)),1,2))*60+MID((MID((IF(ISERR(A951),"",fctsoleil(A951,fctlattodouble(VLOOKUP(B951,#REF!,3,FALSE)),fctlontodouble(VLOOKUP(B951,#REF!,4,FALSE)),FALSE))),1,4)),3,4))/(60*24))-fctlontodouble(VLOOKUP(B951,#REF!,4,FALSE))/360,1),
MOD(C951-fctlontodouble(VLOOKUP(B951,#REF!,4,FALSE))/360,1)&lt;MOD((((MID((MID((IF(ISERR(A951),"",fctsoleil(A951,fctlattodouble(VLOOKUP(B951,#REF!,3,FALSE)),fctlontodouble(VLOOKUP(B951,#REF!,4,FALSE)),FALSE))),7,4)),1,2))*60+MID((MID((IF(ISERR(A951),"",fctsoleil(A951,fctlattodouble(VLOOKUP(B951,#REF!,3,FALSE)),fctlontodouble(VLOOKUP(B951,#REF!,4,FALSE)),FALSE))),7,4)),3,4))/(60*24))-fctlontodouble(VLOOKUP(B951,#REF!,4,FALSE))/360,1)
),1,""),"")</f>
        <v/>
      </c>
      <c r="K951" s="82" t="str">
        <f t="shared" si="46"/>
        <v/>
      </c>
      <c r="L951" s="79" t="str">
        <f ca="1">IFERROR(IF(AND(
MOD(E951-fctlontodouble(VLOOKUP(D951,#REF!,4,FALSE))/360,1)&gt;=MOD((((MID((MID((IF(ISERR(A951),"",fctsoleil(A951,fctlattodouble(VLOOKUP(D951,#REF!,3,FALSE)),fctlontodouble(VLOOKUP(D951,#REF!,4,FALSE)),FALSE))),1,4)),1,2))*60+MID((MID((IF(ISERR(A951),"",fctsoleil(A951,fctlattodouble(VLOOKUP(D951,#REF!,3,FALSE)),fctlontodouble(VLOOKUP(D951,#REF!,4,FALSE)),FALSE))),1,4)),3,4))/(60*24))-fctlontodouble(VLOOKUP(D951,#REF!,4,FALSE))/360,1),
MOD(E951-fctlontodouble(VLOOKUP(D951,#REF!,4,FALSE))/360,1)&lt;MOD((((MID((MID((IF(ISERR(A951),"",fctsoleil(A951,fctlattodouble(VLOOKUP(D951,#REF!,3,FALSE)),fctlontodouble(VLOOKUP(D951,#REF!,4,FALSE)),FALSE))),7,4)),1,2))*60+MID((MID((IF(ISERR(A951),"",fctsoleil(A951,fctlattodouble(VLOOKUP(D951,#REF!,3,FALSE)),fctlontodouble(VLOOKUP(D951,#REF!,4,FALSE)),FALSE))),7,4)),3,4))/(60*24))-fctlontodouble(VLOOKUP(D951,#REF!,4,FALSE))/360,1)
),1," "),"")</f>
        <v/>
      </c>
      <c r="M951" s="79" t="str">
        <f t="shared" si="47"/>
        <v/>
      </c>
      <c r="N951" s="94"/>
      <c r="O951" s="83"/>
      <c r="P951" s="95"/>
      <c r="Q951" s="96"/>
      <c r="R951" s="97" t="str">
        <f>IF(AND(A951&lt;&gt;0,B951&lt;&gt;0,D951&lt;&gt;0,C951&lt;&gt;0,N951&lt;&gt;0),(vol_de_nuit(B951,D951,A951,C951,N951/24)*24),"")</f>
        <v/>
      </c>
      <c r="S951" s="98"/>
      <c r="T951" s="95"/>
      <c r="U951" s="99"/>
      <c r="V951" s="100"/>
      <c r="W951" s="101"/>
      <c r="X951" s="116" t="str">
        <f>IFERROR(IF(AND(VLOOKUP($F951,'Aircraft list'!$A$4:$G$39,2,FALSE)="YES",VLOOKUP($F951,'Aircraft list'!$A$4:$G$39,4,FALSE)="YES"),T951,""),"")</f>
        <v/>
      </c>
      <c r="Y951" s="115" t="str">
        <f>IFERROR(IF(AND(VLOOKUP($F951,'Aircraft list'!$A$4:$G$39,2,FALSE)="YES",VLOOKUP($F951,'Aircraft list'!$A$4:$G$39,4,FALSE)="YES"),V951,""),"")</f>
        <v/>
      </c>
      <c r="Z951" s="116" t="str">
        <f>IFERROR(IF(AND(VLOOKUP($F951,'Aircraft list'!$A$4:$G$39,3,FALSE)="YES",VLOOKUP($F951,'Aircraft list'!$A$4:$G$39,4,FALSE)="YES"),T951,""),"")</f>
        <v/>
      </c>
      <c r="AA951" s="115" t="str">
        <f>IFERROR(IF(AND(VLOOKUP($F951,'Aircraft list'!$A$4:$G$39,3,FALSE)="YES",VLOOKUP($F951,'Aircraft list'!$A$4:$G$39,4,FALSE)="YES"),V951,""),"")</f>
        <v/>
      </c>
      <c r="AB951" s="116" t="str">
        <f>IFERROR(IF(AND(VLOOKUP($F951,'Aircraft list'!$A$4:$G$39,2,FALSE)="YES",VLOOKUP($F951,'Aircraft list'!$A$4:$G$39,6,FALSE)="YES"),T951,""),"")</f>
        <v/>
      </c>
      <c r="AC951" s="115" t="str">
        <f>IFERROR(IF(AND(VLOOKUP($F951,'Aircraft list'!$A$4:$G$39,2,FALSE)="YES",VLOOKUP($F951,'Aircraft list'!$A$4:$G$39,6,FALSE)="YES"),V951,""),"")</f>
        <v/>
      </c>
      <c r="AD951" s="116" t="str">
        <f>IFERROR(IF(AND(VLOOKUP($F951,'Aircraft list'!$A$4:$G$39,3,FALSE)="YES",VLOOKUP($F951,'Aircraft list'!$A$4:$G$39,6,FALSE)="YES"),T951,""),"")</f>
        <v/>
      </c>
      <c r="AE951" s="117" t="str">
        <f>IFERROR(IF(AND(VLOOKUP($F951,'Aircraft list'!$A$4:$G$39,3,FALSE)="YES",VLOOKUP($F951,'Aircraft list'!$A$4:$G$39,6,FALSE)="YES"),U951,""),"")</f>
        <v/>
      </c>
      <c r="AF951" s="115" t="str">
        <f>IFERROR(IF(AND(VLOOKUP($F951,'Aircraft list'!$A$4:$G$39,3,FALSE)="YES",VLOOKUP($F951,'Aircraft list'!$A$4:$G$39,6,FALSE)="YES"),V951,""),"")</f>
        <v/>
      </c>
      <c r="AG951" s="116" t="str">
        <f>IFERROR(IF(VLOOKUP($F951,'Aircraft list'!$A$4:$G$39,5,FALSE)="YES",T951,""),"")</f>
        <v/>
      </c>
      <c r="AH951" s="117" t="str">
        <f>IFERROR(IF(VLOOKUP($F951,'Aircraft list'!$A$4:$G$39,5,FALSE)="YES",U951,""),"")</f>
        <v/>
      </c>
      <c r="AI951" s="115" t="str">
        <f>IFERROR(IF(VLOOKUP($F951,'Aircraft list'!$A$4:$G$39,5,FALSE)="YES",V951,""),"")</f>
        <v/>
      </c>
      <c r="AJ951" s="101"/>
      <c r="AK951" s="101"/>
      <c r="AL951" s="101"/>
      <c r="AM951" s="102" t="str">
        <f>IFERROR(IF(VLOOKUP($F951,'Aircraft list'!$A$4:$G$39,7,FALSE)="YES",N951,""),"")</f>
        <v/>
      </c>
      <c r="AN951" s="112"/>
      <c r="AO951" s="101"/>
      <c r="AP951" s="101"/>
      <c r="AQ951" s="101"/>
      <c r="AR951" s="111"/>
      <c r="AS951" s="102"/>
      <c r="AT951" s="102"/>
    </row>
    <row r="952" spans="1:46" s="50" customFormat="1">
      <c r="A952" s="84"/>
      <c r="B952" s="75"/>
      <c r="C952" s="76"/>
      <c r="D952" s="77"/>
      <c r="E952" s="73" t="str">
        <f t="shared" si="45"/>
        <v/>
      </c>
      <c r="F952" s="79"/>
      <c r="G952" s="80"/>
      <c r="H952" s="50" t="str">
        <f>IFERROR(IF(VLOOKUP(F952,'Aircraft list'!$A$4:$T$59, 3,FALSE)="YES", "ME", "SE" )," ")</f>
        <v xml:space="preserve"> </v>
      </c>
      <c r="I952" s="80"/>
      <c r="J952" s="81" t="str">
        <f ca="1">IFERROR(IF(AND(
MOD(C952-fctlontodouble(VLOOKUP(B952,#REF!,4,FALSE))/360,1)&gt;=MOD((((MID((MID((IF(ISERR(A952),"",fctsoleil(A952,fctlattodouble(VLOOKUP(B952,#REF!,3,FALSE)),fctlontodouble(VLOOKUP(B952,#REF!,4,FALSE)),FALSE))),1,4)),1,2))*60+MID((MID((IF(ISERR(A952),"",fctsoleil(A952,fctlattodouble(VLOOKUP(B952,#REF!,3,FALSE)),fctlontodouble(VLOOKUP(B952,#REF!,4,FALSE)),FALSE))),1,4)),3,4))/(60*24))-fctlontodouble(VLOOKUP(B952,#REF!,4,FALSE))/360,1),
MOD(C952-fctlontodouble(VLOOKUP(B952,#REF!,4,FALSE))/360,1)&lt;MOD((((MID((MID((IF(ISERR(A952),"",fctsoleil(A952,fctlattodouble(VLOOKUP(B952,#REF!,3,FALSE)),fctlontodouble(VLOOKUP(B952,#REF!,4,FALSE)),FALSE))),7,4)),1,2))*60+MID((MID((IF(ISERR(A952),"",fctsoleil(A952,fctlattodouble(VLOOKUP(B952,#REF!,3,FALSE)),fctlontodouble(VLOOKUP(B952,#REF!,4,FALSE)),FALSE))),7,4)),3,4))/(60*24))-fctlontodouble(VLOOKUP(B952,#REF!,4,FALSE))/360,1)
),1,""),"")</f>
        <v/>
      </c>
      <c r="K952" s="82" t="str">
        <f t="shared" si="46"/>
        <v/>
      </c>
      <c r="L952" s="79" t="str">
        <f ca="1">IFERROR(IF(AND(
MOD(E952-fctlontodouble(VLOOKUP(D952,#REF!,4,FALSE))/360,1)&gt;=MOD((((MID((MID((IF(ISERR(A952),"",fctsoleil(A952,fctlattodouble(VLOOKUP(D952,#REF!,3,FALSE)),fctlontodouble(VLOOKUP(D952,#REF!,4,FALSE)),FALSE))),1,4)),1,2))*60+MID((MID((IF(ISERR(A952),"",fctsoleil(A952,fctlattodouble(VLOOKUP(D952,#REF!,3,FALSE)),fctlontodouble(VLOOKUP(D952,#REF!,4,FALSE)),FALSE))),1,4)),3,4))/(60*24))-fctlontodouble(VLOOKUP(D952,#REF!,4,FALSE))/360,1),
MOD(E952-fctlontodouble(VLOOKUP(D952,#REF!,4,FALSE))/360,1)&lt;MOD((((MID((MID((IF(ISERR(A952),"",fctsoleil(A952,fctlattodouble(VLOOKUP(D952,#REF!,3,FALSE)),fctlontodouble(VLOOKUP(D952,#REF!,4,FALSE)),FALSE))),7,4)),1,2))*60+MID((MID((IF(ISERR(A952),"",fctsoleil(A952,fctlattodouble(VLOOKUP(D952,#REF!,3,FALSE)),fctlontodouble(VLOOKUP(D952,#REF!,4,FALSE)),FALSE))),7,4)),3,4))/(60*24))-fctlontodouble(VLOOKUP(D952,#REF!,4,FALSE))/360,1)
),1," "),"")</f>
        <v/>
      </c>
      <c r="M952" s="79" t="str">
        <f t="shared" si="47"/>
        <v/>
      </c>
      <c r="N952" s="94"/>
      <c r="O952" s="83"/>
      <c r="P952" s="95"/>
      <c r="Q952" s="96"/>
      <c r="R952" s="97" t="str">
        <f>IF(AND(A952&lt;&gt;0,B952&lt;&gt;0,D952&lt;&gt;0,C952&lt;&gt;0,N952&lt;&gt;0),(vol_de_nuit(B952,D952,A952,C952,N952/24)*24),"")</f>
        <v/>
      </c>
      <c r="S952" s="98"/>
      <c r="T952" s="95"/>
      <c r="U952" s="99"/>
      <c r="V952" s="100"/>
      <c r="W952" s="101"/>
      <c r="X952" s="116" t="str">
        <f>IFERROR(IF(AND(VLOOKUP($F952,'Aircraft list'!$A$4:$G$39,2,FALSE)="YES",VLOOKUP($F952,'Aircraft list'!$A$4:$G$39,4,FALSE)="YES"),T952,""),"")</f>
        <v/>
      </c>
      <c r="Y952" s="115" t="str">
        <f>IFERROR(IF(AND(VLOOKUP($F952,'Aircraft list'!$A$4:$G$39,2,FALSE)="YES",VLOOKUP($F952,'Aircraft list'!$A$4:$G$39,4,FALSE)="YES"),V952,""),"")</f>
        <v/>
      </c>
      <c r="Z952" s="116" t="str">
        <f>IFERROR(IF(AND(VLOOKUP($F952,'Aircraft list'!$A$4:$G$39,3,FALSE)="YES",VLOOKUP($F952,'Aircraft list'!$A$4:$G$39,4,FALSE)="YES"),T952,""),"")</f>
        <v/>
      </c>
      <c r="AA952" s="115" t="str">
        <f>IFERROR(IF(AND(VLOOKUP($F952,'Aircraft list'!$A$4:$G$39,3,FALSE)="YES",VLOOKUP($F952,'Aircraft list'!$A$4:$G$39,4,FALSE)="YES"),V952,""),"")</f>
        <v/>
      </c>
      <c r="AB952" s="116" t="str">
        <f>IFERROR(IF(AND(VLOOKUP($F952,'Aircraft list'!$A$4:$G$39,2,FALSE)="YES",VLOOKUP($F952,'Aircraft list'!$A$4:$G$39,6,FALSE)="YES"),T952,""),"")</f>
        <v/>
      </c>
      <c r="AC952" s="115" t="str">
        <f>IFERROR(IF(AND(VLOOKUP($F952,'Aircraft list'!$A$4:$G$39,2,FALSE)="YES",VLOOKUP($F952,'Aircraft list'!$A$4:$G$39,6,FALSE)="YES"),V952,""),"")</f>
        <v/>
      </c>
      <c r="AD952" s="116" t="str">
        <f>IFERROR(IF(AND(VLOOKUP($F952,'Aircraft list'!$A$4:$G$39,3,FALSE)="YES",VLOOKUP($F952,'Aircraft list'!$A$4:$G$39,6,FALSE)="YES"),T952,""),"")</f>
        <v/>
      </c>
      <c r="AE952" s="117" t="str">
        <f>IFERROR(IF(AND(VLOOKUP($F952,'Aircraft list'!$A$4:$G$39,3,FALSE)="YES",VLOOKUP($F952,'Aircraft list'!$A$4:$G$39,6,FALSE)="YES"),U952,""),"")</f>
        <v/>
      </c>
      <c r="AF952" s="115" t="str">
        <f>IFERROR(IF(AND(VLOOKUP($F952,'Aircraft list'!$A$4:$G$39,3,FALSE)="YES",VLOOKUP($F952,'Aircraft list'!$A$4:$G$39,6,FALSE)="YES"),V952,""),"")</f>
        <v/>
      </c>
      <c r="AG952" s="116" t="str">
        <f>IFERROR(IF(VLOOKUP($F952,'Aircraft list'!$A$4:$G$39,5,FALSE)="YES",T952,""),"")</f>
        <v/>
      </c>
      <c r="AH952" s="117" t="str">
        <f>IFERROR(IF(VLOOKUP($F952,'Aircraft list'!$A$4:$G$39,5,FALSE)="YES",U952,""),"")</f>
        <v/>
      </c>
      <c r="AI952" s="115" t="str">
        <f>IFERROR(IF(VLOOKUP($F952,'Aircraft list'!$A$4:$G$39,5,FALSE)="YES",V952,""),"")</f>
        <v/>
      </c>
      <c r="AJ952" s="101"/>
      <c r="AK952" s="101"/>
      <c r="AL952" s="101"/>
      <c r="AM952" s="102" t="str">
        <f>IFERROR(IF(VLOOKUP($F952,'Aircraft list'!$A$4:$G$39,7,FALSE)="YES",N952,""),"")</f>
        <v/>
      </c>
      <c r="AN952" s="112"/>
      <c r="AO952" s="101"/>
      <c r="AP952" s="101"/>
      <c r="AQ952" s="101"/>
      <c r="AR952" s="111"/>
      <c r="AS952" s="102"/>
      <c r="AT952" s="102"/>
    </row>
    <row r="953" spans="1:46" s="50" customFormat="1">
      <c r="A953" s="84"/>
      <c r="B953" s="75"/>
      <c r="C953" s="76"/>
      <c r="D953" s="77"/>
      <c r="E953" s="73" t="str">
        <f t="shared" si="45"/>
        <v/>
      </c>
      <c r="F953" s="79"/>
      <c r="G953" s="80"/>
      <c r="H953" s="50" t="str">
        <f>IFERROR(IF(VLOOKUP(F953,'Aircraft list'!$A$4:$T$59, 3,FALSE)="YES", "ME", "SE" )," ")</f>
        <v xml:space="preserve"> </v>
      </c>
      <c r="I953" s="80"/>
      <c r="J953" s="81" t="str">
        <f ca="1">IFERROR(IF(AND(
MOD(C953-fctlontodouble(VLOOKUP(B953,#REF!,4,FALSE))/360,1)&gt;=MOD((((MID((MID((IF(ISERR(A953),"",fctsoleil(A953,fctlattodouble(VLOOKUP(B953,#REF!,3,FALSE)),fctlontodouble(VLOOKUP(B953,#REF!,4,FALSE)),FALSE))),1,4)),1,2))*60+MID((MID((IF(ISERR(A953),"",fctsoleil(A953,fctlattodouble(VLOOKUP(B953,#REF!,3,FALSE)),fctlontodouble(VLOOKUP(B953,#REF!,4,FALSE)),FALSE))),1,4)),3,4))/(60*24))-fctlontodouble(VLOOKUP(B953,#REF!,4,FALSE))/360,1),
MOD(C953-fctlontodouble(VLOOKUP(B953,#REF!,4,FALSE))/360,1)&lt;MOD((((MID((MID((IF(ISERR(A953),"",fctsoleil(A953,fctlattodouble(VLOOKUP(B953,#REF!,3,FALSE)),fctlontodouble(VLOOKUP(B953,#REF!,4,FALSE)),FALSE))),7,4)),1,2))*60+MID((MID((IF(ISERR(A953),"",fctsoleil(A953,fctlattodouble(VLOOKUP(B953,#REF!,3,FALSE)),fctlontodouble(VLOOKUP(B953,#REF!,4,FALSE)),FALSE))),7,4)),3,4))/(60*24))-fctlontodouble(VLOOKUP(B953,#REF!,4,FALSE))/360,1)
),1,""),"")</f>
        <v/>
      </c>
      <c r="K953" s="82" t="str">
        <f t="shared" si="46"/>
        <v/>
      </c>
      <c r="L953" s="79" t="str">
        <f ca="1">IFERROR(IF(AND(
MOD(E953-fctlontodouble(VLOOKUP(D953,#REF!,4,FALSE))/360,1)&gt;=MOD((((MID((MID((IF(ISERR(A953),"",fctsoleil(A953,fctlattodouble(VLOOKUP(D953,#REF!,3,FALSE)),fctlontodouble(VLOOKUP(D953,#REF!,4,FALSE)),FALSE))),1,4)),1,2))*60+MID((MID((IF(ISERR(A953),"",fctsoleil(A953,fctlattodouble(VLOOKUP(D953,#REF!,3,FALSE)),fctlontodouble(VLOOKUP(D953,#REF!,4,FALSE)),FALSE))),1,4)),3,4))/(60*24))-fctlontodouble(VLOOKUP(D953,#REF!,4,FALSE))/360,1),
MOD(E953-fctlontodouble(VLOOKUP(D953,#REF!,4,FALSE))/360,1)&lt;MOD((((MID((MID((IF(ISERR(A953),"",fctsoleil(A953,fctlattodouble(VLOOKUP(D953,#REF!,3,FALSE)),fctlontodouble(VLOOKUP(D953,#REF!,4,FALSE)),FALSE))),7,4)),1,2))*60+MID((MID((IF(ISERR(A953),"",fctsoleil(A953,fctlattodouble(VLOOKUP(D953,#REF!,3,FALSE)),fctlontodouble(VLOOKUP(D953,#REF!,4,FALSE)),FALSE))),7,4)),3,4))/(60*24))-fctlontodouble(VLOOKUP(D953,#REF!,4,FALSE))/360,1)
),1," "),"")</f>
        <v/>
      </c>
      <c r="M953" s="79" t="str">
        <f t="shared" si="47"/>
        <v/>
      </c>
      <c r="N953" s="94"/>
      <c r="O953" s="83"/>
      <c r="P953" s="95"/>
      <c r="Q953" s="96"/>
      <c r="R953" s="97" t="str">
        <f>IF(AND(A953&lt;&gt;0,B953&lt;&gt;0,D953&lt;&gt;0,C953&lt;&gt;0,N953&lt;&gt;0),(vol_de_nuit(B953,D953,A953,C953,N953/24)*24),"")</f>
        <v/>
      </c>
      <c r="S953" s="98"/>
      <c r="T953" s="95"/>
      <c r="U953" s="99"/>
      <c r="V953" s="100"/>
      <c r="W953" s="101"/>
      <c r="X953" s="116" t="str">
        <f>IFERROR(IF(AND(VLOOKUP($F953,'Aircraft list'!$A$4:$G$39,2,FALSE)="YES",VLOOKUP($F953,'Aircraft list'!$A$4:$G$39,4,FALSE)="YES"),T953,""),"")</f>
        <v/>
      </c>
      <c r="Y953" s="115" t="str">
        <f>IFERROR(IF(AND(VLOOKUP($F953,'Aircraft list'!$A$4:$G$39,2,FALSE)="YES",VLOOKUP($F953,'Aircraft list'!$A$4:$G$39,4,FALSE)="YES"),V953,""),"")</f>
        <v/>
      </c>
      <c r="Z953" s="116" t="str">
        <f>IFERROR(IF(AND(VLOOKUP($F953,'Aircraft list'!$A$4:$G$39,3,FALSE)="YES",VLOOKUP($F953,'Aircraft list'!$A$4:$G$39,4,FALSE)="YES"),T953,""),"")</f>
        <v/>
      </c>
      <c r="AA953" s="115" t="str">
        <f>IFERROR(IF(AND(VLOOKUP($F953,'Aircraft list'!$A$4:$G$39,3,FALSE)="YES",VLOOKUP($F953,'Aircraft list'!$A$4:$G$39,4,FALSE)="YES"),V953,""),"")</f>
        <v/>
      </c>
      <c r="AB953" s="116" t="str">
        <f>IFERROR(IF(AND(VLOOKUP($F953,'Aircraft list'!$A$4:$G$39,2,FALSE)="YES",VLOOKUP($F953,'Aircraft list'!$A$4:$G$39,6,FALSE)="YES"),T953,""),"")</f>
        <v/>
      </c>
      <c r="AC953" s="115" t="str">
        <f>IFERROR(IF(AND(VLOOKUP($F953,'Aircraft list'!$A$4:$G$39,2,FALSE)="YES",VLOOKUP($F953,'Aircraft list'!$A$4:$G$39,6,FALSE)="YES"),V953,""),"")</f>
        <v/>
      </c>
      <c r="AD953" s="116" t="str">
        <f>IFERROR(IF(AND(VLOOKUP($F953,'Aircraft list'!$A$4:$G$39,3,FALSE)="YES",VLOOKUP($F953,'Aircraft list'!$A$4:$G$39,6,FALSE)="YES"),T953,""),"")</f>
        <v/>
      </c>
      <c r="AE953" s="117" t="str">
        <f>IFERROR(IF(AND(VLOOKUP($F953,'Aircraft list'!$A$4:$G$39,3,FALSE)="YES",VLOOKUP($F953,'Aircraft list'!$A$4:$G$39,6,FALSE)="YES"),U953,""),"")</f>
        <v/>
      </c>
      <c r="AF953" s="115" t="str">
        <f>IFERROR(IF(AND(VLOOKUP($F953,'Aircraft list'!$A$4:$G$39,3,FALSE)="YES",VLOOKUP($F953,'Aircraft list'!$A$4:$G$39,6,FALSE)="YES"),V953,""),"")</f>
        <v/>
      </c>
      <c r="AG953" s="116" t="str">
        <f>IFERROR(IF(VLOOKUP($F953,'Aircraft list'!$A$4:$G$39,5,FALSE)="YES",T953,""),"")</f>
        <v/>
      </c>
      <c r="AH953" s="117" t="str">
        <f>IFERROR(IF(VLOOKUP($F953,'Aircraft list'!$A$4:$G$39,5,FALSE)="YES",U953,""),"")</f>
        <v/>
      </c>
      <c r="AI953" s="115" t="str">
        <f>IFERROR(IF(VLOOKUP($F953,'Aircraft list'!$A$4:$G$39,5,FALSE)="YES",V953,""),"")</f>
        <v/>
      </c>
      <c r="AJ953" s="101"/>
      <c r="AK953" s="101"/>
      <c r="AL953" s="101"/>
      <c r="AM953" s="102" t="str">
        <f>IFERROR(IF(VLOOKUP($F953,'Aircraft list'!$A$4:$G$39,7,FALSE)="YES",N953,""),"")</f>
        <v/>
      </c>
      <c r="AN953" s="112"/>
      <c r="AO953" s="101"/>
      <c r="AP953" s="101"/>
      <c r="AQ953" s="101"/>
      <c r="AR953" s="111"/>
      <c r="AS953" s="102"/>
      <c r="AT953" s="102"/>
    </row>
    <row r="954" spans="1:46" s="50" customFormat="1">
      <c r="A954" s="84"/>
      <c r="B954" s="75"/>
      <c r="C954" s="76"/>
      <c r="D954" s="77"/>
      <c r="E954" s="73" t="str">
        <f t="shared" si="45"/>
        <v/>
      </c>
      <c r="F954" s="79"/>
      <c r="G954" s="80"/>
      <c r="H954" s="50" t="str">
        <f>IFERROR(IF(VLOOKUP(F954,'Aircraft list'!$A$4:$T$59, 3,FALSE)="YES", "ME", "SE" )," ")</f>
        <v xml:space="preserve"> </v>
      </c>
      <c r="I954" s="80"/>
      <c r="J954" s="81" t="str">
        <f ca="1">IFERROR(IF(AND(
MOD(C954-fctlontodouble(VLOOKUP(B954,#REF!,4,FALSE))/360,1)&gt;=MOD((((MID((MID((IF(ISERR(A954),"",fctsoleil(A954,fctlattodouble(VLOOKUP(B954,#REF!,3,FALSE)),fctlontodouble(VLOOKUP(B954,#REF!,4,FALSE)),FALSE))),1,4)),1,2))*60+MID((MID((IF(ISERR(A954),"",fctsoleil(A954,fctlattodouble(VLOOKUP(B954,#REF!,3,FALSE)),fctlontodouble(VLOOKUP(B954,#REF!,4,FALSE)),FALSE))),1,4)),3,4))/(60*24))-fctlontodouble(VLOOKUP(B954,#REF!,4,FALSE))/360,1),
MOD(C954-fctlontodouble(VLOOKUP(B954,#REF!,4,FALSE))/360,1)&lt;MOD((((MID((MID((IF(ISERR(A954),"",fctsoleil(A954,fctlattodouble(VLOOKUP(B954,#REF!,3,FALSE)),fctlontodouble(VLOOKUP(B954,#REF!,4,FALSE)),FALSE))),7,4)),1,2))*60+MID((MID((IF(ISERR(A954),"",fctsoleil(A954,fctlattodouble(VLOOKUP(B954,#REF!,3,FALSE)),fctlontodouble(VLOOKUP(B954,#REF!,4,FALSE)),FALSE))),7,4)),3,4))/(60*24))-fctlontodouble(VLOOKUP(B954,#REF!,4,FALSE))/360,1)
),1,""),"")</f>
        <v/>
      </c>
      <c r="K954" s="82" t="str">
        <f t="shared" si="46"/>
        <v/>
      </c>
      <c r="L954" s="79" t="str">
        <f ca="1">IFERROR(IF(AND(
MOD(E954-fctlontodouble(VLOOKUP(D954,#REF!,4,FALSE))/360,1)&gt;=MOD((((MID((MID((IF(ISERR(A954),"",fctsoleil(A954,fctlattodouble(VLOOKUP(D954,#REF!,3,FALSE)),fctlontodouble(VLOOKUP(D954,#REF!,4,FALSE)),FALSE))),1,4)),1,2))*60+MID((MID((IF(ISERR(A954),"",fctsoleil(A954,fctlattodouble(VLOOKUP(D954,#REF!,3,FALSE)),fctlontodouble(VLOOKUP(D954,#REF!,4,FALSE)),FALSE))),1,4)),3,4))/(60*24))-fctlontodouble(VLOOKUP(D954,#REF!,4,FALSE))/360,1),
MOD(E954-fctlontodouble(VLOOKUP(D954,#REF!,4,FALSE))/360,1)&lt;MOD((((MID((MID((IF(ISERR(A954),"",fctsoleil(A954,fctlattodouble(VLOOKUP(D954,#REF!,3,FALSE)),fctlontodouble(VLOOKUP(D954,#REF!,4,FALSE)),FALSE))),7,4)),1,2))*60+MID((MID((IF(ISERR(A954),"",fctsoleil(A954,fctlattodouble(VLOOKUP(D954,#REF!,3,FALSE)),fctlontodouble(VLOOKUP(D954,#REF!,4,FALSE)),FALSE))),7,4)),3,4))/(60*24))-fctlontodouble(VLOOKUP(D954,#REF!,4,FALSE))/360,1)
),1," "),"")</f>
        <v/>
      </c>
      <c r="M954" s="79" t="str">
        <f t="shared" si="47"/>
        <v/>
      </c>
      <c r="N954" s="94"/>
      <c r="O954" s="83"/>
      <c r="P954" s="95"/>
      <c r="Q954" s="96"/>
      <c r="R954" s="97" t="str">
        <f>IF(AND(A954&lt;&gt;0,B954&lt;&gt;0,D954&lt;&gt;0,C954&lt;&gt;0,N954&lt;&gt;0),(vol_de_nuit(B954,D954,A954,C954,N954/24)*24),"")</f>
        <v/>
      </c>
      <c r="S954" s="98"/>
      <c r="T954" s="95"/>
      <c r="U954" s="99"/>
      <c r="V954" s="100"/>
      <c r="W954" s="101"/>
      <c r="X954" s="116" t="str">
        <f>IFERROR(IF(AND(VLOOKUP($F954,'Aircraft list'!$A$4:$G$39,2,FALSE)="YES",VLOOKUP($F954,'Aircraft list'!$A$4:$G$39,4,FALSE)="YES"),T954,""),"")</f>
        <v/>
      </c>
      <c r="Y954" s="115" t="str">
        <f>IFERROR(IF(AND(VLOOKUP($F954,'Aircraft list'!$A$4:$G$39,2,FALSE)="YES",VLOOKUP($F954,'Aircraft list'!$A$4:$G$39,4,FALSE)="YES"),V954,""),"")</f>
        <v/>
      </c>
      <c r="Z954" s="116" t="str">
        <f>IFERROR(IF(AND(VLOOKUP($F954,'Aircraft list'!$A$4:$G$39,3,FALSE)="YES",VLOOKUP($F954,'Aircraft list'!$A$4:$G$39,4,FALSE)="YES"),T954,""),"")</f>
        <v/>
      </c>
      <c r="AA954" s="115" t="str">
        <f>IFERROR(IF(AND(VLOOKUP($F954,'Aircraft list'!$A$4:$G$39,3,FALSE)="YES",VLOOKUP($F954,'Aircraft list'!$A$4:$G$39,4,FALSE)="YES"),V954,""),"")</f>
        <v/>
      </c>
      <c r="AB954" s="116" t="str">
        <f>IFERROR(IF(AND(VLOOKUP($F954,'Aircraft list'!$A$4:$G$39,2,FALSE)="YES",VLOOKUP($F954,'Aircraft list'!$A$4:$G$39,6,FALSE)="YES"),T954,""),"")</f>
        <v/>
      </c>
      <c r="AC954" s="115" t="str">
        <f>IFERROR(IF(AND(VLOOKUP($F954,'Aircraft list'!$A$4:$G$39,2,FALSE)="YES",VLOOKUP($F954,'Aircraft list'!$A$4:$G$39,6,FALSE)="YES"),V954,""),"")</f>
        <v/>
      </c>
      <c r="AD954" s="116" t="str">
        <f>IFERROR(IF(AND(VLOOKUP($F954,'Aircraft list'!$A$4:$G$39,3,FALSE)="YES",VLOOKUP($F954,'Aircraft list'!$A$4:$G$39,6,FALSE)="YES"),T954,""),"")</f>
        <v/>
      </c>
      <c r="AE954" s="117" t="str">
        <f>IFERROR(IF(AND(VLOOKUP($F954,'Aircraft list'!$A$4:$G$39,3,FALSE)="YES",VLOOKUP($F954,'Aircraft list'!$A$4:$G$39,6,FALSE)="YES"),U954,""),"")</f>
        <v/>
      </c>
      <c r="AF954" s="115" t="str">
        <f>IFERROR(IF(AND(VLOOKUP($F954,'Aircraft list'!$A$4:$G$39,3,FALSE)="YES",VLOOKUP($F954,'Aircraft list'!$A$4:$G$39,6,FALSE)="YES"),V954,""),"")</f>
        <v/>
      </c>
      <c r="AG954" s="116" t="str">
        <f>IFERROR(IF(VLOOKUP($F954,'Aircraft list'!$A$4:$G$39,5,FALSE)="YES",T954,""),"")</f>
        <v/>
      </c>
      <c r="AH954" s="117" t="str">
        <f>IFERROR(IF(VLOOKUP($F954,'Aircraft list'!$A$4:$G$39,5,FALSE)="YES",U954,""),"")</f>
        <v/>
      </c>
      <c r="AI954" s="115" t="str">
        <f>IFERROR(IF(VLOOKUP($F954,'Aircraft list'!$A$4:$G$39,5,FALSE)="YES",V954,""),"")</f>
        <v/>
      </c>
      <c r="AJ954" s="101"/>
      <c r="AK954" s="101"/>
      <c r="AL954" s="101"/>
      <c r="AM954" s="102" t="str">
        <f>IFERROR(IF(VLOOKUP($F954,'Aircraft list'!$A$4:$G$39,7,FALSE)="YES",N954,""),"")</f>
        <v/>
      </c>
      <c r="AN954" s="112"/>
      <c r="AO954" s="101"/>
      <c r="AP954" s="101"/>
      <c r="AQ954" s="101"/>
      <c r="AR954" s="111"/>
      <c r="AS954" s="102"/>
      <c r="AT954" s="102"/>
    </row>
    <row r="955" spans="1:46" s="50" customFormat="1">
      <c r="A955" s="84"/>
      <c r="B955" s="75"/>
      <c r="C955" s="76"/>
      <c r="D955" s="77"/>
      <c r="E955" s="73" t="str">
        <f t="shared" si="45"/>
        <v/>
      </c>
      <c r="F955" s="79"/>
      <c r="G955" s="80"/>
      <c r="H955" s="50" t="str">
        <f>IFERROR(IF(VLOOKUP(F955,'Aircraft list'!$A$4:$T$59, 3,FALSE)="YES", "ME", "SE" )," ")</f>
        <v xml:space="preserve"> </v>
      </c>
      <c r="I955" s="80"/>
      <c r="J955" s="81" t="str">
        <f ca="1">IFERROR(IF(AND(
MOD(C955-fctlontodouble(VLOOKUP(B955,#REF!,4,FALSE))/360,1)&gt;=MOD((((MID((MID((IF(ISERR(A955),"",fctsoleil(A955,fctlattodouble(VLOOKUP(B955,#REF!,3,FALSE)),fctlontodouble(VLOOKUP(B955,#REF!,4,FALSE)),FALSE))),1,4)),1,2))*60+MID((MID((IF(ISERR(A955),"",fctsoleil(A955,fctlattodouble(VLOOKUP(B955,#REF!,3,FALSE)),fctlontodouble(VLOOKUP(B955,#REF!,4,FALSE)),FALSE))),1,4)),3,4))/(60*24))-fctlontodouble(VLOOKUP(B955,#REF!,4,FALSE))/360,1),
MOD(C955-fctlontodouble(VLOOKUP(B955,#REF!,4,FALSE))/360,1)&lt;MOD((((MID((MID((IF(ISERR(A955),"",fctsoleil(A955,fctlattodouble(VLOOKUP(B955,#REF!,3,FALSE)),fctlontodouble(VLOOKUP(B955,#REF!,4,FALSE)),FALSE))),7,4)),1,2))*60+MID((MID((IF(ISERR(A955),"",fctsoleil(A955,fctlattodouble(VLOOKUP(B955,#REF!,3,FALSE)),fctlontodouble(VLOOKUP(B955,#REF!,4,FALSE)),FALSE))),7,4)),3,4))/(60*24))-fctlontodouble(VLOOKUP(B955,#REF!,4,FALSE))/360,1)
),1,""),"")</f>
        <v/>
      </c>
      <c r="K955" s="82" t="str">
        <f t="shared" si="46"/>
        <v/>
      </c>
      <c r="L955" s="79" t="str">
        <f ca="1">IFERROR(IF(AND(
MOD(E955-fctlontodouble(VLOOKUP(D955,#REF!,4,FALSE))/360,1)&gt;=MOD((((MID((MID((IF(ISERR(A955),"",fctsoleil(A955,fctlattodouble(VLOOKUP(D955,#REF!,3,FALSE)),fctlontodouble(VLOOKUP(D955,#REF!,4,FALSE)),FALSE))),1,4)),1,2))*60+MID((MID((IF(ISERR(A955),"",fctsoleil(A955,fctlattodouble(VLOOKUP(D955,#REF!,3,FALSE)),fctlontodouble(VLOOKUP(D955,#REF!,4,FALSE)),FALSE))),1,4)),3,4))/(60*24))-fctlontodouble(VLOOKUP(D955,#REF!,4,FALSE))/360,1),
MOD(E955-fctlontodouble(VLOOKUP(D955,#REF!,4,FALSE))/360,1)&lt;MOD((((MID((MID((IF(ISERR(A955),"",fctsoleil(A955,fctlattodouble(VLOOKUP(D955,#REF!,3,FALSE)),fctlontodouble(VLOOKUP(D955,#REF!,4,FALSE)),FALSE))),7,4)),1,2))*60+MID((MID((IF(ISERR(A955),"",fctsoleil(A955,fctlattodouble(VLOOKUP(D955,#REF!,3,FALSE)),fctlontodouble(VLOOKUP(D955,#REF!,4,FALSE)),FALSE))),7,4)),3,4))/(60*24))-fctlontodouble(VLOOKUP(D955,#REF!,4,FALSE))/360,1)
),1," "),"")</f>
        <v/>
      </c>
      <c r="M955" s="79" t="str">
        <f t="shared" si="47"/>
        <v/>
      </c>
      <c r="N955" s="94"/>
      <c r="O955" s="83"/>
      <c r="P955" s="95"/>
      <c r="Q955" s="96"/>
      <c r="R955" s="97" t="str">
        <f>IF(AND(A955&lt;&gt;0,B955&lt;&gt;0,D955&lt;&gt;0,C955&lt;&gt;0,N955&lt;&gt;0),(vol_de_nuit(B955,D955,A955,C955,N955/24)*24),"")</f>
        <v/>
      </c>
      <c r="S955" s="98"/>
      <c r="T955" s="95"/>
      <c r="U955" s="99"/>
      <c r="V955" s="100"/>
      <c r="W955" s="101"/>
      <c r="X955" s="116" t="str">
        <f>IFERROR(IF(AND(VLOOKUP($F955,'Aircraft list'!$A$4:$G$39,2,FALSE)="YES",VLOOKUP($F955,'Aircraft list'!$A$4:$G$39,4,FALSE)="YES"),T955,""),"")</f>
        <v/>
      </c>
      <c r="Y955" s="115" t="str">
        <f>IFERROR(IF(AND(VLOOKUP($F955,'Aircraft list'!$A$4:$G$39,2,FALSE)="YES",VLOOKUP($F955,'Aircraft list'!$A$4:$G$39,4,FALSE)="YES"),V955,""),"")</f>
        <v/>
      </c>
      <c r="Z955" s="116" t="str">
        <f>IFERROR(IF(AND(VLOOKUP($F955,'Aircraft list'!$A$4:$G$39,3,FALSE)="YES",VLOOKUP($F955,'Aircraft list'!$A$4:$G$39,4,FALSE)="YES"),T955,""),"")</f>
        <v/>
      </c>
      <c r="AA955" s="115" t="str">
        <f>IFERROR(IF(AND(VLOOKUP($F955,'Aircraft list'!$A$4:$G$39,3,FALSE)="YES",VLOOKUP($F955,'Aircraft list'!$A$4:$G$39,4,FALSE)="YES"),V955,""),"")</f>
        <v/>
      </c>
      <c r="AB955" s="116" t="str">
        <f>IFERROR(IF(AND(VLOOKUP($F955,'Aircraft list'!$A$4:$G$39,2,FALSE)="YES",VLOOKUP($F955,'Aircraft list'!$A$4:$G$39,6,FALSE)="YES"),T955,""),"")</f>
        <v/>
      </c>
      <c r="AC955" s="115" t="str">
        <f>IFERROR(IF(AND(VLOOKUP($F955,'Aircraft list'!$A$4:$G$39,2,FALSE)="YES",VLOOKUP($F955,'Aircraft list'!$A$4:$G$39,6,FALSE)="YES"),V955,""),"")</f>
        <v/>
      </c>
      <c r="AD955" s="116" t="str">
        <f>IFERROR(IF(AND(VLOOKUP($F955,'Aircraft list'!$A$4:$G$39,3,FALSE)="YES",VLOOKUP($F955,'Aircraft list'!$A$4:$G$39,6,FALSE)="YES"),T955,""),"")</f>
        <v/>
      </c>
      <c r="AE955" s="117" t="str">
        <f>IFERROR(IF(AND(VLOOKUP($F955,'Aircraft list'!$A$4:$G$39,3,FALSE)="YES",VLOOKUP($F955,'Aircraft list'!$A$4:$G$39,6,FALSE)="YES"),U955,""),"")</f>
        <v/>
      </c>
      <c r="AF955" s="115" t="str">
        <f>IFERROR(IF(AND(VLOOKUP($F955,'Aircraft list'!$A$4:$G$39,3,FALSE)="YES",VLOOKUP($F955,'Aircraft list'!$A$4:$G$39,6,FALSE)="YES"),V955,""),"")</f>
        <v/>
      </c>
      <c r="AG955" s="116" t="str">
        <f>IFERROR(IF(VLOOKUP($F955,'Aircraft list'!$A$4:$G$39,5,FALSE)="YES",T955,""),"")</f>
        <v/>
      </c>
      <c r="AH955" s="117" t="str">
        <f>IFERROR(IF(VLOOKUP($F955,'Aircraft list'!$A$4:$G$39,5,FALSE)="YES",U955,""),"")</f>
        <v/>
      </c>
      <c r="AI955" s="115" t="str">
        <f>IFERROR(IF(VLOOKUP($F955,'Aircraft list'!$A$4:$G$39,5,FALSE)="YES",V955,""),"")</f>
        <v/>
      </c>
      <c r="AJ955" s="101"/>
      <c r="AK955" s="101"/>
      <c r="AL955" s="101"/>
      <c r="AM955" s="102" t="str">
        <f>IFERROR(IF(VLOOKUP($F955,'Aircraft list'!$A$4:$G$39,7,FALSE)="YES",N955,""),"")</f>
        <v/>
      </c>
      <c r="AN955" s="112"/>
      <c r="AO955" s="101"/>
      <c r="AP955" s="101"/>
      <c r="AQ955" s="101"/>
      <c r="AR955" s="111"/>
      <c r="AS955" s="102"/>
      <c r="AT955" s="102"/>
    </row>
    <row r="956" spans="1:46" s="50" customFormat="1">
      <c r="A956" s="84"/>
      <c r="B956" s="75"/>
      <c r="C956" s="76"/>
      <c r="D956" s="77"/>
      <c r="E956" s="73" t="str">
        <f t="shared" si="45"/>
        <v/>
      </c>
      <c r="F956" s="79"/>
      <c r="G956" s="80"/>
      <c r="H956" s="50" t="str">
        <f>IFERROR(IF(VLOOKUP(F956,'Aircraft list'!$A$4:$T$59, 3,FALSE)="YES", "ME", "SE" )," ")</f>
        <v xml:space="preserve"> </v>
      </c>
      <c r="I956" s="80"/>
      <c r="J956" s="81" t="str">
        <f ca="1">IFERROR(IF(AND(
MOD(C956-fctlontodouble(VLOOKUP(B956,#REF!,4,FALSE))/360,1)&gt;=MOD((((MID((MID((IF(ISERR(A956),"",fctsoleil(A956,fctlattodouble(VLOOKUP(B956,#REF!,3,FALSE)),fctlontodouble(VLOOKUP(B956,#REF!,4,FALSE)),FALSE))),1,4)),1,2))*60+MID((MID((IF(ISERR(A956),"",fctsoleil(A956,fctlattodouble(VLOOKUP(B956,#REF!,3,FALSE)),fctlontodouble(VLOOKUP(B956,#REF!,4,FALSE)),FALSE))),1,4)),3,4))/(60*24))-fctlontodouble(VLOOKUP(B956,#REF!,4,FALSE))/360,1),
MOD(C956-fctlontodouble(VLOOKUP(B956,#REF!,4,FALSE))/360,1)&lt;MOD((((MID((MID((IF(ISERR(A956),"",fctsoleil(A956,fctlattodouble(VLOOKUP(B956,#REF!,3,FALSE)),fctlontodouble(VLOOKUP(B956,#REF!,4,FALSE)),FALSE))),7,4)),1,2))*60+MID((MID((IF(ISERR(A956),"",fctsoleil(A956,fctlattodouble(VLOOKUP(B956,#REF!,3,FALSE)),fctlontodouble(VLOOKUP(B956,#REF!,4,FALSE)),FALSE))),7,4)),3,4))/(60*24))-fctlontodouble(VLOOKUP(B956,#REF!,4,FALSE))/360,1)
),1,""),"")</f>
        <v/>
      </c>
      <c r="K956" s="82" t="str">
        <f t="shared" si="46"/>
        <v/>
      </c>
      <c r="L956" s="79" t="str">
        <f ca="1">IFERROR(IF(AND(
MOD(E956-fctlontodouble(VLOOKUP(D956,#REF!,4,FALSE))/360,1)&gt;=MOD((((MID((MID((IF(ISERR(A956),"",fctsoleil(A956,fctlattodouble(VLOOKUP(D956,#REF!,3,FALSE)),fctlontodouble(VLOOKUP(D956,#REF!,4,FALSE)),FALSE))),1,4)),1,2))*60+MID((MID((IF(ISERR(A956),"",fctsoleil(A956,fctlattodouble(VLOOKUP(D956,#REF!,3,FALSE)),fctlontodouble(VLOOKUP(D956,#REF!,4,FALSE)),FALSE))),1,4)),3,4))/(60*24))-fctlontodouble(VLOOKUP(D956,#REF!,4,FALSE))/360,1),
MOD(E956-fctlontodouble(VLOOKUP(D956,#REF!,4,FALSE))/360,1)&lt;MOD((((MID((MID((IF(ISERR(A956),"",fctsoleil(A956,fctlattodouble(VLOOKUP(D956,#REF!,3,FALSE)),fctlontodouble(VLOOKUP(D956,#REF!,4,FALSE)),FALSE))),7,4)),1,2))*60+MID((MID((IF(ISERR(A956),"",fctsoleil(A956,fctlattodouble(VLOOKUP(D956,#REF!,3,FALSE)),fctlontodouble(VLOOKUP(D956,#REF!,4,FALSE)),FALSE))),7,4)),3,4))/(60*24))-fctlontodouble(VLOOKUP(D956,#REF!,4,FALSE))/360,1)
),1," "),"")</f>
        <v/>
      </c>
      <c r="M956" s="79" t="str">
        <f t="shared" si="47"/>
        <v/>
      </c>
      <c r="N956" s="94"/>
      <c r="O956" s="83"/>
      <c r="P956" s="95"/>
      <c r="Q956" s="96"/>
      <c r="R956" s="97" t="str">
        <f>IF(AND(A956&lt;&gt;0,B956&lt;&gt;0,D956&lt;&gt;0,C956&lt;&gt;0,N956&lt;&gt;0),(vol_de_nuit(B956,D956,A956,C956,N956/24)*24),"")</f>
        <v/>
      </c>
      <c r="S956" s="98"/>
      <c r="T956" s="95"/>
      <c r="U956" s="99"/>
      <c r="V956" s="100"/>
      <c r="W956" s="101"/>
      <c r="X956" s="116" t="str">
        <f>IFERROR(IF(AND(VLOOKUP($F956,'Aircraft list'!$A$4:$G$39,2,FALSE)="YES",VLOOKUP($F956,'Aircraft list'!$A$4:$G$39,4,FALSE)="YES"),T956,""),"")</f>
        <v/>
      </c>
      <c r="Y956" s="115" t="str">
        <f>IFERROR(IF(AND(VLOOKUP($F956,'Aircraft list'!$A$4:$G$39,2,FALSE)="YES",VLOOKUP($F956,'Aircraft list'!$A$4:$G$39,4,FALSE)="YES"),V956,""),"")</f>
        <v/>
      </c>
      <c r="Z956" s="116" t="str">
        <f>IFERROR(IF(AND(VLOOKUP($F956,'Aircraft list'!$A$4:$G$39,3,FALSE)="YES",VLOOKUP($F956,'Aircraft list'!$A$4:$G$39,4,FALSE)="YES"),T956,""),"")</f>
        <v/>
      </c>
      <c r="AA956" s="115" t="str">
        <f>IFERROR(IF(AND(VLOOKUP($F956,'Aircraft list'!$A$4:$G$39,3,FALSE)="YES",VLOOKUP($F956,'Aircraft list'!$A$4:$G$39,4,FALSE)="YES"),V956,""),"")</f>
        <v/>
      </c>
      <c r="AB956" s="116" t="str">
        <f>IFERROR(IF(AND(VLOOKUP($F956,'Aircraft list'!$A$4:$G$39,2,FALSE)="YES",VLOOKUP($F956,'Aircraft list'!$A$4:$G$39,6,FALSE)="YES"),T956,""),"")</f>
        <v/>
      </c>
      <c r="AC956" s="115" t="str">
        <f>IFERROR(IF(AND(VLOOKUP($F956,'Aircraft list'!$A$4:$G$39,2,FALSE)="YES",VLOOKUP($F956,'Aircraft list'!$A$4:$G$39,6,FALSE)="YES"),V956,""),"")</f>
        <v/>
      </c>
      <c r="AD956" s="116" t="str">
        <f>IFERROR(IF(AND(VLOOKUP($F956,'Aircraft list'!$A$4:$G$39,3,FALSE)="YES",VLOOKUP($F956,'Aircraft list'!$A$4:$G$39,6,FALSE)="YES"),T956,""),"")</f>
        <v/>
      </c>
      <c r="AE956" s="117" t="str">
        <f>IFERROR(IF(AND(VLOOKUP($F956,'Aircraft list'!$A$4:$G$39,3,FALSE)="YES",VLOOKUP($F956,'Aircraft list'!$A$4:$G$39,6,FALSE)="YES"),U956,""),"")</f>
        <v/>
      </c>
      <c r="AF956" s="115" t="str">
        <f>IFERROR(IF(AND(VLOOKUP($F956,'Aircraft list'!$A$4:$G$39,3,FALSE)="YES",VLOOKUP($F956,'Aircraft list'!$A$4:$G$39,6,FALSE)="YES"),V956,""),"")</f>
        <v/>
      </c>
      <c r="AG956" s="116" t="str">
        <f>IFERROR(IF(VLOOKUP($F956,'Aircraft list'!$A$4:$G$39,5,FALSE)="YES",T956,""),"")</f>
        <v/>
      </c>
      <c r="AH956" s="117" t="str">
        <f>IFERROR(IF(VLOOKUP($F956,'Aircraft list'!$A$4:$G$39,5,FALSE)="YES",U956,""),"")</f>
        <v/>
      </c>
      <c r="AI956" s="115" t="str">
        <f>IFERROR(IF(VLOOKUP($F956,'Aircraft list'!$A$4:$G$39,5,FALSE)="YES",V956,""),"")</f>
        <v/>
      </c>
      <c r="AJ956" s="101"/>
      <c r="AK956" s="101"/>
      <c r="AL956" s="101"/>
      <c r="AM956" s="102" t="str">
        <f>IFERROR(IF(VLOOKUP($F956,'Aircraft list'!$A$4:$G$39,7,FALSE)="YES",N956,""),"")</f>
        <v/>
      </c>
      <c r="AN956" s="112"/>
      <c r="AO956" s="101"/>
      <c r="AP956" s="101"/>
      <c r="AQ956" s="101"/>
      <c r="AR956" s="111"/>
      <c r="AS956" s="102"/>
      <c r="AT956" s="102"/>
    </row>
    <row r="957" spans="1:46" s="50" customFormat="1">
      <c r="A957" s="84"/>
      <c r="B957" s="75"/>
      <c r="C957" s="76"/>
      <c r="D957" s="77"/>
      <c r="E957" s="73" t="str">
        <f t="shared" si="45"/>
        <v/>
      </c>
      <c r="F957" s="79"/>
      <c r="G957" s="80"/>
      <c r="H957" s="50" t="str">
        <f>IFERROR(IF(VLOOKUP(F957,'Aircraft list'!$A$4:$T$59, 3,FALSE)="YES", "ME", "SE" )," ")</f>
        <v xml:space="preserve"> </v>
      </c>
      <c r="I957" s="80"/>
      <c r="J957" s="81" t="str">
        <f ca="1">IFERROR(IF(AND(
MOD(C957-fctlontodouble(VLOOKUP(B957,#REF!,4,FALSE))/360,1)&gt;=MOD((((MID((MID((IF(ISERR(A957),"",fctsoleil(A957,fctlattodouble(VLOOKUP(B957,#REF!,3,FALSE)),fctlontodouble(VLOOKUP(B957,#REF!,4,FALSE)),FALSE))),1,4)),1,2))*60+MID((MID((IF(ISERR(A957),"",fctsoleil(A957,fctlattodouble(VLOOKUP(B957,#REF!,3,FALSE)),fctlontodouble(VLOOKUP(B957,#REF!,4,FALSE)),FALSE))),1,4)),3,4))/(60*24))-fctlontodouble(VLOOKUP(B957,#REF!,4,FALSE))/360,1),
MOD(C957-fctlontodouble(VLOOKUP(B957,#REF!,4,FALSE))/360,1)&lt;MOD((((MID((MID((IF(ISERR(A957),"",fctsoleil(A957,fctlattodouble(VLOOKUP(B957,#REF!,3,FALSE)),fctlontodouble(VLOOKUP(B957,#REF!,4,FALSE)),FALSE))),7,4)),1,2))*60+MID((MID((IF(ISERR(A957),"",fctsoleil(A957,fctlattodouble(VLOOKUP(B957,#REF!,3,FALSE)),fctlontodouble(VLOOKUP(B957,#REF!,4,FALSE)),FALSE))),7,4)),3,4))/(60*24))-fctlontodouble(VLOOKUP(B957,#REF!,4,FALSE))/360,1)
),1,""),"")</f>
        <v/>
      </c>
      <c r="K957" s="82" t="str">
        <f t="shared" si="46"/>
        <v/>
      </c>
      <c r="L957" s="79" t="str">
        <f ca="1">IFERROR(IF(AND(
MOD(E957-fctlontodouble(VLOOKUP(D957,#REF!,4,FALSE))/360,1)&gt;=MOD((((MID((MID((IF(ISERR(A957),"",fctsoleil(A957,fctlattodouble(VLOOKUP(D957,#REF!,3,FALSE)),fctlontodouble(VLOOKUP(D957,#REF!,4,FALSE)),FALSE))),1,4)),1,2))*60+MID((MID((IF(ISERR(A957),"",fctsoleil(A957,fctlattodouble(VLOOKUP(D957,#REF!,3,FALSE)),fctlontodouble(VLOOKUP(D957,#REF!,4,FALSE)),FALSE))),1,4)),3,4))/(60*24))-fctlontodouble(VLOOKUP(D957,#REF!,4,FALSE))/360,1),
MOD(E957-fctlontodouble(VLOOKUP(D957,#REF!,4,FALSE))/360,1)&lt;MOD((((MID((MID((IF(ISERR(A957),"",fctsoleil(A957,fctlattodouble(VLOOKUP(D957,#REF!,3,FALSE)),fctlontodouble(VLOOKUP(D957,#REF!,4,FALSE)),FALSE))),7,4)),1,2))*60+MID((MID((IF(ISERR(A957),"",fctsoleil(A957,fctlattodouble(VLOOKUP(D957,#REF!,3,FALSE)),fctlontodouble(VLOOKUP(D957,#REF!,4,FALSE)),FALSE))),7,4)),3,4))/(60*24))-fctlontodouble(VLOOKUP(D957,#REF!,4,FALSE))/360,1)
),1," "),"")</f>
        <v/>
      </c>
      <c r="M957" s="79" t="str">
        <f t="shared" si="47"/>
        <v/>
      </c>
      <c r="N957" s="94"/>
      <c r="O957" s="83"/>
      <c r="P957" s="95"/>
      <c r="Q957" s="96"/>
      <c r="R957" s="97" t="str">
        <f>IF(AND(A957&lt;&gt;0,B957&lt;&gt;0,D957&lt;&gt;0,C957&lt;&gt;0,N957&lt;&gt;0),(vol_de_nuit(B957,D957,A957,C957,N957/24)*24),"")</f>
        <v/>
      </c>
      <c r="S957" s="98"/>
      <c r="T957" s="95"/>
      <c r="U957" s="99"/>
      <c r="V957" s="100"/>
      <c r="W957" s="101"/>
      <c r="X957" s="116" t="str">
        <f>IFERROR(IF(AND(VLOOKUP($F957,'Aircraft list'!$A$4:$G$39,2,FALSE)="YES",VLOOKUP($F957,'Aircraft list'!$A$4:$G$39,4,FALSE)="YES"),T957,""),"")</f>
        <v/>
      </c>
      <c r="Y957" s="115" t="str">
        <f>IFERROR(IF(AND(VLOOKUP($F957,'Aircraft list'!$A$4:$G$39,2,FALSE)="YES",VLOOKUP($F957,'Aircraft list'!$A$4:$G$39,4,FALSE)="YES"),V957,""),"")</f>
        <v/>
      </c>
      <c r="Z957" s="116" t="str">
        <f>IFERROR(IF(AND(VLOOKUP($F957,'Aircraft list'!$A$4:$G$39,3,FALSE)="YES",VLOOKUP($F957,'Aircraft list'!$A$4:$G$39,4,FALSE)="YES"),T957,""),"")</f>
        <v/>
      </c>
      <c r="AA957" s="115" t="str">
        <f>IFERROR(IF(AND(VLOOKUP($F957,'Aircraft list'!$A$4:$G$39,3,FALSE)="YES",VLOOKUP($F957,'Aircraft list'!$A$4:$G$39,4,FALSE)="YES"),V957,""),"")</f>
        <v/>
      </c>
      <c r="AB957" s="116" t="str">
        <f>IFERROR(IF(AND(VLOOKUP($F957,'Aircraft list'!$A$4:$G$39,2,FALSE)="YES",VLOOKUP($F957,'Aircraft list'!$A$4:$G$39,6,FALSE)="YES"),T957,""),"")</f>
        <v/>
      </c>
      <c r="AC957" s="115" t="str">
        <f>IFERROR(IF(AND(VLOOKUP($F957,'Aircraft list'!$A$4:$G$39,2,FALSE)="YES",VLOOKUP($F957,'Aircraft list'!$A$4:$G$39,6,FALSE)="YES"),V957,""),"")</f>
        <v/>
      </c>
      <c r="AD957" s="116" t="str">
        <f>IFERROR(IF(AND(VLOOKUP($F957,'Aircraft list'!$A$4:$G$39,3,FALSE)="YES",VLOOKUP($F957,'Aircraft list'!$A$4:$G$39,6,FALSE)="YES"),T957,""),"")</f>
        <v/>
      </c>
      <c r="AE957" s="117" t="str">
        <f>IFERROR(IF(AND(VLOOKUP($F957,'Aircraft list'!$A$4:$G$39,3,FALSE)="YES",VLOOKUP($F957,'Aircraft list'!$A$4:$G$39,6,FALSE)="YES"),U957,""),"")</f>
        <v/>
      </c>
      <c r="AF957" s="115" t="str">
        <f>IFERROR(IF(AND(VLOOKUP($F957,'Aircraft list'!$A$4:$G$39,3,FALSE)="YES",VLOOKUP($F957,'Aircraft list'!$A$4:$G$39,6,FALSE)="YES"),V957,""),"")</f>
        <v/>
      </c>
      <c r="AG957" s="116" t="str">
        <f>IFERROR(IF(VLOOKUP($F957,'Aircraft list'!$A$4:$G$39,5,FALSE)="YES",T957,""),"")</f>
        <v/>
      </c>
      <c r="AH957" s="117" t="str">
        <f>IFERROR(IF(VLOOKUP($F957,'Aircraft list'!$A$4:$G$39,5,FALSE)="YES",U957,""),"")</f>
        <v/>
      </c>
      <c r="AI957" s="115" t="str">
        <f>IFERROR(IF(VLOOKUP($F957,'Aircraft list'!$A$4:$G$39,5,FALSE)="YES",V957,""),"")</f>
        <v/>
      </c>
      <c r="AJ957" s="101"/>
      <c r="AK957" s="101"/>
      <c r="AL957" s="101"/>
      <c r="AM957" s="102" t="str">
        <f>IFERROR(IF(VLOOKUP($F957,'Aircraft list'!$A$4:$G$39,7,FALSE)="YES",N957,""),"")</f>
        <v/>
      </c>
      <c r="AN957" s="112"/>
      <c r="AO957" s="101"/>
      <c r="AP957" s="101"/>
      <c r="AQ957" s="101"/>
      <c r="AR957" s="111"/>
      <c r="AS957" s="102"/>
      <c r="AT957" s="102"/>
    </row>
    <row r="958" spans="1:46" s="50" customFormat="1">
      <c r="A958" s="84"/>
      <c r="B958" s="75"/>
      <c r="C958" s="76"/>
      <c r="D958" s="77"/>
      <c r="E958" s="73" t="str">
        <f t="shared" si="45"/>
        <v/>
      </c>
      <c r="F958" s="79"/>
      <c r="G958" s="80"/>
      <c r="H958" s="50" t="str">
        <f>IFERROR(IF(VLOOKUP(F958,'Aircraft list'!$A$4:$T$59, 3,FALSE)="YES", "ME", "SE" )," ")</f>
        <v xml:space="preserve"> </v>
      </c>
      <c r="I958" s="80"/>
      <c r="J958" s="81" t="str">
        <f ca="1">IFERROR(IF(AND(
MOD(C958-fctlontodouble(VLOOKUP(B958,#REF!,4,FALSE))/360,1)&gt;=MOD((((MID((MID((IF(ISERR(A958),"",fctsoleil(A958,fctlattodouble(VLOOKUP(B958,#REF!,3,FALSE)),fctlontodouble(VLOOKUP(B958,#REF!,4,FALSE)),FALSE))),1,4)),1,2))*60+MID((MID((IF(ISERR(A958),"",fctsoleil(A958,fctlattodouble(VLOOKUP(B958,#REF!,3,FALSE)),fctlontodouble(VLOOKUP(B958,#REF!,4,FALSE)),FALSE))),1,4)),3,4))/(60*24))-fctlontodouble(VLOOKUP(B958,#REF!,4,FALSE))/360,1),
MOD(C958-fctlontodouble(VLOOKUP(B958,#REF!,4,FALSE))/360,1)&lt;MOD((((MID((MID((IF(ISERR(A958),"",fctsoleil(A958,fctlattodouble(VLOOKUP(B958,#REF!,3,FALSE)),fctlontodouble(VLOOKUP(B958,#REF!,4,FALSE)),FALSE))),7,4)),1,2))*60+MID((MID((IF(ISERR(A958),"",fctsoleil(A958,fctlattodouble(VLOOKUP(B958,#REF!,3,FALSE)),fctlontodouble(VLOOKUP(B958,#REF!,4,FALSE)),FALSE))),7,4)),3,4))/(60*24))-fctlontodouble(VLOOKUP(B958,#REF!,4,FALSE))/360,1)
),1,""),"")</f>
        <v/>
      </c>
      <c r="K958" s="82" t="str">
        <f t="shared" si="46"/>
        <v/>
      </c>
      <c r="L958" s="79" t="str">
        <f ca="1">IFERROR(IF(AND(
MOD(E958-fctlontodouble(VLOOKUP(D958,#REF!,4,FALSE))/360,1)&gt;=MOD((((MID((MID((IF(ISERR(A958),"",fctsoleil(A958,fctlattodouble(VLOOKUP(D958,#REF!,3,FALSE)),fctlontodouble(VLOOKUP(D958,#REF!,4,FALSE)),FALSE))),1,4)),1,2))*60+MID((MID((IF(ISERR(A958),"",fctsoleil(A958,fctlattodouble(VLOOKUP(D958,#REF!,3,FALSE)),fctlontodouble(VLOOKUP(D958,#REF!,4,FALSE)),FALSE))),1,4)),3,4))/(60*24))-fctlontodouble(VLOOKUP(D958,#REF!,4,FALSE))/360,1),
MOD(E958-fctlontodouble(VLOOKUP(D958,#REF!,4,FALSE))/360,1)&lt;MOD((((MID((MID((IF(ISERR(A958),"",fctsoleil(A958,fctlattodouble(VLOOKUP(D958,#REF!,3,FALSE)),fctlontodouble(VLOOKUP(D958,#REF!,4,FALSE)),FALSE))),7,4)),1,2))*60+MID((MID((IF(ISERR(A958),"",fctsoleil(A958,fctlattodouble(VLOOKUP(D958,#REF!,3,FALSE)),fctlontodouble(VLOOKUP(D958,#REF!,4,FALSE)),FALSE))),7,4)),3,4))/(60*24))-fctlontodouble(VLOOKUP(D958,#REF!,4,FALSE))/360,1)
),1," "),"")</f>
        <v/>
      </c>
      <c r="M958" s="79" t="str">
        <f t="shared" si="47"/>
        <v/>
      </c>
      <c r="N958" s="94"/>
      <c r="O958" s="83"/>
      <c r="P958" s="95"/>
      <c r="Q958" s="96"/>
      <c r="R958" s="97" t="str">
        <f>IF(AND(A958&lt;&gt;0,B958&lt;&gt;0,D958&lt;&gt;0,C958&lt;&gt;0,N958&lt;&gt;0),(vol_de_nuit(B958,D958,A958,C958,N958/24)*24),"")</f>
        <v/>
      </c>
      <c r="S958" s="98"/>
      <c r="T958" s="95"/>
      <c r="U958" s="99"/>
      <c r="V958" s="100"/>
      <c r="W958" s="101"/>
      <c r="X958" s="116" t="str">
        <f>IFERROR(IF(AND(VLOOKUP($F958,'Aircraft list'!$A$4:$G$39,2,FALSE)="YES",VLOOKUP($F958,'Aircraft list'!$A$4:$G$39,4,FALSE)="YES"),T958,""),"")</f>
        <v/>
      </c>
      <c r="Y958" s="115" t="str">
        <f>IFERROR(IF(AND(VLOOKUP($F958,'Aircraft list'!$A$4:$G$39,2,FALSE)="YES",VLOOKUP($F958,'Aircraft list'!$A$4:$G$39,4,FALSE)="YES"),V958,""),"")</f>
        <v/>
      </c>
      <c r="Z958" s="116" t="str">
        <f>IFERROR(IF(AND(VLOOKUP($F958,'Aircraft list'!$A$4:$G$39,3,FALSE)="YES",VLOOKUP($F958,'Aircraft list'!$A$4:$G$39,4,FALSE)="YES"),T958,""),"")</f>
        <v/>
      </c>
      <c r="AA958" s="115" t="str">
        <f>IFERROR(IF(AND(VLOOKUP($F958,'Aircraft list'!$A$4:$G$39,3,FALSE)="YES",VLOOKUP($F958,'Aircraft list'!$A$4:$G$39,4,FALSE)="YES"),V958,""),"")</f>
        <v/>
      </c>
      <c r="AB958" s="116" t="str">
        <f>IFERROR(IF(AND(VLOOKUP($F958,'Aircraft list'!$A$4:$G$39,2,FALSE)="YES",VLOOKUP($F958,'Aircraft list'!$A$4:$G$39,6,FALSE)="YES"),T958,""),"")</f>
        <v/>
      </c>
      <c r="AC958" s="115" t="str">
        <f>IFERROR(IF(AND(VLOOKUP($F958,'Aircraft list'!$A$4:$G$39,2,FALSE)="YES",VLOOKUP($F958,'Aircraft list'!$A$4:$G$39,6,FALSE)="YES"),V958,""),"")</f>
        <v/>
      </c>
      <c r="AD958" s="116" t="str">
        <f>IFERROR(IF(AND(VLOOKUP($F958,'Aircraft list'!$A$4:$G$39,3,FALSE)="YES",VLOOKUP($F958,'Aircraft list'!$A$4:$G$39,6,FALSE)="YES"),T958,""),"")</f>
        <v/>
      </c>
      <c r="AE958" s="117" t="str">
        <f>IFERROR(IF(AND(VLOOKUP($F958,'Aircraft list'!$A$4:$G$39,3,FALSE)="YES",VLOOKUP($F958,'Aircraft list'!$A$4:$G$39,6,FALSE)="YES"),U958,""),"")</f>
        <v/>
      </c>
      <c r="AF958" s="115" t="str">
        <f>IFERROR(IF(AND(VLOOKUP($F958,'Aircraft list'!$A$4:$G$39,3,FALSE)="YES",VLOOKUP($F958,'Aircraft list'!$A$4:$G$39,6,FALSE)="YES"),V958,""),"")</f>
        <v/>
      </c>
      <c r="AG958" s="116" t="str">
        <f>IFERROR(IF(VLOOKUP($F958,'Aircraft list'!$A$4:$G$39,5,FALSE)="YES",T958,""),"")</f>
        <v/>
      </c>
      <c r="AH958" s="117" t="str">
        <f>IFERROR(IF(VLOOKUP($F958,'Aircraft list'!$A$4:$G$39,5,FALSE)="YES",U958,""),"")</f>
        <v/>
      </c>
      <c r="AI958" s="115" t="str">
        <f>IFERROR(IF(VLOOKUP($F958,'Aircraft list'!$A$4:$G$39,5,FALSE)="YES",V958,""),"")</f>
        <v/>
      </c>
      <c r="AJ958" s="101"/>
      <c r="AK958" s="101"/>
      <c r="AL958" s="101"/>
      <c r="AM958" s="102" t="str">
        <f>IFERROR(IF(VLOOKUP($F958,'Aircraft list'!$A$4:$G$39,7,FALSE)="YES",N958,""),"")</f>
        <v/>
      </c>
      <c r="AN958" s="112"/>
      <c r="AO958" s="101"/>
      <c r="AP958" s="101"/>
      <c r="AQ958" s="101"/>
      <c r="AR958" s="111"/>
      <c r="AS958" s="102"/>
      <c r="AT958" s="102"/>
    </row>
    <row r="959" spans="1:46" s="50" customFormat="1">
      <c r="A959" s="84"/>
      <c r="B959" s="75"/>
      <c r="C959" s="76"/>
      <c r="D959" s="77"/>
      <c r="E959" s="73" t="str">
        <f t="shared" si="45"/>
        <v/>
      </c>
      <c r="F959" s="79"/>
      <c r="G959" s="80"/>
      <c r="H959" s="50" t="str">
        <f>IFERROR(IF(VLOOKUP(F959,'Aircraft list'!$A$4:$T$59, 3,FALSE)="YES", "ME", "SE" )," ")</f>
        <v xml:space="preserve"> </v>
      </c>
      <c r="I959" s="80"/>
      <c r="J959" s="81" t="str">
        <f ca="1">IFERROR(IF(AND(
MOD(C959-fctlontodouble(VLOOKUP(B959,#REF!,4,FALSE))/360,1)&gt;=MOD((((MID((MID((IF(ISERR(A959),"",fctsoleil(A959,fctlattodouble(VLOOKUP(B959,#REF!,3,FALSE)),fctlontodouble(VLOOKUP(B959,#REF!,4,FALSE)),FALSE))),1,4)),1,2))*60+MID((MID((IF(ISERR(A959),"",fctsoleil(A959,fctlattodouble(VLOOKUP(B959,#REF!,3,FALSE)),fctlontodouble(VLOOKUP(B959,#REF!,4,FALSE)),FALSE))),1,4)),3,4))/(60*24))-fctlontodouble(VLOOKUP(B959,#REF!,4,FALSE))/360,1),
MOD(C959-fctlontodouble(VLOOKUP(B959,#REF!,4,FALSE))/360,1)&lt;MOD((((MID((MID((IF(ISERR(A959),"",fctsoleil(A959,fctlattodouble(VLOOKUP(B959,#REF!,3,FALSE)),fctlontodouble(VLOOKUP(B959,#REF!,4,FALSE)),FALSE))),7,4)),1,2))*60+MID((MID((IF(ISERR(A959),"",fctsoleil(A959,fctlattodouble(VLOOKUP(B959,#REF!,3,FALSE)),fctlontodouble(VLOOKUP(B959,#REF!,4,FALSE)),FALSE))),7,4)),3,4))/(60*24))-fctlontodouble(VLOOKUP(B959,#REF!,4,FALSE))/360,1)
),1,""),"")</f>
        <v/>
      </c>
      <c r="K959" s="82" t="str">
        <f t="shared" si="46"/>
        <v/>
      </c>
      <c r="L959" s="79" t="str">
        <f ca="1">IFERROR(IF(AND(
MOD(E959-fctlontodouble(VLOOKUP(D959,#REF!,4,FALSE))/360,1)&gt;=MOD((((MID((MID((IF(ISERR(A959),"",fctsoleil(A959,fctlattodouble(VLOOKUP(D959,#REF!,3,FALSE)),fctlontodouble(VLOOKUP(D959,#REF!,4,FALSE)),FALSE))),1,4)),1,2))*60+MID((MID((IF(ISERR(A959),"",fctsoleil(A959,fctlattodouble(VLOOKUP(D959,#REF!,3,FALSE)),fctlontodouble(VLOOKUP(D959,#REF!,4,FALSE)),FALSE))),1,4)),3,4))/(60*24))-fctlontodouble(VLOOKUP(D959,#REF!,4,FALSE))/360,1),
MOD(E959-fctlontodouble(VLOOKUP(D959,#REF!,4,FALSE))/360,1)&lt;MOD((((MID((MID((IF(ISERR(A959),"",fctsoleil(A959,fctlattodouble(VLOOKUP(D959,#REF!,3,FALSE)),fctlontodouble(VLOOKUP(D959,#REF!,4,FALSE)),FALSE))),7,4)),1,2))*60+MID((MID((IF(ISERR(A959),"",fctsoleil(A959,fctlattodouble(VLOOKUP(D959,#REF!,3,FALSE)),fctlontodouble(VLOOKUP(D959,#REF!,4,FALSE)),FALSE))),7,4)),3,4))/(60*24))-fctlontodouble(VLOOKUP(D959,#REF!,4,FALSE))/360,1)
),1," "),"")</f>
        <v/>
      </c>
      <c r="M959" s="79" t="str">
        <f t="shared" si="47"/>
        <v/>
      </c>
      <c r="N959" s="94"/>
      <c r="O959" s="83"/>
      <c r="P959" s="95"/>
      <c r="Q959" s="96"/>
      <c r="R959" s="97" t="str">
        <f>IF(AND(A959&lt;&gt;0,B959&lt;&gt;0,D959&lt;&gt;0,C959&lt;&gt;0,N959&lt;&gt;0),(vol_de_nuit(B959,D959,A959,C959,N959/24)*24),"")</f>
        <v/>
      </c>
      <c r="S959" s="98"/>
      <c r="T959" s="95"/>
      <c r="U959" s="99"/>
      <c r="V959" s="100"/>
      <c r="W959" s="101"/>
      <c r="X959" s="116" t="str">
        <f>IFERROR(IF(AND(VLOOKUP($F959,'Aircraft list'!$A$4:$G$39,2,FALSE)="YES",VLOOKUP($F959,'Aircraft list'!$A$4:$G$39,4,FALSE)="YES"),T959,""),"")</f>
        <v/>
      </c>
      <c r="Y959" s="115" t="str">
        <f>IFERROR(IF(AND(VLOOKUP($F959,'Aircraft list'!$A$4:$G$39,2,FALSE)="YES",VLOOKUP($F959,'Aircraft list'!$A$4:$G$39,4,FALSE)="YES"),V959,""),"")</f>
        <v/>
      </c>
      <c r="Z959" s="116" t="str">
        <f>IFERROR(IF(AND(VLOOKUP($F959,'Aircraft list'!$A$4:$G$39,3,FALSE)="YES",VLOOKUP($F959,'Aircraft list'!$A$4:$G$39,4,FALSE)="YES"),T959,""),"")</f>
        <v/>
      </c>
      <c r="AA959" s="115" t="str">
        <f>IFERROR(IF(AND(VLOOKUP($F959,'Aircraft list'!$A$4:$G$39,3,FALSE)="YES",VLOOKUP($F959,'Aircraft list'!$A$4:$G$39,4,FALSE)="YES"),V959,""),"")</f>
        <v/>
      </c>
      <c r="AB959" s="116" t="str">
        <f>IFERROR(IF(AND(VLOOKUP($F959,'Aircraft list'!$A$4:$G$39,2,FALSE)="YES",VLOOKUP($F959,'Aircraft list'!$A$4:$G$39,6,FALSE)="YES"),T959,""),"")</f>
        <v/>
      </c>
      <c r="AC959" s="115" t="str">
        <f>IFERROR(IF(AND(VLOOKUP($F959,'Aircraft list'!$A$4:$G$39,2,FALSE)="YES",VLOOKUP($F959,'Aircraft list'!$A$4:$G$39,6,FALSE)="YES"),V959,""),"")</f>
        <v/>
      </c>
      <c r="AD959" s="116" t="str">
        <f>IFERROR(IF(AND(VLOOKUP($F959,'Aircraft list'!$A$4:$G$39,3,FALSE)="YES",VLOOKUP($F959,'Aircraft list'!$A$4:$G$39,6,FALSE)="YES"),T959,""),"")</f>
        <v/>
      </c>
      <c r="AE959" s="117" t="str">
        <f>IFERROR(IF(AND(VLOOKUP($F959,'Aircraft list'!$A$4:$G$39,3,FALSE)="YES",VLOOKUP($F959,'Aircraft list'!$A$4:$G$39,6,FALSE)="YES"),U959,""),"")</f>
        <v/>
      </c>
      <c r="AF959" s="115" t="str">
        <f>IFERROR(IF(AND(VLOOKUP($F959,'Aircraft list'!$A$4:$G$39,3,FALSE)="YES",VLOOKUP($F959,'Aircraft list'!$A$4:$G$39,6,FALSE)="YES"),V959,""),"")</f>
        <v/>
      </c>
      <c r="AG959" s="116" t="str">
        <f>IFERROR(IF(VLOOKUP($F959,'Aircraft list'!$A$4:$G$39,5,FALSE)="YES",T959,""),"")</f>
        <v/>
      </c>
      <c r="AH959" s="117" t="str">
        <f>IFERROR(IF(VLOOKUP($F959,'Aircraft list'!$A$4:$G$39,5,FALSE)="YES",U959,""),"")</f>
        <v/>
      </c>
      <c r="AI959" s="115" t="str">
        <f>IFERROR(IF(VLOOKUP($F959,'Aircraft list'!$A$4:$G$39,5,FALSE)="YES",V959,""),"")</f>
        <v/>
      </c>
      <c r="AJ959" s="101"/>
      <c r="AK959" s="101"/>
      <c r="AL959" s="101"/>
      <c r="AM959" s="102" t="str">
        <f>IFERROR(IF(VLOOKUP($F959,'Aircraft list'!$A$4:$G$39,7,FALSE)="YES",N959,""),"")</f>
        <v/>
      </c>
      <c r="AN959" s="112"/>
      <c r="AO959" s="101"/>
      <c r="AP959" s="101"/>
      <c r="AQ959" s="101"/>
      <c r="AR959" s="111"/>
      <c r="AS959" s="102"/>
      <c r="AT959" s="102"/>
    </row>
    <row r="960" spans="1:46" s="50" customFormat="1">
      <c r="A960" s="84"/>
      <c r="B960" s="75"/>
      <c r="C960" s="76"/>
      <c r="D960" s="77"/>
      <c r="E960" s="73" t="str">
        <f t="shared" si="45"/>
        <v/>
      </c>
      <c r="F960" s="79"/>
      <c r="G960" s="80"/>
      <c r="H960" s="50" t="str">
        <f>IFERROR(IF(VLOOKUP(F960,'Aircraft list'!$A$4:$T$59, 3,FALSE)="YES", "ME", "SE" )," ")</f>
        <v xml:space="preserve"> </v>
      </c>
      <c r="I960" s="80"/>
      <c r="J960" s="81" t="str">
        <f ca="1">IFERROR(IF(AND(
MOD(C960-fctlontodouble(VLOOKUP(B960,#REF!,4,FALSE))/360,1)&gt;=MOD((((MID((MID((IF(ISERR(A960),"",fctsoleil(A960,fctlattodouble(VLOOKUP(B960,#REF!,3,FALSE)),fctlontodouble(VLOOKUP(B960,#REF!,4,FALSE)),FALSE))),1,4)),1,2))*60+MID((MID((IF(ISERR(A960),"",fctsoleil(A960,fctlattodouble(VLOOKUP(B960,#REF!,3,FALSE)),fctlontodouble(VLOOKUP(B960,#REF!,4,FALSE)),FALSE))),1,4)),3,4))/(60*24))-fctlontodouble(VLOOKUP(B960,#REF!,4,FALSE))/360,1),
MOD(C960-fctlontodouble(VLOOKUP(B960,#REF!,4,FALSE))/360,1)&lt;MOD((((MID((MID((IF(ISERR(A960),"",fctsoleil(A960,fctlattodouble(VLOOKUP(B960,#REF!,3,FALSE)),fctlontodouble(VLOOKUP(B960,#REF!,4,FALSE)),FALSE))),7,4)),1,2))*60+MID((MID((IF(ISERR(A960),"",fctsoleil(A960,fctlattodouble(VLOOKUP(B960,#REF!,3,FALSE)),fctlontodouble(VLOOKUP(B960,#REF!,4,FALSE)),FALSE))),7,4)),3,4))/(60*24))-fctlontodouble(VLOOKUP(B960,#REF!,4,FALSE))/360,1)
),1,""),"")</f>
        <v/>
      </c>
      <c r="K960" s="82" t="str">
        <f t="shared" si="46"/>
        <v/>
      </c>
      <c r="L960" s="79" t="str">
        <f ca="1">IFERROR(IF(AND(
MOD(E960-fctlontodouble(VLOOKUP(D960,#REF!,4,FALSE))/360,1)&gt;=MOD((((MID((MID((IF(ISERR(A960),"",fctsoleil(A960,fctlattodouble(VLOOKUP(D960,#REF!,3,FALSE)),fctlontodouble(VLOOKUP(D960,#REF!,4,FALSE)),FALSE))),1,4)),1,2))*60+MID((MID((IF(ISERR(A960),"",fctsoleil(A960,fctlattodouble(VLOOKUP(D960,#REF!,3,FALSE)),fctlontodouble(VLOOKUP(D960,#REF!,4,FALSE)),FALSE))),1,4)),3,4))/(60*24))-fctlontodouble(VLOOKUP(D960,#REF!,4,FALSE))/360,1),
MOD(E960-fctlontodouble(VLOOKUP(D960,#REF!,4,FALSE))/360,1)&lt;MOD((((MID((MID((IF(ISERR(A960),"",fctsoleil(A960,fctlattodouble(VLOOKUP(D960,#REF!,3,FALSE)),fctlontodouble(VLOOKUP(D960,#REF!,4,FALSE)),FALSE))),7,4)),1,2))*60+MID((MID((IF(ISERR(A960),"",fctsoleil(A960,fctlattodouble(VLOOKUP(D960,#REF!,3,FALSE)),fctlontodouble(VLOOKUP(D960,#REF!,4,FALSE)),FALSE))),7,4)),3,4))/(60*24))-fctlontodouble(VLOOKUP(D960,#REF!,4,FALSE))/360,1)
),1," "),"")</f>
        <v/>
      </c>
      <c r="M960" s="79" t="str">
        <f t="shared" si="47"/>
        <v/>
      </c>
      <c r="N960" s="94"/>
      <c r="O960" s="83"/>
      <c r="P960" s="95"/>
      <c r="Q960" s="96"/>
      <c r="R960" s="97" t="str">
        <f>IF(AND(A960&lt;&gt;0,B960&lt;&gt;0,D960&lt;&gt;0,C960&lt;&gt;0,N960&lt;&gt;0),(vol_de_nuit(B960,D960,A960,C960,N960/24)*24),"")</f>
        <v/>
      </c>
      <c r="S960" s="98"/>
      <c r="T960" s="95"/>
      <c r="U960" s="99"/>
      <c r="V960" s="100"/>
      <c r="W960" s="101"/>
      <c r="X960" s="116" t="str">
        <f>IFERROR(IF(AND(VLOOKUP($F960,'Aircraft list'!$A$4:$G$39,2,FALSE)="YES",VLOOKUP($F960,'Aircraft list'!$A$4:$G$39,4,FALSE)="YES"),T960,""),"")</f>
        <v/>
      </c>
      <c r="Y960" s="115" t="str">
        <f>IFERROR(IF(AND(VLOOKUP($F960,'Aircraft list'!$A$4:$G$39,2,FALSE)="YES",VLOOKUP($F960,'Aircraft list'!$A$4:$G$39,4,FALSE)="YES"),V960,""),"")</f>
        <v/>
      </c>
      <c r="Z960" s="116" t="str">
        <f>IFERROR(IF(AND(VLOOKUP($F960,'Aircraft list'!$A$4:$G$39,3,FALSE)="YES",VLOOKUP($F960,'Aircraft list'!$A$4:$G$39,4,FALSE)="YES"),T960,""),"")</f>
        <v/>
      </c>
      <c r="AA960" s="115" t="str">
        <f>IFERROR(IF(AND(VLOOKUP($F960,'Aircraft list'!$A$4:$G$39,3,FALSE)="YES",VLOOKUP($F960,'Aircraft list'!$A$4:$G$39,4,FALSE)="YES"),V960,""),"")</f>
        <v/>
      </c>
      <c r="AB960" s="116" t="str">
        <f>IFERROR(IF(AND(VLOOKUP($F960,'Aircraft list'!$A$4:$G$39,2,FALSE)="YES",VLOOKUP($F960,'Aircraft list'!$A$4:$G$39,6,FALSE)="YES"),T960,""),"")</f>
        <v/>
      </c>
      <c r="AC960" s="115" t="str">
        <f>IFERROR(IF(AND(VLOOKUP($F960,'Aircraft list'!$A$4:$G$39,2,FALSE)="YES",VLOOKUP($F960,'Aircraft list'!$A$4:$G$39,6,FALSE)="YES"),V960,""),"")</f>
        <v/>
      </c>
      <c r="AD960" s="116" t="str">
        <f>IFERROR(IF(AND(VLOOKUP($F960,'Aircraft list'!$A$4:$G$39,3,FALSE)="YES",VLOOKUP($F960,'Aircraft list'!$A$4:$G$39,6,FALSE)="YES"),T960,""),"")</f>
        <v/>
      </c>
      <c r="AE960" s="117" t="str">
        <f>IFERROR(IF(AND(VLOOKUP($F960,'Aircraft list'!$A$4:$G$39,3,FALSE)="YES",VLOOKUP($F960,'Aircraft list'!$A$4:$G$39,6,FALSE)="YES"),U960,""),"")</f>
        <v/>
      </c>
      <c r="AF960" s="115" t="str">
        <f>IFERROR(IF(AND(VLOOKUP($F960,'Aircraft list'!$A$4:$G$39,3,FALSE)="YES",VLOOKUP($F960,'Aircraft list'!$A$4:$G$39,6,FALSE)="YES"),V960,""),"")</f>
        <v/>
      </c>
      <c r="AG960" s="116" t="str">
        <f>IFERROR(IF(VLOOKUP($F960,'Aircraft list'!$A$4:$G$39,5,FALSE)="YES",T960,""),"")</f>
        <v/>
      </c>
      <c r="AH960" s="117" t="str">
        <f>IFERROR(IF(VLOOKUP($F960,'Aircraft list'!$A$4:$G$39,5,FALSE)="YES",U960,""),"")</f>
        <v/>
      </c>
      <c r="AI960" s="115" t="str">
        <f>IFERROR(IF(VLOOKUP($F960,'Aircraft list'!$A$4:$G$39,5,FALSE)="YES",V960,""),"")</f>
        <v/>
      </c>
      <c r="AJ960" s="101"/>
      <c r="AK960" s="101"/>
      <c r="AL960" s="101"/>
      <c r="AM960" s="102" t="str">
        <f>IFERROR(IF(VLOOKUP($F960,'Aircraft list'!$A$4:$G$39,7,FALSE)="YES",N960,""),"")</f>
        <v/>
      </c>
      <c r="AN960" s="112"/>
      <c r="AO960" s="101"/>
      <c r="AP960" s="101"/>
      <c r="AQ960" s="101"/>
      <c r="AR960" s="111"/>
      <c r="AS960" s="102"/>
      <c r="AT960" s="102"/>
    </row>
    <row r="961" spans="1:46" s="50" customFormat="1">
      <c r="A961" s="84"/>
      <c r="B961" s="75"/>
      <c r="C961" s="76"/>
      <c r="D961" s="77"/>
      <c r="E961" s="73" t="str">
        <f t="shared" si="45"/>
        <v/>
      </c>
      <c r="F961" s="79"/>
      <c r="G961" s="80"/>
      <c r="H961" s="50" t="str">
        <f>IFERROR(IF(VLOOKUP(F961,'Aircraft list'!$A$4:$T$59, 3,FALSE)="YES", "ME", "SE" )," ")</f>
        <v xml:space="preserve"> </v>
      </c>
      <c r="I961" s="80"/>
      <c r="J961" s="81" t="str">
        <f ca="1">IFERROR(IF(AND(
MOD(C961-fctlontodouble(VLOOKUP(B961,#REF!,4,FALSE))/360,1)&gt;=MOD((((MID((MID((IF(ISERR(A961),"",fctsoleil(A961,fctlattodouble(VLOOKUP(B961,#REF!,3,FALSE)),fctlontodouble(VLOOKUP(B961,#REF!,4,FALSE)),FALSE))),1,4)),1,2))*60+MID((MID((IF(ISERR(A961),"",fctsoleil(A961,fctlattodouble(VLOOKUP(B961,#REF!,3,FALSE)),fctlontodouble(VLOOKUP(B961,#REF!,4,FALSE)),FALSE))),1,4)),3,4))/(60*24))-fctlontodouble(VLOOKUP(B961,#REF!,4,FALSE))/360,1),
MOD(C961-fctlontodouble(VLOOKUP(B961,#REF!,4,FALSE))/360,1)&lt;MOD((((MID((MID((IF(ISERR(A961),"",fctsoleil(A961,fctlattodouble(VLOOKUP(B961,#REF!,3,FALSE)),fctlontodouble(VLOOKUP(B961,#REF!,4,FALSE)),FALSE))),7,4)),1,2))*60+MID((MID((IF(ISERR(A961),"",fctsoleil(A961,fctlattodouble(VLOOKUP(B961,#REF!,3,FALSE)),fctlontodouble(VLOOKUP(B961,#REF!,4,FALSE)),FALSE))),7,4)),3,4))/(60*24))-fctlontodouble(VLOOKUP(B961,#REF!,4,FALSE))/360,1)
),1,""),"")</f>
        <v/>
      </c>
      <c r="K961" s="82" t="str">
        <f t="shared" si="46"/>
        <v/>
      </c>
      <c r="L961" s="79" t="str">
        <f ca="1">IFERROR(IF(AND(
MOD(E961-fctlontodouble(VLOOKUP(D961,#REF!,4,FALSE))/360,1)&gt;=MOD((((MID((MID((IF(ISERR(A961),"",fctsoleil(A961,fctlattodouble(VLOOKUP(D961,#REF!,3,FALSE)),fctlontodouble(VLOOKUP(D961,#REF!,4,FALSE)),FALSE))),1,4)),1,2))*60+MID((MID((IF(ISERR(A961),"",fctsoleil(A961,fctlattodouble(VLOOKUP(D961,#REF!,3,FALSE)),fctlontodouble(VLOOKUP(D961,#REF!,4,FALSE)),FALSE))),1,4)),3,4))/(60*24))-fctlontodouble(VLOOKUP(D961,#REF!,4,FALSE))/360,1),
MOD(E961-fctlontodouble(VLOOKUP(D961,#REF!,4,FALSE))/360,1)&lt;MOD((((MID((MID((IF(ISERR(A961),"",fctsoleil(A961,fctlattodouble(VLOOKUP(D961,#REF!,3,FALSE)),fctlontodouble(VLOOKUP(D961,#REF!,4,FALSE)),FALSE))),7,4)),1,2))*60+MID((MID((IF(ISERR(A961),"",fctsoleil(A961,fctlattodouble(VLOOKUP(D961,#REF!,3,FALSE)),fctlontodouble(VLOOKUP(D961,#REF!,4,FALSE)),FALSE))),7,4)),3,4))/(60*24))-fctlontodouble(VLOOKUP(D961,#REF!,4,FALSE))/360,1)
),1," "),"")</f>
        <v/>
      </c>
      <c r="M961" s="79" t="str">
        <f t="shared" si="47"/>
        <v/>
      </c>
      <c r="N961" s="94"/>
      <c r="O961" s="83"/>
      <c r="P961" s="95"/>
      <c r="Q961" s="96"/>
      <c r="R961" s="97" t="str">
        <f>IF(AND(A961&lt;&gt;0,B961&lt;&gt;0,D961&lt;&gt;0,C961&lt;&gt;0,N961&lt;&gt;0),(vol_de_nuit(B961,D961,A961,C961,N961/24)*24),"")</f>
        <v/>
      </c>
      <c r="S961" s="98"/>
      <c r="T961" s="95"/>
      <c r="U961" s="99"/>
      <c r="V961" s="100"/>
      <c r="W961" s="101"/>
      <c r="X961" s="116" t="str">
        <f>IFERROR(IF(AND(VLOOKUP($F961,'Aircraft list'!$A$4:$G$39,2,FALSE)="YES",VLOOKUP($F961,'Aircraft list'!$A$4:$G$39,4,FALSE)="YES"),T961,""),"")</f>
        <v/>
      </c>
      <c r="Y961" s="115" t="str">
        <f>IFERROR(IF(AND(VLOOKUP($F961,'Aircraft list'!$A$4:$G$39,2,FALSE)="YES",VLOOKUP($F961,'Aircraft list'!$A$4:$G$39,4,FALSE)="YES"),V961,""),"")</f>
        <v/>
      </c>
      <c r="Z961" s="116" t="str">
        <f>IFERROR(IF(AND(VLOOKUP($F961,'Aircraft list'!$A$4:$G$39,3,FALSE)="YES",VLOOKUP($F961,'Aircraft list'!$A$4:$G$39,4,FALSE)="YES"),T961,""),"")</f>
        <v/>
      </c>
      <c r="AA961" s="115" t="str">
        <f>IFERROR(IF(AND(VLOOKUP($F961,'Aircraft list'!$A$4:$G$39,3,FALSE)="YES",VLOOKUP($F961,'Aircraft list'!$A$4:$G$39,4,FALSE)="YES"),V961,""),"")</f>
        <v/>
      </c>
      <c r="AB961" s="116" t="str">
        <f>IFERROR(IF(AND(VLOOKUP($F961,'Aircraft list'!$A$4:$G$39,2,FALSE)="YES",VLOOKUP($F961,'Aircraft list'!$A$4:$G$39,6,FALSE)="YES"),T961,""),"")</f>
        <v/>
      </c>
      <c r="AC961" s="115" t="str">
        <f>IFERROR(IF(AND(VLOOKUP($F961,'Aircraft list'!$A$4:$G$39,2,FALSE)="YES",VLOOKUP($F961,'Aircraft list'!$A$4:$G$39,6,FALSE)="YES"),V961,""),"")</f>
        <v/>
      </c>
      <c r="AD961" s="116" t="str">
        <f>IFERROR(IF(AND(VLOOKUP($F961,'Aircraft list'!$A$4:$G$39,3,FALSE)="YES",VLOOKUP($F961,'Aircraft list'!$A$4:$G$39,6,FALSE)="YES"),T961,""),"")</f>
        <v/>
      </c>
      <c r="AE961" s="117" t="str">
        <f>IFERROR(IF(AND(VLOOKUP($F961,'Aircraft list'!$A$4:$G$39,3,FALSE)="YES",VLOOKUP($F961,'Aircraft list'!$A$4:$G$39,6,FALSE)="YES"),U961,""),"")</f>
        <v/>
      </c>
      <c r="AF961" s="115" t="str">
        <f>IFERROR(IF(AND(VLOOKUP($F961,'Aircraft list'!$A$4:$G$39,3,FALSE)="YES",VLOOKUP($F961,'Aircraft list'!$A$4:$G$39,6,FALSE)="YES"),V961,""),"")</f>
        <v/>
      </c>
      <c r="AG961" s="116" t="str">
        <f>IFERROR(IF(VLOOKUP($F961,'Aircraft list'!$A$4:$G$39,5,FALSE)="YES",T961,""),"")</f>
        <v/>
      </c>
      <c r="AH961" s="117" t="str">
        <f>IFERROR(IF(VLOOKUP($F961,'Aircraft list'!$A$4:$G$39,5,FALSE)="YES",U961,""),"")</f>
        <v/>
      </c>
      <c r="AI961" s="115" t="str">
        <f>IFERROR(IF(VLOOKUP($F961,'Aircraft list'!$A$4:$G$39,5,FALSE)="YES",V961,""),"")</f>
        <v/>
      </c>
      <c r="AJ961" s="101"/>
      <c r="AK961" s="101"/>
      <c r="AL961" s="101"/>
      <c r="AM961" s="102" t="str">
        <f>IFERROR(IF(VLOOKUP($F961,'Aircraft list'!$A$4:$G$39,7,FALSE)="YES",N961,""),"")</f>
        <v/>
      </c>
      <c r="AN961" s="112"/>
      <c r="AO961" s="101"/>
      <c r="AP961" s="101"/>
      <c r="AQ961" s="101"/>
      <c r="AR961" s="111"/>
      <c r="AS961" s="102"/>
      <c r="AT961" s="102"/>
    </row>
    <row r="962" spans="1:46" s="50" customFormat="1">
      <c r="A962" s="84"/>
      <c r="B962" s="75"/>
      <c r="C962" s="76"/>
      <c r="D962" s="77"/>
      <c r="E962" s="73" t="str">
        <f t="shared" si="45"/>
        <v/>
      </c>
      <c r="F962" s="79"/>
      <c r="G962" s="80"/>
      <c r="H962" s="50" t="str">
        <f>IFERROR(IF(VLOOKUP(F962,'Aircraft list'!$A$4:$T$59, 3,FALSE)="YES", "ME", "SE" )," ")</f>
        <v xml:space="preserve"> </v>
      </c>
      <c r="I962" s="80"/>
      <c r="J962" s="81" t="str">
        <f ca="1">IFERROR(IF(AND(
MOD(C962-fctlontodouble(VLOOKUP(B962,#REF!,4,FALSE))/360,1)&gt;=MOD((((MID((MID((IF(ISERR(A962),"",fctsoleil(A962,fctlattodouble(VLOOKUP(B962,#REF!,3,FALSE)),fctlontodouble(VLOOKUP(B962,#REF!,4,FALSE)),FALSE))),1,4)),1,2))*60+MID((MID((IF(ISERR(A962),"",fctsoleil(A962,fctlattodouble(VLOOKUP(B962,#REF!,3,FALSE)),fctlontodouble(VLOOKUP(B962,#REF!,4,FALSE)),FALSE))),1,4)),3,4))/(60*24))-fctlontodouble(VLOOKUP(B962,#REF!,4,FALSE))/360,1),
MOD(C962-fctlontodouble(VLOOKUP(B962,#REF!,4,FALSE))/360,1)&lt;MOD((((MID((MID((IF(ISERR(A962),"",fctsoleil(A962,fctlattodouble(VLOOKUP(B962,#REF!,3,FALSE)),fctlontodouble(VLOOKUP(B962,#REF!,4,FALSE)),FALSE))),7,4)),1,2))*60+MID((MID((IF(ISERR(A962),"",fctsoleil(A962,fctlattodouble(VLOOKUP(B962,#REF!,3,FALSE)),fctlontodouble(VLOOKUP(B962,#REF!,4,FALSE)),FALSE))),7,4)),3,4))/(60*24))-fctlontodouble(VLOOKUP(B962,#REF!,4,FALSE))/360,1)
),1,""),"")</f>
        <v/>
      </c>
      <c r="K962" s="82" t="str">
        <f t="shared" si="46"/>
        <v/>
      </c>
      <c r="L962" s="79" t="str">
        <f ca="1">IFERROR(IF(AND(
MOD(E962-fctlontodouble(VLOOKUP(D962,#REF!,4,FALSE))/360,1)&gt;=MOD((((MID((MID((IF(ISERR(A962),"",fctsoleil(A962,fctlattodouble(VLOOKUP(D962,#REF!,3,FALSE)),fctlontodouble(VLOOKUP(D962,#REF!,4,FALSE)),FALSE))),1,4)),1,2))*60+MID((MID((IF(ISERR(A962),"",fctsoleil(A962,fctlattodouble(VLOOKUP(D962,#REF!,3,FALSE)),fctlontodouble(VLOOKUP(D962,#REF!,4,FALSE)),FALSE))),1,4)),3,4))/(60*24))-fctlontodouble(VLOOKUP(D962,#REF!,4,FALSE))/360,1),
MOD(E962-fctlontodouble(VLOOKUP(D962,#REF!,4,FALSE))/360,1)&lt;MOD((((MID((MID((IF(ISERR(A962),"",fctsoleil(A962,fctlattodouble(VLOOKUP(D962,#REF!,3,FALSE)),fctlontodouble(VLOOKUP(D962,#REF!,4,FALSE)),FALSE))),7,4)),1,2))*60+MID((MID((IF(ISERR(A962),"",fctsoleil(A962,fctlattodouble(VLOOKUP(D962,#REF!,3,FALSE)),fctlontodouble(VLOOKUP(D962,#REF!,4,FALSE)),FALSE))),7,4)),3,4))/(60*24))-fctlontodouble(VLOOKUP(D962,#REF!,4,FALSE))/360,1)
),1," "),"")</f>
        <v/>
      </c>
      <c r="M962" s="79" t="str">
        <f t="shared" si="47"/>
        <v/>
      </c>
      <c r="N962" s="94"/>
      <c r="O962" s="83"/>
      <c r="P962" s="95"/>
      <c r="Q962" s="96"/>
      <c r="R962" s="97" t="str">
        <f>IF(AND(A962&lt;&gt;0,B962&lt;&gt;0,D962&lt;&gt;0,C962&lt;&gt;0,N962&lt;&gt;0),(vol_de_nuit(B962,D962,A962,C962,N962/24)*24),"")</f>
        <v/>
      </c>
      <c r="S962" s="98"/>
      <c r="T962" s="95"/>
      <c r="U962" s="99"/>
      <c r="V962" s="100"/>
      <c r="W962" s="101"/>
      <c r="X962" s="116" t="str">
        <f>IFERROR(IF(AND(VLOOKUP($F962,'Aircraft list'!$A$4:$G$39,2,FALSE)="YES",VLOOKUP($F962,'Aircraft list'!$A$4:$G$39,4,FALSE)="YES"),T962,""),"")</f>
        <v/>
      </c>
      <c r="Y962" s="115" t="str">
        <f>IFERROR(IF(AND(VLOOKUP($F962,'Aircraft list'!$A$4:$G$39,2,FALSE)="YES",VLOOKUP($F962,'Aircraft list'!$A$4:$G$39,4,FALSE)="YES"),V962,""),"")</f>
        <v/>
      </c>
      <c r="Z962" s="116" t="str">
        <f>IFERROR(IF(AND(VLOOKUP($F962,'Aircraft list'!$A$4:$G$39,3,FALSE)="YES",VLOOKUP($F962,'Aircraft list'!$A$4:$G$39,4,FALSE)="YES"),T962,""),"")</f>
        <v/>
      </c>
      <c r="AA962" s="115" t="str">
        <f>IFERROR(IF(AND(VLOOKUP($F962,'Aircraft list'!$A$4:$G$39,3,FALSE)="YES",VLOOKUP($F962,'Aircraft list'!$A$4:$G$39,4,FALSE)="YES"),V962,""),"")</f>
        <v/>
      </c>
      <c r="AB962" s="116" t="str">
        <f>IFERROR(IF(AND(VLOOKUP($F962,'Aircraft list'!$A$4:$G$39,2,FALSE)="YES",VLOOKUP($F962,'Aircraft list'!$A$4:$G$39,6,FALSE)="YES"),T962,""),"")</f>
        <v/>
      </c>
      <c r="AC962" s="115" t="str">
        <f>IFERROR(IF(AND(VLOOKUP($F962,'Aircraft list'!$A$4:$G$39,2,FALSE)="YES",VLOOKUP($F962,'Aircraft list'!$A$4:$G$39,6,FALSE)="YES"),V962,""),"")</f>
        <v/>
      </c>
      <c r="AD962" s="116" t="str">
        <f>IFERROR(IF(AND(VLOOKUP($F962,'Aircraft list'!$A$4:$G$39,3,FALSE)="YES",VLOOKUP($F962,'Aircraft list'!$A$4:$G$39,6,FALSE)="YES"),T962,""),"")</f>
        <v/>
      </c>
      <c r="AE962" s="117" t="str">
        <f>IFERROR(IF(AND(VLOOKUP($F962,'Aircraft list'!$A$4:$G$39,3,FALSE)="YES",VLOOKUP($F962,'Aircraft list'!$A$4:$G$39,6,FALSE)="YES"),U962,""),"")</f>
        <v/>
      </c>
      <c r="AF962" s="115" t="str">
        <f>IFERROR(IF(AND(VLOOKUP($F962,'Aircraft list'!$A$4:$G$39,3,FALSE)="YES",VLOOKUP($F962,'Aircraft list'!$A$4:$G$39,6,FALSE)="YES"),V962,""),"")</f>
        <v/>
      </c>
      <c r="AG962" s="116" t="str">
        <f>IFERROR(IF(VLOOKUP($F962,'Aircraft list'!$A$4:$G$39,5,FALSE)="YES",T962,""),"")</f>
        <v/>
      </c>
      <c r="AH962" s="117" t="str">
        <f>IFERROR(IF(VLOOKUP($F962,'Aircraft list'!$A$4:$G$39,5,FALSE)="YES",U962,""),"")</f>
        <v/>
      </c>
      <c r="AI962" s="115" t="str">
        <f>IFERROR(IF(VLOOKUP($F962,'Aircraft list'!$A$4:$G$39,5,FALSE)="YES",V962,""),"")</f>
        <v/>
      </c>
      <c r="AJ962" s="101"/>
      <c r="AK962" s="101"/>
      <c r="AL962" s="101"/>
      <c r="AM962" s="102" t="str">
        <f>IFERROR(IF(VLOOKUP($F962,'Aircraft list'!$A$4:$G$39,7,FALSE)="YES",N962,""),"")</f>
        <v/>
      </c>
      <c r="AN962" s="112"/>
      <c r="AO962" s="101"/>
      <c r="AP962" s="101"/>
      <c r="AQ962" s="101"/>
      <c r="AR962" s="111"/>
      <c r="AS962" s="102"/>
      <c r="AT962" s="102"/>
    </row>
    <row r="963" spans="1:46" s="50" customFormat="1">
      <c r="A963" s="84"/>
      <c r="B963" s="75"/>
      <c r="C963" s="76"/>
      <c r="D963" s="77"/>
      <c r="E963" s="73" t="str">
        <f t="shared" si="45"/>
        <v/>
      </c>
      <c r="F963" s="79"/>
      <c r="G963" s="80"/>
      <c r="H963" s="50" t="str">
        <f>IFERROR(IF(VLOOKUP(F963,'Aircraft list'!$A$4:$T$59, 3,FALSE)="YES", "ME", "SE" )," ")</f>
        <v xml:space="preserve"> </v>
      </c>
      <c r="I963" s="80"/>
      <c r="J963" s="81" t="str">
        <f ca="1">IFERROR(IF(AND(
MOD(C963-fctlontodouble(VLOOKUP(B963,#REF!,4,FALSE))/360,1)&gt;=MOD((((MID((MID((IF(ISERR(A963),"",fctsoleil(A963,fctlattodouble(VLOOKUP(B963,#REF!,3,FALSE)),fctlontodouble(VLOOKUP(B963,#REF!,4,FALSE)),FALSE))),1,4)),1,2))*60+MID((MID((IF(ISERR(A963),"",fctsoleil(A963,fctlattodouble(VLOOKUP(B963,#REF!,3,FALSE)),fctlontodouble(VLOOKUP(B963,#REF!,4,FALSE)),FALSE))),1,4)),3,4))/(60*24))-fctlontodouble(VLOOKUP(B963,#REF!,4,FALSE))/360,1),
MOD(C963-fctlontodouble(VLOOKUP(B963,#REF!,4,FALSE))/360,1)&lt;MOD((((MID((MID((IF(ISERR(A963),"",fctsoleil(A963,fctlattodouble(VLOOKUP(B963,#REF!,3,FALSE)),fctlontodouble(VLOOKUP(B963,#REF!,4,FALSE)),FALSE))),7,4)),1,2))*60+MID((MID((IF(ISERR(A963),"",fctsoleil(A963,fctlattodouble(VLOOKUP(B963,#REF!,3,FALSE)),fctlontodouble(VLOOKUP(B963,#REF!,4,FALSE)),FALSE))),7,4)),3,4))/(60*24))-fctlontodouble(VLOOKUP(B963,#REF!,4,FALSE))/360,1)
),1,""),"")</f>
        <v/>
      </c>
      <c r="K963" s="82" t="str">
        <f t="shared" si="46"/>
        <v/>
      </c>
      <c r="L963" s="79" t="str">
        <f ca="1">IFERROR(IF(AND(
MOD(E963-fctlontodouble(VLOOKUP(D963,#REF!,4,FALSE))/360,1)&gt;=MOD((((MID((MID((IF(ISERR(A963),"",fctsoleil(A963,fctlattodouble(VLOOKUP(D963,#REF!,3,FALSE)),fctlontodouble(VLOOKUP(D963,#REF!,4,FALSE)),FALSE))),1,4)),1,2))*60+MID((MID((IF(ISERR(A963),"",fctsoleil(A963,fctlattodouble(VLOOKUP(D963,#REF!,3,FALSE)),fctlontodouble(VLOOKUP(D963,#REF!,4,FALSE)),FALSE))),1,4)),3,4))/(60*24))-fctlontodouble(VLOOKUP(D963,#REF!,4,FALSE))/360,1),
MOD(E963-fctlontodouble(VLOOKUP(D963,#REF!,4,FALSE))/360,1)&lt;MOD((((MID((MID((IF(ISERR(A963),"",fctsoleil(A963,fctlattodouble(VLOOKUP(D963,#REF!,3,FALSE)),fctlontodouble(VLOOKUP(D963,#REF!,4,FALSE)),FALSE))),7,4)),1,2))*60+MID((MID((IF(ISERR(A963),"",fctsoleil(A963,fctlattodouble(VLOOKUP(D963,#REF!,3,FALSE)),fctlontodouble(VLOOKUP(D963,#REF!,4,FALSE)),FALSE))),7,4)),3,4))/(60*24))-fctlontodouble(VLOOKUP(D963,#REF!,4,FALSE))/360,1)
),1," "),"")</f>
        <v/>
      </c>
      <c r="M963" s="79" t="str">
        <f t="shared" si="47"/>
        <v/>
      </c>
      <c r="N963" s="94"/>
      <c r="O963" s="83"/>
      <c r="P963" s="95"/>
      <c r="Q963" s="96"/>
      <c r="R963" s="97" t="str">
        <f>IF(AND(A963&lt;&gt;0,B963&lt;&gt;0,D963&lt;&gt;0,C963&lt;&gt;0,N963&lt;&gt;0),(vol_de_nuit(B963,D963,A963,C963,N963/24)*24),"")</f>
        <v/>
      </c>
      <c r="S963" s="98"/>
      <c r="T963" s="95"/>
      <c r="U963" s="99"/>
      <c r="V963" s="100"/>
      <c r="W963" s="101"/>
      <c r="X963" s="116" t="str">
        <f>IFERROR(IF(AND(VLOOKUP($F963,'Aircraft list'!$A$4:$G$39,2,FALSE)="YES",VLOOKUP($F963,'Aircraft list'!$A$4:$G$39,4,FALSE)="YES"),T963,""),"")</f>
        <v/>
      </c>
      <c r="Y963" s="115" t="str">
        <f>IFERROR(IF(AND(VLOOKUP($F963,'Aircraft list'!$A$4:$G$39,2,FALSE)="YES",VLOOKUP($F963,'Aircraft list'!$A$4:$G$39,4,FALSE)="YES"),V963,""),"")</f>
        <v/>
      </c>
      <c r="Z963" s="116" t="str">
        <f>IFERROR(IF(AND(VLOOKUP($F963,'Aircraft list'!$A$4:$G$39,3,FALSE)="YES",VLOOKUP($F963,'Aircraft list'!$A$4:$G$39,4,FALSE)="YES"),T963,""),"")</f>
        <v/>
      </c>
      <c r="AA963" s="115" t="str">
        <f>IFERROR(IF(AND(VLOOKUP($F963,'Aircraft list'!$A$4:$G$39,3,FALSE)="YES",VLOOKUP($F963,'Aircraft list'!$A$4:$G$39,4,FALSE)="YES"),V963,""),"")</f>
        <v/>
      </c>
      <c r="AB963" s="116" t="str">
        <f>IFERROR(IF(AND(VLOOKUP($F963,'Aircraft list'!$A$4:$G$39,2,FALSE)="YES",VLOOKUP($F963,'Aircraft list'!$A$4:$G$39,6,FALSE)="YES"),T963,""),"")</f>
        <v/>
      </c>
      <c r="AC963" s="115" t="str">
        <f>IFERROR(IF(AND(VLOOKUP($F963,'Aircraft list'!$A$4:$G$39,2,FALSE)="YES",VLOOKUP($F963,'Aircraft list'!$A$4:$G$39,6,FALSE)="YES"),V963,""),"")</f>
        <v/>
      </c>
      <c r="AD963" s="116" t="str">
        <f>IFERROR(IF(AND(VLOOKUP($F963,'Aircraft list'!$A$4:$G$39,3,FALSE)="YES",VLOOKUP($F963,'Aircraft list'!$A$4:$G$39,6,FALSE)="YES"),T963,""),"")</f>
        <v/>
      </c>
      <c r="AE963" s="117" t="str">
        <f>IFERROR(IF(AND(VLOOKUP($F963,'Aircraft list'!$A$4:$G$39,3,FALSE)="YES",VLOOKUP($F963,'Aircraft list'!$A$4:$G$39,6,FALSE)="YES"),U963,""),"")</f>
        <v/>
      </c>
      <c r="AF963" s="115" t="str">
        <f>IFERROR(IF(AND(VLOOKUP($F963,'Aircraft list'!$A$4:$G$39,3,FALSE)="YES",VLOOKUP($F963,'Aircraft list'!$A$4:$G$39,6,FALSE)="YES"),V963,""),"")</f>
        <v/>
      </c>
      <c r="AG963" s="116" t="str">
        <f>IFERROR(IF(VLOOKUP($F963,'Aircraft list'!$A$4:$G$39,5,FALSE)="YES",T963,""),"")</f>
        <v/>
      </c>
      <c r="AH963" s="117" t="str">
        <f>IFERROR(IF(VLOOKUP($F963,'Aircraft list'!$A$4:$G$39,5,FALSE)="YES",U963,""),"")</f>
        <v/>
      </c>
      <c r="AI963" s="115" t="str">
        <f>IFERROR(IF(VLOOKUP($F963,'Aircraft list'!$A$4:$G$39,5,FALSE)="YES",V963,""),"")</f>
        <v/>
      </c>
      <c r="AJ963" s="101"/>
      <c r="AK963" s="101"/>
      <c r="AL963" s="101"/>
      <c r="AM963" s="102" t="str">
        <f>IFERROR(IF(VLOOKUP($F963,'Aircraft list'!$A$4:$G$39,7,FALSE)="YES",N963,""),"")</f>
        <v/>
      </c>
      <c r="AN963" s="112"/>
      <c r="AO963" s="101"/>
      <c r="AP963" s="101"/>
      <c r="AQ963" s="101"/>
      <c r="AR963" s="111"/>
      <c r="AS963" s="102"/>
      <c r="AT963" s="102"/>
    </row>
    <row r="964" spans="1:46" s="50" customFormat="1">
      <c r="A964" s="84"/>
      <c r="B964" s="75"/>
      <c r="C964" s="76"/>
      <c r="D964" s="77"/>
      <c r="E964" s="73" t="str">
        <f t="shared" si="45"/>
        <v/>
      </c>
      <c r="F964" s="79"/>
      <c r="G964" s="80"/>
      <c r="H964" s="50" t="str">
        <f>IFERROR(IF(VLOOKUP(F964,'Aircraft list'!$A$4:$T$59, 3,FALSE)="YES", "ME", "SE" )," ")</f>
        <v xml:space="preserve"> </v>
      </c>
      <c r="I964" s="80"/>
      <c r="J964" s="81" t="str">
        <f ca="1">IFERROR(IF(AND(
MOD(C964-fctlontodouble(VLOOKUP(B964,#REF!,4,FALSE))/360,1)&gt;=MOD((((MID((MID((IF(ISERR(A964),"",fctsoleil(A964,fctlattodouble(VLOOKUP(B964,#REF!,3,FALSE)),fctlontodouble(VLOOKUP(B964,#REF!,4,FALSE)),FALSE))),1,4)),1,2))*60+MID((MID((IF(ISERR(A964),"",fctsoleil(A964,fctlattodouble(VLOOKUP(B964,#REF!,3,FALSE)),fctlontodouble(VLOOKUP(B964,#REF!,4,FALSE)),FALSE))),1,4)),3,4))/(60*24))-fctlontodouble(VLOOKUP(B964,#REF!,4,FALSE))/360,1),
MOD(C964-fctlontodouble(VLOOKUP(B964,#REF!,4,FALSE))/360,1)&lt;MOD((((MID((MID((IF(ISERR(A964),"",fctsoleil(A964,fctlattodouble(VLOOKUP(B964,#REF!,3,FALSE)),fctlontodouble(VLOOKUP(B964,#REF!,4,FALSE)),FALSE))),7,4)),1,2))*60+MID((MID((IF(ISERR(A964),"",fctsoleil(A964,fctlattodouble(VLOOKUP(B964,#REF!,3,FALSE)),fctlontodouble(VLOOKUP(B964,#REF!,4,FALSE)),FALSE))),7,4)),3,4))/(60*24))-fctlontodouble(VLOOKUP(B964,#REF!,4,FALSE))/360,1)
),1,""),"")</f>
        <v/>
      </c>
      <c r="K964" s="82" t="str">
        <f t="shared" si="46"/>
        <v/>
      </c>
      <c r="L964" s="79" t="str">
        <f ca="1">IFERROR(IF(AND(
MOD(E964-fctlontodouble(VLOOKUP(D964,#REF!,4,FALSE))/360,1)&gt;=MOD((((MID((MID((IF(ISERR(A964),"",fctsoleil(A964,fctlattodouble(VLOOKUP(D964,#REF!,3,FALSE)),fctlontodouble(VLOOKUP(D964,#REF!,4,FALSE)),FALSE))),1,4)),1,2))*60+MID((MID((IF(ISERR(A964),"",fctsoleil(A964,fctlattodouble(VLOOKUP(D964,#REF!,3,FALSE)),fctlontodouble(VLOOKUP(D964,#REF!,4,FALSE)),FALSE))),1,4)),3,4))/(60*24))-fctlontodouble(VLOOKUP(D964,#REF!,4,FALSE))/360,1),
MOD(E964-fctlontodouble(VLOOKUP(D964,#REF!,4,FALSE))/360,1)&lt;MOD((((MID((MID((IF(ISERR(A964),"",fctsoleil(A964,fctlattodouble(VLOOKUP(D964,#REF!,3,FALSE)),fctlontodouble(VLOOKUP(D964,#REF!,4,FALSE)),FALSE))),7,4)),1,2))*60+MID((MID((IF(ISERR(A964),"",fctsoleil(A964,fctlattodouble(VLOOKUP(D964,#REF!,3,FALSE)),fctlontodouble(VLOOKUP(D964,#REF!,4,FALSE)),FALSE))),7,4)),3,4))/(60*24))-fctlontodouble(VLOOKUP(D964,#REF!,4,FALSE))/360,1)
),1," "),"")</f>
        <v/>
      </c>
      <c r="M964" s="79" t="str">
        <f t="shared" si="47"/>
        <v/>
      </c>
      <c r="N964" s="94"/>
      <c r="O964" s="83"/>
      <c r="P964" s="95"/>
      <c r="Q964" s="96"/>
      <c r="R964" s="97" t="str">
        <f>IF(AND(A964&lt;&gt;0,B964&lt;&gt;0,D964&lt;&gt;0,C964&lt;&gt;0,N964&lt;&gt;0),(vol_de_nuit(B964,D964,A964,C964,N964/24)*24),"")</f>
        <v/>
      </c>
      <c r="S964" s="98"/>
      <c r="T964" s="95"/>
      <c r="U964" s="99"/>
      <c r="V964" s="100"/>
      <c r="W964" s="101"/>
      <c r="X964" s="116" t="str">
        <f>IFERROR(IF(AND(VLOOKUP($F964,'Aircraft list'!$A$4:$G$39,2,FALSE)="YES",VLOOKUP($F964,'Aircraft list'!$A$4:$G$39,4,FALSE)="YES"),T964,""),"")</f>
        <v/>
      </c>
      <c r="Y964" s="115" t="str">
        <f>IFERROR(IF(AND(VLOOKUP($F964,'Aircraft list'!$A$4:$G$39,2,FALSE)="YES",VLOOKUP($F964,'Aircraft list'!$A$4:$G$39,4,FALSE)="YES"),V964,""),"")</f>
        <v/>
      </c>
      <c r="Z964" s="116" t="str">
        <f>IFERROR(IF(AND(VLOOKUP($F964,'Aircraft list'!$A$4:$G$39,3,FALSE)="YES",VLOOKUP($F964,'Aircraft list'!$A$4:$G$39,4,FALSE)="YES"),T964,""),"")</f>
        <v/>
      </c>
      <c r="AA964" s="115" t="str">
        <f>IFERROR(IF(AND(VLOOKUP($F964,'Aircraft list'!$A$4:$G$39,3,FALSE)="YES",VLOOKUP($F964,'Aircraft list'!$A$4:$G$39,4,FALSE)="YES"),V964,""),"")</f>
        <v/>
      </c>
      <c r="AB964" s="116" t="str">
        <f>IFERROR(IF(AND(VLOOKUP($F964,'Aircraft list'!$A$4:$G$39,2,FALSE)="YES",VLOOKUP($F964,'Aircraft list'!$A$4:$G$39,6,FALSE)="YES"),T964,""),"")</f>
        <v/>
      </c>
      <c r="AC964" s="115" t="str">
        <f>IFERROR(IF(AND(VLOOKUP($F964,'Aircraft list'!$A$4:$G$39,2,FALSE)="YES",VLOOKUP($F964,'Aircraft list'!$A$4:$G$39,6,FALSE)="YES"),V964,""),"")</f>
        <v/>
      </c>
      <c r="AD964" s="116" t="str">
        <f>IFERROR(IF(AND(VLOOKUP($F964,'Aircraft list'!$A$4:$G$39,3,FALSE)="YES",VLOOKUP($F964,'Aircraft list'!$A$4:$G$39,6,FALSE)="YES"),T964,""),"")</f>
        <v/>
      </c>
      <c r="AE964" s="117" t="str">
        <f>IFERROR(IF(AND(VLOOKUP($F964,'Aircraft list'!$A$4:$G$39,3,FALSE)="YES",VLOOKUP($F964,'Aircraft list'!$A$4:$G$39,6,FALSE)="YES"),U964,""),"")</f>
        <v/>
      </c>
      <c r="AF964" s="115" t="str">
        <f>IFERROR(IF(AND(VLOOKUP($F964,'Aircraft list'!$A$4:$G$39,3,FALSE)="YES",VLOOKUP($F964,'Aircraft list'!$A$4:$G$39,6,FALSE)="YES"),V964,""),"")</f>
        <v/>
      </c>
      <c r="AG964" s="116" t="str">
        <f>IFERROR(IF(VLOOKUP($F964,'Aircraft list'!$A$4:$G$39,5,FALSE)="YES",T964,""),"")</f>
        <v/>
      </c>
      <c r="AH964" s="117" t="str">
        <f>IFERROR(IF(VLOOKUP($F964,'Aircraft list'!$A$4:$G$39,5,FALSE)="YES",U964,""),"")</f>
        <v/>
      </c>
      <c r="AI964" s="115" t="str">
        <f>IFERROR(IF(VLOOKUP($F964,'Aircraft list'!$A$4:$G$39,5,FALSE)="YES",V964,""),"")</f>
        <v/>
      </c>
      <c r="AJ964" s="101"/>
      <c r="AK964" s="101"/>
      <c r="AL964" s="101"/>
      <c r="AM964" s="102" t="str">
        <f>IFERROR(IF(VLOOKUP($F964,'Aircraft list'!$A$4:$G$39,7,FALSE)="YES",N964,""),"")</f>
        <v/>
      </c>
      <c r="AN964" s="112"/>
      <c r="AO964" s="101"/>
      <c r="AP964" s="101"/>
      <c r="AQ964" s="101"/>
      <c r="AR964" s="111"/>
      <c r="AS964" s="102"/>
      <c r="AT964" s="102"/>
    </row>
    <row r="965" spans="1:46" s="50" customFormat="1">
      <c r="A965" s="84"/>
      <c r="B965" s="75"/>
      <c r="C965" s="76"/>
      <c r="D965" s="77"/>
      <c r="E965" s="73" t="str">
        <f t="shared" si="45"/>
        <v/>
      </c>
      <c r="F965" s="79"/>
      <c r="G965" s="80"/>
      <c r="H965" s="50" t="str">
        <f>IFERROR(IF(VLOOKUP(F965,'Aircraft list'!$A$4:$T$59, 3,FALSE)="YES", "ME", "SE" )," ")</f>
        <v xml:space="preserve"> </v>
      </c>
      <c r="I965" s="80"/>
      <c r="J965" s="81" t="str">
        <f ca="1">IFERROR(IF(AND(
MOD(C965-fctlontodouble(VLOOKUP(B965,#REF!,4,FALSE))/360,1)&gt;=MOD((((MID((MID((IF(ISERR(A965),"",fctsoleil(A965,fctlattodouble(VLOOKUP(B965,#REF!,3,FALSE)),fctlontodouble(VLOOKUP(B965,#REF!,4,FALSE)),FALSE))),1,4)),1,2))*60+MID((MID((IF(ISERR(A965),"",fctsoleil(A965,fctlattodouble(VLOOKUP(B965,#REF!,3,FALSE)),fctlontodouble(VLOOKUP(B965,#REF!,4,FALSE)),FALSE))),1,4)),3,4))/(60*24))-fctlontodouble(VLOOKUP(B965,#REF!,4,FALSE))/360,1),
MOD(C965-fctlontodouble(VLOOKUP(B965,#REF!,4,FALSE))/360,1)&lt;MOD((((MID((MID((IF(ISERR(A965),"",fctsoleil(A965,fctlattodouble(VLOOKUP(B965,#REF!,3,FALSE)),fctlontodouble(VLOOKUP(B965,#REF!,4,FALSE)),FALSE))),7,4)),1,2))*60+MID((MID((IF(ISERR(A965),"",fctsoleil(A965,fctlattodouble(VLOOKUP(B965,#REF!,3,FALSE)),fctlontodouble(VLOOKUP(B965,#REF!,4,FALSE)),FALSE))),7,4)),3,4))/(60*24))-fctlontodouble(VLOOKUP(B965,#REF!,4,FALSE))/360,1)
),1,""),"")</f>
        <v/>
      </c>
      <c r="K965" s="82" t="str">
        <f t="shared" si="46"/>
        <v/>
      </c>
      <c r="L965" s="79" t="str">
        <f ca="1">IFERROR(IF(AND(
MOD(E965-fctlontodouble(VLOOKUP(D965,#REF!,4,FALSE))/360,1)&gt;=MOD((((MID((MID((IF(ISERR(A965),"",fctsoleil(A965,fctlattodouble(VLOOKUP(D965,#REF!,3,FALSE)),fctlontodouble(VLOOKUP(D965,#REF!,4,FALSE)),FALSE))),1,4)),1,2))*60+MID((MID((IF(ISERR(A965),"",fctsoleil(A965,fctlattodouble(VLOOKUP(D965,#REF!,3,FALSE)),fctlontodouble(VLOOKUP(D965,#REF!,4,FALSE)),FALSE))),1,4)),3,4))/(60*24))-fctlontodouble(VLOOKUP(D965,#REF!,4,FALSE))/360,1),
MOD(E965-fctlontodouble(VLOOKUP(D965,#REF!,4,FALSE))/360,1)&lt;MOD((((MID((MID((IF(ISERR(A965),"",fctsoleil(A965,fctlattodouble(VLOOKUP(D965,#REF!,3,FALSE)),fctlontodouble(VLOOKUP(D965,#REF!,4,FALSE)),FALSE))),7,4)),1,2))*60+MID((MID((IF(ISERR(A965),"",fctsoleil(A965,fctlattodouble(VLOOKUP(D965,#REF!,3,FALSE)),fctlontodouble(VLOOKUP(D965,#REF!,4,FALSE)),FALSE))),7,4)),3,4))/(60*24))-fctlontodouble(VLOOKUP(D965,#REF!,4,FALSE))/360,1)
),1," "),"")</f>
        <v/>
      </c>
      <c r="M965" s="79" t="str">
        <f t="shared" si="47"/>
        <v/>
      </c>
      <c r="N965" s="94"/>
      <c r="O965" s="83"/>
      <c r="P965" s="95"/>
      <c r="Q965" s="96"/>
      <c r="R965" s="97" t="str">
        <f>IF(AND(A965&lt;&gt;0,B965&lt;&gt;0,D965&lt;&gt;0,C965&lt;&gt;0,N965&lt;&gt;0),(vol_de_nuit(B965,D965,A965,C965,N965/24)*24),"")</f>
        <v/>
      </c>
      <c r="S965" s="98"/>
      <c r="T965" s="95"/>
      <c r="U965" s="99"/>
      <c r="V965" s="100"/>
      <c r="W965" s="101"/>
      <c r="X965" s="116" t="str">
        <f>IFERROR(IF(AND(VLOOKUP($F965,'Aircraft list'!$A$4:$G$39,2,FALSE)="YES",VLOOKUP($F965,'Aircraft list'!$A$4:$G$39,4,FALSE)="YES"),T965,""),"")</f>
        <v/>
      </c>
      <c r="Y965" s="115" t="str">
        <f>IFERROR(IF(AND(VLOOKUP($F965,'Aircraft list'!$A$4:$G$39,2,FALSE)="YES",VLOOKUP($F965,'Aircraft list'!$A$4:$G$39,4,FALSE)="YES"),V965,""),"")</f>
        <v/>
      </c>
      <c r="Z965" s="116" t="str">
        <f>IFERROR(IF(AND(VLOOKUP($F965,'Aircraft list'!$A$4:$G$39,3,FALSE)="YES",VLOOKUP($F965,'Aircraft list'!$A$4:$G$39,4,FALSE)="YES"),T965,""),"")</f>
        <v/>
      </c>
      <c r="AA965" s="115" t="str">
        <f>IFERROR(IF(AND(VLOOKUP($F965,'Aircraft list'!$A$4:$G$39,3,FALSE)="YES",VLOOKUP($F965,'Aircraft list'!$A$4:$G$39,4,FALSE)="YES"),V965,""),"")</f>
        <v/>
      </c>
      <c r="AB965" s="116" t="str">
        <f>IFERROR(IF(AND(VLOOKUP($F965,'Aircraft list'!$A$4:$G$39,2,FALSE)="YES",VLOOKUP($F965,'Aircraft list'!$A$4:$G$39,6,FALSE)="YES"),T965,""),"")</f>
        <v/>
      </c>
      <c r="AC965" s="115" t="str">
        <f>IFERROR(IF(AND(VLOOKUP($F965,'Aircraft list'!$A$4:$G$39,2,FALSE)="YES",VLOOKUP($F965,'Aircraft list'!$A$4:$G$39,6,FALSE)="YES"),V965,""),"")</f>
        <v/>
      </c>
      <c r="AD965" s="116" t="str">
        <f>IFERROR(IF(AND(VLOOKUP($F965,'Aircraft list'!$A$4:$G$39,3,FALSE)="YES",VLOOKUP($F965,'Aircraft list'!$A$4:$G$39,6,FALSE)="YES"),T965,""),"")</f>
        <v/>
      </c>
      <c r="AE965" s="117" t="str">
        <f>IFERROR(IF(AND(VLOOKUP($F965,'Aircraft list'!$A$4:$G$39,3,FALSE)="YES",VLOOKUP($F965,'Aircraft list'!$A$4:$G$39,6,FALSE)="YES"),U965,""),"")</f>
        <v/>
      </c>
      <c r="AF965" s="115" t="str">
        <f>IFERROR(IF(AND(VLOOKUP($F965,'Aircraft list'!$A$4:$G$39,3,FALSE)="YES",VLOOKUP($F965,'Aircraft list'!$A$4:$G$39,6,FALSE)="YES"),V965,""),"")</f>
        <v/>
      </c>
      <c r="AG965" s="116" t="str">
        <f>IFERROR(IF(VLOOKUP($F965,'Aircraft list'!$A$4:$G$39,5,FALSE)="YES",T965,""),"")</f>
        <v/>
      </c>
      <c r="AH965" s="117" t="str">
        <f>IFERROR(IF(VLOOKUP($F965,'Aircraft list'!$A$4:$G$39,5,FALSE)="YES",U965,""),"")</f>
        <v/>
      </c>
      <c r="AI965" s="115" t="str">
        <f>IFERROR(IF(VLOOKUP($F965,'Aircraft list'!$A$4:$G$39,5,FALSE)="YES",V965,""),"")</f>
        <v/>
      </c>
      <c r="AJ965" s="101"/>
      <c r="AK965" s="101"/>
      <c r="AL965" s="101"/>
      <c r="AM965" s="102" t="str">
        <f>IFERROR(IF(VLOOKUP($F965,'Aircraft list'!$A$4:$G$39,7,FALSE)="YES",N965,""),"")</f>
        <v/>
      </c>
      <c r="AN965" s="112"/>
      <c r="AO965" s="101"/>
      <c r="AP965" s="101"/>
      <c r="AQ965" s="101"/>
      <c r="AR965" s="111"/>
      <c r="AS965" s="102"/>
      <c r="AT965" s="102"/>
    </row>
    <row r="966" spans="1:46" s="50" customFormat="1">
      <c r="A966" s="84"/>
      <c r="B966" s="75"/>
      <c r="C966" s="76"/>
      <c r="D966" s="77"/>
      <c r="E966" s="73" t="str">
        <f t="shared" si="45"/>
        <v/>
      </c>
      <c r="F966" s="79"/>
      <c r="G966" s="80"/>
      <c r="H966" s="50" t="str">
        <f>IFERROR(IF(VLOOKUP(F966,'Aircraft list'!$A$4:$T$59, 3,FALSE)="YES", "ME", "SE" )," ")</f>
        <v xml:space="preserve"> </v>
      </c>
      <c r="I966" s="80"/>
      <c r="J966" s="81" t="str">
        <f ca="1">IFERROR(IF(AND(
MOD(C966-fctlontodouble(VLOOKUP(B966,#REF!,4,FALSE))/360,1)&gt;=MOD((((MID((MID((IF(ISERR(A966),"",fctsoleil(A966,fctlattodouble(VLOOKUP(B966,#REF!,3,FALSE)),fctlontodouble(VLOOKUP(B966,#REF!,4,FALSE)),FALSE))),1,4)),1,2))*60+MID((MID((IF(ISERR(A966),"",fctsoleil(A966,fctlattodouble(VLOOKUP(B966,#REF!,3,FALSE)),fctlontodouble(VLOOKUP(B966,#REF!,4,FALSE)),FALSE))),1,4)),3,4))/(60*24))-fctlontodouble(VLOOKUP(B966,#REF!,4,FALSE))/360,1),
MOD(C966-fctlontodouble(VLOOKUP(B966,#REF!,4,FALSE))/360,1)&lt;MOD((((MID((MID((IF(ISERR(A966),"",fctsoleil(A966,fctlattodouble(VLOOKUP(B966,#REF!,3,FALSE)),fctlontodouble(VLOOKUP(B966,#REF!,4,FALSE)),FALSE))),7,4)),1,2))*60+MID((MID((IF(ISERR(A966),"",fctsoleil(A966,fctlattodouble(VLOOKUP(B966,#REF!,3,FALSE)),fctlontodouble(VLOOKUP(B966,#REF!,4,FALSE)),FALSE))),7,4)),3,4))/(60*24))-fctlontodouble(VLOOKUP(B966,#REF!,4,FALSE))/360,1)
),1,""),"")</f>
        <v/>
      </c>
      <c r="K966" s="82" t="str">
        <f t="shared" si="46"/>
        <v/>
      </c>
      <c r="L966" s="79" t="str">
        <f ca="1">IFERROR(IF(AND(
MOD(E966-fctlontodouble(VLOOKUP(D966,#REF!,4,FALSE))/360,1)&gt;=MOD((((MID((MID((IF(ISERR(A966),"",fctsoleil(A966,fctlattodouble(VLOOKUP(D966,#REF!,3,FALSE)),fctlontodouble(VLOOKUP(D966,#REF!,4,FALSE)),FALSE))),1,4)),1,2))*60+MID((MID((IF(ISERR(A966),"",fctsoleil(A966,fctlattodouble(VLOOKUP(D966,#REF!,3,FALSE)),fctlontodouble(VLOOKUP(D966,#REF!,4,FALSE)),FALSE))),1,4)),3,4))/(60*24))-fctlontodouble(VLOOKUP(D966,#REF!,4,FALSE))/360,1),
MOD(E966-fctlontodouble(VLOOKUP(D966,#REF!,4,FALSE))/360,1)&lt;MOD((((MID((MID((IF(ISERR(A966),"",fctsoleil(A966,fctlattodouble(VLOOKUP(D966,#REF!,3,FALSE)),fctlontodouble(VLOOKUP(D966,#REF!,4,FALSE)),FALSE))),7,4)),1,2))*60+MID((MID((IF(ISERR(A966),"",fctsoleil(A966,fctlattodouble(VLOOKUP(D966,#REF!,3,FALSE)),fctlontodouble(VLOOKUP(D966,#REF!,4,FALSE)),FALSE))),7,4)),3,4))/(60*24))-fctlontodouble(VLOOKUP(D966,#REF!,4,FALSE))/360,1)
),1," "),"")</f>
        <v/>
      </c>
      <c r="M966" s="79" t="str">
        <f t="shared" si="47"/>
        <v/>
      </c>
      <c r="N966" s="94"/>
      <c r="O966" s="83"/>
      <c r="P966" s="95"/>
      <c r="Q966" s="96"/>
      <c r="R966" s="97" t="str">
        <f>IF(AND(A966&lt;&gt;0,B966&lt;&gt;0,D966&lt;&gt;0,C966&lt;&gt;0,N966&lt;&gt;0),(vol_de_nuit(B966,D966,A966,C966,N966/24)*24),"")</f>
        <v/>
      </c>
      <c r="S966" s="98"/>
      <c r="T966" s="95"/>
      <c r="U966" s="99"/>
      <c r="V966" s="100"/>
      <c r="W966" s="101"/>
      <c r="X966" s="116" t="str">
        <f>IFERROR(IF(AND(VLOOKUP($F966,'Aircraft list'!$A$4:$G$39,2,FALSE)="YES",VLOOKUP($F966,'Aircraft list'!$A$4:$G$39,4,FALSE)="YES"),T966,""),"")</f>
        <v/>
      </c>
      <c r="Y966" s="115" t="str">
        <f>IFERROR(IF(AND(VLOOKUP($F966,'Aircraft list'!$A$4:$G$39,2,FALSE)="YES",VLOOKUP($F966,'Aircraft list'!$A$4:$G$39,4,FALSE)="YES"),V966,""),"")</f>
        <v/>
      </c>
      <c r="Z966" s="116" t="str">
        <f>IFERROR(IF(AND(VLOOKUP($F966,'Aircraft list'!$A$4:$G$39,3,FALSE)="YES",VLOOKUP($F966,'Aircraft list'!$A$4:$G$39,4,FALSE)="YES"),T966,""),"")</f>
        <v/>
      </c>
      <c r="AA966" s="115" t="str">
        <f>IFERROR(IF(AND(VLOOKUP($F966,'Aircraft list'!$A$4:$G$39,3,FALSE)="YES",VLOOKUP($F966,'Aircraft list'!$A$4:$G$39,4,FALSE)="YES"),V966,""),"")</f>
        <v/>
      </c>
      <c r="AB966" s="116" t="str">
        <f>IFERROR(IF(AND(VLOOKUP($F966,'Aircraft list'!$A$4:$G$39,2,FALSE)="YES",VLOOKUP($F966,'Aircraft list'!$A$4:$G$39,6,FALSE)="YES"),T966,""),"")</f>
        <v/>
      </c>
      <c r="AC966" s="115" t="str">
        <f>IFERROR(IF(AND(VLOOKUP($F966,'Aircraft list'!$A$4:$G$39,2,FALSE)="YES",VLOOKUP($F966,'Aircraft list'!$A$4:$G$39,6,FALSE)="YES"),V966,""),"")</f>
        <v/>
      </c>
      <c r="AD966" s="116" t="str">
        <f>IFERROR(IF(AND(VLOOKUP($F966,'Aircraft list'!$A$4:$G$39,3,FALSE)="YES",VLOOKUP($F966,'Aircraft list'!$A$4:$G$39,6,FALSE)="YES"),T966,""),"")</f>
        <v/>
      </c>
      <c r="AE966" s="117" t="str">
        <f>IFERROR(IF(AND(VLOOKUP($F966,'Aircraft list'!$A$4:$G$39,3,FALSE)="YES",VLOOKUP($F966,'Aircraft list'!$A$4:$G$39,6,FALSE)="YES"),U966,""),"")</f>
        <v/>
      </c>
      <c r="AF966" s="115" t="str">
        <f>IFERROR(IF(AND(VLOOKUP($F966,'Aircraft list'!$A$4:$G$39,3,FALSE)="YES",VLOOKUP($F966,'Aircraft list'!$A$4:$G$39,6,FALSE)="YES"),V966,""),"")</f>
        <v/>
      </c>
      <c r="AG966" s="116" t="str">
        <f>IFERROR(IF(VLOOKUP($F966,'Aircraft list'!$A$4:$G$39,5,FALSE)="YES",T966,""),"")</f>
        <v/>
      </c>
      <c r="AH966" s="117" t="str">
        <f>IFERROR(IF(VLOOKUP($F966,'Aircraft list'!$A$4:$G$39,5,FALSE)="YES",U966,""),"")</f>
        <v/>
      </c>
      <c r="AI966" s="115" t="str">
        <f>IFERROR(IF(VLOOKUP($F966,'Aircraft list'!$A$4:$G$39,5,FALSE)="YES",V966,""),"")</f>
        <v/>
      </c>
      <c r="AJ966" s="101"/>
      <c r="AK966" s="101"/>
      <c r="AL966" s="101"/>
      <c r="AM966" s="102" t="str">
        <f>IFERROR(IF(VLOOKUP($F966,'Aircraft list'!$A$4:$G$39,7,FALSE)="YES",N966,""),"")</f>
        <v/>
      </c>
      <c r="AN966" s="112"/>
      <c r="AO966" s="101"/>
      <c r="AP966" s="101"/>
      <c r="AQ966" s="101"/>
      <c r="AR966" s="111"/>
      <c r="AS966" s="102"/>
      <c r="AT966" s="102"/>
    </row>
    <row r="967" spans="1:46" s="50" customFormat="1">
      <c r="A967" s="84"/>
      <c r="B967" s="75"/>
      <c r="C967" s="76"/>
      <c r="D967" s="77"/>
      <c r="E967" s="73" t="str">
        <f t="shared" ref="E967:E1030" si="48">IFERROR(IF(N967="","",C967+TEXT(N967/24,"h:mm")),"")</f>
        <v/>
      </c>
      <c r="F967" s="79"/>
      <c r="G967" s="80"/>
      <c r="H967" s="50" t="str">
        <f>IFERROR(IF(VLOOKUP(F967,'Aircraft list'!$A$4:$T$59, 3,FALSE)="YES", "ME", "SE" )," ")</f>
        <v xml:space="preserve"> </v>
      </c>
      <c r="I967" s="80"/>
      <c r="J967" s="81" t="str">
        <f ca="1">IFERROR(IF(AND(
MOD(C967-fctlontodouble(VLOOKUP(B967,#REF!,4,FALSE))/360,1)&gt;=MOD((((MID((MID((IF(ISERR(A967),"",fctsoleil(A967,fctlattodouble(VLOOKUP(B967,#REF!,3,FALSE)),fctlontodouble(VLOOKUP(B967,#REF!,4,FALSE)),FALSE))),1,4)),1,2))*60+MID((MID((IF(ISERR(A967),"",fctsoleil(A967,fctlattodouble(VLOOKUP(B967,#REF!,3,FALSE)),fctlontodouble(VLOOKUP(B967,#REF!,4,FALSE)),FALSE))),1,4)),3,4))/(60*24))-fctlontodouble(VLOOKUP(B967,#REF!,4,FALSE))/360,1),
MOD(C967-fctlontodouble(VLOOKUP(B967,#REF!,4,FALSE))/360,1)&lt;MOD((((MID((MID((IF(ISERR(A967),"",fctsoleil(A967,fctlattodouble(VLOOKUP(B967,#REF!,3,FALSE)),fctlontodouble(VLOOKUP(B967,#REF!,4,FALSE)),FALSE))),7,4)),1,2))*60+MID((MID((IF(ISERR(A967),"",fctsoleil(A967,fctlattodouble(VLOOKUP(B967,#REF!,3,FALSE)),fctlontodouble(VLOOKUP(B967,#REF!,4,FALSE)),FALSE))),7,4)),3,4))/(60*24))-fctlontodouble(VLOOKUP(B967,#REF!,4,FALSE))/360,1)
),1,""),"")</f>
        <v/>
      </c>
      <c r="K967" s="82" t="str">
        <f t="shared" ref="K967:K1030" si="49">IF(C967&lt;&gt;"",IF(J967=1,"",1),"")</f>
        <v/>
      </c>
      <c r="L967" s="79" t="str">
        <f ca="1">IFERROR(IF(AND(
MOD(E967-fctlontodouble(VLOOKUP(D967,#REF!,4,FALSE))/360,1)&gt;=MOD((((MID((MID((IF(ISERR(A967),"",fctsoleil(A967,fctlattodouble(VLOOKUP(D967,#REF!,3,FALSE)),fctlontodouble(VLOOKUP(D967,#REF!,4,FALSE)),FALSE))),1,4)),1,2))*60+MID((MID((IF(ISERR(A967),"",fctsoleil(A967,fctlattodouble(VLOOKUP(D967,#REF!,3,FALSE)),fctlontodouble(VLOOKUP(D967,#REF!,4,FALSE)),FALSE))),1,4)),3,4))/(60*24))-fctlontodouble(VLOOKUP(D967,#REF!,4,FALSE))/360,1),
MOD(E967-fctlontodouble(VLOOKUP(D967,#REF!,4,FALSE))/360,1)&lt;MOD((((MID((MID((IF(ISERR(A967),"",fctsoleil(A967,fctlattodouble(VLOOKUP(D967,#REF!,3,FALSE)),fctlontodouble(VLOOKUP(D967,#REF!,4,FALSE)),FALSE))),7,4)),1,2))*60+MID((MID((IF(ISERR(A967),"",fctsoleil(A967,fctlattodouble(VLOOKUP(D967,#REF!,3,FALSE)),fctlontodouble(VLOOKUP(D967,#REF!,4,FALSE)),FALSE))),7,4)),3,4))/(60*24))-fctlontodouble(VLOOKUP(D967,#REF!,4,FALSE))/360,1)
),1," "),"")</f>
        <v/>
      </c>
      <c r="M967" s="79" t="str">
        <f t="shared" ref="M967:M1030" si="50">IF(C967&lt;&gt;"",IF(L967=1,"",1),"")</f>
        <v/>
      </c>
      <c r="N967" s="94"/>
      <c r="O967" s="83"/>
      <c r="P967" s="95"/>
      <c r="Q967" s="96"/>
      <c r="R967" s="97" t="str">
        <f>IF(AND(A967&lt;&gt;0,B967&lt;&gt;0,D967&lt;&gt;0,C967&lt;&gt;0,N967&lt;&gt;0),(vol_de_nuit(B967,D967,A967,C967,N967/24)*24),"")</f>
        <v/>
      </c>
      <c r="S967" s="98"/>
      <c r="T967" s="95"/>
      <c r="U967" s="99"/>
      <c r="V967" s="100"/>
      <c r="W967" s="101"/>
      <c r="X967" s="116" t="str">
        <f>IFERROR(IF(AND(VLOOKUP($F967,'Aircraft list'!$A$4:$G$39,2,FALSE)="YES",VLOOKUP($F967,'Aircraft list'!$A$4:$G$39,4,FALSE)="YES"),T967,""),"")</f>
        <v/>
      </c>
      <c r="Y967" s="115" t="str">
        <f>IFERROR(IF(AND(VLOOKUP($F967,'Aircraft list'!$A$4:$G$39,2,FALSE)="YES",VLOOKUP($F967,'Aircraft list'!$A$4:$G$39,4,FALSE)="YES"),V967,""),"")</f>
        <v/>
      </c>
      <c r="Z967" s="116" t="str">
        <f>IFERROR(IF(AND(VLOOKUP($F967,'Aircraft list'!$A$4:$G$39,3,FALSE)="YES",VLOOKUP($F967,'Aircraft list'!$A$4:$G$39,4,FALSE)="YES"),T967,""),"")</f>
        <v/>
      </c>
      <c r="AA967" s="115" t="str">
        <f>IFERROR(IF(AND(VLOOKUP($F967,'Aircraft list'!$A$4:$G$39,3,FALSE)="YES",VLOOKUP($F967,'Aircraft list'!$A$4:$G$39,4,FALSE)="YES"),V967,""),"")</f>
        <v/>
      </c>
      <c r="AB967" s="116" t="str">
        <f>IFERROR(IF(AND(VLOOKUP($F967,'Aircraft list'!$A$4:$G$39,2,FALSE)="YES",VLOOKUP($F967,'Aircraft list'!$A$4:$G$39,6,FALSE)="YES"),T967,""),"")</f>
        <v/>
      </c>
      <c r="AC967" s="115" t="str">
        <f>IFERROR(IF(AND(VLOOKUP($F967,'Aircraft list'!$A$4:$G$39,2,FALSE)="YES",VLOOKUP($F967,'Aircraft list'!$A$4:$G$39,6,FALSE)="YES"),V967,""),"")</f>
        <v/>
      </c>
      <c r="AD967" s="116" t="str">
        <f>IFERROR(IF(AND(VLOOKUP($F967,'Aircraft list'!$A$4:$G$39,3,FALSE)="YES",VLOOKUP($F967,'Aircraft list'!$A$4:$G$39,6,FALSE)="YES"),T967,""),"")</f>
        <v/>
      </c>
      <c r="AE967" s="117" t="str">
        <f>IFERROR(IF(AND(VLOOKUP($F967,'Aircraft list'!$A$4:$G$39,3,FALSE)="YES",VLOOKUP($F967,'Aircraft list'!$A$4:$G$39,6,FALSE)="YES"),U967,""),"")</f>
        <v/>
      </c>
      <c r="AF967" s="115" t="str">
        <f>IFERROR(IF(AND(VLOOKUP($F967,'Aircraft list'!$A$4:$G$39,3,FALSE)="YES",VLOOKUP($F967,'Aircraft list'!$A$4:$G$39,6,FALSE)="YES"),V967,""),"")</f>
        <v/>
      </c>
      <c r="AG967" s="116" t="str">
        <f>IFERROR(IF(VLOOKUP($F967,'Aircraft list'!$A$4:$G$39,5,FALSE)="YES",T967,""),"")</f>
        <v/>
      </c>
      <c r="AH967" s="117" t="str">
        <f>IFERROR(IF(VLOOKUP($F967,'Aircraft list'!$A$4:$G$39,5,FALSE)="YES",U967,""),"")</f>
        <v/>
      </c>
      <c r="AI967" s="115" t="str">
        <f>IFERROR(IF(VLOOKUP($F967,'Aircraft list'!$A$4:$G$39,5,FALSE)="YES",V967,""),"")</f>
        <v/>
      </c>
      <c r="AJ967" s="101"/>
      <c r="AK967" s="101"/>
      <c r="AL967" s="101"/>
      <c r="AM967" s="102" t="str">
        <f>IFERROR(IF(VLOOKUP($F967,'Aircraft list'!$A$4:$G$39,7,FALSE)="YES",N967,""),"")</f>
        <v/>
      </c>
      <c r="AN967" s="112"/>
      <c r="AO967" s="101"/>
      <c r="AP967" s="101"/>
      <c r="AQ967" s="101"/>
      <c r="AR967" s="111"/>
      <c r="AS967" s="102"/>
      <c r="AT967" s="102"/>
    </row>
    <row r="968" spans="1:46" s="50" customFormat="1">
      <c r="A968" s="84"/>
      <c r="B968" s="75"/>
      <c r="C968" s="76"/>
      <c r="D968" s="77"/>
      <c r="E968" s="73" t="str">
        <f t="shared" si="48"/>
        <v/>
      </c>
      <c r="F968" s="79"/>
      <c r="G968" s="80"/>
      <c r="H968" s="50" t="str">
        <f>IFERROR(IF(VLOOKUP(F968,'Aircraft list'!$A$4:$T$59, 3,FALSE)="YES", "ME", "SE" )," ")</f>
        <v xml:space="preserve"> </v>
      </c>
      <c r="I968" s="80"/>
      <c r="J968" s="81" t="str">
        <f ca="1">IFERROR(IF(AND(
MOD(C968-fctlontodouble(VLOOKUP(B968,#REF!,4,FALSE))/360,1)&gt;=MOD((((MID((MID((IF(ISERR(A968),"",fctsoleil(A968,fctlattodouble(VLOOKUP(B968,#REF!,3,FALSE)),fctlontodouble(VLOOKUP(B968,#REF!,4,FALSE)),FALSE))),1,4)),1,2))*60+MID((MID((IF(ISERR(A968),"",fctsoleil(A968,fctlattodouble(VLOOKUP(B968,#REF!,3,FALSE)),fctlontodouble(VLOOKUP(B968,#REF!,4,FALSE)),FALSE))),1,4)),3,4))/(60*24))-fctlontodouble(VLOOKUP(B968,#REF!,4,FALSE))/360,1),
MOD(C968-fctlontodouble(VLOOKUP(B968,#REF!,4,FALSE))/360,1)&lt;MOD((((MID((MID((IF(ISERR(A968),"",fctsoleil(A968,fctlattodouble(VLOOKUP(B968,#REF!,3,FALSE)),fctlontodouble(VLOOKUP(B968,#REF!,4,FALSE)),FALSE))),7,4)),1,2))*60+MID((MID((IF(ISERR(A968),"",fctsoleil(A968,fctlattodouble(VLOOKUP(B968,#REF!,3,FALSE)),fctlontodouble(VLOOKUP(B968,#REF!,4,FALSE)),FALSE))),7,4)),3,4))/(60*24))-fctlontodouble(VLOOKUP(B968,#REF!,4,FALSE))/360,1)
),1,""),"")</f>
        <v/>
      </c>
      <c r="K968" s="82" t="str">
        <f t="shared" si="49"/>
        <v/>
      </c>
      <c r="L968" s="79" t="str">
        <f ca="1">IFERROR(IF(AND(
MOD(E968-fctlontodouble(VLOOKUP(D968,#REF!,4,FALSE))/360,1)&gt;=MOD((((MID((MID((IF(ISERR(A968),"",fctsoleil(A968,fctlattodouble(VLOOKUP(D968,#REF!,3,FALSE)),fctlontodouble(VLOOKUP(D968,#REF!,4,FALSE)),FALSE))),1,4)),1,2))*60+MID((MID((IF(ISERR(A968),"",fctsoleil(A968,fctlattodouble(VLOOKUP(D968,#REF!,3,FALSE)),fctlontodouble(VLOOKUP(D968,#REF!,4,FALSE)),FALSE))),1,4)),3,4))/(60*24))-fctlontodouble(VLOOKUP(D968,#REF!,4,FALSE))/360,1),
MOD(E968-fctlontodouble(VLOOKUP(D968,#REF!,4,FALSE))/360,1)&lt;MOD((((MID((MID((IF(ISERR(A968),"",fctsoleil(A968,fctlattodouble(VLOOKUP(D968,#REF!,3,FALSE)),fctlontodouble(VLOOKUP(D968,#REF!,4,FALSE)),FALSE))),7,4)),1,2))*60+MID((MID((IF(ISERR(A968),"",fctsoleil(A968,fctlattodouble(VLOOKUP(D968,#REF!,3,FALSE)),fctlontodouble(VLOOKUP(D968,#REF!,4,FALSE)),FALSE))),7,4)),3,4))/(60*24))-fctlontodouble(VLOOKUP(D968,#REF!,4,FALSE))/360,1)
),1," "),"")</f>
        <v/>
      </c>
      <c r="M968" s="79" t="str">
        <f t="shared" si="50"/>
        <v/>
      </c>
      <c r="N968" s="94"/>
      <c r="O968" s="83"/>
      <c r="P968" s="95"/>
      <c r="Q968" s="96"/>
      <c r="R968" s="97" t="str">
        <f>IF(AND(A968&lt;&gt;0,B968&lt;&gt;0,D968&lt;&gt;0,C968&lt;&gt;0,N968&lt;&gt;0),(vol_de_nuit(B968,D968,A968,C968,N968/24)*24),"")</f>
        <v/>
      </c>
      <c r="S968" s="98"/>
      <c r="T968" s="95"/>
      <c r="U968" s="99"/>
      <c r="V968" s="100"/>
      <c r="W968" s="101"/>
      <c r="X968" s="116" t="str">
        <f>IFERROR(IF(AND(VLOOKUP($F968,'Aircraft list'!$A$4:$G$39,2,FALSE)="YES",VLOOKUP($F968,'Aircraft list'!$A$4:$G$39,4,FALSE)="YES"),T968,""),"")</f>
        <v/>
      </c>
      <c r="Y968" s="115" t="str">
        <f>IFERROR(IF(AND(VLOOKUP($F968,'Aircraft list'!$A$4:$G$39,2,FALSE)="YES",VLOOKUP($F968,'Aircraft list'!$A$4:$G$39,4,FALSE)="YES"),V968,""),"")</f>
        <v/>
      </c>
      <c r="Z968" s="116" t="str">
        <f>IFERROR(IF(AND(VLOOKUP($F968,'Aircraft list'!$A$4:$G$39,3,FALSE)="YES",VLOOKUP($F968,'Aircraft list'!$A$4:$G$39,4,FALSE)="YES"),T968,""),"")</f>
        <v/>
      </c>
      <c r="AA968" s="115" t="str">
        <f>IFERROR(IF(AND(VLOOKUP($F968,'Aircraft list'!$A$4:$G$39,3,FALSE)="YES",VLOOKUP($F968,'Aircraft list'!$A$4:$G$39,4,FALSE)="YES"),V968,""),"")</f>
        <v/>
      </c>
      <c r="AB968" s="116" t="str">
        <f>IFERROR(IF(AND(VLOOKUP($F968,'Aircraft list'!$A$4:$G$39,2,FALSE)="YES",VLOOKUP($F968,'Aircraft list'!$A$4:$G$39,6,FALSE)="YES"),T968,""),"")</f>
        <v/>
      </c>
      <c r="AC968" s="115" t="str">
        <f>IFERROR(IF(AND(VLOOKUP($F968,'Aircraft list'!$A$4:$G$39,2,FALSE)="YES",VLOOKUP($F968,'Aircraft list'!$A$4:$G$39,6,FALSE)="YES"),V968,""),"")</f>
        <v/>
      </c>
      <c r="AD968" s="116" t="str">
        <f>IFERROR(IF(AND(VLOOKUP($F968,'Aircraft list'!$A$4:$G$39,3,FALSE)="YES",VLOOKUP($F968,'Aircraft list'!$A$4:$G$39,6,FALSE)="YES"),T968,""),"")</f>
        <v/>
      </c>
      <c r="AE968" s="117" t="str">
        <f>IFERROR(IF(AND(VLOOKUP($F968,'Aircraft list'!$A$4:$G$39,3,FALSE)="YES",VLOOKUP($F968,'Aircraft list'!$A$4:$G$39,6,FALSE)="YES"),U968,""),"")</f>
        <v/>
      </c>
      <c r="AF968" s="115" t="str">
        <f>IFERROR(IF(AND(VLOOKUP($F968,'Aircraft list'!$A$4:$G$39,3,FALSE)="YES",VLOOKUP($F968,'Aircraft list'!$A$4:$G$39,6,FALSE)="YES"),V968,""),"")</f>
        <v/>
      </c>
      <c r="AG968" s="116" t="str">
        <f>IFERROR(IF(VLOOKUP($F968,'Aircraft list'!$A$4:$G$39,5,FALSE)="YES",T968,""),"")</f>
        <v/>
      </c>
      <c r="AH968" s="117" t="str">
        <f>IFERROR(IF(VLOOKUP($F968,'Aircraft list'!$A$4:$G$39,5,FALSE)="YES",U968,""),"")</f>
        <v/>
      </c>
      <c r="AI968" s="115" t="str">
        <f>IFERROR(IF(VLOOKUP($F968,'Aircraft list'!$A$4:$G$39,5,FALSE)="YES",V968,""),"")</f>
        <v/>
      </c>
      <c r="AJ968" s="101"/>
      <c r="AK968" s="101"/>
      <c r="AL968" s="101"/>
      <c r="AM968" s="102" t="str">
        <f>IFERROR(IF(VLOOKUP($F968,'Aircraft list'!$A$4:$G$39,7,FALSE)="YES",N968,""),"")</f>
        <v/>
      </c>
      <c r="AN968" s="112"/>
      <c r="AO968" s="101"/>
      <c r="AP968" s="101"/>
      <c r="AQ968" s="101"/>
      <c r="AR968" s="111"/>
      <c r="AS968" s="102"/>
      <c r="AT968" s="102"/>
    </row>
    <row r="969" spans="1:46" s="50" customFormat="1">
      <c r="A969" s="84"/>
      <c r="B969" s="75"/>
      <c r="C969" s="76"/>
      <c r="D969" s="77"/>
      <c r="E969" s="73" t="str">
        <f t="shared" si="48"/>
        <v/>
      </c>
      <c r="F969" s="79"/>
      <c r="G969" s="80"/>
      <c r="H969" s="50" t="str">
        <f>IFERROR(IF(VLOOKUP(F969,'Aircraft list'!$A$4:$T$59, 3,FALSE)="YES", "ME", "SE" )," ")</f>
        <v xml:space="preserve"> </v>
      </c>
      <c r="I969" s="80"/>
      <c r="J969" s="81" t="str">
        <f ca="1">IFERROR(IF(AND(
MOD(C969-fctlontodouble(VLOOKUP(B969,#REF!,4,FALSE))/360,1)&gt;=MOD((((MID((MID((IF(ISERR(A969),"",fctsoleil(A969,fctlattodouble(VLOOKUP(B969,#REF!,3,FALSE)),fctlontodouble(VLOOKUP(B969,#REF!,4,FALSE)),FALSE))),1,4)),1,2))*60+MID((MID((IF(ISERR(A969),"",fctsoleil(A969,fctlattodouble(VLOOKUP(B969,#REF!,3,FALSE)),fctlontodouble(VLOOKUP(B969,#REF!,4,FALSE)),FALSE))),1,4)),3,4))/(60*24))-fctlontodouble(VLOOKUP(B969,#REF!,4,FALSE))/360,1),
MOD(C969-fctlontodouble(VLOOKUP(B969,#REF!,4,FALSE))/360,1)&lt;MOD((((MID((MID((IF(ISERR(A969),"",fctsoleil(A969,fctlattodouble(VLOOKUP(B969,#REF!,3,FALSE)),fctlontodouble(VLOOKUP(B969,#REF!,4,FALSE)),FALSE))),7,4)),1,2))*60+MID((MID((IF(ISERR(A969),"",fctsoleil(A969,fctlattodouble(VLOOKUP(B969,#REF!,3,FALSE)),fctlontodouble(VLOOKUP(B969,#REF!,4,FALSE)),FALSE))),7,4)),3,4))/(60*24))-fctlontodouble(VLOOKUP(B969,#REF!,4,FALSE))/360,1)
),1,""),"")</f>
        <v/>
      </c>
      <c r="K969" s="82" t="str">
        <f t="shared" si="49"/>
        <v/>
      </c>
      <c r="L969" s="79" t="str">
        <f ca="1">IFERROR(IF(AND(
MOD(E969-fctlontodouble(VLOOKUP(D969,#REF!,4,FALSE))/360,1)&gt;=MOD((((MID((MID((IF(ISERR(A969),"",fctsoleil(A969,fctlattodouble(VLOOKUP(D969,#REF!,3,FALSE)),fctlontodouble(VLOOKUP(D969,#REF!,4,FALSE)),FALSE))),1,4)),1,2))*60+MID((MID((IF(ISERR(A969),"",fctsoleil(A969,fctlattodouble(VLOOKUP(D969,#REF!,3,FALSE)),fctlontodouble(VLOOKUP(D969,#REF!,4,FALSE)),FALSE))),1,4)),3,4))/(60*24))-fctlontodouble(VLOOKUP(D969,#REF!,4,FALSE))/360,1),
MOD(E969-fctlontodouble(VLOOKUP(D969,#REF!,4,FALSE))/360,1)&lt;MOD((((MID((MID((IF(ISERR(A969),"",fctsoleil(A969,fctlattodouble(VLOOKUP(D969,#REF!,3,FALSE)),fctlontodouble(VLOOKUP(D969,#REF!,4,FALSE)),FALSE))),7,4)),1,2))*60+MID((MID((IF(ISERR(A969),"",fctsoleil(A969,fctlattodouble(VLOOKUP(D969,#REF!,3,FALSE)),fctlontodouble(VLOOKUP(D969,#REF!,4,FALSE)),FALSE))),7,4)),3,4))/(60*24))-fctlontodouble(VLOOKUP(D969,#REF!,4,FALSE))/360,1)
),1," "),"")</f>
        <v/>
      </c>
      <c r="M969" s="79" t="str">
        <f t="shared" si="50"/>
        <v/>
      </c>
      <c r="N969" s="94"/>
      <c r="O969" s="83"/>
      <c r="P969" s="95"/>
      <c r="Q969" s="96"/>
      <c r="R969" s="97" t="str">
        <f>IF(AND(A969&lt;&gt;0,B969&lt;&gt;0,D969&lt;&gt;0,C969&lt;&gt;0,N969&lt;&gt;0),(vol_de_nuit(B969,D969,A969,C969,N969/24)*24),"")</f>
        <v/>
      </c>
      <c r="S969" s="98"/>
      <c r="T969" s="95"/>
      <c r="U969" s="99"/>
      <c r="V969" s="100"/>
      <c r="W969" s="101"/>
      <c r="X969" s="116" t="str">
        <f>IFERROR(IF(AND(VLOOKUP($F969,'Aircraft list'!$A$4:$G$39,2,FALSE)="YES",VLOOKUP($F969,'Aircraft list'!$A$4:$G$39,4,FALSE)="YES"),T969,""),"")</f>
        <v/>
      </c>
      <c r="Y969" s="115" t="str">
        <f>IFERROR(IF(AND(VLOOKUP($F969,'Aircraft list'!$A$4:$G$39,2,FALSE)="YES",VLOOKUP($F969,'Aircraft list'!$A$4:$G$39,4,FALSE)="YES"),V969,""),"")</f>
        <v/>
      </c>
      <c r="Z969" s="116" t="str">
        <f>IFERROR(IF(AND(VLOOKUP($F969,'Aircraft list'!$A$4:$G$39,3,FALSE)="YES",VLOOKUP($F969,'Aircraft list'!$A$4:$G$39,4,FALSE)="YES"),T969,""),"")</f>
        <v/>
      </c>
      <c r="AA969" s="115" t="str">
        <f>IFERROR(IF(AND(VLOOKUP($F969,'Aircraft list'!$A$4:$G$39,3,FALSE)="YES",VLOOKUP($F969,'Aircraft list'!$A$4:$G$39,4,FALSE)="YES"),V969,""),"")</f>
        <v/>
      </c>
      <c r="AB969" s="116" t="str">
        <f>IFERROR(IF(AND(VLOOKUP($F969,'Aircraft list'!$A$4:$G$39,2,FALSE)="YES",VLOOKUP($F969,'Aircraft list'!$A$4:$G$39,6,FALSE)="YES"),T969,""),"")</f>
        <v/>
      </c>
      <c r="AC969" s="115" t="str">
        <f>IFERROR(IF(AND(VLOOKUP($F969,'Aircraft list'!$A$4:$G$39,2,FALSE)="YES",VLOOKUP($F969,'Aircraft list'!$A$4:$G$39,6,FALSE)="YES"),V969,""),"")</f>
        <v/>
      </c>
      <c r="AD969" s="116" t="str">
        <f>IFERROR(IF(AND(VLOOKUP($F969,'Aircraft list'!$A$4:$G$39,3,FALSE)="YES",VLOOKUP($F969,'Aircraft list'!$A$4:$G$39,6,FALSE)="YES"),T969,""),"")</f>
        <v/>
      </c>
      <c r="AE969" s="117" t="str">
        <f>IFERROR(IF(AND(VLOOKUP($F969,'Aircraft list'!$A$4:$G$39,3,FALSE)="YES",VLOOKUP($F969,'Aircraft list'!$A$4:$G$39,6,FALSE)="YES"),U969,""),"")</f>
        <v/>
      </c>
      <c r="AF969" s="115" t="str">
        <f>IFERROR(IF(AND(VLOOKUP($F969,'Aircraft list'!$A$4:$G$39,3,FALSE)="YES",VLOOKUP($F969,'Aircraft list'!$A$4:$G$39,6,FALSE)="YES"),V969,""),"")</f>
        <v/>
      </c>
      <c r="AG969" s="116" t="str">
        <f>IFERROR(IF(VLOOKUP($F969,'Aircraft list'!$A$4:$G$39,5,FALSE)="YES",T969,""),"")</f>
        <v/>
      </c>
      <c r="AH969" s="117" t="str">
        <f>IFERROR(IF(VLOOKUP($F969,'Aircraft list'!$A$4:$G$39,5,FALSE)="YES",U969,""),"")</f>
        <v/>
      </c>
      <c r="AI969" s="115" t="str">
        <f>IFERROR(IF(VLOOKUP($F969,'Aircraft list'!$A$4:$G$39,5,FALSE)="YES",V969,""),"")</f>
        <v/>
      </c>
      <c r="AJ969" s="101"/>
      <c r="AK969" s="101"/>
      <c r="AL969" s="101"/>
      <c r="AM969" s="102" t="str">
        <f>IFERROR(IF(VLOOKUP($F969,'Aircraft list'!$A$4:$G$39,7,FALSE)="YES",N969,""),"")</f>
        <v/>
      </c>
      <c r="AN969" s="112"/>
      <c r="AO969" s="101"/>
      <c r="AP969" s="101"/>
      <c r="AQ969" s="101"/>
      <c r="AR969" s="111"/>
      <c r="AS969" s="102"/>
      <c r="AT969" s="102"/>
    </row>
    <row r="970" spans="1:46" s="50" customFormat="1">
      <c r="A970" s="84"/>
      <c r="B970" s="75"/>
      <c r="C970" s="76"/>
      <c r="D970" s="77"/>
      <c r="E970" s="73" t="str">
        <f t="shared" si="48"/>
        <v/>
      </c>
      <c r="F970" s="79"/>
      <c r="G970" s="80"/>
      <c r="H970" s="50" t="str">
        <f>IFERROR(IF(VLOOKUP(F970,'Aircraft list'!$A$4:$T$59, 3,FALSE)="YES", "ME", "SE" )," ")</f>
        <v xml:space="preserve"> </v>
      </c>
      <c r="I970" s="80"/>
      <c r="J970" s="81" t="str">
        <f ca="1">IFERROR(IF(AND(
MOD(C970-fctlontodouble(VLOOKUP(B970,#REF!,4,FALSE))/360,1)&gt;=MOD((((MID((MID((IF(ISERR(A970),"",fctsoleil(A970,fctlattodouble(VLOOKUP(B970,#REF!,3,FALSE)),fctlontodouble(VLOOKUP(B970,#REF!,4,FALSE)),FALSE))),1,4)),1,2))*60+MID((MID((IF(ISERR(A970),"",fctsoleil(A970,fctlattodouble(VLOOKUP(B970,#REF!,3,FALSE)),fctlontodouble(VLOOKUP(B970,#REF!,4,FALSE)),FALSE))),1,4)),3,4))/(60*24))-fctlontodouble(VLOOKUP(B970,#REF!,4,FALSE))/360,1),
MOD(C970-fctlontodouble(VLOOKUP(B970,#REF!,4,FALSE))/360,1)&lt;MOD((((MID((MID((IF(ISERR(A970),"",fctsoleil(A970,fctlattodouble(VLOOKUP(B970,#REF!,3,FALSE)),fctlontodouble(VLOOKUP(B970,#REF!,4,FALSE)),FALSE))),7,4)),1,2))*60+MID((MID((IF(ISERR(A970),"",fctsoleil(A970,fctlattodouble(VLOOKUP(B970,#REF!,3,FALSE)),fctlontodouble(VLOOKUP(B970,#REF!,4,FALSE)),FALSE))),7,4)),3,4))/(60*24))-fctlontodouble(VLOOKUP(B970,#REF!,4,FALSE))/360,1)
),1,""),"")</f>
        <v/>
      </c>
      <c r="K970" s="82" t="str">
        <f t="shared" si="49"/>
        <v/>
      </c>
      <c r="L970" s="79" t="str">
        <f ca="1">IFERROR(IF(AND(
MOD(E970-fctlontodouble(VLOOKUP(D970,#REF!,4,FALSE))/360,1)&gt;=MOD((((MID((MID((IF(ISERR(A970),"",fctsoleil(A970,fctlattodouble(VLOOKUP(D970,#REF!,3,FALSE)),fctlontodouble(VLOOKUP(D970,#REF!,4,FALSE)),FALSE))),1,4)),1,2))*60+MID((MID((IF(ISERR(A970),"",fctsoleil(A970,fctlattodouble(VLOOKUP(D970,#REF!,3,FALSE)),fctlontodouble(VLOOKUP(D970,#REF!,4,FALSE)),FALSE))),1,4)),3,4))/(60*24))-fctlontodouble(VLOOKUP(D970,#REF!,4,FALSE))/360,1),
MOD(E970-fctlontodouble(VLOOKUP(D970,#REF!,4,FALSE))/360,1)&lt;MOD((((MID((MID((IF(ISERR(A970),"",fctsoleil(A970,fctlattodouble(VLOOKUP(D970,#REF!,3,FALSE)),fctlontodouble(VLOOKUP(D970,#REF!,4,FALSE)),FALSE))),7,4)),1,2))*60+MID((MID((IF(ISERR(A970),"",fctsoleil(A970,fctlattodouble(VLOOKUP(D970,#REF!,3,FALSE)),fctlontodouble(VLOOKUP(D970,#REF!,4,FALSE)),FALSE))),7,4)),3,4))/(60*24))-fctlontodouble(VLOOKUP(D970,#REF!,4,FALSE))/360,1)
),1," "),"")</f>
        <v/>
      </c>
      <c r="M970" s="79" t="str">
        <f t="shared" si="50"/>
        <v/>
      </c>
      <c r="N970" s="94"/>
      <c r="O970" s="83"/>
      <c r="P970" s="95"/>
      <c r="Q970" s="96"/>
      <c r="R970" s="97" t="str">
        <f>IF(AND(A970&lt;&gt;0,B970&lt;&gt;0,D970&lt;&gt;0,C970&lt;&gt;0,N970&lt;&gt;0),(vol_de_nuit(B970,D970,A970,C970,N970/24)*24),"")</f>
        <v/>
      </c>
      <c r="S970" s="98"/>
      <c r="T970" s="95"/>
      <c r="U970" s="99"/>
      <c r="V970" s="100"/>
      <c r="W970" s="101"/>
      <c r="X970" s="116" t="str">
        <f>IFERROR(IF(AND(VLOOKUP($F970,'Aircraft list'!$A$4:$G$39,2,FALSE)="YES",VLOOKUP($F970,'Aircraft list'!$A$4:$G$39,4,FALSE)="YES"),T970,""),"")</f>
        <v/>
      </c>
      <c r="Y970" s="115" t="str">
        <f>IFERROR(IF(AND(VLOOKUP($F970,'Aircraft list'!$A$4:$G$39,2,FALSE)="YES",VLOOKUP($F970,'Aircraft list'!$A$4:$G$39,4,FALSE)="YES"),V970,""),"")</f>
        <v/>
      </c>
      <c r="Z970" s="116" t="str">
        <f>IFERROR(IF(AND(VLOOKUP($F970,'Aircraft list'!$A$4:$G$39,3,FALSE)="YES",VLOOKUP($F970,'Aircraft list'!$A$4:$G$39,4,FALSE)="YES"),T970,""),"")</f>
        <v/>
      </c>
      <c r="AA970" s="115" t="str">
        <f>IFERROR(IF(AND(VLOOKUP($F970,'Aircraft list'!$A$4:$G$39,3,FALSE)="YES",VLOOKUP($F970,'Aircraft list'!$A$4:$G$39,4,FALSE)="YES"),V970,""),"")</f>
        <v/>
      </c>
      <c r="AB970" s="116" t="str">
        <f>IFERROR(IF(AND(VLOOKUP($F970,'Aircraft list'!$A$4:$G$39,2,FALSE)="YES",VLOOKUP($F970,'Aircraft list'!$A$4:$G$39,6,FALSE)="YES"),T970,""),"")</f>
        <v/>
      </c>
      <c r="AC970" s="115" t="str">
        <f>IFERROR(IF(AND(VLOOKUP($F970,'Aircraft list'!$A$4:$G$39,2,FALSE)="YES",VLOOKUP($F970,'Aircraft list'!$A$4:$G$39,6,FALSE)="YES"),V970,""),"")</f>
        <v/>
      </c>
      <c r="AD970" s="116" t="str">
        <f>IFERROR(IF(AND(VLOOKUP($F970,'Aircraft list'!$A$4:$G$39,3,FALSE)="YES",VLOOKUP($F970,'Aircraft list'!$A$4:$G$39,6,FALSE)="YES"),T970,""),"")</f>
        <v/>
      </c>
      <c r="AE970" s="117" t="str">
        <f>IFERROR(IF(AND(VLOOKUP($F970,'Aircraft list'!$A$4:$G$39,3,FALSE)="YES",VLOOKUP($F970,'Aircraft list'!$A$4:$G$39,6,FALSE)="YES"),U970,""),"")</f>
        <v/>
      </c>
      <c r="AF970" s="115" t="str">
        <f>IFERROR(IF(AND(VLOOKUP($F970,'Aircraft list'!$A$4:$G$39,3,FALSE)="YES",VLOOKUP($F970,'Aircraft list'!$A$4:$G$39,6,FALSE)="YES"),V970,""),"")</f>
        <v/>
      </c>
      <c r="AG970" s="116" t="str">
        <f>IFERROR(IF(VLOOKUP($F970,'Aircraft list'!$A$4:$G$39,5,FALSE)="YES",T970,""),"")</f>
        <v/>
      </c>
      <c r="AH970" s="117" t="str">
        <f>IFERROR(IF(VLOOKUP($F970,'Aircraft list'!$A$4:$G$39,5,FALSE)="YES",U970,""),"")</f>
        <v/>
      </c>
      <c r="AI970" s="115" t="str">
        <f>IFERROR(IF(VLOOKUP($F970,'Aircraft list'!$A$4:$G$39,5,FALSE)="YES",V970,""),"")</f>
        <v/>
      </c>
      <c r="AJ970" s="101"/>
      <c r="AK970" s="101"/>
      <c r="AL970" s="101"/>
      <c r="AM970" s="102" t="str">
        <f>IFERROR(IF(VLOOKUP($F970,'Aircraft list'!$A$4:$G$39,7,FALSE)="YES",N970,""),"")</f>
        <v/>
      </c>
      <c r="AN970" s="112"/>
      <c r="AO970" s="101"/>
      <c r="AP970" s="101"/>
      <c r="AQ970" s="101"/>
      <c r="AR970" s="111"/>
      <c r="AS970" s="102"/>
      <c r="AT970" s="102"/>
    </row>
    <row r="971" spans="1:46" s="50" customFormat="1">
      <c r="A971" s="84"/>
      <c r="B971" s="75"/>
      <c r="C971" s="76"/>
      <c r="D971" s="77"/>
      <c r="E971" s="73" t="str">
        <f t="shared" si="48"/>
        <v/>
      </c>
      <c r="F971" s="79"/>
      <c r="G971" s="80"/>
      <c r="H971" s="50" t="str">
        <f>IFERROR(IF(VLOOKUP(F971,'Aircraft list'!$A$4:$T$59, 3,FALSE)="YES", "ME", "SE" )," ")</f>
        <v xml:space="preserve"> </v>
      </c>
      <c r="I971" s="80"/>
      <c r="J971" s="81" t="str">
        <f ca="1">IFERROR(IF(AND(
MOD(C971-fctlontodouble(VLOOKUP(B971,#REF!,4,FALSE))/360,1)&gt;=MOD((((MID((MID((IF(ISERR(A971),"",fctsoleil(A971,fctlattodouble(VLOOKUP(B971,#REF!,3,FALSE)),fctlontodouble(VLOOKUP(B971,#REF!,4,FALSE)),FALSE))),1,4)),1,2))*60+MID((MID((IF(ISERR(A971),"",fctsoleil(A971,fctlattodouble(VLOOKUP(B971,#REF!,3,FALSE)),fctlontodouble(VLOOKUP(B971,#REF!,4,FALSE)),FALSE))),1,4)),3,4))/(60*24))-fctlontodouble(VLOOKUP(B971,#REF!,4,FALSE))/360,1),
MOD(C971-fctlontodouble(VLOOKUP(B971,#REF!,4,FALSE))/360,1)&lt;MOD((((MID((MID((IF(ISERR(A971),"",fctsoleil(A971,fctlattodouble(VLOOKUP(B971,#REF!,3,FALSE)),fctlontodouble(VLOOKUP(B971,#REF!,4,FALSE)),FALSE))),7,4)),1,2))*60+MID((MID((IF(ISERR(A971),"",fctsoleil(A971,fctlattodouble(VLOOKUP(B971,#REF!,3,FALSE)),fctlontodouble(VLOOKUP(B971,#REF!,4,FALSE)),FALSE))),7,4)),3,4))/(60*24))-fctlontodouble(VLOOKUP(B971,#REF!,4,FALSE))/360,1)
),1,""),"")</f>
        <v/>
      </c>
      <c r="K971" s="82" t="str">
        <f t="shared" si="49"/>
        <v/>
      </c>
      <c r="L971" s="79" t="str">
        <f ca="1">IFERROR(IF(AND(
MOD(E971-fctlontodouble(VLOOKUP(D971,#REF!,4,FALSE))/360,1)&gt;=MOD((((MID((MID((IF(ISERR(A971),"",fctsoleil(A971,fctlattodouble(VLOOKUP(D971,#REF!,3,FALSE)),fctlontodouble(VLOOKUP(D971,#REF!,4,FALSE)),FALSE))),1,4)),1,2))*60+MID((MID((IF(ISERR(A971),"",fctsoleil(A971,fctlattodouble(VLOOKUP(D971,#REF!,3,FALSE)),fctlontodouble(VLOOKUP(D971,#REF!,4,FALSE)),FALSE))),1,4)),3,4))/(60*24))-fctlontodouble(VLOOKUP(D971,#REF!,4,FALSE))/360,1),
MOD(E971-fctlontodouble(VLOOKUP(D971,#REF!,4,FALSE))/360,1)&lt;MOD((((MID((MID((IF(ISERR(A971),"",fctsoleil(A971,fctlattodouble(VLOOKUP(D971,#REF!,3,FALSE)),fctlontodouble(VLOOKUP(D971,#REF!,4,FALSE)),FALSE))),7,4)),1,2))*60+MID((MID((IF(ISERR(A971),"",fctsoleil(A971,fctlattodouble(VLOOKUP(D971,#REF!,3,FALSE)),fctlontodouble(VLOOKUP(D971,#REF!,4,FALSE)),FALSE))),7,4)),3,4))/(60*24))-fctlontodouble(VLOOKUP(D971,#REF!,4,FALSE))/360,1)
),1," "),"")</f>
        <v/>
      </c>
      <c r="M971" s="79" t="str">
        <f t="shared" si="50"/>
        <v/>
      </c>
      <c r="N971" s="94"/>
      <c r="O971" s="83"/>
      <c r="P971" s="95"/>
      <c r="Q971" s="96"/>
      <c r="R971" s="97" t="str">
        <f>IF(AND(A971&lt;&gt;0,B971&lt;&gt;0,D971&lt;&gt;0,C971&lt;&gt;0,N971&lt;&gt;0),(vol_de_nuit(B971,D971,A971,C971,N971/24)*24),"")</f>
        <v/>
      </c>
      <c r="S971" s="98"/>
      <c r="T971" s="95"/>
      <c r="U971" s="99"/>
      <c r="V971" s="100"/>
      <c r="W971" s="101"/>
      <c r="X971" s="116" t="str">
        <f>IFERROR(IF(AND(VLOOKUP($F971,'Aircraft list'!$A$4:$G$39,2,FALSE)="YES",VLOOKUP($F971,'Aircraft list'!$A$4:$G$39,4,FALSE)="YES"),T971,""),"")</f>
        <v/>
      </c>
      <c r="Y971" s="115" t="str">
        <f>IFERROR(IF(AND(VLOOKUP($F971,'Aircraft list'!$A$4:$G$39,2,FALSE)="YES",VLOOKUP($F971,'Aircraft list'!$A$4:$G$39,4,FALSE)="YES"),V971,""),"")</f>
        <v/>
      </c>
      <c r="Z971" s="116" t="str">
        <f>IFERROR(IF(AND(VLOOKUP($F971,'Aircraft list'!$A$4:$G$39,3,FALSE)="YES",VLOOKUP($F971,'Aircraft list'!$A$4:$G$39,4,FALSE)="YES"),T971,""),"")</f>
        <v/>
      </c>
      <c r="AA971" s="115" t="str">
        <f>IFERROR(IF(AND(VLOOKUP($F971,'Aircraft list'!$A$4:$G$39,3,FALSE)="YES",VLOOKUP($F971,'Aircraft list'!$A$4:$G$39,4,FALSE)="YES"),V971,""),"")</f>
        <v/>
      </c>
      <c r="AB971" s="116" t="str">
        <f>IFERROR(IF(AND(VLOOKUP($F971,'Aircraft list'!$A$4:$G$39,2,FALSE)="YES",VLOOKUP($F971,'Aircraft list'!$A$4:$G$39,6,FALSE)="YES"),T971,""),"")</f>
        <v/>
      </c>
      <c r="AC971" s="115" t="str">
        <f>IFERROR(IF(AND(VLOOKUP($F971,'Aircraft list'!$A$4:$G$39,2,FALSE)="YES",VLOOKUP($F971,'Aircraft list'!$A$4:$G$39,6,FALSE)="YES"),V971,""),"")</f>
        <v/>
      </c>
      <c r="AD971" s="116" t="str">
        <f>IFERROR(IF(AND(VLOOKUP($F971,'Aircraft list'!$A$4:$G$39,3,FALSE)="YES",VLOOKUP($F971,'Aircraft list'!$A$4:$G$39,6,FALSE)="YES"),T971,""),"")</f>
        <v/>
      </c>
      <c r="AE971" s="117" t="str">
        <f>IFERROR(IF(AND(VLOOKUP($F971,'Aircraft list'!$A$4:$G$39,3,FALSE)="YES",VLOOKUP($F971,'Aircraft list'!$A$4:$G$39,6,FALSE)="YES"),U971,""),"")</f>
        <v/>
      </c>
      <c r="AF971" s="115" t="str">
        <f>IFERROR(IF(AND(VLOOKUP($F971,'Aircraft list'!$A$4:$G$39,3,FALSE)="YES",VLOOKUP($F971,'Aircraft list'!$A$4:$G$39,6,FALSE)="YES"),V971,""),"")</f>
        <v/>
      </c>
      <c r="AG971" s="116" t="str">
        <f>IFERROR(IF(VLOOKUP($F971,'Aircraft list'!$A$4:$G$39,5,FALSE)="YES",T971,""),"")</f>
        <v/>
      </c>
      <c r="AH971" s="117" t="str">
        <f>IFERROR(IF(VLOOKUP($F971,'Aircraft list'!$A$4:$G$39,5,FALSE)="YES",U971,""),"")</f>
        <v/>
      </c>
      <c r="AI971" s="115" t="str">
        <f>IFERROR(IF(VLOOKUP($F971,'Aircraft list'!$A$4:$G$39,5,FALSE)="YES",V971,""),"")</f>
        <v/>
      </c>
      <c r="AJ971" s="101"/>
      <c r="AK971" s="101"/>
      <c r="AL971" s="101"/>
      <c r="AM971" s="102" t="str">
        <f>IFERROR(IF(VLOOKUP($F971,'Aircraft list'!$A$4:$G$39,7,FALSE)="YES",N971,""),"")</f>
        <v/>
      </c>
      <c r="AN971" s="112"/>
      <c r="AO971" s="101"/>
      <c r="AP971" s="101"/>
      <c r="AQ971" s="101"/>
      <c r="AR971" s="111"/>
      <c r="AS971" s="102"/>
      <c r="AT971" s="102"/>
    </row>
    <row r="972" spans="1:46" s="50" customFormat="1">
      <c r="A972" s="84"/>
      <c r="B972" s="75"/>
      <c r="C972" s="76"/>
      <c r="D972" s="77"/>
      <c r="E972" s="73" t="str">
        <f t="shared" si="48"/>
        <v/>
      </c>
      <c r="F972" s="79"/>
      <c r="G972" s="80"/>
      <c r="H972" s="50" t="str">
        <f>IFERROR(IF(VLOOKUP(F972,'Aircraft list'!$A$4:$T$59, 3,FALSE)="YES", "ME", "SE" )," ")</f>
        <v xml:space="preserve"> </v>
      </c>
      <c r="I972" s="80"/>
      <c r="J972" s="81" t="str">
        <f ca="1">IFERROR(IF(AND(
MOD(C972-fctlontodouble(VLOOKUP(B972,#REF!,4,FALSE))/360,1)&gt;=MOD((((MID((MID((IF(ISERR(A972),"",fctsoleil(A972,fctlattodouble(VLOOKUP(B972,#REF!,3,FALSE)),fctlontodouble(VLOOKUP(B972,#REF!,4,FALSE)),FALSE))),1,4)),1,2))*60+MID((MID((IF(ISERR(A972),"",fctsoleil(A972,fctlattodouble(VLOOKUP(B972,#REF!,3,FALSE)),fctlontodouble(VLOOKUP(B972,#REF!,4,FALSE)),FALSE))),1,4)),3,4))/(60*24))-fctlontodouble(VLOOKUP(B972,#REF!,4,FALSE))/360,1),
MOD(C972-fctlontodouble(VLOOKUP(B972,#REF!,4,FALSE))/360,1)&lt;MOD((((MID((MID((IF(ISERR(A972),"",fctsoleil(A972,fctlattodouble(VLOOKUP(B972,#REF!,3,FALSE)),fctlontodouble(VLOOKUP(B972,#REF!,4,FALSE)),FALSE))),7,4)),1,2))*60+MID((MID((IF(ISERR(A972),"",fctsoleil(A972,fctlattodouble(VLOOKUP(B972,#REF!,3,FALSE)),fctlontodouble(VLOOKUP(B972,#REF!,4,FALSE)),FALSE))),7,4)),3,4))/(60*24))-fctlontodouble(VLOOKUP(B972,#REF!,4,FALSE))/360,1)
),1,""),"")</f>
        <v/>
      </c>
      <c r="K972" s="82" t="str">
        <f t="shared" si="49"/>
        <v/>
      </c>
      <c r="L972" s="79" t="str">
        <f ca="1">IFERROR(IF(AND(
MOD(E972-fctlontodouble(VLOOKUP(D972,#REF!,4,FALSE))/360,1)&gt;=MOD((((MID((MID((IF(ISERR(A972),"",fctsoleil(A972,fctlattodouble(VLOOKUP(D972,#REF!,3,FALSE)),fctlontodouble(VLOOKUP(D972,#REF!,4,FALSE)),FALSE))),1,4)),1,2))*60+MID((MID((IF(ISERR(A972),"",fctsoleil(A972,fctlattodouble(VLOOKUP(D972,#REF!,3,FALSE)),fctlontodouble(VLOOKUP(D972,#REF!,4,FALSE)),FALSE))),1,4)),3,4))/(60*24))-fctlontodouble(VLOOKUP(D972,#REF!,4,FALSE))/360,1),
MOD(E972-fctlontodouble(VLOOKUP(D972,#REF!,4,FALSE))/360,1)&lt;MOD((((MID((MID((IF(ISERR(A972),"",fctsoleil(A972,fctlattodouble(VLOOKUP(D972,#REF!,3,FALSE)),fctlontodouble(VLOOKUP(D972,#REF!,4,FALSE)),FALSE))),7,4)),1,2))*60+MID((MID((IF(ISERR(A972),"",fctsoleil(A972,fctlattodouble(VLOOKUP(D972,#REF!,3,FALSE)),fctlontodouble(VLOOKUP(D972,#REF!,4,FALSE)),FALSE))),7,4)),3,4))/(60*24))-fctlontodouble(VLOOKUP(D972,#REF!,4,FALSE))/360,1)
),1," "),"")</f>
        <v/>
      </c>
      <c r="M972" s="79" t="str">
        <f t="shared" si="50"/>
        <v/>
      </c>
      <c r="N972" s="94"/>
      <c r="O972" s="83"/>
      <c r="P972" s="95"/>
      <c r="Q972" s="96"/>
      <c r="R972" s="97" t="str">
        <f>IF(AND(A972&lt;&gt;0,B972&lt;&gt;0,D972&lt;&gt;0,C972&lt;&gt;0,N972&lt;&gt;0),(vol_de_nuit(B972,D972,A972,C972,N972/24)*24),"")</f>
        <v/>
      </c>
      <c r="S972" s="98"/>
      <c r="T972" s="95"/>
      <c r="U972" s="99"/>
      <c r="V972" s="100"/>
      <c r="W972" s="101"/>
      <c r="X972" s="116" t="str">
        <f>IFERROR(IF(AND(VLOOKUP($F972,'Aircraft list'!$A$4:$G$39,2,FALSE)="YES",VLOOKUP($F972,'Aircraft list'!$A$4:$G$39,4,FALSE)="YES"),T972,""),"")</f>
        <v/>
      </c>
      <c r="Y972" s="115" t="str">
        <f>IFERROR(IF(AND(VLOOKUP($F972,'Aircraft list'!$A$4:$G$39,2,FALSE)="YES",VLOOKUP($F972,'Aircraft list'!$A$4:$G$39,4,FALSE)="YES"),V972,""),"")</f>
        <v/>
      </c>
      <c r="Z972" s="116" t="str">
        <f>IFERROR(IF(AND(VLOOKUP($F972,'Aircraft list'!$A$4:$G$39,3,FALSE)="YES",VLOOKUP($F972,'Aircraft list'!$A$4:$G$39,4,FALSE)="YES"),T972,""),"")</f>
        <v/>
      </c>
      <c r="AA972" s="115" t="str">
        <f>IFERROR(IF(AND(VLOOKUP($F972,'Aircraft list'!$A$4:$G$39,3,FALSE)="YES",VLOOKUP($F972,'Aircraft list'!$A$4:$G$39,4,FALSE)="YES"),V972,""),"")</f>
        <v/>
      </c>
      <c r="AB972" s="116" t="str">
        <f>IFERROR(IF(AND(VLOOKUP($F972,'Aircraft list'!$A$4:$G$39,2,FALSE)="YES",VLOOKUP($F972,'Aircraft list'!$A$4:$G$39,6,FALSE)="YES"),T972,""),"")</f>
        <v/>
      </c>
      <c r="AC972" s="115" t="str">
        <f>IFERROR(IF(AND(VLOOKUP($F972,'Aircraft list'!$A$4:$G$39,2,FALSE)="YES",VLOOKUP($F972,'Aircraft list'!$A$4:$G$39,6,FALSE)="YES"),V972,""),"")</f>
        <v/>
      </c>
      <c r="AD972" s="116" t="str">
        <f>IFERROR(IF(AND(VLOOKUP($F972,'Aircraft list'!$A$4:$G$39,3,FALSE)="YES",VLOOKUP($F972,'Aircraft list'!$A$4:$G$39,6,FALSE)="YES"),T972,""),"")</f>
        <v/>
      </c>
      <c r="AE972" s="117" t="str">
        <f>IFERROR(IF(AND(VLOOKUP($F972,'Aircraft list'!$A$4:$G$39,3,FALSE)="YES",VLOOKUP($F972,'Aircraft list'!$A$4:$G$39,6,FALSE)="YES"),U972,""),"")</f>
        <v/>
      </c>
      <c r="AF972" s="115" t="str">
        <f>IFERROR(IF(AND(VLOOKUP($F972,'Aircraft list'!$A$4:$G$39,3,FALSE)="YES",VLOOKUP($F972,'Aircraft list'!$A$4:$G$39,6,FALSE)="YES"),V972,""),"")</f>
        <v/>
      </c>
      <c r="AG972" s="116" t="str">
        <f>IFERROR(IF(VLOOKUP($F972,'Aircraft list'!$A$4:$G$39,5,FALSE)="YES",T972,""),"")</f>
        <v/>
      </c>
      <c r="AH972" s="117" t="str">
        <f>IFERROR(IF(VLOOKUP($F972,'Aircraft list'!$A$4:$G$39,5,FALSE)="YES",U972,""),"")</f>
        <v/>
      </c>
      <c r="AI972" s="115" t="str">
        <f>IFERROR(IF(VLOOKUP($F972,'Aircraft list'!$A$4:$G$39,5,FALSE)="YES",V972,""),"")</f>
        <v/>
      </c>
      <c r="AJ972" s="101"/>
      <c r="AK972" s="101"/>
      <c r="AL972" s="101"/>
      <c r="AM972" s="102" t="str">
        <f>IFERROR(IF(VLOOKUP($F972,'Aircraft list'!$A$4:$G$39,7,FALSE)="YES",N972,""),"")</f>
        <v/>
      </c>
      <c r="AN972" s="112"/>
      <c r="AO972" s="101"/>
      <c r="AP972" s="101"/>
      <c r="AQ972" s="101"/>
      <c r="AR972" s="111"/>
      <c r="AS972" s="102"/>
      <c r="AT972" s="102"/>
    </row>
    <row r="973" spans="1:46" s="50" customFormat="1">
      <c r="A973" s="84"/>
      <c r="B973" s="75"/>
      <c r="C973" s="76"/>
      <c r="D973" s="77"/>
      <c r="E973" s="73" t="str">
        <f t="shared" si="48"/>
        <v/>
      </c>
      <c r="F973" s="79"/>
      <c r="G973" s="80"/>
      <c r="H973" s="50" t="str">
        <f>IFERROR(IF(VLOOKUP(F973,'Aircraft list'!$A$4:$T$59, 3,FALSE)="YES", "ME", "SE" )," ")</f>
        <v xml:space="preserve"> </v>
      </c>
      <c r="I973" s="80"/>
      <c r="J973" s="81" t="str">
        <f ca="1">IFERROR(IF(AND(
MOD(C973-fctlontodouble(VLOOKUP(B973,#REF!,4,FALSE))/360,1)&gt;=MOD((((MID((MID((IF(ISERR(A973),"",fctsoleil(A973,fctlattodouble(VLOOKUP(B973,#REF!,3,FALSE)),fctlontodouble(VLOOKUP(B973,#REF!,4,FALSE)),FALSE))),1,4)),1,2))*60+MID((MID((IF(ISERR(A973),"",fctsoleil(A973,fctlattodouble(VLOOKUP(B973,#REF!,3,FALSE)),fctlontodouble(VLOOKUP(B973,#REF!,4,FALSE)),FALSE))),1,4)),3,4))/(60*24))-fctlontodouble(VLOOKUP(B973,#REF!,4,FALSE))/360,1),
MOD(C973-fctlontodouble(VLOOKUP(B973,#REF!,4,FALSE))/360,1)&lt;MOD((((MID((MID((IF(ISERR(A973),"",fctsoleil(A973,fctlattodouble(VLOOKUP(B973,#REF!,3,FALSE)),fctlontodouble(VLOOKUP(B973,#REF!,4,FALSE)),FALSE))),7,4)),1,2))*60+MID((MID((IF(ISERR(A973),"",fctsoleil(A973,fctlattodouble(VLOOKUP(B973,#REF!,3,FALSE)),fctlontodouble(VLOOKUP(B973,#REF!,4,FALSE)),FALSE))),7,4)),3,4))/(60*24))-fctlontodouble(VLOOKUP(B973,#REF!,4,FALSE))/360,1)
),1,""),"")</f>
        <v/>
      </c>
      <c r="K973" s="82" t="str">
        <f t="shared" si="49"/>
        <v/>
      </c>
      <c r="L973" s="79" t="str">
        <f ca="1">IFERROR(IF(AND(
MOD(E973-fctlontodouble(VLOOKUP(D973,#REF!,4,FALSE))/360,1)&gt;=MOD((((MID((MID((IF(ISERR(A973),"",fctsoleil(A973,fctlattodouble(VLOOKUP(D973,#REF!,3,FALSE)),fctlontodouble(VLOOKUP(D973,#REF!,4,FALSE)),FALSE))),1,4)),1,2))*60+MID((MID((IF(ISERR(A973),"",fctsoleil(A973,fctlattodouble(VLOOKUP(D973,#REF!,3,FALSE)),fctlontodouble(VLOOKUP(D973,#REF!,4,FALSE)),FALSE))),1,4)),3,4))/(60*24))-fctlontodouble(VLOOKUP(D973,#REF!,4,FALSE))/360,1),
MOD(E973-fctlontodouble(VLOOKUP(D973,#REF!,4,FALSE))/360,1)&lt;MOD((((MID((MID((IF(ISERR(A973),"",fctsoleil(A973,fctlattodouble(VLOOKUP(D973,#REF!,3,FALSE)),fctlontodouble(VLOOKUP(D973,#REF!,4,FALSE)),FALSE))),7,4)),1,2))*60+MID((MID((IF(ISERR(A973),"",fctsoleil(A973,fctlattodouble(VLOOKUP(D973,#REF!,3,FALSE)),fctlontodouble(VLOOKUP(D973,#REF!,4,FALSE)),FALSE))),7,4)),3,4))/(60*24))-fctlontodouble(VLOOKUP(D973,#REF!,4,FALSE))/360,1)
),1," "),"")</f>
        <v/>
      </c>
      <c r="M973" s="79" t="str">
        <f t="shared" si="50"/>
        <v/>
      </c>
      <c r="N973" s="94"/>
      <c r="O973" s="83"/>
      <c r="P973" s="95"/>
      <c r="Q973" s="96"/>
      <c r="R973" s="97" t="str">
        <f>IF(AND(A973&lt;&gt;0,B973&lt;&gt;0,D973&lt;&gt;0,C973&lt;&gt;0,N973&lt;&gt;0),(vol_de_nuit(B973,D973,A973,C973,N973/24)*24),"")</f>
        <v/>
      </c>
      <c r="S973" s="98"/>
      <c r="T973" s="95"/>
      <c r="U973" s="99"/>
      <c r="V973" s="100"/>
      <c r="W973" s="101"/>
      <c r="X973" s="116" t="str">
        <f>IFERROR(IF(AND(VLOOKUP($F973,'Aircraft list'!$A$4:$G$39,2,FALSE)="YES",VLOOKUP($F973,'Aircraft list'!$A$4:$G$39,4,FALSE)="YES"),T973,""),"")</f>
        <v/>
      </c>
      <c r="Y973" s="115" t="str">
        <f>IFERROR(IF(AND(VLOOKUP($F973,'Aircraft list'!$A$4:$G$39,2,FALSE)="YES",VLOOKUP($F973,'Aircraft list'!$A$4:$G$39,4,FALSE)="YES"),V973,""),"")</f>
        <v/>
      </c>
      <c r="Z973" s="116" t="str">
        <f>IFERROR(IF(AND(VLOOKUP($F973,'Aircraft list'!$A$4:$G$39,3,FALSE)="YES",VLOOKUP($F973,'Aircraft list'!$A$4:$G$39,4,FALSE)="YES"),T973,""),"")</f>
        <v/>
      </c>
      <c r="AA973" s="115" t="str">
        <f>IFERROR(IF(AND(VLOOKUP($F973,'Aircraft list'!$A$4:$G$39,3,FALSE)="YES",VLOOKUP($F973,'Aircraft list'!$A$4:$G$39,4,FALSE)="YES"),V973,""),"")</f>
        <v/>
      </c>
      <c r="AB973" s="116" t="str">
        <f>IFERROR(IF(AND(VLOOKUP($F973,'Aircraft list'!$A$4:$G$39,2,FALSE)="YES",VLOOKUP($F973,'Aircraft list'!$A$4:$G$39,6,FALSE)="YES"),T973,""),"")</f>
        <v/>
      </c>
      <c r="AC973" s="115" t="str">
        <f>IFERROR(IF(AND(VLOOKUP($F973,'Aircraft list'!$A$4:$G$39,2,FALSE)="YES",VLOOKUP($F973,'Aircraft list'!$A$4:$G$39,6,FALSE)="YES"),V973,""),"")</f>
        <v/>
      </c>
      <c r="AD973" s="116" t="str">
        <f>IFERROR(IF(AND(VLOOKUP($F973,'Aircraft list'!$A$4:$G$39,3,FALSE)="YES",VLOOKUP($F973,'Aircraft list'!$A$4:$G$39,6,FALSE)="YES"),T973,""),"")</f>
        <v/>
      </c>
      <c r="AE973" s="117" t="str">
        <f>IFERROR(IF(AND(VLOOKUP($F973,'Aircraft list'!$A$4:$G$39,3,FALSE)="YES",VLOOKUP($F973,'Aircraft list'!$A$4:$G$39,6,FALSE)="YES"),U973,""),"")</f>
        <v/>
      </c>
      <c r="AF973" s="115" t="str">
        <f>IFERROR(IF(AND(VLOOKUP($F973,'Aircraft list'!$A$4:$G$39,3,FALSE)="YES",VLOOKUP($F973,'Aircraft list'!$A$4:$G$39,6,FALSE)="YES"),V973,""),"")</f>
        <v/>
      </c>
      <c r="AG973" s="116" t="str">
        <f>IFERROR(IF(VLOOKUP($F973,'Aircraft list'!$A$4:$G$39,5,FALSE)="YES",T973,""),"")</f>
        <v/>
      </c>
      <c r="AH973" s="117" t="str">
        <f>IFERROR(IF(VLOOKUP($F973,'Aircraft list'!$A$4:$G$39,5,FALSE)="YES",U973,""),"")</f>
        <v/>
      </c>
      <c r="AI973" s="115" t="str">
        <f>IFERROR(IF(VLOOKUP($F973,'Aircraft list'!$A$4:$G$39,5,FALSE)="YES",V973,""),"")</f>
        <v/>
      </c>
      <c r="AJ973" s="101"/>
      <c r="AK973" s="101"/>
      <c r="AL973" s="101"/>
      <c r="AM973" s="102" t="str">
        <f>IFERROR(IF(VLOOKUP($F973,'Aircraft list'!$A$4:$G$39,7,FALSE)="YES",N973,""),"")</f>
        <v/>
      </c>
      <c r="AN973" s="112"/>
      <c r="AO973" s="101"/>
      <c r="AP973" s="101"/>
      <c r="AQ973" s="101"/>
      <c r="AR973" s="111"/>
      <c r="AS973" s="102"/>
      <c r="AT973" s="102"/>
    </row>
    <row r="974" spans="1:46" s="50" customFormat="1">
      <c r="A974" s="84"/>
      <c r="B974" s="75"/>
      <c r="C974" s="76"/>
      <c r="D974" s="77"/>
      <c r="E974" s="73" t="str">
        <f t="shared" si="48"/>
        <v/>
      </c>
      <c r="F974" s="79"/>
      <c r="G974" s="80"/>
      <c r="H974" s="50" t="str">
        <f>IFERROR(IF(VLOOKUP(F974,'Aircraft list'!$A$4:$T$59, 3,FALSE)="YES", "ME", "SE" )," ")</f>
        <v xml:space="preserve"> </v>
      </c>
      <c r="I974" s="80"/>
      <c r="J974" s="81" t="str">
        <f ca="1">IFERROR(IF(AND(
MOD(C974-fctlontodouble(VLOOKUP(B974,#REF!,4,FALSE))/360,1)&gt;=MOD((((MID((MID((IF(ISERR(A974),"",fctsoleil(A974,fctlattodouble(VLOOKUP(B974,#REF!,3,FALSE)),fctlontodouble(VLOOKUP(B974,#REF!,4,FALSE)),FALSE))),1,4)),1,2))*60+MID((MID((IF(ISERR(A974),"",fctsoleil(A974,fctlattodouble(VLOOKUP(B974,#REF!,3,FALSE)),fctlontodouble(VLOOKUP(B974,#REF!,4,FALSE)),FALSE))),1,4)),3,4))/(60*24))-fctlontodouble(VLOOKUP(B974,#REF!,4,FALSE))/360,1),
MOD(C974-fctlontodouble(VLOOKUP(B974,#REF!,4,FALSE))/360,1)&lt;MOD((((MID((MID((IF(ISERR(A974),"",fctsoleil(A974,fctlattodouble(VLOOKUP(B974,#REF!,3,FALSE)),fctlontodouble(VLOOKUP(B974,#REF!,4,FALSE)),FALSE))),7,4)),1,2))*60+MID((MID((IF(ISERR(A974),"",fctsoleil(A974,fctlattodouble(VLOOKUP(B974,#REF!,3,FALSE)),fctlontodouble(VLOOKUP(B974,#REF!,4,FALSE)),FALSE))),7,4)),3,4))/(60*24))-fctlontodouble(VLOOKUP(B974,#REF!,4,FALSE))/360,1)
),1,""),"")</f>
        <v/>
      </c>
      <c r="K974" s="82" t="str">
        <f t="shared" si="49"/>
        <v/>
      </c>
      <c r="L974" s="79" t="str">
        <f ca="1">IFERROR(IF(AND(
MOD(E974-fctlontodouble(VLOOKUP(D974,#REF!,4,FALSE))/360,1)&gt;=MOD((((MID((MID((IF(ISERR(A974),"",fctsoleil(A974,fctlattodouble(VLOOKUP(D974,#REF!,3,FALSE)),fctlontodouble(VLOOKUP(D974,#REF!,4,FALSE)),FALSE))),1,4)),1,2))*60+MID((MID((IF(ISERR(A974),"",fctsoleil(A974,fctlattodouble(VLOOKUP(D974,#REF!,3,FALSE)),fctlontodouble(VLOOKUP(D974,#REF!,4,FALSE)),FALSE))),1,4)),3,4))/(60*24))-fctlontodouble(VLOOKUP(D974,#REF!,4,FALSE))/360,1),
MOD(E974-fctlontodouble(VLOOKUP(D974,#REF!,4,FALSE))/360,1)&lt;MOD((((MID((MID((IF(ISERR(A974),"",fctsoleil(A974,fctlattodouble(VLOOKUP(D974,#REF!,3,FALSE)),fctlontodouble(VLOOKUP(D974,#REF!,4,FALSE)),FALSE))),7,4)),1,2))*60+MID((MID((IF(ISERR(A974),"",fctsoleil(A974,fctlattodouble(VLOOKUP(D974,#REF!,3,FALSE)),fctlontodouble(VLOOKUP(D974,#REF!,4,FALSE)),FALSE))),7,4)),3,4))/(60*24))-fctlontodouble(VLOOKUP(D974,#REF!,4,FALSE))/360,1)
),1," "),"")</f>
        <v/>
      </c>
      <c r="M974" s="79" t="str">
        <f t="shared" si="50"/>
        <v/>
      </c>
      <c r="N974" s="94"/>
      <c r="O974" s="83"/>
      <c r="P974" s="95"/>
      <c r="Q974" s="96"/>
      <c r="R974" s="97" t="str">
        <f>IF(AND(A974&lt;&gt;0,B974&lt;&gt;0,D974&lt;&gt;0,C974&lt;&gt;0,N974&lt;&gt;0),(vol_de_nuit(B974,D974,A974,C974,N974/24)*24),"")</f>
        <v/>
      </c>
      <c r="S974" s="98"/>
      <c r="T974" s="95"/>
      <c r="U974" s="99"/>
      <c r="V974" s="100"/>
      <c r="W974" s="101"/>
      <c r="X974" s="116" t="str">
        <f>IFERROR(IF(AND(VLOOKUP($F974,'Aircraft list'!$A$4:$G$39,2,FALSE)="YES",VLOOKUP($F974,'Aircraft list'!$A$4:$G$39,4,FALSE)="YES"),T974,""),"")</f>
        <v/>
      </c>
      <c r="Y974" s="115" t="str">
        <f>IFERROR(IF(AND(VLOOKUP($F974,'Aircraft list'!$A$4:$G$39,2,FALSE)="YES",VLOOKUP($F974,'Aircraft list'!$A$4:$G$39,4,FALSE)="YES"),V974,""),"")</f>
        <v/>
      </c>
      <c r="Z974" s="116" t="str">
        <f>IFERROR(IF(AND(VLOOKUP($F974,'Aircraft list'!$A$4:$G$39,3,FALSE)="YES",VLOOKUP($F974,'Aircraft list'!$A$4:$G$39,4,FALSE)="YES"),T974,""),"")</f>
        <v/>
      </c>
      <c r="AA974" s="115" t="str">
        <f>IFERROR(IF(AND(VLOOKUP($F974,'Aircraft list'!$A$4:$G$39,3,FALSE)="YES",VLOOKUP($F974,'Aircraft list'!$A$4:$G$39,4,FALSE)="YES"),V974,""),"")</f>
        <v/>
      </c>
      <c r="AB974" s="116" t="str">
        <f>IFERROR(IF(AND(VLOOKUP($F974,'Aircraft list'!$A$4:$G$39,2,FALSE)="YES",VLOOKUP($F974,'Aircraft list'!$A$4:$G$39,6,FALSE)="YES"),T974,""),"")</f>
        <v/>
      </c>
      <c r="AC974" s="115" t="str">
        <f>IFERROR(IF(AND(VLOOKUP($F974,'Aircraft list'!$A$4:$G$39,2,FALSE)="YES",VLOOKUP($F974,'Aircraft list'!$A$4:$G$39,6,FALSE)="YES"),V974,""),"")</f>
        <v/>
      </c>
      <c r="AD974" s="116" t="str">
        <f>IFERROR(IF(AND(VLOOKUP($F974,'Aircraft list'!$A$4:$G$39,3,FALSE)="YES",VLOOKUP($F974,'Aircraft list'!$A$4:$G$39,6,FALSE)="YES"),T974,""),"")</f>
        <v/>
      </c>
      <c r="AE974" s="117" t="str">
        <f>IFERROR(IF(AND(VLOOKUP($F974,'Aircraft list'!$A$4:$G$39,3,FALSE)="YES",VLOOKUP($F974,'Aircraft list'!$A$4:$G$39,6,FALSE)="YES"),U974,""),"")</f>
        <v/>
      </c>
      <c r="AF974" s="115" t="str">
        <f>IFERROR(IF(AND(VLOOKUP($F974,'Aircraft list'!$A$4:$G$39,3,FALSE)="YES",VLOOKUP($F974,'Aircraft list'!$A$4:$G$39,6,FALSE)="YES"),V974,""),"")</f>
        <v/>
      </c>
      <c r="AG974" s="116" t="str">
        <f>IFERROR(IF(VLOOKUP($F974,'Aircraft list'!$A$4:$G$39,5,FALSE)="YES",T974,""),"")</f>
        <v/>
      </c>
      <c r="AH974" s="117" t="str">
        <f>IFERROR(IF(VLOOKUP($F974,'Aircraft list'!$A$4:$G$39,5,FALSE)="YES",U974,""),"")</f>
        <v/>
      </c>
      <c r="AI974" s="115" t="str">
        <f>IFERROR(IF(VLOOKUP($F974,'Aircraft list'!$A$4:$G$39,5,FALSE)="YES",V974,""),"")</f>
        <v/>
      </c>
      <c r="AJ974" s="101"/>
      <c r="AK974" s="101"/>
      <c r="AL974" s="101"/>
      <c r="AM974" s="102" t="str">
        <f>IFERROR(IF(VLOOKUP($F974,'Aircraft list'!$A$4:$G$39,7,FALSE)="YES",N974,""),"")</f>
        <v/>
      </c>
      <c r="AN974" s="112"/>
      <c r="AO974" s="101"/>
      <c r="AP974" s="101"/>
      <c r="AQ974" s="101"/>
      <c r="AR974" s="111"/>
      <c r="AS974" s="102"/>
      <c r="AT974" s="102"/>
    </row>
    <row r="975" spans="1:46" s="50" customFormat="1">
      <c r="A975" s="84"/>
      <c r="B975" s="75"/>
      <c r="C975" s="76"/>
      <c r="D975" s="77"/>
      <c r="E975" s="73" t="str">
        <f t="shared" si="48"/>
        <v/>
      </c>
      <c r="F975" s="79"/>
      <c r="G975" s="80"/>
      <c r="H975" s="50" t="str">
        <f>IFERROR(IF(VLOOKUP(F975,'Aircraft list'!$A$4:$T$59, 3,FALSE)="YES", "ME", "SE" )," ")</f>
        <v xml:space="preserve"> </v>
      </c>
      <c r="I975" s="80"/>
      <c r="J975" s="81" t="str">
        <f ca="1">IFERROR(IF(AND(
MOD(C975-fctlontodouble(VLOOKUP(B975,#REF!,4,FALSE))/360,1)&gt;=MOD((((MID((MID((IF(ISERR(A975),"",fctsoleil(A975,fctlattodouble(VLOOKUP(B975,#REF!,3,FALSE)),fctlontodouble(VLOOKUP(B975,#REF!,4,FALSE)),FALSE))),1,4)),1,2))*60+MID((MID((IF(ISERR(A975),"",fctsoleil(A975,fctlattodouble(VLOOKUP(B975,#REF!,3,FALSE)),fctlontodouble(VLOOKUP(B975,#REF!,4,FALSE)),FALSE))),1,4)),3,4))/(60*24))-fctlontodouble(VLOOKUP(B975,#REF!,4,FALSE))/360,1),
MOD(C975-fctlontodouble(VLOOKUP(B975,#REF!,4,FALSE))/360,1)&lt;MOD((((MID((MID((IF(ISERR(A975),"",fctsoleil(A975,fctlattodouble(VLOOKUP(B975,#REF!,3,FALSE)),fctlontodouble(VLOOKUP(B975,#REF!,4,FALSE)),FALSE))),7,4)),1,2))*60+MID((MID((IF(ISERR(A975),"",fctsoleil(A975,fctlattodouble(VLOOKUP(B975,#REF!,3,FALSE)),fctlontodouble(VLOOKUP(B975,#REF!,4,FALSE)),FALSE))),7,4)),3,4))/(60*24))-fctlontodouble(VLOOKUP(B975,#REF!,4,FALSE))/360,1)
),1,""),"")</f>
        <v/>
      </c>
      <c r="K975" s="82" t="str">
        <f t="shared" si="49"/>
        <v/>
      </c>
      <c r="L975" s="79" t="str">
        <f ca="1">IFERROR(IF(AND(
MOD(E975-fctlontodouble(VLOOKUP(D975,#REF!,4,FALSE))/360,1)&gt;=MOD((((MID((MID((IF(ISERR(A975),"",fctsoleil(A975,fctlattodouble(VLOOKUP(D975,#REF!,3,FALSE)),fctlontodouble(VLOOKUP(D975,#REF!,4,FALSE)),FALSE))),1,4)),1,2))*60+MID((MID((IF(ISERR(A975),"",fctsoleil(A975,fctlattodouble(VLOOKUP(D975,#REF!,3,FALSE)),fctlontodouble(VLOOKUP(D975,#REF!,4,FALSE)),FALSE))),1,4)),3,4))/(60*24))-fctlontodouble(VLOOKUP(D975,#REF!,4,FALSE))/360,1),
MOD(E975-fctlontodouble(VLOOKUP(D975,#REF!,4,FALSE))/360,1)&lt;MOD((((MID((MID((IF(ISERR(A975),"",fctsoleil(A975,fctlattodouble(VLOOKUP(D975,#REF!,3,FALSE)),fctlontodouble(VLOOKUP(D975,#REF!,4,FALSE)),FALSE))),7,4)),1,2))*60+MID((MID((IF(ISERR(A975),"",fctsoleil(A975,fctlattodouble(VLOOKUP(D975,#REF!,3,FALSE)),fctlontodouble(VLOOKUP(D975,#REF!,4,FALSE)),FALSE))),7,4)),3,4))/(60*24))-fctlontodouble(VLOOKUP(D975,#REF!,4,FALSE))/360,1)
),1," "),"")</f>
        <v/>
      </c>
      <c r="M975" s="79" t="str">
        <f t="shared" si="50"/>
        <v/>
      </c>
      <c r="N975" s="94"/>
      <c r="O975" s="83"/>
      <c r="P975" s="95"/>
      <c r="Q975" s="96"/>
      <c r="R975" s="97" t="str">
        <f>IF(AND(A975&lt;&gt;0,B975&lt;&gt;0,D975&lt;&gt;0,C975&lt;&gt;0,N975&lt;&gt;0),(vol_de_nuit(B975,D975,A975,C975,N975/24)*24),"")</f>
        <v/>
      </c>
      <c r="S975" s="98"/>
      <c r="T975" s="95"/>
      <c r="U975" s="99"/>
      <c r="V975" s="100"/>
      <c r="W975" s="101"/>
      <c r="X975" s="116" t="str">
        <f>IFERROR(IF(AND(VLOOKUP($F975,'Aircraft list'!$A$4:$G$39,2,FALSE)="YES",VLOOKUP($F975,'Aircraft list'!$A$4:$G$39,4,FALSE)="YES"),T975,""),"")</f>
        <v/>
      </c>
      <c r="Y975" s="115" t="str">
        <f>IFERROR(IF(AND(VLOOKUP($F975,'Aircraft list'!$A$4:$G$39,2,FALSE)="YES",VLOOKUP($F975,'Aircraft list'!$A$4:$G$39,4,FALSE)="YES"),V975,""),"")</f>
        <v/>
      </c>
      <c r="Z975" s="116" t="str">
        <f>IFERROR(IF(AND(VLOOKUP($F975,'Aircraft list'!$A$4:$G$39,3,FALSE)="YES",VLOOKUP($F975,'Aircraft list'!$A$4:$G$39,4,FALSE)="YES"),T975,""),"")</f>
        <v/>
      </c>
      <c r="AA975" s="115" t="str">
        <f>IFERROR(IF(AND(VLOOKUP($F975,'Aircraft list'!$A$4:$G$39,3,FALSE)="YES",VLOOKUP($F975,'Aircraft list'!$A$4:$G$39,4,FALSE)="YES"),V975,""),"")</f>
        <v/>
      </c>
      <c r="AB975" s="116" t="str">
        <f>IFERROR(IF(AND(VLOOKUP($F975,'Aircraft list'!$A$4:$G$39,2,FALSE)="YES",VLOOKUP($F975,'Aircraft list'!$A$4:$G$39,6,FALSE)="YES"),T975,""),"")</f>
        <v/>
      </c>
      <c r="AC975" s="115" t="str">
        <f>IFERROR(IF(AND(VLOOKUP($F975,'Aircraft list'!$A$4:$G$39,2,FALSE)="YES",VLOOKUP($F975,'Aircraft list'!$A$4:$G$39,6,FALSE)="YES"),V975,""),"")</f>
        <v/>
      </c>
      <c r="AD975" s="116" t="str">
        <f>IFERROR(IF(AND(VLOOKUP($F975,'Aircraft list'!$A$4:$G$39,3,FALSE)="YES",VLOOKUP($F975,'Aircraft list'!$A$4:$G$39,6,FALSE)="YES"),T975,""),"")</f>
        <v/>
      </c>
      <c r="AE975" s="117" t="str">
        <f>IFERROR(IF(AND(VLOOKUP($F975,'Aircraft list'!$A$4:$G$39,3,FALSE)="YES",VLOOKUP($F975,'Aircraft list'!$A$4:$G$39,6,FALSE)="YES"),U975,""),"")</f>
        <v/>
      </c>
      <c r="AF975" s="115" t="str">
        <f>IFERROR(IF(AND(VLOOKUP($F975,'Aircraft list'!$A$4:$G$39,3,FALSE)="YES",VLOOKUP($F975,'Aircraft list'!$A$4:$G$39,6,FALSE)="YES"),V975,""),"")</f>
        <v/>
      </c>
      <c r="AG975" s="116" t="str">
        <f>IFERROR(IF(VLOOKUP($F975,'Aircraft list'!$A$4:$G$39,5,FALSE)="YES",T975,""),"")</f>
        <v/>
      </c>
      <c r="AH975" s="117" t="str">
        <f>IFERROR(IF(VLOOKUP($F975,'Aircraft list'!$A$4:$G$39,5,FALSE)="YES",U975,""),"")</f>
        <v/>
      </c>
      <c r="AI975" s="115" t="str">
        <f>IFERROR(IF(VLOOKUP($F975,'Aircraft list'!$A$4:$G$39,5,FALSE)="YES",V975,""),"")</f>
        <v/>
      </c>
      <c r="AJ975" s="101"/>
      <c r="AK975" s="101"/>
      <c r="AL975" s="101"/>
      <c r="AM975" s="102" t="str">
        <f>IFERROR(IF(VLOOKUP($F975,'Aircraft list'!$A$4:$G$39,7,FALSE)="YES",N975,""),"")</f>
        <v/>
      </c>
      <c r="AN975" s="112"/>
      <c r="AO975" s="101"/>
      <c r="AP975" s="101"/>
      <c r="AQ975" s="101"/>
      <c r="AR975" s="111"/>
      <c r="AS975" s="102"/>
      <c r="AT975" s="102"/>
    </row>
    <row r="976" spans="1:46" s="50" customFormat="1">
      <c r="A976" s="84"/>
      <c r="B976" s="75"/>
      <c r="C976" s="76"/>
      <c r="D976" s="77"/>
      <c r="E976" s="73" t="str">
        <f t="shared" si="48"/>
        <v/>
      </c>
      <c r="F976" s="79"/>
      <c r="G976" s="80"/>
      <c r="H976" s="50" t="str">
        <f>IFERROR(IF(VLOOKUP(F976,'Aircraft list'!$A$4:$T$59, 3,FALSE)="YES", "ME", "SE" )," ")</f>
        <v xml:space="preserve"> </v>
      </c>
      <c r="I976" s="80"/>
      <c r="J976" s="81" t="str">
        <f ca="1">IFERROR(IF(AND(
MOD(C976-fctlontodouble(VLOOKUP(B976,#REF!,4,FALSE))/360,1)&gt;=MOD((((MID((MID((IF(ISERR(A976),"",fctsoleil(A976,fctlattodouble(VLOOKUP(B976,#REF!,3,FALSE)),fctlontodouble(VLOOKUP(B976,#REF!,4,FALSE)),FALSE))),1,4)),1,2))*60+MID((MID((IF(ISERR(A976),"",fctsoleil(A976,fctlattodouble(VLOOKUP(B976,#REF!,3,FALSE)),fctlontodouble(VLOOKUP(B976,#REF!,4,FALSE)),FALSE))),1,4)),3,4))/(60*24))-fctlontodouble(VLOOKUP(B976,#REF!,4,FALSE))/360,1),
MOD(C976-fctlontodouble(VLOOKUP(B976,#REF!,4,FALSE))/360,1)&lt;MOD((((MID((MID((IF(ISERR(A976),"",fctsoleil(A976,fctlattodouble(VLOOKUP(B976,#REF!,3,FALSE)),fctlontodouble(VLOOKUP(B976,#REF!,4,FALSE)),FALSE))),7,4)),1,2))*60+MID((MID((IF(ISERR(A976),"",fctsoleil(A976,fctlattodouble(VLOOKUP(B976,#REF!,3,FALSE)),fctlontodouble(VLOOKUP(B976,#REF!,4,FALSE)),FALSE))),7,4)),3,4))/(60*24))-fctlontodouble(VLOOKUP(B976,#REF!,4,FALSE))/360,1)
),1,""),"")</f>
        <v/>
      </c>
      <c r="K976" s="82" t="str">
        <f t="shared" si="49"/>
        <v/>
      </c>
      <c r="L976" s="79" t="str">
        <f ca="1">IFERROR(IF(AND(
MOD(E976-fctlontodouble(VLOOKUP(D976,#REF!,4,FALSE))/360,1)&gt;=MOD((((MID((MID((IF(ISERR(A976),"",fctsoleil(A976,fctlattodouble(VLOOKUP(D976,#REF!,3,FALSE)),fctlontodouble(VLOOKUP(D976,#REF!,4,FALSE)),FALSE))),1,4)),1,2))*60+MID((MID((IF(ISERR(A976),"",fctsoleil(A976,fctlattodouble(VLOOKUP(D976,#REF!,3,FALSE)),fctlontodouble(VLOOKUP(D976,#REF!,4,FALSE)),FALSE))),1,4)),3,4))/(60*24))-fctlontodouble(VLOOKUP(D976,#REF!,4,FALSE))/360,1),
MOD(E976-fctlontodouble(VLOOKUP(D976,#REF!,4,FALSE))/360,1)&lt;MOD((((MID((MID((IF(ISERR(A976),"",fctsoleil(A976,fctlattodouble(VLOOKUP(D976,#REF!,3,FALSE)),fctlontodouble(VLOOKUP(D976,#REF!,4,FALSE)),FALSE))),7,4)),1,2))*60+MID((MID((IF(ISERR(A976),"",fctsoleil(A976,fctlattodouble(VLOOKUP(D976,#REF!,3,FALSE)),fctlontodouble(VLOOKUP(D976,#REF!,4,FALSE)),FALSE))),7,4)),3,4))/(60*24))-fctlontodouble(VLOOKUP(D976,#REF!,4,FALSE))/360,1)
),1," "),"")</f>
        <v/>
      </c>
      <c r="M976" s="79" t="str">
        <f t="shared" si="50"/>
        <v/>
      </c>
      <c r="N976" s="94"/>
      <c r="O976" s="83"/>
      <c r="P976" s="95"/>
      <c r="Q976" s="96"/>
      <c r="R976" s="97" t="str">
        <f>IF(AND(A976&lt;&gt;0,B976&lt;&gt;0,D976&lt;&gt;0,C976&lt;&gt;0,N976&lt;&gt;0),(vol_de_nuit(B976,D976,A976,C976,N976/24)*24),"")</f>
        <v/>
      </c>
      <c r="S976" s="98"/>
      <c r="T976" s="95"/>
      <c r="U976" s="99"/>
      <c r="V976" s="100"/>
      <c r="W976" s="101"/>
      <c r="X976" s="116" t="str">
        <f>IFERROR(IF(AND(VLOOKUP($F976,'Aircraft list'!$A$4:$G$39,2,FALSE)="YES",VLOOKUP($F976,'Aircraft list'!$A$4:$G$39,4,FALSE)="YES"),T976,""),"")</f>
        <v/>
      </c>
      <c r="Y976" s="115" t="str">
        <f>IFERROR(IF(AND(VLOOKUP($F976,'Aircraft list'!$A$4:$G$39,2,FALSE)="YES",VLOOKUP($F976,'Aircraft list'!$A$4:$G$39,4,FALSE)="YES"),V976,""),"")</f>
        <v/>
      </c>
      <c r="Z976" s="116" t="str">
        <f>IFERROR(IF(AND(VLOOKUP($F976,'Aircraft list'!$A$4:$G$39,3,FALSE)="YES",VLOOKUP($F976,'Aircraft list'!$A$4:$G$39,4,FALSE)="YES"),T976,""),"")</f>
        <v/>
      </c>
      <c r="AA976" s="115" t="str">
        <f>IFERROR(IF(AND(VLOOKUP($F976,'Aircraft list'!$A$4:$G$39,3,FALSE)="YES",VLOOKUP($F976,'Aircraft list'!$A$4:$G$39,4,FALSE)="YES"),V976,""),"")</f>
        <v/>
      </c>
      <c r="AB976" s="116" t="str">
        <f>IFERROR(IF(AND(VLOOKUP($F976,'Aircraft list'!$A$4:$G$39,2,FALSE)="YES",VLOOKUP($F976,'Aircraft list'!$A$4:$G$39,6,FALSE)="YES"),T976,""),"")</f>
        <v/>
      </c>
      <c r="AC976" s="115" t="str">
        <f>IFERROR(IF(AND(VLOOKUP($F976,'Aircraft list'!$A$4:$G$39,2,FALSE)="YES",VLOOKUP($F976,'Aircraft list'!$A$4:$G$39,6,FALSE)="YES"),V976,""),"")</f>
        <v/>
      </c>
      <c r="AD976" s="116" t="str">
        <f>IFERROR(IF(AND(VLOOKUP($F976,'Aircraft list'!$A$4:$G$39,3,FALSE)="YES",VLOOKUP($F976,'Aircraft list'!$A$4:$G$39,6,FALSE)="YES"),T976,""),"")</f>
        <v/>
      </c>
      <c r="AE976" s="117" t="str">
        <f>IFERROR(IF(AND(VLOOKUP($F976,'Aircraft list'!$A$4:$G$39,3,FALSE)="YES",VLOOKUP($F976,'Aircraft list'!$A$4:$G$39,6,FALSE)="YES"),U976,""),"")</f>
        <v/>
      </c>
      <c r="AF976" s="115" t="str">
        <f>IFERROR(IF(AND(VLOOKUP($F976,'Aircraft list'!$A$4:$G$39,3,FALSE)="YES",VLOOKUP($F976,'Aircraft list'!$A$4:$G$39,6,FALSE)="YES"),V976,""),"")</f>
        <v/>
      </c>
      <c r="AG976" s="116" t="str">
        <f>IFERROR(IF(VLOOKUP($F976,'Aircraft list'!$A$4:$G$39,5,FALSE)="YES",T976,""),"")</f>
        <v/>
      </c>
      <c r="AH976" s="117" t="str">
        <f>IFERROR(IF(VLOOKUP($F976,'Aircraft list'!$A$4:$G$39,5,FALSE)="YES",U976,""),"")</f>
        <v/>
      </c>
      <c r="AI976" s="115" t="str">
        <f>IFERROR(IF(VLOOKUP($F976,'Aircraft list'!$A$4:$G$39,5,FALSE)="YES",V976,""),"")</f>
        <v/>
      </c>
      <c r="AJ976" s="101"/>
      <c r="AK976" s="101"/>
      <c r="AL976" s="101"/>
      <c r="AM976" s="102" t="str">
        <f>IFERROR(IF(VLOOKUP($F976,'Aircraft list'!$A$4:$G$39,7,FALSE)="YES",N976,""),"")</f>
        <v/>
      </c>
      <c r="AN976" s="112"/>
      <c r="AO976" s="101"/>
      <c r="AP976" s="101"/>
      <c r="AQ976" s="101"/>
      <c r="AR976" s="111"/>
      <c r="AS976" s="102"/>
      <c r="AT976" s="102"/>
    </row>
    <row r="977" spans="1:46" s="50" customFormat="1">
      <c r="A977" s="84"/>
      <c r="B977" s="75"/>
      <c r="C977" s="76"/>
      <c r="D977" s="77"/>
      <c r="E977" s="73" t="str">
        <f t="shared" si="48"/>
        <v/>
      </c>
      <c r="F977" s="79"/>
      <c r="G977" s="80"/>
      <c r="H977" s="50" t="str">
        <f>IFERROR(IF(VLOOKUP(F977,'Aircraft list'!$A$4:$T$59, 3,FALSE)="YES", "ME", "SE" )," ")</f>
        <v xml:space="preserve"> </v>
      </c>
      <c r="I977" s="80"/>
      <c r="J977" s="81" t="str">
        <f ca="1">IFERROR(IF(AND(
MOD(C977-fctlontodouble(VLOOKUP(B977,#REF!,4,FALSE))/360,1)&gt;=MOD((((MID((MID((IF(ISERR(A977),"",fctsoleil(A977,fctlattodouble(VLOOKUP(B977,#REF!,3,FALSE)),fctlontodouble(VLOOKUP(B977,#REF!,4,FALSE)),FALSE))),1,4)),1,2))*60+MID((MID((IF(ISERR(A977),"",fctsoleil(A977,fctlattodouble(VLOOKUP(B977,#REF!,3,FALSE)),fctlontodouble(VLOOKUP(B977,#REF!,4,FALSE)),FALSE))),1,4)),3,4))/(60*24))-fctlontodouble(VLOOKUP(B977,#REF!,4,FALSE))/360,1),
MOD(C977-fctlontodouble(VLOOKUP(B977,#REF!,4,FALSE))/360,1)&lt;MOD((((MID((MID((IF(ISERR(A977),"",fctsoleil(A977,fctlattodouble(VLOOKUP(B977,#REF!,3,FALSE)),fctlontodouble(VLOOKUP(B977,#REF!,4,FALSE)),FALSE))),7,4)),1,2))*60+MID((MID((IF(ISERR(A977),"",fctsoleil(A977,fctlattodouble(VLOOKUP(B977,#REF!,3,FALSE)),fctlontodouble(VLOOKUP(B977,#REF!,4,FALSE)),FALSE))),7,4)),3,4))/(60*24))-fctlontodouble(VLOOKUP(B977,#REF!,4,FALSE))/360,1)
),1,""),"")</f>
        <v/>
      </c>
      <c r="K977" s="82" t="str">
        <f t="shared" si="49"/>
        <v/>
      </c>
      <c r="L977" s="79" t="str">
        <f ca="1">IFERROR(IF(AND(
MOD(E977-fctlontodouble(VLOOKUP(D977,#REF!,4,FALSE))/360,1)&gt;=MOD((((MID((MID((IF(ISERR(A977),"",fctsoleil(A977,fctlattodouble(VLOOKUP(D977,#REF!,3,FALSE)),fctlontodouble(VLOOKUP(D977,#REF!,4,FALSE)),FALSE))),1,4)),1,2))*60+MID((MID((IF(ISERR(A977),"",fctsoleil(A977,fctlattodouble(VLOOKUP(D977,#REF!,3,FALSE)),fctlontodouble(VLOOKUP(D977,#REF!,4,FALSE)),FALSE))),1,4)),3,4))/(60*24))-fctlontodouble(VLOOKUP(D977,#REF!,4,FALSE))/360,1),
MOD(E977-fctlontodouble(VLOOKUP(D977,#REF!,4,FALSE))/360,1)&lt;MOD((((MID((MID((IF(ISERR(A977),"",fctsoleil(A977,fctlattodouble(VLOOKUP(D977,#REF!,3,FALSE)),fctlontodouble(VLOOKUP(D977,#REF!,4,FALSE)),FALSE))),7,4)),1,2))*60+MID((MID((IF(ISERR(A977),"",fctsoleil(A977,fctlattodouble(VLOOKUP(D977,#REF!,3,FALSE)),fctlontodouble(VLOOKUP(D977,#REF!,4,FALSE)),FALSE))),7,4)),3,4))/(60*24))-fctlontodouble(VLOOKUP(D977,#REF!,4,FALSE))/360,1)
),1," "),"")</f>
        <v/>
      </c>
      <c r="M977" s="79" t="str">
        <f t="shared" si="50"/>
        <v/>
      </c>
      <c r="N977" s="94"/>
      <c r="O977" s="83"/>
      <c r="P977" s="95"/>
      <c r="Q977" s="96"/>
      <c r="R977" s="97" t="str">
        <f>IF(AND(A977&lt;&gt;0,B977&lt;&gt;0,D977&lt;&gt;0,C977&lt;&gt;0,N977&lt;&gt;0),(vol_de_nuit(B977,D977,A977,C977,N977/24)*24),"")</f>
        <v/>
      </c>
      <c r="S977" s="98"/>
      <c r="T977" s="95"/>
      <c r="U977" s="99"/>
      <c r="V977" s="100"/>
      <c r="W977" s="101"/>
      <c r="X977" s="116" t="str">
        <f>IFERROR(IF(AND(VLOOKUP($F977,'Aircraft list'!$A$4:$G$39,2,FALSE)="YES",VLOOKUP($F977,'Aircraft list'!$A$4:$G$39,4,FALSE)="YES"),T977,""),"")</f>
        <v/>
      </c>
      <c r="Y977" s="115" t="str">
        <f>IFERROR(IF(AND(VLOOKUP($F977,'Aircraft list'!$A$4:$G$39,2,FALSE)="YES",VLOOKUP($F977,'Aircraft list'!$A$4:$G$39,4,FALSE)="YES"),V977,""),"")</f>
        <v/>
      </c>
      <c r="Z977" s="116" t="str">
        <f>IFERROR(IF(AND(VLOOKUP($F977,'Aircraft list'!$A$4:$G$39,3,FALSE)="YES",VLOOKUP($F977,'Aircraft list'!$A$4:$G$39,4,FALSE)="YES"),T977,""),"")</f>
        <v/>
      </c>
      <c r="AA977" s="115" t="str">
        <f>IFERROR(IF(AND(VLOOKUP($F977,'Aircraft list'!$A$4:$G$39,3,FALSE)="YES",VLOOKUP($F977,'Aircraft list'!$A$4:$G$39,4,FALSE)="YES"),V977,""),"")</f>
        <v/>
      </c>
      <c r="AB977" s="116" t="str">
        <f>IFERROR(IF(AND(VLOOKUP($F977,'Aircraft list'!$A$4:$G$39,2,FALSE)="YES",VLOOKUP($F977,'Aircraft list'!$A$4:$G$39,6,FALSE)="YES"),T977,""),"")</f>
        <v/>
      </c>
      <c r="AC977" s="115" t="str">
        <f>IFERROR(IF(AND(VLOOKUP($F977,'Aircraft list'!$A$4:$G$39,2,FALSE)="YES",VLOOKUP($F977,'Aircraft list'!$A$4:$G$39,6,FALSE)="YES"),V977,""),"")</f>
        <v/>
      </c>
      <c r="AD977" s="116" t="str">
        <f>IFERROR(IF(AND(VLOOKUP($F977,'Aircraft list'!$A$4:$G$39,3,FALSE)="YES",VLOOKUP($F977,'Aircraft list'!$A$4:$G$39,6,FALSE)="YES"),T977,""),"")</f>
        <v/>
      </c>
      <c r="AE977" s="117" t="str">
        <f>IFERROR(IF(AND(VLOOKUP($F977,'Aircraft list'!$A$4:$G$39,3,FALSE)="YES",VLOOKUP($F977,'Aircraft list'!$A$4:$G$39,6,FALSE)="YES"),U977,""),"")</f>
        <v/>
      </c>
      <c r="AF977" s="115" t="str">
        <f>IFERROR(IF(AND(VLOOKUP($F977,'Aircraft list'!$A$4:$G$39,3,FALSE)="YES",VLOOKUP($F977,'Aircraft list'!$A$4:$G$39,6,FALSE)="YES"),V977,""),"")</f>
        <v/>
      </c>
      <c r="AG977" s="116" t="str">
        <f>IFERROR(IF(VLOOKUP($F977,'Aircraft list'!$A$4:$G$39,5,FALSE)="YES",T977,""),"")</f>
        <v/>
      </c>
      <c r="AH977" s="117" t="str">
        <f>IFERROR(IF(VLOOKUP($F977,'Aircraft list'!$A$4:$G$39,5,FALSE)="YES",U977,""),"")</f>
        <v/>
      </c>
      <c r="AI977" s="115" t="str">
        <f>IFERROR(IF(VLOOKUP($F977,'Aircraft list'!$A$4:$G$39,5,FALSE)="YES",V977,""),"")</f>
        <v/>
      </c>
      <c r="AJ977" s="101"/>
      <c r="AK977" s="101"/>
      <c r="AL977" s="101"/>
      <c r="AM977" s="102" t="str">
        <f>IFERROR(IF(VLOOKUP($F977,'Aircraft list'!$A$4:$G$39,7,FALSE)="YES",N977,""),"")</f>
        <v/>
      </c>
      <c r="AN977" s="112"/>
      <c r="AO977" s="101"/>
      <c r="AP977" s="101"/>
      <c r="AQ977" s="101"/>
      <c r="AR977" s="111"/>
      <c r="AS977" s="102"/>
      <c r="AT977" s="102"/>
    </row>
    <row r="978" spans="1:46" s="50" customFormat="1">
      <c r="A978" s="84"/>
      <c r="B978" s="75"/>
      <c r="C978" s="76"/>
      <c r="D978" s="77"/>
      <c r="E978" s="73" t="str">
        <f t="shared" si="48"/>
        <v/>
      </c>
      <c r="F978" s="79"/>
      <c r="G978" s="80"/>
      <c r="H978" s="50" t="str">
        <f>IFERROR(IF(VLOOKUP(F978,'Aircraft list'!$A$4:$T$59, 3,FALSE)="YES", "ME", "SE" )," ")</f>
        <v xml:space="preserve"> </v>
      </c>
      <c r="I978" s="80"/>
      <c r="J978" s="81" t="str">
        <f ca="1">IFERROR(IF(AND(
MOD(C978-fctlontodouble(VLOOKUP(B978,#REF!,4,FALSE))/360,1)&gt;=MOD((((MID((MID((IF(ISERR(A978),"",fctsoleil(A978,fctlattodouble(VLOOKUP(B978,#REF!,3,FALSE)),fctlontodouble(VLOOKUP(B978,#REF!,4,FALSE)),FALSE))),1,4)),1,2))*60+MID((MID((IF(ISERR(A978),"",fctsoleil(A978,fctlattodouble(VLOOKUP(B978,#REF!,3,FALSE)),fctlontodouble(VLOOKUP(B978,#REF!,4,FALSE)),FALSE))),1,4)),3,4))/(60*24))-fctlontodouble(VLOOKUP(B978,#REF!,4,FALSE))/360,1),
MOD(C978-fctlontodouble(VLOOKUP(B978,#REF!,4,FALSE))/360,1)&lt;MOD((((MID((MID((IF(ISERR(A978),"",fctsoleil(A978,fctlattodouble(VLOOKUP(B978,#REF!,3,FALSE)),fctlontodouble(VLOOKUP(B978,#REF!,4,FALSE)),FALSE))),7,4)),1,2))*60+MID((MID((IF(ISERR(A978),"",fctsoleil(A978,fctlattodouble(VLOOKUP(B978,#REF!,3,FALSE)),fctlontodouble(VLOOKUP(B978,#REF!,4,FALSE)),FALSE))),7,4)),3,4))/(60*24))-fctlontodouble(VLOOKUP(B978,#REF!,4,FALSE))/360,1)
),1,""),"")</f>
        <v/>
      </c>
      <c r="K978" s="82" t="str">
        <f t="shared" si="49"/>
        <v/>
      </c>
      <c r="L978" s="79" t="str">
        <f ca="1">IFERROR(IF(AND(
MOD(E978-fctlontodouble(VLOOKUP(D978,#REF!,4,FALSE))/360,1)&gt;=MOD((((MID((MID((IF(ISERR(A978),"",fctsoleil(A978,fctlattodouble(VLOOKUP(D978,#REF!,3,FALSE)),fctlontodouble(VLOOKUP(D978,#REF!,4,FALSE)),FALSE))),1,4)),1,2))*60+MID((MID((IF(ISERR(A978),"",fctsoleil(A978,fctlattodouble(VLOOKUP(D978,#REF!,3,FALSE)),fctlontodouble(VLOOKUP(D978,#REF!,4,FALSE)),FALSE))),1,4)),3,4))/(60*24))-fctlontodouble(VLOOKUP(D978,#REF!,4,FALSE))/360,1),
MOD(E978-fctlontodouble(VLOOKUP(D978,#REF!,4,FALSE))/360,1)&lt;MOD((((MID((MID((IF(ISERR(A978),"",fctsoleil(A978,fctlattodouble(VLOOKUP(D978,#REF!,3,FALSE)),fctlontodouble(VLOOKUP(D978,#REF!,4,FALSE)),FALSE))),7,4)),1,2))*60+MID((MID((IF(ISERR(A978),"",fctsoleil(A978,fctlattodouble(VLOOKUP(D978,#REF!,3,FALSE)),fctlontodouble(VLOOKUP(D978,#REF!,4,FALSE)),FALSE))),7,4)),3,4))/(60*24))-fctlontodouble(VLOOKUP(D978,#REF!,4,FALSE))/360,1)
),1," "),"")</f>
        <v/>
      </c>
      <c r="M978" s="79" t="str">
        <f t="shared" si="50"/>
        <v/>
      </c>
      <c r="N978" s="94"/>
      <c r="O978" s="83"/>
      <c r="P978" s="95"/>
      <c r="Q978" s="96"/>
      <c r="R978" s="97" t="str">
        <f>IF(AND(A978&lt;&gt;0,B978&lt;&gt;0,D978&lt;&gt;0,C978&lt;&gt;0,N978&lt;&gt;0),(vol_de_nuit(B978,D978,A978,C978,N978/24)*24),"")</f>
        <v/>
      </c>
      <c r="S978" s="98"/>
      <c r="T978" s="95"/>
      <c r="U978" s="99"/>
      <c r="V978" s="100"/>
      <c r="W978" s="101"/>
      <c r="X978" s="116" t="str">
        <f>IFERROR(IF(AND(VLOOKUP($F978,'Aircraft list'!$A$4:$G$39,2,FALSE)="YES",VLOOKUP($F978,'Aircraft list'!$A$4:$G$39,4,FALSE)="YES"),T978,""),"")</f>
        <v/>
      </c>
      <c r="Y978" s="115" t="str">
        <f>IFERROR(IF(AND(VLOOKUP($F978,'Aircraft list'!$A$4:$G$39,2,FALSE)="YES",VLOOKUP($F978,'Aircraft list'!$A$4:$G$39,4,FALSE)="YES"),V978,""),"")</f>
        <v/>
      </c>
      <c r="Z978" s="116" t="str">
        <f>IFERROR(IF(AND(VLOOKUP($F978,'Aircraft list'!$A$4:$G$39,3,FALSE)="YES",VLOOKUP($F978,'Aircraft list'!$A$4:$G$39,4,FALSE)="YES"),T978,""),"")</f>
        <v/>
      </c>
      <c r="AA978" s="115" t="str">
        <f>IFERROR(IF(AND(VLOOKUP($F978,'Aircraft list'!$A$4:$G$39,3,FALSE)="YES",VLOOKUP($F978,'Aircraft list'!$A$4:$G$39,4,FALSE)="YES"),V978,""),"")</f>
        <v/>
      </c>
      <c r="AB978" s="116" t="str">
        <f>IFERROR(IF(AND(VLOOKUP($F978,'Aircraft list'!$A$4:$G$39,2,FALSE)="YES",VLOOKUP($F978,'Aircraft list'!$A$4:$G$39,6,FALSE)="YES"),T978,""),"")</f>
        <v/>
      </c>
      <c r="AC978" s="115" t="str">
        <f>IFERROR(IF(AND(VLOOKUP($F978,'Aircraft list'!$A$4:$G$39,2,FALSE)="YES",VLOOKUP($F978,'Aircraft list'!$A$4:$G$39,6,FALSE)="YES"),V978,""),"")</f>
        <v/>
      </c>
      <c r="AD978" s="116" t="str">
        <f>IFERROR(IF(AND(VLOOKUP($F978,'Aircraft list'!$A$4:$G$39,3,FALSE)="YES",VLOOKUP($F978,'Aircraft list'!$A$4:$G$39,6,FALSE)="YES"),T978,""),"")</f>
        <v/>
      </c>
      <c r="AE978" s="117" t="str">
        <f>IFERROR(IF(AND(VLOOKUP($F978,'Aircraft list'!$A$4:$G$39,3,FALSE)="YES",VLOOKUP($F978,'Aircraft list'!$A$4:$G$39,6,FALSE)="YES"),U978,""),"")</f>
        <v/>
      </c>
      <c r="AF978" s="115" t="str">
        <f>IFERROR(IF(AND(VLOOKUP($F978,'Aircraft list'!$A$4:$G$39,3,FALSE)="YES",VLOOKUP($F978,'Aircraft list'!$A$4:$G$39,6,FALSE)="YES"),V978,""),"")</f>
        <v/>
      </c>
      <c r="AG978" s="116" t="str">
        <f>IFERROR(IF(VLOOKUP($F978,'Aircraft list'!$A$4:$G$39,5,FALSE)="YES",T978,""),"")</f>
        <v/>
      </c>
      <c r="AH978" s="117" t="str">
        <f>IFERROR(IF(VLOOKUP($F978,'Aircraft list'!$A$4:$G$39,5,FALSE)="YES",U978,""),"")</f>
        <v/>
      </c>
      <c r="AI978" s="115" t="str">
        <f>IFERROR(IF(VLOOKUP($F978,'Aircraft list'!$A$4:$G$39,5,FALSE)="YES",V978,""),"")</f>
        <v/>
      </c>
      <c r="AJ978" s="101"/>
      <c r="AK978" s="101"/>
      <c r="AL978" s="101"/>
      <c r="AM978" s="102" t="str">
        <f>IFERROR(IF(VLOOKUP($F978,'Aircraft list'!$A$4:$G$39,7,FALSE)="YES",N978,""),"")</f>
        <v/>
      </c>
      <c r="AN978" s="112"/>
      <c r="AO978" s="101"/>
      <c r="AP978" s="101"/>
      <c r="AQ978" s="101"/>
      <c r="AR978" s="111"/>
      <c r="AS978" s="102"/>
      <c r="AT978" s="102"/>
    </row>
    <row r="979" spans="1:46" s="50" customFormat="1">
      <c r="A979" s="84"/>
      <c r="B979" s="75"/>
      <c r="C979" s="76"/>
      <c r="D979" s="77"/>
      <c r="E979" s="73" t="str">
        <f t="shared" si="48"/>
        <v/>
      </c>
      <c r="F979" s="79"/>
      <c r="G979" s="80"/>
      <c r="H979" s="50" t="str">
        <f>IFERROR(IF(VLOOKUP(F979,'Aircraft list'!$A$4:$T$59, 3,FALSE)="YES", "ME", "SE" )," ")</f>
        <v xml:space="preserve"> </v>
      </c>
      <c r="I979" s="80"/>
      <c r="J979" s="81" t="str">
        <f ca="1">IFERROR(IF(AND(
MOD(C979-fctlontodouble(VLOOKUP(B979,#REF!,4,FALSE))/360,1)&gt;=MOD((((MID((MID((IF(ISERR(A979),"",fctsoleil(A979,fctlattodouble(VLOOKUP(B979,#REF!,3,FALSE)),fctlontodouble(VLOOKUP(B979,#REF!,4,FALSE)),FALSE))),1,4)),1,2))*60+MID((MID((IF(ISERR(A979),"",fctsoleil(A979,fctlattodouble(VLOOKUP(B979,#REF!,3,FALSE)),fctlontodouble(VLOOKUP(B979,#REF!,4,FALSE)),FALSE))),1,4)),3,4))/(60*24))-fctlontodouble(VLOOKUP(B979,#REF!,4,FALSE))/360,1),
MOD(C979-fctlontodouble(VLOOKUP(B979,#REF!,4,FALSE))/360,1)&lt;MOD((((MID((MID((IF(ISERR(A979),"",fctsoleil(A979,fctlattodouble(VLOOKUP(B979,#REF!,3,FALSE)),fctlontodouble(VLOOKUP(B979,#REF!,4,FALSE)),FALSE))),7,4)),1,2))*60+MID((MID((IF(ISERR(A979),"",fctsoleil(A979,fctlattodouble(VLOOKUP(B979,#REF!,3,FALSE)),fctlontodouble(VLOOKUP(B979,#REF!,4,FALSE)),FALSE))),7,4)),3,4))/(60*24))-fctlontodouble(VLOOKUP(B979,#REF!,4,FALSE))/360,1)
),1,""),"")</f>
        <v/>
      </c>
      <c r="K979" s="82" t="str">
        <f t="shared" si="49"/>
        <v/>
      </c>
      <c r="L979" s="79" t="str">
        <f ca="1">IFERROR(IF(AND(
MOD(E979-fctlontodouble(VLOOKUP(D979,#REF!,4,FALSE))/360,1)&gt;=MOD((((MID((MID((IF(ISERR(A979),"",fctsoleil(A979,fctlattodouble(VLOOKUP(D979,#REF!,3,FALSE)),fctlontodouble(VLOOKUP(D979,#REF!,4,FALSE)),FALSE))),1,4)),1,2))*60+MID((MID((IF(ISERR(A979),"",fctsoleil(A979,fctlattodouble(VLOOKUP(D979,#REF!,3,FALSE)),fctlontodouble(VLOOKUP(D979,#REF!,4,FALSE)),FALSE))),1,4)),3,4))/(60*24))-fctlontodouble(VLOOKUP(D979,#REF!,4,FALSE))/360,1),
MOD(E979-fctlontodouble(VLOOKUP(D979,#REF!,4,FALSE))/360,1)&lt;MOD((((MID((MID((IF(ISERR(A979),"",fctsoleil(A979,fctlattodouble(VLOOKUP(D979,#REF!,3,FALSE)),fctlontodouble(VLOOKUP(D979,#REF!,4,FALSE)),FALSE))),7,4)),1,2))*60+MID((MID((IF(ISERR(A979),"",fctsoleil(A979,fctlattodouble(VLOOKUP(D979,#REF!,3,FALSE)),fctlontodouble(VLOOKUP(D979,#REF!,4,FALSE)),FALSE))),7,4)),3,4))/(60*24))-fctlontodouble(VLOOKUP(D979,#REF!,4,FALSE))/360,1)
),1," "),"")</f>
        <v/>
      </c>
      <c r="M979" s="79" t="str">
        <f t="shared" si="50"/>
        <v/>
      </c>
      <c r="N979" s="94"/>
      <c r="O979" s="83"/>
      <c r="P979" s="95"/>
      <c r="Q979" s="96"/>
      <c r="R979" s="97" t="str">
        <f>IF(AND(A979&lt;&gt;0,B979&lt;&gt;0,D979&lt;&gt;0,C979&lt;&gt;0,N979&lt;&gt;0),(vol_de_nuit(B979,D979,A979,C979,N979/24)*24),"")</f>
        <v/>
      </c>
      <c r="S979" s="98"/>
      <c r="T979" s="95"/>
      <c r="U979" s="99"/>
      <c r="V979" s="100"/>
      <c r="W979" s="101"/>
      <c r="X979" s="116" t="str">
        <f>IFERROR(IF(AND(VLOOKUP($F979,'Aircraft list'!$A$4:$G$39,2,FALSE)="YES",VLOOKUP($F979,'Aircraft list'!$A$4:$G$39,4,FALSE)="YES"),T979,""),"")</f>
        <v/>
      </c>
      <c r="Y979" s="115" t="str">
        <f>IFERROR(IF(AND(VLOOKUP($F979,'Aircraft list'!$A$4:$G$39,2,FALSE)="YES",VLOOKUP($F979,'Aircraft list'!$A$4:$G$39,4,FALSE)="YES"),V979,""),"")</f>
        <v/>
      </c>
      <c r="Z979" s="116" t="str">
        <f>IFERROR(IF(AND(VLOOKUP($F979,'Aircraft list'!$A$4:$G$39,3,FALSE)="YES",VLOOKUP($F979,'Aircraft list'!$A$4:$G$39,4,FALSE)="YES"),T979,""),"")</f>
        <v/>
      </c>
      <c r="AA979" s="115" t="str">
        <f>IFERROR(IF(AND(VLOOKUP($F979,'Aircraft list'!$A$4:$G$39,3,FALSE)="YES",VLOOKUP($F979,'Aircraft list'!$A$4:$G$39,4,FALSE)="YES"),V979,""),"")</f>
        <v/>
      </c>
      <c r="AB979" s="116" t="str">
        <f>IFERROR(IF(AND(VLOOKUP($F979,'Aircraft list'!$A$4:$G$39,2,FALSE)="YES",VLOOKUP($F979,'Aircraft list'!$A$4:$G$39,6,FALSE)="YES"),T979,""),"")</f>
        <v/>
      </c>
      <c r="AC979" s="115" t="str">
        <f>IFERROR(IF(AND(VLOOKUP($F979,'Aircraft list'!$A$4:$G$39,2,FALSE)="YES",VLOOKUP($F979,'Aircraft list'!$A$4:$G$39,6,FALSE)="YES"),V979,""),"")</f>
        <v/>
      </c>
      <c r="AD979" s="116" t="str">
        <f>IFERROR(IF(AND(VLOOKUP($F979,'Aircraft list'!$A$4:$G$39,3,FALSE)="YES",VLOOKUP($F979,'Aircraft list'!$A$4:$G$39,6,FALSE)="YES"),T979,""),"")</f>
        <v/>
      </c>
      <c r="AE979" s="117" t="str">
        <f>IFERROR(IF(AND(VLOOKUP($F979,'Aircraft list'!$A$4:$G$39,3,FALSE)="YES",VLOOKUP($F979,'Aircraft list'!$A$4:$G$39,6,FALSE)="YES"),U979,""),"")</f>
        <v/>
      </c>
      <c r="AF979" s="115" t="str">
        <f>IFERROR(IF(AND(VLOOKUP($F979,'Aircraft list'!$A$4:$G$39,3,FALSE)="YES",VLOOKUP($F979,'Aircraft list'!$A$4:$G$39,6,FALSE)="YES"),V979,""),"")</f>
        <v/>
      </c>
      <c r="AG979" s="116" t="str">
        <f>IFERROR(IF(VLOOKUP($F979,'Aircraft list'!$A$4:$G$39,5,FALSE)="YES",T979,""),"")</f>
        <v/>
      </c>
      <c r="AH979" s="117" t="str">
        <f>IFERROR(IF(VLOOKUP($F979,'Aircraft list'!$A$4:$G$39,5,FALSE)="YES",U979,""),"")</f>
        <v/>
      </c>
      <c r="AI979" s="115" t="str">
        <f>IFERROR(IF(VLOOKUP($F979,'Aircraft list'!$A$4:$G$39,5,FALSE)="YES",V979,""),"")</f>
        <v/>
      </c>
      <c r="AJ979" s="101"/>
      <c r="AK979" s="101"/>
      <c r="AL979" s="101"/>
      <c r="AM979" s="102" t="str">
        <f>IFERROR(IF(VLOOKUP($F979,'Aircraft list'!$A$4:$G$39,7,FALSE)="YES",N979,""),"")</f>
        <v/>
      </c>
      <c r="AN979" s="112"/>
      <c r="AO979" s="101"/>
      <c r="AP979" s="101"/>
      <c r="AQ979" s="101"/>
      <c r="AR979" s="111"/>
      <c r="AS979" s="102"/>
      <c r="AT979" s="102"/>
    </row>
    <row r="980" spans="1:46" s="50" customFormat="1">
      <c r="A980" s="84"/>
      <c r="B980" s="75"/>
      <c r="C980" s="76"/>
      <c r="D980" s="77"/>
      <c r="E980" s="73" t="str">
        <f t="shared" si="48"/>
        <v/>
      </c>
      <c r="F980" s="79"/>
      <c r="G980" s="80"/>
      <c r="H980" s="50" t="str">
        <f>IFERROR(IF(VLOOKUP(F980,'Aircraft list'!$A$4:$T$59, 3,FALSE)="YES", "ME", "SE" )," ")</f>
        <v xml:space="preserve"> </v>
      </c>
      <c r="I980" s="80"/>
      <c r="J980" s="81" t="str">
        <f ca="1">IFERROR(IF(AND(
MOD(C980-fctlontodouble(VLOOKUP(B980,#REF!,4,FALSE))/360,1)&gt;=MOD((((MID((MID((IF(ISERR(A980),"",fctsoleil(A980,fctlattodouble(VLOOKUP(B980,#REF!,3,FALSE)),fctlontodouble(VLOOKUP(B980,#REF!,4,FALSE)),FALSE))),1,4)),1,2))*60+MID((MID((IF(ISERR(A980),"",fctsoleil(A980,fctlattodouble(VLOOKUP(B980,#REF!,3,FALSE)),fctlontodouble(VLOOKUP(B980,#REF!,4,FALSE)),FALSE))),1,4)),3,4))/(60*24))-fctlontodouble(VLOOKUP(B980,#REF!,4,FALSE))/360,1),
MOD(C980-fctlontodouble(VLOOKUP(B980,#REF!,4,FALSE))/360,1)&lt;MOD((((MID((MID((IF(ISERR(A980),"",fctsoleil(A980,fctlattodouble(VLOOKUP(B980,#REF!,3,FALSE)),fctlontodouble(VLOOKUP(B980,#REF!,4,FALSE)),FALSE))),7,4)),1,2))*60+MID((MID((IF(ISERR(A980),"",fctsoleil(A980,fctlattodouble(VLOOKUP(B980,#REF!,3,FALSE)),fctlontodouble(VLOOKUP(B980,#REF!,4,FALSE)),FALSE))),7,4)),3,4))/(60*24))-fctlontodouble(VLOOKUP(B980,#REF!,4,FALSE))/360,1)
),1,""),"")</f>
        <v/>
      </c>
      <c r="K980" s="82" t="str">
        <f t="shared" si="49"/>
        <v/>
      </c>
      <c r="L980" s="79" t="str">
        <f ca="1">IFERROR(IF(AND(
MOD(E980-fctlontodouble(VLOOKUP(D980,#REF!,4,FALSE))/360,1)&gt;=MOD((((MID((MID((IF(ISERR(A980),"",fctsoleil(A980,fctlattodouble(VLOOKUP(D980,#REF!,3,FALSE)),fctlontodouble(VLOOKUP(D980,#REF!,4,FALSE)),FALSE))),1,4)),1,2))*60+MID((MID((IF(ISERR(A980),"",fctsoleil(A980,fctlattodouble(VLOOKUP(D980,#REF!,3,FALSE)),fctlontodouble(VLOOKUP(D980,#REF!,4,FALSE)),FALSE))),1,4)),3,4))/(60*24))-fctlontodouble(VLOOKUP(D980,#REF!,4,FALSE))/360,1),
MOD(E980-fctlontodouble(VLOOKUP(D980,#REF!,4,FALSE))/360,1)&lt;MOD((((MID((MID((IF(ISERR(A980),"",fctsoleil(A980,fctlattodouble(VLOOKUP(D980,#REF!,3,FALSE)),fctlontodouble(VLOOKUP(D980,#REF!,4,FALSE)),FALSE))),7,4)),1,2))*60+MID((MID((IF(ISERR(A980),"",fctsoleil(A980,fctlattodouble(VLOOKUP(D980,#REF!,3,FALSE)),fctlontodouble(VLOOKUP(D980,#REF!,4,FALSE)),FALSE))),7,4)),3,4))/(60*24))-fctlontodouble(VLOOKUP(D980,#REF!,4,FALSE))/360,1)
),1," "),"")</f>
        <v/>
      </c>
      <c r="M980" s="79" t="str">
        <f t="shared" si="50"/>
        <v/>
      </c>
      <c r="N980" s="94"/>
      <c r="O980" s="83"/>
      <c r="P980" s="95"/>
      <c r="Q980" s="96"/>
      <c r="R980" s="97" t="str">
        <f>IF(AND(A980&lt;&gt;0,B980&lt;&gt;0,D980&lt;&gt;0,C980&lt;&gt;0,N980&lt;&gt;0),(vol_de_nuit(B980,D980,A980,C980,N980/24)*24),"")</f>
        <v/>
      </c>
      <c r="S980" s="98"/>
      <c r="T980" s="95"/>
      <c r="U980" s="99"/>
      <c r="V980" s="100"/>
      <c r="W980" s="101"/>
      <c r="X980" s="116" t="str">
        <f>IFERROR(IF(AND(VLOOKUP($F980,'Aircraft list'!$A$4:$G$39,2,FALSE)="YES",VLOOKUP($F980,'Aircraft list'!$A$4:$G$39,4,FALSE)="YES"),T980,""),"")</f>
        <v/>
      </c>
      <c r="Y980" s="115" t="str">
        <f>IFERROR(IF(AND(VLOOKUP($F980,'Aircraft list'!$A$4:$G$39,2,FALSE)="YES",VLOOKUP($F980,'Aircraft list'!$A$4:$G$39,4,FALSE)="YES"),V980,""),"")</f>
        <v/>
      </c>
      <c r="Z980" s="116" t="str">
        <f>IFERROR(IF(AND(VLOOKUP($F980,'Aircraft list'!$A$4:$G$39,3,FALSE)="YES",VLOOKUP($F980,'Aircraft list'!$A$4:$G$39,4,FALSE)="YES"),T980,""),"")</f>
        <v/>
      </c>
      <c r="AA980" s="115" t="str">
        <f>IFERROR(IF(AND(VLOOKUP($F980,'Aircraft list'!$A$4:$G$39,3,FALSE)="YES",VLOOKUP($F980,'Aircraft list'!$A$4:$G$39,4,FALSE)="YES"),V980,""),"")</f>
        <v/>
      </c>
      <c r="AB980" s="116" t="str">
        <f>IFERROR(IF(AND(VLOOKUP($F980,'Aircraft list'!$A$4:$G$39,2,FALSE)="YES",VLOOKUP($F980,'Aircraft list'!$A$4:$G$39,6,FALSE)="YES"),T980,""),"")</f>
        <v/>
      </c>
      <c r="AC980" s="115" t="str">
        <f>IFERROR(IF(AND(VLOOKUP($F980,'Aircraft list'!$A$4:$G$39,2,FALSE)="YES",VLOOKUP($F980,'Aircraft list'!$A$4:$G$39,6,FALSE)="YES"),V980,""),"")</f>
        <v/>
      </c>
      <c r="AD980" s="116" t="str">
        <f>IFERROR(IF(AND(VLOOKUP($F980,'Aircraft list'!$A$4:$G$39,3,FALSE)="YES",VLOOKUP($F980,'Aircraft list'!$A$4:$G$39,6,FALSE)="YES"),T980,""),"")</f>
        <v/>
      </c>
      <c r="AE980" s="117" t="str">
        <f>IFERROR(IF(AND(VLOOKUP($F980,'Aircraft list'!$A$4:$G$39,3,FALSE)="YES",VLOOKUP($F980,'Aircraft list'!$A$4:$G$39,6,FALSE)="YES"),U980,""),"")</f>
        <v/>
      </c>
      <c r="AF980" s="115" t="str">
        <f>IFERROR(IF(AND(VLOOKUP($F980,'Aircraft list'!$A$4:$G$39,3,FALSE)="YES",VLOOKUP($F980,'Aircraft list'!$A$4:$G$39,6,FALSE)="YES"),V980,""),"")</f>
        <v/>
      </c>
      <c r="AG980" s="116" t="str">
        <f>IFERROR(IF(VLOOKUP($F980,'Aircraft list'!$A$4:$G$39,5,FALSE)="YES",T980,""),"")</f>
        <v/>
      </c>
      <c r="AH980" s="117" t="str">
        <f>IFERROR(IF(VLOOKUP($F980,'Aircraft list'!$A$4:$G$39,5,FALSE)="YES",U980,""),"")</f>
        <v/>
      </c>
      <c r="AI980" s="115" t="str">
        <f>IFERROR(IF(VLOOKUP($F980,'Aircraft list'!$A$4:$G$39,5,FALSE)="YES",V980,""),"")</f>
        <v/>
      </c>
      <c r="AJ980" s="101"/>
      <c r="AK980" s="101"/>
      <c r="AL980" s="101"/>
      <c r="AM980" s="102" t="str">
        <f>IFERROR(IF(VLOOKUP($F980,'Aircraft list'!$A$4:$G$39,7,FALSE)="YES",N980,""),"")</f>
        <v/>
      </c>
      <c r="AN980" s="112"/>
      <c r="AO980" s="101"/>
      <c r="AP980" s="101"/>
      <c r="AQ980" s="101"/>
      <c r="AR980" s="111"/>
      <c r="AS980" s="102"/>
      <c r="AT980" s="102"/>
    </row>
    <row r="981" spans="1:46" s="50" customFormat="1">
      <c r="A981" s="84"/>
      <c r="B981" s="75"/>
      <c r="C981" s="76"/>
      <c r="D981" s="77"/>
      <c r="E981" s="73" t="str">
        <f t="shared" si="48"/>
        <v/>
      </c>
      <c r="F981" s="79"/>
      <c r="G981" s="80"/>
      <c r="H981" s="50" t="str">
        <f>IFERROR(IF(VLOOKUP(F981,'Aircraft list'!$A$4:$T$59, 3,FALSE)="YES", "ME", "SE" )," ")</f>
        <v xml:space="preserve"> </v>
      </c>
      <c r="I981" s="80"/>
      <c r="J981" s="81" t="str">
        <f ca="1">IFERROR(IF(AND(
MOD(C981-fctlontodouble(VLOOKUP(B981,#REF!,4,FALSE))/360,1)&gt;=MOD((((MID((MID((IF(ISERR(A981),"",fctsoleil(A981,fctlattodouble(VLOOKUP(B981,#REF!,3,FALSE)),fctlontodouble(VLOOKUP(B981,#REF!,4,FALSE)),FALSE))),1,4)),1,2))*60+MID((MID((IF(ISERR(A981),"",fctsoleil(A981,fctlattodouble(VLOOKUP(B981,#REF!,3,FALSE)),fctlontodouble(VLOOKUP(B981,#REF!,4,FALSE)),FALSE))),1,4)),3,4))/(60*24))-fctlontodouble(VLOOKUP(B981,#REF!,4,FALSE))/360,1),
MOD(C981-fctlontodouble(VLOOKUP(B981,#REF!,4,FALSE))/360,1)&lt;MOD((((MID((MID((IF(ISERR(A981),"",fctsoleil(A981,fctlattodouble(VLOOKUP(B981,#REF!,3,FALSE)),fctlontodouble(VLOOKUP(B981,#REF!,4,FALSE)),FALSE))),7,4)),1,2))*60+MID((MID((IF(ISERR(A981),"",fctsoleil(A981,fctlattodouble(VLOOKUP(B981,#REF!,3,FALSE)),fctlontodouble(VLOOKUP(B981,#REF!,4,FALSE)),FALSE))),7,4)),3,4))/(60*24))-fctlontodouble(VLOOKUP(B981,#REF!,4,FALSE))/360,1)
),1,""),"")</f>
        <v/>
      </c>
      <c r="K981" s="82" t="str">
        <f t="shared" si="49"/>
        <v/>
      </c>
      <c r="L981" s="79" t="str">
        <f ca="1">IFERROR(IF(AND(
MOD(E981-fctlontodouble(VLOOKUP(D981,#REF!,4,FALSE))/360,1)&gt;=MOD((((MID((MID((IF(ISERR(A981),"",fctsoleil(A981,fctlattodouble(VLOOKUP(D981,#REF!,3,FALSE)),fctlontodouble(VLOOKUP(D981,#REF!,4,FALSE)),FALSE))),1,4)),1,2))*60+MID((MID((IF(ISERR(A981),"",fctsoleil(A981,fctlattodouble(VLOOKUP(D981,#REF!,3,FALSE)),fctlontodouble(VLOOKUP(D981,#REF!,4,FALSE)),FALSE))),1,4)),3,4))/(60*24))-fctlontodouble(VLOOKUP(D981,#REF!,4,FALSE))/360,1),
MOD(E981-fctlontodouble(VLOOKUP(D981,#REF!,4,FALSE))/360,1)&lt;MOD((((MID((MID((IF(ISERR(A981),"",fctsoleil(A981,fctlattodouble(VLOOKUP(D981,#REF!,3,FALSE)),fctlontodouble(VLOOKUP(D981,#REF!,4,FALSE)),FALSE))),7,4)),1,2))*60+MID((MID((IF(ISERR(A981),"",fctsoleil(A981,fctlattodouble(VLOOKUP(D981,#REF!,3,FALSE)),fctlontodouble(VLOOKUP(D981,#REF!,4,FALSE)),FALSE))),7,4)),3,4))/(60*24))-fctlontodouble(VLOOKUP(D981,#REF!,4,FALSE))/360,1)
),1," "),"")</f>
        <v/>
      </c>
      <c r="M981" s="79" t="str">
        <f t="shared" si="50"/>
        <v/>
      </c>
      <c r="N981" s="94"/>
      <c r="O981" s="83"/>
      <c r="P981" s="95"/>
      <c r="Q981" s="96"/>
      <c r="R981" s="97" t="str">
        <f>IF(AND(A981&lt;&gt;0,B981&lt;&gt;0,D981&lt;&gt;0,C981&lt;&gt;0,N981&lt;&gt;0),(vol_de_nuit(B981,D981,A981,C981,N981/24)*24),"")</f>
        <v/>
      </c>
      <c r="S981" s="98"/>
      <c r="T981" s="95"/>
      <c r="U981" s="99"/>
      <c r="V981" s="100"/>
      <c r="W981" s="101"/>
      <c r="X981" s="116" t="str">
        <f>IFERROR(IF(AND(VLOOKUP($F981,'Aircraft list'!$A$4:$G$39,2,FALSE)="YES",VLOOKUP($F981,'Aircraft list'!$A$4:$G$39,4,FALSE)="YES"),T981,""),"")</f>
        <v/>
      </c>
      <c r="Y981" s="115" t="str">
        <f>IFERROR(IF(AND(VLOOKUP($F981,'Aircraft list'!$A$4:$G$39,2,FALSE)="YES",VLOOKUP($F981,'Aircraft list'!$A$4:$G$39,4,FALSE)="YES"),V981,""),"")</f>
        <v/>
      </c>
      <c r="Z981" s="116" t="str">
        <f>IFERROR(IF(AND(VLOOKUP($F981,'Aircraft list'!$A$4:$G$39,3,FALSE)="YES",VLOOKUP($F981,'Aircraft list'!$A$4:$G$39,4,FALSE)="YES"),T981,""),"")</f>
        <v/>
      </c>
      <c r="AA981" s="115" t="str">
        <f>IFERROR(IF(AND(VLOOKUP($F981,'Aircraft list'!$A$4:$G$39,3,FALSE)="YES",VLOOKUP($F981,'Aircraft list'!$A$4:$G$39,4,FALSE)="YES"),V981,""),"")</f>
        <v/>
      </c>
      <c r="AB981" s="116" t="str">
        <f>IFERROR(IF(AND(VLOOKUP($F981,'Aircraft list'!$A$4:$G$39,2,FALSE)="YES",VLOOKUP($F981,'Aircraft list'!$A$4:$G$39,6,FALSE)="YES"),T981,""),"")</f>
        <v/>
      </c>
      <c r="AC981" s="115" t="str">
        <f>IFERROR(IF(AND(VLOOKUP($F981,'Aircraft list'!$A$4:$G$39,2,FALSE)="YES",VLOOKUP($F981,'Aircraft list'!$A$4:$G$39,6,FALSE)="YES"),V981,""),"")</f>
        <v/>
      </c>
      <c r="AD981" s="116" t="str">
        <f>IFERROR(IF(AND(VLOOKUP($F981,'Aircraft list'!$A$4:$G$39,3,FALSE)="YES",VLOOKUP($F981,'Aircraft list'!$A$4:$G$39,6,FALSE)="YES"),T981,""),"")</f>
        <v/>
      </c>
      <c r="AE981" s="117" t="str">
        <f>IFERROR(IF(AND(VLOOKUP($F981,'Aircraft list'!$A$4:$G$39,3,FALSE)="YES",VLOOKUP($F981,'Aircraft list'!$A$4:$G$39,6,FALSE)="YES"),U981,""),"")</f>
        <v/>
      </c>
      <c r="AF981" s="115" t="str">
        <f>IFERROR(IF(AND(VLOOKUP($F981,'Aircraft list'!$A$4:$G$39,3,FALSE)="YES",VLOOKUP($F981,'Aircraft list'!$A$4:$G$39,6,FALSE)="YES"),V981,""),"")</f>
        <v/>
      </c>
      <c r="AG981" s="116" t="str">
        <f>IFERROR(IF(VLOOKUP($F981,'Aircraft list'!$A$4:$G$39,5,FALSE)="YES",T981,""),"")</f>
        <v/>
      </c>
      <c r="AH981" s="117" t="str">
        <f>IFERROR(IF(VLOOKUP($F981,'Aircraft list'!$A$4:$G$39,5,FALSE)="YES",U981,""),"")</f>
        <v/>
      </c>
      <c r="AI981" s="115" t="str">
        <f>IFERROR(IF(VLOOKUP($F981,'Aircraft list'!$A$4:$G$39,5,FALSE)="YES",V981,""),"")</f>
        <v/>
      </c>
      <c r="AJ981" s="101"/>
      <c r="AK981" s="101"/>
      <c r="AL981" s="101"/>
      <c r="AM981" s="102" t="str">
        <f>IFERROR(IF(VLOOKUP($F981,'Aircraft list'!$A$4:$G$39,7,FALSE)="YES",N981,""),"")</f>
        <v/>
      </c>
      <c r="AN981" s="112"/>
      <c r="AO981" s="101"/>
      <c r="AP981" s="101"/>
      <c r="AQ981" s="101"/>
      <c r="AR981" s="111"/>
      <c r="AS981" s="102"/>
      <c r="AT981" s="102"/>
    </row>
    <row r="982" spans="1:46" s="50" customFormat="1">
      <c r="A982" s="84"/>
      <c r="B982" s="75"/>
      <c r="C982" s="76"/>
      <c r="D982" s="77"/>
      <c r="E982" s="73" t="str">
        <f t="shared" si="48"/>
        <v/>
      </c>
      <c r="F982" s="79"/>
      <c r="G982" s="80"/>
      <c r="H982" s="50" t="str">
        <f>IFERROR(IF(VLOOKUP(F982,'Aircraft list'!$A$4:$T$59, 3,FALSE)="YES", "ME", "SE" )," ")</f>
        <v xml:space="preserve"> </v>
      </c>
      <c r="I982" s="80"/>
      <c r="J982" s="81" t="str">
        <f ca="1">IFERROR(IF(AND(
MOD(C982-fctlontodouble(VLOOKUP(B982,#REF!,4,FALSE))/360,1)&gt;=MOD((((MID((MID((IF(ISERR(A982),"",fctsoleil(A982,fctlattodouble(VLOOKUP(B982,#REF!,3,FALSE)),fctlontodouble(VLOOKUP(B982,#REF!,4,FALSE)),FALSE))),1,4)),1,2))*60+MID((MID((IF(ISERR(A982),"",fctsoleil(A982,fctlattodouble(VLOOKUP(B982,#REF!,3,FALSE)),fctlontodouble(VLOOKUP(B982,#REF!,4,FALSE)),FALSE))),1,4)),3,4))/(60*24))-fctlontodouble(VLOOKUP(B982,#REF!,4,FALSE))/360,1),
MOD(C982-fctlontodouble(VLOOKUP(B982,#REF!,4,FALSE))/360,1)&lt;MOD((((MID((MID((IF(ISERR(A982),"",fctsoleil(A982,fctlattodouble(VLOOKUP(B982,#REF!,3,FALSE)),fctlontodouble(VLOOKUP(B982,#REF!,4,FALSE)),FALSE))),7,4)),1,2))*60+MID((MID((IF(ISERR(A982),"",fctsoleil(A982,fctlattodouble(VLOOKUP(B982,#REF!,3,FALSE)),fctlontodouble(VLOOKUP(B982,#REF!,4,FALSE)),FALSE))),7,4)),3,4))/(60*24))-fctlontodouble(VLOOKUP(B982,#REF!,4,FALSE))/360,1)
),1,""),"")</f>
        <v/>
      </c>
      <c r="K982" s="82" t="str">
        <f t="shared" si="49"/>
        <v/>
      </c>
      <c r="L982" s="79" t="str">
        <f ca="1">IFERROR(IF(AND(
MOD(E982-fctlontodouble(VLOOKUP(D982,#REF!,4,FALSE))/360,1)&gt;=MOD((((MID((MID((IF(ISERR(A982),"",fctsoleil(A982,fctlattodouble(VLOOKUP(D982,#REF!,3,FALSE)),fctlontodouble(VLOOKUP(D982,#REF!,4,FALSE)),FALSE))),1,4)),1,2))*60+MID((MID((IF(ISERR(A982),"",fctsoleil(A982,fctlattodouble(VLOOKUP(D982,#REF!,3,FALSE)),fctlontodouble(VLOOKUP(D982,#REF!,4,FALSE)),FALSE))),1,4)),3,4))/(60*24))-fctlontodouble(VLOOKUP(D982,#REF!,4,FALSE))/360,1),
MOD(E982-fctlontodouble(VLOOKUP(D982,#REF!,4,FALSE))/360,1)&lt;MOD((((MID((MID((IF(ISERR(A982),"",fctsoleil(A982,fctlattodouble(VLOOKUP(D982,#REF!,3,FALSE)),fctlontodouble(VLOOKUP(D982,#REF!,4,FALSE)),FALSE))),7,4)),1,2))*60+MID((MID((IF(ISERR(A982),"",fctsoleil(A982,fctlattodouble(VLOOKUP(D982,#REF!,3,FALSE)),fctlontodouble(VLOOKUP(D982,#REF!,4,FALSE)),FALSE))),7,4)),3,4))/(60*24))-fctlontodouble(VLOOKUP(D982,#REF!,4,FALSE))/360,1)
),1," "),"")</f>
        <v/>
      </c>
      <c r="M982" s="79" t="str">
        <f t="shared" si="50"/>
        <v/>
      </c>
      <c r="N982" s="94"/>
      <c r="O982" s="83"/>
      <c r="P982" s="95"/>
      <c r="Q982" s="96"/>
      <c r="R982" s="97" t="str">
        <f>IF(AND(A982&lt;&gt;0,B982&lt;&gt;0,D982&lt;&gt;0,C982&lt;&gt;0,N982&lt;&gt;0),(vol_de_nuit(B982,D982,A982,C982,N982/24)*24),"")</f>
        <v/>
      </c>
      <c r="S982" s="98"/>
      <c r="T982" s="95"/>
      <c r="U982" s="99"/>
      <c r="V982" s="100"/>
      <c r="W982" s="101"/>
      <c r="X982" s="116" t="str">
        <f>IFERROR(IF(AND(VLOOKUP($F982,'Aircraft list'!$A$4:$G$39,2,FALSE)="YES",VLOOKUP($F982,'Aircraft list'!$A$4:$G$39,4,FALSE)="YES"),T982,""),"")</f>
        <v/>
      </c>
      <c r="Y982" s="115" t="str">
        <f>IFERROR(IF(AND(VLOOKUP($F982,'Aircraft list'!$A$4:$G$39,2,FALSE)="YES",VLOOKUP($F982,'Aircraft list'!$A$4:$G$39,4,FALSE)="YES"),V982,""),"")</f>
        <v/>
      </c>
      <c r="Z982" s="116" t="str">
        <f>IFERROR(IF(AND(VLOOKUP($F982,'Aircraft list'!$A$4:$G$39,3,FALSE)="YES",VLOOKUP($F982,'Aircraft list'!$A$4:$G$39,4,FALSE)="YES"),T982,""),"")</f>
        <v/>
      </c>
      <c r="AA982" s="115" t="str">
        <f>IFERROR(IF(AND(VLOOKUP($F982,'Aircraft list'!$A$4:$G$39,3,FALSE)="YES",VLOOKUP($F982,'Aircraft list'!$A$4:$G$39,4,FALSE)="YES"),V982,""),"")</f>
        <v/>
      </c>
      <c r="AB982" s="116" t="str">
        <f>IFERROR(IF(AND(VLOOKUP($F982,'Aircraft list'!$A$4:$G$39,2,FALSE)="YES",VLOOKUP($F982,'Aircraft list'!$A$4:$G$39,6,FALSE)="YES"),T982,""),"")</f>
        <v/>
      </c>
      <c r="AC982" s="115" t="str">
        <f>IFERROR(IF(AND(VLOOKUP($F982,'Aircraft list'!$A$4:$G$39,2,FALSE)="YES",VLOOKUP($F982,'Aircraft list'!$A$4:$G$39,6,FALSE)="YES"),V982,""),"")</f>
        <v/>
      </c>
      <c r="AD982" s="116" t="str">
        <f>IFERROR(IF(AND(VLOOKUP($F982,'Aircraft list'!$A$4:$G$39,3,FALSE)="YES",VLOOKUP($F982,'Aircraft list'!$A$4:$G$39,6,FALSE)="YES"),T982,""),"")</f>
        <v/>
      </c>
      <c r="AE982" s="117" t="str">
        <f>IFERROR(IF(AND(VLOOKUP($F982,'Aircraft list'!$A$4:$G$39,3,FALSE)="YES",VLOOKUP($F982,'Aircraft list'!$A$4:$G$39,6,FALSE)="YES"),U982,""),"")</f>
        <v/>
      </c>
      <c r="AF982" s="115" t="str">
        <f>IFERROR(IF(AND(VLOOKUP($F982,'Aircraft list'!$A$4:$G$39,3,FALSE)="YES",VLOOKUP($F982,'Aircraft list'!$A$4:$G$39,6,FALSE)="YES"),V982,""),"")</f>
        <v/>
      </c>
      <c r="AG982" s="116" t="str">
        <f>IFERROR(IF(VLOOKUP($F982,'Aircraft list'!$A$4:$G$39,5,FALSE)="YES",T982,""),"")</f>
        <v/>
      </c>
      <c r="AH982" s="117" t="str">
        <f>IFERROR(IF(VLOOKUP($F982,'Aircraft list'!$A$4:$G$39,5,FALSE)="YES",U982,""),"")</f>
        <v/>
      </c>
      <c r="AI982" s="115" t="str">
        <f>IFERROR(IF(VLOOKUP($F982,'Aircraft list'!$A$4:$G$39,5,FALSE)="YES",V982,""),"")</f>
        <v/>
      </c>
      <c r="AJ982" s="101"/>
      <c r="AK982" s="101"/>
      <c r="AL982" s="101"/>
      <c r="AM982" s="102" t="str">
        <f>IFERROR(IF(VLOOKUP($F982,'Aircraft list'!$A$4:$G$39,7,FALSE)="YES",N982,""),"")</f>
        <v/>
      </c>
      <c r="AN982" s="112"/>
      <c r="AO982" s="101"/>
      <c r="AP982" s="101"/>
      <c r="AQ982" s="101"/>
      <c r="AR982" s="111"/>
      <c r="AS982" s="102"/>
      <c r="AT982" s="102"/>
    </row>
    <row r="983" spans="1:46" s="50" customFormat="1">
      <c r="A983" s="84"/>
      <c r="B983" s="75"/>
      <c r="C983" s="76"/>
      <c r="D983" s="77"/>
      <c r="E983" s="73" t="str">
        <f t="shared" si="48"/>
        <v/>
      </c>
      <c r="F983" s="79"/>
      <c r="G983" s="80"/>
      <c r="H983" s="50" t="str">
        <f>IFERROR(IF(VLOOKUP(F983,'Aircraft list'!$A$4:$T$59, 3,FALSE)="YES", "ME", "SE" )," ")</f>
        <v xml:space="preserve"> </v>
      </c>
      <c r="I983" s="80"/>
      <c r="J983" s="81" t="str">
        <f ca="1">IFERROR(IF(AND(
MOD(C983-fctlontodouble(VLOOKUP(B983,#REF!,4,FALSE))/360,1)&gt;=MOD((((MID((MID((IF(ISERR(A983),"",fctsoleil(A983,fctlattodouble(VLOOKUP(B983,#REF!,3,FALSE)),fctlontodouble(VLOOKUP(B983,#REF!,4,FALSE)),FALSE))),1,4)),1,2))*60+MID((MID((IF(ISERR(A983),"",fctsoleil(A983,fctlattodouble(VLOOKUP(B983,#REF!,3,FALSE)),fctlontodouble(VLOOKUP(B983,#REF!,4,FALSE)),FALSE))),1,4)),3,4))/(60*24))-fctlontodouble(VLOOKUP(B983,#REF!,4,FALSE))/360,1),
MOD(C983-fctlontodouble(VLOOKUP(B983,#REF!,4,FALSE))/360,1)&lt;MOD((((MID((MID((IF(ISERR(A983),"",fctsoleil(A983,fctlattodouble(VLOOKUP(B983,#REF!,3,FALSE)),fctlontodouble(VLOOKUP(B983,#REF!,4,FALSE)),FALSE))),7,4)),1,2))*60+MID((MID((IF(ISERR(A983),"",fctsoleil(A983,fctlattodouble(VLOOKUP(B983,#REF!,3,FALSE)),fctlontodouble(VLOOKUP(B983,#REF!,4,FALSE)),FALSE))),7,4)),3,4))/(60*24))-fctlontodouble(VLOOKUP(B983,#REF!,4,FALSE))/360,1)
),1,""),"")</f>
        <v/>
      </c>
      <c r="K983" s="82" t="str">
        <f t="shared" si="49"/>
        <v/>
      </c>
      <c r="L983" s="79" t="str">
        <f ca="1">IFERROR(IF(AND(
MOD(E983-fctlontodouble(VLOOKUP(D983,#REF!,4,FALSE))/360,1)&gt;=MOD((((MID((MID((IF(ISERR(A983),"",fctsoleil(A983,fctlattodouble(VLOOKUP(D983,#REF!,3,FALSE)),fctlontodouble(VLOOKUP(D983,#REF!,4,FALSE)),FALSE))),1,4)),1,2))*60+MID((MID((IF(ISERR(A983),"",fctsoleil(A983,fctlattodouble(VLOOKUP(D983,#REF!,3,FALSE)),fctlontodouble(VLOOKUP(D983,#REF!,4,FALSE)),FALSE))),1,4)),3,4))/(60*24))-fctlontodouble(VLOOKUP(D983,#REF!,4,FALSE))/360,1),
MOD(E983-fctlontodouble(VLOOKUP(D983,#REF!,4,FALSE))/360,1)&lt;MOD((((MID((MID((IF(ISERR(A983),"",fctsoleil(A983,fctlattodouble(VLOOKUP(D983,#REF!,3,FALSE)),fctlontodouble(VLOOKUP(D983,#REF!,4,FALSE)),FALSE))),7,4)),1,2))*60+MID((MID((IF(ISERR(A983),"",fctsoleil(A983,fctlattodouble(VLOOKUP(D983,#REF!,3,FALSE)),fctlontodouble(VLOOKUP(D983,#REF!,4,FALSE)),FALSE))),7,4)),3,4))/(60*24))-fctlontodouble(VLOOKUP(D983,#REF!,4,FALSE))/360,1)
),1," "),"")</f>
        <v/>
      </c>
      <c r="M983" s="79" t="str">
        <f t="shared" si="50"/>
        <v/>
      </c>
      <c r="N983" s="94"/>
      <c r="O983" s="83"/>
      <c r="P983" s="95"/>
      <c r="Q983" s="96"/>
      <c r="R983" s="97" t="str">
        <f>IF(AND(A983&lt;&gt;0,B983&lt;&gt;0,D983&lt;&gt;0,C983&lt;&gt;0,N983&lt;&gt;0),(vol_de_nuit(B983,D983,A983,C983,N983/24)*24),"")</f>
        <v/>
      </c>
      <c r="S983" s="98"/>
      <c r="T983" s="95"/>
      <c r="U983" s="99"/>
      <c r="V983" s="100"/>
      <c r="W983" s="101"/>
      <c r="X983" s="116" t="str">
        <f>IFERROR(IF(AND(VLOOKUP($F983,'Aircraft list'!$A$4:$G$39,2,FALSE)="YES",VLOOKUP($F983,'Aircraft list'!$A$4:$G$39,4,FALSE)="YES"),T983,""),"")</f>
        <v/>
      </c>
      <c r="Y983" s="115" t="str">
        <f>IFERROR(IF(AND(VLOOKUP($F983,'Aircraft list'!$A$4:$G$39,2,FALSE)="YES",VLOOKUP($F983,'Aircraft list'!$A$4:$G$39,4,FALSE)="YES"),V983,""),"")</f>
        <v/>
      </c>
      <c r="Z983" s="116" t="str">
        <f>IFERROR(IF(AND(VLOOKUP($F983,'Aircraft list'!$A$4:$G$39,3,FALSE)="YES",VLOOKUP($F983,'Aircraft list'!$A$4:$G$39,4,FALSE)="YES"),T983,""),"")</f>
        <v/>
      </c>
      <c r="AA983" s="115" t="str">
        <f>IFERROR(IF(AND(VLOOKUP($F983,'Aircraft list'!$A$4:$G$39,3,FALSE)="YES",VLOOKUP($F983,'Aircraft list'!$A$4:$G$39,4,FALSE)="YES"),V983,""),"")</f>
        <v/>
      </c>
      <c r="AB983" s="116" t="str">
        <f>IFERROR(IF(AND(VLOOKUP($F983,'Aircraft list'!$A$4:$G$39,2,FALSE)="YES",VLOOKUP($F983,'Aircraft list'!$A$4:$G$39,6,FALSE)="YES"),T983,""),"")</f>
        <v/>
      </c>
      <c r="AC983" s="115" t="str">
        <f>IFERROR(IF(AND(VLOOKUP($F983,'Aircraft list'!$A$4:$G$39,2,FALSE)="YES",VLOOKUP($F983,'Aircraft list'!$A$4:$G$39,6,FALSE)="YES"),V983,""),"")</f>
        <v/>
      </c>
      <c r="AD983" s="116" t="str">
        <f>IFERROR(IF(AND(VLOOKUP($F983,'Aircraft list'!$A$4:$G$39,3,FALSE)="YES",VLOOKUP($F983,'Aircraft list'!$A$4:$G$39,6,FALSE)="YES"),T983,""),"")</f>
        <v/>
      </c>
      <c r="AE983" s="117" t="str">
        <f>IFERROR(IF(AND(VLOOKUP($F983,'Aircraft list'!$A$4:$G$39,3,FALSE)="YES",VLOOKUP($F983,'Aircraft list'!$A$4:$G$39,6,FALSE)="YES"),U983,""),"")</f>
        <v/>
      </c>
      <c r="AF983" s="115" t="str">
        <f>IFERROR(IF(AND(VLOOKUP($F983,'Aircraft list'!$A$4:$G$39,3,FALSE)="YES",VLOOKUP($F983,'Aircraft list'!$A$4:$G$39,6,FALSE)="YES"),V983,""),"")</f>
        <v/>
      </c>
      <c r="AG983" s="116" t="str">
        <f>IFERROR(IF(VLOOKUP($F983,'Aircraft list'!$A$4:$G$39,5,FALSE)="YES",T983,""),"")</f>
        <v/>
      </c>
      <c r="AH983" s="117" t="str">
        <f>IFERROR(IF(VLOOKUP($F983,'Aircraft list'!$A$4:$G$39,5,FALSE)="YES",U983,""),"")</f>
        <v/>
      </c>
      <c r="AI983" s="115" t="str">
        <f>IFERROR(IF(VLOOKUP($F983,'Aircraft list'!$A$4:$G$39,5,FALSE)="YES",V983,""),"")</f>
        <v/>
      </c>
      <c r="AJ983" s="101"/>
      <c r="AK983" s="101"/>
      <c r="AL983" s="101"/>
      <c r="AM983" s="102" t="str">
        <f>IFERROR(IF(VLOOKUP($F983,'Aircraft list'!$A$4:$G$39,7,FALSE)="YES",N983,""),"")</f>
        <v/>
      </c>
      <c r="AN983" s="112"/>
      <c r="AO983" s="101"/>
      <c r="AP983" s="101"/>
      <c r="AQ983" s="101"/>
      <c r="AR983" s="111"/>
      <c r="AS983" s="102"/>
      <c r="AT983" s="102"/>
    </row>
    <row r="984" spans="1:46" s="50" customFormat="1">
      <c r="A984" s="84"/>
      <c r="B984" s="75"/>
      <c r="C984" s="76"/>
      <c r="D984" s="77"/>
      <c r="E984" s="73" t="str">
        <f t="shared" si="48"/>
        <v/>
      </c>
      <c r="F984" s="79"/>
      <c r="G984" s="80"/>
      <c r="H984" s="50" t="str">
        <f>IFERROR(IF(VLOOKUP(F984,'Aircraft list'!$A$4:$T$59, 3,FALSE)="YES", "ME", "SE" )," ")</f>
        <v xml:space="preserve"> </v>
      </c>
      <c r="I984" s="80"/>
      <c r="J984" s="81" t="str">
        <f ca="1">IFERROR(IF(AND(
MOD(C984-fctlontodouble(VLOOKUP(B984,#REF!,4,FALSE))/360,1)&gt;=MOD((((MID((MID((IF(ISERR(A984),"",fctsoleil(A984,fctlattodouble(VLOOKUP(B984,#REF!,3,FALSE)),fctlontodouble(VLOOKUP(B984,#REF!,4,FALSE)),FALSE))),1,4)),1,2))*60+MID((MID((IF(ISERR(A984),"",fctsoleil(A984,fctlattodouble(VLOOKUP(B984,#REF!,3,FALSE)),fctlontodouble(VLOOKUP(B984,#REF!,4,FALSE)),FALSE))),1,4)),3,4))/(60*24))-fctlontodouble(VLOOKUP(B984,#REF!,4,FALSE))/360,1),
MOD(C984-fctlontodouble(VLOOKUP(B984,#REF!,4,FALSE))/360,1)&lt;MOD((((MID((MID((IF(ISERR(A984),"",fctsoleil(A984,fctlattodouble(VLOOKUP(B984,#REF!,3,FALSE)),fctlontodouble(VLOOKUP(B984,#REF!,4,FALSE)),FALSE))),7,4)),1,2))*60+MID((MID((IF(ISERR(A984),"",fctsoleil(A984,fctlattodouble(VLOOKUP(B984,#REF!,3,FALSE)),fctlontodouble(VLOOKUP(B984,#REF!,4,FALSE)),FALSE))),7,4)),3,4))/(60*24))-fctlontodouble(VLOOKUP(B984,#REF!,4,FALSE))/360,1)
),1,""),"")</f>
        <v/>
      </c>
      <c r="K984" s="82" t="str">
        <f t="shared" si="49"/>
        <v/>
      </c>
      <c r="L984" s="79" t="str">
        <f ca="1">IFERROR(IF(AND(
MOD(E984-fctlontodouble(VLOOKUP(D984,#REF!,4,FALSE))/360,1)&gt;=MOD((((MID((MID((IF(ISERR(A984),"",fctsoleil(A984,fctlattodouble(VLOOKUP(D984,#REF!,3,FALSE)),fctlontodouble(VLOOKUP(D984,#REF!,4,FALSE)),FALSE))),1,4)),1,2))*60+MID((MID((IF(ISERR(A984),"",fctsoleil(A984,fctlattodouble(VLOOKUP(D984,#REF!,3,FALSE)),fctlontodouble(VLOOKUP(D984,#REF!,4,FALSE)),FALSE))),1,4)),3,4))/(60*24))-fctlontodouble(VLOOKUP(D984,#REF!,4,FALSE))/360,1),
MOD(E984-fctlontodouble(VLOOKUP(D984,#REF!,4,FALSE))/360,1)&lt;MOD((((MID((MID((IF(ISERR(A984),"",fctsoleil(A984,fctlattodouble(VLOOKUP(D984,#REF!,3,FALSE)),fctlontodouble(VLOOKUP(D984,#REF!,4,FALSE)),FALSE))),7,4)),1,2))*60+MID((MID((IF(ISERR(A984),"",fctsoleil(A984,fctlattodouble(VLOOKUP(D984,#REF!,3,FALSE)),fctlontodouble(VLOOKUP(D984,#REF!,4,FALSE)),FALSE))),7,4)),3,4))/(60*24))-fctlontodouble(VLOOKUP(D984,#REF!,4,FALSE))/360,1)
),1," "),"")</f>
        <v/>
      </c>
      <c r="M984" s="79" t="str">
        <f t="shared" si="50"/>
        <v/>
      </c>
      <c r="N984" s="94"/>
      <c r="O984" s="83"/>
      <c r="P984" s="95"/>
      <c r="Q984" s="96"/>
      <c r="R984" s="97" t="str">
        <f>IF(AND(A984&lt;&gt;0,B984&lt;&gt;0,D984&lt;&gt;0,C984&lt;&gt;0,N984&lt;&gt;0),(vol_de_nuit(B984,D984,A984,C984,N984/24)*24),"")</f>
        <v/>
      </c>
      <c r="S984" s="98"/>
      <c r="T984" s="95"/>
      <c r="U984" s="99"/>
      <c r="V984" s="100"/>
      <c r="W984" s="101"/>
      <c r="X984" s="116" t="str">
        <f>IFERROR(IF(AND(VLOOKUP($F984,'Aircraft list'!$A$4:$G$39,2,FALSE)="YES",VLOOKUP($F984,'Aircraft list'!$A$4:$G$39,4,FALSE)="YES"),T984,""),"")</f>
        <v/>
      </c>
      <c r="Y984" s="115" t="str">
        <f>IFERROR(IF(AND(VLOOKUP($F984,'Aircraft list'!$A$4:$G$39,2,FALSE)="YES",VLOOKUP($F984,'Aircraft list'!$A$4:$G$39,4,FALSE)="YES"),V984,""),"")</f>
        <v/>
      </c>
      <c r="Z984" s="116" t="str">
        <f>IFERROR(IF(AND(VLOOKUP($F984,'Aircraft list'!$A$4:$G$39,3,FALSE)="YES",VLOOKUP($F984,'Aircraft list'!$A$4:$G$39,4,FALSE)="YES"),T984,""),"")</f>
        <v/>
      </c>
      <c r="AA984" s="115" t="str">
        <f>IFERROR(IF(AND(VLOOKUP($F984,'Aircraft list'!$A$4:$G$39,3,FALSE)="YES",VLOOKUP($F984,'Aircraft list'!$A$4:$G$39,4,FALSE)="YES"),V984,""),"")</f>
        <v/>
      </c>
      <c r="AB984" s="116" t="str">
        <f>IFERROR(IF(AND(VLOOKUP($F984,'Aircraft list'!$A$4:$G$39,2,FALSE)="YES",VLOOKUP($F984,'Aircraft list'!$A$4:$G$39,6,FALSE)="YES"),T984,""),"")</f>
        <v/>
      </c>
      <c r="AC984" s="115" t="str">
        <f>IFERROR(IF(AND(VLOOKUP($F984,'Aircraft list'!$A$4:$G$39,2,FALSE)="YES",VLOOKUP($F984,'Aircraft list'!$A$4:$G$39,6,FALSE)="YES"),V984,""),"")</f>
        <v/>
      </c>
      <c r="AD984" s="116" t="str">
        <f>IFERROR(IF(AND(VLOOKUP($F984,'Aircraft list'!$A$4:$G$39,3,FALSE)="YES",VLOOKUP($F984,'Aircraft list'!$A$4:$G$39,6,FALSE)="YES"),T984,""),"")</f>
        <v/>
      </c>
      <c r="AE984" s="117" t="str">
        <f>IFERROR(IF(AND(VLOOKUP($F984,'Aircraft list'!$A$4:$G$39,3,FALSE)="YES",VLOOKUP($F984,'Aircraft list'!$A$4:$G$39,6,FALSE)="YES"),U984,""),"")</f>
        <v/>
      </c>
      <c r="AF984" s="115" t="str">
        <f>IFERROR(IF(AND(VLOOKUP($F984,'Aircraft list'!$A$4:$G$39,3,FALSE)="YES",VLOOKUP($F984,'Aircraft list'!$A$4:$G$39,6,FALSE)="YES"),V984,""),"")</f>
        <v/>
      </c>
      <c r="AG984" s="116" t="str">
        <f>IFERROR(IF(VLOOKUP($F984,'Aircraft list'!$A$4:$G$39,5,FALSE)="YES",T984,""),"")</f>
        <v/>
      </c>
      <c r="AH984" s="117" t="str">
        <f>IFERROR(IF(VLOOKUP($F984,'Aircraft list'!$A$4:$G$39,5,FALSE)="YES",U984,""),"")</f>
        <v/>
      </c>
      <c r="AI984" s="115" t="str">
        <f>IFERROR(IF(VLOOKUP($F984,'Aircraft list'!$A$4:$G$39,5,FALSE)="YES",V984,""),"")</f>
        <v/>
      </c>
      <c r="AJ984" s="101"/>
      <c r="AK984" s="101"/>
      <c r="AL984" s="101"/>
      <c r="AM984" s="102" t="str">
        <f>IFERROR(IF(VLOOKUP($F984,'Aircraft list'!$A$4:$G$39,7,FALSE)="YES",N984,""),"")</f>
        <v/>
      </c>
      <c r="AN984" s="112"/>
      <c r="AO984" s="101"/>
      <c r="AP984" s="101"/>
      <c r="AQ984" s="101"/>
      <c r="AR984" s="111"/>
      <c r="AS984" s="102"/>
      <c r="AT984" s="102"/>
    </row>
    <row r="985" spans="1:46" s="50" customFormat="1">
      <c r="A985" s="84"/>
      <c r="B985" s="75"/>
      <c r="C985" s="76"/>
      <c r="D985" s="77"/>
      <c r="E985" s="73" t="str">
        <f t="shared" si="48"/>
        <v/>
      </c>
      <c r="F985" s="79"/>
      <c r="G985" s="80"/>
      <c r="H985" s="50" t="str">
        <f>IFERROR(IF(VLOOKUP(F985,'Aircraft list'!$A$4:$T$59, 3,FALSE)="YES", "ME", "SE" )," ")</f>
        <v xml:space="preserve"> </v>
      </c>
      <c r="I985" s="80"/>
      <c r="J985" s="81" t="str">
        <f ca="1">IFERROR(IF(AND(
MOD(C985-fctlontodouble(VLOOKUP(B985,#REF!,4,FALSE))/360,1)&gt;=MOD((((MID((MID((IF(ISERR(A985),"",fctsoleil(A985,fctlattodouble(VLOOKUP(B985,#REF!,3,FALSE)),fctlontodouble(VLOOKUP(B985,#REF!,4,FALSE)),FALSE))),1,4)),1,2))*60+MID((MID((IF(ISERR(A985),"",fctsoleil(A985,fctlattodouble(VLOOKUP(B985,#REF!,3,FALSE)),fctlontodouble(VLOOKUP(B985,#REF!,4,FALSE)),FALSE))),1,4)),3,4))/(60*24))-fctlontodouble(VLOOKUP(B985,#REF!,4,FALSE))/360,1),
MOD(C985-fctlontodouble(VLOOKUP(B985,#REF!,4,FALSE))/360,1)&lt;MOD((((MID((MID((IF(ISERR(A985),"",fctsoleil(A985,fctlattodouble(VLOOKUP(B985,#REF!,3,FALSE)),fctlontodouble(VLOOKUP(B985,#REF!,4,FALSE)),FALSE))),7,4)),1,2))*60+MID((MID((IF(ISERR(A985),"",fctsoleil(A985,fctlattodouble(VLOOKUP(B985,#REF!,3,FALSE)),fctlontodouble(VLOOKUP(B985,#REF!,4,FALSE)),FALSE))),7,4)),3,4))/(60*24))-fctlontodouble(VLOOKUP(B985,#REF!,4,FALSE))/360,1)
),1,""),"")</f>
        <v/>
      </c>
      <c r="K985" s="82" t="str">
        <f t="shared" si="49"/>
        <v/>
      </c>
      <c r="L985" s="79" t="str">
        <f ca="1">IFERROR(IF(AND(
MOD(E985-fctlontodouble(VLOOKUP(D985,#REF!,4,FALSE))/360,1)&gt;=MOD((((MID((MID((IF(ISERR(A985),"",fctsoleil(A985,fctlattodouble(VLOOKUP(D985,#REF!,3,FALSE)),fctlontodouble(VLOOKUP(D985,#REF!,4,FALSE)),FALSE))),1,4)),1,2))*60+MID((MID((IF(ISERR(A985),"",fctsoleil(A985,fctlattodouble(VLOOKUP(D985,#REF!,3,FALSE)),fctlontodouble(VLOOKUP(D985,#REF!,4,FALSE)),FALSE))),1,4)),3,4))/(60*24))-fctlontodouble(VLOOKUP(D985,#REF!,4,FALSE))/360,1),
MOD(E985-fctlontodouble(VLOOKUP(D985,#REF!,4,FALSE))/360,1)&lt;MOD((((MID((MID((IF(ISERR(A985),"",fctsoleil(A985,fctlattodouble(VLOOKUP(D985,#REF!,3,FALSE)),fctlontodouble(VLOOKUP(D985,#REF!,4,FALSE)),FALSE))),7,4)),1,2))*60+MID((MID((IF(ISERR(A985),"",fctsoleil(A985,fctlattodouble(VLOOKUP(D985,#REF!,3,FALSE)),fctlontodouble(VLOOKUP(D985,#REF!,4,FALSE)),FALSE))),7,4)),3,4))/(60*24))-fctlontodouble(VLOOKUP(D985,#REF!,4,FALSE))/360,1)
),1," "),"")</f>
        <v/>
      </c>
      <c r="M985" s="79" t="str">
        <f t="shared" si="50"/>
        <v/>
      </c>
      <c r="N985" s="94"/>
      <c r="O985" s="83"/>
      <c r="P985" s="95"/>
      <c r="Q985" s="96"/>
      <c r="R985" s="97" t="str">
        <f>IF(AND(A985&lt;&gt;0,B985&lt;&gt;0,D985&lt;&gt;0,C985&lt;&gt;0,N985&lt;&gt;0),(vol_de_nuit(B985,D985,A985,C985,N985/24)*24),"")</f>
        <v/>
      </c>
      <c r="S985" s="98"/>
      <c r="T985" s="95"/>
      <c r="U985" s="99"/>
      <c r="V985" s="100"/>
      <c r="W985" s="101"/>
      <c r="X985" s="116" t="str">
        <f>IFERROR(IF(AND(VLOOKUP($F985,'Aircraft list'!$A$4:$G$39,2,FALSE)="YES",VLOOKUP($F985,'Aircraft list'!$A$4:$G$39,4,FALSE)="YES"),T985,""),"")</f>
        <v/>
      </c>
      <c r="Y985" s="115" t="str">
        <f>IFERROR(IF(AND(VLOOKUP($F985,'Aircraft list'!$A$4:$G$39,2,FALSE)="YES",VLOOKUP($F985,'Aircraft list'!$A$4:$G$39,4,FALSE)="YES"),V985,""),"")</f>
        <v/>
      </c>
      <c r="Z985" s="116" t="str">
        <f>IFERROR(IF(AND(VLOOKUP($F985,'Aircraft list'!$A$4:$G$39,3,FALSE)="YES",VLOOKUP($F985,'Aircraft list'!$A$4:$G$39,4,FALSE)="YES"),T985,""),"")</f>
        <v/>
      </c>
      <c r="AA985" s="115" t="str">
        <f>IFERROR(IF(AND(VLOOKUP($F985,'Aircraft list'!$A$4:$G$39,3,FALSE)="YES",VLOOKUP($F985,'Aircraft list'!$A$4:$G$39,4,FALSE)="YES"),V985,""),"")</f>
        <v/>
      </c>
      <c r="AB985" s="116" t="str">
        <f>IFERROR(IF(AND(VLOOKUP($F985,'Aircraft list'!$A$4:$G$39,2,FALSE)="YES",VLOOKUP($F985,'Aircraft list'!$A$4:$G$39,6,FALSE)="YES"),T985,""),"")</f>
        <v/>
      </c>
      <c r="AC985" s="115" t="str">
        <f>IFERROR(IF(AND(VLOOKUP($F985,'Aircraft list'!$A$4:$G$39,2,FALSE)="YES",VLOOKUP($F985,'Aircraft list'!$A$4:$G$39,6,FALSE)="YES"),V985,""),"")</f>
        <v/>
      </c>
      <c r="AD985" s="116" t="str">
        <f>IFERROR(IF(AND(VLOOKUP($F985,'Aircraft list'!$A$4:$G$39,3,FALSE)="YES",VLOOKUP($F985,'Aircraft list'!$A$4:$G$39,6,FALSE)="YES"),T985,""),"")</f>
        <v/>
      </c>
      <c r="AE985" s="117" t="str">
        <f>IFERROR(IF(AND(VLOOKUP($F985,'Aircraft list'!$A$4:$G$39,3,FALSE)="YES",VLOOKUP($F985,'Aircraft list'!$A$4:$G$39,6,FALSE)="YES"),U985,""),"")</f>
        <v/>
      </c>
      <c r="AF985" s="115" t="str">
        <f>IFERROR(IF(AND(VLOOKUP($F985,'Aircraft list'!$A$4:$G$39,3,FALSE)="YES",VLOOKUP($F985,'Aircraft list'!$A$4:$G$39,6,FALSE)="YES"),V985,""),"")</f>
        <v/>
      </c>
      <c r="AG985" s="116" t="str">
        <f>IFERROR(IF(VLOOKUP($F985,'Aircraft list'!$A$4:$G$39,5,FALSE)="YES",T985,""),"")</f>
        <v/>
      </c>
      <c r="AH985" s="117" t="str">
        <f>IFERROR(IF(VLOOKUP($F985,'Aircraft list'!$A$4:$G$39,5,FALSE)="YES",U985,""),"")</f>
        <v/>
      </c>
      <c r="AI985" s="115" t="str">
        <f>IFERROR(IF(VLOOKUP($F985,'Aircraft list'!$A$4:$G$39,5,FALSE)="YES",V985,""),"")</f>
        <v/>
      </c>
      <c r="AJ985" s="101"/>
      <c r="AK985" s="101"/>
      <c r="AL985" s="101"/>
      <c r="AM985" s="102" t="str">
        <f>IFERROR(IF(VLOOKUP($F985,'Aircraft list'!$A$4:$G$39,7,FALSE)="YES",N985,""),"")</f>
        <v/>
      </c>
      <c r="AN985" s="112"/>
      <c r="AO985" s="101"/>
      <c r="AP985" s="101"/>
      <c r="AQ985" s="101"/>
      <c r="AR985" s="111"/>
      <c r="AS985" s="102"/>
      <c r="AT985" s="102"/>
    </row>
    <row r="986" spans="1:46" s="50" customFormat="1">
      <c r="A986" s="84"/>
      <c r="B986" s="75"/>
      <c r="C986" s="76"/>
      <c r="D986" s="77"/>
      <c r="E986" s="73" t="str">
        <f t="shared" si="48"/>
        <v/>
      </c>
      <c r="F986" s="79"/>
      <c r="G986" s="80"/>
      <c r="H986" s="50" t="str">
        <f>IFERROR(IF(VLOOKUP(F986,'Aircraft list'!$A$4:$T$59, 3,FALSE)="YES", "ME", "SE" )," ")</f>
        <v xml:space="preserve"> </v>
      </c>
      <c r="I986" s="80"/>
      <c r="J986" s="81" t="str">
        <f ca="1">IFERROR(IF(AND(
MOD(C986-fctlontodouble(VLOOKUP(B986,#REF!,4,FALSE))/360,1)&gt;=MOD((((MID((MID((IF(ISERR(A986),"",fctsoleil(A986,fctlattodouble(VLOOKUP(B986,#REF!,3,FALSE)),fctlontodouble(VLOOKUP(B986,#REF!,4,FALSE)),FALSE))),1,4)),1,2))*60+MID((MID((IF(ISERR(A986),"",fctsoleil(A986,fctlattodouble(VLOOKUP(B986,#REF!,3,FALSE)),fctlontodouble(VLOOKUP(B986,#REF!,4,FALSE)),FALSE))),1,4)),3,4))/(60*24))-fctlontodouble(VLOOKUP(B986,#REF!,4,FALSE))/360,1),
MOD(C986-fctlontodouble(VLOOKUP(B986,#REF!,4,FALSE))/360,1)&lt;MOD((((MID((MID((IF(ISERR(A986),"",fctsoleil(A986,fctlattodouble(VLOOKUP(B986,#REF!,3,FALSE)),fctlontodouble(VLOOKUP(B986,#REF!,4,FALSE)),FALSE))),7,4)),1,2))*60+MID((MID((IF(ISERR(A986),"",fctsoleil(A986,fctlattodouble(VLOOKUP(B986,#REF!,3,FALSE)),fctlontodouble(VLOOKUP(B986,#REF!,4,FALSE)),FALSE))),7,4)),3,4))/(60*24))-fctlontodouble(VLOOKUP(B986,#REF!,4,FALSE))/360,1)
),1,""),"")</f>
        <v/>
      </c>
      <c r="K986" s="82" t="str">
        <f t="shared" si="49"/>
        <v/>
      </c>
      <c r="L986" s="79" t="str">
        <f ca="1">IFERROR(IF(AND(
MOD(E986-fctlontodouble(VLOOKUP(D986,#REF!,4,FALSE))/360,1)&gt;=MOD((((MID((MID((IF(ISERR(A986),"",fctsoleil(A986,fctlattodouble(VLOOKUP(D986,#REF!,3,FALSE)),fctlontodouble(VLOOKUP(D986,#REF!,4,FALSE)),FALSE))),1,4)),1,2))*60+MID((MID((IF(ISERR(A986),"",fctsoleil(A986,fctlattodouble(VLOOKUP(D986,#REF!,3,FALSE)),fctlontodouble(VLOOKUP(D986,#REF!,4,FALSE)),FALSE))),1,4)),3,4))/(60*24))-fctlontodouble(VLOOKUP(D986,#REF!,4,FALSE))/360,1),
MOD(E986-fctlontodouble(VLOOKUP(D986,#REF!,4,FALSE))/360,1)&lt;MOD((((MID((MID((IF(ISERR(A986),"",fctsoleil(A986,fctlattodouble(VLOOKUP(D986,#REF!,3,FALSE)),fctlontodouble(VLOOKUP(D986,#REF!,4,FALSE)),FALSE))),7,4)),1,2))*60+MID((MID((IF(ISERR(A986),"",fctsoleil(A986,fctlattodouble(VLOOKUP(D986,#REF!,3,FALSE)),fctlontodouble(VLOOKUP(D986,#REF!,4,FALSE)),FALSE))),7,4)),3,4))/(60*24))-fctlontodouble(VLOOKUP(D986,#REF!,4,FALSE))/360,1)
),1," "),"")</f>
        <v/>
      </c>
      <c r="M986" s="79" t="str">
        <f t="shared" si="50"/>
        <v/>
      </c>
      <c r="N986" s="94"/>
      <c r="O986" s="83"/>
      <c r="P986" s="95"/>
      <c r="Q986" s="96"/>
      <c r="R986" s="97" t="str">
        <f>IF(AND(A986&lt;&gt;0,B986&lt;&gt;0,D986&lt;&gt;0,C986&lt;&gt;0,N986&lt;&gt;0),(vol_de_nuit(B986,D986,A986,C986,N986/24)*24),"")</f>
        <v/>
      </c>
      <c r="S986" s="98"/>
      <c r="T986" s="95"/>
      <c r="U986" s="99"/>
      <c r="V986" s="100"/>
      <c r="W986" s="101"/>
      <c r="X986" s="116" t="str">
        <f>IFERROR(IF(AND(VLOOKUP($F986,'Aircraft list'!$A$4:$G$39,2,FALSE)="YES",VLOOKUP($F986,'Aircraft list'!$A$4:$G$39,4,FALSE)="YES"),T986,""),"")</f>
        <v/>
      </c>
      <c r="Y986" s="115" t="str">
        <f>IFERROR(IF(AND(VLOOKUP($F986,'Aircraft list'!$A$4:$G$39,2,FALSE)="YES",VLOOKUP($F986,'Aircraft list'!$A$4:$G$39,4,FALSE)="YES"),V986,""),"")</f>
        <v/>
      </c>
      <c r="Z986" s="116" t="str">
        <f>IFERROR(IF(AND(VLOOKUP($F986,'Aircraft list'!$A$4:$G$39,3,FALSE)="YES",VLOOKUP($F986,'Aircraft list'!$A$4:$G$39,4,FALSE)="YES"),T986,""),"")</f>
        <v/>
      </c>
      <c r="AA986" s="115" t="str">
        <f>IFERROR(IF(AND(VLOOKUP($F986,'Aircraft list'!$A$4:$G$39,3,FALSE)="YES",VLOOKUP($F986,'Aircraft list'!$A$4:$G$39,4,FALSE)="YES"),V986,""),"")</f>
        <v/>
      </c>
      <c r="AB986" s="116" t="str">
        <f>IFERROR(IF(AND(VLOOKUP($F986,'Aircraft list'!$A$4:$G$39,2,FALSE)="YES",VLOOKUP($F986,'Aircraft list'!$A$4:$G$39,6,FALSE)="YES"),T986,""),"")</f>
        <v/>
      </c>
      <c r="AC986" s="115" t="str">
        <f>IFERROR(IF(AND(VLOOKUP($F986,'Aircraft list'!$A$4:$G$39,2,FALSE)="YES",VLOOKUP($F986,'Aircraft list'!$A$4:$G$39,6,FALSE)="YES"),V986,""),"")</f>
        <v/>
      </c>
      <c r="AD986" s="116" t="str">
        <f>IFERROR(IF(AND(VLOOKUP($F986,'Aircraft list'!$A$4:$G$39,3,FALSE)="YES",VLOOKUP($F986,'Aircraft list'!$A$4:$G$39,6,FALSE)="YES"),T986,""),"")</f>
        <v/>
      </c>
      <c r="AE986" s="117" t="str">
        <f>IFERROR(IF(AND(VLOOKUP($F986,'Aircraft list'!$A$4:$G$39,3,FALSE)="YES",VLOOKUP($F986,'Aircraft list'!$A$4:$G$39,6,FALSE)="YES"),U986,""),"")</f>
        <v/>
      </c>
      <c r="AF986" s="115" t="str">
        <f>IFERROR(IF(AND(VLOOKUP($F986,'Aircraft list'!$A$4:$G$39,3,FALSE)="YES",VLOOKUP($F986,'Aircraft list'!$A$4:$G$39,6,FALSE)="YES"),V986,""),"")</f>
        <v/>
      </c>
      <c r="AG986" s="116" t="str">
        <f>IFERROR(IF(VLOOKUP($F986,'Aircraft list'!$A$4:$G$39,5,FALSE)="YES",T986,""),"")</f>
        <v/>
      </c>
      <c r="AH986" s="117" t="str">
        <f>IFERROR(IF(VLOOKUP($F986,'Aircraft list'!$A$4:$G$39,5,FALSE)="YES",U986,""),"")</f>
        <v/>
      </c>
      <c r="AI986" s="115" t="str">
        <f>IFERROR(IF(VLOOKUP($F986,'Aircraft list'!$A$4:$G$39,5,FALSE)="YES",V986,""),"")</f>
        <v/>
      </c>
      <c r="AJ986" s="101"/>
      <c r="AK986" s="101"/>
      <c r="AL986" s="101"/>
      <c r="AM986" s="102" t="str">
        <f>IFERROR(IF(VLOOKUP($F986,'Aircraft list'!$A$4:$G$39,7,FALSE)="YES",N986,""),"")</f>
        <v/>
      </c>
      <c r="AN986" s="112"/>
      <c r="AO986" s="101"/>
      <c r="AP986" s="101"/>
      <c r="AQ986" s="101"/>
      <c r="AR986" s="111"/>
      <c r="AS986" s="102"/>
      <c r="AT986" s="102"/>
    </row>
    <row r="987" spans="1:46" s="50" customFormat="1">
      <c r="A987" s="84"/>
      <c r="B987" s="75"/>
      <c r="C987" s="76"/>
      <c r="D987" s="77"/>
      <c r="E987" s="73" t="str">
        <f t="shared" si="48"/>
        <v/>
      </c>
      <c r="F987" s="79"/>
      <c r="G987" s="80"/>
      <c r="H987" s="50" t="str">
        <f>IFERROR(IF(VLOOKUP(F987,'Aircraft list'!$A$4:$T$59, 3,FALSE)="YES", "ME", "SE" )," ")</f>
        <v xml:space="preserve"> </v>
      </c>
      <c r="I987" s="80"/>
      <c r="J987" s="81" t="str">
        <f ca="1">IFERROR(IF(AND(
MOD(C987-fctlontodouble(VLOOKUP(B987,#REF!,4,FALSE))/360,1)&gt;=MOD((((MID((MID((IF(ISERR(A987),"",fctsoleil(A987,fctlattodouble(VLOOKUP(B987,#REF!,3,FALSE)),fctlontodouble(VLOOKUP(B987,#REF!,4,FALSE)),FALSE))),1,4)),1,2))*60+MID((MID((IF(ISERR(A987),"",fctsoleil(A987,fctlattodouble(VLOOKUP(B987,#REF!,3,FALSE)),fctlontodouble(VLOOKUP(B987,#REF!,4,FALSE)),FALSE))),1,4)),3,4))/(60*24))-fctlontodouble(VLOOKUP(B987,#REF!,4,FALSE))/360,1),
MOD(C987-fctlontodouble(VLOOKUP(B987,#REF!,4,FALSE))/360,1)&lt;MOD((((MID((MID((IF(ISERR(A987),"",fctsoleil(A987,fctlattodouble(VLOOKUP(B987,#REF!,3,FALSE)),fctlontodouble(VLOOKUP(B987,#REF!,4,FALSE)),FALSE))),7,4)),1,2))*60+MID((MID((IF(ISERR(A987),"",fctsoleil(A987,fctlattodouble(VLOOKUP(B987,#REF!,3,FALSE)),fctlontodouble(VLOOKUP(B987,#REF!,4,FALSE)),FALSE))),7,4)),3,4))/(60*24))-fctlontodouble(VLOOKUP(B987,#REF!,4,FALSE))/360,1)
),1,""),"")</f>
        <v/>
      </c>
      <c r="K987" s="82" t="str">
        <f t="shared" si="49"/>
        <v/>
      </c>
      <c r="L987" s="79" t="str">
        <f ca="1">IFERROR(IF(AND(
MOD(E987-fctlontodouble(VLOOKUP(D987,#REF!,4,FALSE))/360,1)&gt;=MOD((((MID((MID((IF(ISERR(A987),"",fctsoleil(A987,fctlattodouble(VLOOKUP(D987,#REF!,3,FALSE)),fctlontodouble(VLOOKUP(D987,#REF!,4,FALSE)),FALSE))),1,4)),1,2))*60+MID((MID((IF(ISERR(A987),"",fctsoleil(A987,fctlattodouble(VLOOKUP(D987,#REF!,3,FALSE)),fctlontodouble(VLOOKUP(D987,#REF!,4,FALSE)),FALSE))),1,4)),3,4))/(60*24))-fctlontodouble(VLOOKUP(D987,#REF!,4,FALSE))/360,1),
MOD(E987-fctlontodouble(VLOOKUP(D987,#REF!,4,FALSE))/360,1)&lt;MOD((((MID((MID((IF(ISERR(A987),"",fctsoleil(A987,fctlattodouble(VLOOKUP(D987,#REF!,3,FALSE)),fctlontodouble(VLOOKUP(D987,#REF!,4,FALSE)),FALSE))),7,4)),1,2))*60+MID((MID((IF(ISERR(A987),"",fctsoleil(A987,fctlattodouble(VLOOKUP(D987,#REF!,3,FALSE)),fctlontodouble(VLOOKUP(D987,#REF!,4,FALSE)),FALSE))),7,4)),3,4))/(60*24))-fctlontodouble(VLOOKUP(D987,#REF!,4,FALSE))/360,1)
),1," "),"")</f>
        <v/>
      </c>
      <c r="M987" s="79" t="str">
        <f t="shared" si="50"/>
        <v/>
      </c>
      <c r="N987" s="94"/>
      <c r="O987" s="83"/>
      <c r="P987" s="95"/>
      <c r="Q987" s="96"/>
      <c r="R987" s="97" t="str">
        <f>IF(AND(A987&lt;&gt;0,B987&lt;&gt;0,D987&lt;&gt;0,C987&lt;&gt;0,N987&lt;&gt;0),(vol_de_nuit(B987,D987,A987,C987,N987/24)*24),"")</f>
        <v/>
      </c>
      <c r="S987" s="98"/>
      <c r="T987" s="95"/>
      <c r="U987" s="99"/>
      <c r="V987" s="100"/>
      <c r="W987" s="101"/>
      <c r="X987" s="116" t="str">
        <f>IFERROR(IF(AND(VLOOKUP($F987,'Aircraft list'!$A$4:$G$39,2,FALSE)="YES",VLOOKUP($F987,'Aircraft list'!$A$4:$G$39,4,FALSE)="YES"),T987,""),"")</f>
        <v/>
      </c>
      <c r="Y987" s="115" t="str">
        <f>IFERROR(IF(AND(VLOOKUP($F987,'Aircraft list'!$A$4:$G$39,2,FALSE)="YES",VLOOKUP($F987,'Aircraft list'!$A$4:$G$39,4,FALSE)="YES"),V987,""),"")</f>
        <v/>
      </c>
      <c r="Z987" s="116" t="str">
        <f>IFERROR(IF(AND(VLOOKUP($F987,'Aircraft list'!$A$4:$G$39,3,FALSE)="YES",VLOOKUP($F987,'Aircraft list'!$A$4:$G$39,4,FALSE)="YES"),T987,""),"")</f>
        <v/>
      </c>
      <c r="AA987" s="115" t="str">
        <f>IFERROR(IF(AND(VLOOKUP($F987,'Aircraft list'!$A$4:$G$39,3,FALSE)="YES",VLOOKUP($F987,'Aircraft list'!$A$4:$G$39,4,FALSE)="YES"),V987,""),"")</f>
        <v/>
      </c>
      <c r="AB987" s="116" t="str">
        <f>IFERROR(IF(AND(VLOOKUP($F987,'Aircraft list'!$A$4:$G$39,2,FALSE)="YES",VLOOKUP($F987,'Aircraft list'!$A$4:$G$39,6,FALSE)="YES"),T987,""),"")</f>
        <v/>
      </c>
      <c r="AC987" s="115" t="str">
        <f>IFERROR(IF(AND(VLOOKUP($F987,'Aircraft list'!$A$4:$G$39,2,FALSE)="YES",VLOOKUP($F987,'Aircraft list'!$A$4:$G$39,6,FALSE)="YES"),V987,""),"")</f>
        <v/>
      </c>
      <c r="AD987" s="116" t="str">
        <f>IFERROR(IF(AND(VLOOKUP($F987,'Aircraft list'!$A$4:$G$39,3,FALSE)="YES",VLOOKUP($F987,'Aircraft list'!$A$4:$G$39,6,FALSE)="YES"),T987,""),"")</f>
        <v/>
      </c>
      <c r="AE987" s="117" t="str">
        <f>IFERROR(IF(AND(VLOOKUP($F987,'Aircraft list'!$A$4:$G$39,3,FALSE)="YES",VLOOKUP($F987,'Aircraft list'!$A$4:$G$39,6,FALSE)="YES"),U987,""),"")</f>
        <v/>
      </c>
      <c r="AF987" s="115" t="str">
        <f>IFERROR(IF(AND(VLOOKUP($F987,'Aircraft list'!$A$4:$G$39,3,FALSE)="YES",VLOOKUP($F987,'Aircraft list'!$A$4:$G$39,6,FALSE)="YES"),V987,""),"")</f>
        <v/>
      </c>
      <c r="AG987" s="116" t="str">
        <f>IFERROR(IF(VLOOKUP($F987,'Aircraft list'!$A$4:$G$39,5,FALSE)="YES",T987,""),"")</f>
        <v/>
      </c>
      <c r="AH987" s="117" t="str">
        <f>IFERROR(IF(VLOOKUP($F987,'Aircraft list'!$A$4:$G$39,5,FALSE)="YES",U987,""),"")</f>
        <v/>
      </c>
      <c r="AI987" s="115" t="str">
        <f>IFERROR(IF(VLOOKUP($F987,'Aircraft list'!$A$4:$G$39,5,FALSE)="YES",V987,""),"")</f>
        <v/>
      </c>
      <c r="AJ987" s="101"/>
      <c r="AK987" s="101"/>
      <c r="AL987" s="101"/>
      <c r="AM987" s="102" t="str">
        <f>IFERROR(IF(VLOOKUP($F987,'Aircraft list'!$A$4:$G$39,7,FALSE)="YES",N987,""),"")</f>
        <v/>
      </c>
      <c r="AN987" s="112"/>
      <c r="AO987" s="101"/>
      <c r="AP987" s="101"/>
      <c r="AQ987" s="101"/>
      <c r="AR987" s="111"/>
      <c r="AS987" s="102"/>
      <c r="AT987" s="102"/>
    </row>
    <row r="988" spans="1:46" s="50" customFormat="1">
      <c r="A988" s="84"/>
      <c r="B988" s="75"/>
      <c r="C988" s="76"/>
      <c r="D988" s="77"/>
      <c r="E988" s="73" t="str">
        <f t="shared" si="48"/>
        <v/>
      </c>
      <c r="F988" s="79"/>
      <c r="G988" s="80"/>
      <c r="H988" s="50" t="str">
        <f>IFERROR(IF(VLOOKUP(F988,'Aircraft list'!$A$4:$T$59, 3,FALSE)="YES", "ME", "SE" )," ")</f>
        <v xml:space="preserve"> </v>
      </c>
      <c r="I988" s="80"/>
      <c r="J988" s="81" t="str">
        <f ca="1">IFERROR(IF(AND(
MOD(C988-fctlontodouble(VLOOKUP(B988,#REF!,4,FALSE))/360,1)&gt;=MOD((((MID((MID((IF(ISERR(A988),"",fctsoleil(A988,fctlattodouble(VLOOKUP(B988,#REF!,3,FALSE)),fctlontodouble(VLOOKUP(B988,#REF!,4,FALSE)),FALSE))),1,4)),1,2))*60+MID((MID((IF(ISERR(A988),"",fctsoleil(A988,fctlattodouble(VLOOKUP(B988,#REF!,3,FALSE)),fctlontodouble(VLOOKUP(B988,#REF!,4,FALSE)),FALSE))),1,4)),3,4))/(60*24))-fctlontodouble(VLOOKUP(B988,#REF!,4,FALSE))/360,1),
MOD(C988-fctlontodouble(VLOOKUP(B988,#REF!,4,FALSE))/360,1)&lt;MOD((((MID((MID((IF(ISERR(A988),"",fctsoleil(A988,fctlattodouble(VLOOKUP(B988,#REF!,3,FALSE)),fctlontodouble(VLOOKUP(B988,#REF!,4,FALSE)),FALSE))),7,4)),1,2))*60+MID((MID((IF(ISERR(A988),"",fctsoleil(A988,fctlattodouble(VLOOKUP(B988,#REF!,3,FALSE)),fctlontodouble(VLOOKUP(B988,#REF!,4,FALSE)),FALSE))),7,4)),3,4))/(60*24))-fctlontodouble(VLOOKUP(B988,#REF!,4,FALSE))/360,1)
),1,""),"")</f>
        <v/>
      </c>
      <c r="K988" s="82" t="str">
        <f t="shared" si="49"/>
        <v/>
      </c>
      <c r="L988" s="79" t="str">
        <f ca="1">IFERROR(IF(AND(
MOD(E988-fctlontodouble(VLOOKUP(D988,#REF!,4,FALSE))/360,1)&gt;=MOD((((MID((MID((IF(ISERR(A988),"",fctsoleil(A988,fctlattodouble(VLOOKUP(D988,#REF!,3,FALSE)),fctlontodouble(VLOOKUP(D988,#REF!,4,FALSE)),FALSE))),1,4)),1,2))*60+MID((MID((IF(ISERR(A988),"",fctsoleil(A988,fctlattodouble(VLOOKUP(D988,#REF!,3,FALSE)),fctlontodouble(VLOOKUP(D988,#REF!,4,FALSE)),FALSE))),1,4)),3,4))/(60*24))-fctlontodouble(VLOOKUP(D988,#REF!,4,FALSE))/360,1),
MOD(E988-fctlontodouble(VLOOKUP(D988,#REF!,4,FALSE))/360,1)&lt;MOD((((MID((MID((IF(ISERR(A988),"",fctsoleil(A988,fctlattodouble(VLOOKUP(D988,#REF!,3,FALSE)),fctlontodouble(VLOOKUP(D988,#REF!,4,FALSE)),FALSE))),7,4)),1,2))*60+MID((MID((IF(ISERR(A988),"",fctsoleil(A988,fctlattodouble(VLOOKUP(D988,#REF!,3,FALSE)),fctlontodouble(VLOOKUP(D988,#REF!,4,FALSE)),FALSE))),7,4)),3,4))/(60*24))-fctlontodouble(VLOOKUP(D988,#REF!,4,FALSE))/360,1)
),1," "),"")</f>
        <v/>
      </c>
      <c r="M988" s="79" t="str">
        <f t="shared" si="50"/>
        <v/>
      </c>
      <c r="N988" s="94"/>
      <c r="O988" s="83"/>
      <c r="P988" s="95"/>
      <c r="Q988" s="96"/>
      <c r="R988" s="97" t="str">
        <f>IF(AND(A988&lt;&gt;0,B988&lt;&gt;0,D988&lt;&gt;0,C988&lt;&gt;0,N988&lt;&gt;0),(vol_de_nuit(B988,D988,A988,C988,N988/24)*24),"")</f>
        <v/>
      </c>
      <c r="S988" s="98"/>
      <c r="T988" s="95"/>
      <c r="U988" s="99"/>
      <c r="V988" s="100"/>
      <c r="W988" s="101"/>
      <c r="X988" s="116" t="str">
        <f>IFERROR(IF(AND(VLOOKUP($F988,'Aircraft list'!$A$4:$G$39,2,FALSE)="YES",VLOOKUP($F988,'Aircraft list'!$A$4:$G$39,4,FALSE)="YES"),T988,""),"")</f>
        <v/>
      </c>
      <c r="Y988" s="115" t="str">
        <f>IFERROR(IF(AND(VLOOKUP($F988,'Aircraft list'!$A$4:$G$39,2,FALSE)="YES",VLOOKUP($F988,'Aircraft list'!$A$4:$G$39,4,FALSE)="YES"),V988,""),"")</f>
        <v/>
      </c>
      <c r="Z988" s="116" t="str">
        <f>IFERROR(IF(AND(VLOOKUP($F988,'Aircraft list'!$A$4:$G$39,3,FALSE)="YES",VLOOKUP($F988,'Aircraft list'!$A$4:$G$39,4,FALSE)="YES"),T988,""),"")</f>
        <v/>
      </c>
      <c r="AA988" s="115" t="str">
        <f>IFERROR(IF(AND(VLOOKUP($F988,'Aircraft list'!$A$4:$G$39,3,FALSE)="YES",VLOOKUP($F988,'Aircraft list'!$A$4:$G$39,4,FALSE)="YES"),V988,""),"")</f>
        <v/>
      </c>
      <c r="AB988" s="116" t="str">
        <f>IFERROR(IF(AND(VLOOKUP($F988,'Aircraft list'!$A$4:$G$39,2,FALSE)="YES",VLOOKUP($F988,'Aircraft list'!$A$4:$G$39,6,FALSE)="YES"),T988,""),"")</f>
        <v/>
      </c>
      <c r="AC988" s="115" t="str">
        <f>IFERROR(IF(AND(VLOOKUP($F988,'Aircraft list'!$A$4:$G$39,2,FALSE)="YES",VLOOKUP($F988,'Aircraft list'!$A$4:$G$39,6,FALSE)="YES"),V988,""),"")</f>
        <v/>
      </c>
      <c r="AD988" s="116" t="str">
        <f>IFERROR(IF(AND(VLOOKUP($F988,'Aircraft list'!$A$4:$G$39,3,FALSE)="YES",VLOOKUP($F988,'Aircraft list'!$A$4:$G$39,6,FALSE)="YES"),T988,""),"")</f>
        <v/>
      </c>
      <c r="AE988" s="117" t="str">
        <f>IFERROR(IF(AND(VLOOKUP($F988,'Aircraft list'!$A$4:$G$39,3,FALSE)="YES",VLOOKUP($F988,'Aircraft list'!$A$4:$G$39,6,FALSE)="YES"),U988,""),"")</f>
        <v/>
      </c>
      <c r="AF988" s="115" t="str">
        <f>IFERROR(IF(AND(VLOOKUP($F988,'Aircraft list'!$A$4:$G$39,3,FALSE)="YES",VLOOKUP($F988,'Aircraft list'!$A$4:$G$39,6,FALSE)="YES"),V988,""),"")</f>
        <v/>
      </c>
      <c r="AG988" s="116" t="str">
        <f>IFERROR(IF(VLOOKUP($F988,'Aircraft list'!$A$4:$G$39,5,FALSE)="YES",T988,""),"")</f>
        <v/>
      </c>
      <c r="AH988" s="117" t="str">
        <f>IFERROR(IF(VLOOKUP($F988,'Aircraft list'!$A$4:$G$39,5,FALSE)="YES",U988,""),"")</f>
        <v/>
      </c>
      <c r="AI988" s="115" t="str">
        <f>IFERROR(IF(VLOOKUP($F988,'Aircraft list'!$A$4:$G$39,5,FALSE)="YES",V988,""),"")</f>
        <v/>
      </c>
      <c r="AJ988" s="101"/>
      <c r="AK988" s="101"/>
      <c r="AL988" s="101"/>
      <c r="AM988" s="102" t="str">
        <f>IFERROR(IF(VLOOKUP($F988,'Aircraft list'!$A$4:$G$39,7,FALSE)="YES",N988,""),"")</f>
        <v/>
      </c>
      <c r="AN988" s="112"/>
      <c r="AO988" s="101"/>
      <c r="AP988" s="101"/>
      <c r="AQ988" s="101"/>
      <c r="AR988" s="111"/>
      <c r="AS988" s="102"/>
      <c r="AT988" s="102"/>
    </row>
    <row r="989" spans="1:46" s="50" customFormat="1">
      <c r="A989" s="84"/>
      <c r="B989" s="75"/>
      <c r="C989" s="76"/>
      <c r="D989" s="77"/>
      <c r="E989" s="73" t="str">
        <f t="shared" si="48"/>
        <v/>
      </c>
      <c r="F989" s="79"/>
      <c r="G989" s="80"/>
      <c r="H989" s="50" t="str">
        <f>IFERROR(IF(VLOOKUP(F989,'Aircraft list'!$A$4:$T$59, 3,FALSE)="YES", "ME", "SE" )," ")</f>
        <v xml:space="preserve"> </v>
      </c>
      <c r="I989" s="80"/>
      <c r="J989" s="81" t="str">
        <f ca="1">IFERROR(IF(AND(
MOD(C989-fctlontodouble(VLOOKUP(B989,#REF!,4,FALSE))/360,1)&gt;=MOD((((MID((MID((IF(ISERR(A989),"",fctsoleil(A989,fctlattodouble(VLOOKUP(B989,#REF!,3,FALSE)),fctlontodouble(VLOOKUP(B989,#REF!,4,FALSE)),FALSE))),1,4)),1,2))*60+MID((MID((IF(ISERR(A989),"",fctsoleil(A989,fctlattodouble(VLOOKUP(B989,#REF!,3,FALSE)),fctlontodouble(VLOOKUP(B989,#REF!,4,FALSE)),FALSE))),1,4)),3,4))/(60*24))-fctlontodouble(VLOOKUP(B989,#REF!,4,FALSE))/360,1),
MOD(C989-fctlontodouble(VLOOKUP(B989,#REF!,4,FALSE))/360,1)&lt;MOD((((MID((MID((IF(ISERR(A989),"",fctsoleil(A989,fctlattodouble(VLOOKUP(B989,#REF!,3,FALSE)),fctlontodouble(VLOOKUP(B989,#REF!,4,FALSE)),FALSE))),7,4)),1,2))*60+MID((MID((IF(ISERR(A989),"",fctsoleil(A989,fctlattodouble(VLOOKUP(B989,#REF!,3,FALSE)),fctlontodouble(VLOOKUP(B989,#REF!,4,FALSE)),FALSE))),7,4)),3,4))/(60*24))-fctlontodouble(VLOOKUP(B989,#REF!,4,FALSE))/360,1)
),1,""),"")</f>
        <v/>
      </c>
      <c r="K989" s="82" t="str">
        <f t="shared" si="49"/>
        <v/>
      </c>
      <c r="L989" s="79" t="str">
        <f ca="1">IFERROR(IF(AND(
MOD(E989-fctlontodouble(VLOOKUP(D989,#REF!,4,FALSE))/360,1)&gt;=MOD((((MID((MID((IF(ISERR(A989),"",fctsoleil(A989,fctlattodouble(VLOOKUP(D989,#REF!,3,FALSE)),fctlontodouble(VLOOKUP(D989,#REF!,4,FALSE)),FALSE))),1,4)),1,2))*60+MID((MID((IF(ISERR(A989),"",fctsoleil(A989,fctlattodouble(VLOOKUP(D989,#REF!,3,FALSE)),fctlontodouble(VLOOKUP(D989,#REF!,4,FALSE)),FALSE))),1,4)),3,4))/(60*24))-fctlontodouble(VLOOKUP(D989,#REF!,4,FALSE))/360,1),
MOD(E989-fctlontodouble(VLOOKUP(D989,#REF!,4,FALSE))/360,1)&lt;MOD((((MID((MID((IF(ISERR(A989),"",fctsoleil(A989,fctlattodouble(VLOOKUP(D989,#REF!,3,FALSE)),fctlontodouble(VLOOKUP(D989,#REF!,4,FALSE)),FALSE))),7,4)),1,2))*60+MID((MID((IF(ISERR(A989),"",fctsoleil(A989,fctlattodouble(VLOOKUP(D989,#REF!,3,FALSE)),fctlontodouble(VLOOKUP(D989,#REF!,4,FALSE)),FALSE))),7,4)),3,4))/(60*24))-fctlontodouble(VLOOKUP(D989,#REF!,4,FALSE))/360,1)
),1," "),"")</f>
        <v/>
      </c>
      <c r="M989" s="79" t="str">
        <f t="shared" si="50"/>
        <v/>
      </c>
      <c r="N989" s="94"/>
      <c r="O989" s="83"/>
      <c r="P989" s="95"/>
      <c r="Q989" s="96"/>
      <c r="R989" s="97" t="str">
        <f>IF(AND(A989&lt;&gt;0,B989&lt;&gt;0,D989&lt;&gt;0,C989&lt;&gt;0,N989&lt;&gt;0),(vol_de_nuit(B989,D989,A989,C989,N989/24)*24),"")</f>
        <v/>
      </c>
      <c r="S989" s="98"/>
      <c r="T989" s="95"/>
      <c r="U989" s="99"/>
      <c r="V989" s="100"/>
      <c r="W989" s="101"/>
      <c r="X989" s="116" t="str">
        <f>IFERROR(IF(AND(VLOOKUP($F989,'Aircraft list'!$A$4:$G$39,2,FALSE)="YES",VLOOKUP($F989,'Aircraft list'!$A$4:$G$39,4,FALSE)="YES"),T989,""),"")</f>
        <v/>
      </c>
      <c r="Y989" s="115" t="str">
        <f>IFERROR(IF(AND(VLOOKUP($F989,'Aircraft list'!$A$4:$G$39,2,FALSE)="YES",VLOOKUP($F989,'Aircraft list'!$A$4:$G$39,4,FALSE)="YES"),V989,""),"")</f>
        <v/>
      </c>
      <c r="Z989" s="116" t="str">
        <f>IFERROR(IF(AND(VLOOKUP($F989,'Aircraft list'!$A$4:$G$39,3,FALSE)="YES",VLOOKUP($F989,'Aircraft list'!$A$4:$G$39,4,FALSE)="YES"),T989,""),"")</f>
        <v/>
      </c>
      <c r="AA989" s="115" t="str">
        <f>IFERROR(IF(AND(VLOOKUP($F989,'Aircraft list'!$A$4:$G$39,3,FALSE)="YES",VLOOKUP($F989,'Aircraft list'!$A$4:$G$39,4,FALSE)="YES"),V989,""),"")</f>
        <v/>
      </c>
      <c r="AB989" s="116" t="str">
        <f>IFERROR(IF(AND(VLOOKUP($F989,'Aircraft list'!$A$4:$G$39,2,FALSE)="YES",VLOOKUP($F989,'Aircraft list'!$A$4:$G$39,6,FALSE)="YES"),T989,""),"")</f>
        <v/>
      </c>
      <c r="AC989" s="115" t="str">
        <f>IFERROR(IF(AND(VLOOKUP($F989,'Aircraft list'!$A$4:$G$39,2,FALSE)="YES",VLOOKUP($F989,'Aircraft list'!$A$4:$G$39,6,FALSE)="YES"),V989,""),"")</f>
        <v/>
      </c>
      <c r="AD989" s="116" t="str">
        <f>IFERROR(IF(AND(VLOOKUP($F989,'Aircraft list'!$A$4:$G$39,3,FALSE)="YES",VLOOKUP($F989,'Aircraft list'!$A$4:$G$39,6,FALSE)="YES"),T989,""),"")</f>
        <v/>
      </c>
      <c r="AE989" s="117" t="str">
        <f>IFERROR(IF(AND(VLOOKUP($F989,'Aircraft list'!$A$4:$G$39,3,FALSE)="YES",VLOOKUP($F989,'Aircraft list'!$A$4:$G$39,6,FALSE)="YES"),U989,""),"")</f>
        <v/>
      </c>
      <c r="AF989" s="115" t="str">
        <f>IFERROR(IF(AND(VLOOKUP($F989,'Aircraft list'!$A$4:$G$39,3,FALSE)="YES",VLOOKUP($F989,'Aircraft list'!$A$4:$G$39,6,FALSE)="YES"),V989,""),"")</f>
        <v/>
      </c>
      <c r="AG989" s="116" t="str">
        <f>IFERROR(IF(VLOOKUP($F989,'Aircraft list'!$A$4:$G$39,5,FALSE)="YES",T989,""),"")</f>
        <v/>
      </c>
      <c r="AH989" s="117" t="str">
        <f>IFERROR(IF(VLOOKUP($F989,'Aircraft list'!$A$4:$G$39,5,FALSE)="YES",U989,""),"")</f>
        <v/>
      </c>
      <c r="AI989" s="115" t="str">
        <f>IFERROR(IF(VLOOKUP($F989,'Aircraft list'!$A$4:$G$39,5,FALSE)="YES",V989,""),"")</f>
        <v/>
      </c>
      <c r="AJ989" s="101"/>
      <c r="AK989" s="101"/>
      <c r="AL989" s="101"/>
      <c r="AM989" s="102" t="str">
        <f>IFERROR(IF(VLOOKUP($F989,'Aircraft list'!$A$4:$G$39,7,FALSE)="YES",N989,""),"")</f>
        <v/>
      </c>
      <c r="AN989" s="112"/>
      <c r="AO989" s="101"/>
      <c r="AP989" s="101"/>
      <c r="AQ989" s="101"/>
      <c r="AR989" s="111"/>
      <c r="AS989" s="102"/>
      <c r="AT989" s="102"/>
    </row>
    <row r="990" spans="1:46" s="50" customFormat="1">
      <c r="A990" s="84"/>
      <c r="B990" s="75"/>
      <c r="C990" s="76"/>
      <c r="D990" s="77"/>
      <c r="E990" s="73" t="str">
        <f t="shared" si="48"/>
        <v/>
      </c>
      <c r="F990" s="79"/>
      <c r="G990" s="80"/>
      <c r="H990" s="50" t="str">
        <f>IFERROR(IF(VLOOKUP(F990,'Aircraft list'!$A$4:$T$59, 3,FALSE)="YES", "ME", "SE" )," ")</f>
        <v xml:space="preserve"> </v>
      </c>
      <c r="I990" s="80"/>
      <c r="J990" s="81" t="str">
        <f ca="1">IFERROR(IF(AND(
MOD(C990-fctlontodouble(VLOOKUP(B990,#REF!,4,FALSE))/360,1)&gt;=MOD((((MID((MID((IF(ISERR(A990),"",fctsoleil(A990,fctlattodouble(VLOOKUP(B990,#REF!,3,FALSE)),fctlontodouble(VLOOKUP(B990,#REF!,4,FALSE)),FALSE))),1,4)),1,2))*60+MID((MID((IF(ISERR(A990),"",fctsoleil(A990,fctlattodouble(VLOOKUP(B990,#REF!,3,FALSE)),fctlontodouble(VLOOKUP(B990,#REF!,4,FALSE)),FALSE))),1,4)),3,4))/(60*24))-fctlontodouble(VLOOKUP(B990,#REF!,4,FALSE))/360,1),
MOD(C990-fctlontodouble(VLOOKUP(B990,#REF!,4,FALSE))/360,1)&lt;MOD((((MID((MID((IF(ISERR(A990),"",fctsoleil(A990,fctlattodouble(VLOOKUP(B990,#REF!,3,FALSE)),fctlontodouble(VLOOKUP(B990,#REF!,4,FALSE)),FALSE))),7,4)),1,2))*60+MID((MID((IF(ISERR(A990),"",fctsoleil(A990,fctlattodouble(VLOOKUP(B990,#REF!,3,FALSE)),fctlontodouble(VLOOKUP(B990,#REF!,4,FALSE)),FALSE))),7,4)),3,4))/(60*24))-fctlontodouble(VLOOKUP(B990,#REF!,4,FALSE))/360,1)
),1,""),"")</f>
        <v/>
      </c>
      <c r="K990" s="82" t="str">
        <f t="shared" si="49"/>
        <v/>
      </c>
      <c r="L990" s="79" t="str">
        <f ca="1">IFERROR(IF(AND(
MOD(E990-fctlontodouble(VLOOKUP(D990,#REF!,4,FALSE))/360,1)&gt;=MOD((((MID((MID((IF(ISERR(A990),"",fctsoleil(A990,fctlattodouble(VLOOKUP(D990,#REF!,3,FALSE)),fctlontodouble(VLOOKUP(D990,#REF!,4,FALSE)),FALSE))),1,4)),1,2))*60+MID((MID((IF(ISERR(A990),"",fctsoleil(A990,fctlattodouble(VLOOKUP(D990,#REF!,3,FALSE)),fctlontodouble(VLOOKUP(D990,#REF!,4,FALSE)),FALSE))),1,4)),3,4))/(60*24))-fctlontodouble(VLOOKUP(D990,#REF!,4,FALSE))/360,1),
MOD(E990-fctlontodouble(VLOOKUP(D990,#REF!,4,FALSE))/360,1)&lt;MOD((((MID((MID((IF(ISERR(A990),"",fctsoleil(A990,fctlattodouble(VLOOKUP(D990,#REF!,3,FALSE)),fctlontodouble(VLOOKUP(D990,#REF!,4,FALSE)),FALSE))),7,4)),1,2))*60+MID((MID((IF(ISERR(A990),"",fctsoleil(A990,fctlattodouble(VLOOKUP(D990,#REF!,3,FALSE)),fctlontodouble(VLOOKUP(D990,#REF!,4,FALSE)),FALSE))),7,4)),3,4))/(60*24))-fctlontodouble(VLOOKUP(D990,#REF!,4,FALSE))/360,1)
),1," "),"")</f>
        <v/>
      </c>
      <c r="M990" s="79" t="str">
        <f t="shared" si="50"/>
        <v/>
      </c>
      <c r="N990" s="94"/>
      <c r="O990" s="83"/>
      <c r="P990" s="95"/>
      <c r="Q990" s="96"/>
      <c r="R990" s="97" t="str">
        <f>IF(AND(A990&lt;&gt;0,B990&lt;&gt;0,D990&lt;&gt;0,C990&lt;&gt;0,N990&lt;&gt;0),(vol_de_nuit(B990,D990,A990,C990,N990/24)*24),"")</f>
        <v/>
      </c>
      <c r="S990" s="98"/>
      <c r="T990" s="95"/>
      <c r="U990" s="99"/>
      <c r="V990" s="100"/>
      <c r="W990" s="101"/>
      <c r="X990" s="116" t="str">
        <f>IFERROR(IF(AND(VLOOKUP($F990,'Aircraft list'!$A$4:$G$39,2,FALSE)="YES",VLOOKUP($F990,'Aircraft list'!$A$4:$G$39,4,FALSE)="YES"),T990,""),"")</f>
        <v/>
      </c>
      <c r="Y990" s="115" t="str">
        <f>IFERROR(IF(AND(VLOOKUP($F990,'Aircraft list'!$A$4:$G$39,2,FALSE)="YES",VLOOKUP($F990,'Aircraft list'!$A$4:$G$39,4,FALSE)="YES"),V990,""),"")</f>
        <v/>
      </c>
      <c r="Z990" s="116" t="str">
        <f>IFERROR(IF(AND(VLOOKUP($F990,'Aircraft list'!$A$4:$G$39,3,FALSE)="YES",VLOOKUP($F990,'Aircraft list'!$A$4:$G$39,4,FALSE)="YES"),T990,""),"")</f>
        <v/>
      </c>
      <c r="AA990" s="115" t="str">
        <f>IFERROR(IF(AND(VLOOKUP($F990,'Aircraft list'!$A$4:$G$39,3,FALSE)="YES",VLOOKUP($F990,'Aircraft list'!$A$4:$G$39,4,FALSE)="YES"),V990,""),"")</f>
        <v/>
      </c>
      <c r="AB990" s="116" t="str">
        <f>IFERROR(IF(AND(VLOOKUP($F990,'Aircraft list'!$A$4:$G$39,2,FALSE)="YES",VLOOKUP($F990,'Aircraft list'!$A$4:$G$39,6,FALSE)="YES"),T990,""),"")</f>
        <v/>
      </c>
      <c r="AC990" s="115" t="str">
        <f>IFERROR(IF(AND(VLOOKUP($F990,'Aircraft list'!$A$4:$G$39,2,FALSE)="YES",VLOOKUP($F990,'Aircraft list'!$A$4:$G$39,6,FALSE)="YES"),V990,""),"")</f>
        <v/>
      </c>
      <c r="AD990" s="116" t="str">
        <f>IFERROR(IF(AND(VLOOKUP($F990,'Aircraft list'!$A$4:$G$39,3,FALSE)="YES",VLOOKUP($F990,'Aircraft list'!$A$4:$G$39,6,FALSE)="YES"),T990,""),"")</f>
        <v/>
      </c>
      <c r="AE990" s="117" t="str">
        <f>IFERROR(IF(AND(VLOOKUP($F990,'Aircraft list'!$A$4:$G$39,3,FALSE)="YES",VLOOKUP($F990,'Aircraft list'!$A$4:$G$39,6,FALSE)="YES"),U990,""),"")</f>
        <v/>
      </c>
      <c r="AF990" s="115" t="str">
        <f>IFERROR(IF(AND(VLOOKUP($F990,'Aircraft list'!$A$4:$G$39,3,FALSE)="YES",VLOOKUP($F990,'Aircraft list'!$A$4:$G$39,6,FALSE)="YES"),V990,""),"")</f>
        <v/>
      </c>
      <c r="AG990" s="116" t="str">
        <f>IFERROR(IF(VLOOKUP($F990,'Aircraft list'!$A$4:$G$39,5,FALSE)="YES",T990,""),"")</f>
        <v/>
      </c>
      <c r="AH990" s="117" t="str">
        <f>IFERROR(IF(VLOOKUP($F990,'Aircraft list'!$A$4:$G$39,5,FALSE)="YES",U990,""),"")</f>
        <v/>
      </c>
      <c r="AI990" s="115" t="str">
        <f>IFERROR(IF(VLOOKUP($F990,'Aircraft list'!$A$4:$G$39,5,FALSE)="YES",V990,""),"")</f>
        <v/>
      </c>
      <c r="AJ990" s="101"/>
      <c r="AK990" s="101"/>
      <c r="AL990" s="101"/>
      <c r="AM990" s="102" t="str">
        <f>IFERROR(IF(VLOOKUP($F990,'Aircraft list'!$A$4:$G$39,7,FALSE)="YES",N990,""),"")</f>
        <v/>
      </c>
      <c r="AN990" s="112"/>
      <c r="AO990" s="101"/>
      <c r="AP990" s="101"/>
      <c r="AQ990" s="101"/>
      <c r="AR990" s="111"/>
      <c r="AS990" s="102"/>
      <c r="AT990" s="102"/>
    </row>
    <row r="991" spans="1:46" s="50" customFormat="1">
      <c r="A991" s="84"/>
      <c r="B991" s="75"/>
      <c r="C991" s="76"/>
      <c r="D991" s="77"/>
      <c r="E991" s="73" t="str">
        <f t="shared" si="48"/>
        <v/>
      </c>
      <c r="F991" s="79"/>
      <c r="G991" s="80"/>
      <c r="H991" s="50" t="str">
        <f>IFERROR(IF(VLOOKUP(F991,'Aircraft list'!$A$4:$T$59, 3,FALSE)="YES", "ME", "SE" )," ")</f>
        <v xml:space="preserve"> </v>
      </c>
      <c r="I991" s="80"/>
      <c r="J991" s="81" t="str">
        <f ca="1">IFERROR(IF(AND(
MOD(C991-fctlontodouble(VLOOKUP(B991,#REF!,4,FALSE))/360,1)&gt;=MOD((((MID((MID((IF(ISERR(A991),"",fctsoleil(A991,fctlattodouble(VLOOKUP(B991,#REF!,3,FALSE)),fctlontodouble(VLOOKUP(B991,#REF!,4,FALSE)),FALSE))),1,4)),1,2))*60+MID((MID((IF(ISERR(A991),"",fctsoleil(A991,fctlattodouble(VLOOKUP(B991,#REF!,3,FALSE)),fctlontodouble(VLOOKUP(B991,#REF!,4,FALSE)),FALSE))),1,4)),3,4))/(60*24))-fctlontodouble(VLOOKUP(B991,#REF!,4,FALSE))/360,1),
MOD(C991-fctlontodouble(VLOOKUP(B991,#REF!,4,FALSE))/360,1)&lt;MOD((((MID((MID((IF(ISERR(A991),"",fctsoleil(A991,fctlattodouble(VLOOKUP(B991,#REF!,3,FALSE)),fctlontodouble(VLOOKUP(B991,#REF!,4,FALSE)),FALSE))),7,4)),1,2))*60+MID((MID((IF(ISERR(A991),"",fctsoleil(A991,fctlattodouble(VLOOKUP(B991,#REF!,3,FALSE)),fctlontodouble(VLOOKUP(B991,#REF!,4,FALSE)),FALSE))),7,4)),3,4))/(60*24))-fctlontodouble(VLOOKUP(B991,#REF!,4,FALSE))/360,1)
),1,""),"")</f>
        <v/>
      </c>
      <c r="K991" s="82" t="str">
        <f t="shared" si="49"/>
        <v/>
      </c>
      <c r="L991" s="79" t="str">
        <f ca="1">IFERROR(IF(AND(
MOD(E991-fctlontodouble(VLOOKUP(D991,#REF!,4,FALSE))/360,1)&gt;=MOD((((MID((MID((IF(ISERR(A991),"",fctsoleil(A991,fctlattodouble(VLOOKUP(D991,#REF!,3,FALSE)),fctlontodouble(VLOOKUP(D991,#REF!,4,FALSE)),FALSE))),1,4)),1,2))*60+MID((MID((IF(ISERR(A991),"",fctsoleil(A991,fctlattodouble(VLOOKUP(D991,#REF!,3,FALSE)),fctlontodouble(VLOOKUP(D991,#REF!,4,FALSE)),FALSE))),1,4)),3,4))/(60*24))-fctlontodouble(VLOOKUP(D991,#REF!,4,FALSE))/360,1),
MOD(E991-fctlontodouble(VLOOKUP(D991,#REF!,4,FALSE))/360,1)&lt;MOD((((MID((MID((IF(ISERR(A991),"",fctsoleil(A991,fctlattodouble(VLOOKUP(D991,#REF!,3,FALSE)),fctlontodouble(VLOOKUP(D991,#REF!,4,FALSE)),FALSE))),7,4)),1,2))*60+MID((MID((IF(ISERR(A991),"",fctsoleil(A991,fctlattodouble(VLOOKUP(D991,#REF!,3,FALSE)),fctlontodouble(VLOOKUP(D991,#REF!,4,FALSE)),FALSE))),7,4)),3,4))/(60*24))-fctlontodouble(VLOOKUP(D991,#REF!,4,FALSE))/360,1)
),1," "),"")</f>
        <v/>
      </c>
      <c r="M991" s="79" t="str">
        <f t="shared" si="50"/>
        <v/>
      </c>
      <c r="N991" s="94"/>
      <c r="O991" s="83"/>
      <c r="P991" s="95"/>
      <c r="Q991" s="96"/>
      <c r="R991" s="97" t="str">
        <f>IF(AND(A991&lt;&gt;0,B991&lt;&gt;0,D991&lt;&gt;0,C991&lt;&gt;0,N991&lt;&gt;0),(vol_de_nuit(B991,D991,A991,C991,N991/24)*24),"")</f>
        <v/>
      </c>
      <c r="S991" s="98"/>
      <c r="T991" s="95"/>
      <c r="U991" s="99"/>
      <c r="V991" s="100"/>
      <c r="W991" s="101"/>
      <c r="X991" s="116" t="str">
        <f>IFERROR(IF(AND(VLOOKUP($F991,'Aircraft list'!$A$4:$G$39,2,FALSE)="YES",VLOOKUP($F991,'Aircraft list'!$A$4:$G$39,4,FALSE)="YES"),T991,""),"")</f>
        <v/>
      </c>
      <c r="Y991" s="115" t="str">
        <f>IFERROR(IF(AND(VLOOKUP($F991,'Aircraft list'!$A$4:$G$39,2,FALSE)="YES",VLOOKUP($F991,'Aircraft list'!$A$4:$G$39,4,FALSE)="YES"),V991,""),"")</f>
        <v/>
      </c>
      <c r="Z991" s="116" t="str">
        <f>IFERROR(IF(AND(VLOOKUP($F991,'Aircraft list'!$A$4:$G$39,3,FALSE)="YES",VLOOKUP($F991,'Aircraft list'!$A$4:$G$39,4,FALSE)="YES"),T991,""),"")</f>
        <v/>
      </c>
      <c r="AA991" s="115" t="str">
        <f>IFERROR(IF(AND(VLOOKUP($F991,'Aircraft list'!$A$4:$G$39,3,FALSE)="YES",VLOOKUP($F991,'Aircraft list'!$A$4:$G$39,4,FALSE)="YES"),V991,""),"")</f>
        <v/>
      </c>
      <c r="AB991" s="116" t="str">
        <f>IFERROR(IF(AND(VLOOKUP($F991,'Aircraft list'!$A$4:$G$39,2,FALSE)="YES",VLOOKUP($F991,'Aircraft list'!$A$4:$G$39,6,FALSE)="YES"),T991,""),"")</f>
        <v/>
      </c>
      <c r="AC991" s="115" t="str">
        <f>IFERROR(IF(AND(VLOOKUP($F991,'Aircraft list'!$A$4:$G$39,2,FALSE)="YES",VLOOKUP($F991,'Aircraft list'!$A$4:$G$39,6,FALSE)="YES"),V991,""),"")</f>
        <v/>
      </c>
      <c r="AD991" s="116" t="str">
        <f>IFERROR(IF(AND(VLOOKUP($F991,'Aircraft list'!$A$4:$G$39,3,FALSE)="YES",VLOOKUP($F991,'Aircraft list'!$A$4:$G$39,6,FALSE)="YES"),T991,""),"")</f>
        <v/>
      </c>
      <c r="AE991" s="117" t="str">
        <f>IFERROR(IF(AND(VLOOKUP($F991,'Aircraft list'!$A$4:$G$39,3,FALSE)="YES",VLOOKUP($F991,'Aircraft list'!$A$4:$G$39,6,FALSE)="YES"),U991,""),"")</f>
        <v/>
      </c>
      <c r="AF991" s="115" t="str">
        <f>IFERROR(IF(AND(VLOOKUP($F991,'Aircraft list'!$A$4:$G$39,3,FALSE)="YES",VLOOKUP($F991,'Aircraft list'!$A$4:$G$39,6,FALSE)="YES"),V991,""),"")</f>
        <v/>
      </c>
      <c r="AG991" s="116" t="str">
        <f>IFERROR(IF(VLOOKUP($F991,'Aircraft list'!$A$4:$G$39,5,FALSE)="YES",T991,""),"")</f>
        <v/>
      </c>
      <c r="AH991" s="117" t="str">
        <f>IFERROR(IF(VLOOKUP($F991,'Aircraft list'!$A$4:$G$39,5,FALSE)="YES",U991,""),"")</f>
        <v/>
      </c>
      <c r="AI991" s="115" t="str">
        <f>IFERROR(IF(VLOOKUP($F991,'Aircraft list'!$A$4:$G$39,5,FALSE)="YES",V991,""),"")</f>
        <v/>
      </c>
      <c r="AJ991" s="101"/>
      <c r="AK991" s="101"/>
      <c r="AL991" s="101"/>
      <c r="AM991" s="102" t="str">
        <f>IFERROR(IF(VLOOKUP($F991,'Aircraft list'!$A$4:$G$39,7,FALSE)="YES",N991,""),"")</f>
        <v/>
      </c>
      <c r="AN991" s="112"/>
      <c r="AO991" s="101"/>
      <c r="AP991" s="101"/>
      <c r="AQ991" s="101"/>
      <c r="AR991" s="111"/>
      <c r="AS991" s="102"/>
      <c r="AT991" s="102"/>
    </row>
    <row r="992" spans="1:46" s="50" customFormat="1">
      <c r="A992" s="84"/>
      <c r="B992" s="75"/>
      <c r="C992" s="76"/>
      <c r="D992" s="77"/>
      <c r="E992" s="73" t="str">
        <f t="shared" si="48"/>
        <v/>
      </c>
      <c r="F992" s="79"/>
      <c r="G992" s="80"/>
      <c r="H992" s="50" t="str">
        <f>IFERROR(IF(VLOOKUP(F992,'Aircraft list'!$A$4:$T$59, 3,FALSE)="YES", "ME", "SE" )," ")</f>
        <v xml:space="preserve"> </v>
      </c>
      <c r="I992" s="80"/>
      <c r="J992" s="81" t="str">
        <f ca="1">IFERROR(IF(AND(
MOD(C992-fctlontodouble(VLOOKUP(B992,#REF!,4,FALSE))/360,1)&gt;=MOD((((MID((MID((IF(ISERR(A992),"",fctsoleil(A992,fctlattodouble(VLOOKUP(B992,#REF!,3,FALSE)),fctlontodouble(VLOOKUP(B992,#REF!,4,FALSE)),FALSE))),1,4)),1,2))*60+MID((MID((IF(ISERR(A992),"",fctsoleil(A992,fctlattodouble(VLOOKUP(B992,#REF!,3,FALSE)),fctlontodouble(VLOOKUP(B992,#REF!,4,FALSE)),FALSE))),1,4)),3,4))/(60*24))-fctlontodouble(VLOOKUP(B992,#REF!,4,FALSE))/360,1),
MOD(C992-fctlontodouble(VLOOKUP(B992,#REF!,4,FALSE))/360,1)&lt;MOD((((MID((MID((IF(ISERR(A992),"",fctsoleil(A992,fctlattodouble(VLOOKUP(B992,#REF!,3,FALSE)),fctlontodouble(VLOOKUP(B992,#REF!,4,FALSE)),FALSE))),7,4)),1,2))*60+MID((MID((IF(ISERR(A992),"",fctsoleil(A992,fctlattodouble(VLOOKUP(B992,#REF!,3,FALSE)),fctlontodouble(VLOOKUP(B992,#REF!,4,FALSE)),FALSE))),7,4)),3,4))/(60*24))-fctlontodouble(VLOOKUP(B992,#REF!,4,FALSE))/360,1)
),1,""),"")</f>
        <v/>
      </c>
      <c r="K992" s="82" t="str">
        <f t="shared" si="49"/>
        <v/>
      </c>
      <c r="L992" s="79" t="str">
        <f ca="1">IFERROR(IF(AND(
MOD(E992-fctlontodouble(VLOOKUP(D992,#REF!,4,FALSE))/360,1)&gt;=MOD((((MID((MID((IF(ISERR(A992),"",fctsoleil(A992,fctlattodouble(VLOOKUP(D992,#REF!,3,FALSE)),fctlontodouble(VLOOKUP(D992,#REF!,4,FALSE)),FALSE))),1,4)),1,2))*60+MID((MID((IF(ISERR(A992),"",fctsoleil(A992,fctlattodouble(VLOOKUP(D992,#REF!,3,FALSE)),fctlontodouble(VLOOKUP(D992,#REF!,4,FALSE)),FALSE))),1,4)),3,4))/(60*24))-fctlontodouble(VLOOKUP(D992,#REF!,4,FALSE))/360,1),
MOD(E992-fctlontodouble(VLOOKUP(D992,#REF!,4,FALSE))/360,1)&lt;MOD((((MID((MID((IF(ISERR(A992),"",fctsoleil(A992,fctlattodouble(VLOOKUP(D992,#REF!,3,FALSE)),fctlontodouble(VLOOKUP(D992,#REF!,4,FALSE)),FALSE))),7,4)),1,2))*60+MID((MID((IF(ISERR(A992),"",fctsoleil(A992,fctlattodouble(VLOOKUP(D992,#REF!,3,FALSE)),fctlontodouble(VLOOKUP(D992,#REF!,4,FALSE)),FALSE))),7,4)),3,4))/(60*24))-fctlontodouble(VLOOKUP(D992,#REF!,4,FALSE))/360,1)
),1," "),"")</f>
        <v/>
      </c>
      <c r="M992" s="79" t="str">
        <f t="shared" si="50"/>
        <v/>
      </c>
      <c r="N992" s="94"/>
      <c r="O992" s="83"/>
      <c r="P992" s="95"/>
      <c r="Q992" s="96"/>
      <c r="R992" s="97" t="str">
        <f>IF(AND(A992&lt;&gt;0,B992&lt;&gt;0,D992&lt;&gt;0,C992&lt;&gt;0,N992&lt;&gt;0),(vol_de_nuit(B992,D992,A992,C992,N992/24)*24),"")</f>
        <v/>
      </c>
      <c r="S992" s="98"/>
      <c r="T992" s="95"/>
      <c r="U992" s="99"/>
      <c r="V992" s="100"/>
      <c r="W992" s="101"/>
      <c r="X992" s="116" t="str">
        <f>IFERROR(IF(AND(VLOOKUP($F992,'Aircraft list'!$A$4:$G$39,2,FALSE)="YES",VLOOKUP($F992,'Aircraft list'!$A$4:$G$39,4,FALSE)="YES"),T992,""),"")</f>
        <v/>
      </c>
      <c r="Y992" s="115" t="str">
        <f>IFERROR(IF(AND(VLOOKUP($F992,'Aircraft list'!$A$4:$G$39,2,FALSE)="YES",VLOOKUP($F992,'Aircraft list'!$A$4:$G$39,4,FALSE)="YES"),V992,""),"")</f>
        <v/>
      </c>
      <c r="Z992" s="116" t="str">
        <f>IFERROR(IF(AND(VLOOKUP($F992,'Aircraft list'!$A$4:$G$39,3,FALSE)="YES",VLOOKUP($F992,'Aircraft list'!$A$4:$G$39,4,FALSE)="YES"),T992,""),"")</f>
        <v/>
      </c>
      <c r="AA992" s="115" t="str">
        <f>IFERROR(IF(AND(VLOOKUP($F992,'Aircraft list'!$A$4:$G$39,3,FALSE)="YES",VLOOKUP($F992,'Aircraft list'!$A$4:$G$39,4,FALSE)="YES"),V992,""),"")</f>
        <v/>
      </c>
      <c r="AB992" s="116" t="str">
        <f>IFERROR(IF(AND(VLOOKUP($F992,'Aircraft list'!$A$4:$G$39,2,FALSE)="YES",VLOOKUP($F992,'Aircraft list'!$A$4:$G$39,6,FALSE)="YES"),T992,""),"")</f>
        <v/>
      </c>
      <c r="AC992" s="115" t="str">
        <f>IFERROR(IF(AND(VLOOKUP($F992,'Aircraft list'!$A$4:$G$39,2,FALSE)="YES",VLOOKUP($F992,'Aircraft list'!$A$4:$G$39,6,FALSE)="YES"),V992,""),"")</f>
        <v/>
      </c>
      <c r="AD992" s="116" t="str">
        <f>IFERROR(IF(AND(VLOOKUP($F992,'Aircraft list'!$A$4:$G$39,3,FALSE)="YES",VLOOKUP($F992,'Aircraft list'!$A$4:$G$39,6,FALSE)="YES"),T992,""),"")</f>
        <v/>
      </c>
      <c r="AE992" s="117" t="str">
        <f>IFERROR(IF(AND(VLOOKUP($F992,'Aircraft list'!$A$4:$G$39,3,FALSE)="YES",VLOOKUP($F992,'Aircraft list'!$A$4:$G$39,6,FALSE)="YES"),U992,""),"")</f>
        <v/>
      </c>
      <c r="AF992" s="115" t="str">
        <f>IFERROR(IF(AND(VLOOKUP($F992,'Aircraft list'!$A$4:$G$39,3,FALSE)="YES",VLOOKUP($F992,'Aircraft list'!$A$4:$G$39,6,FALSE)="YES"),V992,""),"")</f>
        <v/>
      </c>
      <c r="AG992" s="116" t="str">
        <f>IFERROR(IF(VLOOKUP($F992,'Aircraft list'!$A$4:$G$39,5,FALSE)="YES",T992,""),"")</f>
        <v/>
      </c>
      <c r="AH992" s="117" t="str">
        <f>IFERROR(IF(VLOOKUP($F992,'Aircraft list'!$A$4:$G$39,5,FALSE)="YES",U992,""),"")</f>
        <v/>
      </c>
      <c r="AI992" s="115" t="str">
        <f>IFERROR(IF(VLOOKUP($F992,'Aircraft list'!$A$4:$G$39,5,FALSE)="YES",V992,""),"")</f>
        <v/>
      </c>
      <c r="AJ992" s="101"/>
      <c r="AK992" s="101"/>
      <c r="AL992" s="101"/>
      <c r="AM992" s="102" t="str">
        <f>IFERROR(IF(VLOOKUP($F992,'Aircraft list'!$A$4:$G$39,7,FALSE)="YES",N992,""),"")</f>
        <v/>
      </c>
      <c r="AN992" s="112"/>
      <c r="AO992" s="101"/>
      <c r="AP992" s="101"/>
      <c r="AQ992" s="101"/>
      <c r="AR992" s="111"/>
      <c r="AS992" s="102"/>
      <c r="AT992" s="102"/>
    </row>
    <row r="993" spans="1:46" s="50" customFormat="1">
      <c r="A993" s="84"/>
      <c r="B993" s="75"/>
      <c r="C993" s="76"/>
      <c r="D993" s="77"/>
      <c r="E993" s="73" t="str">
        <f t="shared" si="48"/>
        <v/>
      </c>
      <c r="F993" s="79"/>
      <c r="G993" s="80"/>
      <c r="H993" s="50" t="str">
        <f>IFERROR(IF(VLOOKUP(F993,'Aircraft list'!$A$4:$T$59, 3,FALSE)="YES", "ME", "SE" )," ")</f>
        <v xml:space="preserve"> </v>
      </c>
      <c r="I993" s="80"/>
      <c r="J993" s="81" t="str">
        <f ca="1">IFERROR(IF(AND(
MOD(C993-fctlontodouble(VLOOKUP(B993,#REF!,4,FALSE))/360,1)&gt;=MOD((((MID((MID((IF(ISERR(A993),"",fctsoleil(A993,fctlattodouble(VLOOKUP(B993,#REF!,3,FALSE)),fctlontodouble(VLOOKUP(B993,#REF!,4,FALSE)),FALSE))),1,4)),1,2))*60+MID((MID((IF(ISERR(A993),"",fctsoleil(A993,fctlattodouble(VLOOKUP(B993,#REF!,3,FALSE)),fctlontodouble(VLOOKUP(B993,#REF!,4,FALSE)),FALSE))),1,4)),3,4))/(60*24))-fctlontodouble(VLOOKUP(B993,#REF!,4,FALSE))/360,1),
MOD(C993-fctlontodouble(VLOOKUP(B993,#REF!,4,FALSE))/360,1)&lt;MOD((((MID((MID((IF(ISERR(A993),"",fctsoleil(A993,fctlattodouble(VLOOKUP(B993,#REF!,3,FALSE)),fctlontodouble(VLOOKUP(B993,#REF!,4,FALSE)),FALSE))),7,4)),1,2))*60+MID((MID((IF(ISERR(A993),"",fctsoleil(A993,fctlattodouble(VLOOKUP(B993,#REF!,3,FALSE)),fctlontodouble(VLOOKUP(B993,#REF!,4,FALSE)),FALSE))),7,4)),3,4))/(60*24))-fctlontodouble(VLOOKUP(B993,#REF!,4,FALSE))/360,1)
),1,""),"")</f>
        <v/>
      </c>
      <c r="K993" s="82" t="str">
        <f t="shared" si="49"/>
        <v/>
      </c>
      <c r="L993" s="79" t="str">
        <f ca="1">IFERROR(IF(AND(
MOD(E993-fctlontodouble(VLOOKUP(D993,#REF!,4,FALSE))/360,1)&gt;=MOD((((MID((MID((IF(ISERR(A993),"",fctsoleil(A993,fctlattodouble(VLOOKUP(D993,#REF!,3,FALSE)),fctlontodouble(VLOOKUP(D993,#REF!,4,FALSE)),FALSE))),1,4)),1,2))*60+MID((MID((IF(ISERR(A993),"",fctsoleil(A993,fctlattodouble(VLOOKUP(D993,#REF!,3,FALSE)),fctlontodouble(VLOOKUP(D993,#REF!,4,FALSE)),FALSE))),1,4)),3,4))/(60*24))-fctlontodouble(VLOOKUP(D993,#REF!,4,FALSE))/360,1),
MOD(E993-fctlontodouble(VLOOKUP(D993,#REF!,4,FALSE))/360,1)&lt;MOD((((MID((MID((IF(ISERR(A993),"",fctsoleil(A993,fctlattodouble(VLOOKUP(D993,#REF!,3,FALSE)),fctlontodouble(VLOOKUP(D993,#REF!,4,FALSE)),FALSE))),7,4)),1,2))*60+MID((MID((IF(ISERR(A993),"",fctsoleil(A993,fctlattodouble(VLOOKUP(D993,#REF!,3,FALSE)),fctlontodouble(VLOOKUP(D993,#REF!,4,FALSE)),FALSE))),7,4)),3,4))/(60*24))-fctlontodouble(VLOOKUP(D993,#REF!,4,FALSE))/360,1)
),1," "),"")</f>
        <v/>
      </c>
      <c r="M993" s="79" t="str">
        <f t="shared" si="50"/>
        <v/>
      </c>
      <c r="N993" s="94"/>
      <c r="O993" s="83"/>
      <c r="P993" s="95"/>
      <c r="Q993" s="96"/>
      <c r="R993" s="97" t="str">
        <f>IF(AND(A993&lt;&gt;0,B993&lt;&gt;0,D993&lt;&gt;0,C993&lt;&gt;0,N993&lt;&gt;0),(vol_de_nuit(B993,D993,A993,C993,N993/24)*24),"")</f>
        <v/>
      </c>
      <c r="S993" s="98"/>
      <c r="T993" s="95"/>
      <c r="U993" s="99"/>
      <c r="V993" s="100"/>
      <c r="W993" s="101"/>
      <c r="X993" s="116" t="str">
        <f>IFERROR(IF(AND(VLOOKUP($F993,'Aircraft list'!$A$4:$G$39,2,FALSE)="YES",VLOOKUP($F993,'Aircraft list'!$A$4:$G$39,4,FALSE)="YES"),T993,""),"")</f>
        <v/>
      </c>
      <c r="Y993" s="115" t="str">
        <f>IFERROR(IF(AND(VLOOKUP($F993,'Aircraft list'!$A$4:$G$39,2,FALSE)="YES",VLOOKUP($F993,'Aircraft list'!$A$4:$G$39,4,FALSE)="YES"),V993,""),"")</f>
        <v/>
      </c>
      <c r="Z993" s="116" t="str">
        <f>IFERROR(IF(AND(VLOOKUP($F993,'Aircraft list'!$A$4:$G$39,3,FALSE)="YES",VLOOKUP($F993,'Aircraft list'!$A$4:$G$39,4,FALSE)="YES"),T993,""),"")</f>
        <v/>
      </c>
      <c r="AA993" s="115" t="str">
        <f>IFERROR(IF(AND(VLOOKUP($F993,'Aircraft list'!$A$4:$G$39,3,FALSE)="YES",VLOOKUP($F993,'Aircraft list'!$A$4:$G$39,4,FALSE)="YES"),V993,""),"")</f>
        <v/>
      </c>
      <c r="AB993" s="116" t="str">
        <f>IFERROR(IF(AND(VLOOKUP($F993,'Aircraft list'!$A$4:$G$39,2,FALSE)="YES",VLOOKUP($F993,'Aircraft list'!$A$4:$G$39,6,FALSE)="YES"),T993,""),"")</f>
        <v/>
      </c>
      <c r="AC993" s="115" t="str">
        <f>IFERROR(IF(AND(VLOOKUP($F993,'Aircraft list'!$A$4:$G$39,2,FALSE)="YES",VLOOKUP($F993,'Aircraft list'!$A$4:$G$39,6,FALSE)="YES"),V993,""),"")</f>
        <v/>
      </c>
      <c r="AD993" s="116" t="str">
        <f>IFERROR(IF(AND(VLOOKUP($F993,'Aircraft list'!$A$4:$G$39,3,FALSE)="YES",VLOOKUP($F993,'Aircraft list'!$A$4:$G$39,6,FALSE)="YES"),T993,""),"")</f>
        <v/>
      </c>
      <c r="AE993" s="117" t="str">
        <f>IFERROR(IF(AND(VLOOKUP($F993,'Aircraft list'!$A$4:$G$39,3,FALSE)="YES",VLOOKUP($F993,'Aircraft list'!$A$4:$G$39,6,FALSE)="YES"),U993,""),"")</f>
        <v/>
      </c>
      <c r="AF993" s="115" t="str">
        <f>IFERROR(IF(AND(VLOOKUP($F993,'Aircraft list'!$A$4:$G$39,3,FALSE)="YES",VLOOKUP($F993,'Aircraft list'!$A$4:$G$39,6,FALSE)="YES"),V993,""),"")</f>
        <v/>
      </c>
      <c r="AG993" s="116" t="str">
        <f>IFERROR(IF(VLOOKUP($F993,'Aircraft list'!$A$4:$G$39,5,FALSE)="YES",T993,""),"")</f>
        <v/>
      </c>
      <c r="AH993" s="117" t="str">
        <f>IFERROR(IF(VLOOKUP($F993,'Aircraft list'!$A$4:$G$39,5,FALSE)="YES",U993,""),"")</f>
        <v/>
      </c>
      <c r="AI993" s="115" t="str">
        <f>IFERROR(IF(VLOOKUP($F993,'Aircraft list'!$A$4:$G$39,5,FALSE)="YES",V993,""),"")</f>
        <v/>
      </c>
      <c r="AJ993" s="101"/>
      <c r="AK993" s="101"/>
      <c r="AL993" s="101"/>
      <c r="AM993" s="102" t="str">
        <f>IFERROR(IF(VLOOKUP($F993,'Aircraft list'!$A$4:$G$39,7,FALSE)="YES",N993,""),"")</f>
        <v/>
      </c>
      <c r="AN993" s="112"/>
      <c r="AO993" s="101"/>
      <c r="AP993" s="101"/>
      <c r="AQ993" s="101"/>
      <c r="AR993" s="111"/>
      <c r="AS993" s="102"/>
      <c r="AT993" s="102"/>
    </row>
    <row r="994" spans="1:46" s="50" customFormat="1">
      <c r="A994" s="84"/>
      <c r="B994" s="75"/>
      <c r="C994" s="76"/>
      <c r="D994" s="77"/>
      <c r="E994" s="73" t="str">
        <f t="shared" si="48"/>
        <v/>
      </c>
      <c r="F994" s="79"/>
      <c r="G994" s="80"/>
      <c r="H994" s="50" t="str">
        <f>IFERROR(IF(VLOOKUP(F994,'Aircraft list'!$A$4:$T$59, 3,FALSE)="YES", "ME", "SE" )," ")</f>
        <v xml:space="preserve"> </v>
      </c>
      <c r="I994" s="80"/>
      <c r="J994" s="81" t="str">
        <f ca="1">IFERROR(IF(AND(
MOD(C994-fctlontodouble(VLOOKUP(B994,#REF!,4,FALSE))/360,1)&gt;=MOD((((MID((MID((IF(ISERR(A994),"",fctsoleil(A994,fctlattodouble(VLOOKUP(B994,#REF!,3,FALSE)),fctlontodouble(VLOOKUP(B994,#REF!,4,FALSE)),FALSE))),1,4)),1,2))*60+MID((MID((IF(ISERR(A994),"",fctsoleil(A994,fctlattodouble(VLOOKUP(B994,#REF!,3,FALSE)),fctlontodouble(VLOOKUP(B994,#REF!,4,FALSE)),FALSE))),1,4)),3,4))/(60*24))-fctlontodouble(VLOOKUP(B994,#REF!,4,FALSE))/360,1),
MOD(C994-fctlontodouble(VLOOKUP(B994,#REF!,4,FALSE))/360,1)&lt;MOD((((MID((MID((IF(ISERR(A994),"",fctsoleil(A994,fctlattodouble(VLOOKUP(B994,#REF!,3,FALSE)),fctlontodouble(VLOOKUP(B994,#REF!,4,FALSE)),FALSE))),7,4)),1,2))*60+MID((MID((IF(ISERR(A994),"",fctsoleil(A994,fctlattodouble(VLOOKUP(B994,#REF!,3,FALSE)),fctlontodouble(VLOOKUP(B994,#REF!,4,FALSE)),FALSE))),7,4)),3,4))/(60*24))-fctlontodouble(VLOOKUP(B994,#REF!,4,FALSE))/360,1)
),1,""),"")</f>
        <v/>
      </c>
      <c r="K994" s="82" t="str">
        <f t="shared" si="49"/>
        <v/>
      </c>
      <c r="L994" s="79" t="str">
        <f ca="1">IFERROR(IF(AND(
MOD(E994-fctlontodouble(VLOOKUP(D994,#REF!,4,FALSE))/360,1)&gt;=MOD((((MID((MID((IF(ISERR(A994),"",fctsoleil(A994,fctlattodouble(VLOOKUP(D994,#REF!,3,FALSE)),fctlontodouble(VLOOKUP(D994,#REF!,4,FALSE)),FALSE))),1,4)),1,2))*60+MID((MID((IF(ISERR(A994),"",fctsoleil(A994,fctlattodouble(VLOOKUP(D994,#REF!,3,FALSE)),fctlontodouble(VLOOKUP(D994,#REF!,4,FALSE)),FALSE))),1,4)),3,4))/(60*24))-fctlontodouble(VLOOKUP(D994,#REF!,4,FALSE))/360,1),
MOD(E994-fctlontodouble(VLOOKUP(D994,#REF!,4,FALSE))/360,1)&lt;MOD((((MID((MID((IF(ISERR(A994),"",fctsoleil(A994,fctlattodouble(VLOOKUP(D994,#REF!,3,FALSE)),fctlontodouble(VLOOKUP(D994,#REF!,4,FALSE)),FALSE))),7,4)),1,2))*60+MID((MID((IF(ISERR(A994),"",fctsoleil(A994,fctlattodouble(VLOOKUP(D994,#REF!,3,FALSE)),fctlontodouble(VLOOKUP(D994,#REF!,4,FALSE)),FALSE))),7,4)),3,4))/(60*24))-fctlontodouble(VLOOKUP(D994,#REF!,4,FALSE))/360,1)
),1," "),"")</f>
        <v/>
      </c>
      <c r="M994" s="79" t="str">
        <f t="shared" si="50"/>
        <v/>
      </c>
      <c r="N994" s="94"/>
      <c r="O994" s="83"/>
      <c r="P994" s="95"/>
      <c r="Q994" s="96"/>
      <c r="R994" s="97" t="str">
        <f>IF(AND(A994&lt;&gt;0,B994&lt;&gt;0,D994&lt;&gt;0,C994&lt;&gt;0,N994&lt;&gt;0),(vol_de_nuit(B994,D994,A994,C994,N994/24)*24),"")</f>
        <v/>
      </c>
      <c r="S994" s="98"/>
      <c r="T994" s="95"/>
      <c r="U994" s="99"/>
      <c r="V994" s="100"/>
      <c r="W994" s="101"/>
      <c r="X994" s="116" t="str">
        <f>IFERROR(IF(AND(VLOOKUP($F994,'Aircraft list'!$A$4:$G$39,2,FALSE)="YES",VLOOKUP($F994,'Aircraft list'!$A$4:$G$39,4,FALSE)="YES"),T994,""),"")</f>
        <v/>
      </c>
      <c r="Y994" s="115" t="str">
        <f>IFERROR(IF(AND(VLOOKUP($F994,'Aircraft list'!$A$4:$G$39,2,FALSE)="YES",VLOOKUP($F994,'Aircraft list'!$A$4:$G$39,4,FALSE)="YES"),V994,""),"")</f>
        <v/>
      </c>
      <c r="Z994" s="116" t="str">
        <f>IFERROR(IF(AND(VLOOKUP($F994,'Aircraft list'!$A$4:$G$39,3,FALSE)="YES",VLOOKUP($F994,'Aircraft list'!$A$4:$G$39,4,FALSE)="YES"),T994,""),"")</f>
        <v/>
      </c>
      <c r="AA994" s="115" t="str">
        <f>IFERROR(IF(AND(VLOOKUP($F994,'Aircraft list'!$A$4:$G$39,3,FALSE)="YES",VLOOKUP($F994,'Aircraft list'!$A$4:$G$39,4,FALSE)="YES"),V994,""),"")</f>
        <v/>
      </c>
      <c r="AB994" s="116" t="str">
        <f>IFERROR(IF(AND(VLOOKUP($F994,'Aircraft list'!$A$4:$G$39,2,FALSE)="YES",VLOOKUP($F994,'Aircraft list'!$A$4:$G$39,6,FALSE)="YES"),T994,""),"")</f>
        <v/>
      </c>
      <c r="AC994" s="115" t="str">
        <f>IFERROR(IF(AND(VLOOKUP($F994,'Aircraft list'!$A$4:$G$39,2,FALSE)="YES",VLOOKUP($F994,'Aircraft list'!$A$4:$G$39,6,FALSE)="YES"),V994,""),"")</f>
        <v/>
      </c>
      <c r="AD994" s="116" t="str">
        <f>IFERROR(IF(AND(VLOOKUP($F994,'Aircraft list'!$A$4:$G$39,3,FALSE)="YES",VLOOKUP($F994,'Aircraft list'!$A$4:$G$39,6,FALSE)="YES"),T994,""),"")</f>
        <v/>
      </c>
      <c r="AE994" s="117" t="str">
        <f>IFERROR(IF(AND(VLOOKUP($F994,'Aircraft list'!$A$4:$G$39,3,FALSE)="YES",VLOOKUP($F994,'Aircraft list'!$A$4:$G$39,6,FALSE)="YES"),U994,""),"")</f>
        <v/>
      </c>
      <c r="AF994" s="115" t="str">
        <f>IFERROR(IF(AND(VLOOKUP($F994,'Aircraft list'!$A$4:$G$39,3,FALSE)="YES",VLOOKUP($F994,'Aircraft list'!$A$4:$G$39,6,FALSE)="YES"),V994,""),"")</f>
        <v/>
      </c>
      <c r="AG994" s="116" t="str">
        <f>IFERROR(IF(VLOOKUP($F994,'Aircraft list'!$A$4:$G$39,5,FALSE)="YES",T994,""),"")</f>
        <v/>
      </c>
      <c r="AH994" s="117" t="str">
        <f>IFERROR(IF(VLOOKUP($F994,'Aircraft list'!$A$4:$G$39,5,FALSE)="YES",U994,""),"")</f>
        <v/>
      </c>
      <c r="AI994" s="115" t="str">
        <f>IFERROR(IF(VLOOKUP($F994,'Aircraft list'!$A$4:$G$39,5,FALSE)="YES",V994,""),"")</f>
        <v/>
      </c>
      <c r="AJ994" s="101"/>
      <c r="AK994" s="101"/>
      <c r="AL994" s="101"/>
      <c r="AM994" s="102" t="str">
        <f>IFERROR(IF(VLOOKUP($F994,'Aircraft list'!$A$4:$G$39,7,FALSE)="YES",N994,""),"")</f>
        <v/>
      </c>
      <c r="AN994" s="112"/>
      <c r="AO994" s="101"/>
      <c r="AP994" s="101"/>
      <c r="AQ994" s="101"/>
      <c r="AR994" s="111"/>
      <c r="AS994" s="102"/>
      <c r="AT994" s="102"/>
    </row>
    <row r="995" spans="1:46" s="50" customFormat="1">
      <c r="A995" s="84"/>
      <c r="B995" s="75"/>
      <c r="C995" s="76"/>
      <c r="D995" s="77"/>
      <c r="E995" s="73" t="str">
        <f t="shared" si="48"/>
        <v/>
      </c>
      <c r="F995" s="79"/>
      <c r="G995" s="80"/>
      <c r="H995" s="50" t="str">
        <f>IFERROR(IF(VLOOKUP(F995,'Aircraft list'!$A$4:$T$59, 3,FALSE)="YES", "ME", "SE" )," ")</f>
        <v xml:space="preserve"> </v>
      </c>
      <c r="I995" s="80"/>
      <c r="J995" s="81" t="str">
        <f ca="1">IFERROR(IF(AND(
MOD(C995-fctlontodouble(VLOOKUP(B995,#REF!,4,FALSE))/360,1)&gt;=MOD((((MID((MID((IF(ISERR(A995),"",fctsoleil(A995,fctlattodouble(VLOOKUP(B995,#REF!,3,FALSE)),fctlontodouble(VLOOKUP(B995,#REF!,4,FALSE)),FALSE))),1,4)),1,2))*60+MID((MID((IF(ISERR(A995),"",fctsoleil(A995,fctlattodouble(VLOOKUP(B995,#REF!,3,FALSE)),fctlontodouble(VLOOKUP(B995,#REF!,4,FALSE)),FALSE))),1,4)),3,4))/(60*24))-fctlontodouble(VLOOKUP(B995,#REF!,4,FALSE))/360,1),
MOD(C995-fctlontodouble(VLOOKUP(B995,#REF!,4,FALSE))/360,1)&lt;MOD((((MID((MID((IF(ISERR(A995),"",fctsoleil(A995,fctlattodouble(VLOOKUP(B995,#REF!,3,FALSE)),fctlontodouble(VLOOKUP(B995,#REF!,4,FALSE)),FALSE))),7,4)),1,2))*60+MID((MID((IF(ISERR(A995),"",fctsoleil(A995,fctlattodouble(VLOOKUP(B995,#REF!,3,FALSE)),fctlontodouble(VLOOKUP(B995,#REF!,4,FALSE)),FALSE))),7,4)),3,4))/(60*24))-fctlontodouble(VLOOKUP(B995,#REF!,4,FALSE))/360,1)
),1,""),"")</f>
        <v/>
      </c>
      <c r="K995" s="82" t="str">
        <f t="shared" si="49"/>
        <v/>
      </c>
      <c r="L995" s="79" t="str">
        <f ca="1">IFERROR(IF(AND(
MOD(E995-fctlontodouble(VLOOKUP(D995,#REF!,4,FALSE))/360,1)&gt;=MOD((((MID((MID((IF(ISERR(A995),"",fctsoleil(A995,fctlattodouble(VLOOKUP(D995,#REF!,3,FALSE)),fctlontodouble(VLOOKUP(D995,#REF!,4,FALSE)),FALSE))),1,4)),1,2))*60+MID((MID((IF(ISERR(A995),"",fctsoleil(A995,fctlattodouble(VLOOKUP(D995,#REF!,3,FALSE)),fctlontodouble(VLOOKUP(D995,#REF!,4,FALSE)),FALSE))),1,4)),3,4))/(60*24))-fctlontodouble(VLOOKUP(D995,#REF!,4,FALSE))/360,1),
MOD(E995-fctlontodouble(VLOOKUP(D995,#REF!,4,FALSE))/360,1)&lt;MOD((((MID((MID((IF(ISERR(A995),"",fctsoleil(A995,fctlattodouble(VLOOKUP(D995,#REF!,3,FALSE)),fctlontodouble(VLOOKUP(D995,#REF!,4,FALSE)),FALSE))),7,4)),1,2))*60+MID((MID((IF(ISERR(A995),"",fctsoleil(A995,fctlattodouble(VLOOKUP(D995,#REF!,3,FALSE)),fctlontodouble(VLOOKUP(D995,#REF!,4,FALSE)),FALSE))),7,4)),3,4))/(60*24))-fctlontodouble(VLOOKUP(D995,#REF!,4,FALSE))/360,1)
),1," "),"")</f>
        <v/>
      </c>
      <c r="M995" s="79" t="str">
        <f t="shared" si="50"/>
        <v/>
      </c>
      <c r="N995" s="94"/>
      <c r="O995" s="83"/>
      <c r="P995" s="95"/>
      <c r="Q995" s="96"/>
      <c r="R995" s="97" t="str">
        <f>IF(AND(A995&lt;&gt;0,B995&lt;&gt;0,D995&lt;&gt;0,C995&lt;&gt;0,N995&lt;&gt;0),(vol_de_nuit(B995,D995,A995,C995,N995/24)*24),"")</f>
        <v/>
      </c>
      <c r="S995" s="98"/>
      <c r="T995" s="95"/>
      <c r="U995" s="99"/>
      <c r="V995" s="100"/>
      <c r="W995" s="101"/>
      <c r="X995" s="116" t="str">
        <f>IFERROR(IF(AND(VLOOKUP($F995,'Aircraft list'!$A$4:$G$39,2,FALSE)="YES",VLOOKUP($F995,'Aircraft list'!$A$4:$G$39,4,FALSE)="YES"),T995,""),"")</f>
        <v/>
      </c>
      <c r="Y995" s="115" t="str">
        <f>IFERROR(IF(AND(VLOOKUP($F995,'Aircraft list'!$A$4:$G$39,2,FALSE)="YES",VLOOKUP($F995,'Aircraft list'!$A$4:$G$39,4,FALSE)="YES"),V995,""),"")</f>
        <v/>
      </c>
      <c r="Z995" s="116" t="str">
        <f>IFERROR(IF(AND(VLOOKUP($F995,'Aircraft list'!$A$4:$G$39,3,FALSE)="YES",VLOOKUP($F995,'Aircraft list'!$A$4:$G$39,4,FALSE)="YES"),T995,""),"")</f>
        <v/>
      </c>
      <c r="AA995" s="115" t="str">
        <f>IFERROR(IF(AND(VLOOKUP($F995,'Aircraft list'!$A$4:$G$39,3,FALSE)="YES",VLOOKUP($F995,'Aircraft list'!$A$4:$G$39,4,FALSE)="YES"),V995,""),"")</f>
        <v/>
      </c>
      <c r="AB995" s="116" t="str">
        <f>IFERROR(IF(AND(VLOOKUP($F995,'Aircraft list'!$A$4:$G$39,2,FALSE)="YES",VLOOKUP($F995,'Aircraft list'!$A$4:$G$39,6,FALSE)="YES"),T995,""),"")</f>
        <v/>
      </c>
      <c r="AC995" s="115" t="str">
        <f>IFERROR(IF(AND(VLOOKUP($F995,'Aircraft list'!$A$4:$G$39,2,FALSE)="YES",VLOOKUP($F995,'Aircraft list'!$A$4:$G$39,6,FALSE)="YES"),V995,""),"")</f>
        <v/>
      </c>
      <c r="AD995" s="116" t="str">
        <f>IFERROR(IF(AND(VLOOKUP($F995,'Aircraft list'!$A$4:$G$39,3,FALSE)="YES",VLOOKUP($F995,'Aircraft list'!$A$4:$G$39,6,FALSE)="YES"),T995,""),"")</f>
        <v/>
      </c>
      <c r="AE995" s="117" t="str">
        <f>IFERROR(IF(AND(VLOOKUP($F995,'Aircraft list'!$A$4:$G$39,3,FALSE)="YES",VLOOKUP($F995,'Aircraft list'!$A$4:$G$39,6,FALSE)="YES"),U995,""),"")</f>
        <v/>
      </c>
      <c r="AF995" s="115" t="str">
        <f>IFERROR(IF(AND(VLOOKUP($F995,'Aircraft list'!$A$4:$G$39,3,FALSE)="YES",VLOOKUP($F995,'Aircraft list'!$A$4:$G$39,6,FALSE)="YES"),V995,""),"")</f>
        <v/>
      </c>
      <c r="AG995" s="116" t="str">
        <f>IFERROR(IF(VLOOKUP($F995,'Aircraft list'!$A$4:$G$39,5,FALSE)="YES",T995,""),"")</f>
        <v/>
      </c>
      <c r="AH995" s="117" t="str">
        <f>IFERROR(IF(VLOOKUP($F995,'Aircraft list'!$A$4:$G$39,5,FALSE)="YES",U995,""),"")</f>
        <v/>
      </c>
      <c r="AI995" s="115" t="str">
        <f>IFERROR(IF(VLOOKUP($F995,'Aircraft list'!$A$4:$G$39,5,FALSE)="YES",V995,""),"")</f>
        <v/>
      </c>
      <c r="AJ995" s="101"/>
      <c r="AK995" s="101"/>
      <c r="AL995" s="101"/>
      <c r="AM995" s="102" t="str">
        <f>IFERROR(IF(VLOOKUP($F995,'Aircraft list'!$A$4:$G$39,7,FALSE)="YES",N995,""),"")</f>
        <v/>
      </c>
      <c r="AN995" s="112"/>
      <c r="AO995" s="101"/>
      <c r="AP995" s="101"/>
      <c r="AQ995" s="101"/>
      <c r="AR995" s="111"/>
      <c r="AS995" s="102"/>
      <c r="AT995" s="102"/>
    </row>
    <row r="996" spans="1:46" s="50" customFormat="1">
      <c r="A996" s="84"/>
      <c r="B996" s="75"/>
      <c r="C996" s="76"/>
      <c r="D996" s="77"/>
      <c r="E996" s="73" t="str">
        <f t="shared" si="48"/>
        <v/>
      </c>
      <c r="F996" s="79"/>
      <c r="G996" s="80"/>
      <c r="H996" s="50" t="str">
        <f>IFERROR(IF(VLOOKUP(F996,'Aircraft list'!$A$4:$T$59, 3,FALSE)="YES", "ME", "SE" )," ")</f>
        <v xml:space="preserve"> </v>
      </c>
      <c r="I996" s="80"/>
      <c r="J996" s="81" t="str">
        <f ca="1">IFERROR(IF(AND(
MOD(C996-fctlontodouble(VLOOKUP(B996,#REF!,4,FALSE))/360,1)&gt;=MOD((((MID((MID((IF(ISERR(A996),"",fctsoleil(A996,fctlattodouble(VLOOKUP(B996,#REF!,3,FALSE)),fctlontodouble(VLOOKUP(B996,#REF!,4,FALSE)),FALSE))),1,4)),1,2))*60+MID((MID((IF(ISERR(A996),"",fctsoleil(A996,fctlattodouble(VLOOKUP(B996,#REF!,3,FALSE)),fctlontodouble(VLOOKUP(B996,#REF!,4,FALSE)),FALSE))),1,4)),3,4))/(60*24))-fctlontodouble(VLOOKUP(B996,#REF!,4,FALSE))/360,1),
MOD(C996-fctlontodouble(VLOOKUP(B996,#REF!,4,FALSE))/360,1)&lt;MOD((((MID((MID((IF(ISERR(A996),"",fctsoleil(A996,fctlattodouble(VLOOKUP(B996,#REF!,3,FALSE)),fctlontodouble(VLOOKUP(B996,#REF!,4,FALSE)),FALSE))),7,4)),1,2))*60+MID((MID((IF(ISERR(A996),"",fctsoleil(A996,fctlattodouble(VLOOKUP(B996,#REF!,3,FALSE)),fctlontodouble(VLOOKUP(B996,#REF!,4,FALSE)),FALSE))),7,4)),3,4))/(60*24))-fctlontodouble(VLOOKUP(B996,#REF!,4,FALSE))/360,1)
),1,""),"")</f>
        <v/>
      </c>
      <c r="K996" s="82" t="str">
        <f t="shared" si="49"/>
        <v/>
      </c>
      <c r="L996" s="79" t="str">
        <f ca="1">IFERROR(IF(AND(
MOD(E996-fctlontodouble(VLOOKUP(D996,#REF!,4,FALSE))/360,1)&gt;=MOD((((MID((MID((IF(ISERR(A996),"",fctsoleil(A996,fctlattodouble(VLOOKUP(D996,#REF!,3,FALSE)),fctlontodouble(VLOOKUP(D996,#REF!,4,FALSE)),FALSE))),1,4)),1,2))*60+MID((MID((IF(ISERR(A996),"",fctsoleil(A996,fctlattodouble(VLOOKUP(D996,#REF!,3,FALSE)),fctlontodouble(VLOOKUP(D996,#REF!,4,FALSE)),FALSE))),1,4)),3,4))/(60*24))-fctlontodouble(VLOOKUP(D996,#REF!,4,FALSE))/360,1),
MOD(E996-fctlontodouble(VLOOKUP(D996,#REF!,4,FALSE))/360,1)&lt;MOD((((MID((MID((IF(ISERR(A996),"",fctsoleil(A996,fctlattodouble(VLOOKUP(D996,#REF!,3,FALSE)),fctlontodouble(VLOOKUP(D996,#REF!,4,FALSE)),FALSE))),7,4)),1,2))*60+MID((MID((IF(ISERR(A996),"",fctsoleil(A996,fctlattodouble(VLOOKUP(D996,#REF!,3,FALSE)),fctlontodouble(VLOOKUP(D996,#REF!,4,FALSE)),FALSE))),7,4)),3,4))/(60*24))-fctlontodouble(VLOOKUP(D996,#REF!,4,FALSE))/360,1)
),1," "),"")</f>
        <v/>
      </c>
      <c r="M996" s="79" t="str">
        <f t="shared" si="50"/>
        <v/>
      </c>
      <c r="N996" s="94"/>
      <c r="O996" s="83"/>
      <c r="P996" s="95"/>
      <c r="Q996" s="96"/>
      <c r="R996" s="97" t="str">
        <f>IF(AND(A996&lt;&gt;0,B996&lt;&gt;0,D996&lt;&gt;0,C996&lt;&gt;0,N996&lt;&gt;0),(vol_de_nuit(B996,D996,A996,C996,N996/24)*24),"")</f>
        <v/>
      </c>
      <c r="S996" s="98"/>
      <c r="T996" s="95"/>
      <c r="U996" s="99"/>
      <c r="V996" s="100"/>
      <c r="W996" s="101"/>
      <c r="X996" s="116" t="str">
        <f>IFERROR(IF(AND(VLOOKUP($F996,'Aircraft list'!$A$4:$G$39,2,FALSE)="YES",VLOOKUP($F996,'Aircraft list'!$A$4:$G$39,4,FALSE)="YES"),T996,""),"")</f>
        <v/>
      </c>
      <c r="Y996" s="115" t="str">
        <f>IFERROR(IF(AND(VLOOKUP($F996,'Aircraft list'!$A$4:$G$39,2,FALSE)="YES",VLOOKUP($F996,'Aircraft list'!$A$4:$G$39,4,FALSE)="YES"),V996,""),"")</f>
        <v/>
      </c>
      <c r="Z996" s="116" t="str">
        <f>IFERROR(IF(AND(VLOOKUP($F996,'Aircraft list'!$A$4:$G$39,3,FALSE)="YES",VLOOKUP($F996,'Aircraft list'!$A$4:$G$39,4,FALSE)="YES"),T996,""),"")</f>
        <v/>
      </c>
      <c r="AA996" s="115" t="str">
        <f>IFERROR(IF(AND(VLOOKUP($F996,'Aircraft list'!$A$4:$G$39,3,FALSE)="YES",VLOOKUP($F996,'Aircraft list'!$A$4:$G$39,4,FALSE)="YES"),V996,""),"")</f>
        <v/>
      </c>
      <c r="AB996" s="116" t="str">
        <f>IFERROR(IF(AND(VLOOKUP($F996,'Aircraft list'!$A$4:$G$39,2,FALSE)="YES",VLOOKUP($F996,'Aircraft list'!$A$4:$G$39,6,FALSE)="YES"),T996,""),"")</f>
        <v/>
      </c>
      <c r="AC996" s="115" t="str">
        <f>IFERROR(IF(AND(VLOOKUP($F996,'Aircraft list'!$A$4:$G$39,2,FALSE)="YES",VLOOKUP($F996,'Aircraft list'!$A$4:$G$39,6,FALSE)="YES"),V996,""),"")</f>
        <v/>
      </c>
      <c r="AD996" s="116" t="str">
        <f>IFERROR(IF(AND(VLOOKUP($F996,'Aircraft list'!$A$4:$G$39,3,FALSE)="YES",VLOOKUP($F996,'Aircraft list'!$A$4:$G$39,6,FALSE)="YES"),T996,""),"")</f>
        <v/>
      </c>
      <c r="AE996" s="117" t="str">
        <f>IFERROR(IF(AND(VLOOKUP($F996,'Aircraft list'!$A$4:$G$39,3,FALSE)="YES",VLOOKUP($F996,'Aircraft list'!$A$4:$G$39,6,FALSE)="YES"),U996,""),"")</f>
        <v/>
      </c>
      <c r="AF996" s="115" t="str">
        <f>IFERROR(IF(AND(VLOOKUP($F996,'Aircraft list'!$A$4:$G$39,3,FALSE)="YES",VLOOKUP($F996,'Aircraft list'!$A$4:$G$39,6,FALSE)="YES"),V996,""),"")</f>
        <v/>
      </c>
      <c r="AG996" s="116" t="str">
        <f>IFERROR(IF(VLOOKUP($F996,'Aircraft list'!$A$4:$G$39,5,FALSE)="YES",T996,""),"")</f>
        <v/>
      </c>
      <c r="AH996" s="117" t="str">
        <f>IFERROR(IF(VLOOKUP($F996,'Aircraft list'!$A$4:$G$39,5,FALSE)="YES",U996,""),"")</f>
        <v/>
      </c>
      <c r="AI996" s="115" t="str">
        <f>IFERROR(IF(VLOOKUP($F996,'Aircraft list'!$A$4:$G$39,5,FALSE)="YES",V996,""),"")</f>
        <v/>
      </c>
      <c r="AJ996" s="101"/>
      <c r="AK996" s="101"/>
      <c r="AL996" s="101"/>
      <c r="AM996" s="102" t="str">
        <f>IFERROR(IF(VLOOKUP($F996,'Aircraft list'!$A$4:$G$39,7,FALSE)="YES",N996,""),"")</f>
        <v/>
      </c>
      <c r="AN996" s="112"/>
      <c r="AO996" s="101"/>
      <c r="AP996" s="101"/>
      <c r="AQ996" s="101"/>
      <c r="AR996" s="111"/>
      <c r="AS996" s="102"/>
      <c r="AT996" s="102"/>
    </row>
    <row r="997" spans="1:46" s="50" customFormat="1">
      <c r="A997" s="84"/>
      <c r="B997" s="75"/>
      <c r="C997" s="76"/>
      <c r="D997" s="77"/>
      <c r="E997" s="73" t="str">
        <f t="shared" si="48"/>
        <v/>
      </c>
      <c r="F997" s="79"/>
      <c r="G997" s="80"/>
      <c r="H997" s="50" t="str">
        <f>IFERROR(IF(VLOOKUP(F997,'Aircraft list'!$A$4:$T$59, 3,FALSE)="YES", "ME", "SE" )," ")</f>
        <v xml:space="preserve"> </v>
      </c>
      <c r="I997" s="80"/>
      <c r="J997" s="81" t="str">
        <f ca="1">IFERROR(IF(AND(
MOD(C997-fctlontodouble(VLOOKUP(B997,#REF!,4,FALSE))/360,1)&gt;=MOD((((MID((MID((IF(ISERR(A997),"",fctsoleil(A997,fctlattodouble(VLOOKUP(B997,#REF!,3,FALSE)),fctlontodouble(VLOOKUP(B997,#REF!,4,FALSE)),FALSE))),1,4)),1,2))*60+MID((MID((IF(ISERR(A997),"",fctsoleil(A997,fctlattodouble(VLOOKUP(B997,#REF!,3,FALSE)),fctlontodouble(VLOOKUP(B997,#REF!,4,FALSE)),FALSE))),1,4)),3,4))/(60*24))-fctlontodouble(VLOOKUP(B997,#REF!,4,FALSE))/360,1),
MOD(C997-fctlontodouble(VLOOKUP(B997,#REF!,4,FALSE))/360,1)&lt;MOD((((MID((MID((IF(ISERR(A997),"",fctsoleil(A997,fctlattodouble(VLOOKUP(B997,#REF!,3,FALSE)),fctlontodouble(VLOOKUP(B997,#REF!,4,FALSE)),FALSE))),7,4)),1,2))*60+MID((MID((IF(ISERR(A997),"",fctsoleil(A997,fctlattodouble(VLOOKUP(B997,#REF!,3,FALSE)),fctlontodouble(VLOOKUP(B997,#REF!,4,FALSE)),FALSE))),7,4)),3,4))/(60*24))-fctlontodouble(VLOOKUP(B997,#REF!,4,FALSE))/360,1)
),1,""),"")</f>
        <v/>
      </c>
      <c r="K997" s="82" t="str">
        <f t="shared" si="49"/>
        <v/>
      </c>
      <c r="L997" s="79" t="str">
        <f ca="1">IFERROR(IF(AND(
MOD(E997-fctlontodouble(VLOOKUP(D997,#REF!,4,FALSE))/360,1)&gt;=MOD((((MID((MID((IF(ISERR(A997),"",fctsoleil(A997,fctlattodouble(VLOOKUP(D997,#REF!,3,FALSE)),fctlontodouble(VLOOKUP(D997,#REF!,4,FALSE)),FALSE))),1,4)),1,2))*60+MID((MID((IF(ISERR(A997),"",fctsoleil(A997,fctlattodouble(VLOOKUP(D997,#REF!,3,FALSE)),fctlontodouble(VLOOKUP(D997,#REF!,4,FALSE)),FALSE))),1,4)),3,4))/(60*24))-fctlontodouble(VLOOKUP(D997,#REF!,4,FALSE))/360,1),
MOD(E997-fctlontodouble(VLOOKUP(D997,#REF!,4,FALSE))/360,1)&lt;MOD((((MID((MID((IF(ISERR(A997),"",fctsoleil(A997,fctlattodouble(VLOOKUP(D997,#REF!,3,FALSE)),fctlontodouble(VLOOKUP(D997,#REF!,4,FALSE)),FALSE))),7,4)),1,2))*60+MID((MID((IF(ISERR(A997),"",fctsoleil(A997,fctlattodouble(VLOOKUP(D997,#REF!,3,FALSE)),fctlontodouble(VLOOKUP(D997,#REF!,4,FALSE)),FALSE))),7,4)),3,4))/(60*24))-fctlontodouble(VLOOKUP(D997,#REF!,4,FALSE))/360,1)
),1," "),"")</f>
        <v/>
      </c>
      <c r="M997" s="79" t="str">
        <f t="shared" si="50"/>
        <v/>
      </c>
      <c r="N997" s="94"/>
      <c r="O997" s="83"/>
      <c r="P997" s="95"/>
      <c r="Q997" s="96"/>
      <c r="R997" s="97" t="str">
        <f>IF(AND(A997&lt;&gt;0,B997&lt;&gt;0,D997&lt;&gt;0,C997&lt;&gt;0,N997&lt;&gt;0),(vol_de_nuit(B997,D997,A997,C997,N997/24)*24),"")</f>
        <v/>
      </c>
      <c r="S997" s="98"/>
      <c r="T997" s="95"/>
      <c r="U997" s="99"/>
      <c r="V997" s="100"/>
      <c r="W997" s="101"/>
      <c r="X997" s="116" t="str">
        <f>IFERROR(IF(AND(VLOOKUP($F997,'Aircraft list'!$A$4:$G$39,2,FALSE)="YES",VLOOKUP($F997,'Aircraft list'!$A$4:$G$39,4,FALSE)="YES"),T997,""),"")</f>
        <v/>
      </c>
      <c r="Y997" s="115" t="str">
        <f>IFERROR(IF(AND(VLOOKUP($F997,'Aircraft list'!$A$4:$G$39,2,FALSE)="YES",VLOOKUP($F997,'Aircraft list'!$A$4:$G$39,4,FALSE)="YES"),V997,""),"")</f>
        <v/>
      </c>
      <c r="Z997" s="116" t="str">
        <f>IFERROR(IF(AND(VLOOKUP($F997,'Aircraft list'!$A$4:$G$39,3,FALSE)="YES",VLOOKUP($F997,'Aircraft list'!$A$4:$G$39,4,FALSE)="YES"),T997,""),"")</f>
        <v/>
      </c>
      <c r="AA997" s="115" t="str">
        <f>IFERROR(IF(AND(VLOOKUP($F997,'Aircraft list'!$A$4:$G$39,3,FALSE)="YES",VLOOKUP($F997,'Aircraft list'!$A$4:$G$39,4,FALSE)="YES"),V997,""),"")</f>
        <v/>
      </c>
      <c r="AB997" s="116" t="str">
        <f>IFERROR(IF(AND(VLOOKUP($F997,'Aircraft list'!$A$4:$G$39,2,FALSE)="YES",VLOOKUP($F997,'Aircraft list'!$A$4:$G$39,6,FALSE)="YES"),T997,""),"")</f>
        <v/>
      </c>
      <c r="AC997" s="115" t="str">
        <f>IFERROR(IF(AND(VLOOKUP($F997,'Aircraft list'!$A$4:$G$39,2,FALSE)="YES",VLOOKUP($F997,'Aircraft list'!$A$4:$G$39,6,FALSE)="YES"),V997,""),"")</f>
        <v/>
      </c>
      <c r="AD997" s="116" t="str">
        <f>IFERROR(IF(AND(VLOOKUP($F997,'Aircraft list'!$A$4:$G$39,3,FALSE)="YES",VLOOKUP($F997,'Aircraft list'!$A$4:$G$39,6,FALSE)="YES"),T997,""),"")</f>
        <v/>
      </c>
      <c r="AE997" s="117" t="str">
        <f>IFERROR(IF(AND(VLOOKUP($F997,'Aircraft list'!$A$4:$G$39,3,FALSE)="YES",VLOOKUP($F997,'Aircraft list'!$A$4:$G$39,6,FALSE)="YES"),U997,""),"")</f>
        <v/>
      </c>
      <c r="AF997" s="115" t="str">
        <f>IFERROR(IF(AND(VLOOKUP($F997,'Aircraft list'!$A$4:$G$39,3,FALSE)="YES",VLOOKUP($F997,'Aircraft list'!$A$4:$G$39,6,FALSE)="YES"),V997,""),"")</f>
        <v/>
      </c>
      <c r="AG997" s="116" t="str">
        <f>IFERROR(IF(VLOOKUP($F997,'Aircraft list'!$A$4:$G$39,5,FALSE)="YES",T997,""),"")</f>
        <v/>
      </c>
      <c r="AH997" s="117" t="str">
        <f>IFERROR(IF(VLOOKUP($F997,'Aircraft list'!$A$4:$G$39,5,FALSE)="YES",U997,""),"")</f>
        <v/>
      </c>
      <c r="AI997" s="115" t="str">
        <f>IFERROR(IF(VLOOKUP($F997,'Aircraft list'!$A$4:$G$39,5,FALSE)="YES",V997,""),"")</f>
        <v/>
      </c>
      <c r="AJ997" s="101"/>
      <c r="AK997" s="101"/>
      <c r="AL997" s="101"/>
      <c r="AM997" s="102" t="str">
        <f>IFERROR(IF(VLOOKUP($F997,'Aircraft list'!$A$4:$G$39,7,FALSE)="YES",N997,""),"")</f>
        <v/>
      </c>
      <c r="AN997" s="112"/>
      <c r="AO997" s="101"/>
      <c r="AP997" s="101"/>
      <c r="AQ997" s="101"/>
      <c r="AR997" s="111"/>
      <c r="AS997" s="102"/>
      <c r="AT997" s="102"/>
    </row>
    <row r="998" spans="1:46" s="50" customFormat="1">
      <c r="A998" s="84"/>
      <c r="B998" s="75"/>
      <c r="C998" s="76"/>
      <c r="D998" s="77"/>
      <c r="E998" s="73" t="str">
        <f t="shared" si="48"/>
        <v/>
      </c>
      <c r="F998" s="79"/>
      <c r="G998" s="80"/>
      <c r="H998" s="50" t="str">
        <f>IFERROR(IF(VLOOKUP(F998,'Aircraft list'!$A$4:$T$59, 3,FALSE)="YES", "ME", "SE" )," ")</f>
        <v xml:space="preserve"> </v>
      </c>
      <c r="I998" s="80"/>
      <c r="J998" s="81" t="str">
        <f ca="1">IFERROR(IF(AND(
MOD(C998-fctlontodouble(VLOOKUP(B998,#REF!,4,FALSE))/360,1)&gt;=MOD((((MID((MID((IF(ISERR(A998),"",fctsoleil(A998,fctlattodouble(VLOOKUP(B998,#REF!,3,FALSE)),fctlontodouble(VLOOKUP(B998,#REF!,4,FALSE)),FALSE))),1,4)),1,2))*60+MID((MID((IF(ISERR(A998),"",fctsoleil(A998,fctlattodouble(VLOOKUP(B998,#REF!,3,FALSE)),fctlontodouble(VLOOKUP(B998,#REF!,4,FALSE)),FALSE))),1,4)),3,4))/(60*24))-fctlontodouble(VLOOKUP(B998,#REF!,4,FALSE))/360,1),
MOD(C998-fctlontodouble(VLOOKUP(B998,#REF!,4,FALSE))/360,1)&lt;MOD((((MID((MID((IF(ISERR(A998),"",fctsoleil(A998,fctlattodouble(VLOOKUP(B998,#REF!,3,FALSE)),fctlontodouble(VLOOKUP(B998,#REF!,4,FALSE)),FALSE))),7,4)),1,2))*60+MID((MID((IF(ISERR(A998),"",fctsoleil(A998,fctlattodouble(VLOOKUP(B998,#REF!,3,FALSE)),fctlontodouble(VLOOKUP(B998,#REF!,4,FALSE)),FALSE))),7,4)),3,4))/(60*24))-fctlontodouble(VLOOKUP(B998,#REF!,4,FALSE))/360,1)
),1,""),"")</f>
        <v/>
      </c>
      <c r="K998" s="82" t="str">
        <f t="shared" si="49"/>
        <v/>
      </c>
      <c r="L998" s="79" t="str">
        <f ca="1">IFERROR(IF(AND(
MOD(E998-fctlontodouble(VLOOKUP(D998,#REF!,4,FALSE))/360,1)&gt;=MOD((((MID((MID((IF(ISERR(A998),"",fctsoleil(A998,fctlattodouble(VLOOKUP(D998,#REF!,3,FALSE)),fctlontodouble(VLOOKUP(D998,#REF!,4,FALSE)),FALSE))),1,4)),1,2))*60+MID((MID((IF(ISERR(A998),"",fctsoleil(A998,fctlattodouble(VLOOKUP(D998,#REF!,3,FALSE)),fctlontodouble(VLOOKUP(D998,#REF!,4,FALSE)),FALSE))),1,4)),3,4))/(60*24))-fctlontodouble(VLOOKUP(D998,#REF!,4,FALSE))/360,1),
MOD(E998-fctlontodouble(VLOOKUP(D998,#REF!,4,FALSE))/360,1)&lt;MOD((((MID((MID((IF(ISERR(A998),"",fctsoleil(A998,fctlattodouble(VLOOKUP(D998,#REF!,3,FALSE)),fctlontodouble(VLOOKUP(D998,#REF!,4,FALSE)),FALSE))),7,4)),1,2))*60+MID((MID((IF(ISERR(A998),"",fctsoleil(A998,fctlattodouble(VLOOKUP(D998,#REF!,3,FALSE)),fctlontodouble(VLOOKUP(D998,#REF!,4,FALSE)),FALSE))),7,4)),3,4))/(60*24))-fctlontodouble(VLOOKUP(D998,#REF!,4,FALSE))/360,1)
),1," "),"")</f>
        <v/>
      </c>
      <c r="M998" s="79" t="str">
        <f t="shared" si="50"/>
        <v/>
      </c>
      <c r="N998" s="94"/>
      <c r="O998" s="83"/>
      <c r="P998" s="95"/>
      <c r="Q998" s="96"/>
      <c r="R998" s="97" t="str">
        <f>IF(AND(A998&lt;&gt;0,B998&lt;&gt;0,D998&lt;&gt;0,C998&lt;&gt;0,N998&lt;&gt;0),(vol_de_nuit(B998,D998,A998,C998,N998/24)*24),"")</f>
        <v/>
      </c>
      <c r="S998" s="98"/>
      <c r="T998" s="95"/>
      <c r="U998" s="99"/>
      <c r="V998" s="100"/>
      <c r="W998" s="101"/>
      <c r="X998" s="116" t="str">
        <f>IFERROR(IF(AND(VLOOKUP($F998,'Aircraft list'!$A$4:$G$39,2,FALSE)="YES",VLOOKUP($F998,'Aircraft list'!$A$4:$G$39,4,FALSE)="YES"),T998,""),"")</f>
        <v/>
      </c>
      <c r="Y998" s="115" t="str">
        <f>IFERROR(IF(AND(VLOOKUP($F998,'Aircraft list'!$A$4:$G$39,2,FALSE)="YES",VLOOKUP($F998,'Aircraft list'!$A$4:$G$39,4,FALSE)="YES"),V998,""),"")</f>
        <v/>
      </c>
      <c r="Z998" s="116" t="str">
        <f>IFERROR(IF(AND(VLOOKUP($F998,'Aircraft list'!$A$4:$G$39,3,FALSE)="YES",VLOOKUP($F998,'Aircraft list'!$A$4:$G$39,4,FALSE)="YES"),T998,""),"")</f>
        <v/>
      </c>
      <c r="AA998" s="115" t="str">
        <f>IFERROR(IF(AND(VLOOKUP($F998,'Aircraft list'!$A$4:$G$39,3,FALSE)="YES",VLOOKUP($F998,'Aircraft list'!$A$4:$G$39,4,FALSE)="YES"),V998,""),"")</f>
        <v/>
      </c>
      <c r="AB998" s="116" t="str">
        <f>IFERROR(IF(AND(VLOOKUP($F998,'Aircraft list'!$A$4:$G$39,2,FALSE)="YES",VLOOKUP($F998,'Aircraft list'!$A$4:$G$39,6,FALSE)="YES"),T998,""),"")</f>
        <v/>
      </c>
      <c r="AC998" s="115" t="str">
        <f>IFERROR(IF(AND(VLOOKUP($F998,'Aircraft list'!$A$4:$G$39,2,FALSE)="YES",VLOOKUP($F998,'Aircraft list'!$A$4:$G$39,6,FALSE)="YES"),V998,""),"")</f>
        <v/>
      </c>
      <c r="AD998" s="116" t="str">
        <f>IFERROR(IF(AND(VLOOKUP($F998,'Aircraft list'!$A$4:$G$39,3,FALSE)="YES",VLOOKUP($F998,'Aircraft list'!$A$4:$G$39,6,FALSE)="YES"),T998,""),"")</f>
        <v/>
      </c>
      <c r="AE998" s="117" t="str">
        <f>IFERROR(IF(AND(VLOOKUP($F998,'Aircraft list'!$A$4:$G$39,3,FALSE)="YES",VLOOKUP($F998,'Aircraft list'!$A$4:$G$39,6,FALSE)="YES"),U998,""),"")</f>
        <v/>
      </c>
      <c r="AF998" s="115" t="str">
        <f>IFERROR(IF(AND(VLOOKUP($F998,'Aircraft list'!$A$4:$G$39,3,FALSE)="YES",VLOOKUP($F998,'Aircraft list'!$A$4:$G$39,6,FALSE)="YES"),V998,""),"")</f>
        <v/>
      </c>
      <c r="AG998" s="116" t="str">
        <f>IFERROR(IF(VLOOKUP($F998,'Aircraft list'!$A$4:$G$39,5,FALSE)="YES",T998,""),"")</f>
        <v/>
      </c>
      <c r="AH998" s="117" t="str">
        <f>IFERROR(IF(VLOOKUP($F998,'Aircraft list'!$A$4:$G$39,5,FALSE)="YES",U998,""),"")</f>
        <v/>
      </c>
      <c r="AI998" s="115" t="str">
        <f>IFERROR(IF(VLOOKUP($F998,'Aircraft list'!$A$4:$G$39,5,FALSE)="YES",V998,""),"")</f>
        <v/>
      </c>
      <c r="AJ998" s="101"/>
      <c r="AK998" s="101"/>
      <c r="AL998" s="101"/>
      <c r="AM998" s="102" t="str">
        <f>IFERROR(IF(VLOOKUP($F998,'Aircraft list'!$A$4:$G$39,7,FALSE)="YES",N998,""),"")</f>
        <v/>
      </c>
      <c r="AN998" s="112"/>
      <c r="AO998" s="101"/>
      <c r="AP998" s="101"/>
      <c r="AQ998" s="101"/>
      <c r="AR998" s="111"/>
      <c r="AS998" s="102"/>
      <c r="AT998" s="102"/>
    </row>
    <row r="999" spans="1:46" s="50" customFormat="1">
      <c r="A999" s="84"/>
      <c r="B999" s="75"/>
      <c r="C999" s="76"/>
      <c r="D999" s="77"/>
      <c r="E999" s="73" t="str">
        <f t="shared" si="48"/>
        <v/>
      </c>
      <c r="F999" s="79"/>
      <c r="G999" s="80"/>
      <c r="H999" s="50" t="str">
        <f>IFERROR(IF(VLOOKUP(F999,'Aircraft list'!$A$4:$T$59, 3,FALSE)="YES", "ME", "SE" )," ")</f>
        <v xml:space="preserve"> </v>
      </c>
      <c r="I999" s="80"/>
      <c r="J999" s="81" t="str">
        <f ca="1">IFERROR(IF(AND(
MOD(C999-fctlontodouble(VLOOKUP(B999,#REF!,4,FALSE))/360,1)&gt;=MOD((((MID((MID((IF(ISERR(A999),"",fctsoleil(A999,fctlattodouble(VLOOKUP(B999,#REF!,3,FALSE)),fctlontodouble(VLOOKUP(B999,#REF!,4,FALSE)),FALSE))),1,4)),1,2))*60+MID((MID((IF(ISERR(A999),"",fctsoleil(A999,fctlattodouble(VLOOKUP(B999,#REF!,3,FALSE)),fctlontodouble(VLOOKUP(B999,#REF!,4,FALSE)),FALSE))),1,4)),3,4))/(60*24))-fctlontodouble(VLOOKUP(B999,#REF!,4,FALSE))/360,1),
MOD(C999-fctlontodouble(VLOOKUP(B999,#REF!,4,FALSE))/360,1)&lt;MOD((((MID((MID((IF(ISERR(A999),"",fctsoleil(A999,fctlattodouble(VLOOKUP(B999,#REF!,3,FALSE)),fctlontodouble(VLOOKUP(B999,#REF!,4,FALSE)),FALSE))),7,4)),1,2))*60+MID((MID((IF(ISERR(A999),"",fctsoleil(A999,fctlattodouble(VLOOKUP(B999,#REF!,3,FALSE)),fctlontodouble(VLOOKUP(B999,#REF!,4,FALSE)),FALSE))),7,4)),3,4))/(60*24))-fctlontodouble(VLOOKUP(B999,#REF!,4,FALSE))/360,1)
),1,""),"")</f>
        <v/>
      </c>
      <c r="K999" s="82" t="str">
        <f t="shared" si="49"/>
        <v/>
      </c>
      <c r="L999" s="79" t="str">
        <f ca="1">IFERROR(IF(AND(
MOD(E999-fctlontodouble(VLOOKUP(D999,#REF!,4,FALSE))/360,1)&gt;=MOD((((MID((MID((IF(ISERR(A999),"",fctsoleil(A999,fctlattodouble(VLOOKUP(D999,#REF!,3,FALSE)),fctlontodouble(VLOOKUP(D999,#REF!,4,FALSE)),FALSE))),1,4)),1,2))*60+MID((MID((IF(ISERR(A999),"",fctsoleil(A999,fctlattodouble(VLOOKUP(D999,#REF!,3,FALSE)),fctlontodouble(VLOOKUP(D999,#REF!,4,FALSE)),FALSE))),1,4)),3,4))/(60*24))-fctlontodouble(VLOOKUP(D999,#REF!,4,FALSE))/360,1),
MOD(E999-fctlontodouble(VLOOKUP(D999,#REF!,4,FALSE))/360,1)&lt;MOD((((MID((MID((IF(ISERR(A999),"",fctsoleil(A999,fctlattodouble(VLOOKUP(D999,#REF!,3,FALSE)),fctlontodouble(VLOOKUP(D999,#REF!,4,FALSE)),FALSE))),7,4)),1,2))*60+MID((MID((IF(ISERR(A999),"",fctsoleil(A999,fctlattodouble(VLOOKUP(D999,#REF!,3,FALSE)),fctlontodouble(VLOOKUP(D999,#REF!,4,FALSE)),FALSE))),7,4)),3,4))/(60*24))-fctlontodouble(VLOOKUP(D999,#REF!,4,FALSE))/360,1)
),1," "),"")</f>
        <v/>
      </c>
      <c r="M999" s="79" t="str">
        <f t="shared" si="50"/>
        <v/>
      </c>
      <c r="N999" s="94"/>
      <c r="O999" s="83"/>
      <c r="P999" s="95"/>
      <c r="Q999" s="96"/>
      <c r="R999" s="97" t="str">
        <f>IF(AND(A999&lt;&gt;0,B999&lt;&gt;0,D999&lt;&gt;0,C999&lt;&gt;0,N999&lt;&gt;0),(vol_de_nuit(B999,D999,A999,C999,N999/24)*24),"")</f>
        <v/>
      </c>
      <c r="S999" s="98"/>
      <c r="T999" s="95"/>
      <c r="U999" s="99"/>
      <c r="V999" s="100"/>
      <c r="W999" s="101"/>
      <c r="X999" s="116" t="str">
        <f>IFERROR(IF(AND(VLOOKUP($F999,'Aircraft list'!$A$4:$G$39,2,FALSE)="YES",VLOOKUP($F999,'Aircraft list'!$A$4:$G$39,4,FALSE)="YES"),T999,""),"")</f>
        <v/>
      </c>
      <c r="Y999" s="115" t="str">
        <f>IFERROR(IF(AND(VLOOKUP($F999,'Aircraft list'!$A$4:$G$39,2,FALSE)="YES",VLOOKUP($F999,'Aircraft list'!$A$4:$G$39,4,FALSE)="YES"),V999,""),"")</f>
        <v/>
      </c>
      <c r="Z999" s="116" t="str">
        <f>IFERROR(IF(AND(VLOOKUP($F999,'Aircraft list'!$A$4:$G$39,3,FALSE)="YES",VLOOKUP($F999,'Aircraft list'!$A$4:$G$39,4,FALSE)="YES"),T999,""),"")</f>
        <v/>
      </c>
      <c r="AA999" s="115" t="str">
        <f>IFERROR(IF(AND(VLOOKUP($F999,'Aircraft list'!$A$4:$G$39,3,FALSE)="YES",VLOOKUP($F999,'Aircraft list'!$A$4:$G$39,4,FALSE)="YES"),V999,""),"")</f>
        <v/>
      </c>
      <c r="AB999" s="116" t="str">
        <f>IFERROR(IF(AND(VLOOKUP($F999,'Aircraft list'!$A$4:$G$39,2,FALSE)="YES",VLOOKUP($F999,'Aircraft list'!$A$4:$G$39,6,FALSE)="YES"),T999,""),"")</f>
        <v/>
      </c>
      <c r="AC999" s="115" t="str">
        <f>IFERROR(IF(AND(VLOOKUP($F999,'Aircraft list'!$A$4:$G$39,2,FALSE)="YES",VLOOKUP($F999,'Aircraft list'!$A$4:$G$39,6,FALSE)="YES"),V999,""),"")</f>
        <v/>
      </c>
      <c r="AD999" s="116" t="str">
        <f>IFERROR(IF(AND(VLOOKUP($F999,'Aircraft list'!$A$4:$G$39,3,FALSE)="YES",VLOOKUP($F999,'Aircraft list'!$A$4:$G$39,6,FALSE)="YES"),T999,""),"")</f>
        <v/>
      </c>
      <c r="AE999" s="117" t="str">
        <f>IFERROR(IF(AND(VLOOKUP($F999,'Aircraft list'!$A$4:$G$39,3,FALSE)="YES",VLOOKUP($F999,'Aircraft list'!$A$4:$G$39,6,FALSE)="YES"),U999,""),"")</f>
        <v/>
      </c>
      <c r="AF999" s="115" t="str">
        <f>IFERROR(IF(AND(VLOOKUP($F999,'Aircraft list'!$A$4:$G$39,3,FALSE)="YES",VLOOKUP($F999,'Aircraft list'!$A$4:$G$39,6,FALSE)="YES"),V999,""),"")</f>
        <v/>
      </c>
      <c r="AG999" s="116" t="str">
        <f>IFERROR(IF(VLOOKUP($F999,'Aircraft list'!$A$4:$G$39,5,FALSE)="YES",T999,""),"")</f>
        <v/>
      </c>
      <c r="AH999" s="117" t="str">
        <f>IFERROR(IF(VLOOKUP($F999,'Aircraft list'!$A$4:$G$39,5,FALSE)="YES",U999,""),"")</f>
        <v/>
      </c>
      <c r="AI999" s="115" t="str">
        <f>IFERROR(IF(VLOOKUP($F999,'Aircraft list'!$A$4:$G$39,5,FALSE)="YES",V999,""),"")</f>
        <v/>
      </c>
      <c r="AJ999" s="101"/>
      <c r="AK999" s="101"/>
      <c r="AL999" s="101"/>
      <c r="AM999" s="102" t="str">
        <f>IFERROR(IF(VLOOKUP($F999,'Aircraft list'!$A$4:$G$39,7,FALSE)="YES",N999,""),"")</f>
        <v/>
      </c>
      <c r="AN999" s="112"/>
      <c r="AO999" s="101"/>
      <c r="AP999" s="101"/>
      <c r="AQ999" s="101"/>
      <c r="AR999" s="111"/>
      <c r="AS999" s="102"/>
      <c r="AT999" s="102"/>
    </row>
    <row r="1000" spans="1:46" s="50" customFormat="1">
      <c r="A1000" s="84"/>
      <c r="B1000" s="75"/>
      <c r="C1000" s="76"/>
      <c r="D1000" s="77"/>
      <c r="E1000" s="73" t="str">
        <f t="shared" si="48"/>
        <v/>
      </c>
      <c r="F1000" s="79"/>
      <c r="G1000" s="80"/>
      <c r="H1000" s="50" t="str">
        <f>IFERROR(IF(VLOOKUP(F1000,'Aircraft list'!$A$4:$T$59, 3,FALSE)="YES", "ME", "SE" )," ")</f>
        <v xml:space="preserve"> </v>
      </c>
      <c r="I1000" s="80"/>
      <c r="J1000" s="81" t="str">
        <f ca="1">IFERROR(IF(AND(
MOD(C1000-fctlontodouble(VLOOKUP(B1000,#REF!,4,FALSE))/360,1)&gt;=MOD((((MID((MID((IF(ISERR(A1000),"",fctsoleil(A1000,fctlattodouble(VLOOKUP(B1000,#REF!,3,FALSE)),fctlontodouble(VLOOKUP(B1000,#REF!,4,FALSE)),FALSE))),1,4)),1,2))*60+MID((MID((IF(ISERR(A1000),"",fctsoleil(A1000,fctlattodouble(VLOOKUP(B1000,#REF!,3,FALSE)),fctlontodouble(VLOOKUP(B1000,#REF!,4,FALSE)),FALSE))),1,4)),3,4))/(60*24))-fctlontodouble(VLOOKUP(B1000,#REF!,4,FALSE))/360,1),
MOD(C1000-fctlontodouble(VLOOKUP(B1000,#REF!,4,FALSE))/360,1)&lt;MOD((((MID((MID((IF(ISERR(A1000),"",fctsoleil(A1000,fctlattodouble(VLOOKUP(B1000,#REF!,3,FALSE)),fctlontodouble(VLOOKUP(B1000,#REF!,4,FALSE)),FALSE))),7,4)),1,2))*60+MID((MID((IF(ISERR(A1000),"",fctsoleil(A1000,fctlattodouble(VLOOKUP(B1000,#REF!,3,FALSE)),fctlontodouble(VLOOKUP(B1000,#REF!,4,FALSE)),FALSE))),7,4)),3,4))/(60*24))-fctlontodouble(VLOOKUP(B1000,#REF!,4,FALSE))/360,1)
),1,""),"")</f>
        <v/>
      </c>
      <c r="K1000" s="82" t="str">
        <f t="shared" si="49"/>
        <v/>
      </c>
      <c r="L1000" s="79" t="str">
        <f ca="1">IFERROR(IF(AND(
MOD(E1000-fctlontodouble(VLOOKUP(D1000,#REF!,4,FALSE))/360,1)&gt;=MOD((((MID((MID((IF(ISERR(A1000),"",fctsoleil(A1000,fctlattodouble(VLOOKUP(D1000,#REF!,3,FALSE)),fctlontodouble(VLOOKUP(D1000,#REF!,4,FALSE)),FALSE))),1,4)),1,2))*60+MID((MID((IF(ISERR(A1000),"",fctsoleil(A1000,fctlattodouble(VLOOKUP(D1000,#REF!,3,FALSE)),fctlontodouble(VLOOKUP(D1000,#REF!,4,FALSE)),FALSE))),1,4)),3,4))/(60*24))-fctlontodouble(VLOOKUP(D1000,#REF!,4,FALSE))/360,1),
MOD(E1000-fctlontodouble(VLOOKUP(D1000,#REF!,4,FALSE))/360,1)&lt;MOD((((MID((MID((IF(ISERR(A1000),"",fctsoleil(A1000,fctlattodouble(VLOOKUP(D1000,#REF!,3,FALSE)),fctlontodouble(VLOOKUP(D1000,#REF!,4,FALSE)),FALSE))),7,4)),1,2))*60+MID((MID((IF(ISERR(A1000),"",fctsoleil(A1000,fctlattodouble(VLOOKUP(D1000,#REF!,3,FALSE)),fctlontodouble(VLOOKUP(D1000,#REF!,4,FALSE)),FALSE))),7,4)),3,4))/(60*24))-fctlontodouble(VLOOKUP(D1000,#REF!,4,FALSE))/360,1)
),1," "),"")</f>
        <v/>
      </c>
      <c r="M1000" s="79" t="str">
        <f t="shared" si="50"/>
        <v/>
      </c>
      <c r="N1000" s="94"/>
      <c r="O1000" s="83"/>
      <c r="P1000" s="95"/>
      <c r="Q1000" s="96"/>
      <c r="R1000" s="97" t="str">
        <f>IF(AND(A1000&lt;&gt;0,B1000&lt;&gt;0,D1000&lt;&gt;0,C1000&lt;&gt;0,N1000&lt;&gt;0),(vol_de_nuit(B1000,D1000,A1000,C1000,N1000/24)*24),"")</f>
        <v/>
      </c>
      <c r="S1000" s="98"/>
      <c r="T1000" s="95"/>
      <c r="U1000" s="99"/>
      <c r="V1000" s="100"/>
      <c r="W1000" s="101"/>
      <c r="X1000" s="116" t="str">
        <f>IFERROR(IF(AND(VLOOKUP($F1000,'Aircraft list'!$A$4:$G$39,2,FALSE)="YES",VLOOKUP($F1000,'Aircraft list'!$A$4:$G$39,4,FALSE)="YES"),T1000,""),"")</f>
        <v/>
      </c>
      <c r="Y1000" s="115" t="str">
        <f>IFERROR(IF(AND(VLOOKUP($F1000,'Aircraft list'!$A$4:$G$39,2,FALSE)="YES",VLOOKUP($F1000,'Aircraft list'!$A$4:$G$39,4,FALSE)="YES"),V1000,""),"")</f>
        <v/>
      </c>
      <c r="Z1000" s="116" t="str">
        <f>IFERROR(IF(AND(VLOOKUP($F1000,'Aircraft list'!$A$4:$G$39,3,FALSE)="YES",VLOOKUP($F1000,'Aircraft list'!$A$4:$G$39,4,FALSE)="YES"),T1000,""),"")</f>
        <v/>
      </c>
      <c r="AA1000" s="115" t="str">
        <f>IFERROR(IF(AND(VLOOKUP($F1000,'Aircraft list'!$A$4:$G$39,3,FALSE)="YES",VLOOKUP($F1000,'Aircraft list'!$A$4:$G$39,4,FALSE)="YES"),V1000,""),"")</f>
        <v/>
      </c>
      <c r="AB1000" s="116" t="str">
        <f>IFERROR(IF(AND(VLOOKUP($F1000,'Aircraft list'!$A$4:$G$39,2,FALSE)="YES",VLOOKUP($F1000,'Aircraft list'!$A$4:$G$39,6,FALSE)="YES"),T1000,""),"")</f>
        <v/>
      </c>
      <c r="AC1000" s="115" t="str">
        <f>IFERROR(IF(AND(VLOOKUP($F1000,'Aircraft list'!$A$4:$G$39,2,FALSE)="YES",VLOOKUP($F1000,'Aircraft list'!$A$4:$G$39,6,FALSE)="YES"),V1000,""),"")</f>
        <v/>
      </c>
      <c r="AD1000" s="116" t="str">
        <f>IFERROR(IF(AND(VLOOKUP($F1000,'Aircraft list'!$A$4:$G$39,3,FALSE)="YES",VLOOKUP($F1000,'Aircraft list'!$A$4:$G$39,6,FALSE)="YES"),T1000,""),"")</f>
        <v/>
      </c>
      <c r="AE1000" s="117" t="str">
        <f>IFERROR(IF(AND(VLOOKUP($F1000,'Aircraft list'!$A$4:$G$39,3,FALSE)="YES",VLOOKUP($F1000,'Aircraft list'!$A$4:$G$39,6,FALSE)="YES"),U1000,""),"")</f>
        <v/>
      </c>
      <c r="AF1000" s="115" t="str">
        <f>IFERROR(IF(AND(VLOOKUP($F1000,'Aircraft list'!$A$4:$G$39,3,FALSE)="YES",VLOOKUP($F1000,'Aircraft list'!$A$4:$G$39,6,FALSE)="YES"),V1000,""),"")</f>
        <v/>
      </c>
      <c r="AG1000" s="116" t="str">
        <f>IFERROR(IF(VLOOKUP($F1000,'Aircraft list'!$A$4:$G$39,5,FALSE)="YES",T1000,""),"")</f>
        <v/>
      </c>
      <c r="AH1000" s="117" t="str">
        <f>IFERROR(IF(VLOOKUP($F1000,'Aircraft list'!$A$4:$G$39,5,FALSE)="YES",U1000,""),"")</f>
        <v/>
      </c>
      <c r="AI1000" s="115" t="str">
        <f>IFERROR(IF(VLOOKUP($F1000,'Aircraft list'!$A$4:$G$39,5,FALSE)="YES",V1000,""),"")</f>
        <v/>
      </c>
      <c r="AJ1000" s="101"/>
      <c r="AK1000" s="101"/>
      <c r="AL1000" s="101"/>
      <c r="AM1000" s="102" t="str">
        <f>IFERROR(IF(VLOOKUP($F1000,'Aircraft list'!$A$4:$G$39,7,FALSE)="YES",N1000,""),"")</f>
        <v/>
      </c>
      <c r="AN1000" s="112"/>
      <c r="AO1000" s="101"/>
      <c r="AP1000" s="101"/>
      <c r="AQ1000" s="101"/>
      <c r="AR1000" s="111"/>
      <c r="AS1000" s="102"/>
      <c r="AT1000" s="102"/>
    </row>
    <row r="1001" spans="1:46" s="50" customFormat="1">
      <c r="A1001" s="84"/>
      <c r="B1001" s="75"/>
      <c r="C1001" s="76"/>
      <c r="D1001" s="77"/>
      <c r="E1001" s="73" t="str">
        <f t="shared" si="48"/>
        <v/>
      </c>
      <c r="F1001" s="79"/>
      <c r="G1001" s="80"/>
      <c r="H1001" s="50" t="str">
        <f>IFERROR(IF(VLOOKUP(F1001,'Aircraft list'!$A$4:$T$59, 3,FALSE)="YES", "ME", "SE" )," ")</f>
        <v xml:space="preserve"> </v>
      </c>
      <c r="I1001" s="80"/>
      <c r="J1001" s="81" t="str">
        <f ca="1">IFERROR(IF(AND(
MOD(C1001-fctlontodouble(VLOOKUP(B1001,#REF!,4,FALSE))/360,1)&gt;=MOD((((MID((MID((IF(ISERR(A1001),"",fctsoleil(A1001,fctlattodouble(VLOOKUP(B1001,#REF!,3,FALSE)),fctlontodouble(VLOOKUP(B1001,#REF!,4,FALSE)),FALSE))),1,4)),1,2))*60+MID((MID((IF(ISERR(A1001),"",fctsoleil(A1001,fctlattodouble(VLOOKUP(B1001,#REF!,3,FALSE)),fctlontodouble(VLOOKUP(B1001,#REF!,4,FALSE)),FALSE))),1,4)),3,4))/(60*24))-fctlontodouble(VLOOKUP(B1001,#REF!,4,FALSE))/360,1),
MOD(C1001-fctlontodouble(VLOOKUP(B1001,#REF!,4,FALSE))/360,1)&lt;MOD((((MID((MID((IF(ISERR(A1001),"",fctsoleil(A1001,fctlattodouble(VLOOKUP(B1001,#REF!,3,FALSE)),fctlontodouble(VLOOKUP(B1001,#REF!,4,FALSE)),FALSE))),7,4)),1,2))*60+MID((MID((IF(ISERR(A1001),"",fctsoleil(A1001,fctlattodouble(VLOOKUP(B1001,#REF!,3,FALSE)),fctlontodouble(VLOOKUP(B1001,#REF!,4,FALSE)),FALSE))),7,4)),3,4))/(60*24))-fctlontodouble(VLOOKUP(B1001,#REF!,4,FALSE))/360,1)
),1,""),"")</f>
        <v/>
      </c>
      <c r="K1001" s="82" t="str">
        <f t="shared" si="49"/>
        <v/>
      </c>
      <c r="L1001" s="79" t="str">
        <f ca="1">IFERROR(IF(AND(
MOD(E1001-fctlontodouble(VLOOKUP(D1001,#REF!,4,FALSE))/360,1)&gt;=MOD((((MID((MID((IF(ISERR(A1001),"",fctsoleil(A1001,fctlattodouble(VLOOKUP(D1001,#REF!,3,FALSE)),fctlontodouble(VLOOKUP(D1001,#REF!,4,FALSE)),FALSE))),1,4)),1,2))*60+MID((MID((IF(ISERR(A1001),"",fctsoleil(A1001,fctlattodouble(VLOOKUP(D1001,#REF!,3,FALSE)),fctlontodouble(VLOOKUP(D1001,#REF!,4,FALSE)),FALSE))),1,4)),3,4))/(60*24))-fctlontodouble(VLOOKUP(D1001,#REF!,4,FALSE))/360,1),
MOD(E1001-fctlontodouble(VLOOKUP(D1001,#REF!,4,FALSE))/360,1)&lt;MOD((((MID((MID((IF(ISERR(A1001),"",fctsoleil(A1001,fctlattodouble(VLOOKUP(D1001,#REF!,3,FALSE)),fctlontodouble(VLOOKUP(D1001,#REF!,4,FALSE)),FALSE))),7,4)),1,2))*60+MID((MID((IF(ISERR(A1001),"",fctsoleil(A1001,fctlattodouble(VLOOKUP(D1001,#REF!,3,FALSE)),fctlontodouble(VLOOKUP(D1001,#REF!,4,FALSE)),FALSE))),7,4)),3,4))/(60*24))-fctlontodouble(VLOOKUP(D1001,#REF!,4,FALSE))/360,1)
),1," "),"")</f>
        <v/>
      </c>
      <c r="M1001" s="79" t="str">
        <f t="shared" si="50"/>
        <v/>
      </c>
      <c r="N1001" s="94"/>
      <c r="O1001" s="83"/>
      <c r="P1001" s="95"/>
      <c r="Q1001" s="96"/>
      <c r="R1001" s="97" t="str">
        <f>IF(AND(A1001&lt;&gt;0,B1001&lt;&gt;0,D1001&lt;&gt;0,C1001&lt;&gt;0,N1001&lt;&gt;0),(vol_de_nuit(B1001,D1001,A1001,C1001,N1001/24)*24),"")</f>
        <v/>
      </c>
      <c r="S1001" s="98"/>
      <c r="T1001" s="95"/>
      <c r="U1001" s="99"/>
      <c r="V1001" s="100"/>
      <c r="W1001" s="101"/>
      <c r="X1001" s="116" t="str">
        <f>IFERROR(IF(AND(VLOOKUP($F1001,'Aircraft list'!$A$4:$G$39,2,FALSE)="YES",VLOOKUP($F1001,'Aircraft list'!$A$4:$G$39,4,FALSE)="YES"),T1001,""),"")</f>
        <v/>
      </c>
      <c r="Y1001" s="115" t="str">
        <f>IFERROR(IF(AND(VLOOKUP($F1001,'Aircraft list'!$A$4:$G$39,2,FALSE)="YES",VLOOKUP($F1001,'Aircraft list'!$A$4:$G$39,4,FALSE)="YES"),V1001,""),"")</f>
        <v/>
      </c>
      <c r="Z1001" s="116" t="str">
        <f>IFERROR(IF(AND(VLOOKUP($F1001,'Aircraft list'!$A$4:$G$39,3,FALSE)="YES",VLOOKUP($F1001,'Aircraft list'!$A$4:$G$39,4,FALSE)="YES"),T1001,""),"")</f>
        <v/>
      </c>
      <c r="AA1001" s="115" t="str">
        <f>IFERROR(IF(AND(VLOOKUP($F1001,'Aircraft list'!$A$4:$G$39,3,FALSE)="YES",VLOOKUP($F1001,'Aircraft list'!$A$4:$G$39,4,FALSE)="YES"),V1001,""),"")</f>
        <v/>
      </c>
      <c r="AB1001" s="116" t="str">
        <f>IFERROR(IF(AND(VLOOKUP($F1001,'Aircraft list'!$A$4:$G$39,2,FALSE)="YES",VLOOKUP($F1001,'Aircraft list'!$A$4:$G$39,6,FALSE)="YES"),T1001,""),"")</f>
        <v/>
      </c>
      <c r="AC1001" s="115" t="str">
        <f>IFERROR(IF(AND(VLOOKUP($F1001,'Aircraft list'!$A$4:$G$39,2,FALSE)="YES",VLOOKUP($F1001,'Aircraft list'!$A$4:$G$39,6,FALSE)="YES"),V1001,""),"")</f>
        <v/>
      </c>
      <c r="AD1001" s="116" t="str">
        <f>IFERROR(IF(AND(VLOOKUP($F1001,'Aircraft list'!$A$4:$G$39,3,FALSE)="YES",VLOOKUP($F1001,'Aircraft list'!$A$4:$G$39,6,FALSE)="YES"),T1001,""),"")</f>
        <v/>
      </c>
      <c r="AE1001" s="117" t="str">
        <f>IFERROR(IF(AND(VLOOKUP($F1001,'Aircraft list'!$A$4:$G$39,3,FALSE)="YES",VLOOKUP($F1001,'Aircraft list'!$A$4:$G$39,6,FALSE)="YES"),U1001,""),"")</f>
        <v/>
      </c>
      <c r="AF1001" s="115" t="str">
        <f>IFERROR(IF(AND(VLOOKUP($F1001,'Aircraft list'!$A$4:$G$39,3,FALSE)="YES",VLOOKUP($F1001,'Aircraft list'!$A$4:$G$39,6,FALSE)="YES"),V1001,""),"")</f>
        <v/>
      </c>
      <c r="AG1001" s="116" t="str">
        <f>IFERROR(IF(VLOOKUP($F1001,'Aircraft list'!$A$4:$G$39,5,FALSE)="YES",T1001,""),"")</f>
        <v/>
      </c>
      <c r="AH1001" s="117" t="str">
        <f>IFERROR(IF(VLOOKUP($F1001,'Aircraft list'!$A$4:$G$39,5,FALSE)="YES",U1001,""),"")</f>
        <v/>
      </c>
      <c r="AI1001" s="115" t="str">
        <f>IFERROR(IF(VLOOKUP($F1001,'Aircraft list'!$A$4:$G$39,5,FALSE)="YES",V1001,""),"")</f>
        <v/>
      </c>
      <c r="AJ1001" s="101"/>
      <c r="AK1001" s="101"/>
      <c r="AL1001" s="101"/>
      <c r="AM1001" s="102" t="str">
        <f>IFERROR(IF(VLOOKUP($F1001,'Aircraft list'!$A$4:$G$39,7,FALSE)="YES",N1001,""),"")</f>
        <v/>
      </c>
      <c r="AN1001" s="112"/>
      <c r="AO1001" s="101"/>
      <c r="AP1001" s="101"/>
      <c r="AQ1001" s="101"/>
      <c r="AR1001" s="111"/>
      <c r="AS1001" s="102"/>
      <c r="AT1001" s="102"/>
    </row>
    <row r="1002" spans="1:46" s="50" customFormat="1">
      <c r="A1002" s="84"/>
      <c r="B1002" s="75"/>
      <c r="C1002" s="76"/>
      <c r="D1002" s="77"/>
      <c r="E1002" s="73" t="str">
        <f t="shared" si="48"/>
        <v/>
      </c>
      <c r="F1002" s="79"/>
      <c r="G1002" s="80"/>
      <c r="H1002" s="50" t="str">
        <f>IFERROR(IF(VLOOKUP(F1002,'Aircraft list'!$A$4:$T$59, 3,FALSE)="YES", "ME", "SE" )," ")</f>
        <v xml:space="preserve"> </v>
      </c>
      <c r="I1002" s="80"/>
      <c r="J1002" s="81" t="str">
        <f ca="1">IFERROR(IF(AND(
MOD(C1002-fctlontodouble(VLOOKUP(B1002,#REF!,4,FALSE))/360,1)&gt;=MOD((((MID((MID((IF(ISERR(A1002),"",fctsoleil(A1002,fctlattodouble(VLOOKUP(B1002,#REF!,3,FALSE)),fctlontodouble(VLOOKUP(B1002,#REF!,4,FALSE)),FALSE))),1,4)),1,2))*60+MID((MID((IF(ISERR(A1002),"",fctsoleil(A1002,fctlattodouble(VLOOKUP(B1002,#REF!,3,FALSE)),fctlontodouble(VLOOKUP(B1002,#REF!,4,FALSE)),FALSE))),1,4)),3,4))/(60*24))-fctlontodouble(VLOOKUP(B1002,#REF!,4,FALSE))/360,1),
MOD(C1002-fctlontodouble(VLOOKUP(B1002,#REF!,4,FALSE))/360,1)&lt;MOD((((MID((MID((IF(ISERR(A1002),"",fctsoleil(A1002,fctlattodouble(VLOOKUP(B1002,#REF!,3,FALSE)),fctlontodouble(VLOOKUP(B1002,#REF!,4,FALSE)),FALSE))),7,4)),1,2))*60+MID((MID((IF(ISERR(A1002),"",fctsoleil(A1002,fctlattodouble(VLOOKUP(B1002,#REF!,3,FALSE)),fctlontodouble(VLOOKUP(B1002,#REF!,4,FALSE)),FALSE))),7,4)),3,4))/(60*24))-fctlontodouble(VLOOKUP(B1002,#REF!,4,FALSE))/360,1)
),1,""),"")</f>
        <v/>
      </c>
      <c r="K1002" s="82" t="str">
        <f t="shared" si="49"/>
        <v/>
      </c>
      <c r="L1002" s="79" t="str">
        <f ca="1">IFERROR(IF(AND(
MOD(E1002-fctlontodouble(VLOOKUP(D1002,#REF!,4,FALSE))/360,1)&gt;=MOD((((MID((MID((IF(ISERR(A1002),"",fctsoleil(A1002,fctlattodouble(VLOOKUP(D1002,#REF!,3,FALSE)),fctlontodouble(VLOOKUP(D1002,#REF!,4,FALSE)),FALSE))),1,4)),1,2))*60+MID((MID((IF(ISERR(A1002),"",fctsoleil(A1002,fctlattodouble(VLOOKUP(D1002,#REF!,3,FALSE)),fctlontodouble(VLOOKUP(D1002,#REF!,4,FALSE)),FALSE))),1,4)),3,4))/(60*24))-fctlontodouble(VLOOKUP(D1002,#REF!,4,FALSE))/360,1),
MOD(E1002-fctlontodouble(VLOOKUP(D1002,#REF!,4,FALSE))/360,1)&lt;MOD((((MID((MID((IF(ISERR(A1002),"",fctsoleil(A1002,fctlattodouble(VLOOKUP(D1002,#REF!,3,FALSE)),fctlontodouble(VLOOKUP(D1002,#REF!,4,FALSE)),FALSE))),7,4)),1,2))*60+MID((MID((IF(ISERR(A1002),"",fctsoleil(A1002,fctlattodouble(VLOOKUP(D1002,#REF!,3,FALSE)),fctlontodouble(VLOOKUP(D1002,#REF!,4,FALSE)),FALSE))),7,4)),3,4))/(60*24))-fctlontodouble(VLOOKUP(D1002,#REF!,4,FALSE))/360,1)
),1," "),"")</f>
        <v/>
      </c>
      <c r="M1002" s="79" t="str">
        <f t="shared" si="50"/>
        <v/>
      </c>
      <c r="N1002" s="94"/>
      <c r="O1002" s="83"/>
      <c r="P1002" s="95"/>
      <c r="Q1002" s="96"/>
      <c r="R1002" s="97" t="str">
        <f>IF(AND(A1002&lt;&gt;0,B1002&lt;&gt;0,D1002&lt;&gt;0,C1002&lt;&gt;0,N1002&lt;&gt;0),(vol_de_nuit(B1002,D1002,A1002,C1002,N1002/24)*24),"")</f>
        <v/>
      </c>
      <c r="S1002" s="98"/>
      <c r="T1002" s="95"/>
      <c r="U1002" s="99"/>
      <c r="V1002" s="100"/>
      <c r="W1002" s="101"/>
      <c r="X1002" s="116" t="str">
        <f>IFERROR(IF(AND(VLOOKUP($F1002,'Aircraft list'!$A$4:$G$39,2,FALSE)="YES",VLOOKUP($F1002,'Aircraft list'!$A$4:$G$39,4,FALSE)="YES"),T1002,""),"")</f>
        <v/>
      </c>
      <c r="Y1002" s="115" t="str">
        <f>IFERROR(IF(AND(VLOOKUP($F1002,'Aircraft list'!$A$4:$G$39,2,FALSE)="YES",VLOOKUP($F1002,'Aircraft list'!$A$4:$G$39,4,FALSE)="YES"),V1002,""),"")</f>
        <v/>
      </c>
      <c r="Z1002" s="116" t="str">
        <f>IFERROR(IF(AND(VLOOKUP($F1002,'Aircraft list'!$A$4:$G$39,3,FALSE)="YES",VLOOKUP($F1002,'Aircraft list'!$A$4:$G$39,4,FALSE)="YES"),T1002,""),"")</f>
        <v/>
      </c>
      <c r="AA1002" s="115" t="str">
        <f>IFERROR(IF(AND(VLOOKUP($F1002,'Aircraft list'!$A$4:$G$39,3,FALSE)="YES",VLOOKUP($F1002,'Aircraft list'!$A$4:$G$39,4,FALSE)="YES"),V1002,""),"")</f>
        <v/>
      </c>
      <c r="AB1002" s="116" t="str">
        <f>IFERROR(IF(AND(VLOOKUP($F1002,'Aircraft list'!$A$4:$G$39,2,FALSE)="YES",VLOOKUP($F1002,'Aircraft list'!$A$4:$G$39,6,FALSE)="YES"),T1002,""),"")</f>
        <v/>
      </c>
      <c r="AC1002" s="115" t="str">
        <f>IFERROR(IF(AND(VLOOKUP($F1002,'Aircraft list'!$A$4:$G$39,2,FALSE)="YES",VLOOKUP($F1002,'Aircraft list'!$A$4:$G$39,6,FALSE)="YES"),V1002,""),"")</f>
        <v/>
      </c>
      <c r="AD1002" s="116" t="str">
        <f>IFERROR(IF(AND(VLOOKUP($F1002,'Aircraft list'!$A$4:$G$39,3,FALSE)="YES",VLOOKUP($F1002,'Aircraft list'!$A$4:$G$39,6,FALSE)="YES"),T1002,""),"")</f>
        <v/>
      </c>
      <c r="AE1002" s="117" t="str">
        <f>IFERROR(IF(AND(VLOOKUP($F1002,'Aircraft list'!$A$4:$G$39,3,FALSE)="YES",VLOOKUP($F1002,'Aircraft list'!$A$4:$G$39,6,FALSE)="YES"),U1002,""),"")</f>
        <v/>
      </c>
      <c r="AF1002" s="115" t="str">
        <f>IFERROR(IF(AND(VLOOKUP($F1002,'Aircraft list'!$A$4:$G$39,3,FALSE)="YES",VLOOKUP($F1002,'Aircraft list'!$A$4:$G$39,6,FALSE)="YES"),V1002,""),"")</f>
        <v/>
      </c>
      <c r="AG1002" s="116" t="str">
        <f>IFERROR(IF(VLOOKUP($F1002,'Aircraft list'!$A$4:$G$39,5,FALSE)="YES",T1002,""),"")</f>
        <v/>
      </c>
      <c r="AH1002" s="117" t="str">
        <f>IFERROR(IF(VLOOKUP($F1002,'Aircraft list'!$A$4:$G$39,5,FALSE)="YES",U1002,""),"")</f>
        <v/>
      </c>
      <c r="AI1002" s="115" t="str">
        <f>IFERROR(IF(VLOOKUP($F1002,'Aircraft list'!$A$4:$G$39,5,FALSE)="YES",V1002,""),"")</f>
        <v/>
      </c>
      <c r="AJ1002" s="101"/>
      <c r="AK1002" s="101"/>
      <c r="AL1002" s="101"/>
      <c r="AM1002" s="102" t="str">
        <f>IFERROR(IF(VLOOKUP($F1002,'Aircraft list'!$A$4:$G$39,7,FALSE)="YES",N1002,""),"")</f>
        <v/>
      </c>
      <c r="AN1002" s="112"/>
      <c r="AO1002" s="101"/>
      <c r="AP1002" s="101"/>
      <c r="AQ1002" s="101"/>
      <c r="AR1002" s="111"/>
      <c r="AS1002" s="102"/>
      <c r="AT1002" s="102"/>
    </row>
    <row r="1003" spans="1:46" s="50" customFormat="1">
      <c r="A1003" s="84"/>
      <c r="B1003" s="75"/>
      <c r="C1003" s="76"/>
      <c r="D1003" s="77"/>
      <c r="E1003" s="73" t="str">
        <f t="shared" si="48"/>
        <v/>
      </c>
      <c r="F1003" s="79"/>
      <c r="G1003" s="80"/>
      <c r="H1003" s="50" t="str">
        <f>IFERROR(IF(VLOOKUP(F1003,'Aircraft list'!$A$4:$T$59, 3,FALSE)="YES", "ME", "SE" )," ")</f>
        <v xml:space="preserve"> </v>
      </c>
      <c r="I1003" s="80"/>
      <c r="J1003" s="81" t="str">
        <f ca="1">IFERROR(IF(AND(
MOD(C1003-fctlontodouble(VLOOKUP(B1003,#REF!,4,FALSE))/360,1)&gt;=MOD((((MID((MID((IF(ISERR(A1003),"",fctsoleil(A1003,fctlattodouble(VLOOKUP(B1003,#REF!,3,FALSE)),fctlontodouble(VLOOKUP(B1003,#REF!,4,FALSE)),FALSE))),1,4)),1,2))*60+MID((MID((IF(ISERR(A1003),"",fctsoleil(A1003,fctlattodouble(VLOOKUP(B1003,#REF!,3,FALSE)),fctlontodouble(VLOOKUP(B1003,#REF!,4,FALSE)),FALSE))),1,4)),3,4))/(60*24))-fctlontodouble(VLOOKUP(B1003,#REF!,4,FALSE))/360,1),
MOD(C1003-fctlontodouble(VLOOKUP(B1003,#REF!,4,FALSE))/360,1)&lt;MOD((((MID((MID((IF(ISERR(A1003),"",fctsoleil(A1003,fctlattodouble(VLOOKUP(B1003,#REF!,3,FALSE)),fctlontodouble(VLOOKUP(B1003,#REF!,4,FALSE)),FALSE))),7,4)),1,2))*60+MID((MID((IF(ISERR(A1003),"",fctsoleil(A1003,fctlattodouble(VLOOKUP(B1003,#REF!,3,FALSE)),fctlontodouble(VLOOKUP(B1003,#REF!,4,FALSE)),FALSE))),7,4)),3,4))/(60*24))-fctlontodouble(VLOOKUP(B1003,#REF!,4,FALSE))/360,1)
),1,""),"")</f>
        <v/>
      </c>
      <c r="K1003" s="82" t="str">
        <f t="shared" si="49"/>
        <v/>
      </c>
      <c r="L1003" s="79" t="str">
        <f ca="1">IFERROR(IF(AND(
MOD(E1003-fctlontodouble(VLOOKUP(D1003,#REF!,4,FALSE))/360,1)&gt;=MOD((((MID((MID((IF(ISERR(A1003),"",fctsoleil(A1003,fctlattodouble(VLOOKUP(D1003,#REF!,3,FALSE)),fctlontodouble(VLOOKUP(D1003,#REF!,4,FALSE)),FALSE))),1,4)),1,2))*60+MID((MID((IF(ISERR(A1003),"",fctsoleil(A1003,fctlattodouble(VLOOKUP(D1003,#REF!,3,FALSE)),fctlontodouble(VLOOKUP(D1003,#REF!,4,FALSE)),FALSE))),1,4)),3,4))/(60*24))-fctlontodouble(VLOOKUP(D1003,#REF!,4,FALSE))/360,1),
MOD(E1003-fctlontodouble(VLOOKUP(D1003,#REF!,4,FALSE))/360,1)&lt;MOD((((MID((MID((IF(ISERR(A1003),"",fctsoleil(A1003,fctlattodouble(VLOOKUP(D1003,#REF!,3,FALSE)),fctlontodouble(VLOOKUP(D1003,#REF!,4,FALSE)),FALSE))),7,4)),1,2))*60+MID((MID((IF(ISERR(A1003),"",fctsoleil(A1003,fctlattodouble(VLOOKUP(D1003,#REF!,3,FALSE)),fctlontodouble(VLOOKUP(D1003,#REF!,4,FALSE)),FALSE))),7,4)),3,4))/(60*24))-fctlontodouble(VLOOKUP(D1003,#REF!,4,FALSE))/360,1)
),1," "),"")</f>
        <v/>
      </c>
      <c r="M1003" s="79" t="str">
        <f t="shared" si="50"/>
        <v/>
      </c>
      <c r="N1003" s="94"/>
      <c r="O1003" s="83"/>
      <c r="P1003" s="95"/>
      <c r="Q1003" s="96"/>
      <c r="R1003" s="97" t="str">
        <f>IF(AND(A1003&lt;&gt;0,B1003&lt;&gt;0,D1003&lt;&gt;0,C1003&lt;&gt;0,N1003&lt;&gt;0),(vol_de_nuit(B1003,D1003,A1003,C1003,N1003/24)*24),"")</f>
        <v/>
      </c>
      <c r="S1003" s="98"/>
      <c r="T1003" s="95"/>
      <c r="U1003" s="99"/>
      <c r="V1003" s="100"/>
      <c r="W1003" s="101"/>
      <c r="X1003" s="116" t="str">
        <f>IFERROR(IF(AND(VLOOKUP($F1003,'Aircraft list'!$A$4:$G$39,2,FALSE)="YES",VLOOKUP($F1003,'Aircraft list'!$A$4:$G$39,4,FALSE)="YES"),T1003,""),"")</f>
        <v/>
      </c>
      <c r="Y1003" s="115" t="str">
        <f>IFERROR(IF(AND(VLOOKUP($F1003,'Aircraft list'!$A$4:$G$39,2,FALSE)="YES",VLOOKUP($F1003,'Aircraft list'!$A$4:$G$39,4,FALSE)="YES"),V1003,""),"")</f>
        <v/>
      </c>
      <c r="Z1003" s="116" t="str">
        <f>IFERROR(IF(AND(VLOOKUP($F1003,'Aircraft list'!$A$4:$G$39,3,FALSE)="YES",VLOOKUP($F1003,'Aircraft list'!$A$4:$G$39,4,FALSE)="YES"),T1003,""),"")</f>
        <v/>
      </c>
      <c r="AA1003" s="115" t="str">
        <f>IFERROR(IF(AND(VLOOKUP($F1003,'Aircraft list'!$A$4:$G$39,3,FALSE)="YES",VLOOKUP($F1003,'Aircraft list'!$A$4:$G$39,4,FALSE)="YES"),V1003,""),"")</f>
        <v/>
      </c>
      <c r="AB1003" s="116" t="str">
        <f>IFERROR(IF(AND(VLOOKUP($F1003,'Aircraft list'!$A$4:$G$39,2,FALSE)="YES",VLOOKUP($F1003,'Aircraft list'!$A$4:$G$39,6,FALSE)="YES"),T1003,""),"")</f>
        <v/>
      </c>
      <c r="AC1003" s="115" t="str">
        <f>IFERROR(IF(AND(VLOOKUP($F1003,'Aircraft list'!$A$4:$G$39,2,FALSE)="YES",VLOOKUP($F1003,'Aircraft list'!$A$4:$G$39,6,FALSE)="YES"),V1003,""),"")</f>
        <v/>
      </c>
      <c r="AD1003" s="116" t="str">
        <f>IFERROR(IF(AND(VLOOKUP($F1003,'Aircraft list'!$A$4:$G$39,3,FALSE)="YES",VLOOKUP($F1003,'Aircraft list'!$A$4:$G$39,6,FALSE)="YES"),T1003,""),"")</f>
        <v/>
      </c>
      <c r="AE1003" s="117" t="str">
        <f>IFERROR(IF(AND(VLOOKUP($F1003,'Aircraft list'!$A$4:$G$39,3,FALSE)="YES",VLOOKUP($F1003,'Aircraft list'!$A$4:$G$39,6,FALSE)="YES"),U1003,""),"")</f>
        <v/>
      </c>
      <c r="AF1003" s="115" t="str">
        <f>IFERROR(IF(AND(VLOOKUP($F1003,'Aircraft list'!$A$4:$G$39,3,FALSE)="YES",VLOOKUP($F1003,'Aircraft list'!$A$4:$G$39,6,FALSE)="YES"),V1003,""),"")</f>
        <v/>
      </c>
      <c r="AG1003" s="116" t="str">
        <f>IFERROR(IF(VLOOKUP($F1003,'Aircraft list'!$A$4:$G$39,5,FALSE)="YES",T1003,""),"")</f>
        <v/>
      </c>
      <c r="AH1003" s="117" t="str">
        <f>IFERROR(IF(VLOOKUP($F1003,'Aircraft list'!$A$4:$G$39,5,FALSE)="YES",U1003,""),"")</f>
        <v/>
      </c>
      <c r="AI1003" s="115" t="str">
        <f>IFERROR(IF(VLOOKUP($F1003,'Aircraft list'!$A$4:$G$39,5,FALSE)="YES",V1003,""),"")</f>
        <v/>
      </c>
      <c r="AJ1003" s="101"/>
      <c r="AK1003" s="101"/>
      <c r="AL1003" s="101"/>
      <c r="AM1003" s="102" t="str">
        <f>IFERROR(IF(VLOOKUP($F1003,'Aircraft list'!$A$4:$G$39,7,FALSE)="YES",N1003,""),"")</f>
        <v/>
      </c>
      <c r="AN1003" s="112"/>
      <c r="AO1003" s="101"/>
      <c r="AP1003" s="101"/>
      <c r="AQ1003" s="101"/>
      <c r="AR1003" s="111"/>
      <c r="AS1003" s="102"/>
      <c r="AT1003" s="102"/>
    </row>
    <row r="1004" spans="1:46" s="50" customFormat="1">
      <c r="A1004" s="84"/>
      <c r="B1004" s="75"/>
      <c r="C1004" s="76"/>
      <c r="D1004" s="77"/>
      <c r="E1004" s="73" t="str">
        <f t="shared" si="48"/>
        <v/>
      </c>
      <c r="F1004" s="79"/>
      <c r="G1004" s="80"/>
      <c r="H1004" s="50" t="str">
        <f>IFERROR(IF(VLOOKUP(F1004,'Aircraft list'!$A$4:$T$59, 3,FALSE)="YES", "ME", "SE" )," ")</f>
        <v xml:space="preserve"> </v>
      </c>
      <c r="I1004" s="80"/>
      <c r="J1004" s="81" t="str">
        <f ca="1">IFERROR(IF(AND(
MOD(C1004-fctlontodouble(VLOOKUP(B1004,#REF!,4,FALSE))/360,1)&gt;=MOD((((MID((MID((IF(ISERR(A1004),"",fctsoleil(A1004,fctlattodouble(VLOOKUP(B1004,#REF!,3,FALSE)),fctlontodouble(VLOOKUP(B1004,#REF!,4,FALSE)),FALSE))),1,4)),1,2))*60+MID((MID((IF(ISERR(A1004),"",fctsoleil(A1004,fctlattodouble(VLOOKUP(B1004,#REF!,3,FALSE)),fctlontodouble(VLOOKUP(B1004,#REF!,4,FALSE)),FALSE))),1,4)),3,4))/(60*24))-fctlontodouble(VLOOKUP(B1004,#REF!,4,FALSE))/360,1),
MOD(C1004-fctlontodouble(VLOOKUP(B1004,#REF!,4,FALSE))/360,1)&lt;MOD((((MID((MID((IF(ISERR(A1004),"",fctsoleil(A1004,fctlattodouble(VLOOKUP(B1004,#REF!,3,FALSE)),fctlontodouble(VLOOKUP(B1004,#REF!,4,FALSE)),FALSE))),7,4)),1,2))*60+MID((MID((IF(ISERR(A1004),"",fctsoleil(A1004,fctlattodouble(VLOOKUP(B1004,#REF!,3,FALSE)),fctlontodouble(VLOOKUP(B1004,#REF!,4,FALSE)),FALSE))),7,4)),3,4))/(60*24))-fctlontodouble(VLOOKUP(B1004,#REF!,4,FALSE))/360,1)
),1,""),"")</f>
        <v/>
      </c>
      <c r="K1004" s="82" t="str">
        <f t="shared" si="49"/>
        <v/>
      </c>
      <c r="L1004" s="79" t="str">
        <f ca="1">IFERROR(IF(AND(
MOD(E1004-fctlontodouble(VLOOKUP(D1004,#REF!,4,FALSE))/360,1)&gt;=MOD((((MID((MID((IF(ISERR(A1004),"",fctsoleil(A1004,fctlattodouble(VLOOKUP(D1004,#REF!,3,FALSE)),fctlontodouble(VLOOKUP(D1004,#REF!,4,FALSE)),FALSE))),1,4)),1,2))*60+MID((MID((IF(ISERR(A1004),"",fctsoleil(A1004,fctlattodouble(VLOOKUP(D1004,#REF!,3,FALSE)),fctlontodouble(VLOOKUP(D1004,#REF!,4,FALSE)),FALSE))),1,4)),3,4))/(60*24))-fctlontodouble(VLOOKUP(D1004,#REF!,4,FALSE))/360,1),
MOD(E1004-fctlontodouble(VLOOKUP(D1004,#REF!,4,FALSE))/360,1)&lt;MOD((((MID((MID((IF(ISERR(A1004),"",fctsoleil(A1004,fctlattodouble(VLOOKUP(D1004,#REF!,3,FALSE)),fctlontodouble(VLOOKUP(D1004,#REF!,4,FALSE)),FALSE))),7,4)),1,2))*60+MID((MID((IF(ISERR(A1004),"",fctsoleil(A1004,fctlattodouble(VLOOKUP(D1004,#REF!,3,FALSE)),fctlontodouble(VLOOKUP(D1004,#REF!,4,FALSE)),FALSE))),7,4)),3,4))/(60*24))-fctlontodouble(VLOOKUP(D1004,#REF!,4,FALSE))/360,1)
),1," "),"")</f>
        <v/>
      </c>
      <c r="M1004" s="79" t="str">
        <f t="shared" si="50"/>
        <v/>
      </c>
      <c r="N1004" s="94"/>
      <c r="O1004" s="83"/>
      <c r="P1004" s="95"/>
      <c r="Q1004" s="96"/>
      <c r="R1004" s="97" t="str">
        <f>IF(AND(A1004&lt;&gt;0,B1004&lt;&gt;0,D1004&lt;&gt;0,C1004&lt;&gt;0,N1004&lt;&gt;0),(vol_de_nuit(B1004,D1004,A1004,C1004,N1004/24)*24),"")</f>
        <v/>
      </c>
      <c r="S1004" s="98"/>
      <c r="T1004" s="95"/>
      <c r="U1004" s="99"/>
      <c r="V1004" s="100"/>
      <c r="W1004" s="101"/>
      <c r="X1004" s="116" t="str">
        <f>IFERROR(IF(AND(VLOOKUP($F1004,'Aircraft list'!$A$4:$G$39,2,FALSE)="YES",VLOOKUP($F1004,'Aircraft list'!$A$4:$G$39,4,FALSE)="YES"),T1004,""),"")</f>
        <v/>
      </c>
      <c r="Y1004" s="115" t="str">
        <f>IFERROR(IF(AND(VLOOKUP($F1004,'Aircraft list'!$A$4:$G$39,2,FALSE)="YES",VLOOKUP($F1004,'Aircraft list'!$A$4:$G$39,4,FALSE)="YES"),V1004,""),"")</f>
        <v/>
      </c>
      <c r="Z1004" s="116" t="str">
        <f>IFERROR(IF(AND(VLOOKUP($F1004,'Aircraft list'!$A$4:$G$39,3,FALSE)="YES",VLOOKUP($F1004,'Aircraft list'!$A$4:$G$39,4,FALSE)="YES"),T1004,""),"")</f>
        <v/>
      </c>
      <c r="AA1004" s="115" t="str">
        <f>IFERROR(IF(AND(VLOOKUP($F1004,'Aircraft list'!$A$4:$G$39,3,FALSE)="YES",VLOOKUP($F1004,'Aircraft list'!$A$4:$G$39,4,FALSE)="YES"),V1004,""),"")</f>
        <v/>
      </c>
      <c r="AB1004" s="116" t="str">
        <f>IFERROR(IF(AND(VLOOKUP($F1004,'Aircraft list'!$A$4:$G$39,2,FALSE)="YES",VLOOKUP($F1004,'Aircraft list'!$A$4:$G$39,6,FALSE)="YES"),T1004,""),"")</f>
        <v/>
      </c>
      <c r="AC1004" s="115" t="str">
        <f>IFERROR(IF(AND(VLOOKUP($F1004,'Aircraft list'!$A$4:$G$39,2,FALSE)="YES",VLOOKUP($F1004,'Aircraft list'!$A$4:$G$39,6,FALSE)="YES"),V1004,""),"")</f>
        <v/>
      </c>
      <c r="AD1004" s="116" t="str">
        <f>IFERROR(IF(AND(VLOOKUP($F1004,'Aircraft list'!$A$4:$G$39,3,FALSE)="YES",VLOOKUP($F1004,'Aircraft list'!$A$4:$G$39,6,FALSE)="YES"),T1004,""),"")</f>
        <v/>
      </c>
      <c r="AE1004" s="117" t="str">
        <f>IFERROR(IF(AND(VLOOKUP($F1004,'Aircraft list'!$A$4:$G$39,3,FALSE)="YES",VLOOKUP($F1004,'Aircraft list'!$A$4:$G$39,6,FALSE)="YES"),U1004,""),"")</f>
        <v/>
      </c>
      <c r="AF1004" s="115" t="str">
        <f>IFERROR(IF(AND(VLOOKUP($F1004,'Aircraft list'!$A$4:$G$39,3,FALSE)="YES",VLOOKUP($F1004,'Aircraft list'!$A$4:$G$39,6,FALSE)="YES"),V1004,""),"")</f>
        <v/>
      </c>
      <c r="AG1004" s="116" t="str">
        <f>IFERROR(IF(VLOOKUP($F1004,'Aircraft list'!$A$4:$G$39,5,FALSE)="YES",T1004,""),"")</f>
        <v/>
      </c>
      <c r="AH1004" s="117" t="str">
        <f>IFERROR(IF(VLOOKUP($F1004,'Aircraft list'!$A$4:$G$39,5,FALSE)="YES",U1004,""),"")</f>
        <v/>
      </c>
      <c r="AI1004" s="115" t="str">
        <f>IFERROR(IF(VLOOKUP($F1004,'Aircraft list'!$A$4:$G$39,5,FALSE)="YES",V1004,""),"")</f>
        <v/>
      </c>
      <c r="AJ1004" s="101"/>
      <c r="AK1004" s="101"/>
      <c r="AL1004" s="101"/>
      <c r="AM1004" s="102" t="str">
        <f>IFERROR(IF(VLOOKUP($F1004,'Aircraft list'!$A$4:$G$39,7,FALSE)="YES",N1004,""),"")</f>
        <v/>
      </c>
      <c r="AN1004" s="112"/>
      <c r="AO1004" s="101"/>
      <c r="AP1004" s="101"/>
      <c r="AQ1004" s="101"/>
      <c r="AR1004" s="111"/>
      <c r="AS1004" s="102"/>
      <c r="AT1004" s="102"/>
    </row>
    <row r="1005" spans="1:46" s="50" customFormat="1">
      <c r="A1005" s="84"/>
      <c r="B1005" s="75"/>
      <c r="C1005" s="76"/>
      <c r="D1005" s="77"/>
      <c r="E1005" s="73" t="str">
        <f t="shared" si="48"/>
        <v/>
      </c>
      <c r="F1005" s="79"/>
      <c r="G1005" s="80"/>
      <c r="H1005" s="50" t="str">
        <f>IFERROR(IF(VLOOKUP(F1005,'Aircraft list'!$A$4:$T$59, 3,FALSE)="YES", "ME", "SE" )," ")</f>
        <v xml:space="preserve"> </v>
      </c>
      <c r="I1005" s="80"/>
      <c r="J1005" s="81" t="str">
        <f ca="1">IFERROR(IF(AND(
MOD(C1005-fctlontodouble(VLOOKUP(B1005,#REF!,4,FALSE))/360,1)&gt;=MOD((((MID((MID((IF(ISERR(A1005),"",fctsoleil(A1005,fctlattodouble(VLOOKUP(B1005,#REF!,3,FALSE)),fctlontodouble(VLOOKUP(B1005,#REF!,4,FALSE)),FALSE))),1,4)),1,2))*60+MID((MID((IF(ISERR(A1005),"",fctsoleil(A1005,fctlattodouble(VLOOKUP(B1005,#REF!,3,FALSE)),fctlontodouble(VLOOKUP(B1005,#REF!,4,FALSE)),FALSE))),1,4)),3,4))/(60*24))-fctlontodouble(VLOOKUP(B1005,#REF!,4,FALSE))/360,1),
MOD(C1005-fctlontodouble(VLOOKUP(B1005,#REF!,4,FALSE))/360,1)&lt;MOD((((MID((MID((IF(ISERR(A1005),"",fctsoleil(A1005,fctlattodouble(VLOOKUP(B1005,#REF!,3,FALSE)),fctlontodouble(VLOOKUP(B1005,#REF!,4,FALSE)),FALSE))),7,4)),1,2))*60+MID((MID((IF(ISERR(A1005),"",fctsoleil(A1005,fctlattodouble(VLOOKUP(B1005,#REF!,3,FALSE)),fctlontodouble(VLOOKUP(B1005,#REF!,4,FALSE)),FALSE))),7,4)),3,4))/(60*24))-fctlontodouble(VLOOKUP(B1005,#REF!,4,FALSE))/360,1)
),1,""),"")</f>
        <v/>
      </c>
      <c r="K1005" s="82" t="str">
        <f t="shared" si="49"/>
        <v/>
      </c>
      <c r="L1005" s="79" t="str">
        <f ca="1">IFERROR(IF(AND(
MOD(E1005-fctlontodouble(VLOOKUP(D1005,#REF!,4,FALSE))/360,1)&gt;=MOD((((MID((MID((IF(ISERR(A1005),"",fctsoleil(A1005,fctlattodouble(VLOOKUP(D1005,#REF!,3,FALSE)),fctlontodouble(VLOOKUP(D1005,#REF!,4,FALSE)),FALSE))),1,4)),1,2))*60+MID((MID((IF(ISERR(A1005),"",fctsoleil(A1005,fctlattodouble(VLOOKUP(D1005,#REF!,3,FALSE)),fctlontodouble(VLOOKUP(D1005,#REF!,4,FALSE)),FALSE))),1,4)),3,4))/(60*24))-fctlontodouble(VLOOKUP(D1005,#REF!,4,FALSE))/360,1),
MOD(E1005-fctlontodouble(VLOOKUP(D1005,#REF!,4,FALSE))/360,1)&lt;MOD((((MID((MID((IF(ISERR(A1005),"",fctsoleil(A1005,fctlattodouble(VLOOKUP(D1005,#REF!,3,FALSE)),fctlontodouble(VLOOKUP(D1005,#REF!,4,FALSE)),FALSE))),7,4)),1,2))*60+MID((MID((IF(ISERR(A1005),"",fctsoleil(A1005,fctlattodouble(VLOOKUP(D1005,#REF!,3,FALSE)),fctlontodouble(VLOOKUP(D1005,#REF!,4,FALSE)),FALSE))),7,4)),3,4))/(60*24))-fctlontodouble(VLOOKUP(D1005,#REF!,4,FALSE))/360,1)
),1," "),"")</f>
        <v/>
      </c>
      <c r="M1005" s="79" t="str">
        <f t="shared" si="50"/>
        <v/>
      </c>
      <c r="N1005" s="94"/>
      <c r="O1005" s="83"/>
      <c r="P1005" s="95"/>
      <c r="Q1005" s="96"/>
      <c r="R1005" s="97" t="str">
        <f>IF(AND(A1005&lt;&gt;0,B1005&lt;&gt;0,D1005&lt;&gt;0,C1005&lt;&gt;0,N1005&lt;&gt;0),(vol_de_nuit(B1005,D1005,A1005,C1005,N1005/24)*24),"")</f>
        <v/>
      </c>
      <c r="S1005" s="98"/>
      <c r="T1005" s="95"/>
      <c r="U1005" s="99"/>
      <c r="V1005" s="100"/>
      <c r="W1005" s="101"/>
      <c r="X1005" s="116" t="str">
        <f>IFERROR(IF(AND(VLOOKUP($F1005,'Aircraft list'!$A$4:$G$39,2,FALSE)="YES",VLOOKUP($F1005,'Aircraft list'!$A$4:$G$39,4,FALSE)="YES"),T1005,""),"")</f>
        <v/>
      </c>
      <c r="Y1005" s="115" t="str">
        <f>IFERROR(IF(AND(VLOOKUP($F1005,'Aircraft list'!$A$4:$G$39,2,FALSE)="YES",VLOOKUP($F1005,'Aircraft list'!$A$4:$G$39,4,FALSE)="YES"),V1005,""),"")</f>
        <v/>
      </c>
      <c r="Z1005" s="116" t="str">
        <f>IFERROR(IF(AND(VLOOKUP($F1005,'Aircraft list'!$A$4:$G$39,3,FALSE)="YES",VLOOKUP($F1005,'Aircraft list'!$A$4:$G$39,4,FALSE)="YES"),T1005,""),"")</f>
        <v/>
      </c>
      <c r="AA1005" s="115" t="str">
        <f>IFERROR(IF(AND(VLOOKUP($F1005,'Aircraft list'!$A$4:$G$39,3,FALSE)="YES",VLOOKUP($F1005,'Aircraft list'!$A$4:$G$39,4,FALSE)="YES"),V1005,""),"")</f>
        <v/>
      </c>
      <c r="AB1005" s="116" t="str">
        <f>IFERROR(IF(AND(VLOOKUP($F1005,'Aircraft list'!$A$4:$G$39,2,FALSE)="YES",VLOOKUP($F1005,'Aircraft list'!$A$4:$G$39,6,FALSE)="YES"),T1005,""),"")</f>
        <v/>
      </c>
      <c r="AC1005" s="115" t="str">
        <f>IFERROR(IF(AND(VLOOKUP($F1005,'Aircraft list'!$A$4:$G$39,2,FALSE)="YES",VLOOKUP($F1005,'Aircraft list'!$A$4:$G$39,6,FALSE)="YES"),V1005,""),"")</f>
        <v/>
      </c>
      <c r="AD1005" s="116" t="str">
        <f>IFERROR(IF(AND(VLOOKUP($F1005,'Aircraft list'!$A$4:$G$39,3,FALSE)="YES",VLOOKUP($F1005,'Aircraft list'!$A$4:$G$39,6,FALSE)="YES"),T1005,""),"")</f>
        <v/>
      </c>
      <c r="AE1005" s="117" t="str">
        <f>IFERROR(IF(AND(VLOOKUP($F1005,'Aircraft list'!$A$4:$G$39,3,FALSE)="YES",VLOOKUP($F1005,'Aircraft list'!$A$4:$G$39,6,FALSE)="YES"),U1005,""),"")</f>
        <v/>
      </c>
      <c r="AF1005" s="115" t="str">
        <f>IFERROR(IF(AND(VLOOKUP($F1005,'Aircraft list'!$A$4:$G$39,3,FALSE)="YES",VLOOKUP($F1005,'Aircraft list'!$A$4:$G$39,6,FALSE)="YES"),V1005,""),"")</f>
        <v/>
      </c>
      <c r="AG1005" s="116" t="str">
        <f>IFERROR(IF(VLOOKUP($F1005,'Aircraft list'!$A$4:$G$39,5,FALSE)="YES",T1005,""),"")</f>
        <v/>
      </c>
      <c r="AH1005" s="117" t="str">
        <f>IFERROR(IF(VLOOKUP($F1005,'Aircraft list'!$A$4:$G$39,5,FALSE)="YES",U1005,""),"")</f>
        <v/>
      </c>
      <c r="AI1005" s="115" t="str">
        <f>IFERROR(IF(VLOOKUP($F1005,'Aircraft list'!$A$4:$G$39,5,FALSE)="YES",V1005,""),"")</f>
        <v/>
      </c>
      <c r="AJ1005" s="101"/>
      <c r="AK1005" s="101"/>
      <c r="AL1005" s="101"/>
      <c r="AM1005" s="102" t="str">
        <f>IFERROR(IF(VLOOKUP($F1005,'Aircraft list'!$A$4:$G$39,7,FALSE)="YES",N1005,""),"")</f>
        <v/>
      </c>
      <c r="AN1005" s="112"/>
      <c r="AO1005" s="101"/>
      <c r="AP1005" s="101"/>
      <c r="AQ1005" s="101"/>
      <c r="AR1005" s="111"/>
      <c r="AS1005" s="102"/>
      <c r="AT1005" s="102"/>
    </row>
    <row r="1006" spans="1:46" s="50" customFormat="1">
      <c r="A1006" s="84"/>
      <c r="B1006" s="75"/>
      <c r="C1006" s="76"/>
      <c r="D1006" s="77"/>
      <c r="E1006" s="73" t="str">
        <f t="shared" si="48"/>
        <v/>
      </c>
      <c r="F1006" s="79"/>
      <c r="G1006" s="80"/>
      <c r="H1006" s="50" t="str">
        <f>IFERROR(IF(VLOOKUP(F1006,'Aircraft list'!$A$4:$T$59, 3,FALSE)="YES", "ME", "SE" )," ")</f>
        <v xml:space="preserve"> </v>
      </c>
      <c r="I1006" s="80"/>
      <c r="J1006" s="81" t="str">
        <f ca="1">IFERROR(IF(AND(
MOD(C1006-fctlontodouble(VLOOKUP(B1006,#REF!,4,FALSE))/360,1)&gt;=MOD((((MID((MID((IF(ISERR(A1006),"",fctsoleil(A1006,fctlattodouble(VLOOKUP(B1006,#REF!,3,FALSE)),fctlontodouble(VLOOKUP(B1006,#REF!,4,FALSE)),FALSE))),1,4)),1,2))*60+MID((MID((IF(ISERR(A1006),"",fctsoleil(A1006,fctlattodouble(VLOOKUP(B1006,#REF!,3,FALSE)),fctlontodouble(VLOOKUP(B1006,#REF!,4,FALSE)),FALSE))),1,4)),3,4))/(60*24))-fctlontodouble(VLOOKUP(B1006,#REF!,4,FALSE))/360,1),
MOD(C1006-fctlontodouble(VLOOKUP(B1006,#REF!,4,FALSE))/360,1)&lt;MOD((((MID((MID((IF(ISERR(A1006),"",fctsoleil(A1006,fctlattodouble(VLOOKUP(B1006,#REF!,3,FALSE)),fctlontodouble(VLOOKUP(B1006,#REF!,4,FALSE)),FALSE))),7,4)),1,2))*60+MID((MID((IF(ISERR(A1006),"",fctsoleil(A1006,fctlattodouble(VLOOKUP(B1006,#REF!,3,FALSE)),fctlontodouble(VLOOKUP(B1006,#REF!,4,FALSE)),FALSE))),7,4)),3,4))/(60*24))-fctlontodouble(VLOOKUP(B1006,#REF!,4,FALSE))/360,1)
),1,""),"")</f>
        <v/>
      </c>
      <c r="K1006" s="82" t="str">
        <f t="shared" si="49"/>
        <v/>
      </c>
      <c r="L1006" s="79" t="str">
        <f ca="1">IFERROR(IF(AND(
MOD(E1006-fctlontodouble(VLOOKUP(D1006,#REF!,4,FALSE))/360,1)&gt;=MOD((((MID((MID((IF(ISERR(A1006),"",fctsoleil(A1006,fctlattodouble(VLOOKUP(D1006,#REF!,3,FALSE)),fctlontodouble(VLOOKUP(D1006,#REF!,4,FALSE)),FALSE))),1,4)),1,2))*60+MID((MID((IF(ISERR(A1006),"",fctsoleil(A1006,fctlattodouble(VLOOKUP(D1006,#REF!,3,FALSE)),fctlontodouble(VLOOKUP(D1006,#REF!,4,FALSE)),FALSE))),1,4)),3,4))/(60*24))-fctlontodouble(VLOOKUP(D1006,#REF!,4,FALSE))/360,1),
MOD(E1006-fctlontodouble(VLOOKUP(D1006,#REF!,4,FALSE))/360,1)&lt;MOD((((MID((MID((IF(ISERR(A1006),"",fctsoleil(A1006,fctlattodouble(VLOOKUP(D1006,#REF!,3,FALSE)),fctlontodouble(VLOOKUP(D1006,#REF!,4,FALSE)),FALSE))),7,4)),1,2))*60+MID((MID((IF(ISERR(A1006),"",fctsoleil(A1006,fctlattodouble(VLOOKUP(D1006,#REF!,3,FALSE)),fctlontodouble(VLOOKUP(D1006,#REF!,4,FALSE)),FALSE))),7,4)),3,4))/(60*24))-fctlontodouble(VLOOKUP(D1006,#REF!,4,FALSE))/360,1)
),1," "),"")</f>
        <v/>
      </c>
      <c r="M1006" s="79" t="str">
        <f t="shared" si="50"/>
        <v/>
      </c>
      <c r="N1006" s="94"/>
      <c r="O1006" s="83"/>
      <c r="P1006" s="95"/>
      <c r="Q1006" s="96"/>
      <c r="R1006" s="97" t="str">
        <f>IF(AND(A1006&lt;&gt;0,B1006&lt;&gt;0,D1006&lt;&gt;0,C1006&lt;&gt;0,N1006&lt;&gt;0),(vol_de_nuit(B1006,D1006,A1006,C1006,N1006/24)*24),"")</f>
        <v/>
      </c>
      <c r="S1006" s="98"/>
      <c r="T1006" s="95"/>
      <c r="U1006" s="99"/>
      <c r="V1006" s="100"/>
      <c r="W1006" s="101"/>
      <c r="X1006" s="116" t="str">
        <f>IFERROR(IF(AND(VLOOKUP($F1006,'Aircraft list'!$A$4:$G$39,2,FALSE)="YES",VLOOKUP($F1006,'Aircraft list'!$A$4:$G$39,4,FALSE)="YES"),T1006,""),"")</f>
        <v/>
      </c>
      <c r="Y1006" s="115" t="str">
        <f>IFERROR(IF(AND(VLOOKUP($F1006,'Aircraft list'!$A$4:$G$39,2,FALSE)="YES",VLOOKUP($F1006,'Aircraft list'!$A$4:$G$39,4,FALSE)="YES"),V1006,""),"")</f>
        <v/>
      </c>
      <c r="Z1006" s="116" t="str">
        <f>IFERROR(IF(AND(VLOOKUP($F1006,'Aircraft list'!$A$4:$G$39,3,FALSE)="YES",VLOOKUP($F1006,'Aircraft list'!$A$4:$G$39,4,FALSE)="YES"),T1006,""),"")</f>
        <v/>
      </c>
      <c r="AA1006" s="115" t="str">
        <f>IFERROR(IF(AND(VLOOKUP($F1006,'Aircraft list'!$A$4:$G$39,3,FALSE)="YES",VLOOKUP($F1006,'Aircraft list'!$A$4:$G$39,4,FALSE)="YES"),V1006,""),"")</f>
        <v/>
      </c>
      <c r="AB1006" s="116" t="str">
        <f>IFERROR(IF(AND(VLOOKUP($F1006,'Aircraft list'!$A$4:$G$39,2,FALSE)="YES",VLOOKUP($F1006,'Aircraft list'!$A$4:$G$39,6,FALSE)="YES"),T1006,""),"")</f>
        <v/>
      </c>
      <c r="AC1006" s="115" t="str">
        <f>IFERROR(IF(AND(VLOOKUP($F1006,'Aircraft list'!$A$4:$G$39,2,FALSE)="YES",VLOOKUP($F1006,'Aircraft list'!$A$4:$G$39,6,FALSE)="YES"),V1006,""),"")</f>
        <v/>
      </c>
      <c r="AD1006" s="116" t="str">
        <f>IFERROR(IF(AND(VLOOKUP($F1006,'Aircraft list'!$A$4:$G$39,3,FALSE)="YES",VLOOKUP($F1006,'Aircraft list'!$A$4:$G$39,6,FALSE)="YES"),T1006,""),"")</f>
        <v/>
      </c>
      <c r="AE1006" s="117" t="str">
        <f>IFERROR(IF(AND(VLOOKUP($F1006,'Aircraft list'!$A$4:$G$39,3,FALSE)="YES",VLOOKUP($F1006,'Aircraft list'!$A$4:$G$39,6,FALSE)="YES"),U1006,""),"")</f>
        <v/>
      </c>
      <c r="AF1006" s="115" t="str">
        <f>IFERROR(IF(AND(VLOOKUP($F1006,'Aircraft list'!$A$4:$G$39,3,FALSE)="YES",VLOOKUP($F1006,'Aircraft list'!$A$4:$G$39,6,FALSE)="YES"),V1006,""),"")</f>
        <v/>
      </c>
      <c r="AG1006" s="116" t="str">
        <f>IFERROR(IF(VLOOKUP($F1006,'Aircraft list'!$A$4:$G$39,5,FALSE)="YES",T1006,""),"")</f>
        <v/>
      </c>
      <c r="AH1006" s="117" t="str">
        <f>IFERROR(IF(VLOOKUP($F1006,'Aircraft list'!$A$4:$G$39,5,FALSE)="YES",U1006,""),"")</f>
        <v/>
      </c>
      <c r="AI1006" s="115" t="str">
        <f>IFERROR(IF(VLOOKUP($F1006,'Aircraft list'!$A$4:$G$39,5,FALSE)="YES",V1006,""),"")</f>
        <v/>
      </c>
      <c r="AJ1006" s="101"/>
      <c r="AK1006" s="101"/>
      <c r="AL1006" s="101"/>
      <c r="AM1006" s="102" t="str">
        <f>IFERROR(IF(VLOOKUP($F1006,'Aircraft list'!$A$4:$G$39,7,FALSE)="YES",N1006,""),"")</f>
        <v/>
      </c>
      <c r="AN1006" s="112"/>
      <c r="AO1006" s="101"/>
      <c r="AP1006" s="101"/>
      <c r="AQ1006" s="101"/>
      <c r="AR1006" s="111"/>
      <c r="AS1006" s="102"/>
      <c r="AT1006" s="102"/>
    </row>
    <row r="1007" spans="1:46" s="50" customFormat="1">
      <c r="A1007" s="84"/>
      <c r="B1007" s="75"/>
      <c r="C1007" s="76"/>
      <c r="D1007" s="77"/>
      <c r="E1007" s="73" t="str">
        <f t="shared" si="48"/>
        <v/>
      </c>
      <c r="F1007" s="79"/>
      <c r="G1007" s="80"/>
      <c r="H1007" s="50" t="str">
        <f>IFERROR(IF(VLOOKUP(F1007,'Aircraft list'!$A$4:$T$59, 3,FALSE)="YES", "ME", "SE" )," ")</f>
        <v xml:space="preserve"> </v>
      </c>
      <c r="I1007" s="80"/>
      <c r="J1007" s="81" t="str">
        <f ca="1">IFERROR(IF(AND(
MOD(C1007-fctlontodouble(VLOOKUP(B1007,#REF!,4,FALSE))/360,1)&gt;=MOD((((MID((MID((IF(ISERR(A1007),"",fctsoleil(A1007,fctlattodouble(VLOOKUP(B1007,#REF!,3,FALSE)),fctlontodouble(VLOOKUP(B1007,#REF!,4,FALSE)),FALSE))),1,4)),1,2))*60+MID((MID((IF(ISERR(A1007),"",fctsoleil(A1007,fctlattodouble(VLOOKUP(B1007,#REF!,3,FALSE)),fctlontodouble(VLOOKUP(B1007,#REF!,4,FALSE)),FALSE))),1,4)),3,4))/(60*24))-fctlontodouble(VLOOKUP(B1007,#REF!,4,FALSE))/360,1),
MOD(C1007-fctlontodouble(VLOOKUP(B1007,#REF!,4,FALSE))/360,1)&lt;MOD((((MID((MID((IF(ISERR(A1007),"",fctsoleil(A1007,fctlattodouble(VLOOKUP(B1007,#REF!,3,FALSE)),fctlontodouble(VLOOKUP(B1007,#REF!,4,FALSE)),FALSE))),7,4)),1,2))*60+MID((MID((IF(ISERR(A1007),"",fctsoleil(A1007,fctlattodouble(VLOOKUP(B1007,#REF!,3,FALSE)),fctlontodouble(VLOOKUP(B1007,#REF!,4,FALSE)),FALSE))),7,4)),3,4))/(60*24))-fctlontodouble(VLOOKUP(B1007,#REF!,4,FALSE))/360,1)
),1,""),"")</f>
        <v/>
      </c>
      <c r="K1007" s="82" t="str">
        <f t="shared" si="49"/>
        <v/>
      </c>
      <c r="L1007" s="79" t="str">
        <f ca="1">IFERROR(IF(AND(
MOD(E1007-fctlontodouble(VLOOKUP(D1007,#REF!,4,FALSE))/360,1)&gt;=MOD((((MID((MID((IF(ISERR(A1007),"",fctsoleil(A1007,fctlattodouble(VLOOKUP(D1007,#REF!,3,FALSE)),fctlontodouble(VLOOKUP(D1007,#REF!,4,FALSE)),FALSE))),1,4)),1,2))*60+MID((MID((IF(ISERR(A1007),"",fctsoleil(A1007,fctlattodouble(VLOOKUP(D1007,#REF!,3,FALSE)),fctlontodouble(VLOOKUP(D1007,#REF!,4,FALSE)),FALSE))),1,4)),3,4))/(60*24))-fctlontodouble(VLOOKUP(D1007,#REF!,4,FALSE))/360,1),
MOD(E1007-fctlontodouble(VLOOKUP(D1007,#REF!,4,FALSE))/360,1)&lt;MOD((((MID((MID((IF(ISERR(A1007),"",fctsoleil(A1007,fctlattodouble(VLOOKUP(D1007,#REF!,3,FALSE)),fctlontodouble(VLOOKUP(D1007,#REF!,4,FALSE)),FALSE))),7,4)),1,2))*60+MID((MID((IF(ISERR(A1007),"",fctsoleil(A1007,fctlattodouble(VLOOKUP(D1007,#REF!,3,FALSE)),fctlontodouble(VLOOKUP(D1007,#REF!,4,FALSE)),FALSE))),7,4)),3,4))/(60*24))-fctlontodouble(VLOOKUP(D1007,#REF!,4,FALSE))/360,1)
),1," "),"")</f>
        <v/>
      </c>
      <c r="M1007" s="79" t="str">
        <f t="shared" si="50"/>
        <v/>
      </c>
      <c r="N1007" s="94"/>
      <c r="O1007" s="83"/>
      <c r="P1007" s="95"/>
      <c r="Q1007" s="96"/>
      <c r="R1007" s="97" t="str">
        <f>IF(AND(A1007&lt;&gt;0,B1007&lt;&gt;0,D1007&lt;&gt;0,C1007&lt;&gt;0,N1007&lt;&gt;0),(vol_de_nuit(B1007,D1007,A1007,C1007,N1007/24)*24),"")</f>
        <v/>
      </c>
      <c r="S1007" s="98"/>
      <c r="T1007" s="95"/>
      <c r="U1007" s="99"/>
      <c r="V1007" s="100"/>
      <c r="W1007" s="101"/>
      <c r="X1007" s="116" t="str">
        <f>IFERROR(IF(AND(VLOOKUP($F1007,'Aircraft list'!$A$4:$G$39,2,FALSE)="YES",VLOOKUP($F1007,'Aircraft list'!$A$4:$G$39,4,FALSE)="YES"),T1007,""),"")</f>
        <v/>
      </c>
      <c r="Y1007" s="115" t="str">
        <f>IFERROR(IF(AND(VLOOKUP($F1007,'Aircraft list'!$A$4:$G$39,2,FALSE)="YES",VLOOKUP($F1007,'Aircraft list'!$A$4:$G$39,4,FALSE)="YES"),V1007,""),"")</f>
        <v/>
      </c>
      <c r="Z1007" s="116" t="str">
        <f>IFERROR(IF(AND(VLOOKUP($F1007,'Aircraft list'!$A$4:$G$39,3,FALSE)="YES",VLOOKUP($F1007,'Aircraft list'!$A$4:$G$39,4,FALSE)="YES"),T1007,""),"")</f>
        <v/>
      </c>
      <c r="AA1007" s="115" t="str">
        <f>IFERROR(IF(AND(VLOOKUP($F1007,'Aircraft list'!$A$4:$G$39,3,FALSE)="YES",VLOOKUP($F1007,'Aircraft list'!$A$4:$G$39,4,FALSE)="YES"),V1007,""),"")</f>
        <v/>
      </c>
      <c r="AB1007" s="116" t="str">
        <f>IFERROR(IF(AND(VLOOKUP($F1007,'Aircraft list'!$A$4:$G$39,2,FALSE)="YES",VLOOKUP($F1007,'Aircraft list'!$A$4:$G$39,6,FALSE)="YES"),T1007,""),"")</f>
        <v/>
      </c>
      <c r="AC1007" s="115" t="str">
        <f>IFERROR(IF(AND(VLOOKUP($F1007,'Aircraft list'!$A$4:$G$39,2,FALSE)="YES",VLOOKUP($F1007,'Aircraft list'!$A$4:$G$39,6,FALSE)="YES"),V1007,""),"")</f>
        <v/>
      </c>
      <c r="AD1007" s="116" t="str">
        <f>IFERROR(IF(AND(VLOOKUP($F1007,'Aircraft list'!$A$4:$G$39,3,FALSE)="YES",VLOOKUP($F1007,'Aircraft list'!$A$4:$G$39,6,FALSE)="YES"),T1007,""),"")</f>
        <v/>
      </c>
      <c r="AE1007" s="117" t="str">
        <f>IFERROR(IF(AND(VLOOKUP($F1007,'Aircraft list'!$A$4:$G$39,3,FALSE)="YES",VLOOKUP($F1007,'Aircraft list'!$A$4:$G$39,6,FALSE)="YES"),U1007,""),"")</f>
        <v/>
      </c>
      <c r="AF1007" s="115" t="str">
        <f>IFERROR(IF(AND(VLOOKUP($F1007,'Aircraft list'!$A$4:$G$39,3,FALSE)="YES",VLOOKUP($F1007,'Aircraft list'!$A$4:$G$39,6,FALSE)="YES"),V1007,""),"")</f>
        <v/>
      </c>
      <c r="AG1007" s="116" t="str">
        <f>IFERROR(IF(VLOOKUP($F1007,'Aircraft list'!$A$4:$G$39,5,FALSE)="YES",T1007,""),"")</f>
        <v/>
      </c>
      <c r="AH1007" s="117" t="str">
        <f>IFERROR(IF(VLOOKUP($F1007,'Aircraft list'!$A$4:$G$39,5,FALSE)="YES",U1007,""),"")</f>
        <v/>
      </c>
      <c r="AI1007" s="115" t="str">
        <f>IFERROR(IF(VLOOKUP($F1007,'Aircraft list'!$A$4:$G$39,5,FALSE)="YES",V1007,""),"")</f>
        <v/>
      </c>
      <c r="AJ1007" s="101"/>
      <c r="AK1007" s="101"/>
      <c r="AL1007" s="101"/>
      <c r="AM1007" s="102" t="str">
        <f>IFERROR(IF(VLOOKUP($F1007,'Aircraft list'!$A$4:$G$39,7,FALSE)="YES",N1007,""),"")</f>
        <v/>
      </c>
      <c r="AN1007" s="112"/>
      <c r="AO1007" s="101"/>
      <c r="AP1007" s="101"/>
      <c r="AQ1007" s="101"/>
      <c r="AR1007" s="111"/>
      <c r="AS1007" s="102"/>
      <c r="AT1007" s="102"/>
    </row>
    <row r="1008" spans="1:46" s="50" customFormat="1">
      <c r="A1008" s="84"/>
      <c r="B1008" s="75"/>
      <c r="C1008" s="76"/>
      <c r="D1008" s="77"/>
      <c r="E1008" s="73" t="str">
        <f t="shared" si="48"/>
        <v/>
      </c>
      <c r="F1008" s="79"/>
      <c r="G1008" s="80"/>
      <c r="H1008" s="50" t="str">
        <f>IFERROR(IF(VLOOKUP(F1008,'Aircraft list'!$A$4:$T$59, 3,FALSE)="YES", "ME", "SE" )," ")</f>
        <v xml:space="preserve"> </v>
      </c>
      <c r="I1008" s="80"/>
      <c r="J1008" s="81" t="str">
        <f ca="1">IFERROR(IF(AND(
MOD(C1008-fctlontodouble(VLOOKUP(B1008,#REF!,4,FALSE))/360,1)&gt;=MOD((((MID((MID((IF(ISERR(A1008),"",fctsoleil(A1008,fctlattodouble(VLOOKUP(B1008,#REF!,3,FALSE)),fctlontodouble(VLOOKUP(B1008,#REF!,4,FALSE)),FALSE))),1,4)),1,2))*60+MID((MID((IF(ISERR(A1008),"",fctsoleil(A1008,fctlattodouble(VLOOKUP(B1008,#REF!,3,FALSE)),fctlontodouble(VLOOKUP(B1008,#REF!,4,FALSE)),FALSE))),1,4)),3,4))/(60*24))-fctlontodouble(VLOOKUP(B1008,#REF!,4,FALSE))/360,1),
MOD(C1008-fctlontodouble(VLOOKUP(B1008,#REF!,4,FALSE))/360,1)&lt;MOD((((MID((MID((IF(ISERR(A1008),"",fctsoleil(A1008,fctlattodouble(VLOOKUP(B1008,#REF!,3,FALSE)),fctlontodouble(VLOOKUP(B1008,#REF!,4,FALSE)),FALSE))),7,4)),1,2))*60+MID((MID((IF(ISERR(A1008),"",fctsoleil(A1008,fctlattodouble(VLOOKUP(B1008,#REF!,3,FALSE)),fctlontodouble(VLOOKUP(B1008,#REF!,4,FALSE)),FALSE))),7,4)),3,4))/(60*24))-fctlontodouble(VLOOKUP(B1008,#REF!,4,FALSE))/360,1)
),1,""),"")</f>
        <v/>
      </c>
      <c r="K1008" s="82" t="str">
        <f t="shared" si="49"/>
        <v/>
      </c>
      <c r="L1008" s="79" t="str">
        <f ca="1">IFERROR(IF(AND(
MOD(E1008-fctlontodouble(VLOOKUP(D1008,#REF!,4,FALSE))/360,1)&gt;=MOD((((MID((MID((IF(ISERR(A1008),"",fctsoleil(A1008,fctlattodouble(VLOOKUP(D1008,#REF!,3,FALSE)),fctlontodouble(VLOOKUP(D1008,#REF!,4,FALSE)),FALSE))),1,4)),1,2))*60+MID((MID((IF(ISERR(A1008),"",fctsoleil(A1008,fctlattodouble(VLOOKUP(D1008,#REF!,3,FALSE)),fctlontodouble(VLOOKUP(D1008,#REF!,4,FALSE)),FALSE))),1,4)),3,4))/(60*24))-fctlontodouble(VLOOKUP(D1008,#REF!,4,FALSE))/360,1),
MOD(E1008-fctlontodouble(VLOOKUP(D1008,#REF!,4,FALSE))/360,1)&lt;MOD((((MID((MID((IF(ISERR(A1008),"",fctsoleil(A1008,fctlattodouble(VLOOKUP(D1008,#REF!,3,FALSE)),fctlontodouble(VLOOKUP(D1008,#REF!,4,FALSE)),FALSE))),7,4)),1,2))*60+MID((MID((IF(ISERR(A1008),"",fctsoleil(A1008,fctlattodouble(VLOOKUP(D1008,#REF!,3,FALSE)),fctlontodouble(VLOOKUP(D1008,#REF!,4,FALSE)),FALSE))),7,4)),3,4))/(60*24))-fctlontodouble(VLOOKUP(D1008,#REF!,4,FALSE))/360,1)
),1," "),"")</f>
        <v/>
      </c>
      <c r="M1008" s="79" t="str">
        <f t="shared" si="50"/>
        <v/>
      </c>
      <c r="N1008" s="94"/>
      <c r="O1008" s="83"/>
      <c r="P1008" s="95"/>
      <c r="Q1008" s="96"/>
      <c r="R1008" s="97" t="str">
        <f>IF(AND(A1008&lt;&gt;0,B1008&lt;&gt;0,D1008&lt;&gt;0,C1008&lt;&gt;0,N1008&lt;&gt;0),(vol_de_nuit(B1008,D1008,A1008,C1008,N1008/24)*24),"")</f>
        <v/>
      </c>
      <c r="S1008" s="98"/>
      <c r="T1008" s="95"/>
      <c r="U1008" s="99"/>
      <c r="V1008" s="100"/>
      <c r="W1008" s="101"/>
      <c r="X1008" s="116" t="str">
        <f>IFERROR(IF(AND(VLOOKUP($F1008,'Aircraft list'!$A$4:$G$39,2,FALSE)="YES",VLOOKUP($F1008,'Aircraft list'!$A$4:$G$39,4,FALSE)="YES"),T1008,""),"")</f>
        <v/>
      </c>
      <c r="Y1008" s="115" t="str">
        <f>IFERROR(IF(AND(VLOOKUP($F1008,'Aircraft list'!$A$4:$G$39,2,FALSE)="YES",VLOOKUP($F1008,'Aircraft list'!$A$4:$G$39,4,FALSE)="YES"),V1008,""),"")</f>
        <v/>
      </c>
      <c r="Z1008" s="116" t="str">
        <f>IFERROR(IF(AND(VLOOKUP($F1008,'Aircraft list'!$A$4:$G$39,3,FALSE)="YES",VLOOKUP($F1008,'Aircraft list'!$A$4:$G$39,4,FALSE)="YES"),T1008,""),"")</f>
        <v/>
      </c>
      <c r="AA1008" s="115" t="str">
        <f>IFERROR(IF(AND(VLOOKUP($F1008,'Aircraft list'!$A$4:$G$39,3,FALSE)="YES",VLOOKUP($F1008,'Aircraft list'!$A$4:$G$39,4,FALSE)="YES"),V1008,""),"")</f>
        <v/>
      </c>
      <c r="AB1008" s="116" t="str">
        <f>IFERROR(IF(AND(VLOOKUP($F1008,'Aircraft list'!$A$4:$G$39,2,FALSE)="YES",VLOOKUP($F1008,'Aircraft list'!$A$4:$G$39,6,FALSE)="YES"),T1008,""),"")</f>
        <v/>
      </c>
      <c r="AC1008" s="115" t="str">
        <f>IFERROR(IF(AND(VLOOKUP($F1008,'Aircraft list'!$A$4:$G$39,2,FALSE)="YES",VLOOKUP($F1008,'Aircraft list'!$A$4:$G$39,6,FALSE)="YES"),V1008,""),"")</f>
        <v/>
      </c>
      <c r="AD1008" s="116" t="str">
        <f>IFERROR(IF(AND(VLOOKUP($F1008,'Aircraft list'!$A$4:$G$39,3,FALSE)="YES",VLOOKUP($F1008,'Aircraft list'!$A$4:$G$39,6,FALSE)="YES"),T1008,""),"")</f>
        <v/>
      </c>
      <c r="AE1008" s="117" t="str">
        <f>IFERROR(IF(AND(VLOOKUP($F1008,'Aircraft list'!$A$4:$G$39,3,FALSE)="YES",VLOOKUP($F1008,'Aircraft list'!$A$4:$G$39,6,FALSE)="YES"),U1008,""),"")</f>
        <v/>
      </c>
      <c r="AF1008" s="115" t="str">
        <f>IFERROR(IF(AND(VLOOKUP($F1008,'Aircraft list'!$A$4:$G$39,3,FALSE)="YES",VLOOKUP($F1008,'Aircraft list'!$A$4:$G$39,6,FALSE)="YES"),V1008,""),"")</f>
        <v/>
      </c>
      <c r="AG1008" s="116" t="str">
        <f>IFERROR(IF(VLOOKUP($F1008,'Aircraft list'!$A$4:$G$39,5,FALSE)="YES",T1008,""),"")</f>
        <v/>
      </c>
      <c r="AH1008" s="117" t="str">
        <f>IFERROR(IF(VLOOKUP($F1008,'Aircraft list'!$A$4:$G$39,5,FALSE)="YES",U1008,""),"")</f>
        <v/>
      </c>
      <c r="AI1008" s="115" t="str">
        <f>IFERROR(IF(VLOOKUP($F1008,'Aircraft list'!$A$4:$G$39,5,FALSE)="YES",V1008,""),"")</f>
        <v/>
      </c>
      <c r="AJ1008" s="101"/>
      <c r="AK1008" s="101"/>
      <c r="AL1008" s="101"/>
      <c r="AM1008" s="102" t="str">
        <f>IFERROR(IF(VLOOKUP($F1008,'Aircraft list'!$A$4:$G$39,7,FALSE)="YES",N1008,""),"")</f>
        <v/>
      </c>
      <c r="AN1008" s="112"/>
      <c r="AO1008" s="101"/>
      <c r="AP1008" s="101"/>
      <c r="AQ1008" s="101"/>
      <c r="AR1008" s="111"/>
      <c r="AS1008" s="102"/>
      <c r="AT1008" s="102"/>
    </row>
    <row r="1009" spans="1:46" s="50" customFormat="1">
      <c r="A1009" s="84"/>
      <c r="B1009" s="75"/>
      <c r="C1009" s="76"/>
      <c r="D1009" s="77"/>
      <c r="E1009" s="73" t="str">
        <f t="shared" si="48"/>
        <v/>
      </c>
      <c r="F1009" s="79"/>
      <c r="G1009" s="80"/>
      <c r="H1009" s="50" t="str">
        <f>IFERROR(IF(VLOOKUP(F1009,'Aircraft list'!$A$4:$T$59, 3,FALSE)="YES", "ME", "SE" )," ")</f>
        <v xml:space="preserve"> </v>
      </c>
      <c r="I1009" s="80"/>
      <c r="J1009" s="81" t="str">
        <f ca="1">IFERROR(IF(AND(
MOD(C1009-fctlontodouble(VLOOKUP(B1009,#REF!,4,FALSE))/360,1)&gt;=MOD((((MID((MID((IF(ISERR(A1009),"",fctsoleil(A1009,fctlattodouble(VLOOKUP(B1009,#REF!,3,FALSE)),fctlontodouble(VLOOKUP(B1009,#REF!,4,FALSE)),FALSE))),1,4)),1,2))*60+MID((MID((IF(ISERR(A1009),"",fctsoleil(A1009,fctlattodouble(VLOOKUP(B1009,#REF!,3,FALSE)),fctlontodouble(VLOOKUP(B1009,#REF!,4,FALSE)),FALSE))),1,4)),3,4))/(60*24))-fctlontodouble(VLOOKUP(B1009,#REF!,4,FALSE))/360,1),
MOD(C1009-fctlontodouble(VLOOKUP(B1009,#REF!,4,FALSE))/360,1)&lt;MOD((((MID((MID((IF(ISERR(A1009),"",fctsoleil(A1009,fctlattodouble(VLOOKUP(B1009,#REF!,3,FALSE)),fctlontodouble(VLOOKUP(B1009,#REF!,4,FALSE)),FALSE))),7,4)),1,2))*60+MID((MID((IF(ISERR(A1009),"",fctsoleil(A1009,fctlattodouble(VLOOKUP(B1009,#REF!,3,FALSE)),fctlontodouble(VLOOKUP(B1009,#REF!,4,FALSE)),FALSE))),7,4)),3,4))/(60*24))-fctlontodouble(VLOOKUP(B1009,#REF!,4,FALSE))/360,1)
),1,""),"")</f>
        <v/>
      </c>
      <c r="K1009" s="82" t="str">
        <f t="shared" si="49"/>
        <v/>
      </c>
      <c r="L1009" s="79" t="str">
        <f ca="1">IFERROR(IF(AND(
MOD(E1009-fctlontodouble(VLOOKUP(D1009,#REF!,4,FALSE))/360,1)&gt;=MOD((((MID((MID((IF(ISERR(A1009),"",fctsoleil(A1009,fctlattodouble(VLOOKUP(D1009,#REF!,3,FALSE)),fctlontodouble(VLOOKUP(D1009,#REF!,4,FALSE)),FALSE))),1,4)),1,2))*60+MID((MID((IF(ISERR(A1009),"",fctsoleil(A1009,fctlattodouble(VLOOKUP(D1009,#REF!,3,FALSE)),fctlontodouble(VLOOKUP(D1009,#REF!,4,FALSE)),FALSE))),1,4)),3,4))/(60*24))-fctlontodouble(VLOOKUP(D1009,#REF!,4,FALSE))/360,1),
MOD(E1009-fctlontodouble(VLOOKUP(D1009,#REF!,4,FALSE))/360,1)&lt;MOD((((MID((MID((IF(ISERR(A1009),"",fctsoleil(A1009,fctlattodouble(VLOOKUP(D1009,#REF!,3,FALSE)),fctlontodouble(VLOOKUP(D1009,#REF!,4,FALSE)),FALSE))),7,4)),1,2))*60+MID((MID((IF(ISERR(A1009),"",fctsoleil(A1009,fctlattodouble(VLOOKUP(D1009,#REF!,3,FALSE)),fctlontodouble(VLOOKUP(D1009,#REF!,4,FALSE)),FALSE))),7,4)),3,4))/(60*24))-fctlontodouble(VLOOKUP(D1009,#REF!,4,FALSE))/360,1)
),1," "),"")</f>
        <v/>
      </c>
      <c r="M1009" s="79" t="str">
        <f t="shared" si="50"/>
        <v/>
      </c>
      <c r="N1009" s="94"/>
      <c r="O1009" s="83"/>
      <c r="P1009" s="95"/>
      <c r="Q1009" s="96"/>
      <c r="R1009" s="97" t="str">
        <f>IF(AND(A1009&lt;&gt;0,B1009&lt;&gt;0,D1009&lt;&gt;0,C1009&lt;&gt;0,N1009&lt;&gt;0),(vol_de_nuit(B1009,D1009,A1009,C1009,N1009/24)*24),"")</f>
        <v/>
      </c>
      <c r="S1009" s="98"/>
      <c r="T1009" s="95"/>
      <c r="U1009" s="99"/>
      <c r="V1009" s="100"/>
      <c r="W1009" s="101"/>
      <c r="X1009" s="116" t="str">
        <f>IFERROR(IF(AND(VLOOKUP($F1009,'Aircraft list'!$A$4:$G$39,2,FALSE)="YES",VLOOKUP($F1009,'Aircraft list'!$A$4:$G$39,4,FALSE)="YES"),T1009,""),"")</f>
        <v/>
      </c>
      <c r="Y1009" s="115" t="str">
        <f>IFERROR(IF(AND(VLOOKUP($F1009,'Aircraft list'!$A$4:$G$39,2,FALSE)="YES",VLOOKUP($F1009,'Aircraft list'!$A$4:$G$39,4,FALSE)="YES"),V1009,""),"")</f>
        <v/>
      </c>
      <c r="Z1009" s="116" t="str">
        <f>IFERROR(IF(AND(VLOOKUP($F1009,'Aircraft list'!$A$4:$G$39,3,FALSE)="YES",VLOOKUP($F1009,'Aircraft list'!$A$4:$G$39,4,FALSE)="YES"),T1009,""),"")</f>
        <v/>
      </c>
      <c r="AA1009" s="115" t="str">
        <f>IFERROR(IF(AND(VLOOKUP($F1009,'Aircraft list'!$A$4:$G$39,3,FALSE)="YES",VLOOKUP($F1009,'Aircraft list'!$A$4:$G$39,4,FALSE)="YES"),V1009,""),"")</f>
        <v/>
      </c>
      <c r="AB1009" s="116" t="str">
        <f>IFERROR(IF(AND(VLOOKUP($F1009,'Aircraft list'!$A$4:$G$39,2,FALSE)="YES",VLOOKUP($F1009,'Aircraft list'!$A$4:$G$39,6,FALSE)="YES"),T1009,""),"")</f>
        <v/>
      </c>
      <c r="AC1009" s="115" t="str">
        <f>IFERROR(IF(AND(VLOOKUP($F1009,'Aircraft list'!$A$4:$G$39,2,FALSE)="YES",VLOOKUP($F1009,'Aircraft list'!$A$4:$G$39,6,FALSE)="YES"),V1009,""),"")</f>
        <v/>
      </c>
      <c r="AD1009" s="116" t="str">
        <f>IFERROR(IF(AND(VLOOKUP($F1009,'Aircraft list'!$A$4:$G$39,3,FALSE)="YES",VLOOKUP($F1009,'Aircraft list'!$A$4:$G$39,6,FALSE)="YES"),T1009,""),"")</f>
        <v/>
      </c>
      <c r="AE1009" s="117" t="str">
        <f>IFERROR(IF(AND(VLOOKUP($F1009,'Aircraft list'!$A$4:$G$39,3,FALSE)="YES",VLOOKUP($F1009,'Aircraft list'!$A$4:$G$39,6,FALSE)="YES"),U1009,""),"")</f>
        <v/>
      </c>
      <c r="AF1009" s="115" t="str">
        <f>IFERROR(IF(AND(VLOOKUP($F1009,'Aircraft list'!$A$4:$G$39,3,FALSE)="YES",VLOOKUP($F1009,'Aircraft list'!$A$4:$G$39,6,FALSE)="YES"),V1009,""),"")</f>
        <v/>
      </c>
      <c r="AG1009" s="116" t="str">
        <f>IFERROR(IF(VLOOKUP($F1009,'Aircraft list'!$A$4:$G$39,5,FALSE)="YES",T1009,""),"")</f>
        <v/>
      </c>
      <c r="AH1009" s="117" t="str">
        <f>IFERROR(IF(VLOOKUP($F1009,'Aircraft list'!$A$4:$G$39,5,FALSE)="YES",U1009,""),"")</f>
        <v/>
      </c>
      <c r="AI1009" s="115" t="str">
        <f>IFERROR(IF(VLOOKUP($F1009,'Aircraft list'!$A$4:$G$39,5,FALSE)="YES",V1009,""),"")</f>
        <v/>
      </c>
      <c r="AJ1009" s="101"/>
      <c r="AK1009" s="101"/>
      <c r="AL1009" s="101"/>
      <c r="AM1009" s="102" t="str">
        <f>IFERROR(IF(VLOOKUP($F1009,'Aircraft list'!$A$4:$G$39,7,FALSE)="YES",N1009,""),"")</f>
        <v/>
      </c>
      <c r="AN1009" s="112"/>
      <c r="AO1009" s="101"/>
      <c r="AP1009" s="101"/>
      <c r="AQ1009" s="101"/>
      <c r="AR1009" s="111"/>
      <c r="AS1009" s="102"/>
      <c r="AT1009" s="102"/>
    </row>
    <row r="1010" spans="1:46" s="50" customFormat="1">
      <c r="A1010" s="84"/>
      <c r="B1010" s="75"/>
      <c r="C1010" s="76"/>
      <c r="D1010" s="77"/>
      <c r="E1010" s="73" t="str">
        <f t="shared" si="48"/>
        <v/>
      </c>
      <c r="F1010" s="79"/>
      <c r="G1010" s="80"/>
      <c r="H1010" s="50" t="str">
        <f>IFERROR(IF(VLOOKUP(F1010,'Aircraft list'!$A$4:$T$59, 3,FALSE)="YES", "ME", "SE" )," ")</f>
        <v xml:space="preserve"> </v>
      </c>
      <c r="I1010" s="80"/>
      <c r="J1010" s="81" t="str">
        <f ca="1">IFERROR(IF(AND(
MOD(C1010-fctlontodouble(VLOOKUP(B1010,#REF!,4,FALSE))/360,1)&gt;=MOD((((MID((MID((IF(ISERR(A1010),"",fctsoleil(A1010,fctlattodouble(VLOOKUP(B1010,#REF!,3,FALSE)),fctlontodouble(VLOOKUP(B1010,#REF!,4,FALSE)),FALSE))),1,4)),1,2))*60+MID((MID((IF(ISERR(A1010),"",fctsoleil(A1010,fctlattodouble(VLOOKUP(B1010,#REF!,3,FALSE)),fctlontodouble(VLOOKUP(B1010,#REF!,4,FALSE)),FALSE))),1,4)),3,4))/(60*24))-fctlontodouble(VLOOKUP(B1010,#REF!,4,FALSE))/360,1),
MOD(C1010-fctlontodouble(VLOOKUP(B1010,#REF!,4,FALSE))/360,1)&lt;MOD((((MID((MID((IF(ISERR(A1010),"",fctsoleil(A1010,fctlattodouble(VLOOKUP(B1010,#REF!,3,FALSE)),fctlontodouble(VLOOKUP(B1010,#REF!,4,FALSE)),FALSE))),7,4)),1,2))*60+MID((MID((IF(ISERR(A1010),"",fctsoleil(A1010,fctlattodouble(VLOOKUP(B1010,#REF!,3,FALSE)),fctlontodouble(VLOOKUP(B1010,#REF!,4,FALSE)),FALSE))),7,4)),3,4))/(60*24))-fctlontodouble(VLOOKUP(B1010,#REF!,4,FALSE))/360,1)
),1,""),"")</f>
        <v/>
      </c>
      <c r="K1010" s="82" t="str">
        <f t="shared" si="49"/>
        <v/>
      </c>
      <c r="L1010" s="79" t="str">
        <f ca="1">IFERROR(IF(AND(
MOD(E1010-fctlontodouble(VLOOKUP(D1010,#REF!,4,FALSE))/360,1)&gt;=MOD((((MID((MID((IF(ISERR(A1010),"",fctsoleil(A1010,fctlattodouble(VLOOKUP(D1010,#REF!,3,FALSE)),fctlontodouble(VLOOKUP(D1010,#REF!,4,FALSE)),FALSE))),1,4)),1,2))*60+MID((MID((IF(ISERR(A1010),"",fctsoleil(A1010,fctlattodouble(VLOOKUP(D1010,#REF!,3,FALSE)),fctlontodouble(VLOOKUP(D1010,#REF!,4,FALSE)),FALSE))),1,4)),3,4))/(60*24))-fctlontodouble(VLOOKUP(D1010,#REF!,4,FALSE))/360,1),
MOD(E1010-fctlontodouble(VLOOKUP(D1010,#REF!,4,FALSE))/360,1)&lt;MOD((((MID((MID((IF(ISERR(A1010),"",fctsoleil(A1010,fctlattodouble(VLOOKUP(D1010,#REF!,3,FALSE)),fctlontodouble(VLOOKUP(D1010,#REF!,4,FALSE)),FALSE))),7,4)),1,2))*60+MID((MID((IF(ISERR(A1010),"",fctsoleil(A1010,fctlattodouble(VLOOKUP(D1010,#REF!,3,FALSE)),fctlontodouble(VLOOKUP(D1010,#REF!,4,FALSE)),FALSE))),7,4)),3,4))/(60*24))-fctlontodouble(VLOOKUP(D1010,#REF!,4,FALSE))/360,1)
),1," "),"")</f>
        <v/>
      </c>
      <c r="M1010" s="79" t="str">
        <f t="shared" si="50"/>
        <v/>
      </c>
      <c r="N1010" s="94"/>
      <c r="O1010" s="83"/>
      <c r="P1010" s="95"/>
      <c r="Q1010" s="96"/>
      <c r="R1010" s="97" t="str">
        <f>IF(AND(A1010&lt;&gt;0,B1010&lt;&gt;0,D1010&lt;&gt;0,C1010&lt;&gt;0,N1010&lt;&gt;0),(vol_de_nuit(B1010,D1010,A1010,C1010,N1010/24)*24),"")</f>
        <v/>
      </c>
      <c r="S1010" s="98"/>
      <c r="T1010" s="95"/>
      <c r="U1010" s="99"/>
      <c r="V1010" s="100"/>
      <c r="W1010" s="101"/>
      <c r="X1010" s="116" t="str">
        <f>IFERROR(IF(AND(VLOOKUP($F1010,'Aircraft list'!$A$4:$G$39,2,FALSE)="YES",VLOOKUP($F1010,'Aircraft list'!$A$4:$G$39,4,FALSE)="YES"),T1010,""),"")</f>
        <v/>
      </c>
      <c r="Y1010" s="115" t="str">
        <f>IFERROR(IF(AND(VLOOKUP($F1010,'Aircraft list'!$A$4:$G$39,2,FALSE)="YES",VLOOKUP($F1010,'Aircraft list'!$A$4:$G$39,4,FALSE)="YES"),V1010,""),"")</f>
        <v/>
      </c>
      <c r="Z1010" s="116" t="str">
        <f>IFERROR(IF(AND(VLOOKUP($F1010,'Aircraft list'!$A$4:$G$39,3,FALSE)="YES",VLOOKUP($F1010,'Aircraft list'!$A$4:$G$39,4,FALSE)="YES"),T1010,""),"")</f>
        <v/>
      </c>
      <c r="AA1010" s="115" t="str">
        <f>IFERROR(IF(AND(VLOOKUP($F1010,'Aircraft list'!$A$4:$G$39,3,FALSE)="YES",VLOOKUP($F1010,'Aircraft list'!$A$4:$G$39,4,FALSE)="YES"),V1010,""),"")</f>
        <v/>
      </c>
      <c r="AB1010" s="116" t="str">
        <f>IFERROR(IF(AND(VLOOKUP($F1010,'Aircraft list'!$A$4:$G$39,2,FALSE)="YES",VLOOKUP($F1010,'Aircraft list'!$A$4:$G$39,6,FALSE)="YES"),T1010,""),"")</f>
        <v/>
      </c>
      <c r="AC1010" s="115" t="str">
        <f>IFERROR(IF(AND(VLOOKUP($F1010,'Aircraft list'!$A$4:$G$39,2,FALSE)="YES",VLOOKUP($F1010,'Aircraft list'!$A$4:$G$39,6,FALSE)="YES"),V1010,""),"")</f>
        <v/>
      </c>
      <c r="AD1010" s="116" t="str">
        <f>IFERROR(IF(AND(VLOOKUP($F1010,'Aircraft list'!$A$4:$G$39,3,FALSE)="YES",VLOOKUP($F1010,'Aircraft list'!$A$4:$G$39,6,FALSE)="YES"),T1010,""),"")</f>
        <v/>
      </c>
      <c r="AE1010" s="117" t="str">
        <f>IFERROR(IF(AND(VLOOKUP($F1010,'Aircraft list'!$A$4:$G$39,3,FALSE)="YES",VLOOKUP($F1010,'Aircraft list'!$A$4:$G$39,6,FALSE)="YES"),U1010,""),"")</f>
        <v/>
      </c>
      <c r="AF1010" s="115" t="str">
        <f>IFERROR(IF(AND(VLOOKUP($F1010,'Aircraft list'!$A$4:$G$39,3,FALSE)="YES",VLOOKUP($F1010,'Aircraft list'!$A$4:$G$39,6,FALSE)="YES"),V1010,""),"")</f>
        <v/>
      </c>
      <c r="AG1010" s="116" t="str">
        <f>IFERROR(IF(VLOOKUP($F1010,'Aircraft list'!$A$4:$G$39,5,FALSE)="YES",T1010,""),"")</f>
        <v/>
      </c>
      <c r="AH1010" s="117" t="str">
        <f>IFERROR(IF(VLOOKUP($F1010,'Aircraft list'!$A$4:$G$39,5,FALSE)="YES",U1010,""),"")</f>
        <v/>
      </c>
      <c r="AI1010" s="115" t="str">
        <f>IFERROR(IF(VLOOKUP($F1010,'Aircraft list'!$A$4:$G$39,5,FALSE)="YES",V1010,""),"")</f>
        <v/>
      </c>
      <c r="AJ1010" s="101"/>
      <c r="AK1010" s="101"/>
      <c r="AL1010" s="101"/>
      <c r="AM1010" s="102" t="str">
        <f>IFERROR(IF(VLOOKUP($F1010,'Aircraft list'!$A$4:$G$39,7,FALSE)="YES",N1010,""),"")</f>
        <v/>
      </c>
      <c r="AN1010" s="112"/>
      <c r="AO1010" s="101"/>
      <c r="AP1010" s="101"/>
      <c r="AQ1010" s="101"/>
      <c r="AR1010" s="111"/>
      <c r="AS1010" s="102"/>
      <c r="AT1010" s="102"/>
    </row>
    <row r="1011" spans="1:46" s="50" customFormat="1">
      <c r="A1011" s="84"/>
      <c r="B1011" s="75"/>
      <c r="C1011" s="76"/>
      <c r="D1011" s="77"/>
      <c r="E1011" s="73" t="str">
        <f t="shared" si="48"/>
        <v/>
      </c>
      <c r="F1011" s="79"/>
      <c r="G1011" s="80"/>
      <c r="H1011" s="50" t="str">
        <f>IFERROR(IF(VLOOKUP(F1011,'Aircraft list'!$A$4:$T$59, 3,FALSE)="YES", "ME", "SE" )," ")</f>
        <v xml:space="preserve"> </v>
      </c>
      <c r="I1011" s="80"/>
      <c r="J1011" s="81" t="str">
        <f ca="1">IFERROR(IF(AND(
MOD(C1011-fctlontodouble(VLOOKUP(B1011,#REF!,4,FALSE))/360,1)&gt;=MOD((((MID((MID((IF(ISERR(A1011),"",fctsoleil(A1011,fctlattodouble(VLOOKUP(B1011,#REF!,3,FALSE)),fctlontodouble(VLOOKUP(B1011,#REF!,4,FALSE)),FALSE))),1,4)),1,2))*60+MID((MID((IF(ISERR(A1011),"",fctsoleil(A1011,fctlattodouble(VLOOKUP(B1011,#REF!,3,FALSE)),fctlontodouble(VLOOKUP(B1011,#REF!,4,FALSE)),FALSE))),1,4)),3,4))/(60*24))-fctlontodouble(VLOOKUP(B1011,#REF!,4,FALSE))/360,1),
MOD(C1011-fctlontodouble(VLOOKUP(B1011,#REF!,4,FALSE))/360,1)&lt;MOD((((MID((MID((IF(ISERR(A1011),"",fctsoleil(A1011,fctlattodouble(VLOOKUP(B1011,#REF!,3,FALSE)),fctlontodouble(VLOOKUP(B1011,#REF!,4,FALSE)),FALSE))),7,4)),1,2))*60+MID((MID((IF(ISERR(A1011),"",fctsoleil(A1011,fctlattodouble(VLOOKUP(B1011,#REF!,3,FALSE)),fctlontodouble(VLOOKUP(B1011,#REF!,4,FALSE)),FALSE))),7,4)),3,4))/(60*24))-fctlontodouble(VLOOKUP(B1011,#REF!,4,FALSE))/360,1)
),1,""),"")</f>
        <v/>
      </c>
      <c r="K1011" s="82" t="str">
        <f t="shared" si="49"/>
        <v/>
      </c>
      <c r="L1011" s="79" t="str">
        <f ca="1">IFERROR(IF(AND(
MOD(E1011-fctlontodouble(VLOOKUP(D1011,#REF!,4,FALSE))/360,1)&gt;=MOD((((MID((MID((IF(ISERR(A1011),"",fctsoleil(A1011,fctlattodouble(VLOOKUP(D1011,#REF!,3,FALSE)),fctlontodouble(VLOOKUP(D1011,#REF!,4,FALSE)),FALSE))),1,4)),1,2))*60+MID((MID((IF(ISERR(A1011),"",fctsoleil(A1011,fctlattodouble(VLOOKUP(D1011,#REF!,3,FALSE)),fctlontodouble(VLOOKUP(D1011,#REF!,4,FALSE)),FALSE))),1,4)),3,4))/(60*24))-fctlontodouble(VLOOKUP(D1011,#REF!,4,FALSE))/360,1),
MOD(E1011-fctlontodouble(VLOOKUP(D1011,#REF!,4,FALSE))/360,1)&lt;MOD((((MID((MID((IF(ISERR(A1011),"",fctsoleil(A1011,fctlattodouble(VLOOKUP(D1011,#REF!,3,FALSE)),fctlontodouble(VLOOKUP(D1011,#REF!,4,FALSE)),FALSE))),7,4)),1,2))*60+MID((MID((IF(ISERR(A1011),"",fctsoleil(A1011,fctlattodouble(VLOOKUP(D1011,#REF!,3,FALSE)),fctlontodouble(VLOOKUP(D1011,#REF!,4,FALSE)),FALSE))),7,4)),3,4))/(60*24))-fctlontodouble(VLOOKUP(D1011,#REF!,4,FALSE))/360,1)
),1," "),"")</f>
        <v/>
      </c>
      <c r="M1011" s="79" t="str">
        <f t="shared" si="50"/>
        <v/>
      </c>
      <c r="N1011" s="94"/>
      <c r="O1011" s="83"/>
      <c r="P1011" s="95"/>
      <c r="Q1011" s="96"/>
      <c r="R1011" s="97" t="str">
        <f>IF(AND(A1011&lt;&gt;0,B1011&lt;&gt;0,D1011&lt;&gt;0,C1011&lt;&gt;0,N1011&lt;&gt;0),(vol_de_nuit(B1011,D1011,A1011,C1011,N1011/24)*24),"")</f>
        <v/>
      </c>
      <c r="S1011" s="98"/>
      <c r="T1011" s="95"/>
      <c r="U1011" s="99"/>
      <c r="V1011" s="100"/>
      <c r="W1011" s="101"/>
      <c r="X1011" s="116" t="str">
        <f>IFERROR(IF(AND(VLOOKUP($F1011,'Aircraft list'!$A$4:$G$39,2,FALSE)="YES",VLOOKUP($F1011,'Aircraft list'!$A$4:$G$39,4,FALSE)="YES"),T1011,""),"")</f>
        <v/>
      </c>
      <c r="Y1011" s="115" t="str">
        <f>IFERROR(IF(AND(VLOOKUP($F1011,'Aircraft list'!$A$4:$G$39,2,FALSE)="YES",VLOOKUP($F1011,'Aircraft list'!$A$4:$G$39,4,FALSE)="YES"),V1011,""),"")</f>
        <v/>
      </c>
      <c r="Z1011" s="116" t="str">
        <f>IFERROR(IF(AND(VLOOKUP($F1011,'Aircraft list'!$A$4:$G$39,3,FALSE)="YES",VLOOKUP($F1011,'Aircraft list'!$A$4:$G$39,4,FALSE)="YES"),T1011,""),"")</f>
        <v/>
      </c>
      <c r="AA1011" s="115" t="str">
        <f>IFERROR(IF(AND(VLOOKUP($F1011,'Aircraft list'!$A$4:$G$39,3,FALSE)="YES",VLOOKUP($F1011,'Aircraft list'!$A$4:$G$39,4,FALSE)="YES"),V1011,""),"")</f>
        <v/>
      </c>
      <c r="AB1011" s="116" t="str">
        <f>IFERROR(IF(AND(VLOOKUP($F1011,'Aircraft list'!$A$4:$G$39,2,FALSE)="YES",VLOOKUP($F1011,'Aircraft list'!$A$4:$G$39,6,FALSE)="YES"),T1011,""),"")</f>
        <v/>
      </c>
      <c r="AC1011" s="115" t="str">
        <f>IFERROR(IF(AND(VLOOKUP($F1011,'Aircraft list'!$A$4:$G$39,2,FALSE)="YES",VLOOKUP($F1011,'Aircraft list'!$A$4:$G$39,6,FALSE)="YES"),V1011,""),"")</f>
        <v/>
      </c>
      <c r="AD1011" s="116" t="str">
        <f>IFERROR(IF(AND(VLOOKUP($F1011,'Aircraft list'!$A$4:$G$39,3,FALSE)="YES",VLOOKUP($F1011,'Aircraft list'!$A$4:$G$39,6,FALSE)="YES"),T1011,""),"")</f>
        <v/>
      </c>
      <c r="AE1011" s="117" t="str">
        <f>IFERROR(IF(AND(VLOOKUP($F1011,'Aircraft list'!$A$4:$G$39,3,FALSE)="YES",VLOOKUP($F1011,'Aircraft list'!$A$4:$G$39,6,FALSE)="YES"),U1011,""),"")</f>
        <v/>
      </c>
      <c r="AF1011" s="115" t="str">
        <f>IFERROR(IF(AND(VLOOKUP($F1011,'Aircraft list'!$A$4:$G$39,3,FALSE)="YES",VLOOKUP($F1011,'Aircraft list'!$A$4:$G$39,6,FALSE)="YES"),V1011,""),"")</f>
        <v/>
      </c>
      <c r="AG1011" s="116" t="str">
        <f>IFERROR(IF(VLOOKUP($F1011,'Aircraft list'!$A$4:$G$39,5,FALSE)="YES",T1011,""),"")</f>
        <v/>
      </c>
      <c r="AH1011" s="117" t="str">
        <f>IFERROR(IF(VLOOKUP($F1011,'Aircraft list'!$A$4:$G$39,5,FALSE)="YES",U1011,""),"")</f>
        <v/>
      </c>
      <c r="AI1011" s="115" t="str">
        <f>IFERROR(IF(VLOOKUP($F1011,'Aircraft list'!$A$4:$G$39,5,FALSE)="YES",V1011,""),"")</f>
        <v/>
      </c>
      <c r="AJ1011" s="101"/>
      <c r="AK1011" s="101"/>
      <c r="AL1011" s="101"/>
      <c r="AM1011" s="102" t="str">
        <f>IFERROR(IF(VLOOKUP($F1011,'Aircraft list'!$A$4:$G$39,7,FALSE)="YES",N1011,""),"")</f>
        <v/>
      </c>
      <c r="AN1011" s="112"/>
      <c r="AO1011" s="101"/>
      <c r="AP1011" s="101"/>
      <c r="AQ1011" s="101"/>
      <c r="AR1011" s="111"/>
      <c r="AS1011" s="102"/>
      <c r="AT1011" s="102"/>
    </row>
    <row r="1012" spans="1:46" s="50" customFormat="1">
      <c r="A1012" s="84"/>
      <c r="B1012" s="75"/>
      <c r="C1012" s="76"/>
      <c r="D1012" s="77"/>
      <c r="E1012" s="73" t="str">
        <f t="shared" si="48"/>
        <v/>
      </c>
      <c r="F1012" s="79"/>
      <c r="G1012" s="80"/>
      <c r="H1012" s="50" t="str">
        <f>IFERROR(IF(VLOOKUP(F1012,'Aircraft list'!$A$4:$T$59, 3,FALSE)="YES", "ME", "SE" )," ")</f>
        <v xml:space="preserve"> </v>
      </c>
      <c r="I1012" s="80"/>
      <c r="J1012" s="81" t="str">
        <f ca="1">IFERROR(IF(AND(
MOD(C1012-fctlontodouble(VLOOKUP(B1012,#REF!,4,FALSE))/360,1)&gt;=MOD((((MID((MID((IF(ISERR(A1012),"",fctsoleil(A1012,fctlattodouble(VLOOKUP(B1012,#REF!,3,FALSE)),fctlontodouble(VLOOKUP(B1012,#REF!,4,FALSE)),FALSE))),1,4)),1,2))*60+MID((MID((IF(ISERR(A1012),"",fctsoleil(A1012,fctlattodouble(VLOOKUP(B1012,#REF!,3,FALSE)),fctlontodouble(VLOOKUP(B1012,#REF!,4,FALSE)),FALSE))),1,4)),3,4))/(60*24))-fctlontodouble(VLOOKUP(B1012,#REF!,4,FALSE))/360,1),
MOD(C1012-fctlontodouble(VLOOKUP(B1012,#REF!,4,FALSE))/360,1)&lt;MOD((((MID((MID((IF(ISERR(A1012),"",fctsoleil(A1012,fctlattodouble(VLOOKUP(B1012,#REF!,3,FALSE)),fctlontodouble(VLOOKUP(B1012,#REF!,4,FALSE)),FALSE))),7,4)),1,2))*60+MID((MID((IF(ISERR(A1012),"",fctsoleil(A1012,fctlattodouble(VLOOKUP(B1012,#REF!,3,FALSE)),fctlontodouble(VLOOKUP(B1012,#REF!,4,FALSE)),FALSE))),7,4)),3,4))/(60*24))-fctlontodouble(VLOOKUP(B1012,#REF!,4,FALSE))/360,1)
),1,""),"")</f>
        <v/>
      </c>
      <c r="K1012" s="82" t="str">
        <f t="shared" si="49"/>
        <v/>
      </c>
      <c r="L1012" s="79" t="str">
        <f ca="1">IFERROR(IF(AND(
MOD(E1012-fctlontodouble(VLOOKUP(D1012,#REF!,4,FALSE))/360,1)&gt;=MOD((((MID((MID((IF(ISERR(A1012),"",fctsoleil(A1012,fctlattodouble(VLOOKUP(D1012,#REF!,3,FALSE)),fctlontodouble(VLOOKUP(D1012,#REF!,4,FALSE)),FALSE))),1,4)),1,2))*60+MID((MID((IF(ISERR(A1012),"",fctsoleil(A1012,fctlattodouble(VLOOKUP(D1012,#REF!,3,FALSE)),fctlontodouble(VLOOKUP(D1012,#REF!,4,FALSE)),FALSE))),1,4)),3,4))/(60*24))-fctlontodouble(VLOOKUP(D1012,#REF!,4,FALSE))/360,1),
MOD(E1012-fctlontodouble(VLOOKUP(D1012,#REF!,4,FALSE))/360,1)&lt;MOD((((MID((MID((IF(ISERR(A1012),"",fctsoleil(A1012,fctlattodouble(VLOOKUP(D1012,#REF!,3,FALSE)),fctlontodouble(VLOOKUP(D1012,#REF!,4,FALSE)),FALSE))),7,4)),1,2))*60+MID((MID((IF(ISERR(A1012),"",fctsoleil(A1012,fctlattodouble(VLOOKUP(D1012,#REF!,3,FALSE)),fctlontodouble(VLOOKUP(D1012,#REF!,4,FALSE)),FALSE))),7,4)),3,4))/(60*24))-fctlontodouble(VLOOKUP(D1012,#REF!,4,FALSE))/360,1)
),1," "),"")</f>
        <v/>
      </c>
      <c r="M1012" s="79" t="str">
        <f t="shared" si="50"/>
        <v/>
      </c>
      <c r="N1012" s="94"/>
      <c r="O1012" s="83"/>
      <c r="P1012" s="95"/>
      <c r="Q1012" s="96"/>
      <c r="R1012" s="97" t="str">
        <f>IF(AND(A1012&lt;&gt;0,B1012&lt;&gt;0,D1012&lt;&gt;0,C1012&lt;&gt;0,N1012&lt;&gt;0),(vol_de_nuit(B1012,D1012,A1012,C1012,N1012/24)*24),"")</f>
        <v/>
      </c>
      <c r="S1012" s="98"/>
      <c r="T1012" s="95"/>
      <c r="U1012" s="99"/>
      <c r="V1012" s="100"/>
      <c r="W1012" s="101"/>
      <c r="X1012" s="116" t="str">
        <f>IFERROR(IF(AND(VLOOKUP($F1012,'Aircraft list'!$A$4:$G$39,2,FALSE)="YES",VLOOKUP($F1012,'Aircraft list'!$A$4:$G$39,4,FALSE)="YES"),T1012,""),"")</f>
        <v/>
      </c>
      <c r="Y1012" s="115" t="str">
        <f>IFERROR(IF(AND(VLOOKUP($F1012,'Aircraft list'!$A$4:$G$39,2,FALSE)="YES",VLOOKUP($F1012,'Aircraft list'!$A$4:$G$39,4,FALSE)="YES"),V1012,""),"")</f>
        <v/>
      </c>
      <c r="Z1012" s="116" t="str">
        <f>IFERROR(IF(AND(VLOOKUP($F1012,'Aircraft list'!$A$4:$G$39,3,FALSE)="YES",VLOOKUP($F1012,'Aircraft list'!$A$4:$G$39,4,FALSE)="YES"),T1012,""),"")</f>
        <v/>
      </c>
      <c r="AA1012" s="115" t="str">
        <f>IFERROR(IF(AND(VLOOKUP($F1012,'Aircraft list'!$A$4:$G$39,3,FALSE)="YES",VLOOKUP($F1012,'Aircraft list'!$A$4:$G$39,4,FALSE)="YES"),V1012,""),"")</f>
        <v/>
      </c>
      <c r="AB1012" s="116" t="str">
        <f>IFERROR(IF(AND(VLOOKUP($F1012,'Aircraft list'!$A$4:$G$39,2,FALSE)="YES",VLOOKUP($F1012,'Aircraft list'!$A$4:$G$39,6,FALSE)="YES"),T1012,""),"")</f>
        <v/>
      </c>
      <c r="AC1012" s="115" t="str">
        <f>IFERROR(IF(AND(VLOOKUP($F1012,'Aircraft list'!$A$4:$G$39,2,FALSE)="YES",VLOOKUP($F1012,'Aircraft list'!$A$4:$G$39,6,FALSE)="YES"),V1012,""),"")</f>
        <v/>
      </c>
      <c r="AD1012" s="116" t="str">
        <f>IFERROR(IF(AND(VLOOKUP($F1012,'Aircraft list'!$A$4:$G$39,3,FALSE)="YES",VLOOKUP($F1012,'Aircraft list'!$A$4:$G$39,6,FALSE)="YES"),T1012,""),"")</f>
        <v/>
      </c>
      <c r="AE1012" s="117" t="str">
        <f>IFERROR(IF(AND(VLOOKUP($F1012,'Aircraft list'!$A$4:$G$39,3,FALSE)="YES",VLOOKUP($F1012,'Aircraft list'!$A$4:$G$39,6,FALSE)="YES"),U1012,""),"")</f>
        <v/>
      </c>
      <c r="AF1012" s="115" t="str">
        <f>IFERROR(IF(AND(VLOOKUP($F1012,'Aircraft list'!$A$4:$G$39,3,FALSE)="YES",VLOOKUP($F1012,'Aircraft list'!$A$4:$G$39,6,FALSE)="YES"),V1012,""),"")</f>
        <v/>
      </c>
      <c r="AG1012" s="116" t="str">
        <f>IFERROR(IF(VLOOKUP($F1012,'Aircraft list'!$A$4:$G$39,5,FALSE)="YES",T1012,""),"")</f>
        <v/>
      </c>
      <c r="AH1012" s="117" t="str">
        <f>IFERROR(IF(VLOOKUP($F1012,'Aircraft list'!$A$4:$G$39,5,FALSE)="YES",U1012,""),"")</f>
        <v/>
      </c>
      <c r="AI1012" s="115" t="str">
        <f>IFERROR(IF(VLOOKUP($F1012,'Aircraft list'!$A$4:$G$39,5,FALSE)="YES",V1012,""),"")</f>
        <v/>
      </c>
      <c r="AJ1012" s="101"/>
      <c r="AK1012" s="101"/>
      <c r="AL1012" s="101"/>
      <c r="AM1012" s="102" t="str">
        <f>IFERROR(IF(VLOOKUP($F1012,'Aircraft list'!$A$4:$G$39,7,FALSE)="YES",N1012,""),"")</f>
        <v/>
      </c>
      <c r="AN1012" s="112"/>
      <c r="AO1012" s="101"/>
      <c r="AP1012" s="101"/>
      <c r="AQ1012" s="101"/>
      <c r="AR1012" s="111"/>
      <c r="AS1012" s="102"/>
      <c r="AT1012" s="102"/>
    </row>
    <row r="1013" spans="1:46" s="50" customFormat="1">
      <c r="A1013" s="84"/>
      <c r="B1013" s="75"/>
      <c r="C1013" s="76"/>
      <c r="D1013" s="77"/>
      <c r="E1013" s="73" t="str">
        <f t="shared" si="48"/>
        <v/>
      </c>
      <c r="F1013" s="79"/>
      <c r="G1013" s="80"/>
      <c r="H1013" s="50" t="str">
        <f>IFERROR(IF(VLOOKUP(F1013,'Aircraft list'!$A$4:$T$59, 3,FALSE)="YES", "ME", "SE" )," ")</f>
        <v xml:space="preserve"> </v>
      </c>
      <c r="I1013" s="80"/>
      <c r="J1013" s="81" t="str">
        <f ca="1">IFERROR(IF(AND(
MOD(C1013-fctlontodouble(VLOOKUP(B1013,#REF!,4,FALSE))/360,1)&gt;=MOD((((MID((MID((IF(ISERR(A1013),"",fctsoleil(A1013,fctlattodouble(VLOOKUP(B1013,#REF!,3,FALSE)),fctlontodouble(VLOOKUP(B1013,#REF!,4,FALSE)),FALSE))),1,4)),1,2))*60+MID((MID((IF(ISERR(A1013),"",fctsoleil(A1013,fctlattodouble(VLOOKUP(B1013,#REF!,3,FALSE)),fctlontodouble(VLOOKUP(B1013,#REF!,4,FALSE)),FALSE))),1,4)),3,4))/(60*24))-fctlontodouble(VLOOKUP(B1013,#REF!,4,FALSE))/360,1),
MOD(C1013-fctlontodouble(VLOOKUP(B1013,#REF!,4,FALSE))/360,1)&lt;MOD((((MID((MID((IF(ISERR(A1013),"",fctsoleil(A1013,fctlattodouble(VLOOKUP(B1013,#REF!,3,FALSE)),fctlontodouble(VLOOKUP(B1013,#REF!,4,FALSE)),FALSE))),7,4)),1,2))*60+MID((MID((IF(ISERR(A1013),"",fctsoleil(A1013,fctlattodouble(VLOOKUP(B1013,#REF!,3,FALSE)),fctlontodouble(VLOOKUP(B1013,#REF!,4,FALSE)),FALSE))),7,4)),3,4))/(60*24))-fctlontodouble(VLOOKUP(B1013,#REF!,4,FALSE))/360,1)
),1,""),"")</f>
        <v/>
      </c>
      <c r="K1013" s="82" t="str">
        <f t="shared" si="49"/>
        <v/>
      </c>
      <c r="L1013" s="79" t="str">
        <f ca="1">IFERROR(IF(AND(
MOD(E1013-fctlontodouble(VLOOKUP(D1013,#REF!,4,FALSE))/360,1)&gt;=MOD((((MID((MID((IF(ISERR(A1013),"",fctsoleil(A1013,fctlattodouble(VLOOKUP(D1013,#REF!,3,FALSE)),fctlontodouble(VLOOKUP(D1013,#REF!,4,FALSE)),FALSE))),1,4)),1,2))*60+MID((MID((IF(ISERR(A1013),"",fctsoleil(A1013,fctlattodouble(VLOOKUP(D1013,#REF!,3,FALSE)),fctlontodouble(VLOOKUP(D1013,#REF!,4,FALSE)),FALSE))),1,4)),3,4))/(60*24))-fctlontodouble(VLOOKUP(D1013,#REF!,4,FALSE))/360,1),
MOD(E1013-fctlontodouble(VLOOKUP(D1013,#REF!,4,FALSE))/360,1)&lt;MOD((((MID((MID((IF(ISERR(A1013),"",fctsoleil(A1013,fctlattodouble(VLOOKUP(D1013,#REF!,3,FALSE)),fctlontodouble(VLOOKUP(D1013,#REF!,4,FALSE)),FALSE))),7,4)),1,2))*60+MID((MID((IF(ISERR(A1013),"",fctsoleil(A1013,fctlattodouble(VLOOKUP(D1013,#REF!,3,FALSE)),fctlontodouble(VLOOKUP(D1013,#REF!,4,FALSE)),FALSE))),7,4)),3,4))/(60*24))-fctlontodouble(VLOOKUP(D1013,#REF!,4,FALSE))/360,1)
),1," "),"")</f>
        <v/>
      </c>
      <c r="M1013" s="79" t="str">
        <f t="shared" si="50"/>
        <v/>
      </c>
      <c r="N1013" s="94"/>
      <c r="O1013" s="83"/>
      <c r="P1013" s="95"/>
      <c r="Q1013" s="96"/>
      <c r="R1013" s="97" t="str">
        <f>IF(AND(A1013&lt;&gt;0,B1013&lt;&gt;0,D1013&lt;&gt;0,C1013&lt;&gt;0,N1013&lt;&gt;0),(vol_de_nuit(B1013,D1013,A1013,C1013,N1013/24)*24),"")</f>
        <v/>
      </c>
      <c r="S1013" s="98"/>
      <c r="T1013" s="95"/>
      <c r="U1013" s="99"/>
      <c r="V1013" s="100"/>
      <c r="W1013" s="101"/>
      <c r="X1013" s="116" t="str">
        <f>IFERROR(IF(AND(VLOOKUP($F1013,'Aircraft list'!$A$4:$G$39,2,FALSE)="YES",VLOOKUP($F1013,'Aircraft list'!$A$4:$G$39,4,FALSE)="YES"),T1013,""),"")</f>
        <v/>
      </c>
      <c r="Y1013" s="115" t="str">
        <f>IFERROR(IF(AND(VLOOKUP($F1013,'Aircraft list'!$A$4:$G$39,2,FALSE)="YES",VLOOKUP($F1013,'Aircraft list'!$A$4:$G$39,4,FALSE)="YES"),V1013,""),"")</f>
        <v/>
      </c>
      <c r="Z1013" s="116" t="str">
        <f>IFERROR(IF(AND(VLOOKUP($F1013,'Aircraft list'!$A$4:$G$39,3,FALSE)="YES",VLOOKUP($F1013,'Aircraft list'!$A$4:$G$39,4,FALSE)="YES"),T1013,""),"")</f>
        <v/>
      </c>
      <c r="AA1013" s="115" t="str">
        <f>IFERROR(IF(AND(VLOOKUP($F1013,'Aircraft list'!$A$4:$G$39,3,FALSE)="YES",VLOOKUP($F1013,'Aircraft list'!$A$4:$G$39,4,FALSE)="YES"),V1013,""),"")</f>
        <v/>
      </c>
      <c r="AB1013" s="116" t="str">
        <f>IFERROR(IF(AND(VLOOKUP($F1013,'Aircraft list'!$A$4:$G$39,2,FALSE)="YES",VLOOKUP($F1013,'Aircraft list'!$A$4:$G$39,6,FALSE)="YES"),T1013,""),"")</f>
        <v/>
      </c>
      <c r="AC1013" s="115" t="str">
        <f>IFERROR(IF(AND(VLOOKUP($F1013,'Aircraft list'!$A$4:$G$39,2,FALSE)="YES",VLOOKUP($F1013,'Aircraft list'!$A$4:$G$39,6,FALSE)="YES"),V1013,""),"")</f>
        <v/>
      </c>
      <c r="AD1013" s="116" t="str">
        <f>IFERROR(IF(AND(VLOOKUP($F1013,'Aircraft list'!$A$4:$G$39,3,FALSE)="YES",VLOOKUP($F1013,'Aircraft list'!$A$4:$G$39,6,FALSE)="YES"),T1013,""),"")</f>
        <v/>
      </c>
      <c r="AE1013" s="117" t="str">
        <f>IFERROR(IF(AND(VLOOKUP($F1013,'Aircraft list'!$A$4:$G$39,3,FALSE)="YES",VLOOKUP($F1013,'Aircraft list'!$A$4:$G$39,6,FALSE)="YES"),U1013,""),"")</f>
        <v/>
      </c>
      <c r="AF1013" s="115" t="str">
        <f>IFERROR(IF(AND(VLOOKUP($F1013,'Aircraft list'!$A$4:$G$39,3,FALSE)="YES",VLOOKUP($F1013,'Aircraft list'!$A$4:$G$39,6,FALSE)="YES"),V1013,""),"")</f>
        <v/>
      </c>
      <c r="AG1013" s="116" t="str">
        <f>IFERROR(IF(VLOOKUP($F1013,'Aircraft list'!$A$4:$G$39,5,FALSE)="YES",T1013,""),"")</f>
        <v/>
      </c>
      <c r="AH1013" s="117" t="str">
        <f>IFERROR(IF(VLOOKUP($F1013,'Aircraft list'!$A$4:$G$39,5,FALSE)="YES",U1013,""),"")</f>
        <v/>
      </c>
      <c r="AI1013" s="115" t="str">
        <f>IFERROR(IF(VLOOKUP($F1013,'Aircraft list'!$A$4:$G$39,5,FALSE)="YES",V1013,""),"")</f>
        <v/>
      </c>
      <c r="AJ1013" s="101"/>
      <c r="AK1013" s="101"/>
      <c r="AL1013" s="101"/>
      <c r="AM1013" s="102" t="str">
        <f>IFERROR(IF(VLOOKUP($F1013,'Aircraft list'!$A$4:$G$39,7,FALSE)="YES",N1013,""),"")</f>
        <v/>
      </c>
      <c r="AN1013" s="112"/>
      <c r="AO1013" s="101"/>
      <c r="AP1013" s="101"/>
      <c r="AQ1013" s="101"/>
      <c r="AR1013" s="111"/>
      <c r="AS1013" s="102"/>
      <c r="AT1013" s="102"/>
    </row>
    <row r="1014" spans="1:46" s="50" customFormat="1">
      <c r="A1014" s="84"/>
      <c r="B1014" s="75"/>
      <c r="C1014" s="76"/>
      <c r="D1014" s="77"/>
      <c r="E1014" s="73" t="str">
        <f t="shared" si="48"/>
        <v/>
      </c>
      <c r="F1014" s="79"/>
      <c r="G1014" s="80"/>
      <c r="H1014" s="50" t="str">
        <f>IFERROR(IF(VLOOKUP(F1014,'Aircraft list'!$A$4:$T$59, 3,FALSE)="YES", "ME", "SE" )," ")</f>
        <v xml:space="preserve"> </v>
      </c>
      <c r="I1014" s="80"/>
      <c r="J1014" s="81" t="str">
        <f ca="1">IFERROR(IF(AND(
MOD(C1014-fctlontodouble(VLOOKUP(B1014,#REF!,4,FALSE))/360,1)&gt;=MOD((((MID((MID((IF(ISERR(A1014),"",fctsoleil(A1014,fctlattodouble(VLOOKUP(B1014,#REF!,3,FALSE)),fctlontodouble(VLOOKUP(B1014,#REF!,4,FALSE)),FALSE))),1,4)),1,2))*60+MID((MID((IF(ISERR(A1014),"",fctsoleil(A1014,fctlattodouble(VLOOKUP(B1014,#REF!,3,FALSE)),fctlontodouble(VLOOKUP(B1014,#REF!,4,FALSE)),FALSE))),1,4)),3,4))/(60*24))-fctlontodouble(VLOOKUP(B1014,#REF!,4,FALSE))/360,1),
MOD(C1014-fctlontodouble(VLOOKUP(B1014,#REF!,4,FALSE))/360,1)&lt;MOD((((MID((MID((IF(ISERR(A1014),"",fctsoleil(A1014,fctlattodouble(VLOOKUP(B1014,#REF!,3,FALSE)),fctlontodouble(VLOOKUP(B1014,#REF!,4,FALSE)),FALSE))),7,4)),1,2))*60+MID((MID((IF(ISERR(A1014),"",fctsoleil(A1014,fctlattodouble(VLOOKUP(B1014,#REF!,3,FALSE)),fctlontodouble(VLOOKUP(B1014,#REF!,4,FALSE)),FALSE))),7,4)),3,4))/(60*24))-fctlontodouble(VLOOKUP(B1014,#REF!,4,FALSE))/360,1)
),1,""),"")</f>
        <v/>
      </c>
      <c r="K1014" s="82" t="str">
        <f t="shared" si="49"/>
        <v/>
      </c>
      <c r="L1014" s="79" t="str">
        <f ca="1">IFERROR(IF(AND(
MOD(E1014-fctlontodouble(VLOOKUP(D1014,#REF!,4,FALSE))/360,1)&gt;=MOD((((MID((MID((IF(ISERR(A1014),"",fctsoleil(A1014,fctlattodouble(VLOOKUP(D1014,#REF!,3,FALSE)),fctlontodouble(VLOOKUP(D1014,#REF!,4,FALSE)),FALSE))),1,4)),1,2))*60+MID((MID((IF(ISERR(A1014),"",fctsoleil(A1014,fctlattodouble(VLOOKUP(D1014,#REF!,3,FALSE)),fctlontodouble(VLOOKUP(D1014,#REF!,4,FALSE)),FALSE))),1,4)),3,4))/(60*24))-fctlontodouble(VLOOKUP(D1014,#REF!,4,FALSE))/360,1),
MOD(E1014-fctlontodouble(VLOOKUP(D1014,#REF!,4,FALSE))/360,1)&lt;MOD((((MID((MID((IF(ISERR(A1014),"",fctsoleil(A1014,fctlattodouble(VLOOKUP(D1014,#REF!,3,FALSE)),fctlontodouble(VLOOKUP(D1014,#REF!,4,FALSE)),FALSE))),7,4)),1,2))*60+MID((MID((IF(ISERR(A1014),"",fctsoleil(A1014,fctlattodouble(VLOOKUP(D1014,#REF!,3,FALSE)),fctlontodouble(VLOOKUP(D1014,#REF!,4,FALSE)),FALSE))),7,4)),3,4))/(60*24))-fctlontodouble(VLOOKUP(D1014,#REF!,4,FALSE))/360,1)
),1," "),"")</f>
        <v/>
      </c>
      <c r="M1014" s="79" t="str">
        <f t="shared" si="50"/>
        <v/>
      </c>
      <c r="N1014" s="94"/>
      <c r="O1014" s="83"/>
      <c r="P1014" s="95"/>
      <c r="Q1014" s="96"/>
      <c r="R1014" s="97" t="str">
        <f>IF(AND(A1014&lt;&gt;0,B1014&lt;&gt;0,D1014&lt;&gt;0,C1014&lt;&gt;0,N1014&lt;&gt;0),(vol_de_nuit(B1014,D1014,A1014,C1014,N1014/24)*24),"")</f>
        <v/>
      </c>
      <c r="S1014" s="98"/>
      <c r="T1014" s="95"/>
      <c r="U1014" s="99"/>
      <c r="V1014" s="100"/>
      <c r="W1014" s="101"/>
      <c r="X1014" s="116" t="str">
        <f>IFERROR(IF(AND(VLOOKUP($F1014,'Aircraft list'!$A$4:$G$39,2,FALSE)="YES",VLOOKUP($F1014,'Aircraft list'!$A$4:$G$39,4,FALSE)="YES"),T1014,""),"")</f>
        <v/>
      </c>
      <c r="Y1014" s="115" t="str">
        <f>IFERROR(IF(AND(VLOOKUP($F1014,'Aircraft list'!$A$4:$G$39,2,FALSE)="YES",VLOOKUP($F1014,'Aircraft list'!$A$4:$G$39,4,FALSE)="YES"),V1014,""),"")</f>
        <v/>
      </c>
      <c r="Z1014" s="116" t="str">
        <f>IFERROR(IF(AND(VLOOKUP($F1014,'Aircraft list'!$A$4:$G$39,3,FALSE)="YES",VLOOKUP($F1014,'Aircraft list'!$A$4:$G$39,4,FALSE)="YES"),T1014,""),"")</f>
        <v/>
      </c>
      <c r="AA1014" s="115" t="str">
        <f>IFERROR(IF(AND(VLOOKUP($F1014,'Aircraft list'!$A$4:$G$39,3,FALSE)="YES",VLOOKUP($F1014,'Aircraft list'!$A$4:$G$39,4,FALSE)="YES"),V1014,""),"")</f>
        <v/>
      </c>
      <c r="AB1014" s="116" t="str">
        <f>IFERROR(IF(AND(VLOOKUP($F1014,'Aircraft list'!$A$4:$G$39,2,FALSE)="YES",VLOOKUP($F1014,'Aircraft list'!$A$4:$G$39,6,FALSE)="YES"),T1014,""),"")</f>
        <v/>
      </c>
      <c r="AC1014" s="115" t="str">
        <f>IFERROR(IF(AND(VLOOKUP($F1014,'Aircraft list'!$A$4:$G$39,2,FALSE)="YES",VLOOKUP($F1014,'Aircraft list'!$A$4:$G$39,6,FALSE)="YES"),V1014,""),"")</f>
        <v/>
      </c>
      <c r="AD1014" s="116" t="str">
        <f>IFERROR(IF(AND(VLOOKUP($F1014,'Aircraft list'!$A$4:$G$39,3,FALSE)="YES",VLOOKUP($F1014,'Aircraft list'!$A$4:$G$39,6,FALSE)="YES"),T1014,""),"")</f>
        <v/>
      </c>
      <c r="AE1014" s="117" t="str">
        <f>IFERROR(IF(AND(VLOOKUP($F1014,'Aircraft list'!$A$4:$G$39,3,FALSE)="YES",VLOOKUP($F1014,'Aircraft list'!$A$4:$G$39,6,FALSE)="YES"),U1014,""),"")</f>
        <v/>
      </c>
      <c r="AF1014" s="115" t="str">
        <f>IFERROR(IF(AND(VLOOKUP($F1014,'Aircraft list'!$A$4:$G$39,3,FALSE)="YES",VLOOKUP($F1014,'Aircraft list'!$A$4:$G$39,6,FALSE)="YES"),V1014,""),"")</f>
        <v/>
      </c>
      <c r="AG1014" s="116" t="str">
        <f>IFERROR(IF(VLOOKUP($F1014,'Aircraft list'!$A$4:$G$39,5,FALSE)="YES",T1014,""),"")</f>
        <v/>
      </c>
      <c r="AH1014" s="117" t="str">
        <f>IFERROR(IF(VLOOKUP($F1014,'Aircraft list'!$A$4:$G$39,5,FALSE)="YES",U1014,""),"")</f>
        <v/>
      </c>
      <c r="AI1014" s="115" t="str">
        <f>IFERROR(IF(VLOOKUP($F1014,'Aircraft list'!$A$4:$G$39,5,FALSE)="YES",V1014,""),"")</f>
        <v/>
      </c>
      <c r="AJ1014" s="101"/>
      <c r="AK1014" s="101"/>
      <c r="AL1014" s="101"/>
      <c r="AM1014" s="102" t="str">
        <f>IFERROR(IF(VLOOKUP($F1014,'Aircraft list'!$A$4:$G$39,7,FALSE)="YES",N1014,""),"")</f>
        <v/>
      </c>
      <c r="AN1014" s="112"/>
      <c r="AO1014" s="101"/>
      <c r="AP1014" s="101"/>
      <c r="AQ1014" s="101"/>
      <c r="AR1014" s="111"/>
      <c r="AS1014" s="102"/>
      <c r="AT1014" s="102"/>
    </row>
    <row r="1015" spans="1:46" s="50" customFormat="1">
      <c r="A1015" s="84"/>
      <c r="B1015" s="75"/>
      <c r="C1015" s="76"/>
      <c r="D1015" s="77"/>
      <c r="E1015" s="73" t="str">
        <f t="shared" si="48"/>
        <v/>
      </c>
      <c r="F1015" s="79"/>
      <c r="G1015" s="80"/>
      <c r="H1015" s="50" t="str">
        <f>IFERROR(IF(VLOOKUP(F1015,'Aircraft list'!$A$4:$T$59, 3,FALSE)="YES", "ME", "SE" )," ")</f>
        <v xml:space="preserve"> </v>
      </c>
      <c r="I1015" s="80"/>
      <c r="J1015" s="81" t="str">
        <f ca="1">IFERROR(IF(AND(
MOD(C1015-fctlontodouble(VLOOKUP(B1015,#REF!,4,FALSE))/360,1)&gt;=MOD((((MID((MID((IF(ISERR(A1015),"",fctsoleil(A1015,fctlattodouble(VLOOKUP(B1015,#REF!,3,FALSE)),fctlontodouble(VLOOKUP(B1015,#REF!,4,FALSE)),FALSE))),1,4)),1,2))*60+MID((MID((IF(ISERR(A1015),"",fctsoleil(A1015,fctlattodouble(VLOOKUP(B1015,#REF!,3,FALSE)),fctlontodouble(VLOOKUP(B1015,#REF!,4,FALSE)),FALSE))),1,4)),3,4))/(60*24))-fctlontodouble(VLOOKUP(B1015,#REF!,4,FALSE))/360,1),
MOD(C1015-fctlontodouble(VLOOKUP(B1015,#REF!,4,FALSE))/360,1)&lt;MOD((((MID((MID((IF(ISERR(A1015),"",fctsoleil(A1015,fctlattodouble(VLOOKUP(B1015,#REF!,3,FALSE)),fctlontodouble(VLOOKUP(B1015,#REF!,4,FALSE)),FALSE))),7,4)),1,2))*60+MID((MID((IF(ISERR(A1015),"",fctsoleil(A1015,fctlattodouble(VLOOKUP(B1015,#REF!,3,FALSE)),fctlontodouble(VLOOKUP(B1015,#REF!,4,FALSE)),FALSE))),7,4)),3,4))/(60*24))-fctlontodouble(VLOOKUP(B1015,#REF!,4,FALSE))/360,1)
),1,""),"")</f>
        <v/>
      </c>
      <c r="K1015" s="82" t="str">
        <f t="shared" si="49"/>
        <v/>
      </c>
      <c r="L1015" s="79" t="str">
        <f ca="1">IFERROR(IF(AND(
MOD(E1015-fctlontodouble(VLOOKUP(D1015,#REF!,4,FALSE))/360,1)&gt;=MOD((((MID((MID((IF(ISERR(A1015),"",fctsoleil(A1015,fctlattodouble(VLOOKUP(D1015,#REF!,3,FALSE)),fctlontodouble(VLOOKUP(D1015,#REF!,4,FALSE)),FALSE))),1,4)),1,2))*60+MID((MID((IF(ISERR(A1015),"",fctsoleil(A1015,fctlattodouble(VLOOKUP(D1015,#REF!,3,FALSE)),fctlontodouble(VLOOKUP(D1015,#REF!,4,FALSE)),FALSE))),1,4)),3,4))/(60*24))-fctlontodouble(VLOOKUP(D1015,#REF!,4,FALSE))/360,1),
MOD(E1015-fctlontodouble(VLOOKUP(D1015,#REF!,4,FALSE))/360,1)&lt;MOD((((MID((MID((IF(ISERR(A1015),"",fctsoleil(A1015,fctlattodouble(VLOOKUP(D1015,#REF!,3,FALSE)),fctlontodouble(VLOOKUP(D1015,#REF!,4,FALSE)),FALSE))),7,4)),1,2))*60+MID((MID((IF(ISERR(A1015),"",fctsoleil(A1015,fctlattodouble(VLOOKUP(D1015,#REF!,3,FALSE)),fctlontodouble(VLOOKUP(D1015,#REF!,4,FALSE)),FALSE))),7,4)),3,4))/(60*24))-fctlontodouble(VLOOKUP(D1015,#REF!,4,FALSE))/360,1)
),1," "),"")</f>
        <v/>
      </c>
      <c r="M1015" s="79" t="str">
        <f t="shared" si="50"/>
        <v/>
      </c>
      <c r="N1015" s="94"/>
      <c r="O1015" s="83"/>
      <c r="P1015" s="95"/>
      <c r="Q1015" s="96"/>
      <c r="R1015" s="97" t="str">
        <f>IF(AND(A1015&lt;&gt;0,B1015&lt;&gt;0,D1015&lt;&gt;0,C1015&lt;&gt;0,N1015&lt;&gt;0),(vol_de_nuit(B1015,D1015,A1015,C1015,N1015/24)*24),"")</f>
        <v/>
      </c>
      <c r="S1015" s="98"/>
      <c r="T1015" s="95"/>
      <c r="U1015" s="99"/>
      <c r="V1015" s="100"/>
      <c r="W1015" s="101"/>
      <c r="X1015" s="116" t="str">
        <f>IFERROR(IF(AND(VLOOKUP($F1015,'Aircraft list'!$A$4:$G$39,2,FALSE)="YES",VLOOKUP($F1015,'Aircraft list'!$A$4:$G$39,4,FALSE)="YES"),T1015,""),"")</f>
        <v/>
      </c>
      <c r="Y1015" s="115" t="str">
        <f>IFERROR(IF(AND(VLOOKUP($F1015,'Aircraft list'!$A$4:$G$39,2,FALSE)="YES",VLOOKUP($F1015,'Aircraft list'!$A$4:$G$39,4,FALSE)="YES"),V1015,""),"")</f>
        <v/>
      </c>
      <c r="Z1015" s="116" t="str">
        <f>IFERROR(IF(AND(VLOOKUP($F1015,'Aircraft list'!$A$4:$G$39,3,FALSE)="YES",VLOOKUP($F1015,'Aircraft list'!$A$4:$G$39,4,FALSE)="YES"),T1015,""),"")</f>
        <v/>
      </c>
      <c r="AA1015" s="115" t="str">
        <f>IFERROR(IF(AND(VLOOKUP($F1015,'Aircraft list'!$A$4:$G$39,3,FALSE)="YES",VLOOKUP($F1015,'Aircraft list'!$A$4:$G$39,4,FALSE)="YES"),V1015,""),"")</f>
        <v/>
      </c>
      <c r="AB1015" s="116" t="str">
        <f>IFERROR(IF(AND(VLOOKUP($F1015,'Aircraft list'!$A$4:$G$39,2,FALSE)="YES",VLOOKUP($F1015,'Aircraft list'!$A$4:$G$39,6,FALSE)="YES"),T1015,""),"")</f>
        <v/>
      </c>
      <c r="AC1015" s="115" t="str">
        <f>IFERROR(IF(AND(VLOOKUP($F1015,'Aircraft list'!$A$4:$G$39,2,FALSE)="YES",VLOOKUP($F1015,'Aircraft list'!$A$4:$G$39,6,FALSE)="YES"),V1015,""),"")</f>
        <v/>
      </c>
      <c r="AD1015" s="116" t="str">
        <f>IFERROR(IF(AND(VLOOKUP($F1015,'Aircraft list'!$A$4:$G$39,3,FALSE)="YES",VLOOKUP($F1015,'Aircraft list'!$A$4:$G$39,6,FALSE)="YES"),T1015,""),"")</f>
        <v/>
      </c>
      <c r="AE1015" s="117" t="str">
        <f>IFERROR(IF(AND(VLOOKUP($F1015,'Aircraft list'!$A$4:$G$39,3,FALSE)="YES",VLOOKUP($F1015,'Aircraft list'!$A$4:$G$39,6,FALSE)="YES"),U1015,""),"")</f>
        <v/>
      </c>
      <c r="AF1015" s="115" t="str">
        <f>IFERROR(IF(AND(VLOOKUP($F1015,'Aircraft list'!$A$4:$G$39,3,FALSE)="YES",VLOOKUP($F1015,'Aircraft list'!$A$4:$G$39,6,FALSE)="YES"),V1015,""),"")</f>
        <v/>
      </c>
      <c r="AG1015" s="116" t="str">
        <f>IFERROR(IF(VLOOKUP($F1015,'Aircraft list'!$A$4:$G$39,5,FALSE)="YES",T1015,""),"")</f>
        <v/>
      </c>
      <c r="AH1015" s="117" t="str">
        <f>IFERROR(IF(VLOOKUP($F1015,'Aircraft list'!$A$4:$G$39,5,FALSE)="YES",U1015,""),"")</f>
        <v/>
      </c>
      <c r="AI1015" s="115" t="str">
        <f>IFERROR(IF(VLOOKUP($F1015,'Aircraft list'!$A$4:$G$39,5,FALSE)="YES",V1015,""),"")</f>
        <v/>
      </c>
      <c r="AJ1015" s="101"/>
      <c r="AK1015" s="101"/>
      <c r="AL1015" s="101"/>
      <c r="AM1015" s="102" t="str">
        <f>IFERROR(IF(VLOOKUP($F1015,'Aircraft list'!$A$4:$G$39,7,FALSE)="YES",N1015,""),"")</f>
        <v/>
      </c>
      <c r="AN1015" s="112"/>
      <c r="AO1015" s="101"/>
      <c r="AP1015" s="101"/>
      <c r="AQ1015" s="101"/>
      <c r="AR1015" s="111"/>
      <c r="AS1015" s="102"/>
      <c r="AT1015" s="102"/>
    </row>
    <row r="1016" spans="1:46" s="50" customFormat="1">
      <c r="A1016" s="84"/>
      <c r="B1016" s="75"/>
      <c r="C1016" s="76"/>
      <c r="D1016" s="77"/>
      <c r="E1016" s="73" t="str">
        <f t="shared" si="48"/>
        <v/>
      </c>
      <c r="F1016" s="79"/>
      <c r="G1016" s="80"/>
      <c r="H1016" s="50" t="str">
        <f>IFERROR(IF(VLOOKUP(F1016,'Aircraft list'!$A$4:$T$59, 3,FALSE)="YES", "ME", "SE" )," ")</f>
        <v xml:space="preserve"> </v>
      </c>
      <c r="I1016" s="80"/>
      <c r="J1016" s="81" t="str">
        <f ca="1">IFERROR(IF(AND(
MOD(C1016-fctlontodouble(VLOOKUP(B1016,#REF!,4,FALSE))/360,1)&gt;=MOD((((MID((MID((IF(ISERR(A1016),"",fctsoleil(A1016,fctlattodouble(VLOOKUP(B1016,#REF!,3,FALSE)),fctlontodouble(VLOOKUP(B1016,#REF!,4,FALSE)),FALSE))),1,4)),1,2))*60+MID((MID((IF(ISERR(A1016),"",fctsoleil(A1016,fctlattodouble(VLOOKUP(B1016,#REF!,3,FALSE)),fctlontodouble(VLOOKUP(B1016,#REF!,4,FALSE)),FALSE))),1,4)),3,4))/(60*24))-fctlontodouble(VLOOKUP(B1016,#REF!,4,FALSE))/360,1),
MOD(C1016-fctlontodouble(VLOOKUP(B1016,#REF!,4,FALSE))/360,1)&lt;MOD((((MID((MID((IF(ISERR(A1016),"",fctsoleil(A1016,fctlattodouble(VLOOKUP(B1016,#REF!,3,FALSE)),fctlontodouble(VLOOKUP(B1016,#REF!,4,FALSE)),FALSE))),7,4)),1,2))*60+MID((MID((IF(ISERR(A1016),"",fctsoleil(A1016,fctlattodouble(VLOOKUP(B1016,#REF!,3,FALSE)),fctlontodouble(VLOOKUP(B1016,#REF!,4,FALSE)),FALSE))),7,4)),3,4))/(60*24))-fctlontodouble(VLOOKUP(B1016,#REF!,4,FALSE))/360,1)
),1,""),"")</f>
        <v/>
      </c>
      <c r="K1016" s="82" t="str">
        <f t="shared" si="49"/>
        <v/>
      </c>
      <c r="L1016" s="79" t="str">
        <f ca="1">IFERROR(IF(AND(
MOD(E1016-fctlontodouble(VLOOKUP(D1016,#REF!,4,FALSE))/360,1)&gt;=MOD((((MID((MID((IF(ISERR(A1016),"",fctsoleil(A1016,fctlattodouble(VLOOKUP(D1016,#REF!,3,FALSE)),fctlontodouble(VLOOKUP(D1016,#REF!,4,FALSE)),FALSE))),1,4)),1,2))*60+MID((MID((IF(ISERR(A1016),"",fctsoleil(A1016,fctlattodouble(VLOOKUP(D1016,#REF!,3,FALSE)),fctlontodouble(VLOOKUP(D1016,#REF!,4,FALSE)),FALSE))),1,4)),3,4))/(60*24))-fctlontodouble(VLOOKUP(D1016,#REF!,4,FALSE))/360,1),
MOD(E1016-fctlontodouble(VLOOKUP(D1016,#REF!,4,FALSE))/360,1)&lt;MOD((((MID((MID((IF(ISERR(A1016),"",fctsoleil(A1016,fctlattodouble(VLOOKUP(D1016,#REF!,3,FALSE)),fctlontodouble(VLOOKUP(D1016,#REF!,4,FALSE)),FALSE))),7,4)),1,2))*60+MID((MID((IF(ISERR(A1016),"",fctsoleil(A1016,fctlattodouble(VLOOKUP(D1016,#REF!,3,FALSE)),fctlontodouble(VLOOKUP(D1016,#REF!,4,FALSE)),FALSE))),7,4)),3,4))/(60*24))-fctlontodouble(VLOOKUP(D1016,#REF!,4,FALSE))/360,1)
),1," "),"")</f>
        <v/>
      </c>
      <c r="M1016" s="79" t="str">
        <f t="shared" si="50"/>
        <v/>
      </c>
      <c r="N1016" s="94"/>
      <c r="O1016" s="83"/>
      <c r="P1016" s="95"/>
      <c r="Q1016" s="96"/>
      <c r="R1016" s="97" t="str">
        <f>IF(AND(A1016&lt;&gt;0,B1016&lt;&gt;0,D1016&lt;&gt;0,C1016&lt;&gt;0,N1016&lt;&gt;0),(vol_de_nuit(B1016,D1016,A1016,C1016,N1016/24)*24),"")</f>
        <v/>
      </c>
      <c r="S1016" s="98"/>
      <c r="T1016" s="95"/>
      <c r="U1016" s="99"/>
      <c r="V1016" s="100"/>
      <c r="W1016" s="101"/>
      <c r="X1016" s="116" t="str">
        <f>IFERROR(IF(AND(VLOOKUP($F1016,'Aircraft list'!$A$4:$G$39,2,FALSE)="YES",VLOOKUP($F1016,'Aircraft list'!$A$4:$G$39,4,FALSE)="YES"),T1016,""),"")</f>
        <v/>
      </c>
      <c r="Y1016" s="115" t="str">
        <f>IFERROR(IF(AND(VLOOKUP($F1016,'Aircraft list'!$A$4:$G$39,2,FALSE)="YES",VLOOKUP($F1016,'Aircraft list'!$A$4:$G$39,4,FALSE)="YES"),V1016,""),"")</f>
        <v/>
      </c>
      <c r="Z1016" s="116" t="str">
        <f>IFERROR(IF(AND(VLOOKUP($F1016,'Aircraft list'!$A$4:$G$39,3,FALSE)="YES",VLOOKUP($F1016,'Aircraft list'!$A$4:$G$39,4,FALSE)="YES"),T1016,""),"")</f>
        <v/>
      </c>
      <c r="AA1016" s="115" t="str">
        <f>IFERROR(IF(AND(VLOOKUP($F1016,'Aircraft list'!$A$4:$G$39,3,FALSE)="YES",VLOOKUP($F1016,'Aircraft list'!$A$4:$G$39,4,FALSE)="YES"),V1016,""),"")</f>
        <v/>
      </c>
      <c r="AB1016" s="116" t="str">
        <f>IFERROR(IF(AND(VLOOKUP($F1016,'Aircraft list'!$A$4:$G$39,2,FALSE)="YES",VLOOKUP($F1016,'Aircraft list'!$A$4:$G$39,6,FALSE)="YES"),T1016,""),"")</f>
        <v/>
      </c>
      <c r="AC1016" s="115" t="str">
        <f>IFERROR(IF(AND(VLOOKUP($F1016,'Aircraft list'!$A$4:$G$39,2,FALSE)="YES",VLOOKUP($F1016,'Aircraft list'!$A$4:$G$39,6,FALSE)="YES"),V1016,""),"")</f>
        <v/>
      </c>
      <c r="AD1016" s="116" t="str">
        <f>IFERROR(IF(AND(VLOOKUP($F1016,'Aircraft list'!$A$4:$G$39,3,FALSE)="YES",VLOOKUP($F1016,'Aircraft list'!$A$4:$G$39,6,FALSE)="YES"),T1016,""),"")</f>
        <v/>
      </c>
      <c r="AE1016" s="117" t="str">
        <f>IFERROR(IF(AND(VLOOKUP($F1016,'Aircraft list'!$A$4:$G$39,3,FALSE)="YES",VLOOKUP($F1016,'Aircraft list'!$A$4:$G$39,6,FALSE)="YES"),U1016,""),"")</f>
        <v/>
      </c>
      <c r="AF1016" s="115" t="str">
        <f>IFERROR(IF(AND(VLOOKUP($F1016,'Aircraft list'!$A$4:$G$39,3,FALSE)="YES",VLOOKUP($F1016,'Aircraft list'!$A$4:$G$39,6,FALSE)="YES"),V1016,""),"")</f>
        <v/>
      </c>
      <c r="AG1016" s="116" t="str">
        <f>IFERROR(IF(VLOOKUP($F1016,'Aircraft list'!$A$4:$G$39,5,FALSE)="YES",T1016,""),"")</f>
        <v/>
      </c>
      <c r="AH1016" s="117" t="str">
        <f>IFERROR(IF(VLOOKUP($F1016,'Aircraft list'!$A$4:$G$39,5,FALSE)="YES",U1016,""),"")</f>
        <v/>
      </c>
      <c r="AI1016" s="115" t="str">
        <f>IFERROR(IF(VLOOKUP($F1016,'Aircraft list'!$A$4:$G$39,5,FALSE)="YES",V1016,""),"")</f>
        <v/>
      </c>
      <c r="AJ1016" s="101"/>
      <c r="AK1016" s="101"/>
      <c r="AL1016" s="101"/>
      <c r="AM1016" s="102" t="str">
        <f>IFERROR(IF(VLOOKUP($F1016,'Aircraft list'!$A$4:$G$39,7,FALSE)="YES",N1016,""),"")</f>
        <v/>
      </c>
      <c r="AN1016" s="112"/>
      <c r="AO1016" s="101"/>
      <c r="AP1016" s="101"/>
      <c r="AQ1016" s="101"/>
      <c r="AR1016" s="111"/>
      <c r="AS1016" s="102"/>
      <c r="AT1016" s="102"/>
    </row>
    <row r="1017" spans="1:46" s="50" customFormat="1">
      <c r="A1017" s="84"/>
      <c r="B1017" s="75"/>
      <c r="C1017" s="76"/>
      <c r="D1017" s="77"/>
      <c r="E1017" s="73" t="str">
        <f t="shared" si="48"/>
        <v/>
      </c>
      <c r="F1017" s="79"/>
      <c r="G1017" s="80"/>
      <c r="H1017" s="50" t="str">
        <f>IFERROR(IF(VLOOKUP(F1017,'Aircraft list'!$A$4:$T$59, 3,FALSE)="YES", "ME", "SE" )," ")</f>
        <v xml:space="preserve"> </v>
      </c>
      <c r="I1017" s="80"/>
      <c r="J1017" s="81" t="str">
        <f ca="1">IFERROR(IF(AND(
MOD(C1017-fctlontodouble(VLOOKUP(B1017,#REF!,4,FALSE))/360,1)&gt;=MOD((((MID((MID((IF(ISERR(A1017),"",fctsoleil(A1017,fctlattodouble(VLOOKUP(B1017,#REF!,3,FALSE)),fctlontodouble(VLOOKUP(B1017,#REF!,4,FALSE)),FALSE))),1,4)),1,2))*60+MID((MID((IF(ISERR(A1017),"",fctsoleil(A1017,fctlattodouble(VLOOKUP(B1017,#REF!,3,FALSE)),fctlontodouble(VLOOKUP(B1017,#REF!,4,FALSE)),FALSE))),1,4)),3,4))/(60*24))-fctlontodouble(VLOOKUP(B1017,#REF!,4,FALSE))/360,1),
MOD(C1017-fctlontodouble(VLOOKUP(B1017,#REF!,4,FALSE))/360,1)&lt;MOD((((MID((MID((IF(ISERR(A1017),"",fctsoleil(A1017,fctlattodouble(VLOOKUP(B1017,#REF!,3,FALSE)),fctlontodouble(VLOOKUP(B1017,#REF!,4,FALSE)),FALSE))),7,4)),1,2))*60+MID((MID((IF(ISERR(A1017),"",fctsoleil(A1017,fctlattodouble(VLOOKUP(B1017,#REF!,3,FALSE)),fctlontodouble(VLOOKUP(B1017,#REF!,4,FALSE)),FALSE))),7,4)),3,4))/(60*24))-fctlontodouble(VLOOKUP(B1017,#REF!,4,FALSE))/360,1)
),1,""),"")</f>
        <v/>
      </c>
      <c r="K1017" s="82" t="str">
        <f t="shared" si="49"/>
        <v/>
      </c>
      <c r="L1017" s="79" t="str">
        <f ca="1">IFERROR(IF(AND(
MOD(E1017-fctlontodouble(VLOOKUP(D1017,#REF!,4,FALSE))/360,1)&gt;=MOD((((MID((MID((IF(ISERR(A1017),"",fctsoleil(A1017,fctlattodouble(VLOOKUP(D1017,#REF!,3,FALSE)),fctlontodouble(VLOOKUP(D1017,#REF!,4,FALSE)),FALSE))),1,4)),1,2))*60+MID((MID((IF(ISERR(A1017),"",fctsoleil(A1017,fctlattodouble(VLOOKUP(D1017,#REF!,3,FALSE)),fctlontodouble(VLOOKUP(D1017,#REF!,4,FALSE)),FALSE))),1,4)),3,4))/(60*24))-fctlontodouble(VLOOKUP(D1017,#REF!,4,FALSE))/360,1),
MOD(E1017-fctlontodouble(VLOOKUP(D1017,#REF!,4,FALSE))/360,1)&lt;MOD((((MID((MID((IF(ISERR(A1017),"",fctsoleil(A1017,fctlattodouble(VLOOKUP(D1017,#REF!,3,FALSE)),fctlontodouble(VLOOKUP(D1017,#REF!,4,FALSE)),FALSE))),7,4)),1,2))*60+MID((MID((IF(ISERR(A1017),"",fctsoleil(A1017,fctlattodouble(VLOOKUP(D1017,#REF!,3,FALSE)),fctlontodouble(VLOOKUP(D1017,#REF!,4,FALSE)),FALSE))),7,4)),3,4))/(60*24))-fctlontodouble(VLOOKUP(D1017,#REF!,4,FALSE))/360,1)
),1," "),"")</f>
        <v/>
      </c>
      <c r="M1017" s="79" t="str">
        <f t="shared" si="50"/>
        <v/>
      </c>
      <c r="N1017" s="94"/>
      <c r="O1017" s="83"/>
      <c r="P1017" s="95"/>
      <c r="Q1017" s="96"/>
      <c r="R1017" s="97" t="str">
        <f>IF(AND(A1017&lt;&gt;0,B1017&lt;&gt;0,D1017&lt;&gt;0,C1017&lt;&gt;0,N1017&lt;&gt;0),(vol_de_nuit(B1017,D1017,A1017,C1017,N1017/24)*24),"")</f>
        <v/>
      </c>
      <c r="S1017" s="98"/>
      <c r="T1017" s="95"/>
      <c r="U1017" s="99"/>
      <c r="V1017" s="100"/>
      <c r="W1017" s="101"/>
      <c r="X1017" s="116" t="str">
        <f>IFERROR(IF(AND(VLOOKUP($F1017,'Aircraft list'!$A$4:$G$39,2,FALSE)="YES",VLOOKUP($F1017,'Aircraft list'!$A$4:$G$39,4,FALSE)="YES"),T1017,""),"")</f>
        <v/>
      </c>
      <c r="Y1017" s="115" t="str">
        <f>IFERROR(IF(AND(VLOOKUP($F1017,'Aircraft list'!$A$4:$G$39,2,FALSE)="YES",VLOOKUP($F1017,'Aircraft list'!$A$4:$G$39,4,FALSE)="YES"),V1017,""),"")</f>
        <v/>
      </c>
      <c r="Z1017" s="116" t="str">
        <f>IFERROR(IF(AND(VLOOKUP($F1017,'Aircraft list'!$A$4:$G$39,3,FALSE)="YES",VLOOKUP($F1017,'Aircraft list'!$A$4:$G$39,4,FALSE)="YES"),T1017,""),"")</f>
        <v/>
      </c>
      <c r="AA1017" s="115" t="str">
        <f>IFERROR(IF(AND(VLOOKUP($F1017,'Aircraft list'!$A$4:$G$39,3,FALSE)="YES",VLOOKUP($F1017,'Aircraft list'!$A$4:$G$39,4,FALSE)="YES"),V1017,""),"")</f>
        <v/>
      </c>
      <c r="AB1017" s="116" t="str">
        <f>IFERROR(IF(AND(VLOOKUP($F1017,'Aircraft list'!$A$4:$G$39,2,FALSE)="YES",VLOOKUP($F1017,'Aircraft list'!$A$4:$G$39,6,FALSE)="YES"),T1017,""),"")</f>
        <v/>
      </c>
      <c r="AC1017" s="115" t="str">
        <f>IFERROR(IF(AND(VLOOKUP($F1017,'Aircraft list'!$A$4:$G$39,2,FALSE)="YES",VLOOKUP($F1017,'Aircraft list'!$A$4:$G$39,6,FALSE)="YES"),V1017,""),"")</f>
        <v/>
      </c>
      <c r="AD1017" s="116" t="str">
        <f>IFERROR(IF(AND(VLOOKUP($F1017,'Aircraft list'!$A$4:$G$39,3,FALSE)="YES",VLOOKUP($F1017,'Aircraft list'!$A$4:$G$39,6,FALSE)="YES"),T1017,""),"")</f>
        <v/>
      </c>
      <c r="AE1017" s="117" t="str">
        <f>IFERROR(IF(AND(VLOOKUP($F1017,'Aircraft list'!$A$4:$G$39,3,FALSE)="YES",VLOOKUP($F1017,'Aircraft list'!$A$4:$G$39,6,FALSE)="YES"),U1017,""),"")</f>
        <v/>
      </c>
      <c r="AF1017" s="115" t="str">
        <f>IFERROR(IF(AND(VLOOKUP($F1017,'Aircraft list'!$A$4:$G$39,3,FALSE)="YES",VLOOKUP($F1017,'Aircraft list'!$A$4:$G$39,6,FALSE)="YES"),V1017,""),"")</f>
        <v/>
      </c>
      <c r="AG1017" s="116" t="str">
        <f>IFERROR(IF(VLOOKUP($F1017,'Aircraft list'!$A$4:$G$39,5,FALSE)="YES",T1017,""),"")</f>
        <v/>
      </c>
      <c r="AH1017" s="117" t="str">
        <f>IFERROR(IF(VLOOKUP($F1017,'Aircraft list'!$A$4:$G$39,5,FALSE)="YES",U1017,""),"")</f>
        <v/>
      </c>
      <c r="AI1017" s="115" t="str">
        <f>IFERROR(IF(VLOOKUP($F1017,'Aircraft list'!$A$4:$G$39,5,FALSE)="YES",V1017,""),"")</f>
        <v/>
      </c>
      <c r="AJ1017" s="101"/>
      <c r="AK1017" s="101"/>
      <c r="AL1017" s="101"/>
      <c r="AM1017" s="102" t="str">
        <f>IFERROR(IF(VLOOKUP($F1017,'Aircraft list'!$A$4:$G$39,7,FALSE)="YES",N1017,""),"")</f>
        <v/>
      </c>
      <c r="AN1017" s="112"/>
      <c r="AO1017" s="101"/>
      <c r="AP1017" s="101"/>
      <c r="AQ1017" s="101"/>
      <c r="AR1017" s="111"/>
      <c r="AS1017" s="102"/>
      <c r="AT1017" s="102"/>
    </row>
    <row r="1018" spans="1:46" s="50" customFormat="1">
      <c r="A1018" s="84"/>
      <c r="B1018" s="75"/>
      <c r="C1018" s="76"/>
      <c r="D1018" s="77"/>
      <c r="E1018" s="73" t="str">
        <f t="shared" si="48"/>
        <v/>
      </c>
      <c r="F1018" s="79"/>
      <c r="G1018" s="80"/>
      <c r="H1018" s="50" t="str">
        <f>IFERROR(IF(VLOOKUP(F1018,'Aircraft list'!$A$4:$T$59, 3,FALSE)="YES", "ME", "SE" )," ")</f>
        <v xml:space="preserve"> </v>
      </c>
      <c r="I1018" s="80"/>
      <c r="J1018" s="81" t="str">
        <f ca="1">IFERROR(IF(AND(
MOD(C1018-fctlontodouble(VLOOKUP(B1018,#REF!,4,FALSE))/360,1)&gt;=MOD((((MID((MID((IF(ISERR(A1018),"",fctsoleil(A1018,fctlattodouble(VLOOKUP(B1018,#REF!,3,FALSE)),fctlontodouble(VLOOKUP(B1018,#REF!,4,FALSE)),FALSE))),1,4)),1,2))*60+MID((MID((IF(ISERR(A1018),"",fctsoleil(A1018,fctlattodouble(VLOOKUP(B1018,#REF!,3,FALSE)),fctlontodouble(VLOOKUP(B1018,#REF!,4,FALSE)),FALSE))),1,4)),3,4))/(60*24))-fctlontodouble(VLOOKUP(B1018,#REF!,4,FALSE))/360,1),
MOD(C1018-fctlontodouble(VLOOKUP(B1018,#REF!,4,FALSE))/360,1)&lt;MOD((((MID((MID((IF(ISERR(A1018),"",fctsoleil(A1018,fctlattodouble(VLOOKUP(B1018,#REF!,3,FALSE)),fctlontodouble(VLOOKUP(B1018,#REF!,4,FALSE)),FALSE))),7,4)),1,2))*60+MID((MID((IF(ISERR(A1018),"",fctsoleil(A1018,fctlattodouble(VLOOKUP(B1018,#REF!,3,FALSE)),fctlontodouble(VLOOKUP(B1018,#REF!,4,FALSE)),FALSE))),7,4)),3,4))/(60*24))-fctlontodouble(VLOOKUP(B1018,#REF!,4,FALSE))/360,1)
),1,""),"")</f>
        <v/>
      </c>
      <c r="K1018" s="82" t="str">
        <f t="shared" si="49"/>
        <v/>
      </c>
      <c r="L1018" s="79" t="str">
        <f ca="1">IFERROR(IF(AND(
MOD(E1018-fctlontodouble(VLOOKUP(D1018,#REF!,4,FALSE))/360,1)&gt;=MOD((((MID((MID((IF(ISERR(A1018),"",fctsoleil(A1018,fctlattodouble(VLOOKUP(D1018,#REF!,3,FALSE)),fctlontodouble(VLOOKUP(D1018,#REF!,4,FALSE)),FALSE))),1,4)),1,2))*60+MID((MID((IF(ISERR(A1018),"",fctsoleil(A1018,fctlattodouble(VLOOKUP(D1018,#REF!,3,FALSE)),fctlontodouble(VLOOKUP(D1018,#REF!,4,FALSE)),FALSE))),1,4)),3,4))/(60*24))-fctlontodouble(VLOOKUP(D1018,#REF!,4,FALSE))/360,1),
MOD(E1018-fctlontodouble(VLOOKUP(D1018,#REF!,4,FALSE))/360,1)&lt;MOD((((MID((MID((IF(ISERR(A1018),"",fctsoleil(A1018,fctlattodouble(VLOOKUP(D1018,#REF!,3,FALSE)),fctlontodouble(VLOOKUP(D1018,#REF!,4,FALSE)),FALSE))),7,4)),1,2))*60+MID((MID((IF(ISERR(A1018),"",fctsoleil(A1018,fctlattodouble(VLOOKUP(D1018,#REF!,3,FALSE)),fctlontodouble(VLOOKUP(D1018,#REF!,4,FALSE)),FALSE))),7,4)),3,4))/(60*24))-fctlontodouble(VLOOKUP(D1018,#REF!,4,FALSE))/360,1)
),1," "),"")</f>
        <v/>
      </c>
      <c r="M1018" s="79" t="str">
        <f t="shared" si="50"/>
        <v/>
      </c>
      <c r="N1018" s="94"/>
      <c r="O1018" s="83"/>
      <c r="P1018" s="95"/>
      <c r="Q1018" s="96"/>
      <c r="R1018" s="97" t="str">
        <f>IF(AND(A1018&lt;&gt;0,B1018&lt;&gt;0,D1018&lt;&gt;0,C1018&lt;&gt;0,N1018&lt;&gt;0),(vol_de_nuit(B1018,D1018,A1018,C1018,N1018/24)*24),"")</f>
        <v/>
      </c>
      <c r="S1018" s="98"/>
      <c r="T1018" s="95"/>
      <c r="U1018" s="99"/>
      <c r="V1018" s="100"/>
      <c r="W1018" s="101"/>
      <c r="X1018" s="116" t="str">
        <f>IFERROR(IF(AND(VLOOKUP($F1018,'Aircraft list'!$A$4:$G$39,2,FALSE)="YES",VLOOKUP($F1018,'Aircraft list'!$A$4:$G$39,4,FALSE)="YES"),T1018,""),"")</f>
        <v/>
      </c>
      <c r="Y1018" s="115" t="str">
        <f>IFERROR(IF(AND(VLOOKUP($F1018,'Aircraft list'!$A$4:$G$39,2,FALSE)="YES",VLOOKUP($F1018,'Aircraft list'!$A$4:$G$39,4,FALSE)="YES"),V1018,""),"")</f>
        <v/>
      </c>
      <c r="Z1018" s="116" t="str">
        <f>IFERROR(IF(AND(VLOOKUP($F1018,'Aircraft list'!$A$4:$G$39,3,FALSE)="YES",VLOOKUP($F1018,'Aircraft list'!$A$4:$G$39,4,FALSE)="YES"),T1018,""),"")</f>
        <v/>
      </c>
      <c r="AA1018" s="115" t="str">
        <f>IFERROR(IF(AND(VLOOKUP($F1018,'Aircraft list'!$A$4:$G$39,3,FALSE)="YES",VLOOKUP($F1018,'Aircraft list'!$A$4:$G$39,4,FALSE)="YES"),V1018,""),"")</f>
        <v/>
      </c>
      <c r="AB1018" s="116" t="str">
        <f>IFERROR(IF(AND(VLOOKUP($F1018,'Aircraft list'!$A$4:$G$39,2,FALSE)="YES",VLOOKUP($F1018,'Aircraft list'!$A$4:$G$39,6,FALSE)="YES"),T1018,""),"")</f>
        <v/>
      </c>
      <c r="AC1018" s="115" t="str">
        <f>IFERROR(IF(AND(VLOOKUP($F1018,'Aircraft list'!$A$4:$G$39,2,FALSE)="YES",VLOOKUP($F1018,'Aircraft list'!$A$4:$G$39,6,FALSE)="YES"),V1018,""),"")</f>
        <v/>
      </c>
      <c r="AD1018" s="116" t="str">
        <f>IFERROR(IF(AND(VLOOKUP($F1018,'Aircraft list'!$A$4:$G$39,3,FALSE)="YES",VLOOKUP($F1018,'Aircraft list'!$A$4:$G$39,6,FALSE)="YES"),T1018,""),"")</f>
        <v/>
      </c>
      <c r="AE1018" s="117" t="str">
        <f>IFERROR(IF(AND(VLOOKUP($F1018,'Aircraft list'!$A$4:$G$39,3,FALSE)="YES",VLOOKUP($F1018,'Aircraft list'!$A$4:$G$39,6,FALSE)="YES"),U1018,""),"")</f>
        <v/>
      </c>
      <c r="AF1018" s="115" t="str">
        <f>IFERROR(IF(AND(VLOOKUP($F1018,'Aircraft list'!$A$4:$G$39,3,FALSE)="YES",VLOOKUP($F1018,'Aircraft list'!$A$4:$G$39,6,FALSE)="YES"),V1018,""),"")</f>
        <v/>
      </c>
      <c r="AG1018" s="116" t="str">
        <f>IFERROR(IF(VLOOKUP($F1018,'Aircraft list'!$A$4:$G$39,5,FALSE)="YES",T1018,""),"")</f>
        <v/>
      </c>
      <c r="AH1018" s="117" t="str">
        <f>IFERROR(IF(VLOOKUP($F1018,'Aircraft list'!$A$4:$G$39,5,FALSE)="YES",U1018,""),"")</f>
        <v/>
      </c>
      <c r="AI1018" s="115" t="str">
        <f>IFERROR(IF(VLOOKUP($F1018,'Aircraft list'!$A$4:$G$39,5,FALSE)="YES",V1018,""),"")</f>
        <v/>
      </c>
      <c r="AJ1018" s="101"/>
      <c r="AK1018" s="101"/>
      <c r="AL1018" s="101"/>
      <c r="AM1018" s="102" t="str">
        <f>IFERROR(IF(VLOOKUP($F1018,'Aircraft list'!$A$4:$G$39,7,FALSE)="YES",N1018,""),"")</f>
        <v/>
      </c>
      <c r="AN1018" s="112"/>
      <c r="AO1018" s="101"/>
      <c r="AP1018" s="101"/>
      <c r="AQ1018" s="101"/>
      <c r="AR1018" s="111"/>
      <c r="AS1018" s="102"/>
      <c r="AT1018" s="102"/>
    </row>
    <row r="1019" spans="1:46" s="50" customFormat="1">
      <c r="A1019" s="84"/>
      <c r="B1019" s="75"/>
      <c r="C1019" s="76"/>
      <c r="D1019" s="77"/>
      <c r="E1019" s="73" t="str">
        <f t="shared" si="48"/>
        <v/>
      </c>
      <c r="F1019" s="79"/>
      <c r="G1019" s="80"/>
      <c r="H1019" s="50" t="str">
        <f>IFERROR(IF(VLOOKUP(F1019,'Aircraft list'!$A$4:$T$59, 3,FALSE)="YES", "ME", "SE" )," ")</f>
        <v xml:space="preserve"> </v>
      </c>
      <c r="I1019" s="80"/>
      <c r="J1019" s="81" t="str">
        <f ca="1">IFERROR(IF(AND(
MOD(C1019-fctlontodouble(VLOOKUP(B1019,#REF!,4,FALSE))/360,1)&gt;=MOD((((MID((MID((IF(ISERR(A1019),"",fctsoleil(A1019,fctlattodouble(VLOOKUP(B1019,#REF!,3,FALSE)),fctlontodouble(VLOOKUP(B1019,#REF!,4,FALSE)),FALSE))),1,4)),1,2))*60+MID((MID((IF(ISERR(A1019),"",fctsoleil(A1019,fctlattodouble(VLOOKUP(B1019,#REF!,3,FALSE)),fctlontodouble(VLOOKUP(B1019,#REF!,4,FALSE)),FALSE))),1,4)),3,4))/(60*24))-fctlontodouble(VLOOKUP(B1019,#REF!,4,FALSE))/360,1),
MOD(C1019-fctlontodouble(VLOOKUP(B1019,#REF!,4,FALSE))/360,1)&lt;MOD((((MID((MID((IF(ISERR(A1019),"",fctsoleil(A1019,fctlattodouble(VLOOKUP(B1019,#REF!,3,FALSE)),fctlontodouble(VLOOKUP(B1019,#REF!,4,FALSE)),FALSE))),7,4)),1,2))*60+MID((MID((IF(ISERR(A1019),"",fctsoleil(A1019,fctlattodouble(VLOOKUP(B1019,#REF!,3,FALSE)),fctlontodouble(VLOOKUP(B1019,#REF!,4,FALSE)),FALSE))),7,4)),3,4))/(60*24))-fctlontodouble(VLOOKUP(B1019,#REF!,4,FALSE))/360,1)
),1,""),"")</f>
        <v/>
      </c>
      <c r="K1019" s="82" t="str">
        <f t="shared" si="49"/>
        <v/>
      </c>
      <c r="L1019" s="79" t="str">
        <f ca="1">IFERROR(IF(AND(
MOD(E1019-fctlontodouble(VLOOKUP(D1019,#REF!,4,FALSE))/360,1)&gt;=MOD((((MID((MID((IF(ISERR(A1019),"",fctsoleil(A1019,fctlattodouble(VLOOKUP(D1019,#REF!,3,FALSE)),fctlontodouble(VLOOKUP(D1019,#REF!,4,FALSE)),FALSE))),1,4)),1,2))*60+MID((MID((IF(ISERR(A1019),"",fctsoleil(A1019,fctlattodouble(VLOOKUP(D1019,#REF!,3,FALSE)),fctlontodouble(VLOOKUP(D1019,#REF!,4,FALSE)),FALSE))),1,4)),3,4))/(60*24))-fctlontodouble(VLOOKUP(D1019,#REF!,4,FALSE))/360,1),
MOD(E1019-fctlontodouble(VLOOKUP(D1019,#REF!,4,FALSE))/360,1)&lt;MOD((((MID((MID((IF(ISERR(A1019),"",fctsoleil(A1019,fctlattodouble(VLOOKUP(D1019,#REF!,3,FALSE)),fctlontodouble(VLOOKUP(D1019,#REF!,4,FALSE)),FALSE))),7,4)),1,2))*60+MID((MID((IF(ISERR(A1019),"",fctsoleil(A1019,fctlattodouble(VLOOKUP(D1019,#REF!,3,FALSE)),fctlontodouble(VLOOKUP(D1019,#REF!,4,FALSE)),FALSE))),7,4)),3,4))/(60*24))-fctlontodouble(VLOOKUP(D1019,#REF!,4,FALSE))/360,1)
),1," "),"")</f>
        <v/>
      </c>
      <c r="M1019" s="79" t="str">
        <f t="shared" si="50"/>
        <v/>
      </c>
      <c r="N1019" s="94"/>
      <c r="O1019" s="83"/>
      <c r="P1019" s="95"/>
      <c r="Q1019" s="96"/>
      <c r="R1019" s="97" t="str">
        <f>IF(AND(A1019&lt;&gt;0,B1019&lt;&gt;0,D1019&lt;&gt;0,C1019&lt;&gt;0,N1019&lt;&gt;0),(vol_de_nuit(B1019,D1019,A1019,C1019,N1019/24)*24),"")</f>
        <v/>
      </c>
      <c r="S1019" s="98"/>
      <c r="T1019" s="95"/>
      <c r="U1019" s="99"/>
      <c r="V1019" s="100"/>
      <c r="W1019" s="101"/>
      <c r="X1019" s="116" t="str">
        <f>IFERROR(IF(AND(VLOOKUP($F1019,'Aircraft list'!$A$4:$G$39,2,FALSE)="YES",VLOOKUP($F1019,'Aircraft list'!$A$4:$G$39,4,FALSE)="YES"),T1019,""),"")</f>
        <v/>
      </c>
      <c r="Y1019" s="115" t="str">
        <f>IFERROR(IF(AND(VLOOKUP($F1019,'Aircraft list'!$A$4:$G$39,2,FALSE)="YES",VLOOKUP($F1019,'Aircraft list'!$A$4:$G$39,4,FALSE)="YES"),V1019,""),"")</f>
        <v/>
      </c>
      <c r="Z1019" s="116" t="str">
        <f>IFERROR(IF(AND(VLOOKUP($F1019,'Aircraft list'!$A$4:$G$39,3,FALSE)="YES",VLOOKUP($F1019,'Aircraft list'!$A$4:$G$39,4,FALSE)="YES"),T1019,""),"")</f>
        <v/>
      </c>
      <c r="AA1019" s="115" t="str">
        <f>IFERROR(IF(AND(VLOOKUP($F1019,'Aircraft list'!$A$4:$G$39,3,FALSE)="YES",VLOOKUP($F1019,'Aircraft list'!$A$4:$G$39,4,FALSE)="YES"),V1019,""),"")</f>
        <v/>
      </c>
      <c r="AB1019" s="116" t="str">
        <f>IFERROR(IF(AND(VLOOKUP($F1019,'Aircraft list'!$A$4:$G$39,2,FALSE)="YES",VLOOKUP($F1019,'Aircraft list'!$A$4:$G$39,6,FALSE)="YES"),T1019,""),"")</f>
        <v/>
      </c>
      <c r="AC1019" s="115" t="str">
        <f>IFERROR(IF(AND(VLOOKUP($F1019,'Aircraft list'!$A$4:$G$39,2,FALSE)="YES",VLOOKUP($F1019,'Aircraft list'!$A$4:$G$39,6,FALSE)="YES"),V1019,""),"")</f>
        <v/>
      </c>
      <c r="AD1019" s="116" t="str">
        <f>IFERROR(IF(AND(VLOOKUP($F1019,'Aircraft list'!$A$4:$G$39,3,FALSE)="YES",VLOOKUP($F1019,'Aircraft list'!$A$4:$G$39,6,FALSE)="YES"),T1019,""),"")</f>
        <v/>
      </c>
      <c r="AE1019" s="117" t="str">
        <f>IFERROR(IF(AND(VLOOKUP($F1019,'Aircraft list'!$A$4:$G$39,3,FALSE)="YES",VLOOKUP($F1019,'Aircraft list'!$A$4:$G$39,6,FALSE)="YES"),U1019,""),"")</f>
        <v/>
      </c>
      <c r="AF1019" s="115" t="str">
        <f>IFERROR(IF(AND(VLOOKUP($F1019,'Aircraft list'!$A$4:$G$39,3,FALSE)="YES",VLOOKUP($F1019,'Aircraft list'!$A$4:$G$39,6,FALSE)="YES"),V1019,""),"")</f>
        <v/>
      </c>
      <c r="AG1019" s="116" t="str">
        <f>IFERROR(IF(VLOOKUP($F1019,'Aircraft list'!$A$4:$G$39,5,FALSE)="YES",T1019,""),"")</f>
        <v/>
      </c>
      <c r="AH1019" s="117" t="str">
        <f>IFERROR(IF(VLOOKUP($F1019,'Aircraft list'!$A$4:$G$39,5,FALSE)="YES",U1019,""),"")</f>
        <v/>
      </c>
      <c r="AI1019" s="115" t="str">
        <f>IFERROR(IF(VLOOKUP($F1019,'Aircraft list'!$A$4:$G$39,5,FALSE)="YES",V1019,""),"")</f>
        <v/>
      </c>
      <c r="AJ1019" s="101"/>
      <c r="AK1019" s="101"/>
      <c r="AL1019" s="101"/>
      <c r="AM1019" s="102" t="str">
        <f>IFERROR(IF(VLOOKUP($F1019,'Aircraft list'!$A$4:$G$39,7,FALSE)="YES",N1019,""),"")</f>
        <v/>
      </c>
      <c r="AN1019" s="112"/>
      <c r="AO1019" s="101"/>
      <c r="AP1019" s="101"/>
      <c r="AQ1019" s="101"/>
      <c r="AR1019" s="111"/>
      <c r="AS1019" s="102"/>
      <c r="AT1019" s="102"/>
    </row>
    <row r="1020" spans="1:46" s="50" customFormat="1">
      <c r="A1020" s="84"/>
      <c r="B1020" s="75"/>
      <c r="C1020" s="76"/>
      <c r="D1020" s="77"/>
      <c r="E1020" s="73" t="str">
        <f t="shared" si="48"/>
        <v/>
      </c>
      <c r="F1020" s="79"/>
      <c r="G1020" s="80"/>
      <c r="H1020" s="50" t="str">
        <f>IFERROR(IF(VLOOKUP(F1020,'Aircraft list'!$A$4:$T$59, 3,FALSE)="YES", "ME", "SE" )," ")</f>
        <v xml:space="preserve"> </v>
      </c>
      <c r="I1020" s="80"/>
      <c r="J1020" s="81" t="str">
        <f ca="1">IFERROR(IF(AND(
MOD(C1020-fctlontodouble(VLOOKUP(B1020,#REF!,4,FALSE))/360,1)&gt;=MOD((((MID((MID((IF(ISERR(A1020),"",fctsoleil(A1020,fctlattodouble(VLOOKUP(B1020,#REF!,3,FALSE)),fctlontodouble(VLOOKUP(B1020,#REF!,4,FALSE)),FALSE))),1,4)),1,2))*60+MID((MID((IF(ISERR(A1020),"",fctsoleil(A1020,fctlattodouble(VLOOKUP(B1020,#REF!,3,FALSE)),fctlontodouble(VLOOKUP(B1020,#REF!,4,FALSE)),FALSE))),1,4)),3,4))/(60*24))-fctlontodouble(VLOOKUP(B1020,#REF!,4,FALSE))/360,1),
MOD(C1020-fctlontodouble(VLOOKUP(B1020,#REF!,4,FALSE))/360,1)&lt;MOD((((MID((MID((IF(ISERR(A1020),"",fctsoleil(A1020,fctlattodouble(VLOOKUP(B1020,#REF!,3,FALSE)),fctlontodouble(VLOOKUP(B1020,#REF!,4,FALSE)),FALSE))),7,4)),1,2))*60+MID((MID((IF(ISERR(A1020),"",fctsoleil(A1020,fctlattodouble(VLOOKUP(B1020,#REF!,3,FALSE)),fctlontodouble(VLOOKUP(B1020,#REF!,4,FALSE)),FALSE))),7,4)),3,4))/(60*24))-fctlontodouble(VLOOKUP(B1020,#REF!,4,FALSE))/360,1)
),1,""),"")</f>
        <v/>
      </c>
      <c r="K1020" s="82" t="str">
        <f t="shared" si="49"/>
        <v/>
      </c>
      <c r="L1020" s="79" t="str">
        <f ca="1">IFERROR(IF(AND(
MOD(E1020-fctlontodouble(VLOOKUP(D1020,#REF!,4,FALSE))/360,1)&gt;=MOD((((MID((MID((IF(ISERR(A1020),"",fctsoleil(A1020,fctlattodouble(VLOOKUP(D1020,#REF!,3,FALSE)),fctlontodouble(VLOOKUP(D1020,#REF!,4,FALSE)),FALSE))),1,4)),1,2))*60+MID((MID((IF(ISERR(A1020),"",fctsoleil(A1020,fctlattodouble(VLOOKUP(D1020,#REF!,3,FALSE)),fctlontodouble(VLOOKUP(D1020,#REF!,4,FALSE)),FALSE))),1,4)),3,4))/(60*24))-fctlontodouble(VLOOKUP(D1020,#REF!,4,FALSE))/360,1),
MOD(E1020-fctlontodouble(VLOOKUP(D1020,#REF!,4,FALSE))/360,1)&lt;MOD((((MID((MID((IF(ISERR(A1020),"",fctsoleil(A1020,fctlattodouble(VLOOKUP(D1020,#REF!,3,FALSE)),fctlontodouble(VLOOKUP(D1020,#REF!,4,FALSE)),FALSE))),7,4)),1,2))*60+MID((MID((IF(ISERR(A1020),"",fctsoleil(A1020,fctlattodouble(VLOOKUP(D1020,#REF!,3,FALSE)),fctlontodouble(VLOOKUP(D1020,#REF!,4,FALSE)),FALSE))),7,4)),3,4))/(60*24))-fctlontodouble(VLOOKUP(D1020,#REF!,4,FALSE))/360,1)
),1," "),"")</f>
        <v/>
      </c>
      <c r="M1020" s="79" t="str">
        <f t="shared" si="50"/>
        <v/>
      </c>
      <c r="N1020" s="94"/>
      <c r="O1020" s="83"/>
      <c r="P1020" s="95"/>
      <c r="Q1020" s="96"/>
      <c r="R1020" s="97" t="str">
        <f>IF(AND(A1020&lt;&gt;0,B1020&lt;&gt;0,D1020&lt;&gt;0,C1020&lt;&gt;0,N1020&lt;&gt;0),(vol_de_nuit(B1020,D1020,A1020,C1020,N1020/24)*24),"")</f>
        <v/>
      </c>
      <c r="S1020" s="98"/>
      <c r="T1020" s="95"/>
      <c r="U1020" s="99"/>
      <c r="V1020" s="100"/>
      <c r="W1020" s="101"/>
      <c r="X1020" s="116" t="str">
        <f>IFERROR(IF(AND(VLOOKUP($F1020,'Aircraft list'!$A$4:$G$39,2,FALSE)="YES",VLOOKUP($F1020,'Aircraft list'!$A$4:$G$39,4,FALSE)="YES"),T1020,""),"")</f>
        <v/>
      </c>
      <c r="Y1020" s="115" t="str">
        <f>IFERROR(IF(AND(VLOOKUP($F1020,'Aircraft list'!$A$4:$G$39,2,FALSE)="YES",VLOOKUP($F1020,'Aircraft list'!$A$4:$G$39,4,FALSE)="YES"),V1020,""),"")</f>
        <v/>
      </c>
      <c r="Z1020" s="116" t="str">
        <f>IFERROR(IF(AND(VLOOKUP($F1020,'Aircraft list'!$A$4:$G$39,3,FALSE)="YES",VLOOKUP($F1020,'Aircraft list'!$A$4:$G$39,4,FALSE)="YES"),T1020,""),"")</f>
        <v/>
      </c>
      <c r="AA1020" s="115" t="str">
        <f>IFERROR(IF(AND(VLOOKUP($F1020,'Aircraft list'!$A$4:$G$39,3,FALSE)="YES",VLOOKUP($F1020,'Aircraft list'!$A$4:$G$39,4,FALSE)="YES"),V1020,""),"")</f>
        <v/>
      </c>
      <c r="AB1020" s="116" t="str">
        <f>IFERROR(IF(AND(VLOOKUP($F1020,'Aircraft list'!$A$4:$G$39,2,FALSE)="YES",VLOOKUP($F1020,'Aircraft list'!$A$4:$G$39,6,FALSE)="YES"),T1020,""),"")</f>
        <v/>
      </c>
      <c r="AC1020" s="115" t="str">
        <f>IFERROR(IF(AND(VLOOKUP($F1020,'Aircraft list'!$A$4:$G$39,2,FALSE)="YES",VLOOKUP($F1020,'Aircraft list'!$A$4:$G$39,6,FALSE)="YES"),V1020,""),"")</f>
        <v/>
      </c>
      <c r="AD1020" s="116" t="str">
        <f>IFERROR(IF(AND(VLOOKUP($F1020,'Aircraft list'!$A$4:$G$39,3,FALSE)="YES",VLOOKUP($F1020,'Aircraft list'!$A$4:$G$39,6,FALSE)="YES"),T1020,""),"")</f>
        <v/>
      </c>
      <c r="AE1020" s="117" t="str">
        <f>IFERROR(IF(AND(VLOOKUP($F1020,'Aircraft list'!$A$4:$G$39,3,FALSE)="YES",VLOOKUP($F1020,'Aircraft list'!$A$4:$G$39,6,FALSE)="YES"),U1020,""),"")</f>
        <v/>
      </c>
      <c r="AF1020" s="115" t="str">
        <f>IFERROR(IF(AND(VLOOKUP($F1020,'Aircraft list'!$A$4:$G$39,3,FALSE)="YES",VLOOKUP($F1020,'Aircraft list'!$A$4:$G$39,6,FALSE)="YES"),V1020,""),"")</f>
        <v/>
      </c>
      <c r="AG1020" s="116" t="str">
        <f>IFERROR(IF(VLOOKUP($F1020,'Aircraft list'!$A$4:$G$39,5,FALSE)="YES",T1020,""),"")</f>
        <v/>
      </c>
      <c r="AH1020" s="117" t="str">
        <f>IFERROR(IF(VLOOKUP($F1020,'Aircraft list'!$A$4:$G$39,5,FALSE)="YES",U1020,""),"")</f>
        <v/>
      </c>
      <c r="AI1020" s="115" t="str">
        <f>IFERROR(IF(VLOOKUP($F1020,'Aircraft list'!$A$4:$G$39,5,FALSE)="YES",V1020,""),"")</f>
        <v/>
      </c>
      <c r="AJ1020" s="101"/>
      <c r="AK1020" s="101"/>
      <c r="AL1020" s="101"/>
      <c r="AM1020" s="102" t="str">
        <f>IFERROR(IF(VLOOKUP($F1020,'Aircraft list'!$A$4:$G$39,7,FALSE)="YES",N1020,""),"")</f>
        <v/>
      </c>
      <c r="AN1020" s="112"/>
      <c r="AO1020" s="101"/>
      <c r="AP1020" s="101"/>
      <c r="AQ1020" s="101"/>
      <c r="AR1020" s="111"/>
      <c r="AS1020" s="102"/>
      <c r="AT1020" s="102"/>
    </row>
    <row r="1021" spans="1:46" s="50" customFormat="1">
      <c r="A1021" s="84"/>
      <c r="B1021" s="75"/>
      <c r="C1021" s="76"/>
      <c r="D1021" s="77"/>
      <c r="E1021" s="73" t="str">
        <f t="shared" si="48"/>
        <v/>
      </c>
      <c r="F1021" s="79"/>
      <c r="G1021" s="80"/>
      <c r="H1021" s="50" t="str">
        <f>IFERROR(IF(VLOOKUP(F1021,'Aircraft list'!$A$4:$T$59, 3,FALSE)="YES", "ME", "SE" )," ")</f>
        <v xml:space="preserve"> </v>
      </c>
      <c r="I1021" s="80"/>
      <c r="J1021" s="81" t="str">
        <f ca="1">IFERROR(IF(AND(
MOD(C1021-fctlontodouble(VLOOKUP(B1021,#REF!,4,FALSE))/360,1)&gt;=MOD((((MID((MID((IF(ISERR(A1021),"",fctsoleil(A1021,fctlattodouble(VLOOKUP(B1021,#REF!,3,FALSE)),fctlontodouble(VLOOKUP(B1021,#REF!,4,FALSE)),FALSE))),1,4)),1,2))*60+MID((MID((IF(ISERR(A1021),"",fctsoleil(A1021,fctlattodouble(VLOOKUP(B1021,#REF!,3,FALSE)),fctlontodouble(VLOOKUP(B1021,#REF!,4,FALSE)),FALSE))),1,4)),3,4))/(60*24))-fctlontodouble(VLOOKUP(B1021,#REF!,4,FALSE))/360,1),
MOD(C1021-fctlontodouble(VLOOKUP(B1021,#REF!,4,FALSE))/360,1)&lt;MOD((((MID((MID((IF(ISERR(A1021),"",fctsoleil(A1021,fctlattodouble(VLOOKUP(B1021,#REF!,3,FALSE)),fctlontodouble(VLOOKUP(B1021,#REF!,4,FALSE)),FALSE))),7,4)),1,2))*60+MID((MID((IF(ISERR(A1021),"",fctsoleil(A1021,fctlattodouble(VLOOKUP(B1021,#REF!,3,FALSE)),fctlontodouble(VLOOKUP(B1021,#REF!,4,FALSE)),FALSE))),7,4)),3,4))/(60*24))-fctlontodouble(VLOOKUP(B1021,#REF!,4,FALSE))/360,1)
),1,""),"")</f>
        <v/>
      </c>
      <c r="K1021" s="82" t="str">
        <f t="shared" si="49"/>
        <v/>
      </c>
      <c r="L1021" s="79" t="str">
        <f ca="1">IFERROR(IF(AND(
MOD(E1021-fctlontodouble(VLOOKUP(D1021,#REF!,4,FALSE))/360,1)&gt;=MOD((((MID((MID((IF(ISERR(A1021),"",fctsoleil(A1021,fctlattodouble(VLOOKUP(D1021,#REF!,3,FALSE)),fctlontodouble(VLOOKUP(D1021,#REF!,4,FALSE)),FALSE))),1,4)),1,2))*60+MID((MID((IF(ISERR(A1021),"",fctsoleil(A1021,fctlattodouble(VLOOKUP(D1021,#REF!,3,FALSE)),fctlontodouble(VLOOKUP(D1021,#REF!,4,FALSE)),FALSE))),1,4)),3,4))/(60*24))-fctlontodouble(VLOOKUP(D1021,#REF!,4,FALSE))/360,1),
MOD(E1021-fctlontodouble(VLOOKUP(D1021,#REF!,4,FALSE))/360,1)&lt;MOD((((MID((MID((IF(ISERR(A1021),"",fctsoleil(A1021,fctlattodouble(VLOOKUP(D1021,#REF!,3,FALSE)),fctlontodouble(VLOOKUP(D1021,#REF!,4,FALSE)),FALSE))),7,4)),1,2))*60+MID((MID((IF(ISERR(A1021),"",fctsoleil(A1021,fctlattodouble(VLOOKUP(D1021,#REF!,3,FALSE)),fctlontodouble(VLOOKUP(D1021,#REF!,4,FALSE)),FALSE))),7,4)),3,4))/(60*24))-fctlontodouble(VLOOKUP(D1021,#REF!,4,FALSE))/360,1)
),1," "),"")</f>
        <v/>
      </c>
      <c r="M1021" s="79" t="str">
        <f t="shared" si="50"/>
        <v/>
      </c>
      <c r="N1021" s="94"/>
      <c r="O1021" s="83"/>
      <c r="P1021" s="95"/>
      <c r="Q1021" s="96"/>
      <c r="R1021" s="97" t="str">
        <f>IF(AND(A1021&lt;&gt;0,B1021&lt;&gt;0,D1021&lt;&gt;0,C1021&lt;&gt;0,N1021&lt;&gt;0),(vol_de_nuit(B1021,D1021,A1021,C1021,N1021/24)*24),"")</f>
        <v/>
      </c>
      <c r="S1021" s="98"/>
      <c r="T1021" s="95"/>
      <c r="U1021" s="99"/>
      <c r="V1021" s="100"/>
      <c r="W1021" s="101"/>
      <c r="X1021" s="116" t="str">
        <f>IFERROR(IF(AND(VLOOKUP($F1021,'Aircraft list'!$A$4:$G$39,2,FALSE)="YES",VLOOKUP($F1021,'Aircraft list'!$A$4:$G$39,4,FALSE)="YES"),T1021,""),"")</f>
        <v/>
      </c>
      <c r="Y1021" s="115" t="str">
        <f>IFERROR(IF(AND(VLOOKUP($F1021,'Aircraft list'!$A$4:$G$39,2,FALSE)="YES",VLOOKUP($F1021,'Aircraft list'!$A$4:$G$39,4,FALSE)="YES"),V1021,""),"")</f>
        <v/>
      </c>
      <c r="Z1021" s="116" t="str">
        <f>IFERROR(IF(AND(VLOOKUP($F1021,'Aircraft list'!$A$4:$G$39,3,FALSE)="YES",VLOOKUP($F1021,'Aircraft list'!$A$4:$G$39,4,FALSE)="YES"),T1021,""),"")</f>
        <v/>
      </c>
      <c r="AA1021" s="115" t="str">
        <f>IFERROR(IF(AND(VLOOKUP($F1021,'Aircraft list'!$A$4:$G$39,3,FALSE)="YES",VLOOKUP($F1021,'Aircraft list'!$A$4:$G$39,4,FALSE)="YES"),V1021,""),"")</f>
        <v/>
      </c>
      <c r="AB1021" s="116" t="str">
        <f>IFERROR(IF(AND(VLOOKUP($F1021,'Aircraft list'!$A$4:$G$39,2,FALSE)="YES",VLOOKUP($F1021,'Aircraft list'!$A$4:$G$39,6,FALSE)="YES"),T1021,""),"")</f>
        <v/>
      </c>
      <c r="AC1021" s="115" t="str">
        <f>IFERROR(IF(AND(VLOOKUP($F1021,'Aircraft list'!$A$4:$G$39,2,FALSE)="YES",VLOOKUP($F1021,'Aircraft list'!$A$4:$G$39,6,FALSE)="YES"),V1021,""),"")</f>
        <v/>
      </c>
      <c r="AD1021" s="116" t="str">
        <f>IFERROR(IF(AND(VLOOKUP($F1021,'Aircraft list'!$A$4:$G$39,3,FALSE)="YES",VLOOKUP($F1021,'Aircraft list'!$A$4:$G$39,6,FALSE)="YES"),T1021,""),"")</f>
        <v/>
      </c>
      <c r="AE1021" s="117" t="str">
        <f>IFERROR(IF(AND(VLOOKUP($F1021,'Aircraft list'!$A$4:$G$39,3,FALSE)="YES",VLOOKUP($F1021,'Aircraft list'!$A$4:$G$39,6,FALSE)="YES"),U1021,""),"")</f>
        <v/>
      </c>
      <c r="AF1021" s="115" t="str">
        <f>IFERROR(IF(AND(VLOOKUP($F1021,'Aircraft list'!$A$4:$G$39,3,FALSE)="YES",VLOOKUP($F1021,'Aircraft list'!$A$4:$G$39,6,FALSE)="YES"),V1021,""),"")</f>
        <v/>
      </c>
      <c r="AG1021" s="116" t="str">
        <f>IFERROR(IF(VLOOKUP($F1021,'Aircraft list'!$A$4:$G$39,5,FALSE)="YES",T1021,""),"")</f>
        <v/>
      </c>
      <c r="AH1021" s="117" t="str">
        <f>IFERROR(IF(VLOOKUP($F1021,'Aircraft list'!$A$4:$G$39,5,FALSE)="YES",U1021,""),"")</f>
        <v/>
      </c>
      <c r="AI1021" s="115" t="str">
        <f>IFERROR(IF(VLOOKUP($F1021,'Aircraft list'!$A$4:$G$39,5,FALSE)="YES",V1021,""),"")</f>
        <v/>
      </c>
      <c r="AJ1021" s="101"/>
      <c r="AK1021" s="101"/>
      <c r="AL1021" s="101"/>
      <c r="AM1021" s="102" t="str">
        <f>IFERROR(IF(VLOOKUP($F1021,'Aircraft list'!$A$4:$G$39,7,FALSE)="YES",N1021,""),"")</f>
        <v/>
      </c>
      <c r="AN1021" s="112"/>
      <c r="AO1021" s="101"/>
      <c r="AP1021" s="101"/>
      <c r="AQ1021" s="101"/>
      <c r="AR1021" s="111"/>
      <c r="AS1021" s="102"/>
      <c r="AT1021" s="102"/>
    </row>
    <row r="1022" spans="1:46" s="50" customFormat="1">
      <c r="A1022" s="84"/>
      <c r="B1022" s="75"/>
      <c r="C1022" s="76"/>
      <c r="D1022" s="77"/>
      <c r="E1022" s="73" t="str">
        <f t="shared" si="48"/>
        <v/>
      </c>
      <c r="F1022" s="79"/>
      <c r="G1022" s="80"/>
      <c r="H1022" s="50" t="str">
        <f>IFERROR(IF(VLOOKUP(F1022,'Aircraft list'!$A$4:$T$59, 3,FALSE)="YES", "ME", "SE" )," ")</f>
        <v xml:space="preserve"> </v>
      </c>
      <c r="I1022" s="80"/>
      <c r="J1022" s="81" t="str">
        <f ca="1">IFERROR(IF(AND(
MOD(C1022-fctlontodouble(VLOOKUP(B1022,#REF!,4,FALSE))/360,1)&gt;=MOD((((MID((MID((IF(ISERR(A1022),"",fctsoleil(A1022,fctlattodouble(VLOOKUP(B1022,#REF!,3,FALSE)),fctlontodouble(VLOOKUP(B1022,#REF!,4,FALSE)),FALSE))),1,4)),1,2))*60+MID((MID((IF(ISERR(A1022),"",fctsoleil(A1022,fctlattodouble(VLOOKUP(B1022,#REF!,3,FALSE)),fctlontodouble(VLOOKUP(B1022,#REF!,4,FALSE)),FALSE))),1,4)),3,4))/(60*24))-fctlontodouble(VLOOKUP(B1022,#REF!,4,FALSE))/360,1),
MOD(C1022-fctlontodouble(VLOOKUP(B1022,#REF!,4,FALSE))/360,1)&lt;MOD((((MID((MID((IF(ISERR(A1022),"",fctsoleil(A1022,fctlattodouble(VLOOKUP(B1022,#REF!,3,FALSE)),fctlontodouble(VLOOKUP(B1022,#REF!,4,FALSE)),FALSE))),7,4)),1,2))*60+MID((MID((IF(ISERR(A1022),"",fctsoleil(A1022,fctlattodouble(VLOOKUP(B1022,#REF!,3,FALSE)),fctlontodouble(VLOOKUP(B1022,#REF!,4,FALSE)),FALSE))),7,4)),3,4))/(60*24))-fctlontodouble(VLOOKUP(B1022,#REF!,4,FALSE))/360,1)
),1,""),"")</f>
        <v/>
      </c>
      <c r="K1022" s="82" t="str">
        <f t="shared" si="49"/>
        <v/>
      </c>
      <c r="L1022" s="79" t="str">
        <f ca="1">IFERROR(IF(AND(
MOD(E1022-fctlontodouble(VLOOKUP(D1022,#REF!,4,FALSE))/360,1)&gt;=MOD((((MID((MID((IF(ISERR(A1022),"",fctsoleil(A1022,fctlattodouble(VLOOKUP(D1022,#REF!,3,FALSE)),fctlontodouble(VLOOKUP(D1022,#REF!,4,FALSE)),FALSE))),1,4)),1,2))*60+MID((MID((IF(ISERR(A1022),"",fctsoleil(A1022,fctlattodouble(VLOOKUP(D1022,#REF!,3,FALSE)),fctlontodouble(VLOOKUP(D1022,#REF!,4,FALSE)),FALSE))),1,4)),3,4))/(60*24))-fctlontodouble(VLOOKUP(D1022,#REF!,4,FALSE))/360,1),
MOD(E1022-fctlontodouble(VLOOKUP(D1022,#REF!,4,FALSE))/360,1)&lt;MOD((((MID((MID((IF(ISERR(A1022),"",fctsoleil(A1022,fctlattodouble(VLOOKUP(D1022,#REF!,3,FALSE)),fctlontodouble(VLOOKUP(D1022,#REF!,4,FALSE)),FALSE))),7,4)),1,2))*60+MID((MID((IF(ISERR(A1022),"",fctsoleil(A1022,fctlattodouble(VLOOKUP(D1022,#REF!,3,FALSE)),fctlontodouble(VLOOKUP(D1022,#REF!,4,FALSE)),FALSE))),7,4)),3,4))/(60*24))-fctlontodouble(VLOOKUP(D1022,#REF!,4,FALSE))/360,1)
),1," "),"")</f>
        <v/>
      </c>
      <c r="M1022" s="79" t="str">
        <f t="shared" si="50"/>
        <v/>
      </c>
      <c r="N1022" s="94"/>
      <c r="O1022" s="83"/>
      <c r="P1022" s="95"/>
      <c r="Q1022" s="96"/>
      <c r="R1022" s="97" t="str">
        <f>IF(AND(A1022&lt;&gt;0,B1022&lt;&gt;0,D1022&lt;&gt;0,C1022&lt;&gt;0,N1022&lt;&gt;0),(vol_de_nuit(B1022,D1022,A1022,C1022,N1022/24)*24),"")</f>
        <v/>
      </c>
      <c r="S1022" s="98"/>
      <c r="T1022" s="95"/>
      <c r="U1022" s="99"/>
      <c r="V1022" s="100"/>
      <c r="W1022" s="101"/>
      <c r="X1022" s="116" t="str">
        <f>IFERROR(IF(AND(VLOOKUP($F1022,'Aircraft list'!$A$4:$G$39,2,FALSE)="YES",VLOOKUP($F1022,'Aircraft list'!$A$4:$G$39,4,FALSE)="YES"),T1022,""),"")</f>
        <v/>
      </c>
      <c r="Y1022" s="115" t="str">
        <f>IFERROR(IF(AND(VLOOKUP($F1022,'Aircraft list'!$A$4:$G$39,2,FALSE)="YES",VLOOKUP($F1022,'Aircraft list'!$A$4:$G$39,4,FALSE)="YES"),V1022,""),"")</f>
        <v/>
      </c>
      <c r="Z1022" s="116" t="str">
        <f>IFERROR(IF(AND(VLOOKUP($F1022,'Aircraft list'!$A$4:$G$39,3,FALSE)="YES",VLOOKUP($F1022,'Aircraft list'!$A$4:$G$39,4,FALSE)="YES"),T1022,""),"")</f>
        <v/>
      </c>
      <c r="AA1022" s="115" t="str">
        <f>IFERROR(IF(AND(VLOOKUP($F1022,'Aircraft list'!$A$4:$G$39,3,FALSE)="YES",VLOOKUP($F1022,'Aircraft list'!$A$4:$G$39,4,FALSE)="YES"),V1022,""),"")</f>
        <v/>
      </c>
      <c r="AB1022" s="116" t="str">
        <f>IFERROR(IF(AND(VLOOKUP($F1022,'Aircraft list'!$A$4:$G$39,2,FALSE)="YES",VLOOKUP($F1022,'Aircraft list'!$A$4:$G$39,6,FALSE)="YES"),T1022,""),"")</f>
        <v/>
      </c>
      <c r="AC1022" s="115" t="str">
        <f>IFERROR(IF(AND(VLOOKUP($F1022,'Aircraft list'!$A$4:$G$39,2,FALSE)="YES",VLOOKUP($F1022,'Aircraft list'!$A$4:$G$39,6,FALSE)="YES"),V1022,""),"")</f>
        <v/>
      </c>
      <c r="AD1022" s="116" t="str">
        <f>IFERROR(IF(AND(VLOOKUP($F1022,'Aircraft list'!$A$4:$G$39,3,FALSE)="YES",VLOOKUP($F1022,'Aircraft list'!$A$4:$G$39,6,FALSE)="YES"),T1022,""),"")</f>
        <v/>
      </c>
      <c r="AE1022" s="117" t="str">
        <f>IFERROR(IF(AND(VLOOKUP($F1022,'Aircraft list'!$A$4:$G$39,3,FALSE)="YES",VLOOKUP($F1022,'Aircraft list'!$A$4:$G$39,6,FALSE)="YES"),U1022,""),"")</f>
        <v/>
      </c>
      <c r="AF1022" s="115" t="str">
        <f>IFERROR(IF(AND(VLOOKUP($F1022,'Aircraft list'!$A$4:$G$39,3,FALSE)="YES",VLOOKUP($F1022,'Aircraft list'!$A$4:$G$39,6,FALSE)="YES"),V1022,""),"")</f>
        <v/>
      </c>
      <c r="AG1022" s="116" t="str">
        <f>IFERROR(IF(VLOOKUP($F1022,'Aircraft list'!$A$4:$G$39,5,FALSE)="YES",T1022,""),"")</f>
        <v/>
      </c>
      <c r="AH1022" s="117" t="str">
        <f>IFERROR(IF(VLOOKUP($F1022,'Aircraft list'!$A$4:$G$39,5,FALSE)="YES",U1022,""),"")</f>
        <v/>
      </c>
      <c r="AI1022" s="115" t="str">
        <f>IFERROR(IF(VLOOKUP($F1022,'Aircraft list'!$A$4:$G$39,5,FALSE)="YES",V1022,""),"")</f>
        <v/>
      </c>
      <c r="AJ1022" s="101"/>
      <c r="AK1022" s="101"/>
      <c r="AL1022" s="101"/>
      <c r="AM1022" s="102" t="str">
        <f>IFERROR(IF(VLOOKUP($F1022,'Aircraft list'!$A$4:$G$39,7,FALSE)="YES",N1022,""),"")</f>
        <v/>
      </c>
      <c r="AN1022" s="112"/>
      <c r="AO1022" s="101"/>
      <c r="AP1022" s="101"/>
      <c r="AQ1022" s="101"/>
      <c r="AR1022" s="111"/>
      <c r="AS1022" s="102"/>
      <c r="AT1022" s="102"/>
    </row>
    <row r="1023" spans="1:46" s="50" customFormat="1">
      <c r="A1023" s="84"/>
      <c r="B1023" s="75"/>
      <c r="C1023" s="76"/>
      <c r="D1023" s="77"/>
      <c r="E1023" s="73" t="str">
        <f t="shared" si="48"/>
        <v/>
      </c>
      <c r="F1023" s="79"/>
      <c r="G1023" s="80"/>
      <c r="H1023" s="50" t="str">
        <f>IFERROR(IF(VLOOKUP(F1023,'Aircraft list'!$A$4:$T$59, 3,FALSE)="YES", "ME", "SE" )," ")</f>
        <v xml:space="preserve"> </v>
      </c>
      <c r="I1023" s="80"/>
      <c r="J1023" s="81" t="str">
        <f ca="1">IFERROR(IF(AND(
MOD(C1023-fctlontodouble(VLOOKUP(B1023,#REF!,4,FALSE))/360,1)&gt;=MOD((((MID((MID((IF(ISERR(A1023),"",fctsoleil(A1023,fctlattodouble(VLOOKUP(B1023,#REF!,3,FALSE)),fctlontodouble(VLOOKUP(B1023,#REF!,4,FALSE)),FALSE))),1,4)),1,2))*60+MID((MID((IF(ISERR(A1023),"",fctsoleil(A1023,fctlattodouble(VLOOKUP(B1023,#REF!,3,FALSE)),fctlontodouble(VLOOKUP(B1023,#REF!,4,FALSE)),FALSE))),1,4)),3,4))/(60*24))-fctlontodouble(VLOOKUP(B1023,#REF!,4,FALSE))/360,1),
MOD(C1023-fctlontodouble(VLOOKUP(B1023,#REF!,4,FALSE))/360,1)&lt;MOD((((MID((MID((IF(ISERR(A1023),"",fctsoleil(A1023,fctlattodouble(VLOOKUP(B1023,#REF!,3,FALSE)),fctlontodouble(VLOOKUP(B1023,#REF!,4,FALSE)),FALSE))),7,4)),1,2))*60+MID((MID((IF(ISERR(A1023),"",fctsoleil(A1023,fctlattodouble(VLOOKUP(B1023,#REF!,3,FALSE)),fctlontodouble(VLOOKUP(B1023,#REF!,4,FALSE)),FALSE))),7,4)),3,4))/(60*24))-fctlontodouble(VLOOKUP(B1023,#REF!,4,FALSE))/360,1)
),1,""),"")</f>
        <v/>
      </c>
      <c r="K1023" s="82" t="str">
        <f t="shared" si="49"/>
        <v/>
      </c>
      <c r="L1023" s="79" t="str">
        <f ca="1">IFERROR(IF(AND(
MOD(E1023-fctlontodouble(VLOOKUP(D1023,#REF!,4,FALSE))/360,1)&gt;=MOD((((MID((MID((IF(ISERR(A1023),"",fctsoleil(A1023,fctlattodouble(VLOOKUP(D1023,#REF!,3,FALSE)),fctlontodouble(VLOOKUP(D1023,#REF!,4,FALSE)),FALSE))),1,4)),1,2))*60+MID((MID((IF(ISERR(A1023),"",fctsoleil(A1023,fctlattodouble(VLOOKUP(D1023,#REF!,3,FALSE)),fctlontodouble(VLOOKUP(D1023,#REF!,4,FALSE)),FALSE))),1,4)),3,4))/(60*24))-fctlontodouble(VLOOKUP(D1023,#REF!,4,FALSE))/360,1),
MOD(E1023-fctlontodouble(VLOOKUP(D1023,#REF!,4,FALSE))/360,1)&lt;MOD((((MID((MID((IF(ISERR(A1023),"",fctsoleil(A1023,fctlattodouble(VLOOKUP(D1023,#REF!,3,FALSE)),fctlontodouble(VLOOKUP(D1023,#REF!,4,FALSE)),FALSE))),7,4)),1,2))*60+MID((MID((IF(ISERR(A1023),"",fctsoleil(A1023,fctlattodouble(VLOOKUP(D1023,#REF!,3,FALSE)),fctlontodouble(VLOOKUP(D1023,#REF!,4,FALSE)),FALSE))),7,4)),3,4))/(60*24))-fctlontodouble(VLOOKUP(D1023,#REF!,4,FALSE))/360,1)
),1," "),"")</f>
        <v/>
      </c>
      <c r="M1023" s="79" t="str">
        <f t="shared" si="50"/>
        <v/>
      </c>
      <c r="N1023" s="94"/>
      <c r="O1023" s="83"/>
      <c r="P1023" s="95"/>
      <c r="Q1023" s="96"/>
      <c r="R1023" s="97" t="str">
        <f>IF(AND(A1023&lt;&gt;0,B1023&lt;&gt;0,D1023&lt;&gt;0,C1023&lt;&gt;0,N1023&lt;&gt;0),(vol_de_nuit(B1023,D1023,A1023,C1023,N1023/24)*24),"")</f>
        <v/>
      </c>
      <c r="S1023" s="98"/>
      <c r="T1023" s="95"/>
      <c r="U1023" s="99"/>
      <c r="V1023" s="100"/>
      <c r="W1023" s="101"/>
      <c r="X1023" s="116" t="str">
        <f>IFERROR(IF(AND(VLOOKUP($F1023,'Aircraft list'!$A$4:$G$39,2,FALSE)="YES",VLOOKUP($F1023,'Aircraft list'!$A$4:$G$39,4,FALSE)="YES"),T1023,""),"")</f>
        <v/>
      </c>
      <c r="Y1023" s="115" t="str">
        <f>IFERROR(IF(AND(VLOOKUP($F1023,'Aircraft list'!$A$4:$G$39,2,FALSE)="YES",VLOOKUP($F1023,'Aircraft list'!$A$4:$G$39,4,FALSE)="YES"),V1023,""),"")</f>
        <v/>
      </c>
      <c r="Z1023" s="116" t="str">
        <f>IFERROR(IF(AND(VLOOKUP($F1023,'Aircraft list'!$A$4:$G$39,3,FALSE)="YES",VLOOKUP($F1023,'Aircraft list'!$A$4:$G$39,4,FALSE)="YES"),T1023,""),"")</f>
        <v/>
      </c>
      <c r="AA1023" s="115" t="str">
        <f>IFERROR(IF(AND(VLOOKUP($F1023,'Aircraft list'!$A$4:$G$39,3,FALSE)="YES",VLOOKUP($F1023,'Aircraft list'!$A$4:$G$39,4,FALSE)="YES"),V1023,""),"")</f>
        <v/>
      </c>
      <c r="AB1023" s="116" t="str">
        <f>IFERROR(IF(AND(VLOOKUP($F1023,'Aircraft list'!$A$4:$G$39,2,FALSE)="YES",VLOOKUP($F1023,'Aircraft list'!$A$4:$G$39,6,FALSE)="YES"),T1023,""),"")</f>
        <v/>
      </c>
      <c r="AC1023" s="115" t="str">
        <f>IFERROR(IF(AND(VLOOKUP($F1023,'Aircraft list'!$A$4:$G$39,2,FALSE)="YES",VLOOKUP($F1023,'Aircraft list'!$A$4:$G$39,6,FALSE)="YES"),V1023,""),"")</f>
        <v/>
      </c>
      <c r="AD1023" s="116" t="str">
        <f>IFERROR(IF(AND(VLOOKUP($F1023,'Aircraft list'!$A$4:$G$39,3,FALSE)="YES",VLOOKUP($F1023,'Aircraft list'!$A$4:$G$39,6,FALSE)="YES"),T1023,""),"")</f>
        <v/>
      </c>
      <c r="AE1023" s="117" t="str">
        <f>IFERROR(IF(AND(VLOOKUP($F1023,'Aircraft list'!$A$4:$G$39,3,FALSE)="YES",VLOOKUP($F1023,'Aircraft list'!$A$4:$G$39,6,FALSE)="YES"),U1023,""),"")</f>
        <v/>
      </c>
      <c r="AF1023" s="115" t="str">
        <f>IFERROR(IF(AND(VLOOKUP($F1023,'Aircraft list'!$A$4:$G$39,3,FALSE)="YES",VLOOKUP($F1023,'Aircraft list'!$A$4:$G$39,6,FALSE)="YES"),V1023,""),"")</f>
        <v/>
      </c>
      <c r="AG1023" s="116" t="str">
        <f>IFERROR(IF(VLOOKUP($F1023,'Aircraft list'!$A$4:$G$39,5,FALSE)="YES",T1023,""),"")</f>
        <v/>
      </c>
      <c r="AH1023" s="117" t="str">
        <f>IFERROR(IF(VLOOKUP($F1023,'Aircraft list'!$A$4:$G$39,5,FALSE)="YES",U1023,""),"")</f>
        <v/>
      </c>
      <c r="AI1023" s="115" t="str">
        <f>IFERROR(IF(VLOOKUP($F1023,'Aircraft list'!$A$4:$G$39,5,FALSE)="YES",V1023,""),"")</f>
        <v/>
      </c>
      <c r="AJ1023" s="101"/>
      <c r="AK1023" s="101"/>
      <c r="AL1023" s="101"/>
      <c r="AM1023" s="102" t="str">
        <f>IFERROR(IF(VLOOKUP($F1023,'Aircraft list'!$A$4:$G$39,7,FALSE)="YES",N1023,""),"")</f>
        <v/>
      </c>
      <c r="AN1023" s="112"/>
      <c r="AO1023" s="101"/>
      <c r="AP1023" s="101"/>
      <c r="AQ1023" s="101"/>
      <c r="AR1023" s="111"/>
      <c r="AS1023" s="102"/>
      <c r="AT1023" s="102"/>
    </row>
    <row r="1024" spans="1:46" s="50" customFormat="1">
      <c r="A1024" s="84"/>
      <c r="B1024" s="75"/>
      <c r="C1024" s="76"/>
      <c r="D1024" s="77"/>
      <c r="E1024" s="73" t="str">
        <f t="shared" si="48"/>
        <v/>
      </c>
      <c r="F1024" s="79"/>
      <c r="G1024" s="80"/>
      <c r="H1024" s="50" t="str">
        <f>IFERROR(IF(VLOOKUP(F1024,'Aircraft list'!$A$4:$T$59, 3,FALSE)="YES", "ME", "SE" )," ")</f>
        <v xml:space="preserve"> </v>
      </c>
      <c r="I1024" s="80"/>
      <c r="J1024" s="81" t="str">
        <f ca="1">IFERROR(IF(AND(
MOD(C1024-fctlontodouble(VLOOKUP(B1024,#REF!,4,FALSE))/360,1)&gt;=MOD((((MID((MID((IF(ISERR(A1024),"",fctsoleil(A1024,fctlattodouble(VLOOKUP(B1024,#REF!,3,FALSE)),fctlontodouble(VLOOKUP(B1024,#REF!,4,FALSE)),FALSE))),1,4)),1,2))*60+MID((MID((IF(ISERR(A1024),"",fctsoleil(A1024,fctlattodouble(VLOOKUP(B1024,#REF!,3,FALSE)),fctlontodouble(VLOOKUP(B1024,#REF!,4,FALSE)),FALSE))),1,4)),3,4))/(60*24))-fctlontodouble(VLOOKUP(B1024,#REF!,4,FALSE))/360,1),
MOD(C1024-fctlontodouble(VLOOKUP(B1024,#REF!,4,FALSE))/360,1)&lt;MOD((((MID((MID((IF(ISERR(A1024),"",fctsoleil(A1024,fctlattodouble(VLOOKUP(B1024,#REF!,3,FALSE)),fctlontodouble(VLOOKUP(B1024,#REF!,4,FALSE)),FALSE))),7,4)),1,2))*60+MID((MID((IF(ISERR(A1024),"",fctsoleil(A1024,fctlattodouble(VLOOKUP(B1024,#REF!,3,FALSE)),fctlontodouble(VLOOKUP(B1024,#REF!,4,FALSE)),FALSE))),7,4)),3,4))/(60*24))-fctlontodouble(VLOOKUP(B1024,#REF!,4,FALSE))/360,1)
),1,""),"")</f>
        <v/>
      </c>
      <c r="K1024" s="82" t="str">
        <f t="shared" si="49"/>
        <v/>
      </c>
      <c r="L1024" s="79" t="str">
        <f ca="1">IFERROR(IF(AND(
MOD(E1024-fctlontodouble(VLOOKUP(D1024,#REF!,4,FALSE))/360,1)&gt;=MOD((((MID((MID((IF(ISERR(A1024),"",fctsoleil(A1024,fctlattodouble(VLOOKUP(D1024,#REF!,3,FALSE)),fctlontodouble(VLOOKUP(D1024,#REF!,4,FALSE)),FALSE))),1,4)),1,2))*60+MID((MID((IF(ISERR(A1024),"",fctsoleil(A1024,fctlattodouble(VLOOKUP(D1024,#REF!,3,FALSE)),fctlontodouble(VLOOKUP(D1024,#REF!,4,FALSE)),FALSE))),1,4)),3,4))/(60*24))-fctlontodouble(VLOOKUP(D1024,#REF!,4,FALSE))/360,1),
MOD(E1024-fctlontodouble(VLOOKUP(D1024,#REF!,4,FALSE))/360,1)&lt;MOD((((MID((MID((IF(ISERR(A1024),"",fctsoleil(A1024,fctlattodouble(VLOOKUP(D1024,#REF!,3,FALSE)),fctlontodouble(VLOOKUP(D1024,#REF!,4,FALSE)),FALSE))),7,4)),1,2))*60+MID((MID((IF(ISERR(A1024),"",fctsoleil(A1024,fctlattodouble(VLOOKUP(D1024,#REF!,3,FALSE)),fctlontodouble(VLOOKUP(D1024,#REF!,4,FALSE)),FALSE))),7,4)),3,4))/(60*24))-fctlontodouble(VLOOKUP(D1024,#REF!,4,FALSE))/360,1)
),1," "),"")</f>
        <v/>
      </c>
      <c r="M1024" s="79" t="str">
        <f t="shared" si="50"/>
        <v/>
      </c>
      <c r="N1024" s="94"/>
      <c r="O1024" s="83"/>
      <c r="P1024" s="95"/>
      <c r="Q1024" s="96"/>
      <c r="R1024" s="97" t="str">
        <f>IF(AND(A1024&lt;&gt;0,B1024&lt;&gt;0,D1024&lt;&gt;0,C1024&lt;&gt;0,N1024&lt;&gt;0),(vol_de_nuit(B1024,D1024,A1024,C1024,N1024/24)*24),"")</f>
        <v/>
      </c>
      <c r="S1024" s="98"/>
      <c r="T1024" s="95"/>
      <c r="U1024" s="99"/>
      <c r="V1024" s="100"/>
      <c r="W1024" s="101"/>
      <c r="X1024" s="116" t="str">
        <f>IFERROR(IF(AND(VLOOKUP($F1024,'Aircraft list'!$A$4:$G$39,2,FALSE)="YES",VLOOKUP($F1024,'Aircraft list'!$A$4:$G$39,4,FALSE)="YES"),T1024,""),"")</f>
        <v/>
      </c>
      <c r="Y1024" s="115" t="str">
        <f>IFERROR(IF(AND(VLOOKUP($F1024,'Aircraft list'!$A$4:$G$39,2,FALSE)="YES",VLOOKUP($F1024,'Aircraft list'!$A$4:$G$39,4,FALSE)="YES"),V1024,""),"")</f>
        <v/>
      </c>
      <c r="Z1024" s="116" t="str">
        <f>IFERROR(IF(AND(VLOOKUP($F1024,'Aircraft list'!$A$4:$G$39,3,FALSE)="YES",VLOOKUP($F1024,'Aircraft list'!$A$4:$G$39,4,FALSE)="YES"),T1024,""),"")</f>
        <v/>
      </c>
      <c r="AA1024" s="115" t="str">
        <f>IFERROR(IF(AND(VLOOKUP($F1024,'Aircraft list'!$A$4:$G$39,3,FALSE)="YES",VLOOKUP($F1024,'Aircraft list'!$A$4:$G$39,4,FALSE)="YES"),V1024,""),"")</f>
        <v/>
      </c>
      <c r="AB1024" s="116" t="str">
        <f>IFERROR(IF(AND(VLOOKUP($F1024,'Aircraft list'!$A$4:$G$39,2,FALSE)="YES",VLOOKUP($F1024,'Aircraft list'!$A$4:$G$39,6,FALSE)="YES"),T1024,""),"")</f>
        <v/>
      </c>
      <c r="AC1024" s="115" t="str">
        <f>IFERROR(IF(AND(VLOOKUP($F1024,'Aircraft list'!$A$4:$G$39,2,FALSE)="YES",VLOOKUP($F1024,'Aircraft list'!$A$4:$G$39,6,FALSE)="YES"),V1024,""),"")</f>
        <v/>
      </c>
      <c r="AD1024" s="116" t="str">
        <f>IFERROR(IF(AND(VLOOKUP($F1024,'Aircraft list'!$A$4:$G$39,3,FALSE)="YES",VLOOKUP($F1024,'Aircraft list'!$A$4:$G$39,6,FALSE)="YES"),T1024,""),"")</f>
        <v/>
      </c>
      <c r="AE1024" s="117" t="str">
        <f>IFERROR(IF(AND(VLOOKUP($F1024,'Aircraft list'!$A$4:$G$39,3,FALSE)="YES",VLOOKUP($F1024,'Aircraft list'!$A$4:$G$39,6,FALSE)="YES"),U1024,""),"")</f>
        <v/>
      </c>
      <c r="AF1024" s="115" t="str">
        <f>IFERROR(IF(AND(VLOOKUP($F1024,'Aircraft list'!$A$4:$G$39,3,FALSE)="YES",VLOOKUP($F1024,'Aircraft list'!$A$4:$G$39,6,FALSE)="YES"),V1024,""),"")</f>
        <v/>
      </c>
      <c r="AG1024" s="116" t="str">
        <f>IFERROR(IF(VLOOKUP($F1024,'Aircraft list'!$A$4:$G$39,5,FALSE)="YES",T1024,""),"")</f>
        <v/>
      </c>
      <c r="AH1024" s="117" t="str">
        <f>IFERROR(IF(VLOOKUP($F1024,'Aircraft list'!$A$4:$G$39,5,FALSE)="YES",U1024,""),"")</f>
        <v/>
      </c>
      <c r="AI1024" s="115" t="str">
        <f>IFERROR(IF(VLOOKUP($F1024,'Aircraft list'!$A$4:$G$39,5,FALSE)="YES",V1024,""),"")</f>
        <v/>
      </c>
      <c r="AJ1024" s="101"/>
      <c r="AK1024" s="101"/>
      <c r="AL1024" s="101"/>
      <c r="AM1024" s="102" t="str">
        <f>IFERROR(IF(VLOOKUP($F1024,'Aircraft list'!$A$4:$G$39,7,FALSE)="YES",N1024,""),"")</f>
        <v/>
      </c>
      <c r="AN1024" s="112"/>
      <c r="AO1024" s="101"/>
      <c r="AP1024" s="101"/>
      <c r="AQ1024" s="101"/>
      <c r="AR1024" s="111"/>
      <c r="AS1024" s="102"/>
      <c r="AT1024" s="102"/>
    </row>
    <row r="1025" spans="1:46" s="50" customFormat="1">
      <c r="A1025" s="84"/>
      <c r="B1025" s="75"/>
      <c r="C1025" s="76"/>
      <c r="D1025" s="77"/>
      <c r="E1025" s="73" t="str">
        <f t="shared" si="48"/>
        <v/>
      </c>
      <c r="F1025" s="79"/>
      <c r="G1025" s="80"/>
      <c r="H1025" s="50" t="str">
        <f>IFERROR(IF(VLOOKUP(F1025,'Aircraft list'!$A$4:$T$59, 3,FALSE)="YES", "ME", "SE" )," ")</f>
        <v xml:space="preserve"> </v>
      </c>
      <c r="I1025" s="80"/>
      <c r="J1025" s="81" t="str">
        <f ca="1">IFERROR(IF(AND(
MOD(C1025-fctlontodouble(VLOOKUP(B1025,#REF!,4,FALSE))/360,1)&gt;=MOD((((MID((MID((IF(ISERR(A1025),"",fctsoleil(A1025,fctlattodouble(VLOOKUP(B1025,#REF!,3,FALSE)),fctlontodouble(VLOOKUP(B1025,#REF!,4,FALSE)),FALSE))),1,4)),1,2))*60+MID((MID((IF(ISERR(A1025),"",fctsoleil(A1025,fctlattodouble(VLOOKUP(B1025,#REF!,3,FALSE)),fctlontodouble(VLOOKUP(B1025,#REF!,4,FALSE)),FALSE))),1,4)),3,4))/(60*24))-fctlontodouble(VLOOKUP(B1025,#REF!,4,FALSE))/360,1),
MOD(C1025-fctlontodouble(VLOOKUP(B1025,#REF!,4,FALSE))/360,1)&lt;MOD((((MID((MID((IF(ISERR(A1025),"",fctsoleil(A1025,fctlattodouble(VLOOKUP(B1025,#REF!,3,FALSE)),fctlontodouble(VLOOKUP(B1025,#REF!,4,FALSE)),FALSE))),7,4)),1,2))*60+MID((MID((IF(ISERR(A1025),"",fctsoleil(A1025,fctlattodouble(VLOOKUP(B1025,#REF!,3,FALSE)),fctlontodouble(VLOOKUP(B1025,#REF!,4,FALSE)),FALSE))),7,4)),3,4))/(60*24))-fctlontodouble(VLOOKUP(B1025,#REF!,4,FALSE))/360,1)
),1,""),"")</f>
        <v/>
      </c>
      <c r="K1025" s="82" t="str">
        <f t="shared" si="49"/>
        <v/>
      </c>
      <c r="L1025" s="79" t="str">
        <f ca="1">IFERROR(IF(AND(
MOD(E1025-fctlontodouble(VLOOKUP(D1025,#REF!,4,FALSE))/360,1)&gt;=MOD((((MID((MID((IF(ISERR(A1025),"",fctsoleil(A1025,fctlattodouble(VLOOKUP(D1025,#REF!,3,FALSE)),fctlontodouble(VLOOKUP(D1025,#REF!,4,FALSE)),FALSE))),1,4)),1,2))*60+MID((MID((IF(ISERR(A1025),"",fctsoleil(A1025,fctlattodouble(VLOOKUP(D1025,#REF!,3,FALSE)),fctlontodouble(VLOOKUP(D1025,#REF!,4,FALSE)),FALSE))),1,4)),3,4))/(60*24))-fctlontodouble(VLOOKUP(D1025,#REF!,4,FALSE))/360,1),
MOD(E1025-fctlontodouble(VLOOKUP(D1025,#REF!,4,FALSE))/360,1)&lt;MOD((((MID((MID((IF(ISERR(A1025),"",fctsoleil(A1025,fctlattodouble(VLOOKUP(D1025,#REF!,3,FALSE)),fctlontodouble(VLOOKUP(D1025,#REF!,4,FALSE)),FALSE))),7,4)),1,2))*60+MID((MID((IF(ISERR(A1025),"",fctsoleil(A1025,fctlattodouble(VLOOKUP(D1025,#REF!,3,FALSE)),fctlontodouble(VLOOKUP(D1025,#REF!,4,FALSE)),FALSE))),7,4)),3,4))/(60*24))-fctlontodouble(VLOOKUP(D1025,#REF!,4,FALSE))/360,1)
),1," "),"")</f>
        <v/>
      </c>
      <c r="M1025" s="79" t="str">
        <f t="shared" si="50"/>
        <v/>
      </c>
      <c r="N1025" s="94"/>
      <c r="O1025" s="83"/>
      <c r="P1025" s="95"/>
      <c r="Q1025" s="96"/>
      <c r="R1025" s="97" t="str">
        <f>IF(AND(A1025&lt;&gt;0,B1025&lt;&gt;0,D1025&lt;&gt;0,C1025&lt;&gt;0,N1025&lt;&gt;0),(vol_de_nuit(B1025,D1025,A1025,C1025,N1025/24)*24),"")</f>
        <v/>
      </c>
      <c r="S1025" s="98"/>
      <c r="T1025" s="95"/>
      <c r="U1025" s="99"/>
      <c r="V1025" s="100"/>
      <c r="W1025" s="101"/>
      <c r="X1025" s="116" t="str">
        <f>IFERROR(IF(AND(VLOOKUP($F1025,'Aircraft list'!$A$4:$G$39,2,FALSE)="YES",VLOOKUP($F1025,'Aircraft list'!$A$4:$G$39,4,FALSE)="YES"),T1025,""),"")</f>
        <v/>
      </c>
      <c r="Y1025" s="115" t="str">
        <f>IFERROR(IF(AND(VLOOKUP($F1025,'Aircraft list'!$A$4:$G$39,2,FALSE)="YES",VLOOKUP($F1025,'Aircraft list'!$A$4:$G$39,4,FALSE)="YES"),V1025,""),"")</f>
        <v/>
      </c>
      <c r="Z1025" s="116" t="str">
        <f>IFERROR(IF(AND(VLOOKUP($F1025,'Aircraft list'!$A$4:$G$39,3,FALSE)="YES",VLOOKUP($F1025,'Aircraft list'!$A$4:$G$39,4,FALSE)="YES"),T1025,""),"")</f>
        <v/>
      </c>
      <c r="AA1025" s="115" t="str">
        <f>IFERROR(IF(AND(VLOOKUP($F1025,'Aircraft list'!$A$4:$G$39,3,FALSE)="YES",VLOOKUP($F1025,'Aircraft list'!$A$4:$G$39,4,FALSE)="YES"),V1025,""),"")</f>
        <v/>
      </c>
      <c r="AB1025" s="116" t="str">
        <f>IFERROR(IF(AND(VLOOKUP($F1025,'Aircraft list'!$A$4:$G$39,2,FALSE)="YES",VLOOKUP($F1025,'Aircraft list'!$A$4:$G$39,6,FALSE)="YES"),T1025,""),"")</f>
        <v/>
      </c>
      <c r="AC1025" s="115" t="str">
        <f>IFERROR(IF(AND(VLOOKUP($F1025,'Aircraft list'!$A$4:$G$39,2,FALSE)="YES",VLOOKUP($F1025,'Aircraft list'!$A$4:$G$39,6,FALSE)="YES"),V1025,""),"")</f>
        <v/>
      </c>
      <c r="AD1025" s="116" t="str">
        <f>IFERROR(IF(AND(VLOOKUP($F1025,'Aircraft list'!$A$4:$G$39,3,FALSE)="YES",VLOOKUP($F1025,'Aircraft list'!$A$4:$G$39,6,FALSE)="YES"),T1025,""),"")</f>
        <v/>
      </c>
      <c r="AE1025" s="117" t="str">
        <f>IFERROR(IF(AND(VLOOKUP($F1025,'Aircraft list'!$A$4:$G$39,3,FALSE)="YES",VLOOKUP($F1025,'Aircraft list'!$A$4:$G$39,6,FALSE)="YES"),U1025,""),"")</f>
        <v/>
      </c>
      <c r="AF1025" s="115" t="str">
        <f>IFERROR(IF(AND(VLOOKUP($F1025,'Aircraft list'!$A$4:$G$39,3,FALSE)="YES",VLOOKUP($F1025,'Aircraft list'!$A$4:$G$39,6,FALSE)="YES"),V1025,""),"")</f>
        <v/>
      </c>
      <c r="AG1025" s="116" t="str">
        <f>IFERROR(IF(VLOOKUP($F1025,'Aircraft list'!$A$4:$G$39,5,FALSE)="YES",T1025,""),"")</f>
        <v/>
      </c>
      <c r="AH1025" s="117" t="str">
        <f>IFERROR(IF(VLOOKUP($F1025,'Aircraft list'!$A$4:$G$39,5,FALSE)="YES",U1025,""),"")</f>
        <v/>
      </c>
      <c r="AI1025" s="115" t="str">
        <f>IFERROR(IF(VLOOKUP($F1025,'Aircraft list'!$A$4:$G$39,5,FALSE)="YES",V1025,""),"")</f>
        <v/>
      </c>
      <c r="AJ1025" s="101"/>
      <c r="AK1025" s="101"/>
      <c r="AL1025" s="101"/>
      <c r="AM1025" s="102" t="str">
        <f>IFERROR(IF(VLOOKUP($F1025,'Aircraft list'!$A$4:$G$39,7,FALSE)="YES",N1025,""),"")</f>
        <v/>
      </c>
      <c r="AN1025" s="112"/>
      <c r="AO1025" s="101"/>
      <c r="AP1025" s="101"/>
      <c r="AQ1025" s="101"/>
      <c r="AR1025" s="111"/>
      <c r="AS1025" s="102"/>
      <c r="AT1025" s="102"/>
    </row>
    <row r="1026" spans="1:46" s="50" customFormat="1">
      <c r="A1026" s="84"/>
      <c r="B1026" s="75"/>
      <c r="C1026" s="76"/>
      <c r="D1026" s="77"/>
      <c r="E1026" s="73" t="str">
        <f t="shared" si="48"/>
        <v/>
      </c>
      <c r="F1026" s="79"/>
      <c r="G1026" s="80"/>
      <c r="H1026" s="50" t="str">
        <f>IFERROR(IF(VLOOKUP(F1026,'Aircraft list'!$A$4:$T$59, 3,FALSE)="YES", "ME", "SE" )," ")</f>
        <v xml:space="preserve"> </v>
      </c>
      <c r="I1026" s="80"/>
      <c r="J1026" s="81" t="str">
        <f ca="1">IFERROR(IF(AND(
MOD(C1026-fctlontodouble(VLOOKUP(B1026,#REF!,4,FALSE))/360,1)&gt;=MOD((((MID((MID((IF(ISERR(A1026),"",fctsoleil(A1026,fctlattodouble(VLOOKUP(B1026,#REF!,3,FALSE)),fctlontodouble(VLOOKUP(B1026,#REF!,4,FALSE)),FALSE))),1,4)),1,2))*60+MID((MID((IF(ISERR(A1026),"",fctsoleil(A1026,fctlattodouble(VLOOKUP(B1026,#REF!,3,FALSE)),fctlontodouble(VLOOKUP(B1026,#REF!,4,FALSE)),FALSE))),1,4)),3,4))/(60*24))-fctlontodouble(VLOOKUP(B1026,#REF!,4,FALSE))/360,1),
MOD(C1026-fctlontodouble(VLOOKUP(B1026,#REF!,4,FALSE))/360,1)&lt;MOD((((MID((MID((IF(ISERR(A1026),"",fctsoleil(A1026,fctlattodouble(VLOOKUP(B1026,#REF!,3,FALSE)),fctlontodouble(VLOOKUP(B1026,#REF!,4,FALSE)),FALSE))),7,4)),1,2))*60+MID((MID((IF(ISERR(A1026),"",fctsoleil(A1026,fctlattodouble(VLOOKUP(B1026,#REF!,3,FALSE)),fctlontodouble(VLOOKUP(B1026,#REF!,4,FALSE)),FALSE))),7,4)),3,4))/(60*24))-fctlontodouble(VLOOKUP(B1026,#REF!,4,FALSE))/360,1)
),1,""),"")</f>
        <v/>
      </c>
      <c r="K1026" s="82" t="str">
        <f t="shared" si="49"/>
        <v/>
      </c>
      <c r="L1026" s="79" t="str">
        <f ca="1">IFERROR(IF(AND(
MOD(E1026-fctlontodouble(VLOOKUP(D1026,#REF!,4,FALSE))/360,1)&gt;=MOD((((MID((MID((IF(ISERR(A1026),"",fctsoleil(A1026,fctlattodouble(VLOOKUP(D1026,#REF!,3,FALSE)),fctlontodouble(VLOOKUP(D1026,#REF!,4,FALSE)),FALSE))),1,4)),1,2))*60+MID((MID((IF(ISERR(A1026),"",fctsoleil(A1026,fctlattodouble(VLOOKUP(D1026,#REF!,3,FALSE)),fctlontodouble(VLOOKUP(D1026,#REF!,4,FALSE)),FALSE))),1,4)),3,4))/(60*24))-fctlontodouble(VLOOKUP(D1026,#REF!,4,FALSE))/360,1),
MOD(E1026-fctlontodouble(VLOOKUP(D1026,#REF!,4,FALSE))/360,1)&lt;MOD((((MID((MID((IF(ISERR(A1026),"",fctsoleil(A1026,fctlattodouble(VLOOKUP(D1026,#REF!,3,FALSE)),fctlontodouble(VLOOKUP(D1026,#REF!,4,FALSE)),FALSE))),7,4)),1,2))*60+MID((MID((IF(ISERR(A1026),"",fctsoleil(A1026,fctlattodouble(VLOOKUP(D1026,#REF!,3,FALSE)),fctlontodouble(VLOOKUP(D1026,#REF!,4,FALSE)),FALSE))),7,4)),3,4))/(60*24))-fctlontodouble(VLOOKUP(D1026,#REF!,4,FALSE))/360,1)
),1," "),"")</f>
        <v/>
      </c>
      <c r="M1026" s="79" t="str">
        <f t="shared" si="50"/>
        <v/>
      </c>
      <c r="N1026" s="94"/>
      <c r="O1026" s="83"/>
      <c r="P1026" s="95"/>
      <c r="Q1026" s="96"/>
      <c r="R1026" s="97" t="str">
        <f>IF(AND(A1026&lt;&gt;0,B1026&lt;&gt;0,D1026&lt;&gt;0,C1026&lt;&gt;0,N1026&lt;&gt;0),(vol_de_nuit(B1026,D1026,A1026,C1026,N1026/24)*24),"")</f>
        <v/>
      </c>
      <c r="S1026" s="98"/>
      <c r="T1026" s="95"/>
      <c r="U1026" s="99"/>
      <c r="V1026" s="100"/>
      <c r="W1026" s="101"/>
      <c r="X1026" s="116" t="str">
        <f>IFERROR(IF(AND(VLOOKUP($F1026,'Aircraft list'!$A$4:$G$39,2,FALSE)="YES",VLOOKUP($F1026,'Aircraft list'!$A$4:$G$39,4,FALSE)="YES"),T1026,""),"")</f>
        <v/>
      </c>
      <c r="Y1026" s="115" t="str">
        <f>IFERROR(IF(AND(VLOOKUP($F1026,'Aircraft list'!$A$4:$G$39,2,FALSE)="YES",VLOOKUP($F1026,'Aircraft list'!$A$4:$G$39,4,FALSE)="YES"),V1026,""),"")</f>
        <v/>
      </c>
      <c r="Z1026" s="116" t="str">
        <f>IFERROR(IF(AND(VLOOKUP($F1026,'Aircraft list'!$A$4:$G$39,3,FALSE)="YES",VLOOKUP($F1026,'Aircraft list'!$A$4:$G$39,4,FALSE)="YES"),T1026,""),"")</f>
        <v/>
      </c>
      <c r="AA1026" s="115" t="str">
        <f>IFERROR(IF(AND(VLOOKUP($F1026,'Aircraft list'!$A$4:$G$39,3,FALSE)="YES",VLOOKUP($F1026,'Aircraft list'!$A$4:$G$39,4,FALSE)="YES"),V1026,""),"")</f>
        <v/>
      </c>
      <c r="AB1026" s="116" t="str">
        <f>IFERROR(IF(AND(VLOOKUP($F1026,'Aircraft list'!$A$4:$G$39,2,FALSE)="YES",VLOOKUP($F1026,'Aircraft list'!$A$4:$G$39,6,FALSE)="YES"),T1026,""),"")</f>
        <v/>
      </c>
      <c r="AC1026" s="115" t="str">
        <f>IFERROR(IF(AND(VLOOKUP($F1026,'Aircraft list'!$A$4:$G$39,2,FALSE)="YES",VLOOKUP($F1026,'Aircraft list'!$A$4:$G$39,6,FALSE)="YES"),V1026,""),"")</f>
        <v/>
      </c>
      <c r="AD1026" s="116" t="str">
        <f>IFERROR(IF(AND(VLOOKUP($F1026,'Aircraft list'!$A$4:$G$39,3,FALSE)="YES",VLOOKUP($F1026,'Aircraft list'!$A$4:$G$39,6,FALSE)="YES"),T1026,""),"")</f>
        <v/>
      </c>
      <c r="AE1026" s="117" t="str">
        <f>IFERROR(IF(AND(VLOOKUP($F1026,'Aircraft list'!$A$4:$G$39,3,FALSE)="YES",VLOOKUP($F1026,'Aircraft list'!$A$4:$G$39,6,FALSE)="YES"),U1026,""),"")</f>
        <v/>
      </c>
      <c r="AF1026" s="115" t="str">
        <f>IFERROR(IF(AND(VLOOKUP($F1026,'Aircraft list'!$A$4:$G$39,3,FALSE)="YES",VLOOKUP($F1026,'Aircraft list'!$A$4:$G$39,6,FALSE)="YES"),V1026,""),"")</f>
        <v/>
      </c>
      <c r="AG1026" s="116" t="str">
        <f>IFERROR(IF(VLOOKUP($F1026,'Aircraft list'!$A$4:$G$39,5,FALSE)="YES",T1026,""),"")</f>
        <v/>
      </c>
      <c r="AH1026" s="117" t="str">
        <f>IFERROR(IF(VLOOKUP($F1026,'Aircraft list'!$A$4:$G$39,5,FALSE)="YES",U1026,""),"")</f>
        <v/>
      </c>
      <c r="AI1026" s="115" t="str">
        <f>IFERROR(IF(VLOOKUP($F1026,'Aircraft list'!$A$4:$G$39,5,FALSE)="YES",V1026,""),"")</f>
        <v/>
      </c>
      <c r="AJ1026" s="101"/>
      <c r="AK1026" s="101"/>
      <c r="AL1026" s="101"/>
      <c r="AM1026" s="102" t="str">
        <f>IFERROR(IF(VLOOKUP($F1026,'Aircraft list'!$A$4:$G$39,7,FALSE)="YES",N1026,""),"")</f>
        <v/>
      </c>
      <c r="AN1026" s="112"/>
      <c r="AO1026" s="101"/>
      <c r="AP1026" s="101"/>
      <c r="AQ1026" s="101"/>
      <c r="AR1026" s="111"/>
      <c r="AS1026" s="102"/>
      <c r="AT1026" s="102"/>
    </row>
    <row r="1027" spans="1:46" s="50" customFormat="1">
      <c r="A1027" s="84"/>
      <c r="B1027" s="75"/>
      <c r="C1027" s="76"/>
      <c r="D1027" s="77"/>
      <c r="E1027" s="73" t="str">
        <f t="shared" si="48"/>
        <v/>
      </c>
      <c r="F1027" s="79"/>
      <c r="G1027" s="80"/>
      <c r="H1027" s="50" t="str">
        <f>IFERROR(IF(VLOOKUP(F1027,'Aircraft list'!$A$4:$T$59, 3,FALSE)="YES", "ME", "SE" )," ")</f>
        <v xml:space="preserve"> </v>
      </c>
      <c r="I1027" s="80"/>
      <c r="J1027" s="81" t="str">
        <f ca="1">IFERROR(IF(AND(
MOD(C1027-fctlontodouble(VLOOKUP(B1027,#REF!,4,FALSE))/360,1)&gt;=MOD((((MID((MID((IF(ISERR(A1027),"",fctsoleil(A1027,fctlattodouble(VLOOKUP(B1027,#REF!,3,FALSE)),fctlontodouble(VLOOKUP(B1027,#REF!,4,FALSE)),FALSE))),1,4)),1,2))*60+MID((MID((IF(ISERR(A1027),"",fctsoleil(A1027,fctlattodouble(VLOOKUP(B1027,#REF!,3,FALSE)),fctlontodouble(VLOOKUP(B1027,#REF!,4,FALSE)),FALSE))),1,4)),3,4))/(60*24))-fctlontodouble(VLOOKUP(B1027,#REF!,4,FALSE))/360,1),
MOD(C1027-fctlontodouble(VLOOKUP(B1027,#REF!,4,FALSE))/360,1)&lt;MOD((((MID((MID((IF(ISERR(A1027),"",fctsoleil(A1027,fctlattodouble(VLOOKUP(B1027,#REF!,3,FALSE)),fctlontodouble(VLOOKUP(B1027,#REF!,4,FALSE)),FALSE))),7,4)),1,2))*60+MID((MID((IF(ISERR(A1027),"",fctsoleil(A1027,fctlattodouble(VLOOKUP(B1027,#REF!,3,FALSE)),fctlontodouble(VLOOKUP(B1027,#REF!,4,FALSE)),FALSE))),7,4)),3,4))/(60*24))-fctlontodouble(VLOOKUP(B1027,#REF!,4,FALSE))/360,1)
),1,""),"")</f>
        <v/>
      </c>
      <c r="K1027" s="82" t="str">
        <f t="shared" si="49"/>
        <v/>
      </c>
      <c r="L1027" s="79" t="str">
        <f ca="1">IFERROR(IF(AND(
MOD(E1027-fctlontodouble(VLOOKUP(D1027,#REF!,4,FALSE))/360,1)&gt;=MOD((((MID((MID((IF(ISERR(A1027),"",fctsoleil(A1027,fctlattodouble(VLOOKUP(D1027,#REF!,3,FALSE)),fctlontodouble(VLOOKUP(D1027,#REF!,4,FALSE)),FALSE))),1,4)),1,2))*60+MID((MID((IF(ISERR(A1027),"",fctsoleil(A1027,fctlattodouble(VLOOKUP(D1027,#REF!,3,FALSE)),fctlontodouble(VLOOKUP(D1027,#REF!,4,FALSE)),FALSE))),1,4)),3,4))/(60*24))-fctlontodouble(VLOOKUP(D1027,#REF!,4,FALSE))/360,1),
MOD(E1027-fctlontodouble(VLOOKUP(D1027,#REF!,4,FALSE))/360,1)&lt;MOD((((MID((MID((IF(ISERR(A1027),"",fctsoleil(A1027,fctlattodouble(VLOOKUP(D1027,#REF!,3,FALSE)),fctlontodouble(VLOOKUP(D1027,#REF!,4,FALSE)),FALSE))),7,4)),1,2))*60+MID((MID((IF(ISERR(A1027),"",fctsoleil(A1027,fctlattodouble(VLOOKUP(D1027,#REF!,3,FALSE)),fctlontodouble(VLOOKUP(D1027,#REF!,4,FALSE)),FALSE))),7,4)),3,4))/(60*24))-fctlontodouble(VLOOKUP(D1027,#REF!,4,FALSE))/360,1)
),1," "),"")</f>
        <v/>
      </c>
      <c r="M1027" s="79" t="str">
        <f t="shared" si="50"/>
        <v/>
      </c>
      <c r="N1027" s="94"/>
      <c r="O1027" s="83"/>
      <c r="P1027" s="95"/>
      <c r="Q1027" s="96"/>
      <c r="R1027" s="97" t="str">
        <f>IF(AND(A1027&lt;&gt;0,B1027&lt;&gt;0,D1027&lt;&gt;0,C1027&lt;&gt;0,N1027&lt;&gt;0),(vol_de_nuit(B1027,D1027,A1027,C1027,N1027/24)*24),"")</f>
        <v/>
      </c>
      <c r="S1027" s="98"/>
      <c r="T1027" s="95"/>
      <c r="U1027" s="99"/>
      <c r="V1027" s="100"/>
      <c r="W1027" s="101"/>
      <c r="X1027" s="116" t="str">
        <f>IFERROR(IF(AND(VLOOKUP($F1027,'Aircraft list'!$A$4:$G$39,2,FALSE)="YES",VLOOKUP($F1027,'Aircraft list'!$A$4:$G$39,4,FALSE)="YES"),T1027,""),"")</f>
        <v/>
      </c>
      <c r="Y1027" s="115" t="str">
        <f>IFERROR(IF(AND(VLOOKUP($F1027,'Aircraft list'!$A$4:$G$39,2,FALSE)="YES",VLOOKUP($F1027,'Aircraft list'!$A$4:$G$39,4,FALSE)="YES"),V1027,""),"")</f>
        <v/>
      </c>
      <c r="Z1027" s="116" t="str">
        <f>IFERROR(IF(AND(VLOOKUP($F1027,'Aircraft list'!$A$4:$G$39,3,FALSE)="YES",VLOOKUP($F1027,'Aircraft list'!$A$4:$G$39,4,FALSE)="YES"),T1027,""),"")</f>
        <v/>
      </c>
      <c r="AA1027" s="115" t="str">
        <f>IFERROR(IF(AND(VLOOKUP($F1027,'Aircraft list'!$A$4:$G$39,3,FALSE)="YES",VLOOKUP($F1027,'Aircraft list'!$A$4:$G$39,4,FALSE)="YES"),V1027,""),"")</f>
        <v/>
      </c>
      <c r="AB1027" s="116" t="str">
        <f>IFERROR(IF(AND(VLOOKUP($F1027,'Aircraft list'!$A$4:$G$39,2,FALSE)="YES",VLOOKUP($F1027,'Aircraft list'!$A$4:$G$39,6,FALSE)="YES"),T1027,""),"")</f>
        <v/>
      </c>
      <c r="AC1027" s="115" t="str">
        <f>IFERROR(IF(AND(VLOOKUP($F1027,'Aircraft list'!$A$4:$G$39,2,FALSE)="YES",VLOOKUP($F1027,'Aircraft list'!$A$4:$G$39,6,FALSE)="YES"),V1027,""),"")</f>
        <v/>
      </c>
      <c r="AD1027" s="116" t="str">
        <f>IFERROR(IF(AND(VLOOKUP($F1027,'Aircraft list'!$A$4:$G$39,3,FALSE)="YES",VLOOKUP($F1027,'Aircraft list'!$A$4:$G$39,6,FALSE)="YES"),T1027,""),"")</f>
        <v/>
      </c>
      <c r="AE1027" s="117" t="str">
        <f>IFERROR(IF(AND(VLOOKUP($F1027,'Aircraft list'!$A$4:$G$39,3,FALSE)="YES",VLOOKUP($F1027,'Aircraft list'!$A$4:$G$39,6,FALSE)="YES"),U1027,""),"")</f>
        <v/>
      </c>
      <c r="AF1027" s="115" t="str">
        <f>IFERROR(IF(AND(VLOOKUP($F1027,'Aircraft list'!$A$4:$G$39,3,FALSE)="YES",VLOOKUP($F1027,'Aircraft list'!$A$4:$G$39,6,FALSE)="YES"),V1027,""),"")</f>
        <v/>
      </c>
      <c r="AG1027" s="116" t="str">
        <f>IFERROR(IF(VLOOKUP($F1027,'Aircraft list'!$A$4:$G$39,5,FALSE)="YES",T1027,""),"")</f>
        <v/>
      </c>
      <c r="AH1027" s="117" t="str">
        <f>IFERROR(IF(VLOOKUP($F1027,'Aircraft list'!$A$4:$G$39,5,FALSE)="YES",U1027,""),"")</f>
        <v/>
      </c>
      <c r="AI1027" s="115" t="str">
        <f>IFERROR(IF(VLOOKUP($F1027,'Aircraft list'!$A$4:$G$39,5,FALSE)="YES",V1027,""),"")</f>
        <v/>
      </c>
      <c r="AJ1027" s="101"/>
      <c r="AK1027" s="101"/>
      <c r="AL1027" s="101"/>
      <c r="AM1027" s="102" t="str">
        <f>IFERROR(IF(VLOOKUP($F1027,'Aircraft list'!$A$4:$G$39,7,FALSE)="YES",N1027,""),"")</f>
        <v/>
      </c>
      <c r="AN1027" s="112"/>
      <c r="AO1027" s="101"/>
      <c r="AP1027" s="101"/>
      <c r="AQ1027" s="101"/>
      <c r="AR1027" s="111"/>
      <c r="AS1027" s="102"/>
      <c r="AT1027" s="102"/>
    </row>
    <row r="1028" spans="1:46" s="50" customFormat="1">
      <c r="A1028" s="84"/>
      <c r="B1028" s="75"/>
      <c r="C1028" s="76"/>
      <c r="D1028" s="77"/>
      <c r="E1028" s="73" t="str">
        <f t="shared" si="48"/>
        <v/>
      </c>
      <c r="F1028" s="79"/>
      <c r="G1028" s="80"/>
      <c r="H1028" s="50" t="str">
        <f>IFERROR(IF(VLOOKUP(F1028,'Aircraft list'!$A$4:$T$59, 3,FALSE)="YES", "ME", "SE" )," ")</f>
        <v xml:space="preserve"> </v>
      </c>
      <c r="I1028" s="80"/>
      <c r="J1028" s="81" t="str">
        <f ca="1">IFERROR(IF(AND(
MOD(C1028-fctlontodouble(VLOOKUP(B1028,#REF!,4,FALSE))/360,1)&gt;=MOD((((MID((MID((IF(ISERR(A1028),"",fctsoleil(A1028,fctlattodouble(VLOOKUP(B1028,#REF!,3,FALSE)),fctlontodouble(VLOOKUP(B1028,#REF!,4,FALSE)),FALSE))),1,4)),1,2))*60+MID((MID((IF(ISERR(A1028),"",fctsoleil(A1028,fctlattodouble(VLOOKUP(B1028,#REF!,3,FALSE)),fctlontodouble(VLOOKUP(B1028,#REF!,4,FALSE)),FALSE))),1,4)),3,4))/(60*24))-fctlontodouble(VLOOKUP(B1028,#REF!,4,FALSE))/360,1),
MOD(C1028-fctlontodouble(VLOOKUP(B1028,#REF!,4,FALSE))/360,1)&lt;MOD((((MID((MID((IF(ISERR(A1028),"",fctsoleil(A1028,fctlattodouble(VLOOKUP(B1028,#REF!,3,FALSE)),fctlontodouble(VLOOKUP(B1028,#REF!,4,FALSE)),FALSE))),7,4)),1,2))*60+MID((MID((IF(ISERR(A1028),"",fctsoleil(A1028,fctlattodouble(VLOOKUP(B1028,#REF!,3,FALSE)),fctlontodouble(VLOOKUP(B1028,#REF!,4,FALSE)),FALSE))),7,4)),3,4))/(60*24))-fctlontodouble(VLOOKUP(B1028,#REF!,4,FALSE))/360,1)
),1,""),"")</f>
        <v/>
      </c>
      <c r="K1028" s="82" t="str">
        <f t="shared" si="49"/>
        <v/>
      </c>
      <c r="L1028" s="79" t="str">
        <f ca="1">IFERROR(IF(AND(
MOD(E1028-fctlontodouble(VLOOKUP(D1028,#REF!,4,FALSE))/360,1)&gt;=MOD((((MID((MID((IF(ISERR(A1028),"",fctsoleil(A1028,fctlattodouble(VLOOKUP(D1028,#REF!,3,FALSE)),fctlontodouble(VLOOKUP(D1028,#REF!,4,FALSE)),FALSE))),1,4)),1,2))*60+MID((MID((IF(ISERR(A1028),"",fctsoleil(A1028,fctlattodouble(VLOOKUP(D1028,#REF!,3,FALSE)),fctlontodouble(VLOOKUP(D1028,#REF!,4,FALSE)),FALSE))),1,4)),3,4))/(60*24))-fctlontodouble(VLOOKUP(D1028,#REF!,4,FALSE))/360,1),
MOD(E1028-fctlontodouble(VLOOKUP(D1028,#REF!,4,FALSE))/360,1)&lt;MOD((((MID((MID((IF(ISERR(A1028),"",fctsoleil(A1028,fctlattodouble(VLOOKUP(D1028,#REF!,3,FALSE)),fctlontodouble(VLOOKUP(D1028,#REF!,4,FALSE)),FALSE))),7,4)),1,2))*60+MID((MID((IF(ISERR(A1028),"",fctsoleil(A1028,fctlattodouble(VLOOKUP(D1028,#REF!,3,FALSE)),fctlontodouble(VLOOKUP(D1028,#REF!,4,FALSE)),FALSE))),7,4)),3,4))/(60*24))-fctlontodouble(VLOOKUP(D1028,#REF!,4,FALSE))/360,1)
),1," "),"")</f>
        <v/>
      </c>
      <c r="M1028" s="79" t="str">
        <f t="shared" si="50"/>
        <v/>
      </c>
      <c r="N1028" s="94"/>
      <c r="O1028" s="83"/>
      <c r="P1028" s="95"/>
      <c r="Q1028" s="96"/>
      <c r="R1028" s="97" t="str">
        <f>IF(AND(A1028&lt;&gt;0,B1028&lt;&gt;0,D1028&lt;&gt;0,C1028&lt;&gt;0,N1028&lt;&gt;0),(vol_de_nuit(B1028,D1028,A1028,C1028,N1028/24)*24),"")</f>
        <v/>
      </c>
      <c r="S1028" s="98"/>
      <c r="T1028" s="95"/>
      <c r="U1028" s="99"/>
      <c r="V1028" s="100"/>
      <c r="W1028" s="101"/>
      <c r="X1028" s="116" t="str">
        <f>IFERROR(IF(AND(VLOOKUP($F1028,'Aircraft list'!$A$4:$G$39,2,FALSE)="YES",VLOOKUP($F1028,'Aircraft list'!$A$4:$G$39,4,FALSE)="YES"),T1028,""),"")</f>
        <v/>
      </c>
      <c r="Y1028" s="115" t="str">
        <f>IFERROR(IF(AND(VLOOKUP($F1028,'Aircraft list'!$A$4:$G$39,2,FALSE)="YES",VLOOKUP($F1028,'Aircraft list'!$A$4:$G$39,4,FALSE)="YES"),V1028,""),"")</f>
        <v/>
      </c>
      <c r="Z1028" s="116" t="str">
        <f>IFERROR(IF(AND(VLOOKUP($F1028,'Aircraft list'!$A$4:$G$39,3,FALSE)="YES",VLOOKUP($F1028,'Aircraft list'!$A$4:$G$39,4,FALSE)="YES"),T1028,""),"")</f>
        <v/>
      </c>
      <c r="AA1028" s="115" t="str">
        <f>IFERROR(IF(AND(VLOOKUP($F1028,'Aircraft list'!$A$4:$G$39,3,FALSE)="YES",VLOOKUP($F1028,'Aircraft list'!$A$4:$G$39,4,FALSE)="YES"),V1028,""),"")</f>
        <v/>
      </c>
      <c r="AB1028" s="116" t="str">
        <f>IFERROR(IF(AND(VLOOKUP($F1028,'Aircraft list'!$A$4:$G$39,2,FALSE)="YES",VLOOKUP($F1028,'Aircraft list'!$A$4:$G$39,6,FALSE)="YES"),T1028,""),"")</f>
        <v/>
      </c>
      <c r="AC1028" s="115" t="str">
        <f>IFERROR(IF(AND(VLOOKUP($F1028,'Aircraft list'!$A$4:$G$39,2,FALSE)="YES",VLOOKUP($F1028,'Aircraft list'!$A$4:$G$39,6,FALSE)="YES"),V1028,""),"")</f>
        <v/>
      </c>
      <c r="AD1028" s="116" t="str">
        <f>IFERROR(IF(AND(VLOOKUP($F1028,'Aircraft list'!$A$4:$G$39,3,FALSE)="YES",VLOOKUP($F1028,'Aircraft list'!$A$4:$G$39,6,FALSE)="YES"),T1028,""),"")</f>
        <v/>
      </c>
      <c r="AE1028" s="117" t="str">
        <f>IFERROR(IF(AND(VLOOKUP($F1028,'Aircraft list'!$A$4:$G$39,3,FALSE)="YES",VLOOKUP($F1028,'Aircraft list'!$A$4:$G$39,6,FALSE)="YES"),U1028,""),"")</f>
        <v/>
      </c>
      <c r="AF1028" s="115" t="str">
        <f>IFERROR(IF(AND(VLOOKUP($F1028,'Aircraft list'!$A$4:$G$39,3,FALSE)="YES",VLOOKUP($F1028,'Aircraft list'!$A$4:$G$39,6,FALSE)="YES"),V1028,""),"")</f>
        <v/>
      </c>
      <c r="AG1028" s="116" t="str">
        <f>IFERROR(IF(VLOOKUP($F1028,'Aircraft list'!$A$4:$G$39,5,FALSE)="YES",T1028,""),"")</f>
        <v/>
      </c>
      <c r="AH1028" s="117" t="str">
        <f>IFERROR(IF(VLOOKUP($F1028,'Aircraft list'!$A$4:$G$39,5,FALSE)="YES",U1028,""),"")</f>
        <v/>
      </c>
      <c r="AI1028" s="115" t="str">
        <f>IFERROR(IF(VLOOKUP($F1028,'Aircraft list'!$A$4:$G$39,5,FALSE)="YES",V1028,""),"")</f>
        <v/>
      </c>
      <c r="AJ1028" s="101"/>
      <c r="AK1028" s="101"/>
      <c r="AL1028" s="101"/>
      <c r="AM1028" s="102" t="str">
        <f>IFERROR(IF(VLOOKUP($F1028,'Aircraft list'!$A$4:$G$39,7,FALSE)="YES",N1028,""),"")</f>
        <v/>
      </c>
      <c r="AN1028" s="112"/>
      <c r="AO1028" s="101"/>
      <c r="AP1028" s="101"/>
      <c r="AQ1028" s="101"/>
      <c r="AR1028" s="111"/>
      <c r="AS1028" s="102"/>
      <c r="AT1028" s="102"/>
    </row>
    <row r="1029" spans="1:46" s="50" customFormat="1">
      <c r="A1029" s="84"/>
      <c r="B1029" s="75"/>
      <c r="C1029" s="76"/>
      <c r="D1029" s="77"/>
      <c r="E1029" s="73" t="str">
        <f t="shared" si="48"/>
        <v/>
      </c>
      <c r="F1029" s="79"/>
      <c r="G1029" s="80"/>
      <c r="H1029" s="50" t="str">
        <f>IFERROR(IF(VLOOKUP(F1029,'Aircraft list'!$A$4:$T$59, 3,FALSE)="YES", "ME", "SE" )," ")</f>
        <v xml:space="preserve"> </v>
      </c>
      <c r="I1029" s="80"/>
      <c r="J1029" s="81" t="str">
        <f ca="1">IFERROR(IF(AND(
MOD(C1029-fctlontodouble(VLOOKUP(B1029,#REF!,4,FALSE))/360,1)&gt;=MOD((((MID((MID((IF(ISERR(A1029),"",fctsoleil(A1029,fctlattodouble(VLOOKUP(B1029,#REF!,3,FALSE)),fctlontodouble(VLOOKUP(B1029,#REF!,4,FALSE)),FALSE))),1,4)),1,2))*60+MID((MID((IF(ISERR(A1029),"",fctsoleil(A1029,fctlattodouble(VLOOKUP(B1029,#REF!,3,FALSE)),fctlontodouble(VLOOKUP(B1029,#REF!,4,FALSE)),FALSE))),1,4)),3,4))/(60*24))-fctlontodouble(VLOOKUP(B1029,#REF!,4,FALSE))/360,1),
MOD(C1029-fctlontodouble(VLOOKUP(B1029,#REF!,4,FALSE))/360,1)&lt;MOD((((MID((MID((IF(ISERR(A1029),"",fctsoleil(A1029,fctlattodouble(VLOOKUP(B1029,#REF!,3,FALSE)),fctlontodouble(VLOOKUP(B1029,#REF!,4,FALSE)),FALSE))),7,4)),1,2))*60+MID((MID((IF(ISERR(A1029),"",fctsoleil(A1029,fctlattodouble(VLOOKUP(B1029,#REF!,3,FALSE)),fctlontodouble(VLOOKUP(B1029,#REF!,4,FALSE)),FALSE))),7,4)),3,4))/(60*24))-fctlontodouble(VLOOKUP(B1029,#REF!,4,FALSE))/360,1)
),1,""),"")</f>
        <v/>
      </c>
      <c r="K1029" s="82" t="str">
        <f t="shared" si="49"/>
        <v/>
      </c>
      <c r="L1029" s="79" t="str">
        <f ca="1">IFERROR(IF(AND(
MOD(E1029-fctlontodouble(VLOOKUP(D1029,#REF!,4,FALSE))/360,1)&gt;=MOD((((MID((MID((IF(ISERR(A1029),"",fctsoleil(A1029,fctlattodouble(VLOOKUP(D1029,#REF!,3,FALSE)),fctlontodouble(VLOOKUP(D1029,#REF!,4,FALSE)),FALSE))),1,4)),1,2))*60+MID((MID((IF(ISERR(A1029),"",fctsoleil(A1029,fctlattodouble(VLOOKUP(D1029,#REF!,3,FALSE)),fctlontodouble(VLOOKUP(D1029,#REF!,4,FALSE)),FALSE))),1,4)),3,4))/(60*24))-fctlontodouble(VLOOKUP(D1029,#REF!,4,FALSE))/360,1),
MOD(E1029-fctlontodouble(VLOOKUP(D1029,#REF!,4,FALSE))/360,1)&lt;MOD((((MID((MID((IF(ISERR(A1029),"",fctsoleil(A1029,fctlattodouble(VLOOKUP(D1029,#REF!,3,FALSE)),fctlontodouble(VLOOKUP(D1029,#REF!,4,FALSE)),FALSE))),7,4)),1,2))*60+MID((MID((IF(ISERR(A1029),"",fctsoleil(A1029,fctlattodouble(VLOOKUP(D1029,#REF!,3,FALSE)),fctlontodouble(VLOOKUP(D1029,#REF!,4,FALSE)),FALSE))),7,4)),3,4))/(60*24))-fctlontodouble(VLOOKUP(D1029,#REF!,4,FALSE))/360,1)
),1," "),"")</f>
        <v/>
      </c>
      <c r="M1029" s="79" t="str">
        <f t="shared" si="50"/>
        <v/>
      </c>
      <c r="N1029" s="94"/>
      <c r="O1029" s="83"/>
      <c r="P1029" s="95"/>
      <c r="Q1029" s="96"/>
      <c r="R1029" s="97" t="str">
        <f>IF(AND(A1029&lt;&gt;0,B1029&lt;&gt;0,D1029&lt;&gt;0,C1029&lt;&gt;0,N1029&lt;&gt;0),(vol_de_nuit(B1029,D1029,A1029,C1029,N1029/24)*24),"")</f>
        <v/>
      </c>
      <c r="S1029" s="98"/>
      <c r="T1029" s="95"/>
      <c r="U1029" s="99"/>
      <c r="V1029" s="100"/>
      <c r="W1029" s="101"/>
      <c r="X1029" s="116" t="str">
        <f>IFERROR(IF(AND(VLOOKUP($F1029,'Aircraft list'!$A$4:$G$39,2,FALSE)="YES",VLOOKUP($F1029,'Aircraft list'!$A$4:$G$39,4,FALSE)="YES"),T1029,""),"")</f>
        <v/>
      </c>
      <c r="Y1029" s="115" t="str">
        <f>IFERROR(IF(AND(VLOOKUP($F1029,'Aircraft list'!$A$4:$G$39,2,FALSE)="YES",VLOOKUP($F1029,'Aircraft list'!$A$4:$G$39,4,FALSE)="YES"),V1029,""),"")</f>
        <v/>
      </c>
      <c r="Z1029" s="116" t="str">
        <f>IFERROR(IF(AND(VLOOKUP($F1029,'Aircraft list'!$A$4:$G$39,3,FALSE)="YES",VLOOKUP($F1029,'Aircraft list'!$A$4:$G$39,4,FALSE)="YES"),T1029,""),"")</f>
        <v/>
      </c>
      <c r="AA1029" s="115" t="str">
        <f>IFERROR(IF(AND(VLOOKUP($F1029,'Aircraft list'!$A$4:$G$39,3,FALSE)="YES",VLOOKUP($F1029,'Aircraft list'!$A$4:$G$39,4,FALSE)="YES"),V1029,""),"")</f>
        <v/>
      </c>
      <c r="AB1029" s="116" t="str">
        <f>IFERROR(IF(AND(VLOOKUP($F1029,'Aircraft list'!$A$4:$G$39,2,FALSE)="YES",VLOOKUP($F1029,'Aircraft list'!$A$4:$G$39,6,FALSE)="YES"),T1029,""),"")</f>
        <v/>
      </c>
      <c r="AC1029" s="115" t="str">
        <f>IFERROR(IF(AND(VLOOKUP($F1029,'Aircraft list'!$A$4:$G$39,2,FALSE)="YES",VLOOKUP($F1029,'Aircraft list'!$A$4:$G$39,6,FALSE)="YES"),V1029,""),"")</f>
        <v/>
      </c>
      <c r="AD1029" s="116" t="str">
        <f>IFERROR(IF(AND(VLOOKUP($F1029,'Aircraft list'!$A$4:$G$39,3,FALSE)="YES",VLOOKUP($F1029,'Aircraft list'!$A$4:$G$39,6,FALSE)="YES"),T1029,""),"")</f>
        <v/>
      </c>
      <c r="AE1029" s="117" t="str">
        <f>IFERROR(IF(AND(VLOOKUP($F1029,'Aircraft list'!$A$4:$G$39,3,FALSE)="YES",VLOOKUP($F1029,'Aircraft list'!$A$4:$G$39,6,FALSE)="YES"),U1029,""),"")</f>
        <v/>
      </c>
      <c r="AF1029" s="115" t="str">
        <f>IFERROR(IF(AND(VLOOKUP($F1029,'Aircraft list'!$A$4:$G$39,3,FALSE)="YES",VLOOKUP($F1029,'Aircraft list'!$A$4:$G$39,6,FALSE)="YES"),V1029,""),"")</f>
        <v/>
      </c>
      <c r="AG1029" s="116" t="str">
        <f>IFERROR(IF(VLOOKUP($F1029,'Aircraft list'!$A$4:$G$39,5,FALSE)="YES",T1029,""),"")</f>
        <v/>
      </c>
      <c r="AH1029" s="117" t="str">
        <f>IFERROR(IF(VLOOKUP($F1029,'Aircraft list'!$A$4:$G$39,5,FALSE)="YES",U1029,""),"")</f>
        <v/>
      </c>
      <c r="AI1029" s="115" t="str">
        <f>IFERROR(IF(VLOOKUP($F1029,'Aircraft list'!$A$4:$G$39,5,FALSE)="YES",V1029,""),"")</f>
        <v/>
      </c>
      <c r="AJ1029" s="101"/>
      <c r="AK1029" s="101"/>
      <c r="AL1029" s="101"/>
      <c r="AM1029" s="102" t="str">
        <f>IFERROR(IF(VLOOKUP($F1029,'Aircraft list'!$A$4:$G$39,7,FALSE)="YES",N1029,""),"")</f>
        <v/>
      </c>
      <c r="AN1029" s="112"/>
      <c r="AO1029" s="101"/>
      <c r="AP1029" s="101"/>
      <c r="AQ1029" s="101"/>
      <c r="AR1029" s="111"/>
      <c r="AS1029" s="102"/>
      <c r="AT1029" s="102"/>
    </row>
    <row r="1030" spans="1:46" s="50" customFormat="1">
      <c r="A1030" s="84"/>
      <c r="B1030" s="75"/>
      <c r="C1030" s="76"/>
      <c r="D1030" s="77"/>
      <c r="E1030" s="73" t="str">
        <f t="shared" si="48"/>
        <v/>
      </c>
      <c r="F1030" s="79"/>
      <c r="G1030" s="80"/>
      <c r="H1030" s="50" t="str">
        <f>IFERROR(IF(VLOOKUP(F1030,'Aircraft list'!$A$4:$T$59, 3,FALSE)="YES", "ME", "SE" )," ")</f>
        <v xml:space="preserve"> </v>
      </c>
      <c r="I1030" s="80"/>
      <c r="J1030" s="81" t="str">
        <f ca="1">IFERROR(IF(AND(
MOD(C1030-fctlontodouble(VLOOKUP(B1030,#REF!,4,FALSE))/360,1)&gt;=MOD((((MID((MID((IF(ISERR(A1030),"",fctsoleil(A1030,fctlattodouble(VLOOKUP(B1030,#REF!,3,FALSE)),fctlontodouble(VLOOKUP(B1030,#REF!,4,FALSE)),FALSE))),1,4)),1,2))*60+MID((MID((IF(ISERR(A1030),"",fctsoleil(A1030,fctlattodouble(VLOOKUP(B1030,#REF!,3,FALSE)),fctlontodouble(VLOOKUP(B1030,#REF!,4,FALSE)),FALSE))),1,4)),3,4))/(60*24))-fctlontodouble(VLOOKUP(B1030,#REF!,4,FALSE))/360,1),
MOD(C1030-fctlontodouble(VLOOKUP(B1030,#REF!,4,FALSE))/360,1)&lt;MOD((((MID((MID((IF(ISERR(A1030),"",fctsoleil(A1030,fctlattodouble(VLOOKUP(B1030,#REF!,3,FALSE)),fctlontodouble(VLOOKUP(B1030,#REF!,4,FALSE)),FALSE))),7,4)),1,2))*60+MID((MID((IF(ISERR(A1030),"",fctsoleil(A1030,fctlattodouble(VLOOKUP(B1030,#REF!,3,FALSE)),fctlontodouble(VLOOKUP(B1030,#REF!,4,FALSE)),FALSE))),7,4)),3,4))/(60*24))-fctlontodouble(VLOOKUP(B1030,#REF!,4,FALSE))/360,1)
),1,""),"")</f>
        <v/>
      </c>
      <c r="K1030" s="82" t="str">
        <f t="shared" si="49"/>
        <v/>
      </c>
      <c r="L1030" s="79" t="str">
        <f ca="1">IFERROR(IF(AND(
MOD(E1030-fctlontodouble(VLOOKUP(D1030,#REF!,4,FALSE))/360,1)&gt;=MOD((((MID((MID((IF(ISERR(A1030),"",fctsoleil(A1030,fctlattodouble(VLOOKUP(D1030,#REF!,3,FALSE)),fctlontodouble(VLOOKUP(D1030,#REF!,4,FALSE)),FALSE))),1,4)),1,2))*60+MID((MID((IF(ISERR(A1030),"",fctsoleil(A1030,fctlattodouble(VLOOKUP(D1030,#REF!,3,FALSE)),fctlontodouble(VLOOKUP(D1030,#REF!,4,FALSE)),FALSE))),1,4)),3,4))/(60*24))-fctlontodouble(VLOOKUP(D1030,#REF!,4,FALSE))/360,1),
MOD(E1030-fctlontodouble(VLOOKUP(D1030,#REF!,4,FALSE))/360,1)&lt;MOD((((MID((MID((IF(ISERR(A1030),"",fctsoleil(A1030,fctlattodouble(VLOOKUP(D1030,#REF!,3,FALSE)),fctlontodouble(VLOOKUP(D1030,#REF!,4,FALSE)),FALSE))),7,4)),1,2))*60+MID((MID((IF(ISERR(A1030),"",fctsoleil(A1030,fctlattodouble(VLOOKUP(D1030,#REF!,3,FALSE)),fctlontodouble(VLOOKUP(D1030,#REF!,4,FALSE)),FALSE))),7,4)),3,4))/(60*24))-fctlontodouble(VLOOKUP(D1030,#REF!,4,FALSE))/360,1)
),1," "),"")</f>
        <v/>
      </c>
      <c r="M1030" s="79" t="str">
        <f t="shared" si="50"/>
        <v/>
      </c>
      <c r="N1030" s="94"/>
      <c r="O1030" s="83"/>
      <c r="P1030" s="95"/>
      <c r="Q1030" s="96"/>
      <c r="R1030" s="97" t="str">
        <f>IF(AND(A1030&lt;&gt;0,B1030&lt;&gt;0,D1030&lt;&gt;0,C1030&lt;&gt;0,N1030&lt;&gt;0),(vol_de_nuit(B1030,D1030,A1030,C1030,N1030/24)*24),"")</f>
        <v/>
      </c>
      <c r="S1030" s="98"/>
      <c r="T1030" s="95"/>
      <c r="U1030" s="99"/>
      <c r="V1030" s="100"/>
      <c r="W1030" s="101"/>
      <c r="X1030" s="116" t="str">
        <f>IFERROR(IF(AND(VLOOKUP($F1030,'Aircraft list'!$A$4:$G$39,2,FALSE)="YES",VLOOKUP($F1030,'Aircraft list'!$A$4:$G$39,4,FALSE)="YES"),T1030,""),"")</f>
        <v/>
      </c>
      <c r="Y1030" s="115" t="str">
        <f>IFERROR(IF(AND(VLOOKUP($F1030,'Aircraft list'!$A$4:$G$39,2,FALSE)="YES",VLOOKUP($F1030,'Aircraft list'!$A$4:$G$39,4,FALSE)="YES"),V1030,""),"")</f>
        <v/>
      </c>
      <c r="Z1030" s="116" t="str">
        <f>IFERROR(IF(AND(VLOOKUP($F1030,'Aircraft list'!$A$4:$G$39,3,FALSE)="YES",VLOOKUP($F1030,'Aircraft list'!$A$4:$G$39,4,FALSE)="YES"),T1030,""),"")</f>
        <v/>
      </c>
      <c r="AA1030" s="115" t="str">
        <f>IFERROR(IF(AND(VLOOKUP($F1030,'Aircraft list'!$A$4:$G$39,3,FALSE)="YES",VLOOKUP($F1030,'Aircraft list'!$A$4:$G$39,4,FALSE)="YES"),V1030,""),"")</f>
        <v/>
      </c>
      <c r="AB1030" s="116" t="str">
        <f>IFERROR(IF(AND(VLOOKUP($F1030,'Aircraft list'!$A$4:$G$39,2,FALSE)="YES",VLOOKUP($F1030,'Aircraft list'!$A$4:$G$39,6,FALSE)="YES"),T1030,""),"")</f>
        <v/>
      </c>
      <c r="AC1030" s="115" t="str">
        <f>IFERROR(IF(AND(VLOOKUP($F1030,'Aircraft list'!$A$4:$G$39,2,FALSE)="YES",VLOOKUP($F1030,'Aircraft list'!$A$4:$G$39,6,FALSE)="YES"),V1030,""),"")</f>
        <v/>
      </c>
      <c r="AD1030" s="116" t="str">
        <f>IFERROR(IF(AND(VLOOKUP($F1030,'Aircraft list'!$A$4:$G$39,3,FALSE)="YES",VLOOKUP($F1030,'Aircraft list'!$A$4:$G$39,6,FALSE)="YES"),T1030,""),"")</f>
        <v/>
      </c>
      <c r="AE1030" s="117" t="str">
        <f>IFERROR(IF(AND(VLOOKUP($F1030,'Aircraft list'!$A$4:$G$39,3,FALSE)="YES",VLOOKUP($F1030,'Aircraft list'!$A$4:$G$39,6,FALSE)="YES"),U1030,""),"")</f>
        <v/>
      </c>
      <c r="AF1030" s="115" t="str">
        <f>IFERROR(IF(AND(VLOOKUP($F1030,'Aircraft list'!$A$4:$G$39,3,FALSE)="YES",VLOOKUP($F1030,'Aircraft list'!$A$4:$G$39,6,FALSE)="YES"),V1030,""),"")</f>
        <v/>
      </c>
      <c r="AG1030" s="116" t="str">
        <f>IFERROR(IF(VLOOKUP($F1030,'Aircraft list'!$A$4:$G$39,5,FALSE)="YES",T1030,""),"")</f>
        <v/>
      </c>
      <c r="AH1030" s="117" t="str">
        <f>IFERROR(IF(VLOOKUP($F1030,'Aircraft list'!$A$4:$G$39,5,FALSE)="YES",U1030,""),"")</f>
        <v/>
      </c>
      <c r="AI1030" s="115" t="str">
        <f>IFERROR(IF(VLOOKUP($F1030,'Aircraft list'!$A$4:$G$39,5,FALSE)="YES",V1030,""),"")</f>
        <v/>
      </c>
      <c r="AJ1030" s="101"/>
      <c r="AK1030" s="101"/>
      <c r="AL1030" s="101"/>
      <c r="AM1030" s="102" t="str">
        <f>IFERROR(IF(VLOOKUP($F1030,'Aircraft list'!$A$4:$G$39,7,FALSE)="YES",N1030,""),"")</f>
        <v/>
      </c>
      <c r="AN1030" s="112"/>
      <c r="AO1030" s="101"/>
      <c r="AP1030" s="101"/>
      <c r="AQ1030" s="101"/>
      <c r="AR1030" s="111"/>
      <c r="AS1030" s="102"/>
      <c r="AT1030" s="102"/>
    </row>
    <row r="1031" spans="1:46" s="50" customFormat="1">
      <c r="A1031" s="84"/>
      <c r="B1031" s="75"/>
      <c r="C1031" s="76"/>
      <c r="D1031" s="77"/>
      <c r="E1031" s="73" t="str">
        <f t="shared" ref="E1031:E1094" si="51">IFERROR(IF(N1031="","",C1031+TEXT(N1031/24,"h:mm")),"")</f>
        <v/>
      </c>
      <c r="F1031" s="79"/>
      <c r="G1031" s="80"/>
      <c r="H1031" s="50" t="str">
        <f>IFERROR(IF(VLOOKUP(F1031,'Aircraft list'!$A$4:$T$59, 3,FALSE)="YES", "ME", "SE" )," ")</f>
        <v xml:space="preserve"> </v>
      </c>
      <c r="I1031" s="80"/>
      <c r="J1031" s="81" t="str">
        <f ca="1">IFERROR(IF(AND(
MOD(C1031-fctlontodouble(VLOOKUP(B1031,#REF!,4,FALSE))/360,1)&gt;=MOD((((MID((MID((IF(ISERR(A1031),"",fctsoleil(A1031,fctlattodouble(VLOOKUP(B1031,#REF!,3,FALSE)),fctlontodouble(VLOOKUP(B1031,#REF!,4,FALSE)),FALSE))),1,4)),1,2))*60+MID((MID((IF(ISERR(A1031),"",fctsoleil(A1031,fctlattodouble(VLOOKUP(B1031,#REF!,3,FALSE)),fctlontodouble(VLOOKUP(B1031,#REF!,4,FALSE)),FALSE))),1,4)),3,4))/(60*24))-fctlontodouble(VLOOKUP(B1031,#REF!,4,FALSE))/360,1),
MOD(C1031-fctlontodouble(VLOOKUP(B1031,#REF!,4,FALSE))/360,1)&lt;MOD((((MID((MID((IF(ISERR(A1031),"",fctsoleil(A1031,fctlattodouble(VLOOKUP(B1031,#REF!,3,FALSE)),fctlontodouble(VLOOKUP(B1031,#REF!,4,FALSE)),FALSE))),7,4)),1,2))*60+MID((MID((IF(ISERR(A1031),"",fctsoleil(A1031,fctlattodouble(VLOOKUP(B1031,#REF!,3,FALSE)),fctlontodouble(VLOOKUP(B1031,#REF!,4,FALSE)),FALSE))),7,4)),3,4))/(60*24))-fctlontodouble(VLOOKUP(B1031,#REF!,4,FALSE))/360,1)
),1,""),"")</f>
        <v/>
      </c>
      <c r="K1031" s="82" t="str">
        <f t="shared" ref="K1031:K1094" si="52">IF(C1031&lt;&gt;"",IF(J1031=1,"",1),"")</f>
        <v/>
      </c>
      <c r="L1031" s="79" t="str">
        <f ca="1">IFERROR(IF(AND(
MOD(E1031-fctlontodouble(VLOOKUP(D1031,#REF!,4,FALSE))/360,1)&gt;=MOD((((MID((MID((IF(ISERR(A1031),"",fctsoleil(A1031,fctlattodouble(VLOOKUP(D1031,#REF!,3,FALSE)),fctlontodouble(VLOOKUP(D1031,#REF!,4,FALSE)),FALSE))),1,4)),1,2))*60+MID((MID((IF(ISERR(A1031),"",fctsoleil(A1031,fctlattodouble(VLOOKUP(D1031,#REF!,3,FALSE)),fctlontodouble(VLOOKUP(D1031,#REF!,4,FALSE)),FALSE))),1,4)),3,4))/(60*24))-fctlontodouble(VLOOKUP(D1031,#REF!,4,FALSE))/360,1),
MOD(E1031-fctlontodouble(VLOOKUP(D1031,#REF!,4,FALSE))/360,1)&lt;MOD((((MID((MID((IF(ISERR(A1031),"",fctsoleil(A1031,fctlattodouble(VLOOKUP(D1031,#REF!,3,FALSE)),fctlontodouble(VLOOKUP(D1031,#REF!,4,FALSE)),FALSE))),7,4)),1,2))*60+MID((MID((IF(ISERR(A1031),"",fctsoleil(A1031,fctlattodouble(VLOOKUP(D1031,#REF!,3,FALSE)),fctlontodouble(VLOOKUP(D1031,#REF!,4,FALSE)),FALSE))),7,4)),3,4))/(60*24))-fctlontodouble(VLOOKUP(D1031,#REF!,4,FALSE))/360,1)
),1," "),"")</f>
        <v/>
      </c>
      <c r="M1031" s="79" t="str">
        <f t="shared" ref="M1031:M1094" si="53">IF(C1031&lt;&gt;"",IF(L1031=1,"",1),"")</f>
        <v/>
      </c>
      <c r="N1031" s="94"/>
      <c r="O1031" s="83"/>
      <c r="P1031" s="95"/>
      <c r="Q1031" s="96"/>
      <c r="R1031" s="97" t="str">
        <f>IF(AND(A1031&lt;&gt;0,B1031&lt;&gt;0,D1031&lt;&gt;0,C1031&lt;&gt;0,N1031&lt;&gt;0),(vol_de_nuit(B1031,D1031,A1031,C1031,N1031/24)*24),"")</f>
        <v/>
      </c>
      <c r="S1031" s="98"/>
      <c r="T1031" s="95"/>
      <c r="U1031" s="99"/>
      <c r="V1031" s="100"/>
      <c r="W1031" s="101"/>
      <c r="X1031" s="116" t="str">
        <f>IFERROR(IF(AND(VLOOKUP($F1031,'Aircraft list'!$A$4:$G$39,2,FALSE)="YES",VLOOKUP($F1031,'Aircraft list'!$A$4:$G$39,4,FALSE)="YES"),T1031,""),"")</f>
        <v/>
      </c>
      <c r="Y1031" s="115" t="str">
        <f>IFERROR(IF(AND(VLOOKUP($F1031,'Aircraft list'!$A$4:$G$39,2,FALSE)="YES",VLOOKUP($F1031,'Aircraft list'!$A$4:$G$39,4,FALSE)="YES"),V1031,""),"")</f>
        <v/>
      </c>
      <c r="Z1031" s="116" t="str">
        <f>IFERROR(IF(AND(VLOOKUP($F1031,'Aircraft list'!$A$4:$G$39,3,FALSE)="YES",VLOOKUP($F1031,'Aircraft list'!$A$4:$G$39,4,FALSE)="YES"),T1031,""),"")</f>
        <v/>
      </c>
      <c r="AA1031" s="115" t="str">
        <f>IFERROR(IF(AND(VLOOKUP($F1031,'Aircraft list'!$A$4:$G$39,3,FALSE)="YES",VLOOKUP($F1031,'Aircraft list'!$A$4:$G$39,4,FALSE)="YES"),V1031,""),"")</f>
        <v/>
      </c>
      <c r="AB1031" s="116" t="str">
        <f>IFERROR(IF(AND(VLOOKUP($F1031,'Aircraft list'!$A$4:$G$39,2,FALSE)="YES",VLOOKUP($F1031,'Aircraft list'!$A$4:$G$39,6,FALSE)="YES"),T1031,""),"")</f>
        <v/>
      </c>
      <c r="AC1031" s="115" t="str">
        <f>IFERROR(IF(AND(VLOOKUP($F1031,'Aircraft list'!$A$4:$G$39,2,FALSE)="YES",VLOOKUP($F1031,'Aircraft list'!$A$4:$G$39,6,FALSE)="YES"),V1031,""),"")</f>
        <v/>
      </c>
      <c r="AD1031" s="116" t="str">
        <f>IFERROR(IF(AND(VLOOKUP($F1031,'Aircraft list'!$A$4:$G$39,3,FALSE)="YES",VLOOKUP($F1031,'Aircraft list'!$A$4:$G$39,6,FALSE)="YES"),T1031,""),"")</f>
        <v/>
      </c>
      <c r="AE1031" s="117" t="str">
        <f>IFERROR(IF(AND(VLOOKUP($F1031,'Aircraft list'!$A$4:$G$39,3,FALSE)="YES",VLOOKUP($F1031,'Aircraft list'!$A$4:$G$39,6,FALSE)="YES"),U1031,""),"")</f>
        <v/>
      </c>
      <c r="AF1031" s="115" t="str">
        <f>IFERROR(IF(AND(VLOOKUP($F1031,'Aircraft list'!$A$4:$G$39,3,FALSE)="YES",VLOOKUP($F1031,'Aircraft list'!$A$4:$G$39,6,FALSE)="YES"),V1031,""),"")</f>
        <v/>
      </c>
      <c r="AG1031" s="116" t="str">
        <f>IFERROR(IF(VLOOKUP($F1031,'Aircraft list'!$A$4:$G$39,5,FALSE)="YES",T1031,""),"")</f>
        <v/>
      </c>
      <c r="AH1031" s="117" t="str">
        <f>IFERROR(IF(VLOOKUP($F1031,'Aircraft list'!$A$4:$G$39,5,FALSE)="YES",U1031,""),"")</f>
        <v/>
      </c>
      <c r="AI1031" s="115" t="str">
        <f>IFERROR(IF(VLOOKUP($F1031,'Aircraft list'!$A$4:$G$39,5,FALSE)="YES",V1031,""),"")</f>
        <v/>
      </c>
      <c r="AJ1031" s="101"/>
      <c r="AK1031" s="101"/>
      <c r="AL1031" s="101"/>
      <c r="AM1031" s="102" t="str">
        <f>IFERROR(IF(VLOOKUP($F1031,'Aircraft list'!$A$4:$G$39,7,FALSE)="YES",N1031,""),"")</f>
        <v/>
      </c>
      <c r="AN1031" s="112"/>
      <c r="AO1031" s="101"/>
      <c r="AP1031" s="101"/>
      <c r="AQ1031" s="101"/>
      <c r="AR1031" s="111"/>
      <c r="AS1031" s="102"/>
      <c r="AT1031" s="102"/>
    </row>
    <row r="1032" spans="1:46" s="50" customFormat="1">
      <c r="A1032" s="84"/>
      <c r="B1032" s="75"/>
      <c r="C1032" s="76"/>
      <c r="D1032" s="77"/>
      <c r="E1032" s="73" t="str">
        <f t="shared" si="51"/>
        <v/>
      </c>
      <c r="F1032" s="79"/>
      <c r="G1032" s="80"/>
      <c r="H1032" s="50" t="str">
        <f>IFERROR(IF(VLOOKUP(F1032,'Aircraft list'!$A$4:$T$59, 3,FALSE)="YES", "ME", "SE" )," ")</f>
        <v xml:space="preserve"> </v>
      </c>
      <c r="I1032" s="80"/>
      <c r="J1032" s="81" t="str">
        <f ca="1">IFERROR(IF(AND(
MOD(C1032-fctlontodouble(VLOOKUP(B1032,#REF!,4,FALSE))/360,1)&gt;=MOD((((MID((MID((IF(ISERR(A1032),"",fctsoleil(A1032,fctlattodouble(VLOOKUP(B1032,#REF!,3,FALSE)),fctlontodouble(VLOOKUP(B1032,#REF!,4,FALSE)),FALSE))),1,4)),1,2))*60+MID((MID((IF(ISERR(A1032),"",fctsoleil(A1032,fctlattodouble(VLOOKUP(B1032,#REF!,3,FALSE)),fctlontodouble(VLOOKUP(B1032,#REF!,4,FALSE)),FALSE))),1,4)),3,4))/(60*24))-fctlontodouble(VLOOKUP(B1032,#REF!,4,FALSE))/360,1),
MOD(C1032-fctlontodouble(VLOOKUP(B1032,#REF!,4,FALSE))/360,1)&lt;MOD((((MID((MID((IF(ISERR(A1032),"",fctsoleil(A1032,fctlattodouble(VLOOKUP(B1032,#REF!,3,FALSE)),fctlontodouble(VLOOKUP(B1032,#REF!,4,FALSE)),FALSE))),7,4)),1,2))*60+MID((MID((IF(ISERR(A1032),"",fctsoleil(A1032,fctlattodouble(VLOOKUP(B1032,#REF!,3,FALSE)),fctlontodouble(VLOOKUP(B1032,#REF!,4,FALSE)),FALSE))),7,4)),3,4))/(60*24))-fctlontodouble(VLOOKUP(B1032,#REF!,4,FALSE))/360,1)
),1,""),"")</f>
        <v/>
      </c>
      <c r="K1032" s="82" t="str">
        <f t="shared" si="52"/>
        <v/>
      </c>
      <c r="L1032" s="79" t="str">
        <f ca="1">IFERROR(IF(AND(
MOD(E1032-fctlontodouble(VLOOKUP(D1032,#REF!,4,FALSE))/360,1)&gt;=MOD((((MID((MID((IF(ISERR(A1032),"",fctsoleil(A1032,fctlattodouble(VLOOKUP(D1032,#REF!,3,FALSE)),fctlontodouble(VLOOKUP(D1032,#REF!,4,FALSE)),FALSE))),1,4)),1,2))*60+MID((MID((IF(ISERR(A1032),"",fctsoleil(A1032,fctlattodouble(VLOOKUP(D1032,#REF!,3,FALSE)),fctlontodouble(VLOOKUP(D1032,#REF!,4,FALSE)),FALSE))),1,4)),3,4))/(60*24))-fctlontodouble(VLOOKUP(D1032,#REF!,4,FALSE))/360,1),
MOD(E1032-fctlontodouble(VLOOKUP(D1032,#REF!,4,FALSE))/360,1)&lt;MOD((((MID((MID((IF(ISERR(A1032),"",fctsoleil(A1032,fctlattodouble(VLOOKUP(D1032,#REF!,3,FALSE)),fctlontodouble(VLOOKUP(D1032,#REF!,4,FALSE)),FALSE))),7,4)),1,2))*60+MID((MID((IF(ISERR(A1032),"",fctsoleil(A1032,fctlattodouble(VLOOKUP(D1032,#REF!,3,FALSE)),fctlontodouble(VLOOKUP(D1032,#REF!,4,FALSE)),FALSE))),7,4)),3,4))/(60*24))-fctlontodouble(VLOOKUP(D1032,#REF!,4,FALSE))/360,1)
),1," "),"")</f>
        <v/>
      </c>
      <c r="M1032" s="79" t="str">
        <f t="shared" si="53"/>
        <v/>
      </c>
      <c r="N1032" s="94"/>
      <c r="O1032" s="83"/>
      <c r="P1032" s="95"/>
      <c r="Q1032" s="96"/>
      <c r="R1032" s="97" t="str">
        <f>IF(AND(A1032&lt;&gt;0,B1032&lt;&gt;0,D1032&lt;&gt;0,C1032&lt;&gt;0,N1032&lt;&gt;0),(vol_de_nuit(B1032,D1032,A1032,C1032,N1032/24)*24),"")</f>
        <v/>
      </c>
      <c r="S1032" s="98"/>
      <c r="T1032" s="95"/>
      <c r="U1032" s="99"/>
      <c r="V1032" s="100"/>
      <c r="W1032" s="101"/>
      <c r="X1032" s="116" t="str">
        <f>IFERROR(IF(AND(VLOOKUP($F1032,'Aircraft list'!$A$4:$G$39,2,FALSE)="YES",VLOOKUP($F1032,'Aircraft list'!$A$4:$G$39,4,FALSE)="YES"),T1032,""),"")</f>
        <v/>
      </c>
      <c r="Y1032" s="115" t="str">
        <f>IFERROR(IF(AND(VLOOKUP($F1032,'Aircraft list'!$A$4:$G$39,2,FALSE)="YES",VLOOKUP($F1032,'Aircraft list'!$A$4:$G$39,4,FALSE)="YES"),V1032,""),"")</f>
        <v/>
      </c>
      <c r="Z1032" s="116" t="str">
        <f>IFERROR(IF(AND(VLOOKUP($F1032,'Aircraft list'!$A$4:$G$39,3,FALSE)="YES",VLOOKUP($F1032,'Aircraft list'!$A$4:$G$39,4,FALSE)="YES"),T1032,""),"")</f>
        <v/>
      </c>
      <c r="AA1032" s="115" t="str">
        <f>IFERROR(IF(AND(VLOOKUP($F1032,'Aircraft list'!$A$4:$G$39,3,FALSE)="YES",VLOOKUP($F1032,'Aircraft list'!$A$4:$G$39,4,FALSE)="YES"),V1032,""),"")</f>
        <v/>
      </c>
      <c r="AB1032" s="116" t="str">
        <f>IFERROR(IF(AND(VLOOKUP($F1032,'Aircraft list'!$A$4:$G$39,2,FALSE)="YES",VLOOKUP($F1032,'Aircraft list'!$A$4:$G$39,6,FALSE)="YES"),T1032,""),"")</f>
        <v/>
      </c>
      <c r="AC1032" s="115" t="str">
        <f>IFERROR(IF(AND(VLOOKUP($F1032,'Aircraft list'!$A$4:$G$39,2,FALSE)="YES",VLOOKUP($F1032,'Aircraft list'!$A$4:$G$39,6,FALSE)="YES"),V1032,""),"")</f>
        <v/>
      </c>
      <c r="AD1032" s="116" t="str">
        <f>IFERROR(IF(AND(VLOOKUP($F1032,'Aircraft list'!$A$4:$G$39,3,FALSE)="YES",VLOOKUP($F1032,'Aircraft list'!$A$4:$G$39,6,FALSE)="YES"),T1032,""),"")</f>
        <v/>
      </c>
      <c r="AE1032" s="117" t="str">
        <f>IFERROR(IF(AND(VLOOKUP($F1032,'Aircraft list'!$A$4:$G$39,3,FALSE)="YES",VLOOKUP($F1032,'Aircraft list'!$A$4:$G$39,6,FALSE)="YES"),U1032,""),"")</f>
        <v/>
      </c>
      <c r="AF1032" s="115" t="str">
        <f>IFERROR(IF(AND(VLOOKUP($F1032,'Aircraft list'!$A$4:$G$39,3,FALSE)="YES",VLOOKUP($F1032,'Aircraft list'!$A$4:$G$39,6,FALSE)="YES"),V1032,""),"")</f>
        <v/>
      </c>
      <c r="AG1032" s="116" t="str">
        <f>IFERROR(IF(VLOOKUP($F1032,'Aircraft list'!$A$4:$G$39,5,FALSE)="YES",T1032,""),"")</f>
        <v/>
      </c>
      <c r="AH1032" s="117" t="str">
        <f>IFERROR(IF(VLOOKUP($F1032,'Aircraft list'!$A$4:$G$39,5,FALSE)="YES",U1032,""),"")</f>
        <v/>
      </c>
      <c r="AI1032" s="115" t="str">
        <f>IFERROR(IF(VLOOKUP($F1032,'Aircraft list'!$A$4:$G$39,5,FALSE)="YES",V1032,""),"")</f>
        <v/>
      </c>
      <c r="AJ1032" s="101"/>
      <c r="AK1032" s="101"/>
      <c r="AL1032" s="101"/>
      <c r="AM1032" s="102" t="str">
        <f>IFERROR(IF(VLOOKUP($F1032,'Aircraft list'!$A$4:$G$39,7,FALSE)="YES",N1032,""),"")</f>
        <v/>
      </c>
      <c r="AN1032" s="112"/>
      <c r="AO1032" s="101"/>
      <c r="AP1032" s="101"/>
      <c r="AQ1032" s="101"/>
      <c r="AR1032" s="111"/>
      <c r="AS1032" s="102"/>
      <c r="AT1032" s="102"/>
    </row>
    <row r="1033" spans="1:46" s="50" customFormat="1">
      <c r="A1033" s="84"/>
      <c r="B1033" s="75"/>
      <c r="C1033" s="76"/>
      <c r="D1033" s="77"/>
      <c r="E1033" s="73" t="str">
        <f t="shared" si="51"/>
        <v/>
      </c>
      <c r="F1033" s="79"/>
      <c r="G1033" s="80"/>
      <c r="H1033" s="50" t="str">
        <f>IFERROR(IF(VLOOKUP(F1033,'Aircraft list'!$A$4:$T$59, 3,FALSE)="YES", "ME", "SE" )," ")</f>
        <v xml:space="preserve"> </v>
      </c>
      <c r="I1033" s="80"/>
      <c r="J1033" s="81" t="str">
        <f ca="1">IFERROR(IF(AND(
MOD(C1033-fctlontodouble(VLOOKUP(B1033,#REF!,4,FALSE))/360,1)&gt;=MOD((((MID((MID((IF(ISERR(A1033),"",fctsoleil(A1033,fctlattodouble(VLOOKUP(B1033,#REF!,3,FALSE)),fctlontodouble(VLOOKUP(B1033,#REF!,4,FALSE)),FALSE))),1,4)),1,2))*60+MID((MID((IF(ISERR(A1033),"",fctsoleil(A1033,fctlattodouble(VLOOKUP(B1033,#REF!,3,FALSE)),fctlontodouble(VLOOKUP(B1033,#REF!,4,FALSE)),FALSE))),1,4)),3,4))/(60*24))-fctlontodouble(VLOOKUP(B1033,#REF!,4,FALSE))/360,1),
MOD(C1033-fctlontodouble(VLOOKUP(B1033,#REF!,4,FALSE))/360,1)&lt;MOD((((MID((MID((IF(ISERR(A1033),"",fctsoleil(A1033,fctlattodouble(VLOOKUP(B1033,#REF!,3,FALSE)),fctlontodouble(VLOOKUP(B1033,#REF!,4,FALSE)),FALSE))),7,4)),1,2))*60+MID((MID((IF(ISERR(A1033),"",fctsoleil(A1033,fctlattodouble(VLOOKUP(B1033,#REF!,3,FALSE)),fctlontodouble(VLOOKUP(B1033,#REF!,4,FALSE)),FALSE))),7,4)),3,4))/(60*24))-fctlontodouble(VLOOKUP(B1033,#REF!,4,FALSE))/360,1)
),1,""),"")</f>
        <v/>
      </c>
      <c r="K1033" s="82" t="str">
        <f t="shared" si="52"/>
        <v/>
      </c>
      <c r="L1033" s="79" t="str">
        <f ca="1">IFERROR(IF(AND(
MOD(E1033-fctlontodouble(VLOOKUP(D1033,#REF!,4,FALSE))/360,1)&gt;=MOD((((MID((MID((IF(ISERR(A1033),"",fctsoleil(A1033,fctlattodouble(VLOOKUP(D1033,#REF!,3,FALSE)),fctlontodouble(VLOOKUP(D1033,#REF!,4,FALSE)),FALSE))),1,4)),1,2))*60+MID((MID((IF(ISERR(A1033),"",fctsoleil(A1033,fctlattodouble(VLOOKUP(D1033,#REF!,3,FALSE)),fctlontodouble(VLOOKUP(D1033,#REF!,4,FALSE)),FALSE))),1,4)),3,4))/(60*24))-fctlontodouble(VLOOKUP(D1033,#REF!,4,FALSE))/360,1),
MOD(E1033-fctlontodouble(VLOOKUP(D1033,#REF!,4,FALSE))/360,1)&lt;MOD((((MID((MID((IF(ISERR(A1033),"",fctsoleil(A1033,fctlattodouble(VLOOKUP(D1033,#REF!,3,FALSE)),fctlontodouble(VLOOKUP(D1033,#REF!,4,FALSE)),FALSE))),7,4)),1,2))*60+MID((MID((IF(ISERR(A1033),"",fctsoleil(A1033,fctlattodouble(VLOOKUP(D1033,#REF!,3,FALSE)),fctlontodouble(VLOOKUP(D1033,#REF!,4,FALSE)),FALSE))),7,4)),3,4))/(60*24))-fctlontodouble(VLOOKUP(D1033,#REF!,4,FALSE))/360,1)
),1," "),"")</f>
        <v/>
      </c>
      <c r="M1033" s="79" t="str">
        <f t="shared" si="53"/>
        <v/>
      </c>
      <c r="N1033" s="94"/>
      <c r="O1033" s="83"/>
      <c r="P1033" s="95"/>
      <c r="Q1033" s="96"/>
      <c r="R1033" s="97" t="str">
        <f>IF(AND(A1033&lt;&gt;0,B1033&lt;&gt;0,D1033&lt;&gt;0,C1033&lt;&gt;0,N1033&lt;&gt;0),(vol_de_nuit(B1033,D1033,A1033,C1033,N1033/24)*24),"")</f>
        <v/>
      </c>
      <c r="S1033" s="98"/>
      <c r="T1033" s="95"/>
      <c r="U1033" s="99"/>
      <c r="V1033" s="100"/>
      <c r="W1033" s="101"/>
      <c r="X1033" s="116" t="str">
        <f>IFERROR(IF(AND(VLOOKUP($F1033,'Aircraft list'!$A$4:$G$39,2,FALSE)="YES",VLOOKUP($F1033,'Aircraft list'!$A$4:$G$39,4,FALSE)="YES"),T1033,""),"")</f>
        <v/>
      </c>
      <c r="Y1033" s="115" t="str">
        <f>IFERROR(IF(AND(VLOOKUP($F1033,'Aircraft list'!$A$4:$G$39,2,FALSE)="YES",VLOOKUP($F1033,'Aircraft list'!$A$4:$G$39,4,FALSE)="YES"),V1033,""),"")</f>
        <v/>
      </c>
      <c r="Z1033" s="116" t="str">
        <f>IFERROR(IF(AND(VLOOKUP($F1033,'Aircraft list'!$A$4:$G$39,3,FALSE)="YES",VLOOKUP($F1033,'Aircraft list'!$A$4:$G$39,4,FALSE)="YES"),T1033,""),"")</f>
        <v/>
      </c>
      <c r="AA1033" s="115" t="str">
        <f>IFERROR(IF(AND(VLOOKUP($F1033,'Aircraft list'!$A$4:$G$39,3,FALSE)="YES",VLOOKUP($F1033,'Aircraft list'!$A$4:$G$39,4,FALSE)="YES"),V1033,""),"")</f>
        <v/>
      </c>
      <c r="AB1033" s="116" t="str">
        <f>IFERROR(IF(AND(VLOOKUP($F1033,'Aircraft list'!$A$4:$G$39,2,FALSE)="YES",VLOOKUP($F1033,'Aircraft list'!$A$4:$G$39,6,FALSE)="YES"),T1033,""),"")</f>
        <v/>
      </c>
      <c r="AC1033" s="115" t="str">
        <f>IFERROR(IF(AND(VLOOKUP($F1033,'Aircraft list'!$A$4:$G$39,2,FALSE)="YES",VLOOKUP($F1033,'Aircraft list'!$A$4:$G$39,6,FALSE)="YES"),V1033,""),"")</f>
        <v/>
      </c>
      <c r="AD1033" s="116" t="str">
        <f>IFERROR(IF(AND(VLOOKUP($F1033,'Aircraft list'!$A$4:$G$39,3,FALSE)="YES",VLOOKUP($F1033,'Aircraft list'!$A$4:$G$39,6,FALSE)="YES"),T1033,""),"")</f>
        <v/>
      </c>
      <c r="AE1033" s="117" t="str">
        <f>IFERROR(IF(AND(VLOOKUP($F1033,'Aircraft list'!$A$4:$G$39,3,FALSE)="YES",VLOOKUP($F1033,'Aircraft list'!$A$4:$G$39,6,FALSE)="YES"),U1033,""),"")</f>
        <v/>
      </c>
      <c r="AF1033" s="115" t="str">
        <f>IFERROR(IF(AND(VLOOKUP($F1033,'Aircraft list'!$A$4:$G$39,3,FALSE)="YES",VLOOKUP($F1033,'Aircraft list'!$A$4:$G$39,6,FALSE)="YES"),V1033,""),"")</f>
        <v/>
      </c>
      <c r="AG1033" s="116" t="str">
        <f>IFERROR(IF(VLOOKUP($F1033,'Aircraft list'!$A$4:$G$39,5,FALSE)="YES",T1033,""),"")</f>
        <v/>
      </c>
      <c r="AH1033" s="117" t="str">
        <f>IFERROR(IF(VLOOKUP($F1033,'Aircraft list'!$A$4:$G$39,5,FALSE)="YES",U1033,""),"")</f>
        <v/>
      </c>
      <c r="AI1033" s="115" t="str">
        <f>IFERROR(IF(VLOOKUP($F1033,'Aircraft list'!$A$4:$G$39,5,FALSE)="YES",V1033,""),"")</f>
        <v/>
      </c>
      <c r="AJ1033" s="101"/>
      <c r="AK1033" s="101"/>
      <c r="AL1033" s="101"/>
      <c r="AM1033" s="102" t="str">
        <f>IFERROR(IF(VLOOKUP($F1033,'Aircraft list'!$A$4:$G$39,7,FALSE)="YES",N1033,""),"")</f>
        <v/>
      </c>
      <c r="AN1033" s="112"/>
      <c r="AO1033" s="101"/>
      <c r="AP1033" s="101"/>
      <c r="AQ1033" s="101"/>
      <c r="AR1033" s="111"/>
      <c r="AS1033" s="102"/>
      <c r="AT1033" s="102"/>
    </row>
    <row r="1034" spans="1:46" s="50" customFormat="1">
      <c r="A1034" s="84"/>
      <c r="B1034" s="75"/>
      <c r="C1034" s="76"/>
      <c r="D1034" s="77"/>
      <c r="E1034" s="73" t="str">
        <f t="shared" si="51"/>
        <v/>
      </c>
      <c r="F1034" s="79"/>
      <c r="G1034" s="80"/>
      <c r="H1034" s="50" t="str">
        <f>IFERROR(IF(VLOOKUP(F1034,'Aircraft list'!$A$4:$T$59, 3,FALSE)="YES", "ME", "SE" )," ")</f>
        <v xml:space="preserve"> </v>
      </c>
      <c r="I1034" s="80"/>
      <c r="J1034" s="81" t="str">
        <f ca="1">IFERROR(IF(AND(
MOD(C1034-fctlontodouble(VLOOKUP(B1034,#REF!,4,FALSE))/360,1)&gt;=MOD((((MID((MID((IF(ISERR(A1034),"",fctsoleil(A1034,fctlattodouble(VLOOKUP(B1034,#REF!,3,FALSE)),fctlontodouble(VLOOKUP(B1034,#REF!,4,FALSE)),FALSE))),1,4)),1,2))*60+MID((MID((IF(ISERR(A1034),"",fctsoleil(A1034,fctlattodouble(VLOOKUP(B1034,#REF!,3,FALSE)),fctlontodouble(VLOOKUP(B1034,#REF!,4,FALSE)),FALSE))),1,4)),3,4))/(60*24))-fctlontodouble(VLOOKUP(B1034,#REF!,4,FALSE))/360,1),
MOD(C1034-fctlontodouble(VLOOKUP(B1034,#REF!,4,FALSE))/360,1)&lt;MOD((((MID((MID((IF(ISERR(A1034),"",fctsoleil(A1034,fctlattodouble(VLOOKUP(B1034,#REF!,3,FALSE)),fctlontodouble(VLOOKUP(B1034,#REF!,4,FALSE)),FALSE))),7,4)),1,2))*60+MID((MID((IF(ISERR(A1034),"",fctsoleil(A1034,fctlattodouble(VLOOKUP(B1034,#REF!,3,FALSE)),fctlontodouble(VLOOKUP(B1034,#REF!,4,FALSE)),FALSE))),7,4)),3,4))/(60*24))-fctlontodouble(VLOOKUP(B1034,#REF!,4,FALSE))/360,1)
),1,""),"")</f>
        <v/>
      </c>
      <c r="K1034" s="82" t="str">
        <f t="shared" si="52"/>
        <v/>
      </c>
      <c r="L1034" s="79" t="str">
        <f ca="1">IFERROR(IF(AND(
MOD(E1034-fctlontodouble(VLOOKUP(D1034,#REF!,4,FALSE))/360,1)&gt;=MOD((((MID((MID((IF(ISERR(A1034),"",fctsoleil(A1034,fctlattodouble(VLOOKUP(D1034,#REF!,3,FALSE)),fctlontodouble(VLOOKUP(D1034,#REF!,4,FALSE)),FALSE))),1,4)),1,2))*60+MID((MID((IF(ISERR(A1034),"",fctsoleil(A1034,fctlattodouble(VLOOKUP(D1034,#REF!,3,FALSE)),fctlontodouble(VLOOKUP(D1034,#REF!,4,FALSE)),FALSE))),1,4)),3,4))/(60*24))-fctlontodouble(VLOOKUP(D1034,#REF!,4,FALSE))/360,1),
MOD(E1034-fctlontodouble(VLOOKUP(D1034,#REF!,4,FALSE))/360,1)&lt;MOD((((MID((MID((IF(ISERR(A1034),"",fctsoleil(A1034,fctlattodouble(VLOOKUP(D1034,#REF!,3,FALSE)),fctlontodouble(VLOOKUP(D1034,#REF!,4,FALSE)),FALSE))),7,4)),1,2))*60+MID((MID((IF(ISERR(A1034),"",fctsoleil(A1034,fctlattodouble(VLOOKUP(D1034,#REF!,3,FALSE)),fctlontodouble(VLOOKUP(D1034,#REF!,4,FALSE)),FALSE))),7,4)),3,4))/(60*24))-fctlontodouble(VLOOKUP(D1034,#REF!,4,FALSE))/360,1)
),1," "),"")</f>
        <v/>
      </c>
      <c r="M1034" s="79" t="str">
        <f t="shared" si="53"/>
        <v/>
      </c>
      <c r="N1034" s="94"/>
      <c r="O1034" s="83"/>
      <c r="P1034" s="95"/>
      <c r="Q1034" s="96"/>
      <c r="R1034" s="97" t="str">
        <f>IF(AND(A1034&lt;&gt;0,B1034&lt;&gt;0,D1034&lt;&gt;0,C1034&lt;&gt;0,N1034&lt;&gt;0),(vol_de_nuit(B1034,D1034,A1034,C1034,N1034/24)*24),"")</f>
        <v/>
      </c>
      <c r="S1034" s="98"/>
      <c r="T1034" s="95"/>
      <c r="U1034" s="99"/>
      <c r="V1034" s="100"/>
      <c r="W1034" s="101"/>
      <c r="X1034" s="116" t="str">
        <f>IFERROR(IF(AND(VLOOKUP($F1034,'Aircraft list'!$A$4:$G$39,2,FALSE)="YES",VLOOKUP($F1034,'Aircraft list'!$A$4:$G$39,4,FALSE)="YES"),T1034,""),"")</f>
        <v/>
      </c>
      <c r="Y1034" s="115" t="str">
        <f>IFERROR(IF(AND(VLOOKUP($F1034,'Aircraft list'!$A$4:$G$39,2,FALSE)="YES",VLOOKUP($F1034,'Aircraft list'!$A$4:$G$39,4,FALSE)="YES"),V1034,""),"")</f>
        <v/>
      </c>
      <c r="Z1034" s="116" t="str">
        <f>IFERROR(IF(AND(VLOOKUP($F1034,'Aircraft list'!$A$4:$G$39,3,FALSE)="YES",VLOOKUP($F1034,'Aircraft list'!$A$4:$G$39,4,FALSE)="YES"),T1034,""),"")</f>
        <v/>
      </c>
      <c r="AA1034" s="115" t="str">
        <f>IFERROR(IF(AND(VLOOKUP($F1034,'Aircraft list'!$A$4:$G$39,3,FALSE)="YES",VLOOKUP($F1034,'Aircraft list'!$A$4:$G$39,4,FALSE)="YES"),V1034,""),"")</f>
        <v/>
      </c>
      <c r="AB1034" s="116" t="str">
        <f>IFERROR(IF(AND(VLOOKUP($F1034,'Aircraft list'!$A$4:$G$39,2,FALSE)="YES",VLOOKUP($F1034,'Aircraft list'!$A$4:$G$39,6,FALSE)="YES"),T1034,""),"")</f>
        <v/>
      </c>
      <c r="AC1034" s="115" t="str">
        <f>IFERROR(IF(AND(VLOOKUP($F1034,'Aircraft list'!$A$4:$G$39,2,FALSE)="YES",VLOOKUP($F1034,'Aircraft list'!$A$4:$G$39,6,FALSE)="YES"),V1034,""),"")</f>
        <v/>
      </c>
      <c r="AD1034" s="116" t="str">
        <f>IFERROR(IF(AND(VLOOKUP($F1034,'Aircraft list'!$A$4:$G$39,3,FALSE)="YES",VLOOKUP($F1034,'Aircraft list'!$A$4:$G$39,6,FALSE)="YES"),T1034,""),"")</f>
        <v/>
      </c>
      <c r="AE1034" s="117" t="str">
        <f>IFERROR(IF(AND(VLOOKUP($F1034,'Aircraft list'!$A$4:$G$39,3,FALSE)="YES",VLOOKUP($F1034,'Aircraft list'!$A$4:$G$39,6,FALSE)="YES"),U1034,""),"")</f>
        <v/>
      </c>
      <c r="AF1034" s="115" t="str">
        <f>IFERROR(IF(AND(VLOOKUP($F1034,'Aircraft list'!$A$4:$G$39,3,FALSE)="YES",VLOOKUP($F1034,'Aircraft list'!$A$4:$G$39,6,FALSE)="YES"),V1034,""),"")</f>
        <v/>
      </c>
      <c r="AG1034" s="116" t="str">
        <f>IFERROR(IF(VLOOKUP($F1034,'Aircraft list'!$A$4:$G$39,5,FALSE)="YES",T1034,""),"")</f>
        <v/>
      </c>
      <c r="AH1034" s="117" t="str">
        <f>IFERROR(IF(VLOOKUP($F1034,'Aircraft list'!$A$4:$G$39,5,FALSE)="YES",U1034,""),"")</f>
        <v/>
      </c>
      <c r="AI1034" s="115" t="str">
        <f>IFERROR(IF(VLOOKUP($F1034,'Aircraft list'!$A$4:$G$39,5,FALSE)="YES",V1034,""),"")</f>
        <v/>
      </c>
      <c r="AJ1034" s="101"/>
      <c r="AK1034" s="101"/>
      <c r="AL1034" s="101"/>
      <c r="AM1034" s="102" t="str">
        <f>IFERROR(IF(VLOOKUP($F1034,'Aircraft list'!$A$4:$G$39,7,FALSE)="YES",N1034,""),"")</f>
        <v/>
      </c>
      <c r="AN1034" s="112"/>
      <c r="AO1034" s="101"/>
      <c r="AP1034" s="101"/>
      <c r="AQ1034" s="101"/>
      <c r="AR1034" s="111"/>
      <c r="AS1034" s="102"/>
      <c r="AT1034" s="102"/>
    </row>
    <row r="1035" spans="1:46" s="50" customFormat="1">
      <c r="A1035" s="84"/>
      <c r="B1035" s="75"/>
      <c r="C1035" s="76"/>
      <c r="D1035" s="77"/>
      <c r="E1035" s="73" t="str">
        <f t="shared" si="51"/>
        <v/>
      </c>
      <c r="F1035" s="79"/>
      <c r="G1035" s="80"/>
      <c r="H1035" s="50" t="str">
        <f>IFERROR(IF(VLOOKUP(F1035,'Aircraft list'!$A$4:$T$59, 3,FALSE)="YES", "ME", "SE" )," ")</f>
        <v xml:space="preserve"> </v>
      </c>
      <c r="I1035" s="80"/>
      <c r="J1035" s="81" t="str">
        <f ca="1">IFERROR(IF(AND(
MOD(C1035-fctlontodouble(VLOOKUP(B1035,#REF!,4,FALSE))/360,1)&gt;=MOD((((MID((MID((IF(ISERR(A1035),"",fctsoleil(A1035,fctlattodouble(VLOOKUP(B1035,#REF!,3,FALSE)),fctlontodouble(VLOOKUP(B1035,#REF!,4,FALSE)),FALSE))),1,4)),1,2))*60+MID((MID((IF(ISERR(A1035),"",fctsoleil(A1035,fctlattodouble(VLOOKUP(B1035,#REF!,3,FALSE)),fctlontodouble(VLOOKUP(B1035,#REF!,4,FALSE)),FALSE))),1,4)),3,4))/(60*24))-fctlontodouble(VLOOKUP(B1035,#REF!,4,FALSE))/360,1),
MOD(C1035-fctlontodouble(VLOOKUP(B1035,#REF!,4,FALSE))/360,1)&lt;MOD((((MID((MID((IF(ISERR(A1035),"",fctsoleil(A1035,fctlattodouble(VLOOKUP(B1035,#REF!,3,FALSE)),fctlontodouble(VLOOKUP(B1035,#REF!,4,FALSE)),FALSE))),7,4)),1,2))*60+MID((MID((IF(ISERR(A1035),"",fctsoleil(A1035,fctlattodouble(VLOOKUP(B1035,#REF!,3,FALSE)),fctlontodouble(VLOOKUP(B1035,#REF!,4,FALSE)),FALSE))),7,4)),3,4))/(60*24))-fctlontodouble(VLOOKUP(B1035,#REF!,4,FALSE))/360,1)
),1,""),"")</f>
        <v/>
      </c>
      <c r="K1035" s="82" t="str">
        <f t="shared" si="52"/>
        <v/>
      </c>
      <c r="L1035" s="79" t="str">
        <f ca="1">IFERROR(IF(AND(
MOD(E1035-fctlontodouble(VLOOKUP(D1035,#REF!,4,FALSE))/360,1)&gt;=MOD((((MID((MID((IF(ISERR(A1035),"",fctsoleil(A1035,fctlattodouble(VLOOKUP(D1035,#REF!,3,FALSE)),fctlontodouble(VLOOKUP(D1035,#REF!,4,FALSE)),FALSE))),1,4)),1,2))*60+MID((MID((IF(ISERR(A1035),"",fctsoleil(A1035,fctlattodouble(VLOOKUP(D1035,#REF!,3,FALSE)),fctlontodouble(VLOOKUP(D1035,#REF!,4,FALSE)),FALSE))),1,4)),3,4))/(60*24))-fctlontodouble(VLOOKUP(D1035,#REF!,4,FALSE))/360,1),
MOD(E1035-fctlontodouble(VLOOKUP(D1035,#REF!,4,FALSE))/360,1)&lt;MOD((((MID((MID((IF(ISERR(A1035),"",fctsoleil(A1035,fctlattodouble(VLOOKUP(D1035,#REF!,3,FALSE)),fctlontodouble(VLOOKUP(D1035,#REF!,4,FALSE)),FALSE))),7,4)),1,2))*60+MID((MID((IF(ISERR(A1035),"",fctsoleil(A1035,fctlattodouble(VLOOKUP(D1035,#REF!,3,FALSE)),fctlontodouble(VLOOKUP(D1035,#REF!,4,FALSE)),FALSE))),7,4)),3,4))/(60*24))-fctlontodouble(VLOOKUP(D1035,#REF!,4,FALSE))/360,1)
),1," "),"")</f>
        <v/>
      </c>
      <c r="M1035" s="79" t="str">
        <f t="shared" si="53"/>
        <v/>
      </c>
      <c r="N1035" s="94"/>
      <c r="O1035" s="83"/>
      <c r="P1035" s="95"/>
      <c r="Q1035" s="96"/>
      <c r="R1035" s="97" t="str">
        <f>IF(AND(A1035&lt;&gt;0,B1035&lt;&gt;0,D1035&lt;&gt;0,C1035&lt;&gt;0,N1035&lt;&gt;0),(vol_de_nuit(B1035,D1035,A1035,C1035,N1035/24)*24),"")</f>
        <v/>
      </c>
      <c r="S1035" s="98"/>
      <c r="T1035" s="95"/>
      <c r="U1035" s="99"/>
      <c r="V1035" s="100"/>
      <c r="W1035" s="101"/>
      <c r="X1035" s="116" t="str">
        <f>IFERROR(IF(AND(VLOOKUP($F1035,'Aircraft list'!$A$4:$G$39,2,FALSE)="YES",VLOOKUP($F1035,'Aircraft list'!$A$4:$G$39,4,FALSE)="YES"),T1035,""),"")</f>
        <v/>
      </c>
      <c r="Y1035" s="115" t="str">
        <f>IFERROR(IF(AND(VLOOKUP($F1035,'Aircraft list'!$A$4:$G$39,2,FALSE)="YES",VLOOKUP($F1035,'Aircraft list'!$A$4:$G$39,4,FALSE)="YES"),V1035,""),"")</f>
        <v/>
      </c>
      <c r="Z1035" s="116" t="str">
        <f>IFERROR(IF(AND(VLOOKUP($F1035,'Aircraft list'!$A$4:$G$39,3,FALSE)="YES",VLOOKUP($F1035,'Aircraft list'!$A$4:$G$39,4,FALSE)="YES"),T1035,""),"")</f>
        <v/>
      </c>
      <c r="AA1035" s="115" t="str">
        <f>IFERROR(IF(AND(VLOOKUP($F1035,'Aircraft list'!$A$4:$G$39,3,FALSE)="YES",VLOOKUP($F1035,'Aircraft list'!$A$4:$G$39,4,FALSE)="YES"),V1035,""),"")</f>
        <v/>
      </c>
      <c r="AB1035" s="116" t="str">
        <f>IFERROR(IF(AND(VLOOKUP($F1035,'Aircraft list'!$A$4:$G$39,2,FALSE)="YES",VLOOKUP($F1035,'Aircraft list'!$A$4:$G$39,6,FALSE)="YES"),T1035,""),"")</f>
        <v/>
      </c>
      <c r="AC1035" s="115" t="str">
        <f>IFERROR(IF(AND(VLOOKUP($F1035,'Aircraft list'!$A$4:$G$39,2,FALSE)="YES",VLOOKUP($F1035,'Aircraft list'!$A$4:$G$39,6,FALSE)="YES"),V1035,""),"")</f>
        <v/>
      </c>
      <c r="AD1035" s="116" t="str">
        <f>IFERROR(IF(AND(VLOOKUP($F1035,'Aircraft list'!$A$4:$G$39,3,FALSE)="YES",VLOOKUP($F1035,'Aircraft list'!$A$4:$G$39,6,FALSE)="YES"),T1035,""),"")</f>
        <v/>
      </c>
      <c r="AE1035" s="117" t="str">
        <f>IFERROR(IF(AND(VLOOKUP($F1035,'Aircraft list'!$A$4:$G$39,3,FALSE)="YES",VLOOKUP($F1035,'Aircraft list'!$A$4:$G$39,6,FALSE)="YES"),U1035,""),"")</f>
        <v/>
      </c>
      <c r="AF1035" s="115" t="str">
        <f>IFERROR(IF(AND(VLOOKUP($F1035,'Aircraft list'!$A$4:$G$39,3,FALSE)="YES",VLOOKUP($F1035,'Aircraft list'!$A$4:$G$39,6,FALSE)="YES"),V1035,""),"")</f>
        <v/>
      </c>
      <c r="AG1035" s="116" t="str">
        <f>IFERROR(IF(VLOOKUP($F1035,'Aircraft list'!$A$4:$G$39,5,FALSE)="YES",T1035,""),"")</f>
        <v/>
      </c>
      <c r="AH1035" s="117" t="str">
        <f>IFERROR(IF(VLOOKUP($F1035,'Aircraft list'!$A$4:$G$39,5,FALSE)="YES",U1035,""),"")</f>
        <v/>
      </c>
      <c r="AI1035" s="115" t="str">
        <f>IFERROR(IF(VLOOKUP($F1035,'Aircraft list'!$A$4:$G$39,5,FALSE)="YES",V1035,""),"")</f>
        <v/>
      </c>
      <c r="AJ1035" s="101"/>
      <c r="AK1035" s="101"/>
      <c r="AL1035" s="101"/>
      <c r="AM1035" s="102" t="str">
        <f>IFERROR(IF(VLOOKUP($F1035,'Aircraft list'!$A$4:$G$39,7,FALSE)="YES",N1035,""),"")</f>
        <v/>
      </c>
      <c r="AN1035" s="112"/>
      <c r="AO1035" s="101"/>
      <c r="AP1035" s="101"/>
      <c r="AQ1035" s="101"/>
      <c r="AR1035" s="111"/>
      <c r="AS1035" s="102"/>
      <c r="AT1035" s="102"/>
    </row>
    <row r="1036" spans="1:46" s="50" customFormat="1">
      <c r="A1036" s="84"/>
      <c r="B1036" s="75"/>
      <c r="C1036" s="76"/>
      <c r="D1036" s="77"/>
      <c r="E1036" s="73" t="str">
        <f t="shared" si="51"/>
        <v/>
      </c>
      <c r="F1036" s="79"/>
      <c r="G1036" s="80"/>
      <c r="H1036" s="50" t="str">
        <f>IFERROR(IF(VLOOKUP(F1036,'Aircraft list'!$A$4:$T$59, 3,FALSE)="YES", "ME", "SE" )," ")</f>
        <v xml:space="preserve"> </v>
      </c>
      <c r="I1036" s="80"/>
      <c r="J1036" s="81" t="str">
        <f ca="1">IFERROR(IF(AND(
MOD(C1036-fctlontodouble(VLOOKUP(B1036,#REF!,4,FALSE))/360,1)&gt;=MOD((((MID((MID((IF(ISERR(A1036),"",fctsoleil(A1036,fctlattodouble(VLOOKUP(B1036,#REF!,3,FALSE)),fctlontodouble(VLOOKUP(B1036,#REF!,4,FALSE)),FALSE))),1,4)),1,2))*60+MID((MID((IF(ISERR(A1036),"",fctsoleil(A1036,fctlattodouble(VLOOKUP(B1036,#REF!,3,FALSE)),fctlontodouble(VLOOKUP(B1036,#REF!,4,FALSE)),FALSE))),1,4)),3,4))/(60*24))-fctlontodouble(VLOOKUP(B1036,#REF!,4,FALSE))/360,1),
MOD(C1036-fctlontodouble(VLOOKUP(B1036,#REF!,4,FALSE))/360,1)&lt;MOD((((MID((MID((IF(ISERR(A1036),"",fctsoleil(A1036,fctlattodouble(VLOOKUP(B1036,#REF!,3,FALSE)),fctlontodouble(VLOOKUP(B1036,#REF!,4,FALSE)),FALSE))),7,4)),1,2))*60+MID((MID((IF(ISERR(A1036),"",fctsoleil(A1036,fctlattodouble(VLOOKUP(B1036,#REF!,3,FALSE)),fctlontodouble(VLOOKUP(B1036,#REF!,4,FALSE)),FALSE))),7,4)),3,4))/(60*24))-fctlontodouble(VLOOKUP(B1036,#REF!,4,FALSE))/360,1)
),1,""),"")</f>
        <v/>
      </c>
      <c r="K1036" s="82" t="str">
        <f t="shared" si="52"/>
        <v/>
      </c>
      <c r="L1036" s="79" t="str">
        <f ca="1">IFERROR(IF(AND(
MOD(E1036-fctlontodouble(VLOOKUP(D1036,#REF!,4,FALSE))/360,1)&gt;=MOD((((MID((MID((IF(ISERR(A1036),"",fctsoleil(A1036,fctlattodouble(VLOOKUP(D1036,#REF!,3,FALSE)),fctlontodouble(VLOOKUP(D1036,#REF!,4,FALSE)),FALSE))),1,4)),1,2))*60+MID((MID((IF(ISERR(A1036),"",fctsoleil(A1036,fctlattodouble(VLOOKUP(D1036,#REF!,3,FALSE)),fctlontodouble(VLOOKUP(D1036,#REF!,4,FALSE)),FALSE))),1,4)),3,4))/(60*24))-fctlontodouble(VLOOKUP(D1036,#REF!,4,FALSE))/360,1),
MOD(E1036-fctlontodouble(VLOOKUP(D1036,#REF!,4,FALSE))/360,1)&lt;MOD((((MID((MID((IF(ISERR(A1036),"",fctsoleil(A1036,fctlattodouble(VLOOKUP(D1036,#REF!,3,FALSE)),fctlontodouble(VLOOKUP(D1036,#REF!,4,FALSE)),FALSE))),7,4)),1,2))*60+MID((MID((IF(ISERR(A1036),"",fctsoleil(A1036,fctlattodouble(VLOOKUP(D1036,#REF!,3,FALSE)),fctlontodouble(VLOOKUP(D1036,#REF!,4,FALSE)),FALSE))),7,4)),3,4))/(60*24))-fctlontodouble(VLOOKUP(D1036,#REF!,4,FALSE))/360,1)
),1," "),"")</f>
        <v/>
      </c>
      <c r="M1036" s="79" t="str">
        <f t="shared" si="53"/>
        <v/>
      </c>
      <c r="N1036" s="94"/>
      <c r="O1036" s="83"/>
      <c r="P1036" s="95"/>
      <c r="Q1036" s="96"/>
      <c r="R1036" s="97" t="str">
        <f>IF(AND(A1036&lt;&gt;0,B1036&lt;&gt;0,D1036&lt;&gt;0,C1036&lt;&gt;0,N1036&lt;&gt;0),(vol_de_nuit(B1036,D1036,A1036,C1036,N1036/24)*24),"")</f>
        <v/>
      </c>
      <c r="S1036" s="98"/>
      <c r="T1036" s="95"/>
      <c r="U1036" s="99"/>
      <c r="V1036" s="100"/>
      <c r="W1036" s="101"/>
      <c r="X1036" s="116" t="str">
        <f>IFERROR(IF(AND(VLOOKUP($F1036,'Aircraft list'!$A$4:$G$39,2,FALSE)="YES",VLOOKUP($F1036,'Aircraft list'!$A$4:$G$39,4,FALSE)="YES"),T1036,""),"")</f>
        <v/>
      </c>
      <c r="Y1036" s="115" t="str">
        <f>IFERROR(IF(AND(VLOOKUP($F1036,'Aircraft list'!$A$4:$G$39,2,FALSE)="YES",VLOOKUP($F1036,'Aircraft list'!$A$4:$G$39,4,FALSE)="YES"),V1036,""),"")</f>
        <v/>
      </c>
      <c r="Z1036" s="116" t="str">
        <f>IFERROR(IF(AND(VLOOKUP($F1036,'Aircraft list'!$A$4:$G$39,3,FALSE)="YES",VLOOKUP($F1036,'Aircraft list'!$A$4:$G$39,4,FALSE)="YES"),T1036,""),"")</f>
        <v/>
      </c>
      <c r="AA1036" s="115" t="str">
        <f>IFERROR(IF(AND(VLOOKUP($F1036,'Aircraft list'!$A$4:$G$39,3,FALSE)="YES",VLOOKUP($F1036,'Aircraft list'!$A$4:$G$39,4,FALSE)="YES"),V1036,""),"")</f>
        <v/>
      </c>
      <c r="AB1036" s="116" t="str">
        <f>IFERROR(IF(AND(VLOOKUP($F1036,'Aircraft list'!$A$4:$G$39,2,FALSE)="YES",VLOOKUP($F1036,'Aircraft list'!$A$4:$G$39,6,FALSE)="YES"),T1036,""),"")</f>
        <v/>
      </c>
      <c r="AC1036" s="115" t="str">
        <f>IFERROR(IF(AND(VLOOKUP($F1036,'Aircraft list'!$A$4:$G$39,2,FALSE)="YES",VLOOKUP($F1036,'Aircraft list'!$A$4:$G$39,6,FALSE)="YES"),V1036,""),"")</f>
        <v/>
      </c>
      <c r="AD1036" s="116" t="str">
        <f>IFERROR(IF(AND(VLOOKUP($F1036,'Aircraft list'!$A$4:$G$39,3,FALSE)="YES",VLOOKUP($F1036,'Aircraft list'!$A$4:$G$39,6,FALSE)="YES"),T1036,""),"")</f>
        <v/>
      </c>
      <c r="AE1036" s="117" t="str">
        <f>IFERROR(IF(AND(VLOOKUP($F1036,'Aircraft list'!$A$4:$G$39,3,FALSE)="YES",VLOOKUP($F1036,'Aircraft list'!$A$4:$G$39,6,FALSE)="YES"),U1036,""),"")</f>
        <v/>
      </c>
      <c r="AF1036" s="115" t="str">
        <f>IFERROR(IF(AND(VLOOKUP($F1036,'Aircraft list'!$A$4:$G$39,3,FALSE)="YES",VLOOKUP($F1036,'Aircraft list'!$A$4:$G$39,6,FALSE)="YES"),V1036,""),"")</f>
        <v/>
      </c>
      <c r="AG1036" s="116" t="str">
        <f>IFERROR(IF(VLOOKUP($F1036,'Aircraft list'!$A$4:$G$39,5,FALSE)="YES",T1036,""),"")</f>
        <v/>
      </c>
      <c r="AH1036" s="117" t="str">
        <f>IFERROR(IF(VLOOKUP($F1036,'Aircraft list'!$A$4:$G$39,5,FALSE)="YES",U1036,""),"")</f>
        <v/>
      </c>
      <c r="AI1036" s="115" t="str">
        <f>IFERROR(IF(VLOOKUP($F1036,'Aircraft list'!$A$4:$G$39,5,FALSE)="YES",V1036,""),"")</f>
        <v/>
      </c>
      <c r="AJ1036" s="101"/>
      <c r="AK1036" s="101"/>
      <c r="AL1036" s="101"/>
      <c r="AM1036" s="102" t="str">
        <f>IFERROR(IF(VLOOKUP($F1036,'Aircraft list'!$A$4:$G$39,7,FALSE)="YES",N1036,""),"")</f>
        <v/>
      </c>
      <c r="AN1036" s="112"/>
      <c r="AO1036" s="101"/>
      <c r="AP1036" s="101"/>
      <c r="AQ1036" s="101"/>
      <c r="AR1036" s="111"/>
      <c r="AS1036" s="102"/>
      <c r="AT1036" s="102"/>
    </row>
    <row r="1037" spans="1:46" s="50" customFormat="1">
      <c r="A1037" s="84"/>
      <c r="B1037" s="75"/>
      <c r="C1037" s="76"/>
      <c r="D1037" s="77"/>
      <c r="E1037" s="73" t="str">
        <f t="shared" si="51"/>
        <v/>
      </c>
      <c r="F1037" s="79"/>
      <c r="G1037" s="80"/>
      <c r="H1037" s="50" t="str">
        <f>IFERROR(IF(VLOOKUP(F1037,'Aircraft list'!$A$4:$T$59, 3,FALSE)="YES", "ME", "SE" )," ")</f>
        <v xml:space="preserve"> </v>
      </c>
      <c r="I1037" s="80"/>
      <c r="J1037" s="81" t="str">
        <f ca="1">IFERROR(IF(AND(
MOD(C1037-fctlontodouble(VLOOKUP(B1037,#REF!,4,FALSE))/360,1)&gt;=MOD((((MID((MID((IF(ISERR(A1037),"",fctsoleil(A1037,fctlattodouble(VLOOKUP(B1037,#REF!,3,FALSE)),fctlontodouble(VLOOKUP(B1037,#REF!,4,FALSE)),FALSE))),1,4)),1,2))*60+MID((MID((IF(ISERR(A1037),"",fctsoleil(A1037,fctlattodouble(VLOOKUP(B1037,#REF!,3,FALSE)),fctlontodouble(VLOOKUP(B1037,#REF!,4,FALSE)),FALSE))),1,4)),3,4))/(60*24))-fctlontodouble(VLOOKUP(B1037,#REF!,4,FALSE))/360,1),
MOD(C1037-fctlontodouble(VLOOKUP(B1037,#REF!,4,FALSE))/360,1)&lt;MOD((((MID((MID((IF(ISERR(A1037),"",fctsoleil(A1037,fctlattodouble(VLOOKUP(B1037,#REF!,3,FALSE)),fctlontodouble(VLOOKUP(B1037,#REF!,4,FALSE)),FALSE))),7,4)),1,2))*60+MID((MID((IF(ISERR(A1037),"",fctsoleil(A1037,fctlattodouble(VLOOKUP(B1037,#REF!,3,FALSE)),fctlontodouble(VLOOKUP(B1037,#REF!,4,FALSE)),FALSE))),7,4)),3,4))/(60*24))-fctlontodouble(VLOOKUP(B1037,#REF!,4,FALSE))/360,1)
),1,""),"")</f>
        <v/>
      </c>
      <c r="K1037" s="82" t="str">
        <f t="shared" si="52"/>
        <v/>
      </c>
      <c r="L1037" s="79" t="str">
        <f ca="1">IFERROR(IF(AND(
MOD(E1037-fctlontodouble(VLOOKUP(D1037,#REF!,4,FALSE))/360,1)&gt;=MOD((((MID((MID((IF(ISERR(A1037),"",fctsoleil(A1037,fctlattodouble(VLOOKUP(D1037,#REF!,3,FALSE)),fctlontodouble(VLOOKUP(D1037,#REF!,4,FALSE)),FALSE))),1,4)),1,2))*60+MID((MID((IF(ISERR(A1037),"",fctsoleil(A1037,fctlattodouble(VLOOKUP(D1037,#REF!,3,FALSE)),fctlontodouble(VLOOKUP(D1037,#REF!,4,FALSE)),FALSE))),1,4)),3,4))/(60*24))-fctlontodouble(VLOOKUP(D1037,#REF!,4,FALSE))/360,1),
MOD(E1037-fctlontodouble(VLOOKUP(D1037,#REF!,4,FALSE))/360,1)&lt;MOD((((MID((MID((IF(ISERR(A1037),"",fctsoleil(A1037,fctlattodouble(VLOOKUP(D1037,#REF!,3,FALSE)),fctlontodouble(VLOOKUP(D1037,#REF!,4,FALSE)),FALSE))),7,4)),1,2))*60+MID((MID((IF(ISERR(A1037),"",fctsoleil(A1037,fctlattodouble(VLOOKUP(D1037,#REF!,3,FALSE)),fctlontodouble(VLOOKUP(D1037,#REF!,4,FALSE)),FALSE))),7,4)),3,4))/(60*24))-fctlontodouble(VLOOKUP(D1037,#REF!,4,FALSE))/360,1)
),1," "),"")</f>
        <v/>
      </c>
      <c r="M1037" s="79" t="str">
        <f t="shared" si="53"/>
        <v/>
      </c>
      <c r="N1037" s="94"/>
      <c r="O1037" s="83"/>
      <c r="P1037" s="95"/>
      <c r="Q1037" s="96"/>
      <c r="R1037" s="97" t="str">
        <f>IF(AND(A1037&lt;&gt;0,B1037&lt;&gt;0,D1037&lt;&gt;0,C1037&lt;&gt;0,N1037&lt;&gt;0),(vol_de_nuit(B1037,D1037,A1037,C1037,N1037/24)*24),"")</f>
        <v/>
      </c>
      <c r="S1037" s="98"/>
      <c r="T1037" s="95"/>
      <c r="U1037" s="99"/>
      <c r="V1037" s="100"/>
      <c r="W1037" s="101"/>
      <c r="X1037" s="116" t="str">
        <f>IFERROR(IF(AND(VLOOKUP($F1037,'Aircraft list'!$A$4:$G$39,2,FALSE)="YES",VLOOKUP($F1037,'Aircraft list'!$A$4:$G$39,4,FALSE)="YES"),T1037,""),"")</f>
        <v/>
      </c>
      <c r="Y1037" s="115" t="str">
        <f>IFERROR(IF(AND(VLOOKUP($F1037,'Aircraft list'!$A$4:$G$39,2,FALSE)="YES",VLOOKUP($F1037,'Aircraft list'!$A$4:$G$39,4,FALSE)="YES"),V1037,""),"")</f>
        <v/>
      </c>
      <c r="Z1037" s="116" t="str">
        <f>IFERROR(IF(AND(VLOOKUP($F1037,'Aircraft list'!$A$4:$G$39,3,FALSE)="YES",VLOOKUP($F1037,'Aircraft list'!$A$4:$G$39,4,FALSE)="YES"),T1037,""),"")</f>
        <v/>
      </c>
      <c r="AA1037" s="115" t="str">
        <f>IFERROR(IF(AND(VLOOKUP($F1037,'Aircraft list'!$A$4:$G$39,3,FALSE)="YES",VLOOKUP($F1037,'Aircraft list'!$A$4:$G$39,4,FALSE)="YES"),V1037,""),"")</f>
        <v/>
      </c>
      <c r="AB1037" s="116" t="str">
        <f>IFERROR(IF(AND(VLOOKUP($F1037,'Aircraft list'!$A$4:$G$39,2,FALSE)="YES",VLOOKUP($F1037,'Aircraft list'!$A$4:$G$39,6,FALSE)="YES"),T1037,""),"")</f>
        <v/>
      </c>
      <c r="AC1037" s="115" t="str">
        <f>IFERROR(IF(AND(VLOOKUP($F1037,'Aircraft list'!$A$4:$G$39,2,FALSE)="YES",VLOOKUP($F1037,'Aircraft list'!$A$4:$G$39,6,FALSE)="YES"),V1037,""),"")</f>
        <v/>
      </c>
      <c r="AD1037" s="116" t="str">
        <f>IFERROR(IF(AND(VLOOKUP($F1037,'Aircraft list'!$A$4:$G$39,3,FALSE)="YES",VLOOKUP($F1037,'Aircraft list'!$A$4:$G$39,6,FALSE)="YES"),T1037,""),"")</f>
        <v/>
      </c>
      <c r="AE1037" s="117" t="str">
        <f>IFERROR(IF(AND(VLOOKUP($F1037,'Aircraft list'!$A$4:$G$39,3,FALSE)="YES",VLOOKUP($F1037,'Aircraft list'!$A$4:$G$39,6,FALSE)="YES"),U1037,""),"")</f>
        <v/>
      </c>
      <c r="AF1037" s="115" t="str">
        <f>IFERROR(IF(AND(VLOOKUP($F1037,'Aircraft list'!$A$4:$G$39,3,FALSE)="YES",VLOOKUP($F1037,'Aircraft list'!$A$4:$G$39,6,FALSE)="YES"),V1037,""),"")</f>
        <v/>
      </c>
      <c r="AG1037" s="116" t="str">
        <f>IFERROR(IF(VLOOKUP($F1037,'Aircraft list'!$A$4:$G$39,5,FALSE)="YES",T1037,""),"")</f>
        <v/>
      </c>
      <c r="AH1037" s="117" t="str">
        <f>IFERROR(IF(VLOOKUP($F1037,'Aircraft list'!$A$4:$G$39,5,FALSE)="YES",U1037,""),"")</f>
        <v/>
      </c>
      <c r="AI1037" s="115" t="str">
        <f>IFERROR(IF(VLOOKUP($F1037,'Aircraft list'!$A$4:$G$39,5,FALSE)="YES",V1037,""),"")</f>
        <v/>
      </c>
      <c r="AJ1037" s="101"/>
      <c r="AK1037" s="101"/>
      <c r="AL1037" s="101"/>
      <c r="AM1037" s="102" t="str">
        <f>IFERROR(IF(VLOOKUP($F1037,'Aircraft list'!$A$4:$G$39,7,FALSE)="YES",N1037,""),"")</f>
        <v/>
      </c>
      <c r="AN1037" s="112"/>
      <c r="AO1037" s="101"/>
      <c r="AP1037" s="101"/>
      <c r="AQ1037" s="101"/>
      <c r="AR1037" s="111"/>
      <c r="AS1037" s="102"/>
      <c r="AT1037" s="102"/>
    </row>
    <row r="1038" spans="1:46" s="50" customFormat="1">
      <c r="A1038" s="84"/>
      <c r="B1038" s="75"/>
      <c r="C1038" s="76"/>
      <c r="D1038" s="77"/>
      <c r="E1038" s="73" t="str">
        <f t="shared" si="51"/>
        <v/>
      </c>
      <c r="F1038" s="79"/>
      <c r="G1038" s="80"/>
      <c r="H1038" s="50" t="str">
        <f>IFERROR(IF(VLOOKUP(F1038,'Aircraft list'!$A$4:$T$59, 3,FALSE)="YES", "ME", "SE" )," ")</f>
        <v xml:space="preserve"> </v>
      </c>
      <c r="I1038" s="80"/>
      <c r="J1038" s="81" t="str">
        <f ca="1">IFERROR(IF(AND(
MOD(C1038-fctlontodouble(VLOOKUP(B1038,#REF!,4,FALSE))/360,1)&gt;=MOD((((MID((MID((IF(ISERR(A1038),"",fctsoleil(A1038,fctlattodouble(VLOOKUP(B1038,#REF!,3,FALSE)),fctlontodouble(VLOOKUP(B1038,#REF!,4,FALSE)),FALSE))),1,4)),1,2))*60+MID((MID((IF(ISERR(A1038),"",fctsoleil(A1038,fctlattodouble(VLOOKUP(B1038,#REF!,3,FALSE)),fctlontodouble(VLOOKUP(B1038,#REF!,4,FALSE)),FALSE))),1,4)),3,4))/(60*24))-fctlontodouble(VLOOKUP(B1038,#REF!,4,FALSE))/360,1),
MOD(C1038-fctlontodouble(VLOOKUP(B1038,#REF!,4,FALSE))/360,1)&lt;MOD((((MID((MID((IF(ISERR(A1038),"",fctsoleil(A1038,fctlattodouble(VLOOKUP(B1038,#REF!,3,FALSE)),fctlontodouble(VLOOKUP(B1038,#REF!,4,FALSE)),FALSE))),7,4)),1,2))*60+MID((MID((IF(ISERR(A1038),"",fctsoleil(A1038,fctlattodouble(VLOOKUP(B1038,#REF!,3,FALSE)),fctlontodouble(VLOOKUP(B1038,#REF!,4,FALSE)),FALSE))),7,4)),3,4))/(60*24))-fctlontodouble(VLOOKUP(B1038,#REF!,4,FALSE))/360,1)
),1,""),"")</f>
        <v/>
      </c>
      <c r="K1038" s="82" t="str">
        <f t="shared" si="52"/>
        <v/>
      </c>
      <c r="L1038" s="79" t="str">
        <f ca="1">IFERROR(IF(AND(
MOD(E1038-fctlontodouble(VLOOKUP(D1038,#REF!,4,FALSE))/360,1)&gt;=MOD((((MID((MID((IF(ISERR(A1038),"",fctsoleil(A1038,fctlattodouble(VLOOKUP(D1038,#REF!,3,FALSE)),fctlontodouble(VLOOKUP(D1038,#REF!,4,FALSE)),FALSE))),1,4)),1,2))*60+MID((MID((IF(ISERR(A1038),"",fctsoleil(A1038,fctlattodouble(VLOOKUP(D1038,#REF!,3,FALSE)),fctlontodouble(VLOOKUP(D1038,#REF!,4,FALSE)),FALSE))),1,4)),3,4))/(60*24))-fctlontodouble(VLOOKUP(D1038,#REF!,4,FALSE))/360,1),
MOD(E1038-fctlontodouble(VLOOKUP(D1038,#REF!,4,FALSE))/360,1)&lt;MOD((((MID((MID((IF(ISERR(A1038),"",fctsoleil(A1038,fctlattodouble(VLOOKUP(D1038,#REF!,3,FALSE)),fctlontodouble(VLOOKUP(D1038,#REF!,4,FALSE)),FALSE))),7,4)),1,2))*60+MID((MID((IF(ISERR(A1038),"",fctsoleil(A1038,fctlattodouble(VLOOKUP(D1038,#REF!,3,FALSE)),fctlontodouble(VLOOKUP(D1038,#REF!,4,FALSE)),FALSE))),7,4)),3,4))/(60*24))-fctlontodouble(VLOOKUP(D1038,#REF!,4,FALSE))/360,1)
),1," "),"")</f>
        <v/>
      </c>
      <c r="M1038" s="79" t="str">
        <f t="shared" si="53"/>
        <v/>
      </c>
      <c r="N1038" s="94"/>
      <c r="O1038" s="83"/>
      <c r="P1038" s="95"/>
      <c r="Q1038" s="96"/>
      <c r="R1038" s="97" t="str">
        <f>IF(AND(A1038&lt;&gt;0,B1038&lt;&gt;0,D1038&lt;&gt;0,C1038&lt;&gt;0,N1038&lt;&gt;0),(vol_de_nuit(B1038,D1038,A1038,C1038,N1038/24)*24),"")</f>
        <v/>
      </c>
      <c r="S1038" s="98"/>
      <c r="T1038" s="95"/>
      <c r="U1038" s="99"/>
      <c r="V1038" s="100"/>
      <c r="W1038" s="101"/>
      <c r="X1038" s="116" t="str">
        <f>IFERROR(IF(AND(VLOOKUP($F1038,'Aircraft list'!$A$4:$G$39,2,FALSE)="YES",VLOOKUP($F1038,'Aircraft list'!$A$4:$G$39,4,FALSE)="YES"),T1038,""),"")</f>
        <v/>
      </c>
      <c r="Y1038" s="115" t="str">
        <f>IFERROR(IF(AND(VLOOKUP($F1038,'Aircraft list'!$A$4:$G$39,2,FALSE)="YES",VLOOKUP($F1038,'Aircraft list'!$A$4:$G$39,4,FALSE)="YES"),V1038,""),"")</f>
        <v/>
      </c>
      <c r="Z1038" s="116" t="str">
        <f>IFERROR(IF(AND(VLOOKUP($F1038,'Aircraft list'!$A$4:$G$39,3,FALSE)="YES",VLOOKUP($F1038,'Aircraft list'!$A$4:$G$39,4,FALSE)="YES"),T1038,""),"")</f>
        <v/>
      </c>
      <c r="AA1038" s="115" t="str">
        <f>IFERROR(IF(AND(VLOOKUP($F1038,'Aircraft list'!$A$4:$G$39,3,FALSE)="YES",VLOOKUP($F1038,'Aircraft list'!$A$4:$G$39,4,FALSE)="YES"),V1038,""),"")</f>
        <v/>
      </c>
      <c r="AB1038" s="116" t="str">
        <f>IFERROR(IF(AND(VLOOKUP($F1038,'Aircraft list'!$A$4:$G$39,2,FALSE)="YES",VLOOKUP($F1038,'Aircraft list'!$A$4:$G$39,6,FALSE)="YES"),T1038,""),"")</f>
        <v/>
      </c>
      <c r="AC1038" s="115" t="str">
        <f>IFERROR(IF(AND(VLOOKUP($F1038,'Aircraft list'!$A$4:$G$39,2,FALSE)="YES",VLOOKUP($F1038,'Aircraft list'!$A$4:$G$39,6,FALSE)="YES"),V1038,""),"")</f>
        <v/>
      </c>
      <c r="AD1038" s="116" t="str">
        <f>IFERROR(IF(AND(VLOOKUP($F1038,'Aircraft list'!$A$4:$G$39,3,FALSE)="YES",VLOOKUP($F1038,'Aircraft list'!$A$4:$G$39,6,FALSE)="YES"),T1038,""),"")</f>
        <v/>
      </c>
      <c r="AE1038" s="117" t="str">
        <f>IFERROR(IF(AND(VLOOKUP($F1038,'Aircraft list'!$A$4:$G$39,3,FALSE)="YES",VLOOKUP($F1038,'Aircraft list'!$A$4:$G$39,6,FALSE)="YES"),U1038,""),"")</f>
        <v/>
      </c>
      <c r="AF1038" s="115" t="str">
        <f>IFERROR(IF(AND(VLOOKUP($F1038,'Aircraft list'!$A$4:$G$39,3,FALSE)="YES",VLOOKUP($F1038,'Aircraft list'!$A$4:$G$39,6,FALSE)="YES"),V1038,""),"")</f>
        <v/>
      </c>
      <c r="AG1038" s="116" t="str">
        <f>IFERROR(IF(VLOOKUP($F1038,'Aircraft list'!$A$4:$G$39,5,FALSE)="YES",T1038,""),"")</f>
        <v/>
      </c>
      <c r="AH1038" s="117" t="str">
        <f>IFERROR(IF(VLOOKUP($F1038,'Aircraft list'!$A$4:$G$39,5,FALSE)="YES",U1038,""),"")</f>
        <v/>
      </c>
      <c r="AI1038" s="115" t="str">
        <f>IFERROR(IF(VLOOKUP($F1038,'Aircraft list'!$A$4:$G$39,5,FALSE)="YES",V1038,""),"")</f>
        <v/>
      </c>
      <c r="AJ1038" s="101"/>
      <c r="AK1038" s="101"/>
      <c r="AL1038" s="101"/>
      <c r="AM1038" s="102" t="str">
        <f>IFERROR(IF(VLOOKUP($F1038,'Aircraft list'!$A$4:$G$39,7,FALSE)="YES",N1038,""),"")</f>
        <v/>
      </c>
      <c r="AN1038" s="112"/>
      <c r="AO1038" s="101"/>
      <c r="AP1038" s="101"/>
      <c r="AQ1038" s="101"/>
      <c r="AR1038" s="111"/>
      <c r="AS1038" s="102"/>
      <c r="AT1038" s="102"/>
    </row>
    <row r="1039" spans="1:46" s="50" customFormat="1">
      <c r="A1039" s="84"/>
      <c r="B1039" s="75"/>
      <c r="C1039" s="76"/>
      <c r="D1039" s="77"/>
      <c r="E1039" s="73" t="str">
        <f t="shared" si="51"/>
        <v/>
      </c>
      <c r="F1039" s="79"/>
      <c r="G1039" s="80"/>
      <c r="H1039" s="50" t="str">
        <f>IFERROR(IF(VLOOKUP(F1039,'Aircraft list'!$A$4:$T$59, 3,FALSE)="YES", "ME", "SE" )," ")</f>
        <v xml:space="preserve"> </v>
      </c>
      <c r="I1039" s="80"/>
      <c r="J1039" s="81" t="str">
        <f ca="1">IFERROR(IF(AND(
MOD(C1039-fctlontodouble(VLOOKUP(B1039,#REF!,4,FALSE))/360,1)&gt;=MOD((((MID((MID((IF(ISERR(A1039),"",fctsoleil(A1039,fctlattodouble(VLOOKUP(B1039,#REF!,3,FALSE)),fctlontodouble(VLOOKUP(B1039,#REF!,4,FALSE)),FALSE))),1,4)),1,2))*60+MID((MID((IF(ISERR(A1039),"",fctsoleil(A1039,fctlattodouble(VLOOKUP(B1039,#REF!,3,FALSE)),fctlontodouble(VLOOKUP(B1039,#REF!,4,FALSE)),FALSE))),1,4)),3,4))/(60*24))-fctlontodouble(VLOOKUP(B1039,#REF!,4,FALSE))/360,1),
MOD(C1039-fctlontodouble(VLOOKUP(B1039,#REF!,4,FALSE))/360,1)&lt;MOD((((MID((MID((IF(ISERR(A1039),"",fctsoleil(A1039,fctlattodouble(VLOOKUP(B1039,#REF!,3,FALSE)),fctlontodouble(VLOOKUP(B1039,#REF!,4,FALSE)),FALSE))),7,4)),1,2))*60+MID((MID((IF(ISERR(A1039),"",fctsoleil(A1039,fctlattodouble(VLOOKUP(B1039,#REF!,3,FALSE)),fctlontodouble(VLOOKUP(B1039,#REF!,4,FALSE)),FALSE))),7,4)),3,4))/(60*24))-fctlontodouble(VLOOKUP(B1039,#REF!,4,FALSE))/360,1)
),1,""),"")</f>
        <v/>
      </c>
      <c r="K1039" s="82" t="str">
        <f t="shared" si="52"/>
        <v/>
      </c>
      <c r="L1039" s="79" t="str">
        <f ca="1">IFERROR(IF(AND(
MOD(E1039-fctlontodouble(VLOOKUP(D1039,#REF!,4,FALSE))/360,1)&gt;=MOD((((MID((MID((IF(ISERR(A1039),"",fctsoleil(A1039,fctlattodouble(VLOOKUP(D1039,#REF!,3,FALSE)),fctlontodouble(VLOOKUP(D1039,#REF!,4,FALSE)),FALSE))),1,4)),1,2))*60+MID((MID((IF(ISERR(A1039),"",fctsoleil(A1039,fctlattodouble(VLOOKUP(D1039,#REF!,3,FALSE)),fctlontodouble(VLOOKUP(D1039,#REF!,4,FALSE)),FALSE))),1,4)),3,4))/(60*24))-fctlontodouble(VLOOKUP(D1039,#REF!,4,FALSE))/360,1),
MOD(E1039-fctlontodouble(VLOOKUP(D1039,#REF!,4,FALSE))/360,1)&lt;MOD((((MID((MID((IF(ISERR(A1039),"",fctsoleil(A1039,fctlattodouble(VLOOKUP(D1039,#REF!,3,FALSE)),fctlontodouble(VLOOKUP(D1039,#REF!,4,FALSE)),FALSE))),7,4)),1,2))*60+MID((MID((IF(ISERR(A1039),"",fctsoleil(A1039,fctlattodouble(VLOOKUP(D1039,#REF!,3,FALSE)),fctlontodouble(VLOOKUP(D1039,#REF!,4,FALSE)),FALSE))),7,4)),3,4))/(60*24))-fctlontodouble(VLOOKUP(D1039,#REF!,4,FALSE))/360,1)
),1," "),"")</f>
        <v/>
      </c>
      <c r="M1039" s="79" t="str">
        <f t="shared" si="53"/>
        <v/>
      </c>
      <c r="N1039" s="94"/>
      <c r="O1039" s="83"/>
      <c r="P1039" s="95"/>
      <c r="Q1039" s="96"/>
      <c r="R1039" s="97" t="str">
        <f>IF(AND(A1039&lt;&gt;0,B1039&lt;&gt;0,D1039&lt;&gt;0,C1039&lt;&gt;0,N1039&lt;&gt;0),(vol_de_nuit(B1039,D1039,A1039,C1039,N1039/24)*24),"")</f>
        <v/>
      </c>
      <c r="S1039" s="98"/>
      <c r="T1039" s="95"/>
      <c r="U1039" s="99"/>
      <c r="V1039" s="100"/>
      <c r="W1039" s="101"/>
      <c r="X1039" s="116" t="str">
        <f>IFERROR(IF(AND(VLOOKUP($F1039,'Aircraft list'!$A$4:$G$39,2,FALSE)="YES",VLOOKUP($F1039,'Aircraft list'!$A$4:$G$39,4,FALSE)="YES"),T1039,""),"")</f>
        <v/>
      </c>
      <c r="Y1039" s="115" t="str">
        <f>IFERROR(IF(AND(VLOOKUP($F1039,'Aircraft list'!$A$4:$G$39,2,FALSE)="YES",VLOOKUP($F1039,'Aircraft list'!$A$4:$G$39,4,FALSE)="YES"),V1039,""),"")</f>
        <v/>
      </c>
      <c r="Z1039" s="116" t="str">
        <f>IFERROR(IF(AND(VLOOKUP($F1039,'Aircraft list'!$A$4:$G$39,3,FALSE)="YES",VLOOKUP($F1039,'Aircraft list'!$A$4:$G$39,4,FALSE)="YES"),T1039,""),"")</f>
        <v/>
      </c>
      <c r="AA1039" s="115" t="str">
        <f>IFERROR(IF(AND(VLOOKUP($F1039,'Aircraft list'!$A$4:$G$39,3,FALSE)="YES",VLOOKUP($F1039,'Aircraft list'!$A$4:$G$39,4,FALSE)="YES"),V1039,""),"")</f>
        <v/>
      </c>
      <c r="AB1039" s="116" t="str">
        <f>IFERROR(IF(AND(VLOOKUP($F1039,'Aircraft list'!$A$4:$G$39,2,FALSE)="YES",VLOOKUP($F1039,'Aircraft list'!$A$4:$G$39,6,FALSE)="YES"),T1039,""),"")</f>
        <v/>
      </c>
      <c r="AC1039" s="115" t="str">
        <f>IFERROR(IF(AND(VLOOKUP($F1039,'Aircraft list'!$A$4:$G$39,2,FALSE)="YES",VLOOKUP($F1039,'Aircraft list'!$A$4:$G$39,6,FALSE)="YES"),V1039,""),"")</f>
        <v/>
      </c>
      <c r="AD1039" s="116" t="str">
        <f>IFERROR(IF(AND(VLOOKUP($F1039,'Aircraft list'!$A$4:$G$39,3,FALSE)="YES",VLOOKUP($F1039,'Aircraft list'!$A$4:$G$39,6,FALSE)="YES"),T1039,""),"")</f>
        <v/>
      </c>
      <c r="AE1039" s="117" t="str">
        <f>IFERROR(IF(AND(VLOOKUP($F1039,'Aircraft list'!$A$4:$G$39,3,FALSE)="YES",VLOOKUP($F1039,'Aircraft list'!$A$4:$G$39,6,FALSE)="YES"),U1039,""),"")</f>
        <v/>
      </c>
      <c r="AF1039" s="115" t="str">
        <f>IFERROR(IF(AND(VLOOKUP($F1039,'Aircraft list'!$A$4:$G$39,3,FALSE)="YES",VLOOKUP($F1039,'Aircraft list'!$A$4:$G$39,6,FALSE)="YES"),V1039,""),"")</f>
        <v/>
      </c>
      <c r="AG1039" s="116" t="str">
        <f>IFERROR(IF(VLOOKUP($F1039,'Aircraft list'!$A$4:$G$39,5,FALSE)="YES",T1039,""),"")</f>
        <v/>
      </c>
      <c r="AH1039" s="117" t="str">
        <f>IFERROR(IF(VLOOKUP($F1039,'Aircraft list'!$A$4:$G$39,5,FALSE)="YES",U1039,""),"")</f>
        <v/>
      </c>
      <c r="AI1039" s="115" t="str">
        <f>IFERROR(IF(VLOOKUP($F1039,'Aircraft list'!$A$4:$G$39,5,FALSE)="YES",V1039,""),"")</f>
        <v/>
      </c>
      <c r="AJ1039" s="101"/>
      <c r="AK1039" s="101"/>
      <c r="AL1039" s="101"/>
      <c r="AM1039" s="102" t="str">
        <f>IFERROR(IF(VLOOKUP($F1039,'Aircraft list'!$A$4:$G$39,7,FALSE)="YES",N1039,""),"")</f>
        <v/>
      </c>
      <c r="AN1039" s="112"/>
      <c r="AO1039" s="101"/>
      <c r="AP1039" s="101"/>
      <c r="AQ1039" s="101"/>
      <c r="AR1039" s="111"/>
      <c r="AS1039" s="102"/>
      <c r="AT1039" s="102"/>
    </row>
    <row r="1040" spans="1:46" s="50" customFormat="1">
      <c r="A1040" s="84"/>
      <c r="B1040" s="75"/>
      <c r="C1040" s="76"/>
      <c r="D1040" s="77"/>
      <c r="E1040" s="73" t="str">
        <f t="shared" si="51"/>
        <v/>
      </c>
      <c r="F1040" s="79"/>
      <c r="G1040" s="80"/>
      <c r="H1040" s="50" t="str">
        <f>IFERROR(IF(VLOOKUP(F1040,'Aircraft list'!$A$4:$T$59, 3,FALSE)="YES", "ME", "SE" )," ")</f>
        <v xml:space="preserve"> </v>
      </c>
      <c r="I1040" s="80"/>
      <c r="J1040" s="81" t="str">
        <f ca="1">IFERROR(IF(AND(
MOD(C1040-fctlontodouble(VLOOKUP(B1040,#REF!,4,FALSE))/360,1)&gt;=MOD((((MID((MID((IF(ISERR(A1040),"",fctsoleil(A1040,fctlattodouble(VLOOKUP(B1040,#REF!,3,FALSE)),fctlontodouble(VLOOKUP(B1040,#REF!,4,FALSE)),FALSE))),1,4)),1,2))*60+MID((MID((IF(ISERR(A1040),"",fctsoleil(A1040,fctlattodouble(VLOOKUP(B1040,#REF!,3,FALSE)),fctlontodouble(VLOOKUP(B1040,#REF!,4,FALSE)),FALSE))),1,4)),3,4))/(60*24))-fctlontodouble(VLOOKUP(B1040,#REF!,4,FALSE))/360,1),
MOD(C1040-fctlontodouble(VLOOKUP(B1040,#REF!,4,FALSE))/360,1)&lt;MOD((((MID((MID((IF(ISERR(A1040),"",fctsoleil(A1040,fctlattodouble(VLOOKUP(B1040,#REF!,3,FALSE)),fctlontodouble(VLOOKUP(B1040,#REF!,4,FALSE)),FALSE))),7,4)),1,2))*60+MID((MID((IF(ISERR(A1040),"",fctsoleil(A1040,fctlattodouble(VLOOKUP(B1040,#REF!,3,FALSE)),fctlontodouble(VLOOKUP(B1040,#REF!,4,FALSE)),FALSE))),7,4)),3,4))/(60*24))-fctlontodouble(VLOOKUP(B1040,#REF!,4,FALSE))/360,1)
),1,""),"")</f>
        <v/>
      </c>
      <c r="K1040" s="82" t="str">
        <f t="shared" si="52"/>
        <v/>
      </c>
      <c r="L1040" s="79" t="str">
        <f ca="1">IFERROR(IF(AND(
MOD(E1040-fctlontodouble(VLOOKUP(D1040,#REF!,4,FALSE))/360,1)&gt;=MOD((((MID((MID((IF(ISERR(A1040),"",fctsoleil(A1040,fctlattodouble(VLOOKUP(D1040,#REF!,3,FALSE)),fctlontodouble(VLOOKUP(D1040,#REF!,4,FALSE)),FALSE))),1,4)),1,2))*60+MID((MID((IF(ISERR(A1040),"",fctsoleil(A1040,fctlattodouble(VLOOKUP(D1040,#REF!,3,FALSE)),fctlontodouble(VLOOKUP(D1040,#REF!,4,FALSE)),FALSE))),1,4)),3,4))/(60*24))-fctlontodouble(VLOOKUP(D1040,#REF!,4,FALSE))/360,1),
MOD(E1040-fctlontodouble(VLOOKUP(D1040,#REF!,4,FALSE))/360,1)&lt;MOD((((MID((MID((IF(ISERR(A1040),"",fctsoleil(A1040,fctlattodouble(VLOOKUP(D1040,#REF!,3,FALSE)),fctlontodouble(VLOOKUP(D1040,#REF!,4,FALSE)),FALSE))),7,4)),1,2))*60+MID((MID((IF(ISERR(A1040),"",fctsoleil(A1040,fctlattodouble(VLOOKUP(D1040,#REF!,3,FALSE)),fctlontodouble(VLOOKUP(D1040,#REF!,4,FALSE)),FALSE))),7,4)),3,4))/(60*24))-fctlontodouble(VLOOKUP(D1040,#REF!,4,FALSE))/360,1)
),1," "),"")</f>
        <v/>
      </c>
      <c r="M1040" s="79" t="str">
        <f t="shared" si="53"/>
        <v/>
      </c>
      <c r="N1040" s="94"/>
      <c r="O1040" s="83"/>
      <c r="P1040" s="95"/>
      <c r="Q1040" s="96"/>
      <c r="R1040" s="97" t="str">
        <f>IF(AND(A1040&lt;&gt;0,B1040&lt;&gt;0,D1040&lt;&gt;0,C1040&lt;&gt;0,N1040&lt;&gt;0),(vol_de_nuit(B1040,D1040,A1040,C1040,N1040/24)*24),"")</f>
        <v/>
      </c>
      <c r="S1040" s="98"/>
      <c r="T1040" s="95"/>
      <c r="U1040" s="99"/>
      <c r="V1040" s="100"/>
      <c r="W1040" s="101"/>
      <c r="X1040" s="116" t="str">
        <f>IFERROR(IF(AND(VLOOKUP($F1040,'Aircraft list'!$A$4:$G$39,2,FALSE)="YES",VLOOKUP($F1040,'Aircraft list'!$A$4:$G$39,4,FALSE)="YES"),T1040,""),"")</f>
        <v/>
      </c>
      <c r="Y1040" s="115" t="str">
        <f>IFERROR(IF(AND(VLOOKUP($F1040,'Aircraft list'!$A$4:$G$39,2,FALSE)="YES",VLOOKUP($F1040,'Aircraft list'!$A$4:$G$39,4,FALSE)="YES"),V1040,""),"")</f>
        <v/>
      </c>
      <c r="Z1040" s="116" t="str">
        <f>IFERROR(IF(AND(VLOOKUP($F1040,'Aircraft list'!$A$4:$G$39,3,FALSE)="YES",VLOOKUP($F1040,'Aircraft list'!$A$4:$G$39,4,FALSE)="YES"),T1040,""),"")</f>
        <v/>
      </c>
      <c r="AA1040" s="115" t="str">
        <f>IFERROR(IF(AND(VLOOKUP($F1040,'Aircraft list'!$A$4:$G$39,3,FALSE)="YES",VLOOKUP($F1040,'Aircraft list'!$A$4:$G$39,4,FALSE)="YES"),V1040,""),"")</f>
        <v/>
      </c>
      <c r="AB1040" s="116" t="str">
        <f>IFERROR(IF(AND(VLOOKUP($F1040,'Aircraft list'!$A$4:$G$39,2,FALSE)="YES",VLOOKUP($F1040,'Aircraft list'!$A$4:$G$39,6,FALSE)="YES"),T1040,""),"")</f>
        <v/>
      </c>
      <c r="AC1040" s="115" t="str">
        <f>IFERROR(IF(AND(VLOOKUP($F1040,'Aircraft list'!$A$4:$G$39,2,FALSE)="YES",VLOOKUP($F1040,'Aircraft list'!$A$4:$G$39,6,FALSE)="YES"),V1040,""),"")</f>
        <v/>
      </c>
      <c r="AD1040" s="116" t="str">
        <f>IFERROR(IF(AND(VLOOKUP($F1040,'Aircraft list'!$A$4:$G$39,3,FALSE)="YES",VLOOKUP($F1040,'Aircraft list'!$A$4:$G$39,6,FALSE)="YES"),T1040,""),"")</f>
        <v/>
      </c>
      <c r="AE1040" s="117" t="str">
        <f>IFERROR(IF(AND(VLOOKUP($F1040,'Aircraft list'!$A$4:$G$39,3,FALSE)="YES",VLOOKUP($F1040,'Aircraft list'!$A$4:$G$39,6,FALSE)="YES"),U1040,""),"")</f>
        <v/>
      </c>
      <c r="AF1040" s="115" t="str">
        <f>IFERROR(IF(AND(VLOOKUP($F1040,'Aircraft list'!$A$4:$G$39,3,FALSE)="YES",VLOOKUP($F1040,'Aircraft list'!$A$4:$G$39,6,FALSE)="YES"),V1040,""),"")</f>
        <v/>
      </c>
      <c r="AG1040" s="116" t="str">
        <f>IFERROR(IF(VLOOKUP($F1040,'Aircraft list'!$A$4:$G$39,5,FALSE)="YES",T1040,""),"")</f>
        <v/>
      </c>
      <c r="AH1040" s="117" t="str">
        <f>IFERROR(IF(VLOOKUP($F1040,'Aircraft list'!$A$4:$G$39,5,FALSE)="YES",U1040,""),"")</f>
        <v/>
      </c>
      <c r="AI1040" s="115" t="str">
        <f>IFERROR(IF(VLOOKUP($F1040,'Aircraft list'!$A$4:$G$39,5,FALSE)="YES",V1040,""),"")</f>
        <v/>
      </c>
      <c r="AJ1040" s="101"/>
      <c r="AK1040" s="101"/>
      <c r="AL1040" s="101"/>
      <c r="AM1040" s="102" t="str">
        <f>IFERROR(IF(VLOOKUP($F1040,'Aircraft list'!$A$4:$G$39,7,FALSE)="YES",N1040,""),"")</f>
        <v/>
      </c>
      <c r="AN1040" s="112"/>
      <c r="AO1040" s="101"/>
      <c r="AP1040" s="101"/>
      <c r="AQ1040" s="101"/>
      <c r="AR1040" s="111"/>
      <c r="AS1040" s="102"/>
      <c r="AT1040" s="102"/>
    </row>
    <row r="1041" spans="1:46" s="50" customFormat="1">
      <c r="A1041" s="84"/>
      <c r="B1041" s="75"/>
      <c r="C1041" s="76"/>
      <c r="D1041" s="77"/>
      <c r="E1041" s="73" t="str">
        <f t="shared" si="51"/>
        <v/>
      </c>
      <c r="F1041" s="79"/>
      <c r="G1041" s="80"/>
      <c r="H1041" s="50" t="str">
        <f>IFERROR(IF(VLOOKUP(F1041,'Aircraft list'!$A$4:$T$59, 3,FALSE)="YES", "ME", "SE" )," ")</f>
        <v xml:space="preserve"> </v>
      </c>
      <c r="I1041" s="80"/>
      <c r="J1041" s="81" t="str">
        <f ca="1">IFERROR(IF(AND(
MOD(C1041-fctlontodouble(VLOOKUP(B1041,#REF!,4,FALSE))/360,1)&gt;=MOD((((MID((MID((IF(ISERR(A1041),"",fctsoleil(A1041,fctlattodouble(VLOOKUP(B1041,#REF!,3,FALSE)),fctlontodouble(VLOOKUP(B1041,#REF!,4,FALSE)),FALSE))),1,4)),1,2))*60+MID((MID((IF(ISERR(A1041),"",fctsoleil(A1041,fctlattodouble(VLOOKUP(B1041,#REF!,3,FALSE)),fctlontodouble(VLOOKUP(B1041,#REF!,4,FALSE)),FALSE))),1,4)),3,4))/(60*24))-fctlontodouble(VLOOKUP(B1041,#REF!,4,FALSE))/360,1),
MOD(C1041-fctlontodouble(VLOOKUP(B1041,#REF!,4,FALSE))/360,1)&lt;MOD((((MID((MID((IF(ISERR(A1041),"",fctsoleil(A1041,fctlattodouble(VLOOKUP(B1041,#REF!,3,FALSE)),fctlontodouble(VLOOKUP(B1041,#REF!,4,FALSE)),FALSE))),7,4)),1,2))*60+MID((MID((IF(ISERR(A1041),"",fctsoleil(A1041,fctlattodouble(VLOOKUP(B1041,#REF!,3,FALSE)),fctlontodouble(VLOOKUP(B1041,#REF!,4,FALSE)),FALSE))),7,4)),3,4))/(60*24))-fctlontodouble(VLOOKUP(B1041,#REF!,4,FALSE))/360,1)
),1,""),"")</f>
        <v/>
      </c>
      <c r="K1041" s="82" t="str">
        <f t="shared" si="52"/>
        <v/>
      </c>
      <c r="L1041" s="79" t="str">
        <f ca="1">IFERROR(IF(AND(
MOD(E1041-fctlontodouble(VLOOKUP(D1041,#REF!,4,FALSE))/360,1)&gt;=MOD((((MID((MID((IF(ISERR(A1041),"",fctsoleil(A1041,fctlattodouble(VLOOKUP(D1041,#REF!,3,FALSE)),fctlontodouble(VLOOKUP(D1041,#REF!,4,FALSE)),FALSE))),1,4)),1,2))*60+MID((MID((IF(ISERR(A1041),"",fctsoleil(A1041,fctlattodouble(VLOOKUP(D1041,#REF!,3,FALSE)),fctlontodouble(VLOOKUP(D1041,#REF!,4,FALSE)),FALSE))),1,4)),3,4))/(60*24))-fctlontodouble(VLOOKUP(D1041,#REF!,4,FALSE))/360,1),
MOD(E1041-fctlontodouble(VLOOKUP(D1041,#REF!,4,FALSE))/360,1)&lt;MOD((((MID((MID((IF(ISERR(A1041),"",fctsoleil(A1041,fctlattodouble(VLOOKUP(D1041,#REF!,3,FALSE)),fctlontodouble(VLOOKUP(D1041,#REF!,4,FALSE)),FALSE))),7,4)),1,2))*60+MID((MID((IF(ISERR(A1041),"",fctsoleil(A1041,fctlattodouble(VLOOKUP(D1041,#REF!,3,FALSE)),fctlontodouble(VLOOKUP(D1041,#REF!,4,FALSE)),FALSE))),7,4)),3,4))/(60*24))-fctlontodouble(VLOOKUP(D1041,#REF!,4,FALSE))/360,1)
),1," "),"")</f>
        <v/>
      </c>
      <c r="M1041" s="79" t="str">
        <f t="shared" si="53"/>
        <v/>
      </c>
      <c r="N1041" s="94"/>
      <c r="O1041" s="83"/>
      <c r="P1041" s="95"/>
      <c r="Q1041" s="96"/>
      <c r="R1041" s="97" t="str">
        <f>IF(AND(A1041&lt;&gt;0,B1041&lt;&gt;0,D1041&lt;&gt;0,C1041&lt;&gt;0,N1041&lt;&gt;0),(vol_de_nuit(B1041,D1041,A1041,C1041,N1041/24)*24),"")</f>
        <v/>
      </c>
      <c r="S1041" s="98"/>
      <c r="T1041" s="95"/>
      <c r="U1041" s="99"/>
      <c r="V1041" s="100"/>
      <c r="W1041" s="101"/>
      <c r="X1041" s="116" t="str">
        <f>IFERROR(IF(AND(VLOOKUP($F1041,'Aircraft list'!$A$4:$G$39,2,FALSE)="YES",VLOOKUP($F1041,'Aircraft list'!$A$4:$G$39,4,FALSE)="YES"),T1041,""),"")</f>
        <v/>
      </c>
      <c r="Y1041" s="115" t="str">
        <f>IFERROR(IF(AND(VLOOKUP($F1041,'Aircraft list'!$A$4:$G$39,2,FALSE)="YES",VLOOKUP($F1041,'Aircraft list'!$A$4:$G$39,4,FALSE)="YES"),V1041,""),"")</f>
        <v/>
      </c>
      <c r="Z1041" s="116" t="str">
        <f>IFERROR(IF(AND(VLOOKUP($F1041,'Aircraft list'!$A$4:$G$39,3,FALSE)="YES",VLOOKUP($F1041,'Aircraft list'!$A$4:$G$39,4,FALSE)="YES"),T1041,""),"")</f>
        <v/>
      </c>
      <c r="AA1041" s="115" t="str">
        <f>IFERROR(IF(AND(VLOOKUP($F1041,'Aircraft list'!$A$4:$G$39,3,FALSE)="YES",VLOOKUP($F1041,'Aircraft list'!$A$4:$G$39,4,FALSE)="YES"),V1041,""),"")</f>
        <v/>
      </c>
      <c r="AB1041" s="116" t="str">
        <f>IFERROR(IF(AND(VLOOKUP($F1041,'Aircraft list'!$A$4:$G$39,2,FALSE)="YES",VLOOKUP($F1041,'Aircraft list'!$A$4:$G$39,6,FALSE)="YES"),T1041,""),"")</f>
        <v/>
      </c>
      <c r="AC1041" s="115" t="str">
        <f>IFERROR(IF(AND(VLOOKUP($F1041,'Aircraft list'!$A$4:$G$39,2,FALSE)="YES",VLOOKUP($F1041,'Aircraft list'!$A$4:$G$39,6,FALSE)="YES"),V1041,""),"")</f>
        <v/>
      </c>
      <c r="AD1041" s="116" t="str">
        <f>IFERROR(IF(AND(VLOOKUP($F1041,'Aircraft list'!$A$4:$G$39,3,FALSE)="YES",VLOOKUP($F1041,'Aircraft list'!$A$4:$G$39,6,FALSE)="YES"),T1041,""),"")</f>
        <v/>
      </c>
      <c r="AE1041" s="117" t="str">
        <f>IFERROR(IF(AND(VLOOKUP($F1041,'Aircraft list'!$A$4:$G$39,3,FALSE)="YES",VLOOKUP($F1041,'Aircraft list'!$A$4:$G$39,6,FALSE)="YES"),U1041,""),"")</f>
        <v/>
      </c>
      <c r="AF1041" s="115" t="str">
        <f>IFERROR(IF(AND(VLOOKUP($F1041,'Aircraft list'!$A$4:$G$39,3,FALSE)="YES",VLOOKUP($F1041,'Aircraft list'!$A$4:$G$39,6,FALSE)="YES"),V1041,""),"")</f>
        <v/>
      </c>
      <c r="AG1041" s="116" t="str">
        <f>IFERROR(IF(VLOOKUP($F1041,'Aircraft list'!$A$4:$G$39,5,FALSE)="YES",T1041,""),"")</f>
        <v/>
      </c>
      <c r="AH1041" s="117" t="str">
        <f>IFERROR(IF(VLOOKUP($F1041,'Aircraft list'!$A$4:$G$39,5,FALSE)="YES",U1041,""),"")</f>
        <v/>
      </c>
      <c r="AI1041" s="115" t="str">
        <f>IFERROR(IF(VLOOKUP($F1041,'Aircraft list'!$A$4:$G$39,5,FALSE)="YES",V1041,""),"")</f>
        <v/>
      </c>
      <c r="AJ1041" s="101"/>
      <c r="AK1041" s="101"/>
      <c r="AL1041" s="101"/>
      <c r="AM1041" s="102" t="str">
        <f>IFERROR(IF(VLOOKUP($F1041,'Aircraft list'!$A$4:$G$39,7,FALSE)="YES",N1041,""),"")</f>
        <v/>
      </c>
      <c r="AN1041" s="112"/>
      <c r="AO1041" s="101"/>
      <c r="AP1041" s="101"/>
      <c r="AQ1041" s="101"/>
      <c r="AR1041" s="111"/>
      <c r="AS1041" s="102"/>
      <c r="AT1041" s="102"/>
    </row>
    <row r="1042" spans="1:46" s="50" customFormat="1">
      <c r="A1042" s="84"/>
      <c r="B1042" s="75"/>
      <c r="C1042" s="76"/>
      <c r="D1042" s="77"/>
      <c r="E1042" s="73" t="str">
        <f t="shared" si="51"/>
        <v/>
      </c>
      <c r="F1042" s="79"/>
      <c r="G1042" s="80"/>
      <c r="H1042" s="50" t="str">
        <f>IFERROR(IF(VLOOKUP(F1042,'Aircraft list'!$A$4:$T$59, 3,FALSE)="YES", "ME", "SE" )," ")</f>
        <v xml:space="preserve"> </v>
      </c>
      <c r="I1042" s="80"/>
      <c r="J1042" s="81" t="str">
        <f ca="1">IFERROR(IF(AND(
MOD(C1042-fctlontodouble(VLOOKUP(B1042,#REF!,4,FALSE))/360,1)&gt;=MOD((((MID((MID((IF(ISERR(A1042),"",fctsoleil(A1042,fctlattodouble(VLOOKUP(B1042,#REF!,3,FALSE)),fctlontodouble(VLOOKUP(B1042,#REF!,4,FALSE)),FALSE))),1,4)),1,2))*60+MID((MID((IF(ISERR(A1042),"",fctsoleil(A1042,fctlattodouble(VLOOKUP(B1042,#REF!,3,FALSE)),fctlontodouble(VLOOKUP(B1042,#REF!,4,FALSE)),FALSE))),1,4)),3,4))/(60*24))-fctlontodouble(VLOOKUP(B1042,#REF!,4,FALSE))/360,1),
MOD(C1042-fctlontodouble(VLOOKUP(B1042,#REF!,4,FALSE))/360,1)&lt;MOD((((MID((MID((IF(ISERR(A1042),"",fctsoleil(A1042,fctlattodouble(VLOOKUP(B1042,#REF!,3,FALSE)),fctlontodouble(VLOOKUP(B1042,#REF!,4,FALSE)),FALSE))),7,4)),1,2))*60+MID((MID((IF(ISERR(A1042),"",fctsoleil(A1042,fctlattodouble(VLOOKUP(B1042,#REF!,3,FALSE)),fctlontodouble(VLOOKUP(B1042,#REF!,4,FALSE)),FALSE))),7,4)),3,4))/(60*24))-fctlontodouble(VLOOKUP(B1042,#REF!,4,FALSE))/360,1)
),1,""),"")</f>
        <v/>
      </c>
      <c r="K1042" s="82" t="str">
        <f t="shared" si="52"/>
        <v/>
      </c>
      <c r="L1042" s="79" t="str">
        <f ca="1">IFERROR(IF(AND(
MOD(E1042-fctlontodouble(VLOOKUP(D1042,#REF!,4,FALSE))/360,1)&gt;=MOD((((MID((MID((IF(ISERR(A1042),"",fctsoleil(A1042,fctlattodouble(VLOOKUP(D1042,#REF!,3,FALSE)),fctlontodouble(VLOOKUP(D1042,#REF!,4,FALSE)),FALSE))),1,4)),1,2))*60+MID((MID((IF(ISERR(A1042),"",fctsoleil(A1042,fctlattodouble(VLOOKUP(D1042,#REF!,3,FALSE)),fctlontodouble(VLOOKUP(D1042,#REF!,4,FALSE)),FALSE))),1,4)),3,4))/(60*24))-fctlontodouble(VLOOKUP(D1042,#REF!,4,FALSE))/360,1),
MOD(E1042-fctlontodouble(VLOOKUP(D1042,#REF!,4,FALSE))/360,1)&lt;MOD((((MID((MID((IF(ISERR(A1042),"",fctsoleil(A1042,fctlattodouble(VLOOKUP(D1042,#REF!,3,FALSE)),fctlontodouble(VLOOKUP(D1042,#REF!,4,FALSE)),FALSE))),7,4)),1,2))*60+MID((MID((IF(ISERR(A1042),"",fctsoleil(A1042,fctlattodouble(VLOOKUP(D1042,#REF!,3,FALSE)),fctlontodouble(VLOOKUP(D1042,#REF!,4,FALSE)),FALSE))),7,4)),3,4))/(60*24))-fctlontodouble(VLOOKUP(D1042,#REF!,4,FALSE))/360,1)
),1," "),"")</f>
        <v/>
      </c>
      <c r="M1042" s="79" t="str">
        <f t="shared" si="53"/>
        <v/>
      </c>
      <c r="N1042" s="94"/>
      <c r="O1042" s="83"/>
      <c r="P1042" s="95"/>
      <c r="Q1042" s="96"/>
      <c r="R1042" s="97" t="str">
        <f>IF(AND(A1042&lt;&gt;0,B1042&lt;&gt;0,D1042&lt;&gt;0,C1042&lt;&gt;0,N1042&lt;&gt;0),(vol_de_nuit(B1042,D1042,A1042,C1042,N1042/24)*24),"")</f>
        <v/>
      </c>
      <c r="S1042" s="98"/>
      <c r="T1042" s="95"/>
      <c r="U1042" s="99"/>
      <c r="V1042" s="100"/>
      <c r="W1042" s="101"/>
      <c r="X1042" s="116" t="str">
        <f>IFERROR(IF(AND(VLOOKUP($F1042,'Aircraft list'!$A$4:$G$39,2,FALSE)="YES",VLOOKUP($F1042,'Aircraft list'!$A$4:$G$39,4,FALSE)="YES"),T1042,""),"")</f>
        <v/>
      </c>
      <c r="Y1042" s="115" t="str">
        <f>IFERROR(IF(AND(VLOOKUP($F1042,'Aircraft list'!$A$4:$G$39,2,FALSE)="YES",VLOOKUP($F1042,'Aircraft list'!$A$4:$G$39,4,FALSE)="YES"),V1042,""),"")</f>
        <v/>
      </c>
      <c r="Z1042" s="116" t="str">
        <f>IFERROR(IF(AND(VLOOKUP($F1042,'Aircraft list'!$A$4:$G$39,3,FALSE)="YES",VLOOKUP($F1042,'Aircraft list'!$A$4:$G$39,4,FALSE)="YES"),T1042,""),"")</f>
        <v/>
      </c>
      <c r="AA1042" s="115" t="str">
        <f>IFERROR(IF(AND(VLOOKUP($F1042,'Aircraft list'!$A$4:$G$39,3,FALSE)="YES",VLOOKUP($F1042,'Aircraft list'!$A$4:$G$39,4,FALSE)="YES"),V1042,""),"")</f>
        <v/>
      </c>
      <c r="AB1042" s="116" t="str">
        <f>IFERROR(IF(AND(VLOOKUP($F1042,'Aircraft list'!$A$4:$G$39,2,FALSE)="YES",VLOOKUP($F1042,'Aircraft list'!$A$4:$G$39,6,FALSE)="YES"),T1042,""),"")</f>
        <v/>
      </c>
      <c r="AC1042" s="115" t="str">
        <f>IFERROR(IF(AND(VLOOKUP($F1042,'Aircraft list'!$A$4:$G$39,2,FALSE)="YES",VLOOKUP($F1042,'Aircraft list'!$A$4:$G$39,6,FALSE)="YES"),V1042,""),"")</f>
        <v/>
      </c>
      <c r="AD1042" s="116" t="str">
        <f>IFERROR(IF(AND(VLOOKUP($F1042,'Aircraft list'!$A$4:$G$39,3,FALSE)="YES",VLOOKUP($F1042,'Aircraft list'!$A$4:$G$39,6,FALSE)="YES"),T1042,""),"")</f>
        <v/>
      </c>
      <c r="AE1042" s="117" t="str">
        <f>IFERROR(IF(AND(VLOOKUP($F1042,'Aircraft list'!$A$4:$G$39,3,FALSE)="YES",VLOOKUP($F1042,'Aircraft list'!$A$4:$G$39,6,FALSE)="YES"),U1042,""),"")</f>
        <v/>
      </c>
      <c r="AF1042" s="115" t="str">
        <f>IFERROR(IF(AND(VLOOKUP($F1042,'Aircraft list'!$A$4:$G$39,3,FALSE)="YES",VLOOKUP($F1042,'Aircraft list'!$A$4:$G$39,6,FALSE)="YES"),V1042,""),"")</f>
        <v/>
      </c>
      <c r="AG1042" s="116" t="str">
        <f>IFERROR(IF(VLOOKUP($F1042,'Aircraft list'!$A$4:$G$39,5,FALSE)="YES",T1042,""),"")</f>
        <v/>
      </c>
      <c r="AH1042" s="117" t="str">
        <f>IFERROR(IF(VLOOKUP($F1042,'Aircraft list'!$A$4:$G$39,5,FALSE)="YES",U1042,""),"")</f>
        <v/>
      </c>
      <c r="AI1042" s="115" t="str">
        <f>IFERROR(IF(VLOOKUP($F1042,'Aircraft list'!$A$4:$G$39,5,FALSE)="YES",V1042,""),"")</f>
        <v/>
      </c>
      <c r="AJ1042" s="101"/>
      <c r="AK1042" s="101"/>
      <c r="AL1042" s="101"/>
      <c r="AM1042" s="102" t="str">
        <f>IFERROR(IF(VLOOKUP($F1042,'Aircraft list'!$A$4:$G$39,7,FALSE)="YES",N1042,""),"")</f>
        <v/>
      </c>
      <c r="AN1042" s="112"/>
      <c r="AO1042" s="101"/>
      <c r="AP1042" s="101"/>
      <c r="AQ1042" s="101"/>
      <c r="AR1042" s="111"/>
      <c r="AS1042" s="102"/>
      <c r="AT1042" s="102"/>
    </row>
    <row r="1043" spans="1:46" s="50" customFormat="1">
      <c r="A1043" s="84"/>
      <c r="B1043" s="75"/>
      <c r="C1043" s="76"/>
      <c r="D1043" s="77"/>
      <c r="E1043" s="73" t="str">
        <f t="shared" si="51"/>
        <v/>
      </c>
      <c r="F1043" s="79"/>
      <c r="G1043" s="80"/>
      <c r="H1043" s="50" t="str">
        <f>IFERROR(IF(VLOOKUP(F1043,'Aircraft list'!$A$4:$T$59, 3,FALSE)="YES", "ME", "SE" )," ")</f>
        <v xml:space="preserve"> </v>
      </c>
      <c r="I1043" s="80"/>
      <c r="J1043" s="81" t="str">
        <f ca="1">IFERROR(IF(AND(
MOD(C1043-fctlontodouble(VLOOKUP(B1043,#REF!,4,FALSE))/360,1)&gt;=MOD((((MID((MID((IF(ISERR(A1043),"",fctsoleil(A1043,fctlattodouble(VLOOKUP(B1043,#REF!,3,FALSE)),fctlontodouble(VLOOKUP(B1043,#REF!,4,FALSE)),FALSE))),1,4)),1,2))*60+MID((MID((IF(ISERR(A1043),"",fctsoleil(A1043,fctlattodouble(VLOOKUP(B1043,#REF!,3,FALSE)),fctlontodouble(VLOOKUP(B1043,#REF!,4,FALSE)),FALSE))),1,4)),3,4))/(60*24))-fctlontodouble(VLOOKUP(B1043,#REF!,4,FALSE))/360,1),
MOD(C1043-fctlontodouble(VLOOKUP(B1043,#REF!,4,FALSE))/360,1)&lt;MOD((((MID((MID((IF(ISERR(A1043),"",fctsoleil(A1043,fctlattodouble(VLOOKUP(B1043,#REF!,3,FALSE)),fctlontodouble(VLOOKUP(B1043,#REF!,4,FALSE)),FALSE))),7,4)),1,2))*60+MID((MID((IF(ISERR(A1043),"",fctsoleil(A1043,fctlattodouble(VLOOKUP(B1043,#REF!,3,FALSE)),fctlontodouble(VLOOKUP(B1043,#REF!,4,FALSE)),FALSE))),7,4)),3,4))/(60*24))-fctlontodouble(VLOOKUP(B1043,#REF!,4,FALSE))/360,1)
),1,""),"")</f>
        <v/>
      </c>
      <c r="K1043" s="82" t="str">
        <f t="shared" si="52"/>
        <v/>
      </c>
      <c r="L1043" s="79" t="str">
        <f ca="1">IFERROR(IF(AND(
MOD(E1043-fctlontodouble(VLOOKUP(D1043,#REF!,4,FALSE))/360,1)&gt;=MOD((((MID((MID((IF(ISERR(A1043),"",fctsoleil(A1043,fctlattodouble(VLOOKUP(D1043,#REF!,3,FALSE)),fctlontodouble(VLOOKUP(D1043,#REF!,4,FALSE)),FALSE))),1,4)),1,2))*60+MID((MID((IF(ISERR(A1043),"",fctsoleil(A1043,fctlattodouble(VLOOKUP(D1043,#REF!,3,FALSE)),fctlontodouble(VLOOKUP(D1043,#REF!,4,FALSE)),FALSE))),1,4)),3,4))/(60*24))-fctlontodouble(VLOOKUP(D1043,#REF!,4,FALSE))/360,1),
MOD(E1043-fctlontodouble(VLOOKUP(D1043,#REF!,4,FALSE))/360,1)&lt;MOD((((MID((MID((IF(ISERR(A1043),"",fctsoleil(A1043,fctlattodouble(VLOOKUP(D1043,#REF!,3,FALSE)),fctlontodouble(VLOOKUP(D1043,#REF!,4,FALSE)),FALSE))),7,4)),1,2))*60+MID((MID((IF(ISERR(A1043),"",fctsoleil(A1043,fctlattodouble(VLOOKUP(D1043,#REF!,3,FALSE)),fctlontodouble(VLOOKUP(D1043,#REF!,4,FALSE)),FALSE))),7,4)),3,4))/(60*24))-fctlontodouble(VLOOKUP(D1043,#REF!,4,FALSE))/360,1)
),1," "),"")</f>
        <v/>
      </c>
      <c r="M1043" s="79" t="str">
        <f t="shared" si="53"/>
        <v/>
      </c>
      <c r="N1043" s="94"/>
      <c r="O1043" s="83"/>
      <c r="P1043" s="95"/>
      <c r="Q1043" s="96"/>
      <c r="R1043" s="97" t="str">
        <f>IF(AND(A1043&lt;&gt;0,B1043&lt;&gt;0,D1043&lt;&gt;0,C1043&lt;&gt;0,N1043&lt;&gt;0),(vol_de_nuit(B1043,D1043,A1043,C1043,N1043/24)*24),"")</f>
        <v/>
      </c>
      <c r="S1043" s="98"/>
      <c r="T1043" s="95"/>
      <c r="U1043" s="99"/>
      <c r="V1043" s="100"/>
      <c r="W1043" s="101"/>
      <c r="X1043" s="116" t="str">
        <f>IFERROR(IF(AND(VLOOKUP($F1043,'Aircraft list'!$A$4:$G$39,2,FALSE)="YES",VLOOKUP($F1043,'Aircraft list'!$A$4:$G$39,4,FALSE)="YES"),T1043,""),"")</f>
        <v/>
      </c>
      <c r="Y1043" s="115" t="str">
        <f>IFERROR(IF(AND(VLOOKUP($F1043,'Aircraft list'!$A$4:$G$39,2,FALSE)="YES",VLOOKUP($F1043,'Aircraft list'!$A$4:$G$39,4,FALSE)="YES"),V1043,""),"")</f>
        <v/>
      </c>
      <c r="Z1043" s="116" t="str">
        <f>IFERROR(IF(AND(VLOOKUP($F1043,'Aircraft list'!$A$4:$G$39,3,FALSE)="YES",VLOOKUP($F1043,'Aircraft list'!$A$4:$G$39,4,FALSE)="YES"),T1043,""),"")</f>
        <v/>
      </c>
      <c r="AA1043" s="115" t="str">
        <f>IFERROR(IF(AND(VLOOKUP($F1043,'Aircraft list'!$A$4:$G$39,3,FALSE)="YES",VLOOKUP($F1043,'Aircraft list'!$A$4:$G$39,4,FALSE)="YES"),V1043,""),"")</f>
        <v/>
      </c>
      <c r="AB1043" s="116" t="str">
        <f>IFERROR(IF(AND(VLOOKUP($F1043,'Aircraft list'!$A$4:$G$39,2,FALSE)="YES",VLOOKUP($F1043,'Aircraft list'!$A$4:$G$39,6,FALSE)="YES"),T1043,""),"")</f>
        <v/>
      </c>
      <c r="AC1043" s="115" t="str">
        <f>IFERROR(IF(AND(VLOOKUP($F1043,'Aircraft list'!$A$4:$G$39,2,FALSE)="YES",VLOOKUP($F1043,'Aircraft list'!$A$4:$G$39,6,FALSE)="YES"),V1043,""),"")</f>
        <v/>
      </c>
      <c r="AD1043" s="116" t="str">
        <f>IFERROR(IF(AND(VLOOKUP($F1043,'Aircraft list'!$A$4:$G$39,3,FALSE)="YES",VLOOKUP($F1043,'Aircraft list'!$A$4:$G$39,6,FALSE)="YES"),T1043,""),"")</f>
        <v/>
      </c>
      <c r="AE1043" s="117" t="str">
        <f>IFERROR(IF(AND(VLOOKUP($F1043,'Aircraft list'!$A$4:$G$39,3,FALSE)="YES",VLOOKUP($F1043,'Aircraft list'!$A$4:$G$39,6,FALSE)="YES"),U1043,""),"")</f>
        <v/>
      </c>
      <c r="AF1043" s="115" t="str">
        <f>IFERROR(IF(AND(VLOOKUP($F1043,'Aircraft list'!$A$4:$G$39,3,FALSE)="YES",VLOOKUP($F1043,'Aircraft list'!$A$4:$G$39,6,FALSE)="YES"),V1043,""),"")</f>
        <v/>
      </c>
      <c r="AG1043" s="116" t="str">
        <f>IFERROR(IF(VLOOKUP($F1043,'Aircraft list'!$A$4:$G$39,5,FALSE)="YES",T1043,""),"")</f>
        <v/>
      </c>
      <c r="AH1043" s="117" t="str">
        <f>IFERROR(IF(VLOOKUP($F1043,'Aircraft list'!$A$4:$G$39,5,FALSE)="YES",U1043,""),"")</f>
        <v/>
      </c>
      <c r="AI1043" s="115" t="str">
        <f>IFERROR(IF(VLOOKUP($F1043,'Aircraft list'!$A$4:$G$39,5,FALSE)="YES",V1043,""),"")</f>
        <v/>
      </c>
      <c r="AJ1043" s="101"/>
      <c r="AK1043" s="101"/>
      <c r="AL1043" s="101"/>
      <c r="AM1043" s="102" t="str">
        <f>IFERROR(IF(VLOOKUP($F1043,'Aircraft list'!$A$4:$G$39,7,FALSE)="YES",N1043,""),"")</f>
        <v/>
      </c>
      <c r="AN1043" s="112"/>
      <c r="AO1043" s="101"/>
      <c r="AP1043" s="101"/>
      <c r="AQ1043" s="101"/>
      <c r="AR1043" s="111"/>
      <c r="AS1043" s="102"/>
      <c r="AT1043" s="102"/>
    </row>
    <row r="1044" spans="1:46" s="50" customFormat="1">
      <c r="A1044" s="84"/>
      <c r="B1044" s="75"/>
      <c r="C1044" s="76"/>
      <c r="D1044" s="77"/>
      <c r="E1044" s="73" t="str">
        <f t="shared" si="51"/>
        <v/>
      </c>
      <c r="F1044" s="79"/>
      <c r="G1044" s="80"/>
      <c r="H1044" s="50" t="str">
        <f>IFERROR(IF(VLOOKUP(F1044,'Aircraft list'!$A$4:$T$59, 3,FALSE)="YES", "ME", "SE" )," ")</f>
        <v xml:space="preserve"> </v>
      </c>
      <c r="I1044" s="80"/>
      <c r="J1044" s="81" t="str">
        <f ca="1">IFERROR(IF(AND(
MOD(C1044-fctlontodouble(VLOOKUP(B1044,#REF!,4,FALSE))/360,1)&gt;=MOD((((MID((MID((IF(ISERR(A1044),"",fctsoleil(A1044,fctlattodouble(VLOOKUP(B1044,#REF!,3,FALSE)),fctlontodouble(VLOOKUP(B1044,#REF!,4,FALSE)),FALSE))),1,4)),1,2))*60+MID((MID((IF(ISERR(A1044),"",fctsoleil(A1044,fctlattodouble(VLOOKUP(B1044,#REF!,3,FALSE)),fctlontodouble(VLOOKUP(B1044,#REF!,4,FALSE)),FALSE))),1,4)),3,4))/(60*24))-fctlontodouble(VLOOKUP(B1044,#REF!,4,FALSE))/360,1),
MOD(C1044-fctlontodouble(VLOOKUP(B1044,#REF!,4,FALSE))/360,1)&lt;MOD((((MID((MID((IF(ISERR(A1044),"",fctsoleil(A1044,fctlattodouble(VLOOKUP(B1044,#REF!,3,FALSE)),fctlontodouble(VLOOKUP(B1044,#REF!,4,FALSE)),FALSE))),7,4)),1,2))*60+MID((MID((IF(ISERR(A1044),"",fctsoleil(A1044,fctlattodouble(VLOOKUP(B1044,#REF!,3,FALSE)),fctlontodouble(VLOOKUP(B1044,#REF!,4,FALSE)),FALSE))),7,4)),3,4))/(60*24))-fctlontodouble(VLOOKUP(B1044,#REF!,4,FALSE))/360,1)
),1,""),"")</f>
        <v/>
      </c>
      <c r="K1044" s="82" t="str">
        <f t="shared" si="52"/>
        <v/>
      </c>
      <c r="L1044" s="79" t="str">
        <f ca="1">IFERROR(IF(AND(
MOD(E1044-fctlontodouble(VLOOKUP(D1044,#REF!,4,FALSE))/360,1)&gt;=MOD((((MID((MID((IF(ISERR(A1044),"",fctsoleil(A1044,fctlattodouble(VLOOKUP(D1044,#REF!,3,FALSE)),fctlontodouble(VLOOKUP(D1044,#REF!,4,FALSE)),FALSE))),1,4)),1,2))*60+MID((MID((IF(ISERR(A1044),"",fctsoleil(A1044,fctlattodouble(VLOOKUP(D1044,#REF!,3,FALSE)),fctlontodouble(VLOOKUP(D1044,#REF!,4,FALSE)),FALSE))),1,4)),3,4))/(60*24))-fctlontodouble(VLOOKUP(D1044,#REF!,4,FALSE))/360,1),
MOD(E1044-fctlontodouble(VLOOKUP(D1044,#REF!,4,FALSE))/360,1)&lt;MOD((((MID((MID((IF(ISERR(A1044),"",fctsoleil(A1044,fctlattodouble(VLOOKUP(D1044,#REF!,3,FALSE)),fctlontodouble(VLOOKUP(D1044,#REF!,4,FALSE)),FALSE))),7,4)),1,2))*60+MID((MID((IF(ISERR(A1044),"",fctsoleil(A1044,fctlattodouble(VLOOKUP(D1044,#REF!,3,FALSE)),fctlontodouble(VLOOKUP(D1044,#REF!,4,FALSE)),FALSE))),7,4)),3,4))/(60*24))-fctlontodouble(VLOOKUP(D1044,#REF!,4,FALSE))/360,1)
),1," "),"")</f>
        <v/>
      </c>
      <c r="M1044" s="79" t="str">
        <f t="shared" si="53"/>
        <v/>
      </c>
      <c r="N1044" s="94"/>
      <c r="O1044" s="83"/>
      <c r="P1044" s="95"/>
      <c r="Q1044" s="96"/>
      <c r="R1044" s="97" t="str">
        <f>IF(AND(A1044&lt;&gt;0,B1044&lt;&gt;0,D1044&lt;&gt;0,C1044&lt;&gt;0,N1044&lt;&gt;0),(vol_de_nuit(B1044,D1044,A1044,C1044,N1044/24)*24),"")</f>
        <v/>
      </c>
      <c r="S1044" s="98"/>
      <c r="T1044" s="95"/>
      <c r="U1044" s="99"/>
      <c r="V1044" s="100"/>
      <c r="W1044" s="101"/>
      <c r="X1044" s="116" t="str">
        <f>IFERROR(IF(AND(VLOOKUP($F1044,'Aircraft list'!$A$4:$G$39,2,FALSE)="YES",VLOOKUP($F1044,'Aircraft list'!$A$4:$G$39,4,FALSE)="YES"),T1044,""),"")</f>
        <v/>
      </c>
      <c r="Y1044" s="115" t="str">
        <f>IFERROR(IF(AND(VLOOKUP($F1044,'Aircraft list'!$A$4:$G$39,2,FALSE)="YES",VLOOKUP($F1044,'Aircraft list'!$A$4:$G$39,4,FALSE)="YES"),V1044,""),"")</f>
        <v/>
      </c>
      <c r="Z1044" s="116" t="str">
        <f>IFERROR(IF(AND(VLOOKUP($F1044,'Aircraft list'!$A$4:$G$39,3,FALSE)="YES",VLOOKUP($F1044,'Aircraft list'!$A$4:$G$39,4,FALSE)="YES"),T1044,""),"")</f>
        <v/>
      </c>
      <c r="AA1044" s="115" t="str">
        <f>IFERROR(IF(AND(VLOOKUP($F1044,'Aircraft list'!$A$4:$G$39,3,FALSE)="YES",VLOOKUP($F1044,'Aircraft list'!$A$4:$G$39,4,FALSE)="YES"),V1044,""),"")</f>
        <v/>
      </c>
      <c r="AB1044" s="116" t="str">
        <f>IFERROR(IF(AND(VLOOKUP($F1044,'Aircraft list'!$A$4:$G$39,2,FALSE)="YES",VLOOKUP($F1044,'Aircraft list'!$A$4:$G$39,6,FALSE)="YES"),T1044,""),"")</f>
        <v/>
      </c>
      <c r="AC1044" s="115" t="str">
        <f>IFERROR(IF(AND(VLOOKUP($F1044,'Aircraft list'!$A$4:$G$39,2,FALSE)="YES",VLOOKUP($F1044,'Aircraft list'!$A$4:$G$39,6,FALSE)="YES"),V1044,""),"")</f>
        <v/>
      </c>
      <c r="AD1044" s="116" t="str">
        <f>IFERROR(IF(AND(VLOOKUP($F1044,'Aircraft list'!$A$4:$G$39,3,FALSE)="YES",VLOOKUP($F1044,'Aircraft list'!$A$4:$G$39,6,FALSE)="YES"),T1044,""),"")</f>
        <v/>
      </c>
      <c r="AE1044" s="117" t="str">
        <f>IFERROR(IF(AND(VLOOKUP($F1044,'Aircraft list'!$A$4:$G$39,3,FALSE)="YES",VLOOKUP($F1044,'Aircraft list'!$A$4:$G$39,6,FALSE)="YES"),U1044,""),"")</f>
        <v/>
      </c>
      <c r="AF1044" s="115" t="str">
        <f>IFERROR(IF(AND(VLOOKUP($F1044,'Aircraft list'!$A$4:$G$39,3,FALSE)="YES",VLOOKUP($F1044,'Aircraft list'!$A$4:$G$39,6,FALSE)="YES"),V1044,""),"")</f>
        <v/>
      </c>
      <c r="AG1044" s="116" t="str">
        <f>IFERROR(IF(VLOOKUP($F1044,'Aircraft list'!$A$4:$G$39,5,FALSE)="YES",T1044,""),"")</f>
        <v/>
      </c>
      <c r="AH1044" s="117" t="str">
        <f>IFERROR(IF(VLOOKUP($F1044,'Aircraft list'!$A$4:$G$39,5,FALSE)="YES",U1044,""),"")</f>
        <v/>
      </c>
      <c r="AI1044" s="115" t="str">
        <f>IFERROR(IF(VLOOKUP($F1044,'Aircraft list'!$A$4:$G$39,5,FALSE)="YES",V1044,""),"")</f>
        <v/>
      </c>
      <c r="AJ1044" s="101"/>
      <c r="AK1044" s="101"/>
      <c r="AL1044" s="101"/>
      <c r="AM1044" s="102" t="str">
        <f>IFERROR(IF(VLOOKUP($F1044,'Aircraft list'!$A$4:$G$39,7,FALSE)="YES",N1044,""),"")</f>
        <v/>
      </c>
      <c r="AN1044" s="112"/>
      <c r="AO1044" s="101"/>
      <c r="AP1044" s="101"/>
      <c r="AQ1044" s="101"/>
      <c r="AR1044" s="111"/>
      <c r="AS1044" s="102"/>
      <c r="AT1044" s="102"/>
    </row>
    <row r="1045" spans="1:46" s="50" customFormat="1">
      <c r="A1045" s="84"/>
      <c r="B1045" s="75"/>
      <c r="C1045" s="76"/>
      <c r="D1045" s="77"/>
      <c r="E1045" s="73" t="str">
        <f t="shared" si="51"/>
        <v/>
      </c>
      <c r="F1045" s="79"/>
      <c r="G1045" s="80"/>
      <c r="H1045" s="50" t="str">
        <f>IFERROR(IF(VLOOKUP(F1045,'Aircraft list'!$A$4:$T$59, 3,FALSE)="YES", "ME", "SE" )," ")</f>
        <v xml:space="preserve"> </v>
      </c>
      <c r="I1045" s="80"/>
      <c r="J1045" s="81" t="str">
        <f ca="1">IFERROR(IF(AND(
MOD(C1045-fctlontodouble(VLOOKUP(B1045,#REF!,4,FALSE))/360,1)&gt;=MOD((((MID((MID((IF(ISERR(A1045),"",fctsoleil(A1045,fctlattodouble(VLOOKUP(B1045,#REF!,3,FALSE)),fctlontodouble(VLOOKUP(B1045,#REF!,4,FALSE)),FALSE))),1,4)),1,2))*60+MID((MID((IF(ISERR(A1045),"",fctsoleil(A1045,fctlattodouble(VLOOKUP(B1045,#REF!,3,FALSE)),fctlontodouble(VLOOKUP(B1045,#REF!,4,FALSE)),FALSE))),1,4)),3,4))/(60*24))-fctlontodouble(VLOOKUP(B1045,#REF!,4,FALSE))/360,1),
MOD(C1045-fctlontodouble(VLOOKUP(B1045,#REF!,4,FALSE))/360,1)&lt;MOD((((MID((MID((IF(ISERR(A1045),"",fctsoleil(A1045,fctlattodouble(VLOOKUP(B1045,#REF!,3,FALSE)),fctlontodouble(VLOOKUP(B1045,#REF!,4,FALSE)),FALSE))),7,4)),1,2))*60+MID((MID((IF(ISERR(A1045),"",fctsoleil(A1045,fctlattodouble(VLOOKUP(B1045,#REF!,3,FALSE)),fctlontodouble(VLOOKUP(B1045,#REF!,4,FALSE)),FALSE))),7,4)),3,4))/(60*24))-fctlontodouble(VLOOKUP(B1045,#REF!,4,FALSE))/360,1)
),1,""),"")</f>
        <v/>
      </c>
      <c r="K1045" s="82" t="str">
        <f t="shared" si="52"/>
        <v/>
      </c>
      <c r="L1045" s="79" t="str">
        <f ca="1">IFERROR(IF(AND(
MOD(E1045-fctlontodouble(VLOOKUP(D1045,#REF!,4,FALSE))/360,1)&gt;=MOD((((MID((MID((IF(ISERR(A1045),"",fctsoleil(A1045,fctlattodouble(VLOOKUP(D1045,#REF!,3,FALSE)),fctlontodouble(VLOOKUP(D1045,#REF!,4,FALSE)),FALSE))),1,4)),1,2))*60+MID((MID((IF(ISERR(A1045),"",fctsoleil(A1045,fctlattodouble(VLOOKUP(D1045,#REF!,3,FALSE)),fctlontodouble(VLOOKUP(D1045,#REF!,4,FALSE)),FALSE))),1,4)),3,4))/(60*24))-fctlontodouble(VLOOKUP(D1045,#REF!,4,FALSE))/360,1),
MOD(E1045-fctlontodouble(VLOOKUP(D1045,#REF!,4,FALSE))/360,1)&lt;MOD((((MID((MID((IF(ISERR(A1045),"",fctsoleil(A1045,fctlattodouble(VLOOKUP(D1045,#REF!,3,FALSE)),fctlontodouble(VLOOKUP(D1045,#REF!,4,FALSE)),FALSE))),7,4)),1,2))*60+MID((MID((IF(ISERR(A1045),"",fctsoleil(A1045,fctlattodouble(VLOOKUP(D1045,#REF!,3,FALSE)),fctlontodouble(VLOOKUP(D1045,#REF!,4,FALSE)),FALSE))),7,4)),3,4))/(60*24))-fctlontodouble(VLOOKUP(D1045,#REF!,4,FALSE))/360,1)
),1," "),"")</f>
        <v/>
      </c>
      <c r="M1045" s="79" t="str">
        <f t="shared" si="53"/>
        <v/>
      </c>
      <c r="N1045" s="94"/>
      <c r="O1045" s="83"/>
      <c r="P1045" s="95"/>
      <c r="Q1045" s="96"/>
      <c r="R1045" s="97" t="str">
        <f>IF(AND(A1045&lt;&gt;0,B1045&lt;&gt;0,D1045&lt;&gt;0,C1045&lt;&gt;0,N1045&lt;&gt;0),(vol_de_nuit(B1045,D1045,A1045,C1045,N1045/24)*24),"")</f>
        <v/>
      </c>
      <c r="S1045" s="98"/>
      <c r="T1045" s="95"/>
      <c r="U1045" s="99"/>
      <c r="V1045" s="100"/>
      <c r="W1045" s="101"/>
      <c r="X1045" s="116" t="str">
        <f>IFERROR(IF(AND(VLOOKUP($F1045,'Aircraft list'!$A$4:$G$39,2,FALSE)="YES",VLOOKUP($F1045,'Aircraft list'!$A$4:$G$39,4,FALSE)="YES"),T1045,""),"")</f>
        <v/>
      </c>
      <c r="Y1045" s="115" t="str">
        <f>IFERROR(IF(AND(VLOOKUP($F1045,'Aircraft list'!$A$4:$G$39,2,FALSE)="YES",VLOOKUP($F1045,'Aircraft list'!$A$4:$G$39,4,FALSE)="YES"),V1045,""),"")</f>
        <v/>
      </c>
      <c r="Z1045" s="116" t="str">
        <f>IFERROR(IF(AND(VLOOKUP($F1045,'Aircraft list'!$A$4:$G$39,3,FALSE)="YES",VLOOKUP($F1045,'Aircraft list'!$A$4:$G$39,4,FALSE)="YES"),T1045,""),"")</f>
        <v/>
      </c>
      <c r="AA1045" s="115" t="str">
        <f>IFERROR(IF(AND(VLOOKUP($F1045,'Aircraft list'!$A$4:$G$39,3,FALSE)="YES",VLOOKUP($F1045,'Aircraft list'!$A$4:$G$39,4,FALSE)="YES"),V1045,""),"")</f>
        <v/>
      </c>
      <c r="AB1045" s="116" t="str">
        <f>IFERROR(IF(AND(VLOOKUP($F1045,'Aircraft list'!$A$4:$G$39,2,FALSE)="YES",VLOOKUP($F1045,'Aircraft list'!$A$4:$G$39,6,FALSE)="YES"),T1045,""),"")</f>
        <v/>
      </c>
      <c r="AC1045" s="115" t="str">
        <f>IFERROR(IF(AND(VLOOKUP($F1045,'Aircraft list'!$A$4:$G$39,2,FALSE)="YES",VLOOKUP($F1045,'Aircraft list'!$A$4:$G$39,6,FALSE)="YES"),V1045,""),"")</f>
        <v/>
      </c>
      <c r="AD1045" s="116" t="str">
        <f>IFERROR(IF(AND(VLOOKUP($F1045,'Aircraft list'!$A$4:$G$39,3,FALSE)="YES",VLOOKUP($F1045,'Aircraft list'!$A$4:$G$39,6,FALSE)="YES"),T1045,""),"")</f>
        <v/>
      </c>
      <c r="AE1045" s="117" t="str">
        <f>IFERROR(IF(AND(VLOOKUP($F1045,'Aircraft list'!$A$4:$G$39,3,FALSE)="YES",VLOOKUP($F1045,'Aircraft list'!$A$4:$G$39,6,FALSE)="YES"),U1045,""),"")</f>
        <v/>
      </c>
      <c r="AF1045" s="115" t="str">
        <f>IFERROR(IF(AND(VLOOKUP($F1045,'Aircraft list'!$A$4:$G$39,3,FALSE)="YES",VLOOKUP($F1045,'Aircraft list'!$A$4:$G$39,6,FALSE)="YES"),V1045,""),"")</f>
        <v/>
      </c>
      <c r="AG1045" s="116" t="str">
        <f>IFERROR(IF(VLOOKUP($F1045,'Aircraft list'!$A$4:$G$39,5,FALSE)="YES",T1045,""),"")</f>
        <v/>
      </c>
      <c r="AH1045" s="117" t="str">
        <f>IFERROR(IF(VLOOKUP($F1045,'Aircraft list'!$A$4:$G$39,5,FALSE)="YES",U1045,""),"")</f>
        <v/>
      </c>
      <c r="AI1045" s="115" t="str">
        <f>IFERROR(IF(VLOOKUP($F1045,'Aircraft list'!$A$4:$G$39,5,FALSE)="YES",V1045,""),"")</f>
        <v/>
      </c>
      <c r="AJ1045" s="101"/>
      <c r="AK1045" s="101"/>
      <c r="AL1045" s="101"/>
      <c r="AM1045" s="102" t="str">
        <f>IFERROR(IF(VLOOKUP($F1045,'Aircraft list'!$A$4:$G$39,7,FALSE)="YES",N1045,""),"")</f>
        <v/>
      </c>
      <c r="AN1045" s="112"/>
      <c r="AO1045" s="101"/>
      <c r="AP1045" s="101"/>
      <c r="AQ1045" s="101"/>
      <c r="AR1045" s="111"/>
      <c r="AS1045" s="102"/>
      <c r="AT1045" s="102"/>
    </row>
    <row r="1046" spans="1:46" s="50" customFormat="1">
      <c r="A1046" s="84"/>
      <c r="B1046" s="75"/>
      <c r="C1046" s="76"/>
      <c r="D1046" s="77"/>
      <c r="E1046" s="73" t="str">
        <f t="shared" si="51"/>
        <v/>
      </c>
      <c r="F1046" s="79"/>
      <c r="G1046" s="80"/>
      <c r="H1046" s="50" t="str">
        <f>IFERROR(IF(VLOOKUP(F1046,'Aircraft list'!$A$4:$T$59, 3,FALSE)="YES", "ME", "SE" )," ")</f>
        <v xml:space="preserve"> </v>
      </c>
      <c r="I1046" s="80"/>
      <c r="J1046" s="81" t="str">
        <f ca="1">IFERROR(IF(AND(
MOD(C1046-fctlontodouble(VLOOKUP(B1046,#REF!,4,FALSE))/360,1)&gt;=MOD((((MID((MID((IF(ISERR(A1046),"",fctsoleil(A1046,fctlattodouble(VLOOKUP(B1046,#REF!,3,FALSE)),fctlontodouble(VLOOKUP(B1046,#REF!,4,FALSE)),FALSE))),1,4)),1,2))*60+MID((MID((IF(ISERR(A1046),"",fctsoleil(A1046,fctlattodouble(VLOOKUP(B1046,#REF!,3,FALSE)),fctlontodouble(VLOOKUP(B1046,#REF!,4,FALSE)),FALSE))),1,4)),3,4))/(60*24))-fctlontodouble(VLOOKUP(B1046,#REF!,4,FALSE))/360,1),
MOD(C1046-fctlontodouble(VLOOKUP(B1046,#REF!,4,FALSE))/360,1)&lt;MOD((((MID((MID((IF(ISERR(A1046),"",fctsoleil(A1046,fctlattodouble(VLOOKUP(B1046,#REF!,3,FALSE)),fctlontodouble(VLOOKUP(B1046,#REF!,4,FALSE)),FALSE))),7,4)),1,2))*60+MID((MID((IF(ISERR(A1046),"",fctsoleil(A1046,fctlattodouble(VLOOKUP(B1046,#REF!,3,FALSE)),fctlontodouble(VLOOKUP(B1046,#REF!,4,FALSE)),FALSE))),7,4)),3,4))/(60*24))-fctlontodouble(VLOOKUP(B1046,#REF!,4,FALSE))/360,1)
),1,""),"")</f>
        <v/>
      </c>
      <c r="K1046" s="82" t="str">
        <f t="shared" si="52"/>
        <v/>
      </c>
      <c r="L1046" s="79" t="str">
        <f ca="1">IFERROR(IF(AND(
MOD(E1046-fctlontodouble(VLOOKUP(D1046,#REF!,4,FALSE))/360,1)&gt;=MOD((((MID((MID((IF(ISERR(A1046),"",fctsoleil(A1046,fctlattodouble(VLOOKUP(D1046,#REF!,3,FALSE)),fctlontodouble(VLOOKUP(D1046,#REF!,4,FALSE)),FALSE))),1,4)),1,2))*60+MID((MID((IF(ISERR(A1046),"",fctsoleil(A1046,fctlattodouble(VLOOKUP(D1046,#REF!,3,FALSE)),fctlontodouble(VLOOKUP(D1046,#REF!,4,FALSE)),FALSE))),1,4)),3,4))/(60*24))-fctlontodouble(VLOOKUP(D1046,#REF!,4,FALSE))/360,1),
MOD(E1046-fctlontodouble(VLOOKUP(D1046,#REF!,4,FALSE))/360,1)&lt;MOD((((MID((MID((IF(ISERR(A1046),"",fctsoleil(A1046,fctlattodouble(VLOOKUP(D1046,#REF!,3,FALSE)),fctlontodouble(VLOOKUP(D1046,#REF!,4,FALSE)),FALSE))),7,4)),1,2))*60+MID((MID((IF(ISERR(A1046),"",fctsoleil(A1046,fctlattodouble(VLOOKUP(D1046,#REF!,3,FALSE)),fctlontodouble(VLOOKUP(D1046,#REF!,4,FALSE)),FALSE))),7,4)),3,4))/(60*24))-fctlontodouble(VLOOKUP(D1046,#REF!,4,FALSE))/360,1)
),1," "),"")</f>
        <v/>
      </c>
      <c r="M1046" s="79" t="str">
        <f t="shared" si="53"/>
        <v/>
      </c>
      <c r="N1046" s="94"/>
      <c r="O1046" s="83"/>
      <c r="P1046" s="95"/>
      <c r="Q1046" s="96"/>
      <c r="R1046" s="97" t="str">
        <f>IF(AND(A1046&lt;&gt;0,B1046&lt;&gt;0,D1046&lt;&gt;0,C1046&lt;&gt;0,N1046&lt;&gt;0),(vol_de_nuit(B1046,D1046,A1046,C1046,N1046/24)*24),"")</f>
        <v/>
      </c>
      <c r="S1046" s="98"/>
      <c r="T1046" s="95"/>
      <c r="U1046" s="99"/>
      <c r="V1046" s="100"/>
      <c r="W1046" s="101"/>
      <c r="X1046" s="116" t="str">
        <f>IFERROR(IF(AND(VLOOKUP($F1046,'Aircraft list'!$A$4:$G$39,2,FALSE)="YES",VLOOKUP($F1046,'Aircraft list'!$A$4:$G$39,4,FALSE)="YES"),T1046,""),"")</f>
        <v/>
      </c>
      <c r="Y1046" s="115" t="str">
        <f>IFERROR(IF(AND(VLOOKUP($F1046,'Aircraft list'!$A$4:$G$39,2,FALSE)="YES",VLOOKUP($F1046,'Aircraft list'!$A$4:$G$39,4,FALSE)="YES"),V1046,""),"")</f>
        <v/>
      </c>
      <c r="Z1046" s="116" t="str">
        <f>IFERROR(IF(AND(VLOOKUP($F1046,'Aircraft list'!$A$4:$G$39,3,FALSE)="YES",VLOOKUP($F1046,'Aircraft list'!$A$4:$G$39,4,FALSE)="YES"),T1046,""),"")</f>
        <v/>
      </c>
      <c r="AA1046" s="115" t="str">
        <f>IFERROR(IF(AND(VLOOKUP($F1046,'Aircraft list'!$A$4:$G$39,3,FALSE)="YES",VLOOKUP($F1046,'Aircraft list'!$A$4:$G$39,4,FALSE)="YES"),V1046,""),"")</f>
        <v/>
      </c>
      <c r="AB1046" s="116" t="str">
        <f>IFERROR(IF(AND(VLOOKUP($F1046,'Aircraft list'!$A$4:$G$39,2,FALSE)="YES",VLOOKUP($F1046,'Aircraft list'!$A$4:$G$39,6,FALSE)="YES"),T1046,""),"")</f>
        <v/>
      </c>
      <c r="AC1046" s="115" t="str">
        <f>IFERROR(IF(AND(VLOOKUP($F1046,'Aircraft list'!$A$4:$G$39,2,FALSE)="YES",VLOOKUP($F1046,'Aircraft list'!$A$4:$G$39,6,FALSE)="YES"),V1046,""),"")</f>
        <v/>
      </c>
      <c r="AD1046" s="116" t="str">
        <f>IFERROR(IF(AND(VLOOKUP($F1046,'Aircraft list'!$A$4:$G$39,3,FALSE)="YES",VLOOKUP($F1046,'Aircraft list'!$A$4:$G$39,6,FALSE)="YES"),T1046,""),"")</f>
        <v/>
      </c>
      <c r="AE1046" s="117" t="str">
        <f>IFERROR(IF(AND(VLOOKUP($F1046,'Aircraft list'!$A$4:$G$39,3,FALSE)="YES",VLOOKUP($F1046,'Aircraft list'!$A$4:$G$39,6,FALSE)="YES"),U1046,""),"")</f>
        <v/>
      </c>
      <c r="AF1046" s="115" t="str">
        <f>IFERROR(IF(AND(VLOOKUP($F1046,'Aircraft list'!$A$4:$G$39,3,FALSE)="YES",VLOOKUP($F1046,'Aircraft list'!$A$4:$G$39,6,FALSE)="YES"),V1046,""),"")</f>
        <v/>
      </c>
      <c r="AG1046" s="116" t="str">
        <f>IFERROR(IF(VLOOKUP($F1046,'Aircraft list'!$A$4:$G$39,5,FALSE)="YES",T1046,""),"")</f>
        <v/>
      </c>
      <c r="AH1046" s="117" t="str">
        <f>IFERROR(IF(VLOOKUP($F1046,'Aircraft list'!$A$4:$G$39,5,FALSE)="YES",U1046,""),"")</f>
        <v/>
      </c>
      <c r="AI1046" s="115" t="str">
        <f>IFERROR(IF(VLOOKUP($F1046,'Aircraft list'!$A$4:$G$39,5,FALSE)="YES",V1046,""),"")</f>
        <v/>
      </c>
      <c r="AJ1046" s="101"/>
      <c r="AK1046" s="101"/>
      <c r="AL1046" s="101"/>
      <c r="AM1046" s="102" t="str">
        <f>IFERROR(IF(VLOOKUP($F1046,'Aircraft list'!$A$4:$G$39,7,FALSE)="YES",N1046,""),"")</f>
        <v/>
      </c>
      <c r="AN1046" s="112"/>
      <c r="AO1046" s="101"/>
      <c r="AP1046" s="101"/>
      <c r="AQ1046" s="101"/>
      <c r="AR1046" s="111"/>
      <c r="AS1046" s="102"/>
      <c r="AT1046" s="102"/>
    </row>
    <row r="1047" spans="1:46" s="50" customFormat="1">
      <c r="A1047" s="84"/>
      <c r="B1047" s="75"/>
      <c r="C1047" s="76"/>
      <c r="D1047" s="77"/>
      <c r="E1047" s="73" t="str">
        <f t="shared" si="51"/>
        <v/>
      </c>
      <c r="F1047" s="79"/>
      <c r="G1047" s="80"/>
      <c r="H1047" s="50" t="str">
        <f>IFERROR(IF(VLOOKUP(F1047,'Aircraft list'!$A$4:$T$59, 3,FALSE)="YES", "ME", "SE" )," ")</f>
        <v xml:space="preserve"> </v>
      </c>
      <c r="I1047" s="80"/>
      <c r="J1047" s="81" t="str">
        <f ca="1">IFERROR(IF(AND(
MOD(C1047-fctlontodouble(VLOOKUP(B1047,#REF!,4,FALSE))/360,1)&gt;=MOD((((MID((MID((IF(ISERR(A1047),"",fctsoleil(A1047,fctlattodouble(VLOOKUP(B1047,#REF!,3,FALSE)),fctlontodouble(VLOOKUP(B1047,#REF!,4,FALSE)),FALSE))),1,4)),1,2))*60+MID((MID((IF(ISERR(A1047),"",fctsoleil(A1047,fctlattodouble(VLOOKUP(B1047,#REF!,3,FALSE)),fctlontodouble(VLOOKUP(B1047,#REF!,4,FALSE)),FALSE))),1,4)),3,4))/(60*24))-fctlontodouble(VLOOKUP(B1047,#REF!,4,FALSE))/360,1),
MOD(C1047-fctlontodouble(VLOOKUP(B1047,#REF!,4,FALSE))/360,1)&lt;MOD((((MID((MID((IF(ISERR(A1047),"",fctsoleil(A1047,fctlattodouble(VLOOKUP(B1047,#REF!,3,FALSE)),fctlontodouble(VLOOKUP(B1047,#REF!,4,FALSE)),FALSE))),7,4)),1,2))*60+MID((MID((IF(ISERR(A1047),"",fctsoleil(A1047,fctlattodouble(VLOOKUP(B1047,#REF!,3,FALSE)),fctlontodouble(VLOOKUP(B1047,#REF!,4,FALSE)),FALSE))),7,4)),3,4))/(60*24))-fctlontodouble(VLOOKUP(B1047,#REF!,4,FALSE))/360,1)
),1,""),"")</f>
        <v/>
      </c>
      <c r="K1047" s="82" t="str">
        <f t="shared" si="52"/>
        <v/>
      </c>
      <c r="L1047" s="79" t="str">
        <f ca="1">IFERROR(IF(AND(
MOD(E1047-fctlontodouble(VLOOKUP(D1047,#REF!,4,FALSE))/360,1)&gt;=MOD((((MID((MID((IF(ISERR(A1047),"",fctsoleil(A1047,fctlattodouble(VLOOKUP(D1047,#REF!,3,FALSE)),fctlontodouble(VLOOKUP(D1047,#REF!,4,FALSE)),FALSE))),1,4)),1,2))*60+MID((MID((IF(ISERR(A1047),"",fctsoleil(A1047,fctlattodouble(VLOOKUP(D1047,#REF!,3,FALSE)),fctlontodouble(VLOOKUP(D1047,#REF!,4,FALSE)),FALSE))),1,4)),3,4))/(60*24))-fctlontodouble(VLOOKUP(D1047,#REF!,4,FALSE))/360,1),
MOD(E1047-fctlontodouble(VLOOKUP(D1047,#REF!,4,FALSE))/360,1)&lt;MOD((((MID((MID((IF(ISERR(A1047),"",fctsoleil(A1047,fctlattodouble(VLOOKUP(D1047,#REF!,3,FALSE)),fctlontodouble(VLOOKUP(D1047,#REF!,4,FALSE)),FALSE))),7,4)),1,2))*60+MID((MID((IF(ISERR(A1047),"",fctsoleil(A1047,fctlattodouble(VLOOKUP(D1047,#REF!,3,FALSE)),fctlontodouble(VLOOKUP(D1047,#REF!,4,FALSE)),FALSE))),7,4)),3,4))/(60*24))-fctlontodouble(VLOOKUP(D1047,#REF!,4,FALSE))/360,1)
),1," "),"")</f>
        <v/>
      </c>
      <c r="M1047" s="79" t="str">
        <f t="shared" si="53"/>
        <v/>
      </c>
      <c r="N1047" s="94"/>
      <c r="O1047" s="83"/>
      <c r="P1047" s="95"/>
      <c r="Q1047" s="96"/>
      <c r="R1047" s="97" t="str">
        <f>IF(AND(A1047&lt;&gt;0,B1047&lt;&gt;0,D1047&lt;&gt;0,C1047&lt;&gt;0,N1047&lt;&gt;0),(vol_de_nuit(B1047,D1047,A1047,C1047,N1047/24)*24),"")</f>
        <v/>
      </c>
      <c r="S1047" s="98"/>
      <c r="T1047" s="95"/>
      <c r="U1047" s="99"/>
      <c r="V1047" s="100"/>
      <c r="W1047" s="101"/>
      <c r="X1047" s="116" t="str">
        <f>IFERROR(IF(AND(VLOOKUP($F1047,'Aircraft list'!$A$4:$G$39,2,FALSE)="YES",VLOOKUP($F1047,'Aircraft list'!$A$4:$G$39,4,FALSE)="YES"),T1047,""),"")</f>
        <v/>
      </c>
      <c r="Y1047" s="115" t="str">
        <f>IFERROR(IF(AND(VLOOKUP($F1047,'Aircraft list'!$A$4:$G$39,2,FALSE)="YES",VLOOKUP($F1047,'Aircraft list'!$A$4:$G$39,4,FALSE)="YES"),V1047,""),"")</f>
        <v/>
      </c>
      <c r="Z1047" s="116" t="str">
        <f>IFERROR(IF(AND(VLOOKUP($F1047,'Aircraft list'!$A$4:$G$39,3,FALSE)="YES",VLOOKUP($F1047,'Aircraft list'!$A$4:$G$39,4,FALSE)="YES"),T1047,""),"")</f>
        <v/>
      </c>
      <c r="AA1047" s="115" t="str">
        <f>IFERROR(IF(AND(VLOOKUP($F1047,'Aircraft list'!$A$4:$G$39,3,FALSE)="YES",VLOOKUP($F1047,'Aircraft list'!$A$4:$G$39,4,FALSE)="YES"),V1047,""),"")</f>
        <v/>
      </c>
      <c r="AB1047" s="116" t="str">
        <f>IFERROR(IF(AND(VLOOKUP($F1047,'Aircraft list'!$A$4:$G$39,2,FALSE)="YES",VLOOKUP($F1047,'Aircraft list'!$A$4:$G$39,6,FALSE)="YES"),T1047,""),"")</f>
        <v/>
      </c>
      <c r="AC1047" s="115" t="str">
        <f>IFERROR(IF(AND(VLOOKUP($F1047,'Aircraft list'!$A$4:$G$39,2,FALSE)="YES",VLOOKUP($F1047,'Aircraft list'!$A$4:$G$39,6,FALSE)="YES"),V1047,""),"")</f>
        <v/>
      </c>
      <c r="AD1047" s="116" t="str">
        <f>IFERROR(IF(AND(VLOOKUP($F1047,'Aircraft list'!$A$4:$G$39,3,FALSE)="YES",VLOOKUP($F1047,'Aircraft list'!$A$4:$G$39,6,FALSE)="YES"),T1047,""),"")</f>
        <v/>
      </c>
      <c r="AE1047" s="117" t="str">
        <f>IFERROR(IF(AND(VLOOKUP($F1047,'Aircraft list'!$A$4:$G$39,3,FALSE)="YES",VLOOKUP($F1047,'Aircraft list'!$A$4:$G$39,6,FALSE)="YES"),U1047,""),"")</f>
        <v/>
      </c>
      <c r="AF1047" s="115" t="str">
        <f>IFERROR(IF(AND(VLOOKUP($F1047,'Aircraft list'!$A$4:$G$39,3,FALSE)="YES",VLOOKUP($F1047,'Aircraft list'!$A$4:$G$39,6,FALSE)="YES"),V1047,""),"")</f>
        <v/>
      </c>
      <c r="AG1047" s="116" t="str">
        <f>IFERROR(IF(VLOOKUP($F1047,'Aircraft list'!$A$4:$G$39,5,FALSE)="YES",T1047,""),"")</f>
        <v/>
      </c>
      <c r="AH1047" s="117" t="str">
        <f>IFERROR(IF(VLOOKUP($F1047,'Aircraft list'!$A$4:$G$39,5,FALSE)="YES",U1047,""),"")</f>
        <v/>
      </c>
      <c r="AI1047" s="115" t="str">
        <f>IFERROR(IF(VLOOKUP($F1047,'Aircraft list'!$A$4:$G$39,5,FALSE)="YES",V1047,""),"")</f>
        <v/>
      </c>
      <c r="AJ1047" s="101"/>
      <c r="AK1047" s="101"/>
      <c r="AL1047" s="101"/>
      <c r="AM1047" s="102" t="str">
        <f>IFERROR(IF(VLOOKUP($F1047,'Aircraft list'!$A$4:$G$39,7,FALSE)="YES",N1047,""),"")</f>
        <v/>
      </c>
      <c r="AN1047" s="112"/>
      <c r="AO1047" s="101"/>
      <c r="AP1047" s="101"/>
      <c r="AQ1047" s="101"/>
      <c r="AR1047" s="111"/>
      <c r="AS1047" s="102"/>
      <c r="AT1047" s="102"/>
    </row>
    <row r="1048" spans="1:46" s="50" customFormat="1">
      <c r="A1048" s="84"/>
      <c r="B1048" s="75"/>
      <c r="C1048" s="76"/>
      <c r="D1048" s="77"/>
      <c r="E1048" s="73" t="str">
        <f t="shared" si="51"/>
        <v/>
      </c>
      <c r="F1048" s="79"/>
      <c r="G1048" s="80"/>
      <c r="H1048" s="50" t="str">
        <f>IFERROR(IF(VLOOKUP(F1048,'Aircraft list'!$A$4:$T$59, 3,FALSE)="YES", "ME", "SE" )," ")</f>
        <v xml:space="preserve"> </v>
      </c>
      <c r="I1048" s="80"/>
      <c r="J1048" s="81" t="str">
        <f ca="1">IFERROR(IF(AND(
MOD(C1048-fctlontodouble(VLOOKUP(B1048,#REF!,4,FALSE))/360,1)&gt;=MOD((((MID((MID((IF(ISERR(A1048),"",fctsoleil(A1048,fctlattodouble(VLOOKUP(B1048,#REF!,3,FALSE)),fctlontodouble(VLOOKUP(B1048,#REF!,4,FALSE)),FALSE))),1,4)),1,2))*60+MID((MID((IF(ISERR(A1048),"",fctsoleil(A1048,fctlattodouble(VLOOKUP(B1048,#REF!,3,FALSE)),fctlontodouble(VLOOKUP(B1048,#REF!,4,FALSE)),FALSE))),1,4)),3,4))/(60*24))-fctlontodouble(VLOOKUP(B1048,#REF!,4,FALSE))/360,1),
MOD(C1048-fctlontodouble(VLOOKUP(B1048,#REF!,4,FALSE))/360,1)&lt;MOD((((MID((MID((IF(ISERR(A1048),"",fctsoleil(A1048,fctlattodouble(VLOOKUP(B1048,#REF!,3,FALSE)),fctlontodouble(VLOOKUP(B1048,#REF!,4,FALSE)),FALSE))),7,4)),1,2))*60+MID((MID((IF(ISERR(A1048),"",fctsoleil(A1048,fctlattodouble(VLOOKUP(B1048,#REF!,3,FALSE)),fctlontodouble(VLOOKUP(B1048,#REF!,4,FALSE)),FALSE))),7,4)),3,4))/(60*24))-fctlontodouble(VLOOKUP(B1048,#REF!,4,FALSE))/360,1)
),1,""),"")</f>
        <v/>
      </c>
      <c r="K1048" s="82" t="str">
        <f t="shared" si="52"/>
        <v/>
      </c>
      <c r="L1048" s="79" t="str">
        <f ca="1">IFERROR(IF(AND(
MOD(E1048-fctlontodouble(VLOOKUP(D1048,#REF!,4,FALSE))/360,1)&gt;=MOD((((MID((MID((IF(ISERR(A1048),"",fctsoleil(A1048,fctlattodouble(VLOOKUP(D1048,#REF!,3,FALSE)),fctlontodouble(VLOOKUP(D1048,#REF!,4,FALSE)),FALSE))),1,4)),1,2))*60+MID((MID((IF(ISERR(A1048),"",fctsoleil(A1048,fctlattodouble(VLOOKUP(D1048,#REF!,3,FALSE)),fctlontodouble(VLOOKUP(D1048,#REF!,4,FALSE)),FALSE))),1,4)),3,4))/(60*24))-fctlontodouble(VLOOKUP(D1048,#REF!,4,FALSE))/360,1),
MOD(E1048-fctlontodouble(VLOOKUP(D1048,#REF!,4,FALSE))/360,1)&lt;MOD((((MID((MID((IF(ISERR(A1048),"",fctsoleil(A1048,fctlattodouble(VLOOKUP(D1048,#REF!,3,FALSE)),fctlontodouble(VLOOKUP(D1048,#REF!,4,FALSE)),FALSE))),7,4)),1,2))*60+MID((MID((IF(ISERR(A1048),"",fctsoleil(A1048,fctlattodouble(VLOOKUP(D1048,#REF!,3,FALSE)),fctlontodouble(VLOOKUP(D1048,#REF!,4,FALSE)),FALSE))),7,4)),3,4))/(60*24))-fctlontodouble(VLOOKUP(D1048,#REF!,4,FALSE))/360,1)
),1," "),"")</f>
        <v/>
      </c>
      <c r="M1048" s="79" t="str">
        <f t="shared" si="53"/>
        <v/>
      </c>
      <c r="N1048" s="94"/>
      <c r="O1048" s="83"/>
      <c r="P1048" s="95"/>
      <c r="Q1048" s="96"/>
      <c r="R1048" s="97" t="str">
        <f>IF(AND(A1048&lt;&gt;0,B1048&lt;&gt;0,D1048&lt;&gt;0,C1048&lt;&gt;0,N1048&lt;&gt;0),(vol_de_nuit(B1048,D1048,A1048,C1048,N1048/24)*24),"")</f>
        <v/>
      </c>
      <c r="S1048" s="98"/>
      <c r="T1048" s="95"/>
      <c r="U1048" s="99"/>
      <c r="V1048" s="100"/>
      <c r="W1048" s="101"/>
      <c r="X1048" s="116" t="str">
        <f>IFERROR(IF(AND(VLOOKUP($F1048,'Aircraft list'!$A$4:$G$39,2,FALSE)="YES",VLOOKUP($F1048,'Aircraft list'!$A$4:$G$39,4,FALSE)="YES"),T1048,""),"")</f>
        <v/>
      </c>
      <c r="Y1048" s="115" t="str">
        <f>IFERROR(IF(AND(VLOOKUP($F1048,'Aircraft list'!$A$4:$G$39,2,FALSE)="YES",VLOOKUP($F1048,'Aircraft list'!$A$4:$G$39,4,FALSE)="YES"),V1048,""),"")</f>
        <v/>
      </c>
      <c r="Z1048" s="116" t="str">
        <f>IFERROR(IF(AND(VLOOKUP($F1048,'Aircraft list'!$A$4:$G$39,3,FALSE)="YES",VLOOKUP($F1048,'Aircraft list'!$A$4:$G$39,4,FALSE)="YES"),T1048,""),"")</f>
        <v/>
      </c>
      <c r="AA1048" s="115" t="str">
        <f>IFERROR(IF(AND(VLOOKUP($F1048,'Aircraft list'!$A$4:$G$39,3,FALSE)="YES",VLOOKUP($F1048,'Aircraft list'!$A$4:$G$39,4,FALSE)="YES"),V1048,""),"")</f>
        <v/>
      </c>
      <c r="AB1048" s="116" t="str">
        <f>IFERROR(IF(AND(VLOOKUP($F1048,'Aircraft list'!$A$4:$G$39,2,FALSE)="YES",VLOOKUP($F1048,'Aircraft list'!$A$4:$G$39,6,FALSE)="YES"),T1048,""),"")</f>
        <v/>
      </c>
      <c r="AC1048" s="115" t="str">
        <f>IFERROR(IF(AND(VLOOKUP($F1048,'Aircraft list'!$A$4:$G$39,2,FALSE)="YES",VLOOKUP($F1048,'Aircraft list'!$A$4:$G$39,6,FALSE)="YES"),V1048,""),"")</f>
        <v/>
      </c>
      <c r="AD1048" s="116" t="str">
        <f>IFERROR(IF(AND(VLOOKUP($F1048,'Aircraft list'!$A$4:$G$39,3,FALSE)="YES",VLOOKUP($F1048,'Aircraft list'!$A$4:$G$39,6,FALSE)="YES"),T1048,""),"")</f>
        <v/>
      </c>
      <c r="AE1048" s="117" t="str">
        <f>IFERROR(IF(AND(VLOOKUP($F1048,'Aircraft list'!$A$4:$G$39,3,FALSE)="YES",VLOOKUP($F1048,'Aircraft list'!$A$4:$G$39,6,FALSE)="YES"),U1048,""),"")</f>
        <v/>
      </c>
      <c r="AF1048" s="115" t="str">
        <f>IFERROR(IF(AND(VLOOKUP($F1048,'Aircraft list'!$A$4:$G$39,3,FALSE)="YES",VLOOKUP($F1048,'Aircraft list'!$A$4:$G$39,6,FALSE)="YES"),V1048,""),"")</f>
        <v/>
      </c>
      <c r="AG1048" s="116" t="str">
        <f>IFERROR(IF(VLOOKUP($F1048,'Aircraft list'!$A$4:$G$39,5,FALSE)="YES",T1048,""),"")</f>
        <v/>
      </c>
      <c r="AH1048" s="117" t="str">
        <f>IFERROR(IF(VLOOKUP($F1048,'Aircraft list'!$A$4:$G$39,5,FALSE)="YES",U1048,""),"")</f>
        <v/>
      </c>
      <c r="AI1048" s="115" t="str">
        <f>IFERROR(IF(VLOOKUP($F1048,'Aircraft list'!$A$4:$G$39,5,FALSE)="YES",V1048,""),"")</f>
        <v/>
      </c>
      <c r="AJ1048" s="101"/>
      <c r="AK1048" s="101"/>
      <c r="AL1048" s="101"/>
      <c r="AM1048" s="102" t="str">
        <f>IFERROR(IF(VLOOKUP($F1048,'Aircraft list'!$A$4:$G$39,7,FALSE)="YES",N1048,""),"")</f>
        <v/>
      </c>
      <c r="AN1048" s="112"/>
      <c r="AO1048" s="101"/>
      <c r="AP1048" s="101"/>
      <c r="AQ1048" s="101"/>
      <c r="AR1048" s="111"/>
      <c r="AS1048" s="102"/>
      <c r="AT1048" s="102"/>
    </row>
    <row r="1049" spans="1:46" s="50" customFormat="1">
      <c r="A1049" s="84"/>
      <c r="B1049" s="75"/>
      <c r="C1049" s="76"/>
      <c r="D1049" s="77"/>
      <c r="E1049" s="73" t="str">
        <f t="shared" si="51"/>
        <v/>
      </c>
      <c r="F1049" s="79"/>
      <c r="G1049" s="80"/>
      <c r="H1049" s="50" t="str">
        <f>IFERROR(IF(VLOOKUP(F1049,'Aircraft list'!$A$4:$T$59, 3,FALSE)="YES", "ME", "SE" )," ")</f>
        <v xml:space="preserve"> </v>
      </c>
      <c r="I1049" s="80"/>
      <c r="J1049" s="81" t="str">
        <f ca="1">IFERROR(IF(AND(
MOD(C1049-fctlontodouble(VLOOKUP(B1049,#REF!,4,FALSE))/360,1)&gt;=MOD((((MID((MID((IF(ISERR(A1049),"",fctsoleil(A1049,fctlattodouble(VLOOKUP(B1049,#REF!,3,FALSE)),fctlontodouble(VLOOKUP(B1049,#REF!,4,FALSE)),FALSE))),1,4)),1,2))*60+MID((MID((IF(ISERR(A1049),"",fctsoleil(A1049,fctlattodouble(VLOOKUP(B1049,#REF!,3,FALSE)),fctlontodouble(VLOOKUP(B1049,#REF!,4,FALSE)),FALSE))),1,4)),3,4))/(60*24))-fctlontodouble(VLOOKUP(B1049,#REF!,4,FALSE))/360,1),
MOD(C1049-fctlontodouble(VLOOKUP(B1049,#REF!,4,FALSE))/360,1)&lt;MOD((((MID((MID((IF(ISERR(A1049),"",fctsoleil(A1049,fctlattodouble(VLOOKUP(B1049,#REF!,3,FALSE)),fctlontodouble(VLOOKUP(B1049,#REF!,4,FALSE)),FALSE))),7,4)),1,2))*60+MID((MID((IF(ISERR(A1049),"",fctsoleil(A1049,fctlattodouble(VLOOKUP(B1049,#REF!,3,FALSE)),fctlontodouble(VLOOKUP(B1049,#REF!,4,FALSE)),FALSE))),7,4)),3,4))/(60*24))-fctlontodouble(VLOOKUP(B1049,#REF!,4,FALSE))/360,1)
),1,""),"")</f>
        <v/>
      </c>
      <c r="K1049" s="82" t="str">
        <f t="shared" si="52"/>
        <v/>
      </c>
      <c r="L1049" s="79" t="str">
        <f ca="1">IFERROR(IF(AND(
MOD(E1049-fctlontodouble(VLOOKUP(D1049,#REF!,4,FALSE))/360,1)&gt;=MOD((((MID((MID((IF(ISERR(A1049),"",fctsoleil(A1049,fctlattodouble(VLOOKUP(D1049,#REF!,3,FALSE)),fctlontodouble(VLOOKUP(D1049,#REF!,4,FALSE)),FALSE))),1,4)),1,2))*60+MID((MID((IF(ISERR(A1049),"",fctsoleil(A1049,fctlattodouble(VLOOKUP(D1049,#REF!,3,FALSE)),fctlontodouble(VLOOKUP(D1049,#REF!,4,FALSE)),FALSE))),1,4)),3,4))/(60*24))-fctlontodouble(VLOOKUP(D1049,#REF!,4,FALSE))/360,1),
MOD(E1049-fctlontodouble(VLOOKUP(D1049,#REF!,4,FALSE))/360,1)&lt;MOD((((MID((MID((IF(ISERR(A1049),"",fctsoleil(A1049,fctlattodouble(VLOOKUP(D1049,#REF!,3,FALSE)),fctlontodouble(VLOOKUP(D1049,#REF!,4,FALSE)),FALSE))),7,4)),1,2))*60+MID((MID((IF(ISERR(A1049),"",fctsoleil(A1049,fctlattodouble(VLOOKUP(D1049,#REF!,3,FALSE)),fctlontodouble(VLOOKUP(D1049,#REF!,4,FALSE)),FALSE))),7,4)),3,4))/(60*24))-fctlontodouble(VLOOKUP(D1049,#REF!,4,FALSE))/360,1)
),1," "),"")</f>
        <v/>
      </c>
      <c r="M1049" s="79" t="str">
        <f t="shared" si="53"/>
        <v/>
      </c>
      <c r="N1049" s="94"/>
      <c r="O1049" s="83"/>
      <c r="P1049" s="95"/>
      <c r="Q1049" s="96"/>
      <c r="R1049" s="97" t="str">
        <f>IF(AND(A1049&lt;&gt;0,B1049&lt;&gt;0,D1049&lt;&gt;0,C1049&lt;&gt;0,N1049&lt;&gt;0),(vol_de_nuit(B1049,D1049,A1049,C1049,N1049/24)*24),"")</f>
        <v/>
      </c>
      <c r="S1049" s="98"/>
      <c r="T1049" s="95"/>
      <c r="U1049" s="99"/>
      <c r="V1049" s="100"/>
      <c r="W1049" s="101"/>
      <c r="X1049" s="116" t="str">
        <f>IFERROR(IF(AND(VLOOKUP($F1049,'Aircraft list'!$A$4:$G$39,2,FALSE)="YES",VLOOKUP($F1049,'Aircraft list'!$A$4:$G$39,4,FALSE)="YES"),T1049,""),"")</f>
        <v/>
      </c>
      <c r="Y1049" s="115" t="str">
        <f>IFERROR(IF(AND(VLOOKUP($F1049,'Aircraft list'!$A$4:$G$39,2,FALSE)="YES",VLOOKUP($F1049,'Aircraft list'!$A$4:$G$39,4,FALSE)="YES"),V1049,""),"")</f>
        <v/>
      </c>
      <c r="Z1049" s="116" t="str">
        <f>IFERROR(IF(AND(VLOOKUP($F1049,'Aircraft list'!$A$4:$G$39,3,FALSE)="YES",VLOOKUP($F1049,'Aircraft list'!$A$4:$G$39,4,FALSE)="YES"),T1049,""),"")</f>
        <v/>
      </c>
      <c r="AA1049" s="115" t="str">
        <f>IFERROR(IF(AND(VLOOKUP($F1049,'Aircraft list'!$A$4:$G$39,3,FALSE)="YES",VLOOKUP($F1049,'Aircraft list'!$A$4:$G$39,4,FALSE)="YES"),V1049,""),"")</f>
        <v/>
      </c>
      <c r="AB1049" s="116" t="str">
        <f>IFERROR(IF(AND(VLOOKUP($F1049,'Aircraft list'!$A$4:$G$39,2,FALSE)="YES",VLOOKUP($F1049,'Aircraft list'!$A$4:$G$39,6,FALSE)="YES"),T1049,""),"")</f>
        <v/>
      </c>
      <c r="AC1049" s="115" t="str">
        <f>IFERROR(IF(AND(VLOOKUP($F1049,'Aircraft list'!$A$4:$G$39,2,FALSE)="YES",VLOOKUP($F1049,'Aircraft list'!$A$4:$G$39,6,FALSE)="YES"),V1049,""),"")</f>
        <v/>
      </c>
      <c r="AD1049" s="116" t="str">
        <f>IFERROR(IF(AND(VLOOKUP($F1049,'Aircraft list'!$A$4:$G$39,3,FALSE)="YES",VLOOKUP($F1049,'Aircraft list'!$A$4:$G$39,6,FALSE)="YES"),T1049,""),"")</f>
        <v/>
      </c>
      <c r="AE1049" s="117" t="str">
        <f>IFERROR(IF(AND(VLOOKUP($F1049,'Aircraft list'!$A$4:$G$39,3,FALSE)="YES",VLOOKUP($F1049,'Aircraft list'!$A$4:$G$39,6,FALSE)="YES"),U1049,""),"")</f>
        <v/>
      </c>
      <c r="AF1049" s="115" t="str">
        <f>IFERROR(IF(AND(VLOOKUP($F1049,'Aircraft list'!$A$4:$G$39,3,FALSE)="YES",VLOOKUP($F1049,'Aircraft list'!$A$4:$G$39,6,FALSE)="YES"),V1049,""),"")</f>
        <v/>
      </c>
      <c r="AG1049" s="116" t="str">
        <f>IFERROR(IF(VLOOKUP($F1049,'Aircraft list'!$A$4:$G$39,5,FALSE)="YES",T1049,""),"")</f>
        <v/>
      </c>
      <c r="AH1049" s="117" t="str">
        <f>IFERROR(IF(VLOOKUP($F1049,'Aircraft list'!$A$4:$G$39,5,FALSE)="YES",U1049,""),"")</f>
        <v/>
      </c>
      <c r="AI1049" s="115" t="str">
        <f>IFERROR(IF(VLOOKUP($F1049,'Aircraft list'!$A$4:$G$39,5,FALSE)="YES",V1049,""),"")</f>
        <v/>
      </c>
      <c r="AJ1049" s="101"/>
      <c r="AK1049" s="101"/>
      <c r="AL1049" s="101"/>
      <c r="AM1049" s="102" t="str">
        <f>IFERROR(IF(VLOOKUP($F1049,'Aircraft list'!$A$4:$G$39,7,FALSE)="YES",N1049,""),"")</f>
        <v/>
      </c>
      <c r="AN1049" s="112"/>
      <c r="AO1049" s="101"/>
      <c r="AP1049" s="101"/>
      <c r="AQ1049" s="101"/>
      <c r="AR1049" s="111"/>
      <c r="AS1049" s="102"/>
      <c r="AT1049" s="102"/>
    </row>
    <row r="1050" spans="1:46" s="50" customFormat="1">
      <c r="A1050" s="84"/>
      <c r="B1050" s="75"/>
      <c r="C1050" s="76"/>
      <c r="D1050" s="77"/>
      <c r="E1050" s="73" t="str">
        <f t="shared" si="51"/>
        <v/>
      </c>
      <c r="F1050" s="79"/>
      <c r="G1050" s="80"/>
      <c r="H1050" s="50" t="str">
        <f>IFERROR(IF(VLOOKUP(F1050,'Aircraft list'!$A$4:$T$59, 3,FALSE)="YES", "ME", "SE" )," ")</f>
        <v xml:space="preserve"> </v>
      </c>
      <c r="I1050" s="80"/>
      <c r="J1050" s="81" t="str">
        <f ca="1">IFERROR(IF(AND(
MOD(C1050-fctlontodouble(VLOOKUP(B1050,#REF!,4,FALSE))/360,1)&gt;=MOD((((MID((MID((IF(ISERR(A1050),"",fctsoleil(A1050,fctlattodouble(VLOOKUP(B1050,#REF!,3,FALSE)),fctlontodouble(VLOOKUP(B1050,#REF!,4,FALSE)),FALSE))),1,4)),1,2))*60+MID((MID((IF(ISERR(A1050),"",fctsoleil(A1050,fctlattodouble(VLOOKUP(B1050,#REF!,3,FALSE)),fctlontodouble(VLOOKUP(B1050,#REF!,4,FALSE)),FALSE))),1,4)),3,4))/(60*24))-fctlontodouble(VLOOKUP(B1050,#REF!,4,FALSE))/360,1),
MOD(C1050-fctlontodouble(VLOOKUP(B1050,#REF!,4,FALSE))/360,1)&lt;MOD((((MID((MID((IF(ISERR(A1050),"",fctsoleil(A1050,fctlattodouble(VLOOKUP(B1050,#REF!,3,FALSE)),fctlontodouble(VLOOKUP(B1050,#REF!,4,FALSE)),FALSE))),7,4)),1,2))*60+MID((MID((IF(ISERR(A1050),"",fctsoleil(A1050,fctlattodouble(VLOOKUP(B1050,#REF!,3,FALSE)),fctlontodouble(VLOOKUP(B1050,#REF!,4,FALSE)),FALSE))),7,4)),3,4))/(60*24))-fctlontodouble(VLOOKUP(B1050,#REF!,4,FALSE))/360,1)
),1,""),"")</f>
        <v/>
      </c>
      <c r="K1050" s="82" t="str">
        <f t="shared" si="52"/>
        <v/>
      </c>
      <c r="L1050" s="79" t="str">
        <f ca="1">IFERROR(IF(AND(
MOD(E1050-fctlontodouble(VLOOKUP(D1050,#REF!,4,FALSE))/360,1)&gt;=MOD((((MID((MID((IF(ISERR(A1050),"",fctsoleil(A1050,fctlattodouble(VLOOKUP(D1050,#REF!,3,FALSE)),fctlontodouble(VLOOKUP(D1050,#REF!,4,FALSE)),FALSE))),1,4)),1,2))*60+MID((MID((IF(ISERR(A1050),"",fctsoleil(A1050,fctlattodouble(VLOOKUP(D1050,#REF!,3,FALSE)),fctlontodouble(VLOOKUP(D1050,#REF!,4,FALSE)),FALSE))),1,4)),3,4))/(60*24))-fctlontodouble(VLOOKUP(D1050,#REF!,4,FALSE))/360,1),
MOD(E1050-fctlontodouble(VLOOKUP(D1050,#REF!,4,FALSE))/360,1)&lt;MOD((((MID((MID((IF(ISERR(A1050),"",fctsoleil(A1050,fctlattodouble(VLOOKUP(D1050,#REF!,3,FALSE)),fctlontodouble(VLOOKUP(D1050,#REF!,4,FALSE)),FALSE))),7,4)),1,2))*60+MID((MID((IF(ISERR(A1050),"",fctsoleil(A1050,fctlattodouble(VLOOKUP(D1050,#REF!,3,FALSE)),fctlontodouble(VLOOKUP(D1050,#REF!,4,FALSE)),FALSE))),7,4)),3,4))/(60*24))-fctlontodouble(VLOOKUP(D1050,#REF!,4,FALSE))/360,1)
),1," "),"")</f>
        <v/>
      </c>
      <c r="M1050" s="79" t="str">
        <f t="shared" si="53"/>
        <v/>
      </c>
      <c r="N1050" s="94"/>
      <c r="O1050" s="83"/>
      <c r="P1050" s="95"/>
      <c r="Q1050" s="96"/>
      <c r="R1050" s="97" t="str">
        <f>IF(AND(A1050&lt;&gt;0,B1050&lt;&gt;0,D1050&lt;&gt;0,C1050&lt;&gt;0,N1050&lt;&gt;0),(vol_de_nuit(B1050,D1050,A1050,C1050,N1050/24)*24),"")</f>
        <v/>
      </c>
      <c r="S1050" s="98"/>
      <c r="T1050" s="95"/>
      <c r="U1050" s="99"/>
      <c r="V1050" s="100"/>
      <c r="W1050" s="101"/>
      <c r="X1050" s="116" t="str">
        <f>IFERROR(IF(AND(VLOOKUP($F1050,'Aircraft list'!$A$4:$G$39,2,FALSE)="YES",VLOOKUP($F1050,'Aircraft list'!$A$4:$G$39,4,FALSE)="YES"),T1050,""),"")</f>
        <v/>
      </c>
      <c r="Y1050" s="115" t="str">
        <f>IFERROR(IF(AND(VLOOKUP($F1050,'Aircraft list'!$A$4:$G$39,2,FALSE)="YES",VLOOKUP($F1050,'Aircraft list'!$A$4:$G$39,4,FALSE)="YES"),V1050,""),"")</f>
        <v/>
      </c>
      <c r="Z1050" s="116" t="str">
        <f>IFERROR(IF(AND(VLOOKUP($F1050,'Aircraft list'!$A$4:$G$39,3,FALSE)="YES",VLOOKUP($F1050,'Aircraft list'!$A$4:$G$39,4,FALSE)="YES"),T1050,""),"")</f>
        <v/>
      </c>
      <c r="AA1050" s="115" t="str">
        <f>IFERROR(IF(AND(VLOOKUP($F1050,'Aircraft list'!$A$4:$G$39,3,FALSE)="YES",VLOOKUP($F1050,'Aircraft list'!$A$4:$G$39,4,FALSE)="YES"),V1050,""),"")</f>
        <v/>
      </c>
      <c r="AB1050" s="116" t="str">
        <f>IFERROR(IF(AND(VLOOKUP($F1050,'Aircraft list'!$A$4:$G$39,2,FALSE)="YES",VLOOKUP($F1050,'Aircraft list'!$A$4:$G$39,6,FALSE)="YES"),T1050,""),"")</f>
        <v/>
      </c>
      <c r="AC1050" s="115" t="str">
        <f>IFERROR(IF(AND(VLOOKUP($F1050,'Aircraft list'!$A$4:$G$39,2,FALSE)="YES",VLOOKUP($F1050,'Aircraft list'!$A$4:$G$39,6,FALSE)="YES"),V1050,""),"")</f>
        <v/>
      </c>
      <c r="AD1050" s="116" t="str">
        <f>IFERROR(IF(AND(VLOOKUP($F1050,'Aircraft list'!$A$4:$G$39,3,FALSE)="YES",VLOOKUP($F1050,'Aircraft list'!$A$4:$G$39,6,FALSE)="YES"),T1050,""),"")</f>
        <v/>
      </c>
      <c r="AE1050" s="117" t="str">
        <f>IFERROR(IF(AND(VLOOKUP($F1050,'Aircraft list'!$A$4:$G$39,3,FALSE)="YES",VLOOKUP($F1050,'Aircraft list'!$A$4:$G$39,6,FALSE)="YES"),U1050,""),"")</f>
        <v/>
      </c>
      <c r="AF1050" s="115" t="str">
        <f>IFERROR(IF(AND(VLOOKUP($F1050,'Aircraft list'!$A$4:$G$39,3,FALSE)="YES",VLOOKUP($F1050,'Aircraft list'!$A$4:$G$39,6,FALSE)="YES"),V1050,""),"")</f>
        <v/>
      </c>
      <c r="AG1050" s="116" t="str">
        <f>IFERROR(IF(VLOOKUP($F1050,'Aircraft list'!$A$4:$G$39,5,FALSE)="YES",T1050,""),"")</f>
        <v/>
      </c>
      <c r="AH1050" s="117" t="str">
        <f>IFERROR(IF(VLOOKUP($F1050,'Aircraft list'!$A$4:$G$39,5,FALSE)="YES",U1050,""),"")</f>
        <v/>
      </c>
      <c r="AI1050" s="115" t="str">
        <f>IFERROR(IF(VLOOKUP($F1050,'Aircraft list'!$A$4:$G$39,5,FALSE)="YES",V1050,""),"")</f>
        <v/>
      </c>
      <c r="AJ1050" s="101"/>
      <c r="AK1050" s="101"/>
      <c r="AL1050" s="101"/>
      <c r="AM1050" s="102" t="str">
        <f>IFERROR(IF(VLOOKUP($F1050,'Aircraft list'!$A$4:$G$39,7,FALSE)="YES",N1050,""),"")</f>
        <v/>
      </c>
      <c r="AN1050" s="112"/>
      <c r="AO1050" s="101"/>
      <c r="AP1050" s="101"/>
      <c r="AQ1050" s="101"/>
      <c r="AR1050" s="111"/>
      <c r="AS1050" s="102"/>
      <c r="AT1050" s="102"/>
    </row>
    <row r="1051" spans="1:46" s="50" customFormat="1">
      <c r="A1051" s="84"/>
      <c r="B1051" s="75"/>
      <c r="C1051" s="76"/>
      <c r="D1051" s="77"/>
      <c r="E1051" s="73" t="str">
        <f t="shared" si="51"/>
        <v/>
      </c>
      <c r="F1051" s="79"/>
      <c r="G1051" s="80"/>
      <c r="H1051" s="50" t="str">
        <f>IFERROR(IF(VLOOKUP(F1051,'Aircraft list'!$A$4:$T$59, 3,FALSE)="YES", "ME", "SE" )," ")</f>
        <v xml:space="preserve"> </v>
      </c>
      <c r="I1051" s="80"/>
      <c r="J1051" s="81" t="str">
        <f ca="1">IFERROR(IF(AND(
MOD(C1051-fctlontodouble(VLOOKUP(B1051,#REF!,4,FALSE))/360,1)&gt;=MOD((((MID((MID((IF(ISERR(A1051),"",fctsoleil(A1051,fctlattodouble(VLOOKUP(B1051,#REF!,3,FALSE)),fctlontodouble(VLOOKUP(B1051,#REF!,4,FALSE)),FALSE))),1,4)),1,2))*60+MID((MID((IF(ISERR(A1051),"",fctsoleil(A1051,fctlattodouble(VLOOKUP(B1051,#REF!,3,FALSE)),fctlontodouble(VLOOKUP(B1051,#REF!,4,FALSE)),FALSE))),1,4)),3,4))/(60*24))-fctlontodouble(VLOOKUP(B1051,#REF!,4,FALSE))/360,1),
MOD(C1051-fctlontodouble(VLOOKUP(B1051,#REF!,4,FALSE))/360,1)&lt;MOD((((MID((MID((IF(ISERR(A1051),"",fctsoleil(A1051,fctlattodouble(VLOOKUP(B1051,#REF!,3,FALSE)),fctlontodouble(VLOOKUP(B1051,#REF!,4,FALSE)),FALSE))),7,4)),1,2))*60+MID((MID((IF(ISERR(A1051),"",fctsoleil(A1051,fctlattodouble(VLOOKUP(B1051,#REF!,3,FALSE)),fctlontodouble(VLOOKUP(B1051,#REF!,4,FALSE)),FALSE))),7,4)),3,4))/(60*24))-fctlontodouble(VLOOKUP(B1051,#REF!,4,FALSE))/360,1)
),1,""),"")</f>
        <v/>
      </c>
      <c r="K1051" s="82" t="str">
        <f t="shared" si="52"/>
        <v/>
      </c>
      <c r="L1051" s="79" t="str">
        <f ca="1">IFERROR(IF(AND(
MOD(E1051-fctlontodouble(VLOOKUP(D1051,#REF!,4,FALSE))/360,1)&gt;=MOD((((MID((MID((IF(ISERR(A1051),"",fctsoleil(A1051,fctlattodouble(VLOOKUP(D1051,#REF!,3,FALSE)),fctlontodouble(VLOOKUP(D1051,#REF!,4,FALSE)),FALSE))),1,4)),1,2))*60+MID((MID((IF(ISERR(A1051),"",fctsoleil(A1051,fctlattodouble(VLOOKUP(D1051,#REF!,3,FALSE)),fctlontodouble(VLOOKUP(D1051,#REF!,4,FALSE)),FALSE))),1,4)),3,4))/(60*24))-fctlontodouble(VLOOKUP(D1051,#REF!,4,FALSE))/360,1),
MOD(E1051-fctlontodouble(VLOOKUP(D1051,#REF!,4,FALSE))/360,1)&lt;MOD((((MID((MID((IF(ISERR(A1051),"",fctsoleil(A1051,fctlattodouble(VLOOKUP(D1051,#REF!,3,FALSE)),fctlontodouble(VLOOKUP(D1051,#REF!,4,FALSE)),FALSE))),7,4)),1,2))*60+MID((MID((IF(ISERR(A1051),"",fctsoleil(A1051,fctlattodouble(VLOOKUP(D1051,#REF!,3,FALSE)),fctlontodouble(VLOOKUP(D1051,#REF!,4,FALSE)),FALSE))),7,4)),3,4))/(60*24))-fctlontodouble(VLOOKUP(D1051,#REF!,4,FALSE))/360,1)
),1," "),"")</f>
        <v/>
      </c>
      <c r="M1051" s="79" t="str">
        <f t="shared" si="53"/>
        <v/>
      </c>
      <c r="N1051" s="94"/>
      <c r="O1051" s="83"/>
      <c r="P1051" s="95"/>
      <c r="Q1051" s="96"/>
      <c r="R1051" s="97" t="str">
        <f>IF(AND(A1051&lt;&gt;0,B1051&lt;&gt;0,D1051&lt;&gt;0,C1051&lt;&gt;0,N1051&lt;&gt;0),(vol_de_nuit(B1051,D1051,A1051,C1051,N1051/24)*24),"")</f>
        <v/>
      </c>
      <c r="S1051" s="98"/>
      <c r="T1051" s="95"/>
      <c r="U1051" s="99"/>
      <c r="V1051" s="100"/>
      <c r="W1051" s="101"/>
      <c r="X1051" s="116" t="str">
        <f>IFERROR(IF(AND(VLOOKUP($F1051,'Aircraft list'!$A$4:$G$39,2,FALSE)="YES",VLOOKUP($F1051,'Aircraft list'!$A$4:$G$39,4,FALSE)="YES"),T1051,""),"")</f>
        <v/>
      </c>
      <c r="Y1051" s="115" t="str">
        <f>IFERROR(IF(AND(VLOOKUP($F1051,'Aircraft list'!$A$4:$G$39,2,FALSE)="YES",VLOOKUP($F1051,'Aircraft list'!$A$4:$G$39,4,FALSE)="YES"),V1051,""),"")</f>
        <v/>
      </c>
      <c r="Z1051" s="116" t="str">
        <f>IFERROR(IF(AND(VLOOKUP($F1051,'Aircraft list'!$A$4:$G$39,3,FALSE)="YES",VLOOKUP($F1051,'Aircraft list'!$A$4:$G$39,4,FALSE)="YES"),T1051,""),"")</f>
        <v/>
      </c>
      <c r="AA1051" s="115" t="str">
        <f>IFERROR(IF(AND(VLOOKUP($F1051,'Aircraft list'!$A$4:$G$39,3,FALSE)="YES",VLOOKUP($F1051,'Aircraft list'!$A$4:$G$39,4,FALSE)="YES"),V1051,""),"")</f>
        <v/>
      </c>
      <c r="AB1051" s="116" t="str">
        <f>IFERROR(IF(AND(VLOOKUP($F1051,'Aircraft list'!$A$4:$G$39,2,FALSE)="YES",VLOOKUP($F1051,'Aircraft list'!$A$4:$G$39,6,FALSE)="YES"),T1051,""),"")</f>
        <v/>
      </c>
      <c r="AC1051" s="115" t="str">
        <f>IFERROR(IF(AND(VLOOKUP($F1051,'Aircraft list'!$A$4:$G$39,2,FALSE)="YES",VLOOKUP($F1051,'Aircraft list'!$A$4:$G$39,6,FALSE)="YES"),V1051,""),"")</f>
        <v/>
      </c>
      <c r="AD1051" s="116" t="str">
        <f>IFERROR(IF(AND(VLOOKUP($F1051,'Aircraft list'!$A$4:$G$39,3,FALSE)="YES",VLOOKUP($F1051,'Aircraft list'!$A$4:$G$39,6,FALSE)="YES"),T1051,""),"")</f>
        <v/>
      </c>
      <c r="AE1051" s="117" t="str">
        <f>IFERROR(IF(AND(VLOOKUP($F1051,'Aircraft list'!$A$4:$G$39,3,FALSE)="YES",VLOOKUP($F1051,'Aircraft list'!$A$4:$G$39,6,FALSE)="YES"),U1051,""),"")</f>
        <v/>
      </c>
      <c r="AF1051" s="115" t="str">
        <f>IFERROR(IF(AND(VLOOKUP($F1051,'Aircraft list'!$A$4:$G$39,3,FALSE)="YES",VLOOKUP($F1051,'Aircraft list'!$A$4:$G$39,6,FALSE)="YES"),V1051,""),"")</f>
        <v/>
      </c>
      <c r="AG1051" s="116" t="str">
        <f>IFERROR(IF(VLOOKUP($F1051,'Aircraft list'!$A$4:$G$39,5,FALSE)="YES",T1051,""),"")</f>
        <v/>
      </c>
      <c r="AH1051" s="117" t="str">
        <f>IFERROR(IF(VLOOKUP($F1051,'Aircraft list'!$A$4:$G$39,5,FALSE)="YES",U1051,""),"")</f>
        <v/>
      </c>
      <c r="AI1051" s="115" t="str">
        <f>IFERROR(IF(VLOOKUP($F1051,'Aircraft list'!$A$4:$G$39,5,FALSE)="YES",V1051,""),"")</f>
        <v/>
      </c>
      <c r="AJ1051" s="101"/>
      <c r="AK1051" s="101"/>
      <c r="AL1051" s="101"/>
      <c r="AM1051" s="102" t="str">
        <f>IFERROR(IF(VLOOKUP($F1051,'Aircraft list'!$A$4:$G$39,7,FALSE)="YES",N1051,""),"")</f>
        <v/>
      </c>
      <c r="AN1051" s="112"/>
      <c r="AO1051" s="101"/>
      <c r="AP1051" s="101"/>
      <c r="AQ1051" s="101"/>
      <c r="AR1051" s="111"/>
      <c r="AS1051" s="102"/>
      <c r="AT1051" s="102"/>
    </row>
    <row r="1052" spans="1:46" s="50" customFormat="1">
      <c r="A1052" s="84"/>
      <c r="B1052" s="75"/>
      <c r="C1052" s="76"/>
      <c r="D1052" s="77"/>
      <c r="E1052" s="73" t="str">
        <f t="shared" si="51"/>
        <v/>
      </c>
      <c r="F1052" s="79"/>
      <c r="G1052" s="80"/>
      <c r="H1052" s="50" t="str">
        <f>IFERROR(IF(VLOOKUP(F1052,'Aircraft list'!$A$4:$T$59, 3,FALSE)="YES", "ME", "SE" )," ")</f>
        <v xml:space="preserve"> </v>
      </c>
      <c r="I1052" s="80"/>
      <c r="J1052" s="81" t="str">
        <f ca="1">IFERROR(IF(AND(
MOD(C1052-fctlontodouble(VLOOKUP(B1052,#REF!,4,FALSE))/360,1)&gt;=MOD((((MID((MID((IF(ISERR(A1052),"",fctsoleil(A1052,fctlattodouble(VLOOKUP(B1052,#REF!,3,FALSE)),fctlontodouble(VLOOKUP(B1052,#REF!,4,FALSE)),FALSE))),1,4)),1,2))*60+MID((MID((IF(ISERR(A1052),"",fctsoleil(A1052,fctlattodouble(VLOOKUP(B1052,#REF!,3,FALSE)),fctlontodouble(VLOOKUP(B1052,#REF!,4,FALSE)),FALSE))),1,4)),3,4))/(60*24))-fctlontodouble(VLOOKUP(B1052,#REF!,4,FALSE))/360,1),
MOD(C1052-fctlontodouble(VLOOKUP(B1052,#REF!,4,FALSE))/360,1)&lt;MOD((((MID((MID((IF(ISERR(A1052),"",fctsoleil(A1052,fctlattodouble(VLOOKUP(B1052,#REF!,3,FALSE)),fctlontodouble(VLOOKUP(B1052,#REF!,4,FALSE)),FALSE))),7,4)),1,2))*60+MID((MID((IF(ISERR(A1052),"",fctsoleil(A1052,fctlattodouble(VLOOKUP(B1052,#REF!,3,FALSE)),fctlontodouble(VLOOKUP(B1052,#REF!,4,FALSE)),FALSE))),7,4)),3,4))/(60*24))-fctlontodouble(VLOOKUP(B1052,#REF!,4,FALSE))/360,1)
),1,""),"")</f>
        <v/>
      </c>
      <c r="K1052" s="82" t="str">
        <f t="shared" si="52"/>
        <v/>
      </c>
      <c r="L1052" s="79" t="str">
        <f ca="1">IFERROR(IF(AND(
MOD(E1052-fctlontodouble(VLOOKUP(D1052,#REF!,4,FALSE))/360,1)&gt;=MOD((((MID((MID((IF(ISERR(A1052),"",fctsoleil(A1052,fctlattodouble(VLOOKUP(D1052,#REF!,3,FALSE)),fctlontodouble(VLOOKUP(D1052,#REF!,4,FALSE)),FALSE))),1,4)),1,2))*60+MID((MID((IF(ISERR(A1052),"",fctsoleil(A1052,fctlattodouble(VLOOKUP(D1052,#REF!,3,FALSE)),fctlontodouble(VLOOKUP(D1052,#REF!,4,FALSE)),FALSE))),1,4)),3,4))/(60*24))-fctlontodouble(VLOOKUP(D1052,#REF!,4,FALSE))/360,1),
MOD(E1052-fctlontodouble(VLOOKUP(D1052,#REF!,4,FALSE))/360,1)&lt;MOD((((MID((MID((IF(ISERR(A1052),"",fctsoleil(A1052,fctlattodouble(VLOOKUP(D1052,#REF!,3,FALSE)),fctlontodouble(VLOOKUP(D1052,#REF!,4,FALSE)),FALSE))),7,4)),1,2))*60+MID((MID((IF(ISERR(A1052),"",fctsoleil(A1052,fctlattodouble(VLOOKUP(D1052,#REF!,3,FALSE)),fctlontodouble(VLOOKUP(D1052,#REF!,4,FALSE)),FALSE))),7,4)),3,4))/(60*24))-fctlontodouble(VLOOKUP(D1052,#REF!,4,FALSE))/360,1)
),1," "),"")</f>
        <v/>
      </c>
      <c r="M1052" s="79" t="str">
        <f t="shared" si="53"/>
        <v/>
      </c>
      <c r="N1052" s="94"/>
      <c r="O1052" s="83"/>
      <c r="P1052" s="95"/>
      <c r="Q1052" s="96"/>
      <c r="R1052" s="97" t="str">
        <f>IF(AND(A1052&lt;&gt;0,B1052&lt;&gt;0,D1052&lt;&gt;0,C1052&lt;&gt;0,N1052&lt;&gt;0),(vol_de_nuit(B1052,D1052,A1052,C1052,N1052/24)*24),"")</f>
        <v/>
      </c>
      <c r="S1052" s="98"/>
      <c r="T1052" s="95"/>
      <c r="U1052" s="99"/>
      <c r="V1052" s="100"/>
      <c r="W1052" s="101"/>
      <c r="X1052" s="116" t="str">
        <f>IFERROR(IF(AND(VLOOKUP($F1052,'Aircraft list'!$A$4:$G$39,2,FALSE)="YES",VLOOKUP($F1052,'Aircraft list'!$A$4:$G$39,4,FALSE)="YES"),T1052,""),"")</f>
        <v/>
      </c>
      <c r="Y1052" s="115" t="str">
        <f>IFERROR(IF(AND(VLOOKUP($F1052,'Aircraft list'!$A$4:$G$39,2,FALSE)="YES",VLOOKUP($F1052,'Aircraft list'!$A$4:$G$39,4,FALSE)="YES"),V1052,""),"")</f>
        <v/>
      </c>
      <c r="Z1052" s="116" t="str">
        <f>IFERROR(IF(AND(VLOOKUP($F1052,'Aircraft list'!$A$4:$G$39,3,FALSE)="YES",VLOOKUP($F1052,'Aircraft list'!$A$4:$G$39,4,FALSE)="YES"),T1052,""),"")</f>
        <v/>
      </c>
      <c r="AA1052" s="115" t="str">
        <f>IFERROR(IF(AND(VLOOKUP($F1052,'Aircraft list'!$A$4:$G$39,3,FALSE)="YES",VLOOKUP($F1052,'Aircraft list'!$A$4:$G$39,4,FALSE)="YES"),V1052,""),"")</f>
        <v/>
      </c>
      <c r="AB1052" s="116" t="str">
        <f>IFERROR(IF(AND(VLOOKUP($F1052,'Aircraft list'!$A$4:$G$39,2,FALSE)="YES",VLOOKUP($F1052,'Aircraft list'!$A$4:$G$39,6,FALSE)="YES"),T1052,""),"")</f>
        <v/>
      </c>
      <c r="AC1052" s="115" t="str">
        <f>IFERROR(IF(AND(VLOOKUP($F1052,'Aircraft list'!$A$4:$G$39,2,FALSE)="YES",VLOOKUP($F1052,'Aircraft list'!$A$4:$G$39,6,FALSE)="YES"),V1052,""),"")</f>
        <v/>
      </c>
      <c r="AD1052" s="116" t="str">
        <f>IFERROR(IF(AND(VLOOKUP($F1052,'Aircraft list'!$A$4:$G$39,3,FALSE)="YES",VLOOKUP($F1052,'Aircraft list'!$A$4:$G$39,6,FALSE)="YES"),T1052,""),"")</f>
        <v/>
      </c>
      <c r="AE1052" s="117" t="str">
        <f>IFERROR(IF(AND(VLOOKUP($F1052,'Aircraft list'!$A$4:$G$39,3,FALSE)="YES",VLOOKUP($F1052,'Aircraft list'!$A$4:$G$39,6,FALSE)="YES"),U1052,""),"")</f>
        <v/>
      </c>
      <c r="AF1052" s="115" t="str">
        <f>IFERROR(IF(AND(VLOOKUP($F1052,'Aircraft list'!$A$4:$G$39,3,FALSE)="YES",VLOOKUP($F1052,'Aircraft list'!$A$4:$G$39,6,FALSE)="YES"),V1052,""),"")</f>
        <v/>
      </c>
      <c r="AG1052" s="116" t="str">
        <f>IFERROR(IF(VLOOKUP($F1052,'Aircraft list'!$A$4:$G$39,5,FALSE)="YES",T1052,""),"")</f>
        <v/>
      </c>
      <c r="AH1052" s="117" t="str">
        <f>IFERROR(IF(VLOOKUP($F1052,'Aircraft list'!$A$4:$G$39,5,FALSE)="YES",U1052,""),"")</f>
        <v/>
      </c>
      <c r="AI1052" s="115" t="str">
        <f>IFERROR(IF(VLOOKUP($F1052,'Aircraft list'!$A$4:$G$39,5,FALSE)="YES",V1052,""),"")</f>
        <v/>
      </c>
      <c r="AJ1052" s="101"/>
      <c r="AK1052" s="101"/>
      <c r="AL1052" s="101"/>
      <c r="AM1052" s="102" t="str">
        <f>IFERROR(IF(VLOOKUP($F1052,'Aircraft list'!$A$4:$G$39,7,FALSE)="YES",N1052,""),"")</f>
        <v/>
      </c>
      <c r="AN1052" s="112"/>
      <c r="AO1052" s="101"/>
      <c r="AP1052" s="101"/>
      <c r="AQ1052" s="101"/>
      <c r="AR1052" s="111"/>
      <c r="AS1052" s="102"/>
      <c r="AT1052" s="102"/>
    </row>
    <row r="1053" spans="1:46" s="50" customFormat="1">
      <c r="A1053" s="84"/>
      <c r="B1053" s="75"/>
      <c r="C1053" s="76"/>
      <c r="D1053" s="77"/>
      <c r="E1053" s="73" t="str">
        <f t="shared" si="51"/>
        <v/>
      </c>
      <c r="F1053" s="79"/>
      <c r="G1053" s="80"/>
      <c r="H1053" s="50" t="str">
        <f>IFERROR(IF(VLOOKUP(F1053,'Aircraft list'!$A$4:$T$59, 3,FALSE)="YES", "ME", "SE" )," ")</f>
        <v xml:space="preserve"> </v>
      </c>
      <c r="I1053" s="80"/>
      <c r="J1053" s="81" t="str">
        <f ca="1">IFERROR(IF(AND(
MOD(C1053-fctlontodouble(VLOOKUP(B1053,#REF!,4,FALSE))/360,1)&gt;=MOD((((MID((MID((IF(ISERR(A1053),"",fctsoleil(A1053,fctlattodouble(VLOOKUP(B1053,#REF!,3,FALSE)),fctlontodouble(VLOOKUP(B1053,#REF!,4,FALSE)),FALSE))),1,4)),1,2))*60+MID((MID((IF(ISERR(A1053),"",fctsoleil(A1053,fctlattodouble(VLOOKUP(B1053,#REF!,3,FALSE)),fctlontodouble(VLOOKUP(B1053,#REF!,4,FALSE)),FALSE))),1,4)),3,4))/(60*24))-fctlontodouble(VLOOKUP(B1053,#REF!,4,FALSE))/360,1),
MOD(C1053-fctlontodouble(VLOOKUP(B1053,#REF!,4,FALSE))/360,1)&lt;MOD((((MID((MID((IF(ISERR(A1053),"",fctsoleil(A1053,fctlattodouble(VLOOKUP(B1053,#REF!,3,FALSE)),fctlontodouble(VLOOKUP(B1053,#REF!,4,FALSE)),FALSE))),7,4)),1,2))*60+MID((MID((IF(ISERR(A1053),"",fctsoleil(A1053,fctlattodouble(VLOOKUP(B1053,#REF!,3,FALSE)),fctlontodouble(VLOOKUP(B1053,#REF!,4,FALSE)),FALSE))),7,4)),3,4))/(60*24))-fctlontodouble(VLOOKUP(B1053,#REF!,4,FALSE))/360,1)
),1,""),"")</f>
        <v/>
      </c>
      <c r="K1053" s="82" t="str">
        <f t="shared" si="52"/>
        <v/>
      </c>
      <c r="L1053" s="79" t="str">
        <f ca="1">IFERROR(IF(AND(
MOD(E1053-fctlontodouble(VLOOKUP(D1053,#REF!,4,FALSE))/360,1)&gt;=MOD((((MID((MID((IF(ISERR(A1053),"",fctsoleil(A1053,fctlattodouble(VLOOKUP(D1053,#REF!,3,FALSE)),fctlontodouble(VLOOKUP(D1053,#REF!,4,FALSE)),FALSE))),1,4)),1,2))*60+MID((MID((IF(ISERR(A1053),"",fctsoleil(A1053,fctlattodouble(VLOOKUP(D1053,#REF!,3,FALSE)),fctlontodouble(VLOOKUP(D1053,#REF!,4,FALSE)),FALSE))),1,4)),3,4))/(60*24))-fctlontodouble(VLOOKUP(D1053,#REF!,4,FALSE))/360,1),
MOD(E1053-fctlontodouble(VLOOKUP(D1053,#REF!,4,FALSE))/360,1)&lt;MOD((((MID((MID((IF(ISERR(A1053),"",fctsoleil(A1053,fctlattodouble(VLOOKUP(D1053,#REF!,3,FALSE)),fctlontodouble(VLOOKUP(D1053,#REF!,4,FALSE)),FALSE))),7,4)),1,2))*60+MID((MID((IF(ISERR(A1053),"",fctsoleil(A1053,fctlattodouble(VLOOKUP(D1053,#REF!,3,FALSE)),fctlontodouble(VLOOKUP(D1053,#REF!,4,FALSE)),FALSE))),7,4)),3,4))/(60*24))-fctlontodouble(VLOOKUP(D1053,#REF!,4,FALSE))/360,1)
),1," "),"")</f>
        <v/>
      </c>
      <c r="M1053" s="79" t="str">
        <f t="shared" si="53"/>
        <v/>
      </c>
      <c r="N1053" s="94"/>
      <c r="O1053" s="83"/>
      <c r="P1053" s="95"/>
      <c r="Q1053" s="96"/>
      <c r="R1053" s="97" t="str">
        <f>IF(AND(A1053&lt;&gt;0,B1053&lt;&gt;0,D1053&lt;&gt;0,C1053&lt;&gt;0,N1053&lt;&gt;0),(vol_de_nuit(B1053,D1053,A1053,C1053,N1053/24)*24),"")</f>
        <v/>
      </c>
      <c r="S1053" s="98"/>
      <c r="T1053" s="95"/>
      <c r="U1053" s="99"/>
      <c r="V1053" s="100"/>
      <c r="W1053" s="101"/>
      <c r="X1053" s="116" t="str">
        <f>IFERROR(IF(AND(VLOOKUP($F1053,'Aircraft list'!$A$4:$G$39,2,FALSE)="YES",VLOOKUP($F1053,'Aircraft list'!$A$4:$G$39,4,FALSE)="YES"),T1053,""),"")</f>
        <v/>
      </c>
      <c r="Y1053" s="115" t="str">
        <f>IFERROR(IF(AND(VLOOKUP($F1053,'Aircraft list'!$A$4:$G$39,2,FALSE)="YES",VLOOKUP($F1053,'Aircraft list'!$A$4:$G$39,4,FALSE)="YES"),V1053,""),"")</f>
        <v/>
      </c>
      <c r="Z1053" s="116" t="str">
        <f>IFERROR(IF(AND(VLOOKUP($F1053,'Aircraft list'!$A$4:$G$39,3,FALSE)="YES",VLOOKUP($F1053,'Aircraft list'!$A$4:$G$39,4,FALSE)="YES"),T1053,""),"")</f>
        <v/>
      </c>
      <c r="AA1053" s="115" t="str">
        <f>IFERROR(IF(AND(VLOOKUP($F1053,'Aircraft list'!$A$4:$G$39,3,FALSE)="YES",VLOOKUP($F1053,'Aircraft list'!$A$4:$G$39,4,FALSE)="YES"),V1053,""),"")</f>
        <v/>
      </c>
      <c r="AB1053" s="116" t="str">
        <f>IFERROR(IF(AND(VLOOKUP($F1053,'Aircraft list'!$A$4:$G$39,2,FALSE)="YES",VLOOKUP($F1053,'Aircraft list'!$A$4:$G$39,6,FALSE)="YES"),T1053,""),"")</f>
        <v/>
      </c>
      <c r="AC1053" s="115" t="str">
        <f>IFERROR(IF(AND(VLOOKUP($F1053,'Aircraft list'!$A$4:$G$39,2,FALSE)="YES",VLOOKUP($F1053,'Aircraft list'!$A$4:$G$39,6,FALSE)="YES"),V1053,""),"")</f>
        <v/>
      </c>
      <c r="AD1053" s="116" t="str">
        <f>IFERROR(IF(AND(VLOOKUP($F1053,'Aircraft list'!$A$4:$G$39,3,FALSE)="YES",VLOOKUP($F1053,'Aircraft list'!$A$4:$G$39,6,FALSE)="YES"),T1053,""),"")</f>
        <v/>
      </c>
      <c r="AE1053" s="117" t="str">
        <f>IFERROR(IF(AND(VLOOKUP($F1053,'Aircraft list'!$A$4:$G$39,3,FALSE)="YES",VLOOKUP($F1053,'Aircraft list'!$A$4:$G$39,6,FALSE)="YES"),U1053,""),"")</f>
        <v/>
      </c>
      <c r="AF1053" s="115" t="str">
        <f>IFERROR(IF(AND(VLOOKUP($F1053,'Aircraft list'!$A$4:$G$39,3,FALSE)="YES",VLOOKUP($F1053,'Aircraft list'!$A$4:$G$39,6,FALSE)="YES"),V1053,""),"")</f>
        <v/>
      </c>
      <c r="AG1053" s="116" t="str">
        <f>IFERROR(IF(VLOOKUP($F1053,'Aircraft list'!$A$4:$G$39,5,FALSE)="YES",T1053,""),"")</f>
        <v/>
      </c>
      <c r="AH1053" s="117" t="str">
        <f>IFERROR(IF(VLOOKUP($F1053,'Aircraft list'!$A$4:$G$39,5,FALSE)="YES",U1053,""),"")</f>
        <v/>
      </c>
      <c r="AI1053" s="115" t="str">
        <f>IFERROR(IF(VLOOKUP($F1053,'Aircraft list'!$A$4:$G$39,5,FALSE)="YES",V1053,""),"")</f>
        <v/>
      </c>
      <c r="AJ1053" s="101"/>
      <c r="AK1053" s="101"/>
      <c r="AL1053" s="101"/>
      <c r="AM1053" s="102" t="str">
        <f>IFERROR(IF(VLOOKUP($F1053,'Aircraft list'!$A$4:$G$39,7,FALSE)="YES",N1053,""),"")</f>
        <v/>
      </c>
      <c r="AN1053" s="112"/>
      <c r="AO1053" s="101"/>
      <c r="AP1053" s="101"/>
      <c r="AQ1053" s="101"/>
      <c r="AR1053" s="111"/>
      <c r="AS1053" s="102"/>
      <c r="AT1053" s="102"/>
    </row>
    <row r="1054" spans="1:46" s="50" customFormat="1">
      <c r="A1054" s="84"/>
      <c r="B1054" s="75"/>
      <c r="C1054" s="76"/>
      <c r="D1054" s="77"/>
      <c r="E1054" s="73" t="str">
        <f t="shared" si="51"/>
        <v/>
      </c>
      <c r="F1054" s="79"/>
      <c r="G1054" s="80"/>
      <c r="H1054" s="50" t="str">
        <f>IFERROR(IF(VLOOKUP(F1054,'Aircraft list'!$A$4:$T$59, 3,FALSE)="YES", "ME", "SE" )," ")</f>
        <v xml:space="preserve"> </v>
      </c>
      <c r="I1054" s="80"/>
      <c r="J1054" s="81" t="str">
        <f ca="1">IFERROR(IF(AND(
MOD(C1054-fctlontodouble(VLOOKUP(B1054,#REF!,4,FALSE))/360,1)&gt;=MOD((((MID((MID((IF(ISERR(A1054),"",fctsoleil(A1054,fctlattodouble(VLOOKUP(B1054,#REF!,3,FALSE)),fctlontodouble(VLOOKUP(B1054,#REF!,4,FALSE)),FALSE))),1,4)),1,2))*60+MID((MID((IF(ISERR(A1054),"",fctsoleil(A1054,fctlattodouble(VLOOKUP(B1054,#REF!,3,FALSE)),fctlontodouble(VLOOKUP(B1054,#REF!,4,FALSE)),FALSE))),1,4)),3,4))/(60*24))-fctlontodouble(VLOOKUP(B1054,#REF!,4,FALSE))/360,1),
MOD(C1054-fctlontodouble(VLOOKUP(B1054,#REF!,4,FALSE))/360,1)&lt;MOD((((MID((MID((IF(ISERR(A1054),"",fctsoleil(A1054,fctlattodouble(VLOOKUP(B1054,#REF!,3,FALSE)),fctlontodouble(VLOOKUP(B1054,#REF!,4,FALSE)),FALSE))),7,4)),1,2))*60+MID((MID((IF(ISERR(A1054),"",fctsoleil(A1054,fctlattodouble(VLOOKUP(B1054,#REF!,3,FALSE)),fctlontodouble(VLOOKUP(B1054,#REF!,4,FALSE)),FALSE))),7,4)),3,4))/(60*24))-fctlontodouble(VLOOKUP(B1054,#REF!,4,FALSE))/360,1)
),1,""),"")</f>
        <v/>
      </c>
      <c r="K1054" s="82" t="str">
        <f t="shared" si="52"/>
        <v/>
      </c>
      <c r="L1054" s="79" t="str">
        <f ca="1">IFERROR(IF(AND(
MOD(E1054-fctlontodouble(VLOOKUP(D1054,#REF!,4,FALSE))/360,1)&gt;=MOD((((MID((MID((IF(ISERR(A1054),"",fctsoleil(A1054,fctlattodouble(VLOOKUP(D1054,#REF!,3,FALSE)),fctlontodouble(VLOOKUP(D1054,#REF!,4,FALSE)),FALSE))),1,4)),1,2))*60+MID((MID((IF(ISERR(A1054),"",fctsoleil(A1054,fctlattodouble(VLOOKUP(D1054,#REF!,3,FALSE)),fctlontodouble(VLOOKUP(D1054,#REF!,4,FALSE)),FALSE))),1,4)),3,4))/(60*24))-fctlontodouble(VLOOKUP(D1054,#REF!,4,FALSE))/360,1),
MOD(E1054-fctlontodouble(VLOOKUP(D1054,#REF!,4,FALSE))/360,1)&lt;MOD((((MID((MID((IF(ISERR(A1054),"",fctsoleil(A1054,fctlattodouble(VLOOKUP(D1054,#REF!,3,FALSE)),fctlontodouble(VLOOKUP(D1054,#REF!,4,FALSE)),FALSE))),7,4)),1,2))*60+MID((MID((IF(ISERR(A1054),"",fctsoleil(A1054,fctlattodouble(VLOOKUP(D1054,#REF!,3,FALSE)),fctlontodouble(VLOOKUP(D1054,#REF!,4,FALSE)),FALSE))),7,4)),3,4))/(60*24))-fctlontodouble(VLOOKUP(D1054,#REF!,4,FALSE))/360,1)
),1," "),"")</f>
        <v/>
      </c>
      <c r="M1054" s="79" t="str">
        <f t="shared" si="53"/>
        <v/>
      </c>
      <c r="N1054" s="94"/>
      <c r="O1054" s="83"/>
      <c r="P1054" s="95"/>
      <c r="Q1054" s="96"/>
      <c r="R1054" s="97" t="str">
        <f>IF(AND(A1054&lt;&gt;0,B1054&lt;&gt;0,D1054&lt;&gt;0,C1054&lt;&gt;0,N1054&lt;&gt;0),(vol_de_nuit(B1054,D1054,A1054,C1054,N1054/24)*24),"")</f>
        <v/>
      </c>
      <c r="S1054" s="98"/>
      <c r="T1054" s="95"/>
      <c r="U1054" s="99"/>
      <c r="V1054" s="100"/>
      <c r="W1054" s="101"/>
      <c r="X1054" s="116" t="str">
        <f>IFERROR(IF(AND(VLOOKUP($F1054,'Aircraft list'!$A$4:$G$39,2,FALSE)="YES",VLOOKUP($F1054,'Aircraft list'!$A$4:$G$39,4,FALSE)="YES"),T1054,""),"")</f>
        <v/>
      </c>
      <c r="Y1054" s="115" t="str">
        <f>IFERROR(IF(AND(VLOOKUP($F1054,'Aircraft list'!$A$4:$G$39,2,FALSE)="YES",VLOOKUP($F1054,'Aircraft list'!$A$4:$G$39,4,FALSE)="YES"),V1054,""),"")</f>
        <v/>
      </c>
      <c r="Z1054" s="116" t="str">
        <f>IFERROR(IF(AND(VLOOKUP($F1054,'Aircraft list'!$A$4:$G$39,3,FALSE)="YES",VLOOKUP($F1054,'Aircraft list'!$A$4:$G$39,4,FALSE)="YES"),T1054,""),"")</f>
        <v/>
      </c>
      <c r="AA1054" s="115" t="str">
        <f>IFERROR(IF(AND(VLOOKUP($F1054,'Aircraft list'!$A$4:$G$39,3,FALSE)="YES",VLOOKUP($F1054,'Aircraft list'!$A$4:$G$39,4,FALSE)="YES"),V1054,""),"")</f>
        <v/>
      </c>
      <c r="AB1054" s="116" t="str">
        <f>IFERROR(IF(AND(VLOOKUP($F1054,'Aircraft list'!$A$4:$G$39,2,FALSE)="YES",VLOOKUP($F1054,'Aircraft list'!$A$4:$G$39,6,FALSE)="YES"),T1054,""),"")</f>
        <v/>
      </c>
      <c r="AC1054" s="115" t="str">
        <f>IFERROR(IF(AND(VLOOKUP($F1054,'Aircraft list'!$A$4:$G$39,2,FALSE)="YES",VLOOKUP($F1054,'Aircraft list'!$A$4:$G$39,6,FALSE)="YES"),V1054,""),"")</f>
        <v/>
      </c>
      <c r="AD1054" s="116" t="str">
        <f>IFERROR(IF(AND(VLOOKUP($F1054,'Aircraft list'!$A$4:$G$39,3,FALSE)="YES",VLOOKUP($F1054,'Aircraft list'!$A$4:$G$39,6,FALSE)="YES"),T1054,""),"")</f>
        <v/>
      </c>
      <c r="AE1054" s="117" t="str">
        <f>IFERROR(IF(AND(VLOOKUP($F1054,'Aircraft list'!$A$4:$G$39,3,FALSE)="YES",VLOOKUP($F1054,'Aircraft list'!$A$4:$G$39,6,FALSE)="YES"),U1054,""),"")</f>
        <v/>
      </c>
      <c r="AF1054" s="115" t="str">
        <f>IFERROR(IF(AND(VLOOKUP($F1054,'Aircraft list'!$A$4:$G$39,3,FALSE)="YES",VLOOKUP($F1054,'Aircraft list'!$A$4:$G$39,6,FALSE)="YES"),V1054,""),"")</f>
        <v/>
      </c>
      <c r="AG1054" s="116" t="str">
        <f>IFERROR(IF(VLOOKUP($F1054,'Aircraft list'!$A$4:$G$39,5,FALSE)="YES",T1054,""),"")</f>
        <v/>
      </c>
      <c r="AH1054" s="117" t="str">
        <f>IFERROR(IF(VLOOKUP($F1054,'Aircraft list'!$A$4:$G$39,5,FALSE)="YES",U1054,""),"")</f>
        <v/>
      </c>
      <c r="AI1054" s="115" t="str">
        <f>IFERROR(IF(VLOOKUP($F1054,'Aircraft list'!$A$4:$G$39,5,FALSE)="YES",V1054,""),"")</f>
        <v/>
      </c>
      <c r="AJ1054" s="101"/>
      <c r="AK1054" s="101"/>
      <c r="AL1054" s="101"/>
      <c r="AM1054" s="102" t="str">
        <f>IFERROR(IF(VLOOKUP($F1054,'Aircraft list'!$A$4:$G$39,7,FALSE)="YES",N1054,""),"")</f>
        <v/>
      </c>
      <c r="AN1054" s="112"/>
      <c r="AO1054" s="101"/>
      <c r="AP1054" s="101"/>
      <c r="AQ1054" s="101"/>
      <c r="AR1054" s="111"/>
      <c r="AS1054" s="102"/>
      <c r="AT1054" s="102"/>
    </row>
    <row r="1055" spans="1:46" s="50" customFormat="1">
      <c r="A1055" s="84"/>
      <c r="B1055" s="75"/>
      <c r="C1055" s="76"/>
      <c r="D1055" s="77"/>
      <c r="E1055" s="73" t="str">
        <f t="shared" si="51"/>
        <v/>
      </c>
      <c r="F1055" s="79"/>
      <c r="G1055" s="80"/>
      <c r="H1055" s="50" t="str">
        <f>IFERROR(IF(VLOOKUP(F1055,'Aircraft list'!$A$4:$T$59, 3,FALSE)="YES", "ME", "SE" )," ")</f>
        <v xml:space="preserve"> </v>
      </c>
      <c r="I1055" s="80"/>
      <c r="J1055" s="81" t="str">
        <f ca="1">IFERROR(IF(AND(
MOD(C1055-fctlontodouble(VLOOKUP(B1055,#REF!,4,FALSE))/360,1)&gt;=MOD((((MID((MID((IF(ISERR(A1055),"",fctsoleil(A1055,fctlattodouble(VLOOKUP(B1055,#REF!,3,FALSE)),fctlontodouble(VLOOKUP(B1055,#REF!,4,FALSE)),FALSE))),1,4)),1,2))*60+MID((MID((IF(ISERR(A1055),"",fctsoleil(A1055,fctlattodouble(VLOOKUP(B1055,#REF!,3,FALSE)),fctlontodouble(VLOOKUP(B1055,#REF!,4,FALSE)),FALSE))),1,4)),3,4))/(60*24))-fctlontodouble(VLOOKUP(B1055,#REF!,4,FALSE))/360,1),
MOD(C1055-fctlontodouble(VLOOKUP(B1055,#REF!,4,FALSE))/360,1)&lt;MOD((((MID((MID((IF(ISERR(A1055),"",fctsoleil(A1055,fctlattodouble(VLOOKUP(B1055,#REF!,3,FALSE)),fctlontodouble(VLOOKUP(B1055,#REF!,4,FALSE)),FALSE))),7,4)),1,2))*60+MID((MID((IF(ISERR(A1055),"",fctsoleil(A1055,fctlattodouble(VLOOKUP(B1055,#REF!,3,FALSE)),fctlontodouble(VLOOKUP(B1055,#REF!,4,FALSE)),FALSE))),7,4)),3,4))/(60*24))-fctlontodouble(VLOOKUP(B1055,#REF!,4,FALSE))/360,1)
),1,""),"")</f>
        <v/>
      </c>
      <c r="K1055" s="82" t="str">
        <f t="shared" si="52"/>
        <v/>
      </c>
      <c r="L1055" s="79" t="str">
        <f ca="1">IFERROR(IF(AND(
MOD(E1055-fctlontodouble(VLOOKUP(D1055,#REF!,4,FALSE))/360,1)&gt;=MOD((((MID((MID((IF(ISERR(A1055),"",fctsoleil(A1055,fctlattodouble(VLOOKUP(D1055,#REF!,3,FALSE)),fctlontodouble(VLOOKUP(D1055,#REF!,4,FALSE)),FALSE))),1,4)),1,2))*60+MID((MID((IF(ISERR(A1055),"",fctsoleil(A1055,fctlattodouble(VLOOKUP(D1055,#REF!,3,FALSE)),fctlontodouble(VLOOKUP(D1055,#REF!,4,FALSE)),FALSE))),1,4)),3,4))/(60*24))-fctlontodouble(VLOOKUP(D1055,#REF!,4,FALSE))/360,1),
MOD(E1055-fctlontodouble(VLOOKUP(D1055,#REF!,4,FALSE))/360,1)&lt;MOD((((MID((MID((IF(ISERR(A1055),"",fctsoleil(A1055,fctlattodouble(VLOOKUP(D1055,#REF!,3,FALSE)),fctlontodouble(VLOOKUP(D1055,#REF!,4,FALSE)),FALSE))),7,4)),1,2))*60+MID((MID((IF(ISERR(A1055),"",fctsoleil(A1055,fctlattodouble(VLOOKUP(D1055,#REF!,3,FALSE)),fctlontodouble(VLOOKUP(D1055,#REF!,4,FALSE)),FALSE))),7,4)),3,4))/(60*24))-fctlontodouble(VLOOKUP(D1055,#REF!,4,FALSE))/360,1)
),1," "),"")</f>
        <v/>
      </c>
      <c r="M1055" s="79" t="str">
        <f t="shared" si="53"/>
        <v/>
      </c>
      <c r="N1055" s="94"/>
      <c r="O1055" s="83"/>
      <c r="P1055" s="95"/>
      <c r="Q1055" s="96"/>
      <c r="R1055" s="97" t="str">
        <f>IF(AND(A1055&lt;&gt;0,B1055&lt;&gt;0,D1055&lt;&gt;0,C1055&lt;&gt;0,N1055&lt;&gt;0),(vol_de_nuit(B1055,D1055,A1055,C1055,N1055/24)*24),"")</f>
        <v/>
      </c>
      <c r="S1055" s="98"/>
      <c r="T1055" s="95"/>
      <c r="U1055" s="99"/>
      <c r="V1055" s="100"/>
      <c r="W1055" s="101"/>
      <c r="X1055" s="116" t="str">
        <f>IFERROR(IF(AND(VLOOKUP($F1055,'Aircraft list'!$A$4:$G$39,2,FALSE)="YES",VLOOKUP($F1055,'Aircraft list'!$A$4:$G$39,4,FALSE)="YES"),T1055,""),"")</f>
        <v/>
      </c>
      <c r="Y1055" s="115" t="str">
        <f>IFERROR(IF(AND(VLOOKUP($F1055,'Aircraft list'!$A$4:$G$39,2,FALSE)="YES",VLOOKUP($F1055,'Aircraft list'!$A$4:$G$39,4,FALSE)="YES"),V1055,""),"")</f>
        <v/>
      </c>
      <c r="Z1055" s="116" t="str">
        <f>IFERROR(IF(AND(VLOOKUP($F1055,'Aircraft list'!$A$4:$G$39,3,FALSE)="YES",VLOOKUP($F1055,'Aircraft list'!$A$4:$G$39,4,FALSE)="YES"),T1055,""),"")</f>
        <v/>
      </c>
      <c r="AA1055" s="115" t="str">
        <f>IFERROR(IF(AND(VLOOKUP($F1055,'Aircraft list'!$A$4:$G$39,3,FALSE)="YES",VLOOKUP($F1055,'Aircraft list'!$A$4:$G$39,4,FALSE)="YES"),V1055,""),"")</f>
        <v/>
      </c>
      <c r="AB1055" s="116" t="str">
        <f>IFERROR(IF(AND(VLOOKUP($F1055,'Aircraft list'!$A$4:$G$39,2,FALSE)="YES",VLOOKUP($F1055,'Aircraft list'!$A$4:$G$39,6,FALSE)="YES"),T1055,""),"")</f>
        <v/>
      </c>
      <c r="AC1055" s="115" t="str">
        <f>IFERROR(IF(AND(VLOOKUP($F1055,'Aircraft list'!$A$4:$G$39,2,FALSE)="YES",VLOOKUP($F1055,'Aircraft list'!$A$4:$G$39,6,FALSE)="YES"),V1055,""),"")</f>
        <v/>
      </c>
      <c r="AD1055" s="116" t="str">
        <f>IFERROR(IF(AND(VLOOKUP($F1055,'Aircraft list'!$A$4:$G$39,3,FALSE)="YES",VLOOKUP($F1055,'Aircraft list'!$A$4:$G$39,6,FALSE)="YES"),T1055,""),"")</f>
        <v/>
      </c>
      <c r="AE1055" s="117" t="str">
        <f>IFERROR(IF(AND(VLOOKUP($F1055,'Aircraft list'!$A$4:$G$39,3,FALSE)="YES",VLOOKUP($F1055,'Aircraft list'!$A$4:$G$39,6,FALSE)="YES"),U1055,""),"")</f>
        <v/>
      </c>
      <c r="AF1055" s="115" t="str">
        <f>IFERROR(IF(AND(VLOOKUP($F1055,'Aircraft list'!$A$4:$G$39,3,FALSE)="YES",VLOOKUP($F1055,'Aircraft list'!$A$4:$G$39,6,FALSE)="YES"),V1055,""),"")</f>
        <v/>
      </c>
      <c r="AG1055" s="116" t="str">
        <f>IFERROR(IF(VLOOKUP($F1055,'Aircraft list'!$A$4:$G$39,5,FALSE)="YES",T1055,""),"")</f>
        <v/>
      </c>
      <c r="AH1055" s="117" t="str">
        <f>IFERROR(IF(VLOOKUP($F1055,'Aircraft list'!$A$4:$G$39,5,FALSE)="YES",U1055,""),"")</f>
        <v/>
      </c>
      <c r="AI1055" s="115" t="str">
        <f>IFERROR(IF(VLOOKUP($F1055,'Aircraft list'!$A$4:$G$39,5,FALSE)="YES",V1055,""),"")</f>
        <v/>
      </c>
      <c r="AJ1055" s="101"/>
      <c r="AK1055" s="101"/>
      <c r="AL1055" s="101"/>
      <c r="AM1055" s="102" t="str">
        <f>IFERROR(IF(VLOOKUP($F1055,'Aircraft list'!$A$4:$G$39,7,FALSE)="YES",N1055,""),"")</f>
        <v/>
      </c>
      <c r="AN1055" s="112"/>
      <c r="AO1055" s="101"/>
      <c r="AP1055" s="101"/>
      <c r="AQ1055" s="101"/>
      <c r="AR1055" s="111"/>
      <c r="AS1055" s="102"/>
      <c r="AT1055" s="102"/>
    </row>
    <row r="1056" spans="1:46" s="50" customFormat="1">
      <c r="A1056" s="84"/>
      <c r="B1056" s="75"/>
      <c r="C1056" s="76"/>
      <c r="D1056" s="77"/>
      <c r="E1056" s="73" t="str">
        <f t="shared" si="51"/>
        <v/>
      </c>
      <c r="F1056" s="79"/>
      <c r="G1056" s="80"/>
      <c r="H1056" s="50" t="str">
        <f>IFERROR(IF(VLOOKUP(F1056,'Aircraft list'!$A$4:$T$59, 3,FALSE)="YES", "ME", "SE" )," ")</f>
        <v xml:space="preserve"> </v>
      </c>
      <c r="I1056" s="80"/>
      <c r="J1056" s="81" t="str">
        <f ca="1">IFERROR(IF(AND(
MOD(C1056-fctlontodouble(VLOOKUP(B1056,#REF!,4,FALSE))/360,1)&gt;=MOD((((MID((MID((IF(ISERR(A1056),"",fctsoleil(A1056,fctlattodouble(VLOOKUP(B1056,#REF!,3,FALSE)),fctlontodouble(VLOOKUP(B1056,#REF!,4,FALSE)),FALSE))),1,4)),1,2))*60+MID((MID((IF(ISERR(A1056),"",fctsoleil(A1056,fctlattodouble(VLOOKUP(B1056,#REF!,3,FALSE)),fctlontodouble(VLOOKUP(B1056,#REF!,4,FALSE)),FALSE))),1,4)),3,4))/(60*24))-fctlontodouble(VLOOKUP(B1056,#REF!,4,FALSE))/360,1),
MOD(C1056-fctlontodouble(VLOOKUP(B1056,#REF!,4,FALSE))/360,1)&lt;MOD((((MID((MID((IF(ISERR(A1056),"",fctsoleil(A1056,fctlattodouble(VLOOKUP(B1056,#REF!,3,FALSE)),fctlontodouble(VLOOKUP(B1056,#REF!,4,FALSE)),FALSE))),7,4)),1,2))*60+MID((MID((IF(ISERR(A1056),"",fctsoleil(A1056,fctlattodouble(VLOOKUP(B1056,#REF!,3,FALSE)),fctlontodouble(VLOOKUP(B1056,#REF!,4,FALSE)),FALSE))),7,4)),3,4))/(60*24))-fctlontodouble(VLOOKUP(B1056,#REF!,4,FALSE))/360,1)
),1,""),"")</f>
        <v/>
      </c>
      <c r="K1056" s="82" t="str">
        <f t="shared" si="52"/>
        <v/>
      </c>
      <c r="L1056" s="79" t="str">
        <f ca="1">IFERROR(IF(AND(
MOD(E1056-fctlontodouble(VLOOKUP(D1056,#REF!,4,FALSE))/360,1)&gt;=MOD((((MID((MID((IF(ISERR(A1056),"",fctsoleil(A1056,fctlattodouble(VLOOKUP(D1056,#REF!,3,FALSE)),fctlontodouble(VLOOKUP(D1056,#REF!,4,FALSE)),FALSE))),1,4)),1,2))*60+MID((MID((IF(ISERR(A1056),"",fctsoleil(A1056,fctlattodouble(VLOOKUP(D1056,#REF!,3,FALSE)),fctlontodouble(VLOOKUP(D1056,#REF!,4,FALSE)),FALSE))),1,4)),3,4))/(60*24))-fctlontodouble(VLOOKUP(D1056,#REF!,4,FALSE))/360,1),
MOD(E1056-fctlontodouble(VLOOKUP(D1056,#REF!,4,FALSE))/360,1)&lt;MOD((((MID((MID((IF(ISERR(A1056),"",fctsoleil(A1056,fctlattodouble(VLOOKUP(D1056,#REF!,3,FALSE)),fctlontodouble(VLOOKUP(D1056,#REF!,4,FALSE)),FALSE))),7,4)),1,2))*60+MID((MID((IF(ISERR(A1056),"",fctsoleil(A1056,fctlattodouble(VLOOKUP(D1056,#REF!,3,FALSE)),fctlontodouble(VLOOKUP(D1056,#REF!,4,FALSE)),FALSE))),7,4)),3,4))/(60*24))-fctlontodouble(VLOOKUP(D1056,#REF!,4,FALSE))/360,1)
),1," "),"")</f>
        <v/>
      </c>
      <c r="M1056" s="79" t="str">
        <f t="shared" si="53"/>
        <v/>
      </c>
      <c r="N1056" s="94"/>
      <c r="O1056" s="83"/>
      <c r="P1056" s="95"/>
      <c r="Q1056" s="96"/>
      <c r="R1056" s="97" t="str">
        <f>IF(AND(A1056&lt;&gt;0,B1056&lt;&gt;0,D1056&lt;&gt;0,C1056&lt;&gt;0,N1056&lt;&gt;0),(vol_de_nuit(B1056,D1056,A1056,C1056,N1056/24)*24),"")</f>
        <v/>
      </c>
      <c r="S1056" s="98"/>
      <c r="T1056" s="95"/>
      <c r="U1056" s="99"/>
      <c r="V1056" s="100"/>
      <c r="W1056" s="101"/>
      <c r="X1056" s="116" t="str">
        <f>IFERROR(IF(AND(VLOOKUP($F1056,'Aircraft list'!$A$4:$G$39,2,FALSE)="YES",VLOOKUP($F1056,'Aircraft list'!$A$4:$G$39,4,FALSE)="YES"),T1056,""),"")</f>
        <v/>
      </c>
      <c r="Y1056" s="115" t="str">
        <f>IFERROR(IF(AND(VLOOKUP($F1056,'Aircraft list'!$A$4:$G$39,2,FALSE)="YES",VLOOKUP($F1056,'Aircraft list'!$A$4:$G$39,4,FALSE)="YES"),V1056,""),"")</f>
        <v/>
      </c>
      <c r="Z1056" s="116" t="str">
        <f>IFERROR(IF(AND(VLOOKUP($F1056,'Aircraft list'!$A$4:$G$39,3,FALSE)="YES",VLOOKUP($F1056,'Aircraft list'!$A$4:$G$39,4,FALSE)="YES"),T1056,""),"")</f>
        <v/>
      </c>
      <c r="AA1056" s="115" t="str">
        <f>IFERROR(IF(AND(VLOOKUP($F1056,'Aircraft list'!$A$4:$G$39,3,FALSE)="YES",VLOOKUP($F1056,'Aircraft list'!$A$4:$G$39,4,FALSE)="YES"),V1056,""),"")</f>
        <v/>
      </c>
      <c r="AB1056" s="116" t="str">
        <f>IFERROR(IF(AND(VLOOKUP($F1056,'Aircraft list'!$A$4:$G$39,2,FALSE)="YES",VLOOKUP($F1056,'Aircraft list'!$A$4:$G$39,6,FALSE)="YES"),T1056,""),"")</f>
        <v/>
      </c>
      <c r="AC1056" s="115" t="str">
        <f>IFERROR(IF(AND(VLOOKUP($F1056,'Aircraft list'!$A$4:$G$39,2,FALSE)="YES",VLOOKUP($F1056,'Aircraft list'!$A$4:$G$39,6,FALSE)="YES"),V1056,""),"")</f>
        <v/>
      </c>
      <c r="AD1056" s="116" t="str">
        <f>IFERROR(IF(AND(VLOOKUP($F1056,'Aircraft list'!$A$4:$G$39,3,FALSE)="YES",VLOOKUP($F1056,'Aircraft list'!$A$4:$G$39,6,FALSE)="YES"),T1056,""),"")</f>
        <v/>
      </c>
      <c r="AE1056" s="117" t="str">
        <f>IFERROR(IF(AND(VLOOKUP($F1056,'Aircraft list'!$A$4:$G$39,3,FALSE)="YES",VLOOKUP($F1056,'Aircraft list'!$A$4:$G$39,6,FALSE)="YES"),U1056,""),"")</f>
        <v/>
      </c>
      <c r="AF1056" s="115" t="str">
        <f>IFERROR(IF(AND(VLOOKUP($F1056,'Aircraft list'!$A$4:$G$39,3,FALSE)="YES",VLOOKUP($F1056,'Aircraft list'!$A$4:$G$39,6,FALSE)="YES"),V1056,""),"")</f>
        <v/>
      </c>
      <c r="AG1056" s="116" t="str">
        <f>IFERROR(IF(VLOOKUP($F1056,'Aircraft list'!$A$4:$G$39,5,FALSE)="YES",T1056,""),"")</f>
        <v/>
      </c>
      <c r="AH1056" s="117" t="str">
        <f>IFERROR(IF(VLOOKUP($F1056,'Aircraft list'!$A$4:$G$39,5,FALSE)="YES",U1056,""),"")</f>
        <v/>
      </c>
      <c r="AI1056" s="115" t="str">
        <f>IFERROR(IF(VLOOKUP($F1056,'Aircraft list'!$A$4:$G$39,5,FALSE)="YES",V1056,""),"")</f>
        <v/>
      </c>
      <c r="AJ1056" s="101"/>
      <c r="AK1056" s="101"/>
      <c r="AL1056" s="101"/>
      <c r="AM1056" s="102" t="str">
        <f>IFERROR(IF(VLOOKUP($F1056,'Aircraft list'!$A$4:$G$39,7,FALSE)="YES",N1056,""),"")</f>
        <v/>
      </c>
      <c r="AN1056" s="112"/>
      <c r="AO1056" s="101"/>
      <c r="AP1056" s="101"/>
      <c r="AQ1056" s="101"/>
      <c r="AR1056" s="111"/>
      <c r="AS1056" s="102"/>
      <c r="AT1056" s="102"/>
    </row>
    <row r="1057" spans="1:46" s="50" customFormat="1">
      <c r="A1057" s="84"/>
      <c r="B1057" s="75"/>
      <c r="C1057" s="76"/>
      <c r="D1057" s="77"/>
      <c r="E1057" s="73" t="str">
        <f t="shared" si="51"/>
        <v/>
      </c>
      <c r="F1057" s="79"/>
      <c r="G1057" s="80"/>
      <c r="H1057" s="50" t="str">
        <f>IFERROR(IF(VLOOKUP(F1057,'Aircraft list'!$A$4:$T$59, 3,FALSE)="YES", "ME", "SE" )," ")</f>
        <v xml:space="preserve"> </v>
      </c>
      <c r="I1057" s="80"/>
      <c r="J1057" s="81" t="str">
        <f ca="1">IFERROR(IF(AND(
MOD(C1057-fctlontodouble(VLOOKUP(B1057,#REF!,4,FALSE))/360,1)&gt;=MOD((((MID((MID((IF(ISERR(A1057),"",fctsoleil(A1057,fctlattodouble(VLOOKUP(B1057,#REF!,3,FALSE)),fctlontodouble(VLOOKUP(B1057,#REF!,4,FALSE)),FALSE))),1,4)),1,2))*60+MID((MID((IF(ISERR(A1057),"",fctsoleil(A1057,fctlattodouble(VLOOKUP(B1057,#REF!,3,FALSE)),fctlontodouble(VLOOKUP(B1057,#REF!,4,FALSE)),FALSE))),1,4)),3,4))/(60*24))-fctlontodouble(VLOOKUP(B1057,#REF!,4,FALSE))/360,1),
MOD(C1057-fctlontodouble(VLOOKUP(B1057,#REF!,4,FALSE))/360,1)&lt;MOD((((MID((MID((IF(ISERR(A1057),"",fctsoleil(A1057,fctlattodouble(VLOOKUP(B1057,#REF!,3,FALSE)),fctlontodouble(VLOOKUP(B1057,#REF!,4,FALSE)),FALSE))),7,4)),1,2))*60+MID((MID((IF(ISERR(A1057),"",fctsoleil(A1057,fctlattodouble(VLOOKUP(B1057,#REF!,3,FALSE)),fctlontodouble(VLOOKUP(B1057,#REF!,4,FALSE)),FALSE))),7,4)),3,4))/(60*24))-fctlontodouble(VLOOKUP(B1057,#REF!,4,FALSE))/360,1)
),1,""),"")</f>
        <v/>
      </c>
      <c r="K1057" s="82" t="str">
        <f t="shared" si="52"/>
        <v/>
      </c>
      <c r="L1057" s="79" t="str">
        <f ca="1">IFERROR(IF(AND(
MOD(E1057-fctlontodouble(VLOOKUP(D1057,#REF!,4,FALSE))/360,1)&gt;=MOD((((MID((MID((IF(ISERR(A1057),"",fctsoleil(A1057,fctlattodouble(VLOOKUP(D1057,#REF!,3,FALSE)),fctlontodouble(VLOOKUP(D1057,#REF!,4,FALSE)),FALSE))),1,4)),1,2))*60+MID((MID((IF(ISERR(A1057),"",fctsoleil(A1057,fctlattodouble(VLOOKUP(D1057,#REF!,3,FALSE)),fctlontodouble(VLOOKUP(D1057,#REF!,4,FALSE)),FALSE))),1,4)),3,4))/(60*24))-fctlontodouble(VLOOKUP(D1057,#REF!,4,FALSE))/360,1),
MOD(E1057-fctlontodouble(VLOOKUP(D1057,#REF!,4,FALSE))/360,1)&lt;MOD((((MID((MID((IF(ISERR(A1057),"",fctsoleil(A1057,fctlattodouble(VLOOKUP(D1057,#REF!,3,FALSE)),fctlontodouble(VLOOKUP(D1057,#REF!,4,FALSE)),FALSE))),7,4)),1,2))*60+MID((MID((IF(ISERR(A1057),"",fctsoleil(A1057,fctlattodouble(VLOOKUP(D1057,#REF!,3,FALSE)),fctlontodouble(VLOOKUP(D1057,#REF!,4,FALSE)),FALSE))),7,4)),3,4))/(60*24))-fctlontodouble(VLOOKUP(D1057,#REF!,4,FALSE))/360,1)
),1," "),"")</f>
        <v/>
      </c>
      <c r="M1057" s="79" t="str">
        <f t="shared" si="53"/>
        <v/>
      </c>
      <c r="N1057" s="94"/>
      <c r="O1057" s="83"/>
      <c r="P1057" s="95"/>
      <c r="Q1057" s="96"/>
      <c r="R1057" s="97" t="str">
        <f>IF(AND(A1057&lt;&gt;0,B1057&lt;&gt;0,D1057&lt;&gt;0,C1057&lt;&gt;0,N1057&lt;&gt;0),(vol_de_nuit(B1057,D1057,A1057,C1057,N1057/24)*24),"")</f>
        <v/>
      </c>
      <c r="S1057" s="98"/>
      <c r="T1057" s="95"/>
      <c r="U1057" s="99"/>
      <c r="V1057" s="100"/>
      <c r="W1057" s="101"/>
      <c r="X1057" s="116" t="str">
        <f>IFERROR(IF(AND(VLOOKUP($F1057,'Aircraft list'!$A$4:$G$39,2,FALSE)="YES",VLOOKUP($F1057,'Aircraft list'!$A$4:$G$39,4,FALSE)="YES"),T1057,""),"")</f>
        <v/>
      </c>
      <c r="Y1057" s="115" t="str">
        <f>IFERROR(IF(AND(VLOOKUP($F1057,'Aircraft list'!$A$4:$G$39,2,FALSE)="YES",VLOOKUP($F1057,'Aircraft list'!$A$4:$G$39,4,FALSE)="YES"),V1057,""),"")</f>
        <v/>
      </c>
      <c r="Z1057" s="116" t="str">
        <f>IFERROR(IF(AND(VLOOKUP($F1057,'Aircraft list'!$A$4:$G$39,3,FALSE)="YES",VLOOKUP($F1057,'Aircraft list'!$A$4:$G$39,4,FALSE)="YES"),T1057,""),"")</f>
        <v/>
      </c>
      <c r="AA1057" s="115" t="str">
        <f>IFERROR(IF(AND(VLOOKUP($F1057,'Aircraft list'!$A$4:$G$39,3,FALSE)="YES",VLOOKUP($F1057,'Aircraft list'!$A$4:$G$39,4,FALSE)="YES"),V1057,""),"")</f>
        <v/>
      </c>
      <c r="AB1057" s="116" t="str">
        <f>IFERROR(IF(AND(VLOOKUP($F1057,'Aircraft list'!$A$4:$G$39,2,FALSE)="YES",VLOOKUP($F1057,'Aircraft list'!$A$4:$G$39,6,FALSE)="YES"),T1057,""),"")</f>
        <v/>
      </c>
      <c r="AC1057" s="115" t="str">
        <f>IFERROR(IF(AND(VLOOKUP($F1057,'Aircraft list'!$A$4:$G$39,2,FALSE)="YES",VLOOKUP($F1057,'Aircraft list'!$A$4:$G$39,6,FALSE)="YES"),V1057,""),"")</f>
        <v/>
      </c>
      <c r="AD1057" s="116" t="str">
        <f>IFERROR(IF(AND(VLOOKUP($F1057,'Aircraft list'!$A$4:$G$39,3,FALSE)="YES",VLOOKUP($F1057,'Aircraft list'!$A$4:$G$39,6,FALSE)="YES"),T1057,""),"")</f>
        <v/>
      </c>
      <c r="AE1057" s="117" t="str">
        <f>IFERROR(IF(AND(VLOOKUP($F1057,'Aircraft list'!$A$4:$G$39,3,FALSE)="YES",VLOOKUP($F1057,'Aircraft list'!$A$4:$G$39,6,FALSE)="YES"),U1057,""),"")</f>
        <v/>
      </c>
      <c r="AF1057" s="115" t="str">
        <f>IFERROR(IF(AND(VLOOKUP($F1057,'Aircraft list'!$A$4:$G$39,3,FALSE)="YES",VLOOKUP($F1057,'Aircraft list'!$A$4:$G$39,6,FALSE)="YES"),V1057,""),"")</f>
        <v/>
      </c>
      <c r="AG1057" s="116" t="str">
        <f>IFERROR(IF(VLOOKUP($F1057,'Aircraft list'!$A$4:$G$39,5,FALSE)="YES",T1057,""),"")</f>
        <v/>
      </c>
      <c r="AH1057" s="117" t="str">
        <f>IFERROR(IF(VLOOKUP($F1057,'Aircraft list'!$A$4:$G$39,5,FALSE)="YES",U1057,""),"")</f>
        <v/>
      </c>
      <c r="AI1057" s="115" t="str">
        <f>IFERROR(IF(VLOOKUP($F1057,'Aircraft list'!$A$4:$G$39,5,FALSE)="YES",V1057,""),"")</f>
        <v/>
      </c>
      <c r="AJ1057" s="101"/>
      <c r="AK1057" s="101"/>
      <c r="AL1057" s="101"/>
      <c r="AM1057" s="102" t="str">
        <f>IFERROR(IF(VLOOKUP($F1057,'Aircraft list'!$A$4:$G$39,7,FALSE)="YES",N1057,""),"")</f>
        <v/>
      </c>
      <c r="AN1057" s="112"/>
      <c r="AO1057" s="101"/>
      <c r="AP1057" s="101"/>
      <c r="AQ1057" s="101"/>
      <c r="AR1057" s="111"/>
      <c r="AS1057" s="102"/>
      <c r="AT1057" s="102"/>
    </row>
    <row r="1058" spans="1:46" s="50" customFormat="1">
      <c r="A1058" s="84"/>
      <c r="B1058" s="75"/>
      <c r="C1058" s="76"/>
      <c r="D1058" s="77"/>
      <c r="E1058" s="73" t="str">
        <f t="shared" si="51"/>
        <v/>
      </c>
      <c r="F1058" s="79"/>
      <c r="G1058" s="80"/>
      <c r="H1058" s="50" t="str">
        <f>IFERROR(IF(VLOOKUP(F1058,'Aircraft list'!$A$4:$T$59, 3,FALSE)="YES", "ME", "SE" )," ")</f>
        <v xml:space="preserve"> </v>
      </c>
      <c r="I1058" s="80"/>
      <c r="J1058" s="81" t="str">
        <f ca="1">IFERROR(IF(AND(
MOD(C1058-fctlontodouble(VLOOKUP(B1058,#REF!,4,FALSE))/360,1)&gt;=MOD((((MID((MID((IF(ISERR(A1058),"",fctsoleil(A1058,fctlattodouble(VLOOKUP(B1058,#REF!,3,FALSE)),fctlontodouble(VLOOKUP(B1058,#REF!,4,FALSE)),FALSE))),1,4)),1,2))*60+MID((MID((IF(ISERR(A1058),"",fctsoleil(A1058,fctlattodouble(VLOOKUP(B1058,#REF!,3,FALSE)),fctlontodouble(VLOOKUP(B1058,#REF!,4,FALSE)),FALSE))),1,4)),3,4))/(60*24))-fctlontodouble(VLOOKUP(B1058,#REF!,4,FALSE))/360,1),
MOD(C1058-fctlontodouble(VLOOKUP(B1058,#REF!,4,FALSE))/360,1)&lt;MOD((((MID((MID((IF(ISERR(A1058),"",fctsoleil(A1058,fctlattodouble(VLOOKUP(B1058,#REF!,3,FALSE)),fctlontodouble(VLOOKUP(B1058,#REF!,4,FALSE)),FALSE))),7,4)),1,2))*60+MID((MID((IF(ISERR(A1058),"",fctsoleil(A1058,fctlattodouble(VLOOKUP(B1058,#REF!,3,FALSE)),fctlontodouble(VLOOKUP(B1058,#REF!,4,FALSE)),FALSE))),7,4)),3,4))/(60*24))-fctlontodouble(VLOOKUP(B1058,#REF!,4,FALSE))/360,1)
),1,""),"")</f>
        <v/>
      </c>
      <c r="K1058" s="82" t="str">
        <f t="shared" si="52"/>
        <v/>
      </c>
      <c r="L1058" s="79" t="str">
        <f ca="1">IFERROR(IF(AND(
MOD(E1058-fctlontodouble(VLOOKUP(D1058,#REF!,4,FALSE))/360,1)&gt;=MOD((((MID((MID((IF(ISERR(A1058),"",fctsoleil(A1058,fctlattodouble(VLOOKUP(D1058,#REF!,3,FALSE)),fctlontodouble(VLOOKUP(D1058,#REF!,4,FALSE)),FALSE))),1,4)),1,2))*60+MID((MID((IF(ISERR(A1058),"",fctsoleil(A1058,fctlattodouble(VLOOKUP(D1058,#REF!,3,FALSE)),fctlontodouble(VLOOKUP(D1058,#REF!,4,FALSE)),FALSE))),1,4)),3,4))/(60*24))-fctlontodouble(VLOOKUP(D1058,#REF!,4,FALSE))/360,1),
MOD(E1058-fctlontodouble(VLOOKUP(D1058,#REF!,4,FALSE))/360,1)&lt;MOD((((MID((MID((IF(ISERR(A1058),"",fctsoleil(A1058,fctlattodouble(VLOOKUP(D1058,#REF!,3,FALSE)),fctlontodouble(VLOOKUP(D1058,#REF!,4,FALSE)),FALSE))),7,4)),1,2))*60+MID((MID((IF(ISERR(A1058),"",fctsoleil(A1058,fctlattodouble(VLOOKUP(D1058,#REF!,3,FALSE)),fctlontodouble(VLOOKUP(D1058,#REF!,4,FALSE)),FALSE))),7,4)),3,4))/(60*24))-fctlontodouble(VLOOKUP(D1058,#REF!,4,FALSE))/360,1)
),1," "),"")</f>
        <v/>
      </c>
      <c r="M1058" s="79" t="str">
        <f t="shared" si="53"/>
        <v/>
      </c>
      <c r="N1058" s="94"/>
      <c r="O1058" s="83"/>
      <c r="P1058" s="95"/>
      <c r="Q1058" s="96"/>
      <c r="R1058" s="97" t="str">
        <f>IF(AND(A1058&lt;&gt;0,B1058&lt;&gt;0,D1058&lt;&gt;0,C1058&lt;&gt;0,N1058&lt;&gt;0),(vol_de_nuit(B1058,D1058,A1058,C1058,N1058/24)*24),"")</f>
        <v/>
      </c>
      <c r="S1058" s="98"/>
      <c r="T1058" s="95"/>
      <c r="U1058" s="99"/>
      <c r="V1058" s="100"/>
      <c r="W1058" s="101"/>
      <c r="X1058" s="116" t="str">
        <f>IFERROR(IF(AND(VLOOKUP($F1058,'Aircraft list'!$A$4:$G$39,2,FALSE)="YES",VLOOKUP($F1058,'Aircraft list'!$A$4:$G$39,4,FALSE)="YES"),T1058,""),"")</f>
        <v/>
      </c>
      <c r="Y1058" s="115" t="str">
        <f>IFERROR(IF(AND(VLOOKUP($F1058,'Aircraft list'!$A$4:$G$39,2,FALSE)="YES",VLOOKUP($F1058,'Aircraft list'!$A$4:$G$39,4,FALSE)="YES"),V1058,""),"")</f>
        <v/>
      </c>
      <c r="Z1058" s="116" t="str">
        <f>IFERROR(IF(AND(VLOOKUP($F1058,'Aircraft list'!$A$4:$G$39,3,FALSE)="YES",VLOOKUP($F1058,'Aircraft list'!$A$4:$G$39,4,FALSE)="YES"),T1058,""),"")</f>
        <v/>
      </c>
      <c r="AA1058" s="115" t="str">
        <f>IFERROR(IF(AND(VLOOKUP($F1058,'Aircraft list'!$A$4:$G$39,3,FALSE)="YES",VLOOKUP($F1058,'Aircraft list'!$A$4:$G$39,4,FALSE)="YES"),V1058,""),"")</f>
        <v/>
      </c>
      <c r="AB1058" s="116" t="str">
        <f>IFERROR(IF(AND(VLOOKUP($F1058,'Aircraft list'!$A$4:$G$39,2,FALSE)="YES",VLOOKUP($F1058,'Aircraft list'!$A$4:$G$39,6,FALSE)="YES"),T1058,""),"")</f>
        <v/>
      </c>
      <c r="AC1058" s="115" t="str">
        <f>IFERROR(IF(AND(VLOOKUP($F1058,'Aircraft list'!$A$4:$G$39,2,FALSE)="YES",VLOOKUP($F1058,'Aircraft list'!$A$4:$G$39,6,FALSE)="YES"),V1058,""),"")</f>
        <v/>
      </c>
      <c r="AD1058" s="116" t="str">
        <f>IFERROR(IF(AND(VLOOKUP($F1058,'Aircraft list'!$A$4:$G$39,3,FALSE)="YES",VLOOKUP($F1058,'Aircraft list'!$A$4:$G$39,6,FALSE)="YES"),T1058,""),"")</f>
        <v/>
      </c>
      <c r="AE1058" s="117" t="str">
        <f>IFERROR(IF(AND(VLOOKUP($F1058,'Aircraft list'!$A$4:$G$39,3,FALSE)="YES",VLOOKUP($F1058,'Aircraft list'!$A$4:$G$39,6,FALSE)="YES"),U1058,""),"")</f>
        <v/>
      </c>
      <c r="AF1058" s="115" t="str">
        <f>IFERROR(IF(AND(VLOOKUP($F1058,'Aircraft list'!$A$4:$G$39,3,FALSE)="YES",VLOOKUP($F1058,'Aircraft list'!$A$4:$G$39,6,FALSE)="YES"),V1058,""),"")</f>
        <v/>
      </c>
      <c r="AG1058" s="116" t="str">
        <f>IFERROR(IF(VLOOKUP($F1058,'Aircraft list'!$A$4:$G$39,5,FALSE)="YES",T1058,""),"")</f>
        <v/>
      </c>
      <c r="AH1058" s="117" t="str">
        <f>IFERROR(IF(VLOOKUP($F1058,'Aircraft list'!$A$4:$G$39,5,FALSE)="YES",U1058,""),"")</f>
        <v/>
      </c>
      <c r="AI1058" s="115" t="str">
        <f>IFERROR(IF(VLOOKUP($F1058,'Aircraft list'!$A$4:$G$39,5,FALSE)="YES",V1058,""),"")</f>
        <v/>
      </c>
      <c r="AJ1058" s="101"/>
      <c r="AK1058" s="101"/>
      <c r="AL1058" s="101"/>
      <c r="AM1058" s="102" t="str">
        <f>IFERROR(IF(VLOOKUP($F1058,'Aircraft list'!$A$4:$G$39,7,FALSE)="YES",N1058,""),"")</f>
        <v/>
      </c>
      <c r="AN1058" s="112"/>
      <c r="AO1058" s="101"/>
      <c r="AP1058" s="101"/>
      <c r="AQ1058" s="101"/>
      <c r="AR1058" s="111"/>
      <c r="AS1058" s="102"/>
      <c r="AT1058" s="102"/>
    </row>
    <row r="1059" spans="1:46" s="50" customFormat="1">
      <c r="A1059" s="84"/>
      <c r="B1059" s="75"/>
      <c r="C1059" s="76"/>
      <c r="D1059" s="77"/>
      <c r="E1059" s="73" t="str">
        <f t="shared" si="51"/>
        <v/>
      </c>
      <c r="F1059" s="79"/>
      <c r="G1059" s="80"/>
      <c r="H1059" s="50" t="str">
        <f>IFERROR(IF(VLOOKUP(F1059,'Aircraft list'!$A$4:$T$59, 3,FALSE)="YES", "ME", "SE" )," ")</f>
        <v xml:space="preserve"> </v>
      </c>
      <c r="I1059" s="80"/>
      <c r="J1059" s="81" t="str">
        <f ca="1">IFERROR(IF(AND(
MOD(C1059-fctlontodouble(VLOOKUP(B1059,#REF!,4,FALSE))/360,1)&gt;=MOD((((MID((MID((IF(ISERR(A1059),"",fctsoleil(A1059,fctlattodouble(VLOOKUP(B1059,#REF!,3,FALSE)),fctlontodouble(VLOOKUP(B1059,#REF!,4,FALSE)),FALSE))),1,4)),1,2))*60+MID((MID((IF(ISERR(A1059),"",fctsoleil(A1059,fctlattodouble(VLOOKUP(B1059,#REF!,3,FALSE)),fctlontodouble(VLOOKUP(B1059,#REF!,4,FALSE)),FALSE))),1,4)),3,4))/(60*24))-fctlontodouble(VLOOKUP(B1059,#REF!,4,FALSE))/360,1),
MOD(C1059-fctlontodouble(VLOOKUP(B1059,#REF!,4,FALSE))/360,1)&lt;MOD((((MID((MID((IF(ISERR(A1059),"",fctsoleil(A1059,fctlattodouble(VLOOKUP(B1059,#REF!,3,FALSE)),fctlontodouble(VLOOKUP(B1059,#REF!,4,FALSE)),FALSE))),7,4)),1,2))*60+MID((MID((IF(ISERR(A1059),"",fctsoleil(A1059,fctlattodouble(VLOOKUP(B1059,#REF!,3,FALSE)),fctlontodouble(VLOOKUP(B1059,#REF!,4,FALSE)),FALSE))),7,4)),3,4))/(60*24))-fctlontodouble(VLOOKUP(B1059,#REF!,4,FALSE))/360,1)
),1,""),"")</f>
        <v/>
      </c>
      <c r="K1059" s="82" t="str">
        <f t="shared" si="52"/>
        <v/>
      </c>
      <c r="L1059" s="79" t="str">
        <f ca="1">IFERROR(IF(AND(
MOD(E1059-fctlontodouble(VLOOKUP(D1059,#REF!,4,FALSE))/360,1)&gt;=MOD((((MID((MID((IF(ISERR(A1059),"",fctsoleil(A1059,fctlattodouble(VLOOKUP(D1059,#REF!,3,FALSE)),fctlontodouble(VLOOKUP(D1059,#REF!,4,FALSE)),FALSE))),1,4)),1,2))*60+MID((MID((IF(ISERR(A1059),"",fctsoleil(A1059,fctlattodouble(VLOOKUP(D1059,#REF!,3,FALSE)),fctlontodouble(VLOOKUP(D1059,#REF!,4,FALSE)),FALSE))),1,4)),3,4))/(60*24))-fctlontodouble(VLOOKUP(D1059,#REF!,4,FALSE))/360,1),
MOD(E1059-fctlontodouble(VLOOKUP(D1059,#REF!,4,FALSE))/360,1)&lt;MOD((((MID((MID((IF(ISERR(A1059),"",fctsoleil(A1059,fctlattodouble(VLOOKUP(D1059,#REF!,3,FALSE)),fctlontodouble(VLOOKUP(D1059,#REF!,4,FALSE)),FALSE))),7,4)),1,2))*60+MID((MID((IF(ISERR(A1059),"",fctsoleil(A1059,fctlattodouble(VLOOKUP(D1059,#REF!,3,FALSE)),fctlontodouble(VLOOKUP(D1059,#REF!,4,FALSE)),FALSE))),7,4)),3,4))/(60*24))-fctlontodouble(VLOOKUP(D1059,#REF!,4,FALSE))/360,1)
),1," "),"")</f>
        <v/>
      </c>
      <c r="M1059" s="79" t="str">
        <f t="shared" si="53"/>
        <v/>
      </c>
      <c r="N1059" s="94"/>
      <c r="O1059" s="83"/>
      <c r="P1059" s="95"/>
      <c r="Q1059" s="96"/>
      <c r="R1059" s="97" t="str">
        <f>IF(AND(A1059&lt;&gt;0,B1059&lt;&gt;0,D1059&lt;&gt;0,C1059&lt;&gt;0,N1059&lt;&gt;0),(vol_de_nuit(B1059,D1059,A1059,C1059,N1059/24)*24),"")</f>
        <v/>
      </c>
      <c r="S1059" s="98"/>
      <c r="T1059" s="95"/>
      <c r="U1059" s="99"/>
      <c r="V1059" s="100"/>
      <c r="W1059" s="101"/>
      <c r="X1059" s="116" t="str">
        <f>IFERROR(IF(AND(VLOOKUP($F1059,'Aircraft list'!$A$4:$G$39,2,FALSE)="YES",VLOOKUP($F1059,'Aircraft list'!$A$4:$G$39,4,FALSE)="YES"),T1059,""),"")</f>
        <v/>
      </c>
      <c r="Y1059" s="115" t="str">
        <f>IFERROR(IF(AND(VLOOKUP($F1059,'Aircraft list'!$A$4:$G$39,2,FALSE)="YES",VLOOKUP($F1059,'Aircraft list'!$A$4:$G$39,4,FALSE)="YES"),V1059,""),"")</f>
        <v/>
      </c>
      <c r="Z1059" s="116" t="str">
        <f>IFERROR(IF(AND(VLOOKUP($F1059,'Aircraft list'!$A$4:$G$39,3,FALSE)="YES",VLOOKUP($F1059,'Aircraft list'!$A$4:$G$39,4,FALSE)="YES"),T1059,""),"")</f>
        <v/>
      </c>
      <c r="AA1059" s="115" t="str">
        <f>IFERROR(IF(AND(VLOOKUP($F1059,'Aircraft list'!$A$4:$G$39,3,FALSE)="YES",VLOOKUP($F1059,'Aircraft list'!$A$4:$G$39,4,FALSE)="YES"),V1059,""),"")</f>
        <v/>
      </c>
      <c r="AB1059" s="116" t="str">
        <f>IFERROR(IF(AND(VLOOKUP($F1059,'Aircraft list'!$A$4:$G$39,2,FALSE)="YES",VLOOKUP($F1059,'Aircraft list'!$A$4:$G$39,6,FALSE)="YES"),T1059,""),"")</f>
        <v/>
      </c>
      <c r="AC1059" s="115" t="str">
        <f>IFERROR(IF(AND(VLOOKUP($F1059,'Aircraft list'!$A$4:$G$39,2,FALSE)="YES",VLOOKUP($F1059,'Aircraft list'!$A$4:$G$39,6,FALSE)="YES"),V1059,""),"")</f>
        <v/>
      </c>
      <c r="AD1059" s="116" t="str">
        <f>IFERROR(IF(AND(VLOOKUP($F1059,'Aircraft list'!$A$4:$G$39,3,FALSE)="YES",VLOOKUP($F1059,'Aircraft list'!$A$4:$G$39,6,FALSE)="YES"),T1059,""),"")</f>
        <v/>
      </c>
      <c r="AE1059" s="117" t="str">
        <f>IFERROR(IF(AND(VLOOKUP($F1059,'Aircraft list'!$A$4:$G$39,3,FALSE)="YES",VLOOKUP($F1059,'Aircraft list'!$A$4:$G$39,6,FALSE)="YES"),U1059,""),"")</f>
        <v/>
      </c>
      <c r="AF1059" s="115" t="str">
        <f>IFERROR(IF(AND(VLOOKUP($F1059,'Aircraft list'!$A$4:$G$39,3,FALSE)="YES",VLOOKUP($F1059,'Aircraft list'!$A$4:$G$39,6,FALSE)="YES"),V1059,""),"")</f>
        <v/>
      </c>
      <c r="AG1059" s="116" t="str">
        <f>IFERROR(IF(VLOOKUP($F1059,'Aircraft list'!$A$4:$G$39,5,FALSE)="YES",T1059,""),"")</f>
        <v/>
      </c>
      <c r="AH1059" s="117" t="str">
        <f>IFERROR(IF(VLOOKUP($F1059,'Aircraft list'!$A$4:$G$39,5,FALSE)="YES",U1059,""),"")</f>
        <v/>
      </c>
      <c r="AI1059" s="115" t="str">
        <f>IFERROR(IF(VLOOKUP($F1059,'Aircraft list'!$A$4:$G$39,5,FALSE)="YES",V1059,""),"")</f>
        <v/>
      </c>
      <c r="AJ1059" s="101"/>
      <c r="AK1059" s="101"/>
      <c r="AL1059" s="101"/>
      <c r="AM1059" s="102" t="str">
        <f>IFERROR(IF(VLOOKUP($F1059,'Aircraft list'!$A$4:$G$39,7,FALSE)="YES",N1059,""),"")</f>
        <v/>
      </c>
      <c r="AN1059" s="112"/>
      <c r="AO1059" s="101"/>
      <c r="AP1059" s="101"/>
      <c r="AQ1059" s="101"/>
      <c r="AR1059" s="111"/>
      <c r="AS1059" s="102"/>
      <c r="AT1059" s="102"/>
    </row>
    <row r="1060" spans="1:46" s="50" customFormat="1">
      <c r="A1060" s="84"/>
      <c r="B1060" s="75"/>
      <c r="C1060" s="76"/>
      <c r="D1060" s="77"/>
      <c r="E1060" s="73" t="str">
        <f t="shared" si="51"/>
        <v/>
      </c>
      <c r="F1060" s="79"/>
      <c r="G1060" s="80"/>
      <c r="H1060" s="50" t="str">
        <f>IFERROR(IF(VLOOKUP(F1060,'Aircraft list'!$A$4:$T$59, 3,FALSE)="YES", "ME", "SE" )," ")</f>
        <v xml:space="preserve"> </v>
      </c>
      <c r="I1060" s="80"/>
      <c r="J1060" s="81" t="str">
        <f ca="1">IFERROR(IF(AND(
MOD(C1060-fctlontodouble(VLOOKUP(B1060,#REF!,4,FALSE))/360,1)&gt;=MOD((((MID((MID((IF(ISERR(A1060),"",fctsoleil(A1060,fctlattodouble(VLOOKUP(B1060,#REF!,3,FALSE)),fctlontodouble(VLOOKUP(B1060,#REF!,4,FALSE)),FALSE))),1,4)),1,2))*60+MID((MID((IF(ISERR(A1060),"",fctsoleil(A1060,fctlattodouble(VLOOKUP(B1060,#REF!,3,FALSE)),fctlontodouble(VLOOKUP(B1060,#REF!,4,FALSE)),FALSE))),1,4)),3,4))/(60*24))-fctlontodouble(VLOOKUP(B1060,#REF!,4,FALSE))/360,1),
MOD(C1060-fctlontodouble(VLOOKUP(B1060,#REF!,4,FALSE))/360,1)&lt;MOD((((MID((MID((IF(ISERR(A1060),"",fctsoleil(A1060,fctlattodouble(VLOOKUP(B1060,#REF!,3,FALSE)),fctlontodouble(VLOOKUP(B1060,#REF!,4,FALSE)),FALSE))),7,4)),1,2))*60+MID((MID((IF(ISERR(A1060),"",fctsoleil(A1060,fctlattodouble(VLOOKUP(B1060,#REF!,3,FALSE)),fctlontodouble(VLOOKUP(B1060,#REF!,4,FALSE)),FALSE))),7,4)),3,4))/(60*24))-fctlontodouble(VLOOKUP(B1060,#REF!,4,FALSE))/360,1)
),1,""),"")</f>
        <v/>
      </c>
      <c r="K1060" s="82" t="str">
        <f t="shared" si="52"/>
        <v/>
      </c>
      <c r="L1060" s="79" t="str">
        <f ca="1">IFERROR(IF(AND(
MOD(E1060-fctlontodouble(VLOOKUP(D1060,#REF!,4,FALSE))/360,1)&gt;=MOD((((MID((MID((IF(ISERR(A1060),"",fctsoleil(A1060,fctlattodouble(VLOOKUP(D1060,#REF!,3,FALSE)),fctlontodouble(VLOOKUP(D1060,#REF!,4,FALSE)),FALSE))),1,4)),1,2))*60+MID((MID((IF(ISERR(A1060),"",fctsoleil(A1060,fctlattodouble(VLOOKUP(D1060,#REF!,3,FALSE)),fctlontodouble(VLOOKUP(D1060,#REF!,4,FALSE)),FALSE))),1,4)),3,4))/(60*24))-fctlontodouble(VLOOKUP(D1060,#REF!,4,FALSE))/360,1),
MOD(E1060-fctlontodouble(VLOOKUP(D1060,#REF!,4,FALSE))/360,1)&lt;MOD((((MID((MID((IF(ISERR(A1060),"",fctsoleil(A1060,fctlattodouble(VLOOKUP(D1060,#REF!,3,FALSE)),fctlontodouble(VLOOKUP(D1060,#REF!,4,FALSE)),FALSE))),7,4)),1,2))*60+MID((MID((IF(ISERR(A1060),"",fctsoleil(A1060,fctlattodouble(VLOOKUP(D1060,#REF!,3,FALSE)),fctlontodouble(VLOOKUP(D1060,#REF!,4,FALSE)),FALSE))),7,4)),3,4))/(60*24))-fctlontodouble(VLOOKUP(D1060,#REF!,4,FALSE))/360,1)
),1," "),"")</f>
        <v/>
      </c>
      <c r="M1060" s="79" t="str">
        <f t="shared" si="53"/>
        <v/>
      </c>
      <c r="N1060" s="94"/>
      <c r="O1060" s="83"/>
      <c r="P1060" s="95"/>
      <c r="Q1060" s="96"/>
      <c r="R1060" s="97" t="str">
        <f>IF(AND(A1060&lt;&gt;0,B1060&lt;&gt;0,D1060&lt;&gt;0,C1060&lt;&gt;0,N1060&lt;&gt;0),(vol_de_nuit(B1060,D1060,A1060,C1060,N1060/24)*24),"")</f>
        <v/>
      </c>
      <c r="S1060" s="98"/>
      <c r="T1060" s="95"/>
      <c r="U1060" s="99"/>
      <c r="V1060" s="100"/>
      <c r="W1060" s="101"/>
      <c r="X1060" s="116" t="str">
        <f>IFERROR(IF(AND(VLOOKUP($F1060,'Aircraft list'!$A$4:$G$39,2,FALSE)="YES",VLOOKUP($F1060,'Aircraft list'!$A$4:$G$39,4,FALSE)="YES"),T1060,""),"")</f>
        <v/>
      </c>
      <c r="Y1060" s="115" t="str">
        <f>IFERROR(IF(AND(VLOOKUP($F1060,'Aircraft list'!$A$4:$G$39,2,FALSE)="YES",VLOOKUP($F1060,'Aircraft list'!$A$4:$G$39,4,FALSE)="YES"),V1060,""),"")</f>
        <v/>
      </c>
      <c r="Z1060" s="116" t="str">
        <f>IFERROR(IF(AND(VLOOKUP($F1060,'Aircraft list'!$A$4:$G$39,3,FALSE)="YES",VLOOKUP($F1060,'Aircraft list'!$A$4:$G$39,4,FALSE)="YES"),T1060,""),"")</f>
        <v/>
      </c>
      <c r="AA1060" s="115" t="str">
        <f>IFERROR(IF(AND(VLOOKUP($F1060,'Aircraft list'!$A$4:$G$39,3,FALSE)="YES",VLOOKUP($F1060,'Aircraft list'!$A$4:$G$39,4,FALSE)="YES"),V1060,""),"")</f>
        <v/>
      </c>
      <c r="AB1060" s="116" t="str">
        <f>IFERROR(IF(AND(VLOOKUP($F1060,'Aircraft list'!$A$4:$G$39,2,FALSE)="YES",VLOOKUP($F1060,'Aircraft list'!$A$4:$G$39,6,FALSE)="YES"),T1060,""),"")</f>
        <v/>
      </c>
      <c r="AC1060" s="115" t="str">
        <f>IFERROR(IF(AND(VLOOKUP($F1060,'Aircraft list'!$A$4:$G$39,2,FALSE)="YES",VLOOKUP($F1060,'Aircraft list'!$A$4:$G$39,6,FALSE)="YES"),V1060,""),"")</f>
        <v/>
      </c>
      <c r="AD1060" s="116" t="str">
        <f>IFERROR(IF(AND(VLOOKUP($F1060,'Aircraft list'!$A$4:$G$39,3,FALSE)="YES",VLOOKUP($F1060,'Aircraft list'!$A$4:$G$39,6,FALSE)="YES"),T1060,""),"")</f>
        <v/>
      </c>
      <c r="AE1060" s="117" t="str">
        <f>IFERROR(IF(AND(VLOOKUP($F1060,'Aircraft list'!$A$4:$G$39,3,FALSE)="YES",VLOOKUP($F1060,'Aircraft list'!$A$4:$G$39,6,FALSE)="YES"),U1060,""),"")</f>
        <v/>
      </c>
      <c r="AF1060" s="115" t="str">
        <f>IFERROR(IF(AND(VLOOKUP($F1060,'Aircraft list'!$A$4:$G$39,3,FALSE)="YES",VLOOKUP($F1060,'Aircraft list'!$A$4:$G$39,6,FALSE)="YES"),V1060,""),"")</f>
        <v/>
      </c>
      <c r="AG1060" s="116" t="str">
        <f>IFERROR(IF(VLOOKUP($F1060,'Aircraft list'!$A$4:$G$39,5,FALSE)="YES",T1060,""),"")</f>
        <v/>
      </c>
      <c r="AH1060" s="117" t="str">
        <f>IFERROR(IF(VLOOKUP($F1060,'Aircraft list'!$A$4:$G$39,5,FALSE)="YES",U1060,""),"")</f>
        <v/>
      </c>
      <c r="AI1060" s="115" t="str">
        <f>IFERROR(IF(VLOOKUP($F1060,'Aircraft list'!$A$4:$G$39,5,FALSE)="YES",V1060,""),"")</f>
        <v/>
      </c>
      <c r="AJ1060" s="101"/>
      <c r="AK1060" s="101"/>
      <c r="AL1060" s="101"/>
      <c r="AM1060" s="102" t="str">
        <f>IFERROR(IF(VLOOKUP($F1060,'Aircraft list'!$A$4:$G$39,7,FALSE)="YES",N1060,""),"")</f>
        <v/>
      </c>
      <c r="AN1060" s="112"/>
      <c r="AO1060" s="101"/>
      <c r="AP1060" s="101"/>
      <c r="AQ1060" s="101"/>
      <c r="AR1060" s="111"/>
      <c r="AS1060" s="102"/>
      <c r="AT1060" s="102"/>
    </row>
    <row r="1061" spans="1:46" s="50" customFormat="1">
      <c r="A1061" s="84"/>
      <c r="B1061" s="75"/>
      <c r="C1061" s="76"/>
      <c r="D1061" s="77"/>
      <c r="E1061" s="73" t="str">
        <f t="shared" si="51"/>
        <v/>
      </c>
      <c r="F1061" s="79"/>
      <c r="G1061" s="80"/>
      <c r="H1061" s="50" t="str">
        <f>IFERROR(IF(VLOOKUP(F1061,'Aircraft list'!$A$4:$T$59, 3,FALSE)="YES", "ME", "SE" )," ")</f>
        <v xml:space="preserve"> </v>
      </c>
      <c r="I1061" s="80"/>
      <c r="J1061" s="81" t="str">
        <f ca="1">IFERROR(IF(AND(
MOD(C1061-fctlontodouble(VLOOKUP(B1061,#REF!,4,FALSE))/360,1)&gt;=MOD((((MID((MID((IF(ISERR(A1061),"",fctsoleil(A1061,fctlattodouble(VLOOKUP(B1061,#REF!,3,FALSE)),fctlontodouble(VLOOKUP(B1061,#REF!,4,FALSE)),FALSE))),1,4)),1,2))*60+MID((MID((IF(ISERR(A1061),"",fctsoleil(A1061,fctlattodouble(VLOOKUP(B1061,#REF!,3,FALSE)),fctlontodouble(VLOOKUP(B1061,#REF!,4,FALSE)),FALSE))),1,4)),3,4))/(60*24))-fctlontodouble(VLOOKUP(B1061,#REF!,4,FALSE))/360,1),
MOD(C1061-fctlontodouble(VLOOKUP(B1061,#REF!,4,FALSE))/360,1)&lt;MOD((((MID((MID((IF(ISERR(A1061),"",fctsoleil(A1061,fctlattodouble(VLOOKUP(B1061,#REF!,3,FALSE)),fctlontodouble(VLOOKUP(B1061,#REF!,4,FALSE)),FALSE))),7,4)),1,2))*60+MID((MID((IF(ISERR(A1061),"",fctsoleil(A1061,fctlattodouble(VLOOKUP(B1061,#REF!,3,FALSE)),fctlontodouble(VLOOKUP(B1061,#REF!,4,FALSE)),FALSE))),7,4)),3,4))/(60*24))-fctlontodouble(VLOOKUP(B1061,#REF!,4,FALSE))/360,1)
),1,""),"")</f>
        <v/>
      </c>
      <c r="K1061" s="82" t="str">
        <f t="shared" si="52"/>
        <v/>
      </c>
      <c r="L1061" s="79" t="str">
        <f ca="1">IFERROR(IF(AND(
MOD(E1061-fctlontodouble(VLOOKUP(D1061,#REF!,4,FALSE))/360,1)&gt;=MOD((((MID((MID((IF(ISERR(A1061),"",fctsoleil(A1061,fctlattodouble(VLOOKUP(D1061,#REF!,3,FALSE)),fctlontodouble(VLOOKUP(D1061,#REF!,4,FALSE)),FALSE))),1,4)),1,2))*60+MID((MID((IF(ISERR(A1061),"",fctsoleil(A1061,fctlattodouble(VLOOKUP(D1061,#REF!,3,FALSE)),fctlontodouble(VLOOKUP(D1061,#REF!,4,FALSE)),FALSE))),1,4)),3,4))/(60*24))-fctlontodouble(VLOOKUP(D1061,#REF!,4,FALSE))/360,1),
MOD(E1061-fctlontodouble(VLOOKUP(D1061,#REF!,4,FALSE))/360,1)&lt;MOD((((MID((MID((IF(ISERR(A1061),"",fctsoleil(A1061,fctlattodouble(VLOOKUP(D1061,#REF!,3,FALSE)),fctlontodouble(VLOOKUP(D1061,#REF!,4,FALSE)),FALSE))),7,4)),1,2))*60+MID((MID((IF(ISERR(A1061),"",fctsoleil(A1061,fctlattodouble(VLOOKUP(D1061,#REF!,3,FALSE)),fctlontodouble(VLOOKUP(D1061,#REF!,4,FALSE)),FALSE))),7,4)),3,4))/(60*24))-fctlontodouble(VLOOKUP(D1061,#REF!,4,FALSE))/360,1)
),1," "),"")</f>
        <v/>
      </c>
      <c r="M1061" s="79" t="str">
        <f t="shared" si="53"/>
        <v/>
      </c>
      <c r="N1061" s="94"/>
      <c r="O1061" s="83"/>
      <c r="P1061" s="95"/>
      <c r="Q1061" s="96"/>
      <c r="R1061" s="97" t="str">
        <f>IF(AND(A1061&lt;&gt;0,B1061&lt;&gt;0,D1061&lt;&gt;0,C1061&lt;&gt;0,N1061&lt;&gt;0),(vol_de_nuit(B1061,D1061,A1061,C1061,N1061/24)*24),"")</f>
        <v/>
      </c>
      <c r="S1061" s="98"/>
      <c r="T1061" s="95"/>
      <c r="U1061" s="99"/>
      <c r="V1061" s="100"/>
      <c r="W1061" s="101"/>
      <c r="X1061" s="116" t="str">
        <f>IFERROR(IF(AND(VLOOKUP($F1061,'Aircraft list'!$A$4:$G$39,2,FALSE)="YES",VLOOKUP($F1061,'Aircraft list'!$A$4:$G$39,4,FALSE)="YES"),T1061,""),"")</f>
        <v/>
      </c>
      <c r="Y1061" s="115" t="str">
        <f>IFERROR(IF(AND(VLOOKUP($F1061,'Aircraft list'!$A$4:$G$39,2,FALSE)="YES",VLOOKUP($F1061,'Aircraft list'!$A$4:$G$39,4,FALSE)="YES"),V1061,""),"")</f>
        <v/>
      </c>
      <c r="Z1061" s="116" t="str">
        <f>IFERROR(IF(AND(VLOOKUP($F1061,'Aircraft list'!$A$4:$G$39,3,FALSE)="YES",VLOOKUP($F1061,'Aircraft list'!$A$4:$G$39,4,FALSE)="YES"),T1061,""),"")</f>
        <v/>
      </c>
      <c r="AA1061" s="115" t="str">
        <f>IFERROR(IF(AND(VLOOKUP($F1061,'Aircraft list'!$A$4:$G$39,3,FALSE)="YES",VLOOKUP($F1061,'Aircraft list'!$A$4:$G$39,4,FALSE)="YES"),V1061,""),"")</f>
        <v/>
      </c>
      <c r="AB1061" s="116" t="str">
        <f>IFERROR(IF(AND(VLOOKUP($F1061,'Aircraft list'!$A$4:$G$39,2,FALSE)="YES",VLOOKUP($F1061,'Aircraft list'!$A$4:$G$39,6,FALSE)="YES"),T1061,""),"")</f>
        <v/>
      </c>
      <c r="AC1061" s="115" t="str">
        <f>IFERROR(IF(AND(VLOOKUP($F1061,'Aircraft list'!$A$4:$G$39,2,FALSE)="YES",VLOOKUP($F1061,'Aircraft list'!$A$4:$G$39,6,FALSE)="YES"),V1061,""),"")</f>
        <v/>
      </c>
      <c r="AD1061" s="116" t="str">
        <f>IFERROR(IF(AND(VLOOKUP($F1061,'Aircraft list'!$A$4:$G$39,3,FALSE)="YES",VLOOKUP($F1061,'Aircraft list'!$A$4:$G$39,6,FALSE)="YES"),T1061,""),"")</f>
        <v/>
      </c>
      <c r="AE1061" s="117" t="str">
        <f>IFERROR(IF(AND(VLOOKUP($F1061,'Aircraft list'!$A$4:$G$39,3,FALSE)="YES",VLOOKUP($F1061,'Aircraft list'!$A$4:$G$39,6,FALSE)="YES"),U1061,""),"")</f>
        <v/>
      </c>
      <c r="AF1061" s="115" t="str">
        <f>IFERROR(IF(AND(VLOOKUP($F1061,'Aircraft list'!$A$4:$G$39,3,FALSE)="YES",VLOOKUP($F1061,'Aircraft list'!$A$4:$G$39,6,FALSE)="YES"),V1061,""),"")</f>
        <v/>
      </c>
      <c r="AG1061" s="116" t="str">
        <f>IFERROR(IF(VLOOKUP($F1061,'Aircraft list'!$A$4:$G$39,5,FALSE)="YES",T1061,""),"")</f>
        <v/>
      </c>
      <c r="AH1061" s="117" t="str">
        <f>IFERROR(IF(VLOOKUP($F1061,'Aircraft list'!$A$4:$G$39,5,FALSE)="YES",U1061,""),"")</f>
        <v/>
      </c>
      <c r="AI1061" s="115" t="str">
        <f>IFERROR(IF(VLOOKUP($F1061,'Aircraft list'!$A$4:$G$39,5,FALSE)="YES",V1061,""),"")</f>
        <v/>
      </c>
      <c r="AJ1061" s="101"/>
      <c r="AK1061" s="101"/>
      <c r="AL1061" s="101"/>
      <c r="AM1061" s="102" t="str">
        <f>IFERROR(IF(VLOOKUP($F1061,'Aircraft list'!$A$4:$G$39,7,FALSE)="YES",N1061,""),"")</f>
        <v/>
      </c>
      <c r="AN1061" s="112"/>
      <c r="AO1061" s="101"/>
      <c r="AP1061" s="101"/>
      <c r="AQ1061" s="101"/>
      <c r="AR1061" s="111"/>
      <c r="AS1061" s="102"/>
      <c r="AT1061" s="102"/>
    </row>
    <row r="1062" spans="1:46" s="50" customFormat="1">
      <c r="A1062" s="84"/>
      <c r="B1062" s="75"/>
      <c r="C1062" s="76"/>
      <c r="D1062" s="77"/>
      <c r="E1062" s="73" t="str">
        <f t="shared" si="51"/>
        <v/>
      </c>
      <c r="F1062" s="79"/>
      <c r="G1062" s="80"/>
      <c r="H1062" s="50" t="str">
        <f>IFERROR(IF(VLOOKUP(F1062,'Aircraft list'!$A$4:$T$59, 3,FALSE)="YES", "ME", "SE" )," ")</f>
        <v xml:space="preserve"> </v>
      </c>
      <c r="I1062" s="80"/>
      <c r="J1062" s="81" t="str">
        <f ca="1">IFERROR(IF(AND(
MOD(C1062-fctlontodouble(VLOOKUP(B1062,#REF!,4,FALSE))/360,1)&gt;=MOD((((MID((MID((IF(ISERR(A1062),"",fctsoleil(A1062,fctlattodouble(VLOOKUP(B1062,#REF!,3,FALSE)),fctlontodouble(VLOOKUP(B1062,#REF!,4,FALSE)),FALSE))),1,4)),1,2))*60+MID((MID((IF(ISERR(A1062),"",fctsoleil(A1062,fctlattodouble(VLOOKUP(B1062,#REF!,3,FALSE)),fctlontodouble(VLOOKUP(B1062,#REF!,4,FALSE)),FALSE))),1,4)),3,4))/(60*24))-fctlontodouble(VLOOKUP(B1062,#REF!,4,FALSE))/360,1),
MOD(C1062-fctlontodouble(VLOOKUP(B1062,#REF!,4,FALSE))/360,1)&lt;MOD((((MID((MID((IF(ISERR(A1062),"",fctsoleil(A1062,fctlattodouble(VLOOKUP(B1062,#REF!,3,FALSE)),fctlontodouble(VLOOKUP(B1062,#REF!,4,FALSE)),FALSE))),7,4)),1,2))*60+MID((MID((IF(ISERR(A1062),"",fctsoleil(A1062,fctlattodouble(VLOOKUP(B1062,#REF!,3,FALSE)),fctlontodouble(VLOOKUP(B1062,#REF!,4,FALSE)),FALSE))),7,4)),3,4))/(60*24))-fctlontodouble(VLOOKUP(B1062,#REF!,4,FALSE))/360,1)
),1,""),"")</f>
        <v/>
      </c>
      <c r="K1062" s="82" t="str">
        <f t="shared" si="52"/>
        <v/>
      </c>
      <c r="L1062" s="79" t="str">
        <f ca="1">IFERROR(IF(AND(
MOD(E1062-fctlontodouble(VLOOKUP(D1062,#REF!,4,FALSE))/360,1)&gt;=MOD((((MID((MID((IF(ISERR(A1062),"",fctsoleil(A1062,fctlattodouble(VLOOKUP(D1062,#REF!,3,FALSE)),fctlontodouble(VLOOKUP(D1062,#REF!,4,FALSE)),FALSE))),1,4)),1,2))*60+MID((MID((IF(ISERR(A1062),"",fctsoleil(A1062,fctlattodouble(VLOOKUP(D1062,#REF!,3,FALSE)),fctlontodouble(VLOOKUP(D1062,#REF!,4,FALSE)),FALSE))),1,4)),3,4))/(60*24))-fctlontodouble(VLOOKUP(D1062,#REF!,4,FALSE))/360,1),
MOD(E1062-fctlontodouble(VLOOKUP(D1062,#REF!,4,FALSE))/360,1)&lt;MOD((((MID((MID((IF(ISERR(A1062),"",fctsoleil(A1062,fctlattodouble(VLOOKUP(D1062,#REF!,3,FALSE)),fctlontodouble(VLOOKUP(D1062,#REF!,4,FALSE)),FALSE))),7,4)),1,2))*60+MID((MID((IF(ISERR(A1062),"",fctsoleil(A1062,fctlattodouble(VLOOKUP(D1062,#REF!,3,FALSE)),fctlontodouble(VLOOKUP(D1062,#REF!,4,FALSE)),FALSE))),7,4)),3,4))/(60*24))-fctlontodouble(VLOOKUP(D1062,#REF!,4,FALSE))/360,1)
),1," "),"")</f>
        <v/>
      </c>
      <c r="M1062" s="79" t="str">
        <f t="shared" si="53"/>
        <v/>
      </c>
      <c r="N1062" s="94"/>
      <c r="O1062" s="83"/>
      <c r="P1062" s="95"/>
      <c r="Q1062" s="96"/>
      <c r="R1062" s="97" t="str">
        <f>IF(AND(A1062&lt;&gt;0,B1062&lt;&gt;0,D1062&lt;&gt;0,C1062&lt;&gt;0,N1062&lt;&gt;0),(vol_de_nuit(B1062,D1062,A1062,C1062,N1062/24)*24),"")</f>
        <v/>
      </c>
      <c r="S1062" s="98"/>
      <c r="T1062" s="95"/>
      <c r="U1062" s="99"/>
      <c r="V1062" s="100"/>
      <c r="W1062" s="101"/>
      <c r="X1062" s="116" t="str">
        <f>IFERROR(IF(AND(VLOOKUP($F1062,'Aircraft list'!$A$4:$G$39,2,FALSE)="YES",VLOOKUP($F1062,'Aircraft list'!$A$4:$G$39,4,FALSE)="YES"),T1062,""),"")</f>
        <v/>
      </c>
      <c r="Y1062" s="115" t="str">
        <f>IFERROR(IF(AND(VLOOKUP($F1062,'Aircraft list'!$A$4:$G$39,2,FALSE)="YES",VLOOKUP($F1062,'Aircraft list'!$A$4:$G$39,4,FALSE)="YES"),V1062,""),"")</f>
        <v/>
      </c>
      <c r="Z1062" s="116" t="str">
        <f>IFERROR(IF(AND(VLOOKUP($F1062,'Aircraft list'!$A$4:$G$39,3,FALSE)="YES",VLOOKUP($F1062,'Aircraft list'!$A$4:$G$39,4,FALSE)="YES"),T1062,""),"")</f>
        <v/>
      </c>
      <c r="AA1062" s="115" t="str">
        <f>IFERROR(IF(AND(VLOOKUP($F1062,'Aircraft list'!$A$4:$G$39,3,FALSE)="YES",VLOOKUP($F1062,'Aircraft list'!$A$4:$G$39,4,FALSE)="YES"),V1062,""),"")</f>
        <v/>
      </c>
      <c r="AB1062" s="116" t="str">
        <f>IFERROR(IF(AND(VLOOKUP($F1062,'Aircraft list'!$A$4:$G$39,2,FALSE)="YES",VLOOKUP($F1062,'Aircraft list'!$A$4:$G$39,6,FALSE)="YES"),T1062,""),"")</f>
        <v/>
      </c>
      <c r="AC1062" s="115" t="str">
        <f>IFERROR(IF(AND(VLOOKUP($F1062,'Aircraft list'!$A$4:$G$39,2,FALSE)="YES",VLOOKUP($F1062,'Aircraft list'!$A$4:$G$39,6,FALSE)="YES"),V1062,""),"")</f>
        <v/>
      </c>
      <c r="AD1062" s="116" t="str">
        <f>IFERROR(IF(AND(VLOOKUP($F1062,'Aircraft list'!$A$4:$G$39,3,FALSE)="YES",VLOOKUP($F1062,'Aircraft list'!$A$4:$G$39,6,FALSE)="YES"),T1062,""),"")</f>
        <v/>
      </c>
      <c r="AE1062" s="117" t="str">
        <f>IFERROR(IF(AND(VLOOKUP($F1062,'Aircraft list'!$A$4:$G$39,3,FALSE)="YES",VLOOKUP($F1062,'Aircraft list'!$A$4:$G$39,6,FALSE)="YES"),U1062,""),"")</f>
        <v/>
      </c>
      <c r="AF1062" s="115" t="str">
        <f>IFERROR(IF(AND(VLOOKUP($F1062,'Aircraft list'!$A$4:$G$39,3,FALSE)="YES",VLOOKUP($F1062,'Aircraft list'!$A$4:$G$39,6,FALSE)="YES"),V1062,""),"")</f>
        <v/>
      </c>
      <c r="AG1062" s="116" t="str">
        <f>IFERROR(IF(VLOOKUP($F1062,'Aircraft list'!$A$4:$G$39,5,FALSE)="YES",T1062,""),"")</f>
        <v/>
      </c>
      <c r="AH1062" s="117" t="str">
        <f>IFERROR(IF(VLOOKUP($F1062,'Aircraft list'!$A$4:$G$39,5,FALSE)="YES",U1062,""),"")</f>
        <v/>
      </c>
      <c r="AI1062" s="115" t="str">
        <f>IFERROR(IF(VLOOKUP($F1062,'Aircraft list'!$A$4:$G$39,5,FALSE)="YES",V1062,""),"")</f>
        <v/>
      </c>
      <c r="AJ1062" s="101"/>
      <c r="AK1062" s="101"/>
      <c r="AL1062" s="101"/>
      <c r="AM1062" s="102" t="str">
        <f>IFERROR(IF(VLOOKUP($F1062,'Aircraft list'!$A$4:$G$39,7,FALSE)="YES",N1062,""),"")</f>
        <v/>
      </c>
      <c r="AN1062" s="112"/>
      <c r="AO1062" s="101"/>
      <c r="AP1062" s="101"/>
      <c r="AQ1062" s="101"/>
      <c r="AR1062" s="111"/>
      <c r="AS1062" s="102"/>
      <c r="AT1062" s="102"/>
    </row>
    <row r="1063" spans="1:46" s="50" customFormat="1">
      <c r="A1063" s="84"/>
      <c r="B1063" s="75"/>
      <c r="C1063" s="76"/>
      <c r="D1063" s="77"/>
      <c r="E1063" s="73" t="str">
        <f t="shared" si="51"/>
        <v/>
      </c>
      <c r="F1063" s="79"/>
      <c r="G1063" s="80"/>
      <c r="H1063" s="50" t="str">
        <f>IFERROR(IF(VLOOKUP(F1063,'Aircraft list'!$A$4:$T$59, 3,FALSE)="YES", "ME", "SE" )," ")</f>
        <v xml:space="preserve"> </v>
      </c>
      <c r="I1063" s="80"/>
      <c r="J1063" s="81" t="str">
        <f ca="1">IFERROR(IF(AND(
MOD(C1063-fctlontodouble(VLOOKUP(B1063,#REF!,4,FALSE))/360,1)&gt;=MOD((((MID((MID((IF(ISERR(A1063),"",fctsoleil(A1063,fctlattodouble(VLOOKUP(B1063,#REF!,3,FALSE)),fctlontodouble(VLOOKUP(B1063,#REF!,4,FALSE)),FALSE))),1,4)),1,2))*60+MID((MID((IF(ISERR(A1063),"",fctsoleil(A1063,fctlattodouble(VLOOKUP(B1063,#REF!,3,FALSE)),fctlontodouble(VLOOKUP(B1063,#REF!,4,FALSE)),FALSE))),1,4)),3,4))/(60*24))-fctlontodouble(VLOOKUP(B1063,#REF!,4,FALSE))/360,1),
MOD(C1063-fctlontodouble(VLOOKUP(B1063,#REF!,4,FALSE))/360,1)&lt;MOD((((MID((MID((IF(ISERR(A1063),"",fctsoleil(A1063,fctlattodouble(VLOOKUP(B1063,#REF!,3,FALSE)),fctlontodouble(VLOOKUP(B1063,#REF!,4,FALSE)),FALSE))),7,4)),1,2))*60+MID((MID((IF(ISERR(A1063),"",fctsoleil(A1063,fctlattodouble(VLOOKUP(B1063,#REF!,3,FALSE)),fctlontodouble(VLOOKUP(B1063,#REF!,4,FALSE)),FALSE))),7,4)),3,4))/(60*24))-fctlontodouble(VLOOKUP(B1063,#REF!,4,FALSE))/360,1)
),1,""),"")</f>
        <v/>
      </c>
      <c r="K1063" s="82" t="str">
        <f t="shared" si="52"/>
        <v/>
      </c>
      <c r="L1063" s="79" t="str">
        <f ca="1">IFERROR(IF(AND(
MOD(E1063-fctlontodouble(VLOOKUP(D1063,#REF!,4,FALSE))/360,1)&gt;=MOD((((MID((MID((IF(ISERR(A1063),"",fctsoleil(A1063,fctlattodouble(VLOOKUP(D1063,#REF!,3,FALSE)),fctlontodouble(VLOOKUP(D1063,#REF!,4,FALSE)),FALSE))),1,4)),1,2))*60+MID((MID((IF(ISERR(A1063),"",fctsoleil(A1063,fctlattodouble(VLOOKUP(D1063,#REF!,3,FALSE)),fctlontodouble(VLOOKUP(D1063,#REF!,4,FALSE)),FALSE))),1,4)),3,4))/(60*24))-fctlontodouble(VLOOKUP(D1063,#REF!,4,FALSE))/360,1),
MOD(E1063-fctlontodouble(VLOOKUP(D1063,#REF!,4,FALSE))/360,1)&lt;MOD((((MID((MID((IF(ISERR(A1063),"",fctsoleil(A1063,fctlattodouble(VLOOKUP(D1063,#REF!,3,FALSE)),fctlontodouble(VLOOKUP(D1063,#REF!,4,FALSE)),FALSE))),7,4)),1,2))*60+MID((MID((IF(ISERR(A1063),"",fctsoleil(A1063,fctlattodouble(VLOOKUP(D1063,#REF!,3,FALSE)),fctlontodouble(VLOOKUP(D1063,#REF!,4,FALSE)),FALSE))),7,4)),3,4))/(60*24))-fctlontodouble(VLOOKUP(D1063,#REF!,4,FALSE))/360,1)
),1," "),"")</f>
        <v/>
      </c>
      <c r="M1063" s="79" t="str">
        <f t="shared" si="53"/>
        <v/>
      </c>
      <c r="N1063" s="94"/>
      <c r="O1063" s="83"/>
      <c r="P1063" s="95"/>
      <c r="Q1063" s="96"/>
      <c r="R1063" s="97" t="str">
        <f>IF(AND(A1063&lt;&gt;0,B1063&lt;&gt;0,D1063&lt;&gt;0,C1063&lt;&gt;0,N1063&lt;&gt;0),(vol_de_nuit(B1063,D1063,A1063,C1063,N1063/24)*24),"")</f>
        <v/>
      </c>
      <c r="S1063" s="98"/>
      <c r="T1063" s="95"/>
      <c r="U1063" s="99"/>
      <c r="V1063" s="100"/>
      <c r="W1063" s="101"/>
      <c r="X1063" s="116" t="str">
        <f>IFERROR(IF(AND(VLOOKUP($F1063,'Aircraft list'!$A$4:$G$39,2,FALSE)="YES",VLOOKUP($F1063,'Aircraft list'!$A$4:$G$39,4,FALSE)="YES"),T1063,""),"")</f>
        <v/>
      </c>
      <c r="Y1063" s="115" t="str">
        <f>IFERROR(IF(AND(VLOOKUP($F1063,'Aircraft list'!$A$4:$G$39,2,FALSE)="YES",VLOOKUP($F1063,'Aircraft list'!$A$4:$G$39,4,FALSE)="YES"),V1063,""),"")</f>
        <v/>
      </c>
      <c r="Z1063" s="116" t="str">
        <f>IFERROR(IF(AND(VLOOKUP($F1063,'Aircraft list'!$A$4:$G$39,3,FALSE)="YES",VLOOKUP($F1063,'Aircraft list'!$A$4:$G$39,4,FALSE)="YES"),T1063,""),"")</f>
        <v/>
      </c>
      <c r="AA1063" s="115" t="str">
        <f>IFERROR(IF(AND(VLOOKUP($F1063,'Aircraft list'!$A$4:$G$39,3,FALSE)="YES",VLOOKUP($F1063,'Aircraft list'!$A$4:$G$39,4,FALSE)="YES"),V1063,""),"")</f>
        <v/>
      </c>
      <c r="AB1063" s="116" t="str">
        <f>IFERROR(IF(AND(VLOOKUP($F1063,'Aircraft list'!$A$4:$G$39,2,FALSE)="YES",VLOOKUP($F1063,'Aircraft list'!$A$4:$G$39,6,FALSE)="YES"),T1063,""),"")</f>
        <v/>
      </c>
      <c r="AC1063" s="115" t="str">
        <f>IFERROR(IF(AND(VLOOKUP($F1063,'Aircraft list'!$A$4:$G$39,2,FALSE)="YES",VLOOKUP($F1063,'Aircraft list'!$A$4:$G$39,6,FALSE)="YES"),V1063,""),"")</f>
        <v/>
      </c>
      <c r="AD1063" s="116" t="str">
        <f>IFERROR(IF(AND(VLOOKUP($F1063,'Aircraft list'!$A$4:$G$39,3,FALSE)="YES",VLOOKUP($F1063,'Aircraft list'!$A$4:$G$39,6,FALSE)="YES"),T1063,""),"")</f>
        <v/>
      </c>
      <c r="AE1063" s="117" t="str">
        <f>IFERROR(IF(AND(VLOOKUP($F1063,'Aircraft list'!$A$4:$G$39,3,FALSE)="YES",VLOOKUP($F1063,'Aircraft list'!$A$4:$G$39,6,FALSE)="YES"),U1063,""),"")</f>
        <v/>
      </c>
      <c r="AF1063" s="115" t="str">
        <f>IFERROR(IF(AND(VLOOKUP($F1063,'Aircraft list'!$A$4:$G$39,3,FALSE)="YES",VLOOKUP($F1063,'Aircraft list'!$A$4:$G$39,6,FALSE)="YES"),V1063,""),"")</f>
        <v/>
      </c>
      <c r="AG1063" s="116" t="str">
        <f>IFERROR(IF(VLOOKUP($F1063,'Aircraft list'!$A$4:$G$39,5,FALSE)="YES",T1063,""),"")</f>
        <v/>
      </c>
      <c r="AH1063" s="117" t="str">
        <f>IFERROR(IF(VLOOKUP($F1063,'Aircraft list'!$A$4:$G$39,5,FALSE)="YES",U1063,""),"")</f>
        <v/>
      </c>
      <c r="AI1063" s="115" t="str">
        <f>IFERROR(IF(VLOOKUP($F1063,'Aircraft list'!$A$4:$G$39,5,FALSE)="YES",V1063,""),"")</f>
        <v/>
      </c>
      <c r="AJ1063" s="101"/>
      <c r="AK1063" s="101"/>
      <c r="AL1063" s="101"/>
      <c r="AM1063" s="102" t="str">
        <f>IFERROR(IF(VLOOKUP($F1063,'Aircraft list'!$A$4:$G$39,7,FALSE)="YES",N1063,""),"")</f>
        <v/>
      </c>
      <c r="AN1063" s="112"/>
      <c r="AO1063" s="101"/>
      <c r="AP1063" s="101"/>
      <c r="AQ1063" s="101"/>
      <c r="AR1063" s="111"/>
      <c r="AS1063" s="102"/>
      <c r="AT1063" s="102"/>
    </row>
    <row r="1064" spans="1:46" s="50" customFormat="1">
      <c r="A1064" s="84"/>
      <c r="B1064" s="75"/>
      <c r="C1064" s="76"/>
      <c r="D1064" s="77"/>
      <c r="E1064" s="73" t="str">
        <f t="shared" si="51"/>
        <v/>
      </c>
      <c r="F1064" s="79"/>
      <c r="G1064" s="80"/>
      <c r="H1064" s="50" t="str">
        <f>IFERROR(IF(VLOOKUP(F1064,'Aircraft list'!$A$4:$T$59, 3,FALSE)="YES", "ME", "SE" )," ")</f>
        <v xml:space="preserve"> </v>
      </c>
      <c r="I1064" s="80"/>
      <c r="J1064" s="81" t="str">
        <f ca="1">IFERROR(IF(AND(
MOD(C1064-fctlontodouble(VLOOKUP(B1064,#REF!,4,FALSE))/360,1)&gt;=MOD((((MID((MID((IF(ISERR(A1064),"",fctsoleil(A1064,fctlattodouble(VLOOKUP(B1064,#REF!,3,FALSE)),fctlontodouble(VLOOKUP(B1064,#REF!,4,FALSE)),FALSE))),1,4)),1,2))*60+MID((MID((IF(ISERR(A1064),"",fctsoleil(A1064,fctlattodouble(VLOOKUP(B1064,#REF!,3,FALSE)),fctlontodouble(VLOOKUP(B1064,#REF!,4,FALSE)),FALSE))),1,4)),3,4))/(60*24))-fctlontodouble(VLOOKUP(B1064,#REF!,4,FALSE))/360,1),
MOD(C1064-fctlontodouble(VLOOKUP(B1064,#REF!,4,FALSE))/360,1)&lt;MOD((((MID((MID((IF(ISERR(A1064),"",fctsoleil(A1064,fctlattodouble(VLOOKUP(B1064,#REF!,3,FALSE)),fctlontodouble(VLOOKUP(B1064,#REF!,4,FALSE)),FALSE))),7,4)),1,2))*60+MID((MID((IF(ISERR(A1064),"",fctsoleil(A1064,fctlattodouble(VLOOKUP(B1064,#REF!,3,FALSE)),fctlontodouble(VLOOKUP(B1064,#REF!,4,FALSE)),FALSE))),7,4)),3,4))/(60*24))-fctlontodouble(VLOOKUP(B1064,#REF!,4,FALSE))/360,1)
),1,""),"")</f>
        <v/>
      </c>
      <c r="K1064" s="82" t="str">
        <f t="shared" si="52"/>
        <v/>
      </c>
      <c r="L1064" s="79" t="str">
        <f ca="1">IFERROR(IF(AND(
MOD(E1064-fctlontodouble(VLOOKUP(D1064,#REF!,4,FALSE))/360,1)&gt;=MOD((((MID((MID((IF(ISERR(A1064),"",fctsoleil(A1064,fctlattodouble(VLOOKUP(D1064,#REF!,3,FALSE)),fctlontodouble(VLOOKUP(D1064,#REF!,4,FALSE)),FALSE))),1,4)),1,2))*60+MID((MID((IF(ISERR(A1064),"",fctsoleil(A1064,fctlattodouble(VLOOKUP(D1064,#REF!,3,FALSE)),fctlontodouble(VLOOKUP(D1064,#REF!,4,FALSE)),FALSE))),1,4)),3,4))/(60*24))-fctlontodouble(VLOOKUP(D1064,#REF!,4,FALSE))/360,1),
MOD(E1064-fctlontodouble(VLOOKUP(D1064,#REF!,4,FALSE))/360,1)&lt;MOD((((MID((MID((IF(ISERR(A1064),"",fctsoleil(A1064,fctlattodouble(VLOOKUP(D1064,#REF!,3,FALSE)),fctlontodouble(VLOOKUP(D1064,#REF!,4,FALSE)),FALSE))),7,4)),1,2))*60+MID((MID((IF(ISERR(A1064),"",fctsoleil(A1064,fctlattodouble(VLOOKUP(D1064,#REF!,3,FALSE)),fctlontodouble(VLOOKUP(D1064,#REF!,4,FALSE)),FALSE))),7,4)),3,4))/(60*24))-fctlontodouble(VLOOKUP(D1064,#REF!,4,FALSE))/360,1)
),1," "),"")</f>
        <v/>
      </c>
      <c r="M1064" s="79" t="str">
        <f t="shared" si="53"/>
        <v/>
      </c>
      <c r="N1064" s="94"/>
      <c r="O1064" s="83"/>
      <c r="P1064" s="95"/>
      <c r="Q1064" s="96"/>
      <c r="R1064" s="97" t="str">
        <f>IF(AND(A1064&lt;&gt;0,B1064&lt;&gt;0,D1064&lt;&gt;0,C1064&lt;&gt;0,N1064&lt;&gt;0),(vol_de_nuit(B1064,D1064,A1064,C1064,N1064/24)*24),"")</f>
        <v/>
      </c>
      <c r="S1064" s="98"/>
      <c r="T1064" s="95"/>
      <c r="U1064" s="99"/>
      <c r="V1064" s="100"/>
      <c r="W1064" s="101"/>
      <c r="X1064" s="116" t="str">
        <f>IFERROR(IF(AND(VLOOKUP($F1064,'Aircraft list'!$A$4:$G$39,2,FALSE)="YES",VLOOKUP($F1064,'Aircraft list'!$A$4:$G$39,4,FALSE)="YES"),T1064,""),"")</f>
        <v/>
      </c>
      <c r="Y1064" s="115" t="str">
        <f>IFERROR(IF(AND(VLOOKUP($F1064,'Aircraft list'!$A$4:$G$39,2,FALSE)="YES",VLOOKUP($F1064,'Aircraft list'!$A$4:$G$39,4,FALSE)="YES"),V1064,""),"")</f>
        <v/>
      </c>
      <c r="Z1064" s="116" t="str">
        <f>IFERROR(IF(AND(VLOOKUP($F1064,'Aircraft list'!$A$4:$G$39,3,FALSE)="YES",VLOOKUP($F1064,'Aircraft list'!$A$4:$G$39,4,FALSE)="YES"),T1064,""),"")</f>
        <v/>
      </c>
      <c r="AA1064" s="115" t="str">
        <f>IFERROR(IF(AND(VLOOKUP($F1064,'Aircraft list'!$A$4:$G$39,3,FALSE)="YES",VLOOKUP($F1064,'Aircraft list'!$A$4:$G$39,4,FALSE)="YES"),V1064,""),"")</f>
        <v/>
      </c>
      <c r="AB1064" s="116" t="str">
        <f>IFERROR(IF(AND(VLOOKUP($F1064,'Aircraft list'!$A$4:$G$39,2,FALSE)="YES",VLOOKUP($F1064,'Aircraft list'!$A$4:$G$39,6,FALSE)="YES"),T1064,""),"")</f>
        <v/>
      </c>
      <c r="AC1064" s="115" t="str">
        <f>IFERROR(IF(AND(VLOOKUP($F1064,'Aircraft list'!$A$4:$G$39,2,FALSE)="YES",VLOOKUP($F1064,'Aircraft list'!$A$4:$G$39,6,FALSE)="YES"),V1064,""),"")</f>
        <v/>
      </c>
      <c r="AD1064" s="116" t="str">
        <f>IFERROR(IF(AND(VLOOKUP($F1064,'Aircraft list'!$A$4:$G$39,3,FALSE)="YES",VLOOKUP($F1064,'Aircraft list'!$A$4:$G$39,6,FALSE)="YES"),T1064,""),"")</f>
        <v/>
      </c>
      <c r="AE1064" s="117" t="str">
        <f>IFERROR(IF(AND(VLOOKUP($F1064,'Aircraft list'!$A$4:$G$39,3,FALSE)="YES",VLOOKUP($F1064,'Aircraft list'!$A$4:$G$39,6,FALSE)="YES"),U1064,""),"")</f>
        <v/>
      </c>
      <c r="AF1064" s="115" t="str">
        <f>IFERROR(IF(AND(VLOOKUP($F1064,'Aircraft list'!$A$4:$G$39,3,FALSE)="YES",VLOOKUP($F1064,'Aircraft list'!$A$4:$G$39,6,FALSE)="YES"),V1064,""),"")</f>
        <v/>
      </c>
      <c r="AG1064" s="116" t="str">
        <f>IFERROR(IF(VLOOKUP($F1064,'Aircraft list'!$A$4:$G$39,5,FALSE)="YES",T1064,""),"")</f>
        <v/>
      </c>
      <c r="AH1064" s="117" t="str">
        <f>IFERROR(IF(VLOOKUP($F1064,'Aircraft list'!$A$4:$G$39,5,FALSE)="YES",U1064,""),"")</f>
        <v/>
      </c>
      <c r="AI1064" s="115" t="str">
        <f>IFERROR(IF(VLOOKUP($F1064,'Aircraft list'!$A$4:$G$39,5,FALSE)="YES",V1064,""),"")</f>
        <v/>
      </c>
      <c r="AJ1064" s="101"/>
      <c r="AK1064" s="101"/>
      <c r="AL1064" s="101"/>
      <c r="AM1064" s="102" t="str">
        <f>IFERROR(IF(VLOOKUP($F1064,'Aircraft list'!$A$4:$G$39,7,FALSE)="YES",N1064,""),"")</f>
        <v/>
      </c>
      <c r="AN1064" s="112"/>
      <c r="AO1064" s="101"/>
      <c r="AP1064" s="101"/>
      <c r="AQ1064" s="101"/>
      <c r="AR1064" s="111"/>
      <c r="AS1064" s="102"/>
      <c r="AT1064" s="102"/>
    </row>
    <row r="1065" spans="1:46" s="50" customFormat="1">
      <c r="A1065" s="84"/>
      <c r="B1065" s="75"/>
      <c r="C1065" s="76"/>
      <c r="D1065" s="77"/>
      <c r="E1065" s="73" t="str">
        <f t="shared" si="51"/>
        <v/>
      </c>
      <c r="F1065" s="79"/>
      <c r="G1065" s="80"/>
      <c r="H1065" s="50" t="str">
        <f>IFERROR(IF(VLOOKUP(F1065,'Aircraft list'!$A$4:$T$59, 3,FALSE)="YES", "ME", "SE" )," ")</f>
        <v xml:space="preserve"> </v>
      </c>
      <c r="I1065" s="80"/>
      <c r="J1065" s="81" t="str">
        <f ca="1">IFERROR(IF(AND(
MOD(C1065-fctlontodouble(VLOOKUP(B1065,#REF!,4,FALSE))/360,1)&gt;=MOD((((MID((MID((IF(ISERR(A1065),"",fctsoleil(A1065,fctlattodouble(VLOOKUP(B1065,#REF!,3,FALSE)),fctlontodouble(VLOOKUP(B1065,#REF!,4,FALSE)),FALSE))),1,4)),1,2))*60+MID((MID((IF(ISERR(A1065),"",fctsoleil(A1065,fctlattodouble(VLOOKUP(B1065,#REF!,3,FALSE)),fctlontodouble(VLOOKUP(B1065,#REF!,4,FALSE)),FALSE))),1,4)),3,4))/(60*24))-fctlontodouble(VLOOKUP(B1065,#REF!,4,FALSE))/360,1),
MOD(C1065-fctlontodouble(VLOOKUP(B1065,#REF!,4,FALSE))/360,1)&lt;MOD((((MID((MID((IF(ISERR(A1065),"",fctsoleil(A1065,fctlattodouble(VLOOKUP(B1065,#REF!,3,FALSE)),fctlontodouble(VLOOKUP(B1065,#REF!,4,FALSE)),FALSE))),7,4)),1,2))*60+MID((MID((IF(ISERR(A1065),"",fctsoleil(A1065,fctlattodouble(VLOOKUP(B1065,#REF!,3,FALSE)),fctlontodouble(VLOOKUP(B1065,#REF!,4,FALSE)),FALSE))),7,4)),3,4))/(60*24))-fctlontodouble(VLOOKUP(B1065,#REF!,4,FALSE))/360,1)
),1,""),"")</f>
        <v/>
      </c>
      <c r="K1065" s="82" t="str">
        <f t="shared" si="52"/>
        <v/>
      </c>
      <c r="L1065" s="79" t="str">
        <f ca="1">IFERROR(IF(AND(
MOD(E1065-fctlontodouble(VLOOKUP(D1065,#REF!,4,FALSE))/360,1)&gt;=MOD((((MID((MID((IF(ISERR(A1065),"",fctsoleil(A1065,fctlattodouble(VLOOKUP(D1065,#REF!,3,FALSE)),fctlontodouble(VLOOKUP(D1065,#REF!,4,FALSE)),FALSE))),1,4)),1,2))*60+MID((MID((IF(ISERR(A1065),"",fctsoleil(A1065,fctlattodouble(VLOOKUP(D1065,#REF!,3,FALSE)),fctlontodouble(VLOOKUP(D1065,#REF!,4,FALSE)),FALSE))),1,4)),3,4))/(60*24))-fctlontodouble(VLOOKUP(D1065,#REF!,4,FALSE))/360,1),
MOD(E1065-fctlontodouble(VLOOKUP(D1065,#REF!,4,FALSE))/360,1)&lt;MOD((((MID((MID((IF(ISERR(A1065),"",fctsoleil(A1065,fctlattodouble(VLOOKUP(D1065,#REF!,3,FALSE)),fctlontodouble(VLOOKUP(D1065,#REF!,4,FALSE)),FALSE))),7,4)),1,2))*60+MID((MID((IF(ISERR(A1065),"",fctsoleil(A1065,fctlattodouble(VLOOKUP(D1065,#REF!,3,FALSE)),fctlontodouble(VLOOKUP(D1065,#REF!,4,FALSE)),FALSE))),7,4)),3,4))/(60*24))-fctlontodouble(VLOOKUP(D1065,#REF!,4,FALSE))/360,1)
),1," "),"")</f>
        <v/>
      </c>
      <c r="M1065" s="79" t="str">
        <f t="shared" si="53"/>
        <v/>
      </c>
      <c r="N1065" s="94"/>
      <c r="O1065" s="83"/>
      <c r="P1065" s="95"/>
      <c r="Q1065" s="96"/>
      <c r="R1065" s="97" t="str">
        <f>IF(AND(A1065&lt;&gt;0,B1065&lt;&gt;0,D1065&lt;&gt;0,C1065&lt;&gt;0,N1065&lt;&gt;0),(vol_de_nuit(B1065,D1065,A1065,C1065,N1065/24)*24),"")</f>
        <v/>
      </c>
      <c r="S1065" s="98"/>
      <c r="T1065" s="95"/>
      <c r="U1065" s="99"/>
      <c r="V1065" s="100"/>
      <c r="W1065" s="101"/>
      <c r="X1065" s="116" t="str">
        <f>IFERROR(IF(AND(VLOOKUP($F1065,'Aircraft list'!$A$4:$G$39,2,FALSE)="YES",VLOOKUP($F1065,'Aircraft list'!$A$4:$G$39,4,FALSE)="YES"),T1065,""),"")</f>
        <v/>
      </c>
      <c r="Y1065" s="115" t="str">
        <f>IFERROR(IF(AND(VLOOKUP($F1065,'Aircraft list'!$A$4:$G$39,2,FALSE)="YES",VLOOKUP($F1065,'Aircraft list'!$A$4:$G$39,4,FALSE)="YES"),V1065,""),"")</f>
        <v/>
      </c>
      <c r="Z1065" s="116" t="str">
        <f>IFERROR(IF(AND(VLOOKUP($F1065,'Aircraft list'!$A$4:$G$39,3,FALSE)="YES",VLOOKUP($F1065,'Aircraft list'!$A$4:$G$39,4,FALSE)="YES"),T1065,""),"")</f>
        <v/>
      </c>
      <c r="AA1065" s="115" t="str">
        <f>IFERROR(IF(AND(VLOOKUP($F1065,'Aircraft list'!$A$4:$G$39,3,FALSE)="YES",VLOOKUP($F1065,'Aircraft list'!$A$4:$G$39,4,FALSE)="YES"),V1065,""),"")</f>
        <v/>
      </c>
      <c r="AB1065" s="116" t="str">
        <f>IFERROR(IF(AND(VLOOKUP($F1065,'Aircraft list'!$A$4:$G$39,2,FALSE)="YES",VLOOKUP($F1065,'Aircraft list'!$A$4:$G$39,6,FALSE)="YES"),T1065,""),"")</f>
        <v/>
      </c>
      <c r="AC1065" s="115" t="str">
        <f>IFERROR(IF(AND(VLOOKUP($F1065,'Aircraft list'!$A$4:$G$39,2,FALSE)="YES",VLOOKUP($F1065,'Aircraft list'!$A$4:$G$39,6,FALSE)="YES"),V1065,""),"")</f>
        <v/>
      </c>
      <c r="AD1065" s="116" t="str">
        <f>IFERROR(IF(AND(VLOOKUP($F1065,'Aircraft list'!$A$4:$G$39,3,FALSE)="YES",VLOOKUP($F1065,'Aircraft list'!$A$4:$G$39,6,FALSE)="YES"),T1065,""),"")</f>
        <v/>
      </c>
      <c r="AE1065" s="117" t="str">
        <f>IFERROR(IF(AND(VLOOKUP($F1065,'Aircraft list'!$A$4:$G$39,3,FALSE)="YES",VLOOKUP($F1065,'Aircraft list'!$A$4:$G$39,6,FALSE)="YES"),U1065,""),"")</f>
        <v/>
      </c>
      <c r="AF1065" s="115" t="str">
        <f>IFERROR(IF(AND(VLOOKUP($F1065,'Aircraft list'!$A$4:$G$39,3,FALSE)="YES",VLOOKUP($F1065,'Aircraft list'!$A$4:$G$39,6,FALSE)="YES"),V1065,""),"")</f>
        <v/>
      </c>
      <c r="AG1065" s="116" t="str">
        <f>IFERROR(IF(VLOOKUP($F1065,'Aircraft list'!$A$4:$G$39,5,FALSE)="YES",T1065,""),"")</f>
        <v/>
      </c>
      <c r="AH1065" s="117" t="str">
        <f>IFERROR(IF(VLOOKUP($F1065,'Aircraft list'!$A$4:$G$39,5,FALSE)="YES",U1065,""),"")</f>
        <v/>
      </c>
      <c r="AI1065" s="115" t="str">
        <f>IFERROR(IF(VLOOKUP($F1065,'Aircraft list'!$A$4:$G$39,5,FALSE)="YES",V1065,""),"")</f>
        <v/>
      </c>
      <c r="AJ1065" s="101"/>
      <c r="AK1065" s="101"/>
      <c r="AL1065" s="101"/>
      <c r="AM1065" s="102" t="str">
        <f>IFERROR(IF(VLOOKUP($F1065,'Aircraft list'!$A$4:$G$39,7,FALSE)="YES",N1065,""),"")</f>
        <v/>
      </c>
      <c r="AN1065" s="112"/>
      <c r="AO1065" s="101"/>
      <c r="AP1065" s="101"/>
      <c r="AQ1065" s="101"/>
      <c r="AR1065" s="111"/>
      <c r="AS1065" s="102"/>
      <c r="AT1065" s="102"/>
    </row>
    <row r="1066" spans="1:46" s="50" customFormat="1">
      <c r="A1066" s="84"/>
      <c r="B1066" s="75"/>
      <c r="C1066" s="76"/>
      <c r="D1066" s="77"/>
      <c r="E1066" s="73" t="str">
        <f t="shared" si="51"/>
        <v/>
      </c>
      <c r="F1066" s="79"/>
      <c r="G1066" s="80"/>
      <c r="H1066" s="50" t="str">
        <f>IFERROR(IF(VLOOKUP(F1066,'Aircraft list'!$A$4:$T$59, 3,FALSE)="YES", "ME", "SE" )," ")</f>
        <v xml:space="preserve"> </v>
      </c>
      <c r="I1066" s="80"/>
      <c r="J1066" s="81" t="str">
        <f ca="1">IFERROR(IF(AND(
MOD(C1066-fctlontodouble(VLOOKUP(B1066,#REF!,4,FALSE))/360,1)&gt;=MOD((((MID((MID((IF(ISERR(A1066),"",fctsoleil(A1066,fctlattodouble(VLOOKUP(B1066,#REF!,3,FALSE)),fctlontodouble(VLOOKUP(B1066,#REF!,4,FALSE)),FALSE))),1,4)),1,2))*60+MID((MID((IF(ISERR(A1066),"",fctsoleil(A1066,fctlattodouble(VLOOKUP(B1066,#REF!,3,FALSE)),fctlontodouble(VLOOKUP(B1066,#REF!,4,FALSE)),FALSE))),1,4)),3,4))/(60*24))-fctlontodouble(VLOOKUP(B1066,#REF!,4,FALSE))/360,1),
MOD(C1066-fctlontodouble(VLOOKUP(B1066,#REF!,4,FALSE))/360,1)&lt;MOD((((MID((MID((IF(ISERR(A1066),"",fctsoleil(A1066,fctlattodouble(VLOOKUP(B1066,#REF!,3,FALSE)),fctlontodouble(VLOOKUP(B1066,#REF!,4,FALSE)),FALSE))),7,4)),1,2))*60+MID((MID((IF(ISERR(A1066),"",fctsoleil(A1066,fctlattodouble(VLOOKUP(B1066,#REF!,3,FALSE)),fctlontodouble(VLOOKUP(B1066,#REF!,4,FALSE)),FALSE))),7,4)),3,4))/(60*24))-fctlontodouble(VLOOKUP(B1066,#REF!,4,FALSE))/360,1)
),1,""),"")</f>
        <v/>
      </c>
      <c r="K1066" s="82" t="str">
        <f t="shared" si="52"/>
        <v/>
      </c>
      <c r="L1066" s="79" t="str">
        <f ca="1">IFERROR(IF(AND(
MOD(E1066-fctlontodouble(VLOOKUP(D1066,#REF!,4,FALSE))/360,1)&gt;=MOD((((MID((MID((IF(ISERR(A1066),"",fctsoleil(A1066,fctlattodouble(VLOOKUP(D1066,#REF!,3,FALSE)),fctlontodouble(VLOOKUP(D1066,#REF!,4,FALSE)),FALSE))),1,4)),1,2))*60+MID((MID((IF(ISERR(A1066),"",fctsoleil(A1066,fctlattodouble(VLOOKUP(D1066,#REF!,3,FALSE)),fctlontodouble(VLOOKUP(D1066,#REF!,4,FALSE)),FALSE))),1,4)),3,4))/(60*24))-fctlontodouble(VLOOKUP(D1066,#REF!,4,FALSE))/360,1),
MOD(E1066-fctlontodouble(VLOOKUP(D1066,#REF!,4,FALSE))/360,1)&lt;MOD((((MID((MID((IF(ISERR(A1066),"",fctsoleil(A1066,fctlattodouble(VLOOKUP(D1066,#REF!,3,FALSE)),fctlontodouble(VLOOKUP(D1066,#REF!,4,FALSE)),FALSE))),7,4)),1,2))*60+MID((MID((IF(ISERR(A1066),"",fctsoleil(A1066,fctlattodouble(VLOOKUP(D1066,#REF!,3,FALSE)),fctlontodouble(VLOOKUP(D1066,#REF!,4,FALSE)),FALSE))),7,4)),3,4))/(60*24))-fctlontodouble(VLOOKUP(D1066,#REF!,4,FALSE))/360,1)
),1," "),"")</f>
        <v/>
      </c>
      <c r="M1066" s="79" t="str">
        <f t="shared" si="53"/>
        <v/>
      </c>
      <c r="N1066" s="94"/>
      <c r="O1066" s="83"/>
      <c r="P1066" s="95"/>
      <c r="Q1066" s="96"/>
      <c r="R1066" s="97" t="str">
        <f>IF(AND(A1066&lt;&gt;0,B1066&lt;&gt;0,D1066&lt;&gt;0,C1066&lt;&gt;0,N1066&lt;&gt;0),(vol_de_nuit(B1066,D1066,A1066,C1066,N1066/24)*24),"")</f>
        <v/>
      </c>
      <c r="S1066" s="98"/>
      <c r="T1066" s="95"/>
      <c r="U1066" s="99"/>
      <c r="V1066" s="100"/>
      <c r="W1066" s="101"/>
      <c r="X1066" s="116" t="str">
        <f>IFERROR(IF(AND(VLOOKUP($F1066,'Aircraft list'!$A$4:$G$39,2,FALSE)="YES",VLOOKUP($F1066,'Aircraft list'!$A$4:$G$39,4,FALSE)="YES"),T1066,""),"")</f>
        <v/>
      </c>
      <c r="Y1066" s="115" t="str">
        <f>IFERROR(IF(AND(VLOOKUP($F1066,'Aircraft list'!$A$4:$G$39,2,FALSE)="YES",VLOOKUP($F1066,'Aircraft list'!$A$4:$G$39,4,FALSE)="YES"),V1066,""),"")</f>
        <v/>
      </c>
      <c r="Z1066" s="116" t="str">
        <f>IFERROR(IF(AND(VLOOKUP($F1066,'Aircraft list'!$A$4:$G$39,3,FALSE)="YES",VLOOKUP($F1066,'Aircraft list'!$A$4:$G$39,4,FALSE)="YES"),T1066,""),"")</f>
        <v/>
      </c>
      <c r="AA1066" s="115" t="str">
        <f>IFERROR(IF(AND(VLOOKUP($F1066,'Aircraft list'!$A$4:$G$39,3,FALSE)="YES",VLOOKUP($F1066,'Aircraft list'!$A$4:$G$39,4,FALSE)="YES"),V1066,""),"")</f>
        <v/>
      </c>
      <c r="AB1066" s="116" t="str">
        <f>IFERROR(IF(AND(VLOOKUP($F1066,'Aircraft list'!$A$4:$G$39,2,FALSE)="YES",VLOOKUP($F1066,'Aircraft list'!$A$4:$G$39,6,FALSE)="YES"),T1066,""),"")</f>
        <v/>
      </c>
      <c r="AC1066" s="115" t="str">
        <f>IFERROR(IF(AND(VLOOKUP($F1066,'Aircraft list'!$A$4:$G$39,2,FALSE)="YES",VLOOKUP($F1066,'Aircraft list'!$A$4:$G$39,6,FALSE)="YES"),V1066,""),"")</f>
        <v/>
      </c>
      <c r="AD1066" s="116" t="str">
        <f>IFERROR(IF(AND(VLOOKUP($F1066,'Aircraft list'!$A$4:$G$39,3,FALSE)="YES",VLOOKUP($F1066,'Aircraft list'!$A$4:$G$39,6,FALSE)="YES"),T1066,""),"")</f>
        <v/>
      </c>
      <c r="AE1066" s="117" t="str">
        <f>IFERROR(IF(AND(VLOOKUP($F1066,'Aircraft list'!$A$4:$G$39,3,FALSE)="YES",VLOOKUP($F1066,'Aircraft list'!$A$4:$G$39,6,FALSE)="YES"),U1066,""),"")</f>
        <v/>
      </c>
      <c r="AF1066" s="115" t="str">
        <f>IFERROR(IF(AND(VLOOKUP($F1066,'Aircraft list'!$A$4:$G$39,3,FALSE)="YES",VLOOKUP($F1066,'Aircraft list'!$A$4:$G$39,6,FALSE)="YES"),V1066,""),"")</f>
        <v/>
      </c>
      <c r="AG1066" s="116" t="str">
        <f>IFERROR(IF(VLOOKUP($F1066,'Aircraft list'!$A$4:$G$39,5,FALSE)="YES",T1066,""),"")</f>
        <v/>
      </c>
      <c r="AH1066" s="117" t="str">
        <f>IFERROR(IF(VLOOKUP($F1066,'Aircraft list'!$A$4:$G$39,5,FALSE)="YES",U1066,""),"")</f>
        <v/>
      </c>
      <c r="AI1066" s="115" t="str">
        <f>IFERROR(IF(VLOOKUP($F1066,'Aircraft list'!$A$4:$G$39,5,FALSE)="YES",V1066,""),"")</f>
        <v/>
      </c>
      <c r="AJ1066" s="101"/>
      <c r="AK1066" s="101"/>
      <c r="AL1066" s="101"/>
      <c r="AM1066" s="102" t="str">
        <f>IFERROR(IF(VLOOKUP($F1066,'Aircraft list'!$A$4:$G$39,7,FALSE)="YES",N1066,""),"")</f>
        <v/>
      </c>
      <c r="AN1066" s="112"/>
      <c r="AO1066" s="101"/>
      <c r="AP1066" s="101"/>
      <c r="AQ1066" s="101"/>
      <c r="AR1066" s="111"/>
      <c r="AS1066" s="102"/>
      <c r="AT1066" s="102"/>
    </row>
    <row r="1067" spans="1:46" s="50" customFormat="1">
      <c r="A1067" s="84"/>
      <c r="B1067" s="75"/>
      <c r="C1067" s="76"/>
      <c r="D1067" s="77"/>
      <c r="E1067" s="73" t="str">
        <f t="shared" si="51"/>
        <v/>
      </c>
      <c r="F1067" s="79"/>
      <c r="G1067" s="80"/>
      <c r="H1067" s="50" t="str">
        <f>IFERROR(IF(VLOOKUP(F1067,'Aircraft list'!$A$4:$T$59, 3,FALSE)="YES", "ME", "SE" )," ")</f>
        <v xml:space="preserve"> </v>
      </c>
      <c r="I1067" s="80"/>
      <c r="J1067" s="81" t="str">
        <f ca="1">IFERROR(IF(AND(
MOD(C1067-fctlontodouble(VLOOKUP(B1067,#REF!,4,FALSE))/360,1)&gt;=MOD((((MID((MID((IF(ISERR(A1067),"",fctsoleil(A1067,fctlattodouble(VLOOKUP(B1067,#REF!,3,FALSE)),fctlontodouble(VLOOKUP(B1067,#REF!,4,FALSE)),FALSE))),1,4)),1,2))*60+MID((MID((IF(ISERR(A1067),"",fctsoleil(A1067,fctlattodouble(VLOOKUP(B1067,#REF!,3,FALSE)),fctlontodouble(VLOOKUP(B1067,#REF!,4,FALSE)),FALSE))),1,4)),3,4))/(60*24))-fctlontodouble(VLOOKUP(B1067,#REF!,4,FALSE))/360,1),
MOD(C1067-fctlontodouble(VLOOKUP(B1067,#REF!,4,FALSE))/360,1)&lt;MOD((((MID((MID((IF(ISERR(A1067),"",fctsoleil(A1067,fctlattodouble(VLOOKUP(B1067,#REF!,3,FALSE)),fctlontodouble(VLOOKUP(B1067,#REF!,4,FALSE)),FALSE))),7,4)),1,2))*60+MID((MID((IF(ISERR(A1067),"",fctsoleil(A1067,fctlattodouble(VLOOKUP(B1067,#REF!,3,FALSE)),fctlontodouble(VLOOKUP(B1067,#REF!,4,FALSE)),FALSE))),7,4)),3,4))/(60*24))-fctlontodouble(VLOOKUP(B1067,#REF!,4,FALSE))/360,1)
),1,""),"")</f>
        <v/>
      </c>
      <c r="K1067" s="82" t="str">
        <f t="shared" si="52"/>
        <v/>
      </c>
      <c r="L1067" s="79" t="str">
        <f ca="1">IFERROR(IF(AND(
MOD(E1067-fctlontodouble(VLOOKUP(D1067,#REF!,4,FALSE))/360,1)&gt;=MOD((((MID((MID((IF(ISERR(A1067),"",fctsoleil(A1067,fctlattodouble(VLOOKUP(D1067,#REF!,3,FALSE)),fctlontodouble(VLOOKUP(D1067,#REF!,4,FALSE)),FALSE))),1,4)),1,2))*60+MID((MID((IF(ISERR(A1067),"",fctsoleil(A1067,fctlattodouble(VLOOKUP(D1067,#REF!,3,FALSE)),fctlontodouble(VLOOKUP(D1067,#REF!,4,FALSE)),FALSE))),1,4)),3,4))/(60*24))-fctlontodouble(VLOOKUP(D1067,#REF!,4,FALSE))/360,1),
MOD(E1067-fctlontodouble(VLOOKUP(D1067,#REF!,4,FALSE))/360,1)&lt;MOD((((MID((MID((IF(ISERR(A1067),"",fctsoleil(A1067,fctlattodouble(VLOOKUP(D1067,#REF!,3,FALSE)),fctlontodouble(VLOOKUP(D1067,#REF!,4,FALSE)),FALSE))),7,4)),1,2))*60+MID((MID((IF(ISERR(A1067),"",fctsoleil(A1067,fctlattodouble(VLOOKUP(D1067,#REF!,3,FALSE)),fctlontodouble(VLOOKUP(D1067,#REF!,4,FALSE)),FALSE))),7,4)),3,4))/(60*24))-fctlontodouble(VLOOKUP(D1067,#REF!,4,FALSE))/360,1)
),1," "),"")</f>
        <v/>
      </c>
      <c r="M1067" s="79" t="str">
        <f t="shared" si="53"/>
        <v/>
      </c>
      <c r="N1067" s="94"/>
      <c r="O1067" s="83"/>
      <c r="P1067" s="95"/>
      <c r="Q1067" s="96"/>
      <c r="R1067" s="97" t="str">
        <f>IF(AND(A1067&lt;&gt;0,B1067&lt;&gt;0,D1067&lt;&gt;0,C1067&lt;&gt;0,N1067&lt;&gt;0),(vol_de_nuit(B1067,D1067,A1067,C1067,N1067/24)*24),"")</f>
        <v/>
      </c>
      <c r="S1067" s="98"/>
      <c r="T1067" s="95"/>
      <c r="U1067" s="99"/>
      <c r="V1067" s="100"/>
      <c r="W1067" s="101"/>
      <c r="X1067" s="116" t="str">
        <f>IFERROR(IF(AND(VLOOKUP($F1067,'Aircraft list'!$A$4:$G$39,2,FALSE)="YES",VLOOKUP($F1067,'Aircraft list'!$A$4:$G$39,4,FALSE)="YES"),T1067,""),"")</f>
        <v/>
      </c>
      <c r="Y1067" s="115" t="str">
        <f>IFERROR(IF(AND(VLOOKUP($F1067,'Aircraft list'!$A$4:$G$39,2,FALSE)="YES",VLOOKUP($F1067,'Aircraft list'!$A$4:$G$39,4,FALSE)="YES"),V1067,""),"")</f>
        <v/>
      </c>
      <c r="Z1067" s="116" t="str">
        <f>IFERROR(IF(AND(VLOOKUP($F1067,'Aircraft list'!$A$4:$G$39,3,FALSE)="YES",VLOOKUP($F1067,'Aircraft list'!$A$4:$G$39,4,FALSE)="YES"),T1067,""),"")</f>
        <v/>
      </c>
      <c r="AA1067" s="115" t="str">
        <f>IFERROR(IF(AND(VLOOKUP($F1067,'Aircraft list'!$A$4:$G$39,3,FALSE)="YES",VLOOKUP($F1067,'Aircraft list'!$A$4:$G$39,4,FALSE)="YES"),V1067,""),"")</f>
        <v/>
      </c>
      <c r="AB1067" s="116" t="str">
        <f>IFERROR(IF(AND(VLOOKUP($F1067,'Aircraft list'!$A$4:$G$39,2,FALSE)="YES",VLOOKUP($F1067,'Aircraft list'!$A$4:$G$39,6,FALSE)="YES"),T1067,""),"")</f>
        <v/>
      </c>
      <c r="AC1067" s="115" t="str">
        <f>IFERROR(IF(AND(VLOOKUP($F1067,'Aircraft list'!$A$4:$G$39,2,FALSE)="YES",VLOOKUP($F1067,'Aircraft list'!$A$4:$G$39,6,FALSE)="YES"),V1067,""),"")</f>
        <v/>
      </c>
      <c r="AD1067" s="116" t="str">
        <f>IFERROR(IF(AND(VLOOKUP($F1067,'Aircraft list'!$A$4:$G$39,3,FALSE)="YES",VLOOKUP($F1067,'Aircraft list'!$A$4:$G$39,6,FALSE)="YES"),T1067,""),"")</f>
        <v/>
      </c>
      <c r="AE1067" s="117" t="str">
        <f>IFERROR(IF(AND(VLOOKUP($F1067,'Aircraft list'!$A$4:$G$39,3,FALSE)="YES",VLOOKUP($F1067,'Aircraft list'!$A$4:$G$39,6,FALSE)="YES"),U1067,""),"")</f>
        <v/>
      </c>
      <c r="AF1067" s="115" t="str">
        <f>IFERROR(IF(AND(VLOOKUP($F1067,'Aircraft list'!$A$4:$G$39,3,FALSE)="YES",VLOOKUP($F1067,'Aircraft list'!$A$4:$G$39,6,FALSE)="YES"),V1067,""),"")</f>
        <v/>
      </c>
      <c r="AG1067" s="116" t="str">
        <f>IFERROR(IF(VLOOKUP($F1067,'Aircraft list'!$A$4:$G$39,5,FALSE)="YES",T1067,""),"")</f>
        <v/>
      </c>
      <c r="AH1067" s="117" t="str">
        <f>IFERROR(IF(VLOOKUP($F1067,'Aircraft list'!$A$4:$G$39,5,FALSE)="YES",U1067,""),"")</f>
        <v/>
      </c>
      <c r="AI1067" s="115" t="str">
        <f>IFERROR(IF(VLOOKUP($F1067,'Aircraft list'!$A$4:$G$39,5,FALSE)="YES",V1067,""),"")</f>
        <v/>
      </c>
      <c r="AJ1067" s="101"/>
      <c r="AK1067" s="101"/>
      <c r="AL1067" s="101"/>
      <c r="AM1067" s="102" t="str">
        <f>IFERROR(IF(VLOOKUP($F1067,'Aircraft list'!$A$4:$G$39,7,FALSE)="YES",N1067,""),"")</f>
        <v/>
      </c>
      <c r="AN1067" s="112"/>
      <c r="AO1067" s="101"/>
      <c r="AP1067" s="101"/>
      <c r="AQ1067" s="101"/>
      <c r="AR1067" s="111"/>
      <c r="AS1067" s="102"/>
      <c r="AT1067" s="102"/>
    </row>
    <row r="1068" spans="1:46" s="50" customFormat="1">
      <c r="A1068" s="84"/>
      <c r="B1068" s="75"/>
      <c r="C1068" s="76"/>
      <c r="D1068" s="77"/>
      <c r="E1068" s="73" t="str">
        <f t="shared" si="51"/>
        <v/>
      </c>
      <c r="F1068" s="79"/>
      <c r="G1068" s="80"/>
      <c r="H1068" s="50" t="str">
        <f>IFERROR(IF(VLOOKUP(F1068,'Aircraft list'!$A$4:$T$59, 3,FALSE)="YES", "ME", "SE" )," ")</f>
        <v xml:space="preserve"> </v>
      </c>
      <c r="I1068" s="80"/>
      <c r="J1068" s="81" t="str">
        <f ca="1">IFERROR(IF(AND(
MOD(C1068-fctlontodouble(VLOOKUP(B1068,#REF!,4,FALSE))/360,1)&gt;=MOD((((MID((MID((IF(ISERR(A1068),"",fctsoleil(A1068,fctlattodouble(VLOOKUP(B1068,#REF!,3,FALSE)),fctlontodouble(VLOOKUP(B1068,#REF!,4,FALSE)),FALSE))),1,4)),1,2))*60+MID((MID((IF(ISERR(A1068),"",fctsoleil(A1068,fctlattodouble(VLOOKUP(B1068,#REF!,3,FALSE)),fctlontodouble(VLOOKUP(B1068,#REF!,4,FALSE)),FALSE))),1,4)),3,4))/(60*24))-fctlontodouble(VLOOKUP(B1068,#REF!,4,FALSE))/360,1),
MOD(C1068-fctlontodouble(VLOOKUP(B1068,#REF!,4,FALSE))/360,1)&lt;MOD((((MID((MID((IF(ISERR(A1068),"",fctsoleil(A1068,fctlattodouble(VLOOKUP(B1068,#REF!,3,FALSE)),fctlontodouble(VLOOKUP(B1068,#REF!,4,FALSE)),FALSE))),7,4)),1,2))*60+MID((MID((IF(ISERR(A1068),"",fctsoleil(A1068,fctlattodouble(VLOOKUP(B1068,#REF!,3,FALSE)),fctlontodouble(VLOOKUP(B1068,#REF!,4,FALSE)),FALSE))),7,4)),3,4))/(60*24))-fctlontodouble(VLOOKUP(B1068,#REF!,4,FALSE))/360,1)
),1,""),"")</f>
        <v/>
      </c>
      <c r="K1068" s="82" t="str">
        <f t="shared" si="52"/>
        <v/>
      </c>
      <c r="L1068" s="79" t="str">
        <f ca="1">IFERROR(IF(AND(
MOD(E1068-fctlontodouble(VLOOKUP(D1068,#REF!,4,FALSE))/360,1)&gt;=MOD((((MID((MID((IF(ISERR(A1068),"",fctsoleil(A1068,fctlattodouble(VLOOKUP(D1068,#REF!,3,FALSE)),fctlontodouble(VLOOKUP(D1068,#REF!,4,FALSE)),FALSE))),1,4)),1,2))*60+MID((MID((IF(ISERR(A1068),"",fctsoleil(A1068,fctlattodouble(VLOOKUP(D1068,#REF!,3,FALSE)),fctlontodouble(VLOOKUP(D1068,#REF!,4,FALSE)),FALSE))),1,4)),3,4))/(60*24))-fctlontodouble(VLOOKUP(D1068,#REF!,4,FALSE))/360,1),
MOD(E1068-fctlontodouble(VLOOKUP(D1068,#REF!,4,FALSE))/360,1)&lt;MOD((((MID((MID((IF(ISERR(A1068),"",fctsoleil(A1068,fctlattodouble(VLOOKUP(D1068,#REF!,3,FALSE)),fctlontodouble(VLOOKUP(D1068,#REF!,4,FALSE)),FALSE))),7,4)),1,2))*60+MID((MID((IF(ISERR(A1068),"",fctsoleil(A1068,fctlattodouble(VLOOKUP(D1068,#REF!,3,FALSE)),fctlontodouble(VLOOKUP(D1068,#REF!,4,FALSE)),FALSE))),7,4)),3,4))/(60*24))-fctlontodouble(VLOOKUP(D1068,#REF!,4,FALSE))/360,1)
),1," "),"")</f>
        <v/>
      </c>
      <c r="M1068" s="79" t="str">
        <f t="shared" si="53"/>
        <v/>
      </c>
      <c r="N1068" s="94"/>
      <c r="O1068" s="83"/>
      <c r="P1068" s="95"/>
      <c r="Q1068" s="96"/>
      <c r="R1068" s="97" t="str">
        <f>IF(AND(A1068&lt;&gt;0,B1068&lt;&gt;0,D1068&lt;&gt;0,C1068&lt;&gt;0,N1068&lt;&gt;0),(vol_de_nuit(B1068,D1068,A1068,C1068,N1068/24)*24),"")</f>
        <v/>
      </c>
      <c r="S1068" s="98"/>
      <c r="T1068" s="95"/>
      <c r="U1068" s="99"/>
      <c r="V1068" s="100"/>
      <c r="W1068" s="101"/>
      <c r="X1068" s="116" t="str">
        <f>IFERROR(IF(AND(VLOOKUP($F1068,'Aircraft list'!$A$4:$G$39,2,FALSE)="YES",VLOOKUP($F1068,'Aircraft list'!$A$4:$G$39,4,FALSE)="YES"),T1068,""),"")</f>
        <v/>
      </c>
      <c r="Y1068" s="115" t="str">
        <f>IFERROR(IF(AND(VLOOKUP($F1068,'Aircraft list'!$A$4:$G$39,2,FALSE)="YES",VLOOKUP($F1068,'Aircraft list'!$A$4:$G$39,4,FALSE)="YES"),V1068,""),"")</f>
        <v/>
      </c>
      <c r="Z1068" s="116" t="str">
        <f>IFERROR(IF(AND(VLOOKUP($F1068,'Aircraft list'!$A$4:$G$39,3,FALSE)="YES",VLOOKUP($F1068,'Aircraft list'!$A$4:$G$39,4,FALSE)="YES"),T1068,""),"")</f>
        <v/>
      </c>
      <c r="AA1068" s="115" t="str">
        <f>IFERROR(IF(AND(VLOOKUP($F1068,'Aircraft list'!$A$4:$G$39,3,FALSE)="YES",VLOOKUP($F1068,'Aircraft list'!$A$4:$G$39,4,FALSE)="YES"),V1068,""),"")</f>
        <v/>
      </c>
      <c r="AB1068" s="116" t="str">
        <f>IFERROR(IF(AND(VLOOKUP($F1068,'Aircraft list'!$A$4:$G$39,2,FALSE)="YES",VLOOKUP($F1068,'Aircraft list'!$A$4:$G$39,6,FALSE)="YES"),T1068,""),"")</f>
        <v/>
      </c>
      <c r="AC1068" s="115" t="str">
        <f>IFERROR(IF(AND(VLOOKUP($F1068,'Aircraft list'!$A$4:$G$39,2,FALSE)="YES",VLOOKUP($F1068,'Aircraft list'!$A$4:$G$39,6,FALSE)="YES"),V1068,""),"")</f>
        <v/>
      </c>
      <c r="AD1068" s="116" t="str">
        <f>IFERROR(IF(AND(VLOOKUP($F1068,'Aircraft list'!$A$4:$G$39,3,FALSE)="YES",VLOOKUP($F1068,'Aircraft list'!$A$4:$G$39,6,FALSE)="YES"),T1068,""),"")</f>
        <v/>
      </c>
      <c r="AE1068" s="117" t="str">
        <f>IFERROR(IF(AND(VLOOKUP($F1068,'Aircraft list'!$A$4:$G$39,3,FALSE)="YES",VLOOKUP($F1068,'Aircraft list'!$A$4:$G$39,6,FALSE)="YES"),U1068,""),"")</f>
        <v/>
      </c>
      <c r="AF1068" s="115" t="str">
        <f>IFERROR(IF(AND(VLOOKUP($F1068,'Aircraft list'!$A$4:$G$39,3,FALSE)="YES",VLOOKUP($F1068,'Aircraft list'!$A$4:$G$39,6,FALSE)="YES"),V1068,""),"")</f>
        <v/>
      </c>
      <c r="AG1068" s="116" t="str">
        <f>IFERROR(IF(VLOOKUP($F1068,'Aircraft list'!$A$4:$G$39,5,FALSE)="YES",T1068,""),"")</f>
        <v/>
      </c>
      <c r="AH1068" s="117" t="str">
        <f>IFERROR(IF(VLOOKUP($F1068,'Aircraft list'!$A$4:$G$39,5,FALSE)="YES",U1068,""),"")</f>
        <v/>
      </c>
      <c r="AI1068" s="115" t="str">
        <f>IFERROR(IF(VLOOKUP($F1068,'Aircraft list'!$A$4:$G$39,5,FALSE)="YES",V1068,""),"")</f>
        <v/>
      </c>
      <c r="AJ1068" s="101"/>
      <c r="AK1068" s="101"/>
      <c r="AL1068" s="101"/>
      <c r="AM1068" s="102" t="str">
        <f>IFERROR(IF(VLOOKUP($F1068,'Aircraft list'!$A$4:$G$39,7,FALSE)="YES",N1068,""),"")</f>
        <v/>
      </c>
      <c r="AN1068" s="112"/>
      <c r="AO1068" s="101"/>
      <c r="AP1068" s="101"/>
      <c r="AQ1068" s="101"/>
      <c r="AR1068" s="111"/>
      <c r="AS1068" s="102"/>
      <c r="AT1068" s="102"/>
    </row>
    <row r="1069" spans="1:46" s="50" customFormat="1">
      <c r="A1069" s="84"/>
      <c r="B1069" s="75"/>
      <c r="C1069" s="76"/>
      <c r="D1069" s="77"/>
      <c r="E1069" s="73" t="str">
        <f t="shared" si="51"/>
        <v/>
      </c>
      <c r="F1069" s="79"/>
      <c r="G1069" s="80"/>
      <c r="H1069" s="50" t="str">
        <f>IFERROR(IF(VLOOKUP(F1069,'Aircraft list'!$A$4:$T$59, 3,FALSE)="YES", "ME", "SE" )," ")</f>
        <v xml:space="preserve"> </v>
      </c>
      <c r="I1069" s="80"/>
      <c r="J1069" s="81" t="str">
        <f ca="1">IFERROR(IF(AND(
MOD(C1069-fctlontodouble(VLOOKUP(B1069,#REF!,4,FALSE))/360,1)&gt;=MOD((((MID((MID((IF(ISERR(A1069),"",fctsoleil(A1069,fctlattodouble(VLOOKUP(B1069,#REF!,3,FALSE)),fctlontodouble(VLOOKUP(B1069,#REF!,4,FALSE)),FALSE))),1,4)),1,2))*60+MID((MID((IF(ISERR(A1069),"",fctsoleil(A1069,fctlattodouble(VLOOKUP(B1069,#REF!,3,FALSE)),fctlontodouble(VLOOKUP(B1069,#REF!,4,FALSE)),FALSE))),1,4)),3,4))/(60*24))-fctlontodouble(VLOOKUP(B1069,#REF!,4,FALSE))/360,1),
MOD(C1069-fctlontodouble(VLOOKUP(B1069,#REF!,4,FALSE))/360,1)&lt;MOD((((MID((MID((IF(ISERR(A1069),"",fctsoleil(A1069,fctlattodouble(VLOOKUP(B1069,#REF!,3,FALSE)),fctlontodouble(VLOOKUP(B1069,#REF!,4,FALSE)),FALSE))),7,4)),1,2))*60+MID((MID((IF(ISERR(A1069),"",fctsoleil(A1069,fctlattodouble(VLOOKUP(B1069,#REF!,3,FALSE)),fctlontodouble(VLOOKUP(B1069,#REF!,4,FALSE)),FALSE))),7,4)),3,4))/(60*24))-fctlontodouble(VLOOKUP(B1069,#REF!,4,FALSE))/360,1)
),1,""),"")</f>
        <v/>
      </c>
      <c r="K1069" s="82" t="str">
        <f t="shared" si="52"/>
        <v/>
      </c>
      <c r="L1069" s="79" t="str">
        <f ca="1">IFERROR(IF(AND(
MOD(E1069-fctlontodouble(VLOOKUP(D1069,#REF!,4,FALSE))/360,1)&gt;=MOD((((MID((MID((IF(ISERR(A1069),"",fctsoleil(A1069,fctlattodouble(VLOOKUP(D1069,#REF!,3,FALSE)),fctlontodouble(VLOOKUP(D1069,#REF!,4,FALSE)),FALSE))),1,4)),1,2))*60+MID((MID((IF(ISERR(A1069),"",fctsoleil(A1069,fctlattodouble(VLOOKUP(D1069,#REF!,3,FALSE)),fctlontodouble(VLOOKUP(D1069,#REF!,4,FALSE)),FALSE))),1,4)),3,4))/(60*24))-fctlontodouble(VLOOKUP(D1069,#REF!,4,FALSE))/360,1),
MOD(E1069-fctlontodouble(VLOOKUP(D1069,#REF!,4,FALSE))/360,1)&lt;MOD((((MID((MID((IF(ISERR(A1069),"",fctsoleil(A1069,fctlattodouble(VLOOKUP(D1069,#REF!,3,FALSE)),fctlontodouble(VLOOKUP(D1069,#REF!,4,FALSE)),FALSE))),7,4)),1,2))*60+MID((MID((IF(ISERR(A1069),"",fctsoleil(A1069,fctlattodouble(VLOOKUP(D1069,#REF!,3,FALSE)),fctlontodouble(VLOOKUP(D1069,#REF!,4,FALSE)),FALSE))),7,4)),3,4))/(60*24))-fctlontodouble(VLOOKUP(D1069,#REF!,4,FALSE))/360,1)
),1," "),"")</f>
        <v/>
      </c>
      <c r="M1069" s="79" t="str">
        <f t="shared" si="53"/>
        <v/>
      </c>
      <c r="N1069" s="94"/>
      <c r="O1069" s="83"/>
      <c r="P1069" s="95"/>
      <c r="Q1069" s="96"/>
      <c r="R1069" s="97" t="str">
        <f>IF(AND(A1069&lt;&gt;0,B1069&lt;&gt;0,D1069&lt;&gt;0,C1069&lt;&gt;0,N1069&lt;&gt;0),(vol_de_nuit(B1069,D1069,A1069,C1069,N1069/24)*24),"")</f>
        <v/>
      </c>
      <c r="S1069" s="98"/>
      <c r="T1069" s="95"/>
      <c r="U1069" s="99"/>
      <c r="V1069" s="100"/>
      <c r="W1069" s="101"/>
      <c r="X1069" s="116" t="str">
        <f>IFERROR(IF(AND(VLOOKUP($F1069,'Aircraft list'!$A$4:$G$39,2,FALSE)="YES",VLOOKUP($F1069,'Aircraft list'!$A$4:$G$39,4,FALSE)="YES"),T1069,""),"")</f>
        <v/>
      </c>
      <c r="Y1069" s="115" t="str">
        <f>IFERROR(IF(AND(VLOOKUP($F1069,'Aircraft list'!$A$4:$G$39,2,FALSE)="YES",VLOOKUP($F1069,'Aircraft list'!$A$4:$G$39,4,FALSE)="YES"),V1069,""),"")</f>
        <v/>
      </c>
      <c r="Z1069" s="116" t="str">
        <f>IFERROR(IF(AND(VLOOKUP($F1069,'Aircraft list'!$A$4:$G$39,3,FALSE)="YES",VLOOKUP($F1069,'Aircraft list'!$A$4:$G$39,4,FALSE)="YES"),T1069,""),"")</f>
        <v/>
      </c>
      <c r="AA1069" s="115" t="str">
        <f>IFERROR(IF(AND(VLOOKUP($F1069,'Aircraft list'!$A$4:$G$39,3,FALSE)="YES",VLOOKUP($F1069,'Aircraft list'!$A$4:$G$39,4,FALSE)="YES"),V1069,""),"")</f>
        <v/>
      </c>
      <c r="AB1069" s="116" t="str">
        <f>IFERROR(IF(AND(VLOOKUP($F1069,'Aircraft list'!$A$4:$G$39,2,FALSE)="YES",VLOOKUP($F1069,'Aircraft list'!$A$4:$G$39,6,FALSE)="YES"),T1069,""),"")</f>
        <v/>
      </c>
      <c r="AC1069" s="115" t="str">
        <f>IFERROR(IF(AND(VLOOKUP($F1069,'Aircraft list'!$A$4:$G$39,2,FALSE)="YES",VLOOKUP($F1069,'Aircraft list'!$A$4:$G$39,6,FALSE)="YES"),V1069,""),"")</f>
        <v/>
      </c>
      <c r="AD1069" s="116" t="str">
        <f>IFERROR(IF(AND(VLOOKUP($F1069,'Aircraft list'!$A$4:$G$39,3,FALSE)="YES",VLOOKUP($F1069,'Aircraft list'!$A$4:$G$39,6,FALSE)="YES"),T1069,""),"")</f>
        <v/>
      </c>
      <c r="AE1069" s="117" t="str">
        <f>IFERROR(IF(AND(VLOOKUP($F1069,'Aircraft list'!$A$4:$G$39,3,FALSE)="YES",VLOOKUP($F1069,'Aircraft list'!$A$4:$G$39,6,FALSE)="YES"),U1069,""),"")</f>
        <v/>
      </c>
      <c r="AF1069" s="115" t="str">
        <f>IFERROR(IF(AND(VLOOKUP($F1069,'Aircraft list'!$A$4:$G$39,3,FALSE)="YES",VLOOKUP($F1069,'Aircraft list'!$A$4:$G$39,6,FALSE)="YES"),V1069,""),"")</f>
        <v/>
      </c>
      <c r="AG1069" s="116" t="str">
        <f>IFERROR(IF(VLOOKUP($F1069,'Aircraft list'!$A$4:$G$39,5,FALSE)="YES",T1069,""),"")</f>
        <v/>
      </c>
      <c r="AH1069" s="117" t="str">
        <f>IFERROR(IF(VLOOKUP($F1069,'Aircraft list'!$A$4:$G$39,5,FALSE)="YES",U1069,""),"")</f>
        <v/>
      </c>
      <c r="AI1069" s="115" t="str">
        <f>IFERROR(IF(VLOOKUP($F1069,'Aircraft list'!$A$4:$G$39,5,FALSE)="YES",V1069,""),"")</f>
        <v/>
      </c>
      <c r="AJ1069" s="101"/>
      <c r="AK1069" s="101"/>
      <c r="AL1069" s="101"/>
      <c r="AM1069" s="102" t="str">
        <f>IFERROR(IF(VLOOKUP($F1069,'Aircraft list'!$A$4:$G$39,7,FALSE)="YES",N1069,""),"")</f>
        <v/>
      </c>
      <c r="AN1069" s="112"/>
      <c r="AO1069" s="101"/>
      <c r="AP1069" s="101"/>
      <c r="AQ1069" s="101"/>
      <c r="AR1069" s="111"/>
      <c r="AS1069" s="102"/>
      <c r="AT1069" s="102"/>
    </row>
    <row r="1070" spans="1:46" s="50" customFormat="1">
      <c r="A1070" s="84"/>
      <c r="B1070" s="75"/>
      <c r="C1070" s="76"/>
      <c r="D1070" s="77"/>
      <c r="E1070" s="73" t="str">
        <f t="shared" si="51"/>
        <v/>
      </c>
      <c r="F1070" s="79"/>
      <c r="G1070" s="80"/>
      <c r="H1070" s="50" t="str">
        <f>IFERROR(IF(VLOOKUP(F1070,'Aircraft list'!$A$4:$T$59, 3,FALSE)="YES", "ME", "SE" )," ")</f>
        <v xml:space="preserve"> </v>
      </c>
      <c r="I1070" s="80"/>
      <c r="J1070" s="81" t="str">
        <f ca="1">IFERROR(IF(AND(
MOD(C1070-fctlontodouble(VLOOKUP(B1070,#REF!,4,FALSE))/360,1)&gt;=MOD((((MID((MID((IF(ISERR(A1070),"",fctsoleil(A1070,fctlattodouble(VLOOKUP(B1070,#REF!,3,FALSE)),fctlontodouble(VLOOKUP(B1070,#REF!,4,FALSE)),FALSE))),1,4)),1,2))*60+MID((MID((IF(ISERR(A1070),"",fctsoleil(A1070,fctlattodouble(VLOOKUP(B1070,#REF!,3,FALSE)),fctlontodouble(VLOOKUP(B1070,#REF!,4,FALSE)),FALSE))),1,4)),3,4))/(60*24))-fctlontodouble(VLOOKUP(B1070,#REF!,4,FALSE))/360,1),
MOD(C1070-fctlontodouble(VLOOKUP(B1070,#REF!,4,FALSE))/360,1)&lt;MOD((((MID((MID((IF(ISERR(A1070),"",fctsoleil(A1070,fctlattodouble(VLOOKUP(B1070,#REF!,3,FALSE)),fctlontodouble(VLOOKUP(B1070,#REF!,4,FALSE)),FALSE))),7,4)),1,2))*60+MID((MID((IF(ISERR(A1070),"",fctsoleil(A1070,fctlattodouble(VLOOKUP(B1070,#REF!,3,FALSE)),fctlontodouble(VLOOKUP(B1070,#REF!,4,FALSE)),FALSE))),7,4)),3,4))/(60*24))-fctlontodouble(VLOOKUP(B1070,#REF!,4,FALSE))/360,1)
),1,""),"")</f>
        <v/>
      </c>
      <c r="K1070" s="82" t="str">
        <f t="shared" si="52"/>
        <v/>
      </c>
      <c r="L1070" s="79" t="str">
        <f ca="1">IFERROR(IF(AND(
MOD(E1070-fctlontodouble(VLOOKUP(D1070,#REF!,4,FALSE))/360,1)&gt;=MOD((((MID((MID((IF(ISERR(A1070),"",fctsoleil(A1070,fctlattodouble(VLOOKUP(D1070,#REF!,3,FALSE)),fctlontodouble(VLOOKUP(D1070,#REF!,4,FALSE)),FALSE))),1,4)),1,2))*60+MID((MID((IF(ISERR(A1070),"",fctsoleil(A1070,fctlattodouble(VLOOKUP(D1070,#REF!,3,FALSE)),fctlontodouble(VLOOKUP(D1070,#REF!,4,FALSE)),FALSE))),1,4)),3,4))/(60*24))-fctlontodouble(VLOOKUP(D1070,#REF!,4,FALSE))/360,1),
MOD(E1070-fctlontodouble(VLOOKUP(D1070,#REF!,4,FALSE))/360,1)&lt;MOD((((MID((MID((IF(ISERR(A1070),"",fctsoleil(A1070,fctlattodouble(VLOOKUP(D1070,#REF!,3,FALSE)),fctlontodouble(VLOOKUP(D1070,#REF!,4,FALSE)),FALSE))),7,4)),1,2))*60+MID((MID((IF(ISERR(A1070),"",fctsoleil(A1070,fctlattodouble(VLOOKUP(D1070,#REF!,3,FALSE)),fctlontodouble(VLOOKUP(D1070,#REF!,4,FALSE)),FALSE))),7,4)),3,4))/(60*24))-fctlontodouble(VLOOKUP(D1070,#REF!,4,FALSE))/360,1)
),1," "),"")</f>
        <v/>
      </c>
      <c r="M1070" s="79" t="str">
        <f t="shared" si="53"/>
        <v/>
      </c>
      <c r="N1070" s="94"/>
      <c r="O1070" s="83"/>
      <c r="P1070" s="95"/>
      <c r="Q1070" s="96"/>
      <c r="R1070" s="97" t="str">
        <f>IF(AND(A1070&lt;&gt;0,B1070&lt;&gt;0,D1070&lt;&gt;0,C1070&lt;&gt;0,N1070&lt;&gt;0),(vol_de_nuit(B1070,D1070,A1070,C1070,N1070/24)*24),"")</f>
        <v/>
      </c>
      <c r="S1070" s="98"/>
      <c r="T1070" s="95"/>
      <c r="U1070" s="99"/>
      <c r="V1070" s="100"/>
      <c r="W1070" s="101"/>
      <c r="X1070" s="116" t="str">
        <f>IFERROR(IF(AND(VLOOKUP($F1070,'Aircraft list'!$A$4:$G$39,2,FALSE)="YES",VLOOKUP($F1070,'Aircraft list'!$A$4:$G$39,4,FALSE)="YES"),T1070,""),"")</f>
        <v/>
      </c>
      <c r="Y1070" s="115" t="str">
        <f>IFERROR(IF(AND(VLOOKUP($F1070,'Aircraft list'!$A$4:$G$39,2,FALSE)="YES",VLOOKUP($F1070,'Aircraft list'!$A$4:$G$39,4,FALSE)="YES"),V1070,""),"")</f>
        <v/>
      </c>
      <c r="Z1070" s="116" t="str">
        <f>IFERROR(IF(AND(VLOOKUP($F1070,'Aircraft list'!$A$4:$G$39,3,FALSE)="YES",VLOOKUP($F1070,'Aircraft list'!$A$4:$G$39,4,FALSE)="YES"),T1070,""),"")</f>
        <v/>
      </c>
      <c r="AA1070" s="115" t="str">
        <f>IFERROR(IF(AND(VLOOKUP($F1070,'Aircraft list'!$A$4:$G$39,3,FALSE)="YES",VLOOKUP($F1070,'Aircraft list'!$A$4:$G$39,4,FALSE)="YES"),V1070,""),"")</f>
        <v/>
      </c>
      <c r="AB1070" s="116" t="str">
        <f>IFERROR(IF(AND(VLOOKUP($F1070,'Aircraft list'!$A$4:$G$39,2,FALSE)="YES",VLOOKUP($F1070,'Aircraft list'!$A$4:$G$39,6,FALSE)="YES"),T1070,""),"")</f>
        <v/>
      </c>
      <c r="AC1070" s="115" t="str">
        <f>IFERROR(IF(AND(VLOOKUP($F1070,'Aircraft list'!$A$4:$G$39,2,FALSE)="YES",VLOOKUP($F1070,'Aircraft list'!$A$4:$G$39,6,FALSE)="YES"),V1070,""),"")</f>
        <v/>
      </c>
      <c r="AD1070" s="116" t="str">
        <f>IFERROR(IF(AND(VLOOKUP($F1070,'Aircraft list'!$A$4:$G$39,3,FALSE)="YES",VLOOKUP($F1070,'Aircraft list'!$A$4:$G$39,6,FALSE)="YES"),T1070,""),"")</f>
        <v/>
      </c>
      <c r="AE1070" s="117" t="str">
        <f>IFERROR(IF(AND(VLOOKUP($F1070,'Aircraft list'!$A$4:$G$39,3,FALSE)="YES",VLOOKUP($F1070,'Aircraft list'!$A$4:$G$39,6,FALSE)="YES"),U1070,""),"")</f>
        <v/>
      </c>
      <c r="AF1070" s="115" t="str">
        <f>IFERROR(IF(AND(VLOOKUP($F1070,'Aircraft list'!$A$4:$G$39,3,FALSE)="YES",VLOOKUP($F1070,'Aircraft list'!$A$4:$G$39,6,FALSE)="YES"),V1070,""),"")</f>
        <v/>
      </c>
      <c r="AG1070" s="116" t="str">
        <f>IFERROR(IF(VLOOKUP($F1070,'Aircraft list'!$A$4:$G$39,5,FALSE)="YES",T1070,""),"")</f>
        <v/>
      </c>
      <c r="AH1070" s="117" t="str">
        <f>IFERROR(IF(VLOOKUP($F1070,'Aircraft list'!$A$4:$G$39,5,FALSE)="YES",U1070,""),"")</f>
        <v/>
      </c>
      <c r="AI1070" s="115" t="str">
        <f>IFERROR(IF(VLOOKUP($F1070,'Aircraft list'!$A$4:$G$39,5,FALSE)="YES",V1070,""),"")</f>
        <v/>
      </c>
      <c r="AJ1070" s="101"/>
      <c r="AK1070" s="101"/>
      <c r="AL1070" s="101"/>
      <c r="AM1070" s="102" t="str">
        <f>IFERROR(IF(VLOOKUP($F1070,'Aircraft list'!$A$4:$G$39,7,FALSE)="YES",N1070,""),"")</f>
        <v/>
      </c>
      <c r="AN1070" s="112"/>
      <c r="AO1070" s="101"/>
      <c r="AP1070" s="101"/>
      <c r="AQ1070" s="101"/>
      <c r="AR1070" s="111"/>
      <c r="AS1070" s="102"/>
      <c r="AT1070" s="102"/>
    </row>
    <row r="1071" spans="1:46" s="50" customFormat="1">
      <c r="A1071" s="84"/>
      <c r="B1071" s="75"/>
      <c r="C1071" s="76"/>
      <c r="D1071" s="77"/>
      <c r="E1071" s="73" t="str">
        <f t="shared" si="51"/>
        <v/>
      </c>
      <c r="F1071" s="79"/>
      <c r="G1071" s="80"/>
      <c r="H1071" s="50" t="str">
        <f>IFERROR(IF(VLOOKUP(F1071,'Aircraft list'!$A$4:$T$59, 3,FALSE)="YES", "ME", "SE" )," ")</f>
        <v xml:space="preserve"> </v>
      </c>
      <c r="I1071" s="80"/>
      <c r="J1071" s="81" t="str">
        <f ca="1">IFERROR(IF(AND(
MOD(C1071-fctlontodouble(VLOOKUP(B1071,#REF!,4,FALSE))/360,1)&gt;=MOD((((MID((MID((IF(ISERR(A1071),"",fctsoleil(A1071,fctlattodouble(VLOOKUP(B1071,#REF!,3,FALSE)),fctlontodouble(VLOOKUP(B1071,#REF!,4,FALSE)),FALSE))),1,4)),1,2))*60+MID((MID((IF(ISERR(A1071),"",fctsoleil(A1071,fctlattodouble(VLOOKUP(B1071,#REF!,3,FALSE)),fctlontodouble(VLOOKUP(B1071,#REF!,4,FALSE)),FALSE))),1,4)),3,4))/(60*24))-fctlontodouble(VLOOKUP(B1071,#REF!,4,FALSE))/360,1),
MOD(C1071-fctlontodouble(VLOOKUP(B1071,#REF!,4,FALSE))/360,1)&lt;MOD((((MID((MID((IF(ISERR(A1071),"",fctsoleil(A1071,fctlattodouble(VLOOKUP(B1071,#REF!,3,FALSE)),fctlontodouble(VLOOKUP(B1071,#REF!,4,FALSE)),FALSE))),7,4)),1,2))*60+MID((MID((IF(ISERR(A1071),"",fctsoleil(A1071,fctlattodouble(VLOOKUP(B1071,#REF!,3,FALSE)),fctlontodouble(VLOOKUP(B1071,#REF!,4,FALSE)),FALSE))),7,4)),3,4))/(60*24))-fctlontodouble(VLOOKUP(B1071,#REF!,4,FALSE))/360,1)
),1,""),"")</f>
        <v/>
      </c>
      <c r="K1071" s="82" t="str">
        <f t="shared" si="52"/>
        <v/>
      </c>
      <c r="L1071" s="79" t="str">
        <f ca="1">IFERROR(IF(AND(
MOD(E1071-fctlontodouble(VLOOKUP(D1071,#REF!,4,FALSE))/360,1)&gt;=MOD((((MID((MID((IF(ISERR(A1071),"",fctsoleil(A1071,fctlattodouble(VLOOKUP(D1071,#REF!,3,FALSE)),fctlontodouble(VLOOKUP(D1071,#REF!,4,FALSE)),FALSE))),1,4)),1,2))*60+MID((MID((IF(ISERR(A1071),"",fctsoleil(A1071,fctlattodouble(VLOOKUP(D1071,#REF!,3,FALSE)),fctlontodouble(VLOOKUP(D1071,#REF!,4,FALSE)),FALSE))),1,4)),3,4))/(60*24))-fctlontodouble(VLOOKUP(D1071,#REF!,4,FALSE))/360,1),
MOD(E1071-fctlontodouble(VLOOKUP(D1071,#REF!,4,FALSE))/360,1)&lt;MOD((((MID((MID((IF(ISERR(A1071),"",fctsoleil(A1071,fctlattodouble(VLOOKUP(D1071,#REF!,3,FALSE)),fctlontodouble(VLOOKUP(D1071,#REF!,4,FALSE)),FALSE))),7,4)),1,2))*60+MID((MID((IF(ISERR(A1071),"",fctsoleil(A1071,fctlattodouble(VLOOKUP(D1071,#REF!,3,FALSE)),fctlontodouble(VLOOKUP(D1071,#REF!,4,FALSE)),FALSE))),7,4)),3,4))/(60*24))-fctlontodouble(VLOOKUP(D1071,#REF!,4,FALSE))/360,1)
),1," "),"")</f>
        <v/>
      </c>
      <c r="M1071" s="79" t="str">
        <f t="shared" si="53"/>
        <v/>
      </c>
      <c r="N1071" s="94"/>
      <c r="O1071" s="83"/>
      <c r="P1071" s="95"/>
      <c r="Q1071" s="96"/>
      <c r="R1071" s="97" t="str">
        <f>IF(AND(A1071&lt;&gt;0,B1071&lt;&gt;0,D1071&lt;&gt;0,C1071&lt;&gt;0,N1071&lt;&gt;0),(vol_de_nuit(B1071,D1071,A1071,C1071,N1071/24)*24),"")</f>
        <v/>
      </c>
      <c r="S1071" s="98"/>
      <c r="T1071" s="95"/>
      <c r="U1071" s="99"/>
      <c r="V1071" s="100"/>
      <c r="W1071" s="101"/>
      <c r="X1071" s="116" t="str">
        <f>IFERROR(IF(AND(VLOOKUP($F1071,'Aircraft list'!$A$4:$G$39,2,FALSE)="YES",VLOOKUP($F1071,'Aircraft list'!$A$4:$G$39,4,FALSE)="YES"),T1071,""),"")</f>
        <v/>
      </c>
      <c r="Y1071" s="115" t="str">
        <f>IFERROR(IF(AND(VLOOKUP($F1071,'Aircraft list'!$A$4:$G$39,2,FALSE)="YES",VLOOKUP($F1071,'Aircraft list'!$A$4:$G$39,4,FALSE)="YES"),V1071,""),"")</f>
        <v/>
      </c>
      <c r="Z1071" s="116" t="str">
        <f>IFERROR(IF(AND(VLOOKUP($F1071,'Aircraft list'!$A$4:$G$39,3,FALSE)="YES",VLOOKUP($F1071,'Aircraft list'!$A$4:$G$39,4,FALSE)="YES"),T1071,""),"")</f>
        <v/>
      </c>
      <c r="AA1071" s="115" t="str">
        <f>IFERROR(IF(AND(VLOOKUP($F1071,'Aircraft list'!$A$4:$G$39,3,FALSE)="YES",VLOOKUP($F1071,'Aircraft list'!$A$4:$G$39,4,FALSE)="YES"),V1071,""),"")</f>
        <v/>
      </c>
      <c r="AB1071" s="116" t="str">
        <f>IFERROR(IF(AND(VLOOKUP($F1071,'Aircraft list'!$A$4:$G$39,2,FALSE)="YES",VLOOKUP($F1071,'Aircraft list'!$A$4:$G$39,6,FALSE)="YES"),T1071,""),"")</f>
        <v/>
      </c>
      <c r="AC1071" s="115" t="str">
        <f>IFERROR(IF(AND(VLOOKUP($F1071,'Aircraft list'!$A$4:$G$39,2,FALSE)="YES",VLOOKUP($F1071,'Aircraft list'!$A$4:$G$39,6,FALSE)="YES"),V1071,""),"")</f>
        <v/>
      </c>
      <c r="AD1071" s="116" t="str">
        <f>IFERROR(IF(AND(VLOOKUP($F1071,'Aircraft list'!$A$4:$G$39,3,FALSE)="YES",VLOOKUP($F1071,'Aircraft list'!$A$4:$G$39,6,FALSE)="YES"),T1071,""),"")</f>
        <v/>
      </c>
      <c r="AE1071" s="117" t="str">
        <f>IFERROR(IF(AND(VLOOKUP($F1071,'Aircraft list'!$A$4:$G$39,3,FALSE)="YES",VLOOKUP($F1071,'Aircraft list'!$A$4:$G$39,6,FALSE)="YES"),U1071,""),"")</f>
        <v/>
      </c>
      <c r="AF1071" s="115" t="str">
        <f>IFERROR(IF(AND(VLOOKUP($F1071,'Aircraft list'!$A$4:$G$39,3,FALSE)="YES",VLOOKUP($F1071,'Aircraft list'!$A$4:$G$39,6,FALSE)="YES"),V1071,""),"")</f>
        <v/>
      </c>
      <c r="AG1071" s="116" t="str">
        <f>IFERROR(IF(VLOOKUP($F1071,'Aircraft list'!$A$4:$G$39,5,FALSE)="YES",T1071,""),"")</f>
        <v/>
      </c>
      <c r="AH1071" s="117" t="str">
        <f>IFERROR(IF(VLOOKUP($F1071,'Aircraft list'!$A$4:$G$39,5,FALSE)="YES",U1071,""),"")</f>
        <v/>
      </c>
      <c r="AI1071" s="115" t="str">
        <f>IFERROR(IF(VLOOKUP($F1071,'Aircraft list'!$A$4:$G$39,5,FALSE)="YES",V1071,""),"")</f>
        <v/>
      </c>
      <c r="AJ1071" s="101"/>
      <c r="AK1071" s="101"/>
      <c r="AL1071" s="101"/>
      <c r="AM1071" s="102" t="str">
        <f>IFERROR(IF(VLOOKUP($F1071,'Aircraft list'!$A$4:$G$39,7,FALSE)="YES",N1071,""),"")</f>
        <v/>
      </c>
      <c r="AN1071" s="112"/>
      <c r="AO1071" s="101"/>
      <c r="AP1071" s="101"/>
      <c r="AQ1071" s="101"/>
      <c r="AR1071" s="111"/>
      <c r="AS1071" s="102"/>
      <c r="AT1071" s="102"/>
    </row>
    <row r="1072" spans="1:46" s="50" customFormat="1">
      <c r="A1072" s="84"/>
      <c r="B1072" s="75"/>
      <c r="C1072" s="76"/>
      <c r="D1072" s="77"/>
      <c r="E1072" s="73" t="str">
        <f t="shared" si="51"/>
        <v/>
      </c>
      <c r="F1072" s="79"/>
      <c r="G1072" s="80"/>
      <c r="H1072" s="50" t="str">
        <f>IFERROR(IF(VLOOKUP(F1072,'Aircraft list'!$A$4:$T$59, 3,FALSE)="YES", "ME", "SE" )," ")</f>
        <v xml:space="preserve"> </v>
      </c>
      <c r="I1072" s="80"/>
      <c r="J1072" s="81" t="str">
        <f ca="1">IFERROR(IF(AND(
MOD(C1072-fctlontodouble(VLOOKUP(B1072,#REF!,4,FALSE))/360,1)&gt;=MOD((((MID((MID((IF(ISERR(A1072),"",fctsoleil(A1072,fctlattodouble(VLOOKUP(B1072,#REF!,3,FALSE)),fctlontodouble(VLOOKUP(B1072,#REF!,4,FALSE)),FALSE))),1,4)),1,2))*60+MID((MID((IF(ISERR(A1072),"",fctsoleil(A1072,fctlattodouble(VLOOKUP(B1072,#REF!,3,FALSE)),fctlontodouble(VLOOKUP(B1072,#REF!,4,FALSE)),FALSE))),1,4)),3,4))/(60*24))-fctlontodouble(VLOOKUP(B1072,#REF!,4,FALSE))/360,1),
MOD(C1072-fctlontodouble(VLOOKUP(B1072,#REF!,4,FALSE))/360,1)&lt;MOD((((MID((MID((IF(ISERR(A1072),"",fctsoleil(A1072,fctlattodouble(VLOOKUP(B1072,#REF!,3,FALSE)),fctlontodouble(VLOOKUP(B1072,#REF!,4,FALSE)),FALSE))),7,4)),1,2))*60+MID((MID((IF(ISERR(A1072),"",fctsoleil(A1072,fctlattodouble(VLOOKUP(B1072,#REF!,3,FALSE)),fctlontodouble(VLOOKUP(B1072,#REF!,4,FALSE)),FALSE))),7,4)),3,4))/(60*24))-fctlontodouble(VLOOKUP(B1072,#REF!,4,FALSE))/360,1)
),1,""),"")</f>
        <v/>
      </c>
      <c r="K1072" s="82" t="str">
        <f t="shared" si="52"/>
        <v/>
      </c>
      <c r="L1072" s="79" t="str">
        <f ca="1">IFERROR(IF(AND(
MOD(E1072-fctlontodouble(VLOOKUP(D1072,#REF!,4,FALSE))/360,1)&gt;=MOD((((MID((MID((IF(ISERR(A1072),"",fctsoleil(A1072,fctlattodouble(VLOOKUP(D1072,#REF!,3,FALSE)),fctlontodouble(VLOOKUP(D1072,#REF!,4,FALSE)),FALSE))),1,4)),1,2))*60+MID((MID((IF(ISERR(A1072),"",fctsoleil(A1072,fctlattodouble(VLOOKUP(D1072,#REF!,3,FALSE)),fctlontodouble(VLOOKUP(D1072,#REF!,4,FALSE)),FALSE))),1,4)),3,4))/(60*24))-fctlontodouble(VLOOKUP(D1072,#REF!,4,FALSE))/360,1),
MOD(E1072-fctlontodouble(VLOOKUP(D1072,#REF!,4,FALSE))/360,1)&lt;MOD((((MID((MID((IF(ISERR(A1072),"",fctsoleil(A1072,fctlattodouble(VLOOKUP(D1072,#REF!,3,FALSE)),fctlontodouble(VLOOKUP(D1072,#REF!,4,FALSE)),FALSE))),7,4)),1,2))*60+MID((MID((IF(ISERR(A1072),"",fctsoleil(A1072,fctlattodouble(VLOOKUP(D1072,#REF!,3,FALSE)),fctlontodouble(VLOOKUP(D1072,#REF!,4,FALSE)),FALSE))),7,4)),3,4))/(60*24))-fctlontodouble(VLOOKUP(D1072,#REF!,4,FALSE))/360,1)
),1," "),"")</f>
        <v/>
      </c>
      <c r="M1072" s="79" t="str">
        <f t="shared" si="53"/>
        <v/>
      </c>
      <c r="N1072" s="94"/>
      <c r="O1072" s="83"/>
      <c r="P1072" s="95"/>
      <c r="Q1072" s="96"/>
      <c r="R1072" s="97" t="str">
        <f>IF(AND(A1072&lt;&gt;0,B1072&lt;&gt;0,D1072&lt;&gt;0,C1072&lt;&gt;0,N1072&lt;&gt;0),(vol_de_nuit(B1072,D1072,A1072,C1072,N1072/24)*24),"")</f>
        <v/>
      </c>
      <c r="S1072" s="98"/>
      <c r="T1072" s="95"/>
      <c r="U1072" s="99"/>
      <c r="V1072" s="100"/>
      <c r="W1072" s="101"/>
      <c r="X1072" s="116" t="str">
        <f>IFERROR(IF(AND(VLOOKUP($F1072,'Aircraft list'!$A$4:$G$39,2,FALSE)="YES",VLOOKUP($F1072,'Aircraft list'!$A$4:$G$39,4,FALSE)="YES"),T1072,""),"")</f>
        <v/>
      </c>
      <c r="Y1072" s="115" t="str">
        <f>IFERROR(IF(AND(VLOOKUP($F1072,'Aircraft list'!$A$4:$G$39,2,FALSE)="YES",VLOOKUP($F1072,'Aircraft list'!$A$4:$G$39,4,FALSE)="YES"),V1072,""),"")</f>
        <v/>
      </c>
      <c r="Z1072" s="116" t="str">
        <f>IFERROR(IF(AND(VLOOKUP($F1072,'Aircraft list'!$A$4:$G$39,3,FALSE)="YES",VLOOKUP($F1072,'Aircraft list'!$A$4:$G$39,4,FALSE)="YES"),T1072,""),"")</f>
        <v/>
      </c>
      <c r="AA1072" s="115" t="str">
        <f>IFERROR(IF(AND(VLOOKUP($F1072,'Aircraft list'!$A$4:$G$39,3,FALSE)="YES",VLOOKUP($F1072,'Aircraft list'!$A$4:$G$39,4,FALSE)="YES"),V1072,""),"")</f>
        <v/>
      </c>
      <c r="AB1072" s="116" t="str">
        <f>IFERROR(IF(AND(VLOOKUP($F1072,'Aircraft list'!$A$4:$G$39,2,FALSE)="YES",VLOOKUP($F1072,'Aircraft list'!$A$4:$G$39,6,FALSE)="YES"),T1072,""),"")</f>
        <v/>
      </c>
      <c r="AC1072" s="115" t="str">
        <f>IFERROR(IF(AND(VLOOKUP($F1072,'Aircraft list'!$A$4:$G$39,2,FALSE)="YES",VLOOKUP($F1072,'Aircraft list'!$A$4:$G$39,6,FALSE)="YES"),V1072,""),"")</f>
        <v/>
      </c>
      <c r="AD1072" s="116" t="str">
        <f>IFERROR(IF(AND(VLOOKUP($F1072,'Aircraft list'!$A$4:$G$39,3,FALSE)="YES",VLOOKUP($F1072,'Aircraft list'!$A$4:$G$39,6,FALSE)="YES"),T1072,""),"")</f>
        <v/>
      </c>
      <c r="AE1072" s="117" t="str">
        <f>IFERROR(IF(AND(VLOOKUP($F1072,'Aircraft list'!$A$4:$G$39,3,FALSE)="YES",VLOOKUP($F1072,'Aircraft list'!$A$4:$G$39,6,FALSE)="YES"),U1072,""),"")</f>
        <v/>
      </c>
      <c r="AF1072" s="115" t="str">
        <f>IFERROR(IF(AND(VLOOKUP($F1072,'Aircraft list'!$A$4:$G$39,3,FALSE)="YES",VLOOKUP($F1072,'Aircraft list'!$A$4:$G$39,6,FALSE)="YES"),V1072,""),"")</f>
        <v/>
      </c>
      <c r="AG1072" s="116" t="str">
        <f>IFERROR(IF(VLOOKUP($F1072,'Aircraft list'!$A$4:$G$39,5,FALSE)="YES",T1072,""),"")</f>
        <v/>
      </c>
      <c r="AH1072" s="117" t="str">
        <f>IFERROR(IF(VLOOKUP($F1072,'Aircraft list'!$A$4:$G$39,5,FALSE)="YES",U1072,""),"")</f>
        <v/>
      </c>
      <c r="AI1072" s="115" t="str">
        <f>IFERROR(IF(VLOOKUP($F1072,'Aircraft list'!$A$4:$G$39,5,FALSE)="YES",V1072,""),"")</f>
        <v/>
      </c>
      <c r="AJ1072" s="101"/>
      <c r="AK1072" s="101"/>
      <c r="AL1072" s="101"/>
      <c r="AM1072" s="102" t="str">
        <f>IFERROR(IF(VLOOKUP($F1072,'Aircraft list'!$A$4:$G$39,7,FALSE)="YES",N1072,""),"")</f>
        <v/>
      </c>
      <c r="AN1072" s="112"/>
      <c r="AO1072" s="101"/>
      <c r="AP1072" s="101"/>
      <c r="AQ1072" s="101"/>
      <c r="AR1072" s="111"/>
      <c r="AS1072" s="102"/>
      <c r="AT1072" s="102"/>
    </row>
    <row r="1073" spans="1:46" s="50" customFormat="1">
      <c r="A1073" s="84"/>
      <c r="B1073" s="75"/>
      <c r="C1073" s="76"/>
      <c r="D1073" s="77"/>
      <c r="E1073" s="73" t="str">
        <f t="shared" si="51"/>
        <v/>
      </c>
      <c r="F1073" s="79"/>
      <c r="G1073" s="80"/>
      <c r="H1073" s="50" t="str">
        <f>IFERROR(IF(VLOOKUP(F1073,'Aircraft list'!$A$4:$T$59, 3,FALSE)="YES", "ME", "SE" )," ")</f>
        <v xml:space="preserve"> </v>
      </c>
      <c r="I1073" s="80"/>
      <c r="J1073" s="81" t="str">
        <f ca="1">IFERROR(IF(AND(
MOD(C1073-fctlontodouble(VLOOKUP(B1073,#REF!,4,FALSE))/360,1)&gt;=MOD((((MID((MID((IF(ISERR(A1073),"",fctsoleil(A1073,fctlattodouble(VLOOKUP(B1073,#REF!,3,FALSE)),fctlontodouble(VLOOKUP(B1073,#REF!,4,FALSE)),FALSE))),1,4)),1,2))*60+MID((MID((IF(ISERR(A1073),"",fctsoleil(A1073,fctlattodouble(VLOOKUP(B1073,#REF!,3,FALSE)),fctlontodouble(VLOOKUP(B1073,#REF!,4,FALSE)),FALSE))),1,4)),3,4))/(60*24))-fctlontodouble(VLOOKUP(B1073,#REF!,4,FALSE))/360,1),
MOD(C1073-fctlontodouble(VLOOKUP(B1073,#REF!,4,FALSE))/360,1)&lt;MOD((((MID((MID((IF(ISERR(A1073),"",fctsoleil(A1073,fctlattodouble(VLOOKUP(B1073,#REF!,3,FALSE)),fctlontodouble(VLOOKUP(B1073,#REF!,4,FALSE)),FALSE))),7,4)),1,2))*60+MID((MID((IF(ISERR(A1073),"",fctsoleil(A1073,fctlattodouble(VLOOKUP(B1073,#REF!,3,FALSE)),fctlontodouble(VLOOKUP(B1073,#REF!,4,FALSE)),FALSE))),7,4)),3,4))/(60*24))-fctlontodouble(VLOOKUP(B1073,#REF!,4,FALSE))/360,1)
),1,""),"")</f>
        <v/>
      </c>
      <c r="K1073" s="82" t="str">
        <f t="shared" si="52"/>
        <v/>
      </c>
      <c r="L1073" s="79" t="str">
        <f ca="1">IFERROR(IF(AND(
MOD(E1073-fctlontodouble(VLOOKUP(D1073,#REF!,4,FALSE))/360,1)&gt;=MOD((((MID((MID((IF(ISERR(A1073),"",fctsoleil(A1073,fctlattodouble(VLOOKUP(D1073,#REF!,3,FALSE)),fctlontodouble(VLOOKUP(D1073,#REF!,4,FALSE)),FALSE))),1,4)),1,2))*60+MID((MID((IF(ISERR(A1073),"",fctsoleil(A1073,fctlattodouble(VLOOKUP(D1073,#REF!,3,FALSE)),fctlontodouble(VLOOKUP(D1073,#REF!,4,FALSE)),FALSE))),1,4)),3,4))/(60*24))-fctlontodouble(VLOOKUP(D1073,#REF!,4,FALSE))/360,1),
MOD(E1073-fctlontodouble(VLOOKUP(D1073,#REF!,4,FALSE))/360,1)&lt;MOD((((MID((MID((IF(ISERR(A1073),"",fctsoleil(A1073,fctlattodouble(VLOOKUP(D1073,#REF!,3,FALSE)),fctlontodouble(VLOOKUP(D1073,#REF!,4,FALSE)),FALSE))),7,4)),1,2))*60+MID((MID((IF(ISERR(A1073),"",fctsoleil(A1073,fctlattodouble(VLOOKUP(D1073,#REF!,3,FALSE)),fctlontodouble(VLOOKUP(D1073,#REF!,4,FALSE)),FALSE))),7,4)),3,4))/(60*24))-fctlontodouble(VLOOKUP(D1073,#REF!,4,FALSE))/360,1)
),1," "),"")</f>
        <v/>
      </c>
      <c r="M1073" s="79" t="str">
        <f t="shared" si="53"/>
        <v/>
      </c>
      <c r="N1073" s="94"/>
      <c r="O1073" s="83"/>
      <c r="P1073" s="95"/>
      <c r="Q1073" s="96"/>
      <c r="R1073" s="97" t="str">
        <f>IF(AND(A1073&lt;&gt;0,B1073&lt;&gt;0,D1073&lt;&gt;0,C1073&lt;&gt;0,N1073&lt;&gt;0),(vol_de_nuit(B1073,D1073,A1073,C1073,N1073/24)*24),"")</f>
        <v/>
      </c>
      <c r="S1073" s="98"/>
      <c r="T1073" s="95"/>
      <c r="U1073" s="99"/>
      <c r="V1073" s="100"/>
      <c r="W1073" s="101"/>
      <c r="X1073" s="116" t="str">
        <f>IFERROR(IF(AND(VLOOKUP($F1073,'Aircraft list'!$A$4:$G$39,2,FALSE)="YES",VLOOKUP($F1073,'Aircraft list'!$A$4:$G$39,4,FALSE)="YES"),T1073,""),"")</f>
        <v/>
      </c>
      <c r="Y1073" s="115" t="str">
        <f>IFERROR(IF(AND(VLOOKUP($F1073,'Aircraft list'!$A$4:$G$39,2,FALSE)="YES",VLOOKUP($F1073,'Aircraft list'!$A$4:$G$39,4,FALSE)="YES"),V1073,""),"")</f>
        <v/>
      </c>
      <c r="Z1073" s="116" t="str">
        <f>IFERROR(IF(AND(VLOOKUP($F1073,'Aircraft list'!$A$4:$G$39,3,FALSE)="YES",VLOOKUP($F1073,'Aircraft list'!$A$4:$G$39,4,FALSE)="YES"),T1073,""),"")</f>
        <v/>
      </c>
      <c r="AA1073" s="115" t="str">
        <f>IFERROR(IF(AND(VLOOKUP($F1073,'Aircraft list'!$A$4:$G$39,3,FALSE)="YES",VLOOKUP($F1073,'Aircraft list'!$A$4:$G$39,4,FALSE)="YES"),V1073,""),"")</f>
        <v/>
      </c>
      <c r="AB1073" s="116" t="str">
        <f>IFERROR(IF(AND(VLOOKUP($F1073,'Aircraft list'!$A$4:$G$39,2,FALSE)="YES",VLOOKUP($F1073,'Aircraft list'!$A$4:$G$39,6,FALSE)="YES"),T1073,""),"")</f>
        <v/>
      </c>
      <c r="AC1073" s="115" t="str">
        <f>IFERROR(IF(AND(VLOOKUP($F1073,'Aircraft list'!$A$4:$G$39,2,FALSE)="YES",VLOOKUP($F1073,'Aircraft list'!$A$4:$G$39,6,FALSE)="YES"),V1073,""),"")</f>
        <v/>
      </c>
      <c r="AD1073" s="116" t="str">
        <f>IFERROR(IF(AND(VLOOKUP($F1073,'Aircraft list'!$A$4:$G$39,3,FALSE)="YES",VLOOKUP($F1073,'Aircraft list'!$A$4:$G$39,6,FALSE)="YES"),T1073,""),"")</f>
        <v/>
      </c>
      <c r="AE1073" s="117" t="str">
        <f>IFERROR(IF(AND(VLOOKUP($F1073,'Aircraft list'!$A$4:$G$39,3,FALSE)="YES",VLOOKUP($F1073,'Aircraft list'!$A$4:$G$39,6,FALSE)="YES"),U1073,""),"")</f>
        <v/>
      </c>
      <c r="AF1073" s="115" t="str">
        <f>IFERROR(IF(AND(VLOOKUP($F1073,'Aircraft list'!$A$4:$G$39,3,FALSE)="YES",VLOOKUP($F1073,'Aircraft list'!$A$4:$G$39,6,FALSE)="YES"),V1073,""),"")</f>
        <v/>
      </c>
      <c r="AG1073" s="116" t="str">
        <f>IFERROR(IF(VLOOKUP($F1073,'Aircraft list'!$A$4:$G$39,5,FALSE)="YES",T1073,""),"")</f>
        <v/>
      </c>
      <c r="AH1073" s="117" t="str">
        <f>IFERROR(IF(VLOOKUP($F1073,'Aircraft list'!$A$4:$G$39,5,FALSE)="YES",U1073,""),"")</f>
        <v/>
      </c>
      <c r="AI1073" s="115" t="str">
        <f>IFERROR(IF(VLOOKUP($F1073,'Aircraft list'!$A$4:$G$39,5,FALSE)="YES",V1073,""),"")</f>
        <v/>
      </c>
      <c r="AJ1073" s="101"/>
      <c r="AK1073" s="101"/>
      <c r="AL1073" s="101"/>
      <c r="AM1073" s="102" t="str">
        <f>IFERROR(IF(VLOOKUP($F1073,'Aircraft list'!$A$4:$G$39,7,FALSE)="YES",N1073,""),"")</f>
        <v/>
      </c>
      <c r="AN1073" s="112"/>
      <c r="AO1073" s="101"/>
      <c r="AP1073" s="101"/>
      <c r="AQ1073" s="101"/>
      <c r="AR1073" s="111"/>
      <c r="AS1073" s="102"/>
      <c r="AT1073" s="102"/>
    </row>
    <row r="1074" spans="1:46" s="50" customFormat="1">
      <c r="A1074" s="84"/>
      <c r="B1074" s="75"/>
      <c r="C1074" s="76"/>
      <c r="D1074" s="77"/>
      <c r="E1074" s="73" t="str">
        <f t="shared" si="51"/>
        <v/>
      </c>
      <c r="F1074" s="79"/>
      <c r="G1074" s="80"/>
      <c r="H1074" s="50" t="str">
        <f>IFERROR(IF(VLOOKUP(F1074,'Aircraft list'!$A$4:$T$59, 3,FALSE)="YES", "ME", "SE" )," ")</f>
        <v xml:space="preserve"> </v>
      </c>
      <c r="I1074" s="80"/>
      <c r="J1074" s="81" t="str">
        <f ca="1">IFERROR(IF(AND(
MOD(C1074-fctlontodouble(VLOOKUP(B1074,#REF!,4,FALSE))/360,1)&gt;=MOD((((MID((MID((IF(ISERR(A1074),"",fctsoleil(A1074,fctlattodouble(VLOOKUP(B1074,#REF!,3,FALSE)),fctlontodouble(VLOOKUP(B1074,#REF!,4,FALSE)),FALSE))),1,4)),1,2))*60+MID((MID((IF(ISERR(A1074),"",fctsoleil(A1074,fctlattodouble(VLOOKUP(B1074,#REF!,3,FALSE)),fctlontodouble(VLOOKUP(B1074,#REF!,4,FALSE)),FALSE))),1,4)),3,4))/(60*24))-fctlontodouble(VLOOKUP(B1074,#REF!,4,FALSE))/360,1),
MOD(C1074-fctlontodouble(VLOOKUP(B1074,#REF!,4,FALSE))/360,1)&lt;MOD((((MID((MID((IF(ISERR(A1074),"",fctsoleil(A1074,fctlattodouble(VLOOKUP(B1074,#REF!,3,FALSE)),fctlontodouble(VLOOKUP(B1074,#REF!,4,FALSE)),FALSE))),7,4)),1,2))*60+MID((MID((IF(ISERR(A1074),"",fctsoleil(A1074,fctlattodouble(VLOOKUP(B1074,#REF!,3,FALSE)),fctlontodouble(VLOOKUP(B1074,#REF!,4,FALSE)),FALSE))),7,4)),3,4))/(60*24))-fctlontodouble(VLOOKUP(B1074,#REF!,4,FALSE))/360,1)
),1,""),"")</f>
        <v/>
      </c>
      <c r="K1074" s="82" t="str">
        <f t="shared" si="52"/>
        <v/>
      </c>
      <c r="L1074" s="79" t="str">
        <f ca="1">IFERROR(IF(AND(
MOD(E1074-fctlontodouble(VLOOKUP(D1074,#REF!,4,FALSE))/360,1)&gt;=MOD((((MID((MID((IF(ISERR(A1074),"",fctsoleil(A1074,fctlattodouble(VLOOKUP(D1074,#REF!,3,FALSE)),fctlontodouble(VLOOKUP(D1074,#REF!,4,FALSE)),FALSE))),1,4)),1,2))*60+MID((MID((IF(ISERR(A1074),"",fctsoleil(A1074,fctlattodouble(VLOOKUP(D1074,#REF!,3,FALSE)),fctlontodouble(VLOOKUP(D1074,#REF!,4,FALSE)),FALSE))),1,4)),3,4))/(60*24))-fctlontodouble(VLOOKUP(D1074,#REF!,4,FALSE))/360,1),
MOD(E1074-fctlontodouble(VLOOKUP(D1074,#REF!,4,FALSE))/360,1)&lt;MOD((((MID((MID((IF(ISERR(A1074),"",fctsoleil(A1074,fctlattodouble(VLOOKUP(D1074,#REF!,3,FALSE)),fctlontodouble(VLOOKUP(D1074,#REF!,4,FALSE)),FALSE))),7,4)),1,2))*60+MID((MID((IF(ISERR(A1074),"",fctsoleil(A1074,fctlattodouble(VLOOKUP(D1074,#REF!,3,FALSE)),fctlontodouble(VLOOKUP(D1074,#REF!,4,FALSE)),FALSE))),7,4)),3,4))/(60*24))-fctlontodouble(VLOOKUP(D1074,#REF!,4,FALSE))/360,1)
),1," "),"")</f>
        <v/>
      </c>
      <c r="M1074" s="79" t="str">
        <f t="shared" si="53"/>
        <v/>
      </c>
      <c r="N1074" s="94"/>
      <c r="O1074" s="83"/>
      <c r="P1074" s="95"/>
      <c r="Q1074" s="96"/>
      <c r="R1074" s="97" t="str">
        <f>IF(AND(A1074&lt;&gt;0,B1074&lt;&gt;0,D1074&lt;&gt;0,C1074&lt;&gt;0,N1074&lt;&gt;0),(vol_de_nuit(B1074,D1074,A1074,C1074,N1074/24)*24),"")</f>
        <v/>
      </c>
      <c r="S1074" s="98"/>
      <c r="T1074" s="95"/>
      <c r="U1074" s="99"/>
      <c r="V1074" s="100"/>
      <c r="W1074" s="101"/>
      <c r="X1074" s="116" t="str">
        <f>IFERROR(IF(AND(VLOOKUP($F1074,'Aircraft list'!$A$4:$G$39,2,FALSE)="YES",VLOOKUP($F1074,'Aircraft list'!$A$4:$G$39,4,FALSE)="YES"),T1074,""),"")</f>
        <v/>
      </c>
      <c r="Y1074" s="115" t="str">
        <f>IFERROR(IF(AND(VLOOKUP($F1074,'Aircraft list'!$A$4:$G$39,2,FALSE)="YES",VLOOKUP($F1074,'Aircraft list'!$A$4:$G$39,4,FALSE)="YES"),V1074,""),"")</f>
        <v/>
      </c>
      <c r="Z1074" s="116" t="str">
        <f>IFERROR(IF(AND(VLOOKUP($F1074,'Aircraft list'!$A$4:$G$39,3,FALSE)="YES",VLOOKUP($F1074,'Aircraft list'!$A$4:$G$39,4,FALSE)="YES"),T1074,""),"")</f>
        <v/>
      </c>
      <c r="AA1074" s="115" t="str">
        <f>IFERROR(IF(AND(VLOOKUP($F1074,'Aircraft list'!$A$4:$G$39,3,FALSE)="YES",VLOOKUP($F1074,'Aircraft list'!$A$4:$G$39,4,FALSE)="YES"),V1074,""),"")</f>
        <v/>
      </c>
      <c r="AB1074" s="116" t="str">
        <f>IFERROR(IF(AND(VLOOKUP($F1074,'Aircraft list'!$A$4:$G$39,2,FALSE)="YES",VLOOKUP($F1074,'Aircraft list'!$A$4:$G$39,6,FALSE)="YES"),T1074,""),"")</f>
        <v/>
      </c>
      <c r="AC1074" s="115" t="str">
        <f>IFERROR(IF(AND(VLOOKUP($F1074,'Aircraft list'!$A$4:$G$39,2,FALSE)="YES",VLOOKUP($F1074,'Aircraft list'!$A$4:$G$39,6,FALSE)="YES"),V1074,""),"")</f>
        <v/>
      </c>
      <c r="AD1074" s="116" t="str">
        <f>IFERROR(IF(AND(VLOOKUP($F1074,'Aircraft list'!$A$4:$G$39,3,FALSE)="YES",VLOOKUP($F1074,'Aircraft list'!$A$4:$G$39,6,FALSE)="YES"),T1074,""),"")</f>
        <v/>
      </c>
      <c r="AE1074" s="117" t="str">
        <f>IFERROR(IF(AND(VLOOKUP($F1074,'Aircraft list'!$A$4:$G$39,3,FALSE)="YES",VLOOKUP($F1074,'Aircraft list'!$A$4:$G$39,6,FALSE)="YES"),U1074,""),"")</f>
        <v/>
      </c>
      <c r="AF1074" s="115" t="str">
        <f>IFERROR(IF(AND(VLOOKUP($F1074,'Aircraft list'!$A$4:$G$39,3,FALSE)="YES",VLOOKUP($F1074,'Aircraft list'!$A$4:$G$39,6,FALSE)="YES"),V1074,""),"")</f>
        <v/>
      </c>
      <c r="AG1074" s="116" t="str">
        <f>IFERROR(IF(VLOOKUP($F1074,'Aircraft list'!$A$4:$G$39,5,FALSE)="YES",T1074,""),"")</f>
        <v/>
      </c>
      <c r="AH1074" s="117" t="str">
        <f>IFERROR(IF(VLOOKUP($F1074,'Aircraft list'!$A$4:$G$39,5,FALSE)="YES",U1074,""),"")</f>
        <v/>
      </c>
      <c r="AI1074" s="115" t="str">
        <f>IFERROR(IF(VLOOKUP($F1074,'Aircraft list'!$A$4:$G$39,5,FALSE)="YES",V1074,""),"")</f>
        <v/>
      </c>
      <c r="AJ1074" s="101"/>
      <c r="AK1074" s="101"/>
      <c r="AL1074" s="101"/>
      <c r="AM1074" s="102" t="str">
        <f>IFERROR(IF(VLOOKUP($F1074,'Aircraft list'!$A$4:$G$39,7,FALSE)="YES",N1074,""),"")</f>
        <v/>
      </c>
      <c r="AN1074" s="112"/>
      <c r="AO1074" s="101"/>
      <c r="AP1074" s="101"/>
      <c r="AQ1074" s="101"/>
      <c r="AR1074" s="111"/>
      <c r="AS1074" s="102"/>
      <c r="AT1074" s="102"/>
    </row>
    <row r="1075" spans="1:46" s="50" customFormat="1">
      <c r="A1075" s="84"/>
      <c r="B1075" s="75"/>
      <c r="C1075" s="76"/>
      <c r="D1075" s="77"/>
      <c r="E1075" s="73" t="str">
        <f t="shared" si="51"/>
        <v/>
      </c>
      <c r="F1075" s="79"/>
      <c r="G1075" s="80"/>
      <c r="H1075" s="50" t="str">
        <f>IFERROR(IF(VLOOKUP(F1075,'Aircraft list'!$A$4:$T$59, 3,FALSE)="YES", "ME", "SE" )," ")</f>
        <v xml:space="preserve"> </v>
      </c>
      <c r="I1075" s="80"/>
      <c r="J1075" s="81" t="str">
        <f ca="1">IFERROR(IF(AND(
MOD(C1075-fctlontodouble(VLOOKUP(B1075,#REF!,4,FALSE))/360,1)&gt;=MOD((((MID((MID((IF(ISERR(A1075),"",fctsoleil(A1075,fctlattodouble(VLOOKUP(B1075,#REF!,3,FALSE)),fctlontodouble(VLOOKUP(B1075,#REF!,4,FALSE)),FALSE))),1,4)),1,2))*60+MID((MID((IF(ISERR(A1075),"",fctsoleil(A1075,fctlattodouble(VLOOKUP(B1075,#REF!,3,FALSE)),fctlontodouble(VLOOKUP(B1075,#REF!,4,FALSE)),FALSE))),1,4)),3,4))/(60*24))-fctlontodouble(VLOOKUP(B1075,#REF!,4,FALSE))/360,1),
MOD(C1075-fctlontodouble(VLOOKUP(B1075,#REF!,4,FALSE))/360,1)&lt;MOD((((MID((MID((IF(ISERR(A1075),"",fctsoleil(A1075,fctlattodouble(VLOOKUP(B1075,#REF!,3,FALSE)),fctlontodouble(VLOOKUP(B1075,#REF!,4,FALSE)),FALSE))),7,4)),1,2))*60+MID((MID((IF(ISERR(A1075),"",fctsoleil(A1075,fctlattodouble(VLOOKUP(B1075,#REF!,3,FALSE)),fctlontodouble(VLOOKUP(B1075,#REF!,4,FALSE)),FALSE))),7,4)),3,4))/(60*24))-fctlontodouble(VLOOKUP(B1075,#REF!,4,FALSE))/360,1)
),1,""),"")</f>
        <v/>
      </c>
      <c r="K1075" s="82" t="str">
        <f t="shared" si="52"/>
        <v/>
      </c>
      <c r="L1075" s="79" t="str">
        <f ca="1">IFERROR(IF(AND(
MOD(E1075-fctlontodouble(VLOOKUP(D1075,#REF!,4,FALSE))/360,1)&gt;=MOD((((MID((MID((IF(ISERR(A1075),"",fctsoleil(A1075,fctlattodouble(VLOOKUP(D1075,#REF!,3,FALSE)),fctlontodouble(VLOOKUP(D1075,#REF!,4,FALSE)),FALSE))),1,4)),1,2))*60+MID((MID((IF(ISERR(A1075),"",fctsoleil(A1075,fctlattodouble(VLOOKUP(D1075,#REF!,3,FALSE)),fctlontodouble(VLOOKUP(D1075,#REF!,4,FALSE)),FALSE))),1,4)),3,4))/(60*24))-fctlontodouble(VLOOKUP(D1075,#REF!,4,FALSE))/360,1),
MOD(E1075-fctlontodouble(VLOOKUP(D1075,#REF!,4,FALSE))/360,1)&lt;MOD((((MID((MID((IF(ISERR(A1075),"",fctsoleil(A1075,fctlattodouble(VLOOKUP(D1075,#REF!,3,FALSE)),fctlontodouble(VLOOKUP(D1075,#REF!,4,FALSE)),FALSE))),7,4)),1,2))*60+MID((MID((IF(ISERR(A1075),"",fctsoleil(A1075,fctlattodouble(VLOOKUP(D1075,#REF!,3,FALSE)),fctlontodouble(VLOOKUP(D1075,#REF!,4,FALSE)),FALSE))),7,4)),3,4))/(60*24))-fctlontodouble(VLOOKUP(D1075,#REF!,4,FALSE))/360,1)
),1," "),"")</f>
        <v/>
      </c>
      <c r="M1075" s="79" t="str">
        <f t="shared" si="53"/>
        <v/>
      </c>
      <c r="N1075" s="94"/>
      <c r="O1075" s="83"/>
      <c r="P1075" s="95"/>
      <c r="Q1075" s="96"/>
      <c r="R1075" s="97" t="str">
        <f>IF(AND(A1075&lt;&gt;0,B1075&lt;&gt;0,D1075&lt;&gt;0,C1075&lt;&gt;0,N1075&lt;&gt;0),(vol_de_nuit(B1075,D1075,A1075,C1075,N1075/24)*24),"")</f>
        <v/>
      </c>
      <c r="S1075" s="98"/>
      <c r="T1075" s="95"/>
      <c r="U1075" s="99"/>
      <c r="V1075" s="100"/>
      <c r="W1075" s="101"/>
      <c r="X1075" s="116" t="str">
        <f>IFERROR(IF(AND(VLOOKUP($F1075,'Aircraft list'!$A$4:$G$39,2,FALSE)="YES",VLOOKUP($F1075,'Aircraft list'!$A$4:$G$39,4,FALSE)="YES"),T1075,""),"")</f>
        <v/>
      </c>
      <c r="Y1075" s="115" t="str">
        <f>IFERROR(IF(AND(VLOOKUP($F1075,'Aircraft list'!$A$4:$G$39,2,FALSE)="YES",VLOOKUP($F1075,'Aircraft list'!$A$4:$G$39,4,FALSE)="YES"),V1075,""),"")</f>
        <v/>
      </c>
      <c r="Z1075" s="116" t="str">
        <f>IFERROR(IF(AND(VLOOKUP($F1075,'Aircraft list'!$A$4:$G$39,3,FALSE)="YES",VLOOKUP($F1075,'Aircraft list'!$A$4:$G$39,4,FALSE)="YES"),T1075,""),"")</f>
        <v/>
      </c>
      <c r="AA1075" s="115" t="str">
        <f>IFERROR(IF(AND(VLOOKUP($F1075,'Aircraft list'!$A$4:$G$39,3,FALSE)="YES",VLOOKUP($F1075,'Aircraft list'!$A$4:$G$39,4,FALSE)="YES"),V1075,""),"")</f>
        <v/>
      </c>
      <c r="AB1075" s="116" t="str">
        <f>IFERROR(IF(AND(VLOOKUP($F1075,'Aircraft list'!$A$4:$G$39,2,FALSE)="YES",VLOOKUP($F1075,'Aircraft list'!$A$4:$G$39,6,FALSE)="YES"),T1075,""),"")</f>
        <v/>
      </c>
      <c r="AC1075" s="115" t="str">
        <f>IFERROR(IF(AND(VLOOKUP($F1075,'Aircraft list'!$A$4:$G$39,2,FALSE)="YES",VLOOKUP($F1075,'Aircraft list'!$A$4:$G$39,6,FALSE)="YES"),V1075,""),"")</f>
        <v/>
      </c>
      <c r="AD1075" s="116" t="str">
        <f>IFERROR(IF(AND(VLOOKUP($F1075,'Aircraft list'!$A$4:$G$39,3,FALSE)="YES",VLOOKUP($F1075,'Aircraft list'!$A$4:$G$39,6,FALSE)="YES"),T1075,""),"")</f>
        <v/>
      </c>
      <c r="AE1075" s="117" t="str">
        <f>IFERROR(IF(AND(VLOOKUP($F1075,'Aircraft list'!$A$4:$G$39,3,FALSE)="YES",VLOOKUP($F1075,'Aircraft list'!$A$4:$G$39,6,FALSE)="YES"),U1075,""),"")</f>
        <v/>
      </c>
      <c r="AF1075" s="115" t="str">
        <f>IFERROR(IF(AND(VLOOKUP($F1075,'Aircraft list'!$A$4:$G$39,3,FALSE)="YES",VLOOKUP($F1075,'Aircraft list'!$A$4:$G$39,6,FALSE)="YES"),V1075,""),"")</f>
        <v/>
      </c>
      <c r="AG1075" s="116" t="str">
        <f>IFERROR(IF(VLOOKUP($F1075,'Aircraft list'!$A$4:$G$39,5,FALSE)="YES",T1075,""),"")</f>
        <v/>
      </c>
      <c r="AH1075" s="117" t="str">
        <f>IFERROR(IF(VLOOKUP($F1075,'Aircraft list'!$A$4:$G$39,5,FALSE)="YES",U1075,""),"")</f>
        <v/>
      </c>
      <c r="AI1075" s="115" t="str">
        <f>IFERROR(IF(VLOOKUP($F1075,'Aircraft list'!$A$4:$G$39,5,FALSE)="YES",V1075,""),"")</f>
        <v/>
      </c>
      <c r="AJ1075" s="101"/>
      <c r="AK1075" s="101"/>
      <c r="AL1075" s="101"/>
      <c r="AM1075" s="102" t="str">
        <f>IFERROR(IF(VLOOKUP($F1075,'Aircraft list'!$A$4:$G$39,7,FALSE)="YES",N1075,""),"")</f>
        <v/>
      </c>
      <c r="AN1075" s="112"/>
      <c r="AO1075" s="101"/>
      <c r="AP1075" s="101"/>
      <c r="AQ1075" s="101"/>
      <c r="AR1075" s="111"/>
      <c r="AS1075" s="102"/>
      <c r="AT1075" s="102"/>
    </row>
    <row r="1076" spans="1:46" s="50" customFormat="1">
      <c r="A1076" s="84"/>
      <c r="B1076" s="75"/>
      <c r="C1076" s="76"/>
      <c r="D1076" s="77"/>
      <c r="E1076" s="73" t="str">
        <f t="shared" si="51"/>
        <v/>
      </c>
      <c r="F1076" s="79"/>
      <c r="G1076" s="80"/>
      <c r="H1076" s="50" t="str">
        <f>IFERROR(IF(VLOOKUP(F1076,'Aircraft list'!$A$4:$T$59, 3,FALSE)="YES", "ME", "SE" )," ")</f>
        <v xml:space="preserve"> </v>
      </c>
      <c r="I1076" s="80"/>
      <c r="J1076" s="81" t="str">
        <f ca="1">IFERROR(IF(AND(
MOD(C1076-fctlontodouble(VLOOKUP(B1076,#REF!,4,FALSE))/360,1)&gt;=MOD((((MID((MID((IF(ISERR(A1076),"",fctsoleil(A1076,fctlattodouble(VLOOKUP(B1076,#REF!,3,FALSE)),fctlontodouble(VLOOKUP(B1076,#REF!,4,FALSE)),FALSE))),1,4)),1,2))*60+MID((MID((IF(ISERR(A1076),"",fctsoleil(A1076,fctlattodouble(VLOOKUP(B1076,#REF!,3,FALSE)),fctlontodouble(VLOOKUP(B1076,#REF!,4,FALSE)),FALSE))),1,4)),3,4))/(60*24))-fctlontodouble(VLOOKUP(B1076,#REF!,4,FALSE))/360,1),
MOD(C1076-fctlontodouble(VLOOKUP(B1076,#REF!,4,FALSE))/360,1)&lt;MOD((((MID((MID((IF(ISERR(A1076),"",fctsoleil(A1076,fctlattodouble(VLOOKUP(B1076,#REF!,3,FALSE)),fctlontodouble(VLOOKUP(B1076,#REF!,4,FALSE)),FALSE))),7,4)),1,2))*60+MID((MID((IF(ISERR(A1076),"",fctsoleil(A1076,fctlattodouble(VLOOKUP(B1076,#REF!,3,FALSE)),fctlontodouble(VLOOKUP(B1076,#REF!,4,FALSE)),FALSE))),7,4)),3,4))/(60*24))-fctlontodouble(VLOOKUP(B1076,#REF!,4,FALSE))/360,1)
),1,""),"")</f>
        <v/>
      </c>
      <c r="K1076" s="82" t="str">
        <f t="shared" si="52"/>
        <v/>
      </c>
      <c r="L1076" s="79" t="str">
        <f ca="1">IFERROR(IF(AND(
MOD(E1076-fctlontodouble(VLOOKUP(D1076,#REF!,4,FALSE))/360,1)&gt;=MOD((((MID((MID((IF(ISERR(A1076),"",fctsoleil(A1076,fctlattodouble(VLOOKUP(D1076,#REF!,3,FALSE)),fctlontodouble(VLOOKUP(D1076,#REF!,4,FALSE)),FALSE))),1,4)),1,2))*60+MID((MID((IF(ISERR(A1076),"",fctsoleil(A1076,fctlattodouble(VLOOKUP(D1076,#REF!,3,FALSE)),fctlontodouble(VLOOKUP(D1076,#REF!,4,FALSE)),FALSE))),1,4)),3,4))/(60*24))-fctlontodouble(VLOOKUP(D1076,#REF!,4,FALSE))/360,1),
MOD(E1076-fctlontodouble(VLOOKUP(D1076,#REF!,4,FALSE))/360,1)&lt;MOD((((MID((MID((IF(ISERR(A1076),"",fctsoleil(A1076,fctlattodouble(VLOOKUP(D1076,#REF!,3,FALSE)),fctlontodouble(VLOOKUP(D1076,#REF!,4,FALSE)),FALSE))),7,4)),1,2))*60+MID((MID((IF(ISERR(A1076),"",fctsoleil(A1076,fctlattodouble(VLOOKUP(D1076,#REF!,3,FALSE)),fctlontodouble(VLOOKUP(D1076,#REF!,4,FALSE)),FALSE))),7,4)),3,4))/(60*24))-fctlontodouble(VLOOKUP(D1076,#REF!,4,FALSE))/360,1)
),1," "),"")</f>
        <v/>
      </c>
      <c r="M1076" s="79" t="str">
        <f t="shared" si="53"/>
        <v/>
      </c>
      <c r="N1076" s="94"/>
      <c r="O1076" s="83"/>
      <c r="P1076" s="95"/>
      <c r="Q1076" s="96"/>
      <c r="R1076" s="97" t="str">
        <f>IF(AND(A1076&lt;&gt;0,B1076&lt;&gt;0,D1076&lt;&gt;0,C1076&lt;&gt;0,N1076&lt;&gt;0),(vol_de_nuit(B1076,D1076,A1076,C1076,N1076/24)*24),"")</f>
        <v/>
      </c>
      <c r="S1076" s="98"/>
      <c r="T1076" s="95"/>
      <c r="U1076" s="99"/>
      <c r="V1076" s="100"/>
      <c r="W1076" s="101"/>
      <c r="X1076" s="116" t="str">
        <f>IFERROR(IF(AND(VLOOKUP($F1076,'Aircraft list'!$A$4:$G$39,2,FALSE)="YES",VLOOKUP($F1076,'Aircraft list'!$A$4:$G$39,4,FALSE)="YES"),T1076,""),"")</f>
        <v/>
      </c>
      <c r="Y1076" s="115" t="str">
        <f>IFERROR(IF(AND(VLOOKUP($F1076,'Aircraft list'!$A$4:$G$39,2,FALSE)="YES",VLOOKUP($F1076,'Aircraft list'!$A$4:$G$39,4,FALSE)="YES"),V1076,""),"")</f>
        <v/>
      </c>
      <c r="Z1076" s="116" t="str">
        <f>IFERROR(IF(AND(VLOOKUP($F1076,'Aircraft list'!$A$4:$G$39,3,FALSE)="YES",VLOOKUP($F1076,'Aircraft list'!$A$4:$G$39,4,FALSE)="YES"),T1076,""),"")</f>
        <v/>
      </c>
      <c r="AA1076" s="115" t="str">
        <f>IFERROR(IF(AND(VLOOKUP($F1076,'Aircraft list'!$A$4:$G$39,3,FALSE)="YES",VLOOKUP($F1076,'Aircraft list'!$A$4:$G$39,4,FALSE)="YES"),V1076,""),"")</f>
        <v/>
      </c>
      <c r="AB1076" s="116" t="str">
        <f>IFERROR(IF(AND(VLOOKUP($F1076,'Aircraft list'!$A$4:$G$39,2,FALSE)="YES",VLOOKUP($F1076,'Aircraft list'!$A$4:$G$39,6,FALSE)="YES"),T1076,""),"")</f>
        <v/>
      </c>
      <c r="AC1076" s="115" t="str">
        <f>IFERROR(IF(AND(VLOOKUP($F1076,'Aircraft list'!$A$4:$G$39,2,FALSE)="YES",VLOOKUP($F1076,'Aircraft list'!$A$4:$G$39,6,FALSE)="YES"),V1076,""),"")</f>
        <v/>
      </c>
      <c r="AD1076" s="116" t="str">
        <f>IFERROR(IF(AND(VLOOKUP($F1076,'Aircraft list'!$A$4:$G$39,3,FALSE)="YES",VLOOKUP($F1076,'Aircraft list'!$A$4:$G$39,6,FALSE)="YES"),T1076,""),"")</f>
        <v/>
      </c>
      <c r="AE1076" s="117" t="str">
        <f>IFERROR(IF(AND(VLOOKUP($F1076,'Aircraft list'!$A$4:$G$39,3,FALSE)="YES",VLOOKUP($F1076,'Aircraft list'!$A$4:$G$39,6,FALSE)="YES"),U1076,""),"")</f>
        <v/>
      </c>
      <c r="AF1076" s="115" t="str">
        <f>IFERROR(IF(AND(VLOOKUP($F1076,'Aircraft list'!$A$4:$G$39,3,FALSE)="YES",VLOOKUP($F1076,'Aircraft list'!$A$4:$G$39,6,FALSE)="YES"),V1076,""),"")</f>
        <v/>
      </c>
      <c r="AG1076" s="116" t="str">
        <f>IFERROR(IF(VLOOKUP($F1076,'Aircraft list'!$A$4:$G$39,5,FALSE)="YES",T1076,""),"")</f>
        <v/>
      </c>
      <c r="AH1076" s="117" t="str">
        <f>IFERROR(IF(VLOOKUP($F1076,'Aircraft list'!$A$4:$G$39,5,FALSE)="YES",U1076,""),"")</f>
        <v/>
      </c>
      <c r="AI1076" s="115" t="str">
        <f>IFERROR(IF(VLOOKUP($F1076,'Aircraft list'!$A$4:$G$39,5,FALSE)="YES",V1076,""),"")</f>
        <v/>
      </c>
      <c r="AJ1076" s="101"/>
      <c r="AK1076" s="101"/>
      <c r="AL1076" s="101"/>
      <c r="AM1076" s="102" t="str">
        <f>IFERROR(IF(VLOOKUP($F1076,'Aircraft list'!$A$4:$G$39,7,FALSE)="YES",N1076,""),"")</f>
        <v/>
      </c>
      <c r="AN1076" s="112"/>
      <c r="AO1076" s="101"/>
      <c r="AP1076" s="101"/>
      <c r="AQ1076" s="101"/>
      <c r="AR1076" s="111"/>
      <c r="AS1076" s="102"/>
      <c r="AT1076" s="102"/>
    </row>
    <row r="1077" spans="1:46" s="50" customFormat="1">
      <c r="A1077" s="84"/>
      <c r="B1077" s="75"/>
      <c r="C1077" s="76"/>
      <c r="D1077" s="77"/>
      <c r="E1077" s="73" t="str">
        <f t="shared" si="51"/>
        <v/>
      </c>
      <c r="F1077" s="79"/>
      <c r="G1077" s="80"/>
      <c r="H1077" s="50" t="str">
        <f>IFERROR(IF(VLOOKUP(F1077,'Aircraft list'!$A$4:$T$59, 3,FALSE)="YES", "ME", "SE" )," ")</f>
        <v xml:space="preserve"> </v>
      </c>
      <c r="I1077" s="80"/>
      <c r="J1077" s="81" t="str">
        <f ca="1">IFERROR(IF(AND(
MOD(C1077-fctlontodouble(VLOOKUP(B1077,#REF!,4,FALSE))/360,1)&gt;=MOD((((MID((MID((IF(ISERR(A1077),"",fctsoleil(A1077,fctlattodouble(VLOOKUP(B1077,#REF!,3,FALSE)),fctlontodouble(VLOOKUP(B1077,#REF!,4,FALSE)),FALSE))),1,4)),1,2))*60+MID((MID((IF(ISERR(A1077),"",fctsoleil(A1077,fctlattodouble(VLOOKUP(B1077,#REF!,3,FALSE)),fctlontodouble(VLOOKUP(B1077,#REF!,4,FALSE)),FALSE))),1,4)),3,4))/(60*24))-fctlontodouble(VLOOKUP(B1077,#REF!,4,FALSE))/360,1),
MOD(C1077-fctlontodouble(VLOOKUP(B1077,#REF!,4,FALSE))/360,1)&lt;MOD((((MID((MID((IF(ISERR(A1077),"",fctsoleil(A1077,fctlattodouble(VLOOKUP(B1077,#REF!,3,FALSE)),fctlontodouble(VLOOKUP(B1077,#REF!,4,FALSE)),FALSE))),7,4)),1,2))*60+MID((MID((IF(ISERR(A1077),"",fctsoleil(A1077,fctlattodouble(VLOOKUP(B1077,#REF!,3,FALSE)),fctlontodouble(VLOOKUP(B1077,#REF!,4,FALSE)),FALSE))),7,4)),3,4))/(60*24))-fctlontodouble(VLOOKUP(B1077,#REF!,4,FALSE))/360,1)
),1,""),"")</f>
        <v/>
      </c>
      <c r="K1077" s="82" t="str">
        <f t="shared" si="52"/>
        <v/>
      </c>
      <c r="L1077" s="79" t="str">
        <f ca="1">IFERROR(IF(AND(
MOD(E1077-fctlontodouble(VLOOKUP(D1077,#REF!,4,FALSE))/360,1)&gt;=MOD((((MID((MID((IF(ISERR(A1077),"",fctsoleil(A1077,fctlattodouble(VLOOKUP(D1077,#REF!,3,FALSE)),fctlontodouble(VLOOKUP(D1077,#REF!,4,FALSE)),FALSE))),1,4)),1,2))*60+MID((MID((IF(ISERR(A1077),"",fctsoleil(A1077,fctlattodouble(VLOOKUP(D1077,#REF!,3,FALSE)),fctlontodouble(VLOOKUP(D1077,#REF!,4,FALSE)),FALSE))),1,4)),3,4))/(60*24))-fctlontodouble(VLOOKUP(D1077,#REF!,4,FALSE))/360,1),
MOD(E1077-fctlontodouble(VLOOKUP(D1077,#REF!,4,FALSE))/360,1)&lt;MOD((((MID((MID((IF(ISERR(A1077),"",fctsoleil(A1077,fctlattodouble(VLOOKUP(D1077,#REF!,3,FALSE)),fctlontodouble(VLOOKUP(D1077,#REF!,4,FALSE)),FALSE))),7,4)),1,2))*60+MID((MID((IF(ISERR(A1077),"",fctsoleil(A1077,fctlattodouble(VLOOKUP(D1077,#REF!,3,FALSE)),fctlontodouble(VLOOKUP(D1077,#REF!,4,FALSE)),FALSE))),7,4)),3,4))/(60*24))-fctlontodouble(VLOOKUP(D1077,#REF!,4,FALSE))/360,1)
),1," "),"")</f>
        <v/>
      </c>
      <c r="M1077" s="79" t="str">
        <f t="shared" si="53"/>
        <v/>
      </c>
      <c r="N1077" s="94"/>
      <c r="O1077" s="83"/>
      <c r="P1077" s="95"/>
      <c r="Q1077" s="96"/>
      <c r="R1077" s="97" t="str">
        <f>IF(AND(A1077&lt;&gt;0,B1077&lt;&gt;0,D1077&lt;&gt;0,C1077&lt;&gt;0,N1077&lt;&gt;0),(vol_de_nuit(B1077,D1077,A1077,C1077,N1077/24)*24),"")</f>
        <v/>
      </c>
      <c r="S1077" s="98"/>
      <c r="T1077" s="95"/>
      <c r="U1077" s="99"/>
      <c r="V1077" s="100"/>
      <c r="W1077" s="101"/>
      <c r="X1077" s="116" t="str">
        <f>IFERROR(IF(AND(VLOOKUP($F1077,'Aircraft list'!$A$4:$G$39,2,FALSE)="YES",VLOOKUP($F1077,'Aircraft list'!$A$4:$G$39,4,FALSE)="YES"),T1077,""),"")</f>
        <v/>
      </c>
      <c r="Y1077" s="115" t="str">
        <f>IFERROR(IF(AND(VLOOKUP($F1077,'Aircraft list'!$A$4:$G$39,2,FALSE)="YES",VLOOKUP($F1077,'Aircraft list'!$A$4:$G$39,4,FALSE)="YES"),V1077,""),"")</f>
        <v/>
      </c>
      <c r="Z1077" s="116" t="str">
        <f>IFERROR(IF(AND(VLOOKUP($F1077,'Aircraft list'!$A$4:$G$39,3,FALSE)="YES",VLOOKUP($F1077,'Aircraft list'!$A$4:$G$39,4,FALSE)="YES"),T1077,""),"")</f>
        <v/>
      </c>
      <c r="AA1077" s="115" t="str">
        <f>IFERROR(IF(AND(VLOOKUP($F1077,'Aircraft list'!$A$4:$G$39,3,FALSE)="YES",VLOOKUP($F1077,'Aircraft list'!$A$4:$G$39,4,FALSE)="YES"),V1077,""),"")</f>
        <v/>
      </c>
      <c r="AB1077" s="116" t="str">
        <f>IFERROR(IF(AND(VLOOKUP($F1077,'Aircraft list'!$A$4:$G$39,2,FALSE)="YES",VLOOKUP($F1077,'Aircraft list'!$A$4:$G$39,6,FALSE)="YES"),T1077,""),"")</f>
        <v/>
      </c>
      <c r="AC1077" s="115" t="str">
        <f>IFERROR(IF(AND(VLOOKUP($F1077,'Aircraft list'!$A$4:$G$39,2,FALSE)="YES",VLOOKUP($F1077,'Aircraft list'!$A$4:$G$39,6,FALSE)="YES"),V1077,""),"")</f>
        <v/>
      </c>
      <c r="AD1077" s="116" t="str">
        <f>IFERROR(IF(AND(VLOOKUP($F1077,'Aircraft list'!$A$4:$G$39,3,FALSE)="YES",VLOOKUP($F1077,'Aircraft list'!$A$4:$G$39,6,FALSE)="YES"),T1077,""),"")</f>
        <v/>
      </c>
      <c r="AE1077" s="117" t="str">
        <f>IFERROR(IF(AND(VLOOKUP($F1077,'Aircraft list'!$A$4:$G$39,3,FALSE)="YES",VLOOKUP($F1077,'Aircraft list'!$A$4:$G$39,6,FALSE)="YES"),U1077,""),"")</f>
        <v/>
      </c>
      <c r="AF1077" s="115" t="str">
        <f>IFERROR(IF(AND(VLOOKUP($F1077,'Aircraft list'!$A$4:$G$39,3,FALSE)="YES",VLOOKUP($F1077,'Aircraft list'!$A$4:$G$39,6,FALSE)="YES"),V1077,""),"")</f>
        <v/>
      </c>
      <c r="AG1077" s="116" t="str">
        <f>IFERROR(IF(VLOOKUP($F1077,'Aircraft list'!$A$4:$G$39,5,FALSE)="YES",T1077,""),"")</f>
        <v/>
      </c>
      <c r="AH1077" s="117" t="str">
        <f>IFERROR(IF(VLOOKUP($F1077,'Aircraft list'!$A$4:$G$39,5,FALSE)="YES",U1077,""),"")</f>
        <v/>
      </c>
      <c r="AI1077" s="115" t="str">
        <f>IFERROR(IF(VLOOKUP($F1077,'Aircraft list'!$A$4:$G$39,5,FALSE)="YES",V1077,""),"")</f>
        <v/>
      </c>
      <c r="AJ1077" s="101"/>
      <c r="AK1077" s="101"/>
      <c r="AL1077" s="101"/>
      <c r="AM1077" s="102" t="str">
        <f>IFERROR(IF(VLOOKUP($F1077,'Aircraft list'!$A$4:$G$39,7,FALSE)="YES",N1077,""),"")</f>
        <v/>
      </c>
      <c r="AN1077" s="112"/>
      <c r="AO1077" s="101"/>
      <c r="AP1077" s="101"/>
      <c r="AQ1077" s="101"/>
      <c r="AR1077" s="111"/>
      <c r="AS1077" s="102"/>
      <c r="AT1077" s="102"/>
    </row>
    <row r="1078" spans="1:46" s="50" customFormat="1">
      <c r="A1078" s="84"/>
      <c r="B1078" s="75"/>
      <c r="C1078" s="76"/>
      <c r="D1078" s="77"/>
      <c r="E1078" s="73" t="str">
        <f t="shared" si="51"/>
        <v/>
      </c>
      <c r="F1078" s="79"/>
      <c r="G1078" s="80"/>
      <c r="H1078" s="50" t="str">
        <f>IFERROR(IF(VLOOKUP(F1078,'Aircraft list'!$A$4:$T$59, 3,FALSE)="YES", "ME", "SE" )," ")</f>
        <v xml:space="preserve"> </v>
      </c>
      <c r="I1078" s="80"/>
      <c r="J1078" s="81" t="str">
        <f ca="1">IFERROR(IF(AND(
MOD(C1078-fctlontodouble(VLOOKUP(B1078,#REF!,4,FALSE))/360,1)&gt;=MOD((((MID((MID((IF(ISERR(A1078),"",fctsoleil(A1078,fctlattodouble(VLOOKUP(B1078,#REF!,3,FALSE)),fctlontodouble(VLOOKUP(B1078,#REF!,4,FALSE)),FALSE))),1,4)),1,2))*60+MID((MID((IF(ISERR(A1078),"",fctsoleil(A1078,fctlattodouble(VLOOKUP(B1078,#REF!,3,FALSE)),fctlontodouble(VLOOKUP(B1078,#REF!,4,FALSE)),FALSE))),1,4)),3,4))/(60*24))-fctlontodouble(VLOOKUP(B1078,#REF!,4,FALSE))/360,1),
MOD(C1078-fctlontodouble(VLOOKUP(B1078,#REF!,4,FALSE))/360,1)&lt;MOD((((MID((MID((IF(ISERR(A1078),"",fctsoleil(A1078,fctlattodouble(VLOOKUP(B1078,#REF!,3,FALSE)),fctlontodouble(VLOOKUP(B1078,#REF!,4,FALSE)),FALSE))),7,4)),1,2))*60+MID((MID((IF(ISERR(A1078),"",fctsoleil(A1078,fctlattodouble(VLOOKUP(B1078,#REF!,3,FALSE)),fctlontodouble(VLOOKUP(B1078,#REF!,4,FALSE)),FALSE))),7,4)),3,4))/(60*24))-fctlontodouble(VLOOKUP(B1078,#REF!,4,FALSE))/360,1)
),1,""),"")</f>
        <v/>
      </c>
      <c r="K1078" s="82" t="str">
        <f t="shared" si="52"/>
        <v/>
      </c>
      <c r="L1078" s="79" t="str">
        <f ca="1">IFERROR(IF(AND(
MOD(E1078-fctlontodouble(VLOOKUP(D1078,#REF!,4,FALSE))/360,1)&gt;=MOD((((MID((MID((IF(ISERR(A1078),"",fctsoleil(A1078,fctlattodouble(VLOOKUP(D1078,#REF!,3,FALSE)),fctlontodouble(VLOOKUP(D1078,#REF!,4,FALSE)),FALSE))),1,4)),1,2))*60+MID((MID((IF(ISERR(A1078),"",fctsoleil(A1078,fctlattodouble(VLOOKUP(D1078,#REF!,3,FALSE)),fctlontodouble(VLOOKUP(D1078,#REF!,4,FALSE)),FALSE))),1,4)),3,4))/(60*24))-fctlontodouble(VLOOKUP(D1078,#REF!,4,FALSE))/360,1),
MOD(E1078-fctlontodouble(VLOOKUP(D1078,#REF!,4,FALSE))/360,1)&lt;MOD((((MID((MID((IF(ISERR(A1078),"",fctsoleil(A1078,fctlattodouble(VLOOKUP(D1078,#REF!,3,FALSE)),fctlontodouble(VLOOKUP(D1078,#REF!,4,FALSE)),FALSE))),7,4)),1,2))*60+MID((MID((IF(ISERR(A1078),"",fctsoleil(A1078,fctlattodouble(VLOOKUP(D1078,#REF!,3,FALSE)),fctlontodouble(VLOOKUP(D1078,#REF!,4,FALSE)),FALSE))),7,4)),3,4))/(60*24))-fctlontodouble(VLOOKUP(D1078,#REF!,4,FALSE))/360,1)
),1," "),"")</f>
        <v/>
      </c>
      <c r="M1078" s="79" t="str">
        <f t="shared" si="53"/>
        <v/>
      </c>
      <c r="N1078" s="94"/>
      <c r="O1078" s="83"/>
      <c r="P1078" s="95"/>
      <c r="Q1078" s="96"/>
      <c r="R1078" s="97" t="str">
        <f>IF(AND(A1078&lt;&gt;0,B1078&lt;&gt;0,D1078&lt;&gt;0,C1078&lt;&gt;0,N1078&lt;&gt;0),(vol_de_nuit(B1078,D1078,A1078,C1078,N1078/24)*24),"")</f>
        <v/>
      </c>
      <c r="S1078" s="98"/>
      <c r="T1078" s="95"/>
      <c r="U1078" s="99"/>
      <c r="V1078" s="100"/>
      <c r="W1078" s="101"/>
      <c r="X1078" s="116" t="str">
        <f>IFERROR(IF(AND(VLOOKUP($F1078,'Aircraft list'!$A$4:$G$39,2,FALSE)="YES",VLOOKUP($F1078,'Aircraft list'!$A$4:$G$39,4,FALSE)="YES"),T1078,""),"")</f>
        <v/>
      </c>
      <c r="Y1078" s="115" t="str">
        <f>IFERROR(IF(AND(VLOOKUP($F1078,'Aircraft list'!$A$4:$G$39,2,FALSE)="YES",VLOOKUP($F1078,'Aircraft list'!$A$4:$G$39,4,FALSE)="YES"),V1078,""),"")</f>
        <v/>
      </c>
      <c r="Z1078" s="116" t="str">
        <f>IFERROR(IF(AND(VLOOKUP($F1078,'Aircraft list'!$A$4:$G$39,3,FALSE)="YES",VLOOKUP($F1078,'Aircraft list'!$A$4:$G$39,4,FALSE)="YES"),T1078,""),"")</f>
        <v/>
      </c>
      <c r="AA1078" s="115" t="str">
        <f>IFERROR(IF(AND(VLOOKUP($F1078,'Aircraft list'!$A$4:$G$39,3,FALSE)="YES",VLOOKUP($F1078,'Aircraft list'!$A$4:$G$39,4,FALSE)="YES"),V1078,""),"")</f>
        <v/>
      </c>
      <c r="AB1078" s="116" t="str">
        <f>IFERROR(IF(AND(VLOOKUP($F1078,'Aircraft list'!$A$4:$G$39,2,FALSE)="YES",VLOOKUP($F1078,'Aircraft list'!$A$4:$G$39,6,FALSE)="YES"),T1078,""),"")</f>
        <v/>
      </c>
      <c r="AC1078" s="115" t="str">
        <f>IFERROR(IF(AND(VLOOKUP($F1078,'Aircraft list'!$A$4:$G$39,2,FALSE)="YES",VLOOKUP($F1078,'Aircraft list'!$A$4:$G$39,6,FALSE)="YES"),V1078,""),"")</f>
        <v/>
      </c>
      <c r="AD1078" s="116" t="str">
        <f>IFERROR(IF(AND(VLOOKUP($F1078,'Aircraft list'!$A$4:$G$39,3,FALSE)="YES",VLOOKUP($F1078,'Aircraft list'!$A$4:$G$39,6,FALSE)="YES"),T1078,""),"")</f>
        <v/>
      </c>
      <c r="AE1078" s="117" t="str">
        <f>IFERROR(IF(AND(VLOOKUP($F1078,'Aircraft list'!$A$4:$G$39,3,FALSE)="YES",VLOOKUP($F1078,'Aircraft list'!$A$4:$G$39,6,FALSE)="YES"),U1078,""),"")</f>
        <v/>
      </c>
      <c r="AF1078" s="115" t="str">
        <f>IFERROR(IF(AND(VLOOKUP($F1078,'Aircraft list'!$A$4:$G$39,3,FALSE)="YES",VLOOKUP($F1078,'Aircraft list'!$A$4:$G$39,6,FALSE)="YES"),V1078,""),"")</f>
        <v/>
      </c>
      <c r="AG1078" s="116" t="str">
        <f>IFERROR(IF(VLOOKUP($F1078,'Aircraft list'!$A$4:$G$39,5,FALSE)="YES",T1078,""),"")</f>
        <v/>
      </c>
      <c r="AH1078" s="117" t="str">
        <f>IFERROR(IF(VLOOKUP($F1078,'Aircraft list'!$A$4:$G$39,5,FALSE)="YES",U1078,""),"")</f>
        <v/>
      </c>
      <c r="AI1078" s="115" t="str">
        <f>IFERROR(IF(VLOOKUP($F1078,'Aircraft list'!$A$4:$G$39,5,FALSE)="YES",V1078,""),"")</f>
        <v/>
      </c>
      <c r="AJ1078" s="101"/>
      <c r="AK1078" s="101"/>
      <c r="AL1078" s="101"/>
      <c r="AM1078" s="102" t="str">
        <f>IFERROR(IF(VLOOKUP($F1078,'Aircraft list'!$A$4:$G$39,7,FALSE)="YES",N1078,""),"")</f>
        <v/>
      </c>
      <c r="AN1078" s="112"/>
      <c r="AO1078" s="101"/>
      <c r="AP1078" s="101"/>
      <c r="AQ1078" s="101"/>
      <c r="AR1078" s="111"/>
      <c r="AS1078" s="102"/>
      <c r="AT1078" s="102"/>
    </row>
    <row r="1079" spans="1:46" s="50" customFormat="1">
      <c r="A1079" s="84"/>
      <c r="B1079" s="75"/>
      <c r="C1079" s="76"/>
      <c r="D1079" s="77"/>
      <c r="E1079" s="73" t="str">
        <f t="shared" si="51"/>
        <v/>
      </c>
      <c r="F1079" s="79"/>
      <c r="G1079" s="80"/>
      <c r="H1079" s="50" t="str">
        <f>IFERROR(IF(VLOOKUP(F1079,'Aircraft list'!$A$4:$T$59, 3,FALSE)="YES", "ME", "SE" )," ")</f>
        <v xml:space="preserve"> </v>
      </c>
      <c r="I1079" s="80"/>
      <c r="J1079" s="81" t="str">
        <f ca="1">IFERROR(IF(AND(
MOD(C1079-fctlontodouble(VLOOKUP(B1079,#REF!,4,FALSE))/360,1)&gt;=MOD((((MID((MID((IF(ISERR(A1079),"",fctsoleil(A1079,fctlattodouble(VLOOKUP(B1079,#REF!,3,FALSE)),fctlontodouble(VLOOKUP(B1079,#REF!,4,FALSE)),FALSE))),1,4)),1,2))*60+MID((MID((IF(ISERR(A1079),"",fctsoleil(A1079,fctlattodouble(VLOOKUP(B1079,#REF!,3,FALSE)),fctlontodouble(VLOOKUP(B1079,#REF!,4,FALSE)),FALSE))),1,4)),3,4))/(60*24))-fctlontodouble(VLOOKUP(B1079,#REF!,4,FALSE))/360,1),
MOD(C1079-fctlontodouble(VLOOKUP(B1079,#REF!,4,FALSE))/360,1)&lt;MOD((((MID((MID((IF(ISERR(A1079),"",fctsoleil(A1079,fctlattodouble(VLOOKUP(B1079,#REF!,3,FALSE)),fctlontodouble(VLOOKUP(B1079,#REF!,4,FALSE)),FALSE))),7,4)),1,2))*60+MID((MID((IF(ISERR(A1079),"",fctsoleil(A1079,fctlattodouble(VLOOKUP(B1079,#REF!,3,FALSE)),fctlontodouble(VLOOKUP(B1079,#REF!,4,FALSE)),FALSE))),7,4)),3,4))/(60*24))-fctlontodouble(VLOOKUP(B1079,#REF!,4,FALSE))/360,1)
),1,""),"")</f>
        <v/>
      </c>
      <c r="K1079" s="82" t="str">
        <f t="shared" si="52"/>
        <v/>
      </c>
      <c r="L1079" s="79" t="str">
        <f ca="1">IFERROR(IF(AND(
MOD(E1079-fctlontodouble(VLOOKUP(D1079,#REF!,4,FALSE))/360,1)&gt;=MOD((((MID((MID((IF(ISERR(A1079),"",fctsoleil(A1079,fctlattodouble(VLOOKUP(D1079,#REF!,3,FALSE)),fctlontodouble(VLOOKUP(D1079,#REF!,4,FALSE)),FALSE))),1,4)),1,2))*60+MID((MID((IF(ISERR(A1079),"",fctsoleil(A1079,fctlattodouble(VLOOKUP(D1079,#REF!,3,FALSE)),fctlontodouble(VLOOKUP(D1079,#REF!,4,FALSE)),FALSE))),1,4)),3,4))/(60*24))-fctlontodouble(VLOOKUP(D1079,#REF!,4,FALSE))/360,1),
MOD(E1079-fctlontodouble(VLOOKUP(D1079,#REF!,4,FALSE))/360,1)&lt;MOD((((MID((MID((IF(ISERR(A1079),"",fctsoleil(A1079,fctlattodouble(VLOOKUP(D1079,#REF!,3,FALSE)),fctlontodouble(VLOOKUP(D1079,#REF!,4,FALSE)),FALSE))),7,4)),1,2))*60+MID((MID((IF(ISERR(A1079),"",fctsoleil(A1079,fctlattodouble(VLOOKUP(D1079,#REF!,3,FALSE)),fctlontodouble(VLOOKUP(D1079,#REF!,4,FALSE)),FALSE))),7,4)),3,4))/(60*24))-fctlontodouble(VLOOKUP(D1079,#REF!,4,FALSE))/360,1)
),1," "),"")</f>
        <v/>
      </c>
      <c r="M1079" s="79" t="str">
        <f t="shared" si="53"/>
        <v/>
      </c>
      <c r="N1079" s="94"/>
      <c r="O1079" s="83"/>
      <c r="P1079" s="95"/>
      <c r="Q1079" s="96"/>
      <c r="R1079" s="97" t="str">
        <f>IF(AND(A1079&lt;&gt;0,B1079&lt;&gt;0,D1079&lt;&gt;0,C1079&lt;&gt;0,N1079&lt;&gt;0),(vol_de_nuit(B1079,D1079,A1079,C1079,N1079/24)*24),"")</f>
        <v/>
      </c>
      <c r="S1079" s="98"/>
      <c r="T1079" s="95"/>
      <c r="U1079" s="99"/>
      <c r="V1079" s="100"/>
      <c r="W1079" s="101"/>
      <c r="X1079" s="116" t="str">
        <f>IFERROR(IF(AND(VLOOKUP($F1079,'Aircraft list'!$A$4:$G$39,2,FALSE)="YES",VLOOKUP($F1079,'Aircraft list'!$A$4:$G$39,4,FALSE)="YES"),T1079,""),"")</f>
        <v/>
      </c>
      <c r="Y1079" s="115" t="str">
        <f>IFERROR(IF(AND(VLOOKUP($F1079,'Aircraft list'!$A$4:$G$39,2,FALSE)="YES",VLOOKUP($F1079,'Aircraft list'!$A$4:$G$39,4,FALSE)="YES"),V1079,""),"")</f>
        <v/>
      </c>
      <c r="Z1079" s="116" t="str">
        <f>IFERROR(IF(AND(VLOOKUP($F1079,'Aircraft list'!$A$4:$G$39,3,FALSE)="YES",VLOOKUP($F1079,'Aircraft list'!$A$4:$G$39,4,FALSE)="YES"),T1079,""),"")</f>
        <v/>
      </c>
      <c r="AA1079" s="115" t="str">
        <f>IFERROR(IF(AND(VLOOKUP($F1079,'Aircraft list'!$A$4:$G$39,3,FALSE)="YES",VLOOKUP($F1079,'Aircraft list'!$A$4:$G$39,4,FALSE)="YES"),V1079,""),"")</f>
        <v/>
      </c>
      <c r="AB1079" s="116" t="str">
        <f>IFERROR(IF(AND(VLOOKUP($F1079,'Aircraft list'!$A$4:$G$39,2,FALSE)="YES",VLOOKUP($F1079,'Aircraft list'!$A$4:$G$39,6,FALSE)="YES"),T1079,""),"")</f>
        <v/>
      </c>
      <c r="AC1079" s="115" t="str">
        <f>IFERROR(IF(AND(VLOOKUP($F1079,'Aircraft list'!$A$4:$G$39,2,FALSE)="YES",VLOOKUP($F1079,'Aircraft list'!$A$4:$G$39,6,FALSE)="YES"),V1079,""),"")</f>
        <v/>
      </c>
      <c r="AD1079" s="116" t="str">
        <f>IFERROR(IF(AND(VLOOKUP($F1079,'Aircraft list'!$A$4:$G$39,3,FALSE)="YES",VLOOKUP($F1079,'Aircraft list'!$A$4:$G$39,6,FALSE)="YES"),T1079,""),"")</f>
        <v/>
      </c>
      <c r="AE1079" s="117" t="str">
        <f>IFERROR(IF(AND(VLOOKUP($F1079,'Aircraft list'!$A$4:$G$39,3,FALSE)="YES",VLOOKUP($F1079,'Aircraft list'!$A$4:$G$39,6,FALSE)="YES"),U1079,""),"")</f>
        <v/>
      </c>
      <c r="AF1079" s="115" t="str">
        <f>IFERROR(IF(AND(VLOOKUP($F1079,'Aircraft list'!$A$4:$G$39,3,FALSE)="YES",VLOOKUP($F1079,'Aircraft list'!$A$4:$G$39,6,FALSE)="YES"),V1079,""),"")</f>
        <v/>
      </c>
      <c r="AG1079" s="116" t="str">
        <f>IFERROR(IF(VLOOKUP($F1079,'Aircraft list'!$A$4:$G$39,5,FALSE)="YES",T1079,""),"")</f>
        <v/>
      </c>
      <c r="AH1079" s="117" t="str">
        <f>IFERROR(IF(VLOOKUP($F1079,'Aircraft list'!$A$4:$G$39,5,FALSE)="YES",U1079,""),"")</f>
        <v/>
      </c>
      <c r="AI1079" s="115" t="str">
        <f>IFERROR(IF(VLOOKUP($F1079,'Aircraft list'!$A$4:$G$39,5,FALSE)="YES",V1079,""),"")</f>
        <v/>
      </c>
      <c r="AJ1079" s="101"/>
      <c r="AK1079" s="101"/>
      <c r="AL1079" s="101"/>
      <c r="AM1079" s="102" t="str">
        <f>IFERROR(IF(VLOOKUP($F1079,'Aircraft list'!$A$4:$G$39,7,FALSE)="YES",N1079,""),"")</f>
        <v/>
      </c>
      <c r="AN1079" s="112"/>
      <c r="AO1079" s="101"/>
      <c r="AP1079" s="101"/>
      <c r="AQ1079" s="101"/>
      <c r="AR1079" s="111"/>
      <c r="AS1079" s="102"/>
      <c r="AT1079" s="102"/>
    </row>
    <row r="1080" spans="1:46" s="50" customFormat="1">
      <c r="A1080" s="84"/>
      <c r="B1080" s="75"/>
      <c r="C1080" s="76"/>
      <c r="D1080" s="77"/>
      <c r="E1080" s="73" t="str">
        <f t="shared" si="51"/>
        <v/>
      </c>
      <c r="F1080" s="79"/>
      <c r="G1080" s="80"/>
      <c r="H1080" s="50" t="str">
        <f>IFERROR(IF(VLOOKUP(F1080,'Aircraft list'!$A$4:$T$59, 3,FALSE)="YES", "ME", "SE" )," ")</f>
        <v xml:space="preserve"> </v>
      </c>
      <c r="I1080" s="80"/>
      <c r="J1080" s="81" t="str">
        <f ca="1">IFERROR(IF(AND(
MOD(C1080-fctlontodouble(VLOOKUP(B1080,#REF!,4,FALSE))/360,1)&gt;=MOD((((MID((MID((IF(ISERR(A1080),"",fctsoleil(A1080,fctlattodouble(VLOOKUP(B1080,#REF!,3,FALSE)),fctlontodouble(VLOOKUP(B1080,#REF!,4,FALSE)),FALSE))),1,4)),1,2))*60+MID((MID((IF(ISERR(A1080),"",fctsoleil(A1080,fctlattodouble(VLOOKUP(B1080,#REF!,3,FALSE)),fctlontodouble(VLOOKUP(B1080,#REF!,4,FALSE)),FALSE))),1,4)),3,4))/(60*24))-fctlontodouble(VLOOKUP(B1080,#REF!,4,FALSE))/360,1),
MOD(C1080-fctlontodouble(VLOOKUP(B1080,#REF!,4,FALSE))/360,1)&lt;MOD((((MID((MID((IF(ISERR(A1080),"",fctsoleil(A1080,fctlattodouble(VLOOKUP(B1080,#REF!,3,FALSE)),fctlontodouble(VLOOKUP(B1080,#REF!,4,FALSE)),FALSE))),7,4)),1,2))*60+MID((MID((IF(ISERR(A1080),"",fctsoleil(A1080,fctlattodouble(VLOOKUP(B1080,#REF!,3,FALSE)),fctlontodouble(VLOOKUP(B1080,#REF!,4,FALSE)),FALSE))),7,4)),3,4))/(60*24))-fctlontodouble(VLOOKUP(B1080,#REF!,4,FALSE))/360,1)
),1,""),"")</f>
        <v/>
      </c>
      <c r="K1080" s="82" t="str">
        <f t="shared" si="52"/>
        <v/>
      </c>
      <c r="L1080" s="79" t="str">
        <f ca="1">IFERROR(IF(AND(
MOD(E1080-fctlontodouble(VLOOKUP(D1080,#REF!,4,FALSE))/360,1)&gt;=MOD((((MID((MID((IF(ISERR(A1080),"",fctsoleil(A1080,fctlattodouble(VLOOKUP(D1080,#REF!,3,FALSE)),fctlontodouble(VLOOKUP(D1080,#REF!,4,FALSE)),FALSE))),1,4)),1,2))*60+MID((MID((IF(ISERR(A1080),"",fctsoleil(A1080,fctlattodouble(VLOOKUP(D1080,#REF!,3,FALSE)),fctlontodouble(VLOOKUP(D1080,#REF!,4,FALSE)),FALSE))),1,4)),3,4))/(60*24))-fctlontodouble(VLOOKUP(D1080,#REF!,4,FALSE))/360,1),
MOD(E1080-fctlontodouble(VLOOKUP(D1080,#REF!,4,FALSE))/360,1)&lt;MOD((((MID((MID((IF(ISERR(A1080),"",fctsoleil(A1080,fctlattodouble(VLOOKUP(D1080,#REF!,3,FALSE)),fctlontodouble(VLOOKUP(D1080,#REF!,4,FALSE)),FALSE))),7,4)),1,2))*60+MID((MID((IF(ISERR(A1080),"",fctsoleil(A1080,fctlattodouble(VLOOKUP(D1080,#REF!,3,FALSE)),fctlontodouble(VLOOKUP(D1080,#REF!,4,FALSE)),FALSE))),7,4)),3,4))/(60*24))-fctlontodouble(VLOOKUP(D1080,#REF!,4,FALSE))/360,1)
),1," "),"")</f>
        <v/>
      </c>
      <c r="M1080" s="79" t="str">
        <f t="shared" si="53"/>
        <v/>
      </c>
      <c r="N1080" s="94"/>
      <c r="O1080" s="83"/>
      <c r="P1080" s="95"/>
      <c r="Q1080" s="96"/>
      <c r="R1080" s="97" t="str">
        <f>IF(AND(A1080&lt;&gt;0,B1080&lt;&gt;0,D1080&lt;&gt;0,C1080&lt;&gt;0,N1080&lt;&gt;0),(vol_de_nuit(B1080,D1080,A1080,C1080,N1080/24)*24),"")</f>
        <v/>
      </c>
      <c r="S1080" s="98"/>
      <c r="T1080" s="95"/>
      <c r="U1080" s="99"/>
      <c r="V1080" s="100"/>
      <c r="W1080" s="101"/>
      <c r="X1080" s="116" t="str">
        <f>IFERROR(IF(AND(VLOOKUP($F1080,'Aircraft list'!$A$4:$G$39,2,FALSE)="YES",VLOOKUP($F1080,'Aircraft list'!$A$4:$G$39,4,FALSE)="YES"),T1080,""),"")</f>
        <v/>
      </c>
      <c r="Y1080" s="115" t="str">
        <f>IFERROR(IF(AND(VLOOKUP($F1080,'Aircraft list'!$A$4:$G$39,2,FALSE)="YES",VLOOKUP($F1080,'Aircraft list'!$A$4:$G$39,4,FALSE)="YES"),V1080,""),"")</f>
        <v/>
      </c>
      <c r="Z1080" s="116" t="str">
        <f>IFERROR(IF(AND(VLOOKUP($F1080,'Aircraft list'!$A$4:$G$39,3,FALSE)="YES",VLOOKUP($F1080,'Aircraft list'!$A$4:$G$39,4,FALSE)="YES"),T1080,""),"")</f>
        <v/>
      </c>
      <c r="AA1080" s="115" t="str">
        <f>IFERROR(IF(AND(VLOOKUP($F1080,'Aircraft list'!$A$4:$G$39,3,FALSE)="YES",VLOOKUP($F1080,'Aircraft list'!$A$4:$G$39,4,FALSE)="YES"),V1080,""),"")</f>
        <v/>
      </c>
      <c r="AB1080" s="116" t="str">
        <f>IFERROR(IF(AND(VLOOKUP($F1080,'Aircraft list'!$A$4:$G$39,2,FALSE)="YES",VLOOKUP($F1080,'Aircraft list'!$A$4:$G$39,6,FALSE)="YES"),T1080,""),"")</f>
        <v/>
      </c>
      <c r="AC1080" s="115" t="str">
        <f>IFERROR(IF(AND(VLOOKUP($F1080,'Aircraft list'!$A$4:$G$39,2,FALSE)="YES",VLOOKUP($F1080,'Aircraft list'!$A$4:$G$39,6,FALSE)="YES"),V1080,""),"")</f>
        <v/>
      </c>
      <c r="AD1080" s="116" t="str">
        <f>IFERROR(IF(AND(VLOOKUP($F1080,'Aircraft list'!$A$4:$G$39,3,FALSE)="YES",VLOOKUP($F1080,'Aircraft list'!$A$4:$G$39,6,FALSE)="YES"),T1080,""),"")</f>
        <v/>
      </c>
      <c r="AE1080" s="117" t="str">
        <f>IFERROR(IF(AND(VLOOKUP($F1080,'Aircraft list'!$A$4:$G$39,3,FALSE)="YES",VLOOKUP($F1080,'Aircraft list'!$A$4:$G$39,6,FALSE)="YES"),U1080,""),"")</f>
        <v/>
      </c>
      <c r="AF1080" s="115" t="str">
        <f>IFERROR(IF(AND(VLOOKUP($F1080,'Aircraft list'!$A$4:$G$39,3,FALSE)="YES",VLOOKUP($F1080,'Aircraft list'!$A$4:$G$39,6,FALSE)="YES"),V1080,""),"")</f>
        <v/>
      </c>
      <c r="AG1080" s="116" t="str">
        <f>IFERROR(IF(VLOOKUP($F1080,'Aircraft list'!$A$4:$G$39,5,FALSE)="YES",T1080,""),"")</f>
        <v/>
      </c>
      <c r="AH1080" s="117" t="str">
        <f>IFERROR(IF(VLOOKUP($F1080,'Aircraft list'!$A$4:$G$39,5,FALSE)="YES",U1080,""),"")</f>
        <v/>
      </c>
      <c r="AI1080" s="115" t="str">
        <f>IFERROR(IF(VLOOKUP($F1080,'Aircraft list'!$A$4:$G$39,5,FALSE)="YES",V1080,""),"")</f>
        <v/>
      </c>
      <c r="AJ1080" s="101"/>
      <c r="AK1080" s="101"/>
      <c r="AL1080" s="101"/>
      <c r="AM1080" s="102" t="str">
        <f>IFERROR(IF(VLOOKUP($F1080,'Aircraft list'!$A$4:$G$39,7,FALSE)="YES",N1080,""),"")</f>
        <v/>
      </c>
      <c r="AN1080" s="112"/>
      <c r="AO1080" s="101"/>
      <c r="AP1080" s="101"/>
      <c r="AQ1080" s="101"/>
      <c r="AR1080" s="111"/>
      <c r="AS1080" s="102"/>
      <c r="AT1080" s="102"/>
    </row>
    <row r="1081" spans="1:46" s="50" customFormat="1">
      <c r="A1081" s="84"/>
      <c r="B1081" s="75"/>
      <c r="C1081" s="76"/>
      <c r="D1081" s="77"/>
      <c r="E1081" s="73" t="str">
        <f t="shared" si="51"/>
        <v/>
      </c>
      <c r="F1081" s="79"/>
      <c r="G1081" s="80"/>
      <c r="H1081" s="50" t="str">
        <f>IFERROR(IF(VLOOKUP(F1081,'Aircraft list'!$A$4:$T$59, 3,FALSE)="YES", "ME", "SE" )," ")</f>
        <v xml:space="preserve"> </v>
      </c>
      <c r="I1081" s="80"/>
      <c r="J1081" s="81" t="str">
        <f ca="1">IFERROR(IF(AND(
MOD(C1081-fctlontodouble(VLOOKUP(B1081,#REF!,4,FALSE))/360,1)&gt;=MOD((((MID((MID((IF(ISERR(A1081),"",fctsoleil(A1081,fctlattodouble(VLOOKUP(B1081,#REF!,3,FALSE)),fctlontodouble(VLOOKUP(B1081,#REF!,4,FALSE)),FALSE))),1,4)),1,2))*60+MID((MID((IF(ISERR(A1081),"",fctsoleil(A1081,fctlattodouble(VLOOKUP(B1081,#REF!,3,FALSE)),fctlontodouble(VLOOKUP(B1081,#REF!,4,FALSE)),FALSE))),1,4)),3,4))/(60*24))-fctlontodouble(VLOOKUP(B1081,#REF!,4,FALSE))/360,1),
MOD(C1081-fctlontodouble(VLOOKUP(B1081,#REF!,4,FALSE))/360,1)&lt;MOD((((MID((MID((IF(ISERR(A1081),"",fctsoleil(A1081,fctlattodouble(VLOOKUP(B1081,#REF!,3,FALSE)),fctlontodouble(VLOOKUP(B1081,#REF!,4,FALSE)),FALSE))),7,4)),1,2))*60+MID((MID((IF(ISERR(A1081),"",fctsoleil(A1081,fctlattodouble(VLOOKUP(B1081,#REF!,3,FALSE)),fctlontodouble(VLOOKUP(B1081,#REF!,4,FALSE)),FALSE))),7,4)),3,4))/(60*24))-fctlontodouble(VLOOKUP(B1081,#REF!,4,FALSE))/360,1)
),1,""),"")</f>
        <v/>
      </c>
      <c r="K1081" s="82" t="str">
        <f t="shared" si="52"/>
        <v/>
      </c>
      <c r="L1081" s="79" t="str">
        <f ca="1">IFERROR(IF(AND(
MOD(E1081-fctlontodouble(VLOOKUP(D1081,#REF!,4,FALSE))/360,1)&gt;=MOD((((MID((MID((IF(ISERR(A1081),"",fctsoleil(A1081,fctlattodouble(VLOOKUP(D1081,#REF!,3,FALSE)),fctlontodouble(VLOOKUP(D1081,#REF!,4,FALSE)),FALSE))),1,4)),1,2))*60+MID((MID((IF(ISERR(A1081),"",fctsoleil(A1081,fctlattodouble(VLOOKUP(D1081,#REF!,3,FALSE)),fctlontodouble(VLOOKUP(D1081,#REF!,4,FALSE)),FALSE))),1,4)),3,4))/(60*24))-fctlontodouble(VLOOKUP(D1081,#REF!,4,FALSE))/360,1),
MOD(E1081-fctlontodouble(VLOOKUP(D1081,#REF!,4,FALSE))/360,1)&lt;MOD((((MID((MID((IF(ISERR(A1081),"",fctsoleil(A1081,fctlattodouble(VLOOKUP(D1081,#REF!,3,FALSE)),fctlontodouble(VLOOKUP(D1081,#REF!,4,FALSE)),FALSE))),7,4)),1,2))*60+MID((MID((IF(ISERR(A1081),"",fctsoleil(A1081,fctlattodouble(VLOOKUP(D1081,#REF!,3,FALSE)),fctlontodouble(VLOOKUP(D1081,#REF!,4,FALSE)),FALSE))),7,4)),3,4))/(60*24))-fctlontodouble(VLOOKUP(D1081,#REF!,4,FALSE))/360,1)
),1," "),"")</f>
        <v/>
      </c>
      <c r="M1081" s="79" t="str">
        <f t="shared" si="53"/>
        <v/>
      </c>
      <c r="N1081" s="94"/>
      <c r="O1081" s="83"/>
      <c r="P1081" s="95"/>
      <c r="Q1081" s="96"/>
      <c r="R1081" s="97" t="str">
        <f>IF(AND(A1081&lt;&gt;0,B1081&lt;&gt;0,D1081&lt;&gt;0,C1081&lt;&gt;0,N1081&lt;&gt;0),(vol_de_nuit(B1081,D1081,A1081,C1081,N1081/24)*24),"")</f>
        <v/>
      </c>
      <c r="S1081" s="98"/>
      <c r="T1081" s="95"/>
      <c r="U1081" s="99"/>
      <c r="V1081" s="100"/>
      <c r="W1081" s="101"/>
      <c r="X1081" s="116" t="str">
        <f>IFERROR(IF(AND(VLOOKUP($F1081,'Aircraft list'!$A$4:$G$39,2,FALSE)="YES",VLOOKUP($F1081,'Aircraft list'!$A$4:$G$39,4,FALSE)="YES"),T1081,""),"")</f>
        <v/>
      </c>
      <c r="Y1081" s="115" t="str">
        <f>IFERROR(IF(AND(VLOOKUP($F1081,'Aircraft list'!$A$4:$G$39,2,FALSE)="YES",VLOOKUP($F1081,'Aircraft list'!$A$4:$G$39,4,FALSE)="YES"),V1081,""),"")</f>
        <v/>
      </c>
      <c r="Z1081" s="116" t="str">
        <f>IFERROR(IF(AND(VLOOKUP($F1081,'Aircraft list'!$A$4:$G$39,3,FALSE)="YES",VLOOKUP($F1081,'Aircraft list'!$A$4:$G$39,4,FALSE)="YES"),T1081,""),"")</f>
        <v/>
      </c>
      <c r="AA1081" s="115" t="str">
        <f>IFERROR(IF(AND(VLOOKUP($F1081,'Aircraft list'!$A$4:$G$39,3,FALSE)="YES",VLOOKUP($F1081,'Aircraft list'!$A$4:$G$39,4,FALSE)="YES"),V1081,""),"")</f>
        <v/>
      </c>
      <c r="AB1081" s="116" t="str">
        <f>IFERROR(IF(AND(VLOOKUP($F1081,'Aircraft list'!$A$4:$G$39,2,FALSE)="YES",VLOOKUP($F1081,'Aircraft list'!$A$4:$G$39,6,FALSE)="YES"),T1081,""),"")</f>
        <v/>
      </c>
      <c r="AC1081" s="115" t="str">
        <f>IFERROR(IF(AND(VLOOKUP($F1081,'Aircraft list'!$A$4:$G$39,2,FALSE)="YES",VLOOKUP($F1081,'Aircraft list'!$A$4:$G$39,6,FALSE)="YES"),V1081,""),"")</f>
        <v/>
      </c>
      <c r="AD1081" s="116" t="str">
        <f>IFERROR(IF(AND(VLOOKUP($F1081,'Aircraft list'!$A$4:$G$39,3,FALSE)="YES",VLOOKUP($F1081,'Aircraft list'!$A$4:$G$39,6,FALSE)="YES"),T1081,""),"")</f>
        <v/>
      </c>
      <c r="AE1081" s="117" t="str">
        <f>IFERROR(IF(AND(VLOOKUP($F1081,'Aircraft list'!$A$4:$G$39,3,FALSE)="YES",VLOOKUP($F1081,'Aircraft list'!$A$4:$G$39,6,FALSE)="YES"),U1081,""),"")</f>
        <v/>
      </c>
      <c r="AF1081" s="115" t="str">
        <f>IFERROR(IF(AND(VLOOKUP($F1081,'Aircraft list'!$A$4:$G$39,3,FALSE)="YES",VLOOKUP($F1081,'Aircraft list'!$A$4:$G$39,6,FALSE)="YES"),V1081,""),"")</f>
        <v/>
      </c>
      <c r="AG1081" s="116" t="str">
        <f>IFERROR(IF(VLOOKUP($F1081,'Aircraft list'!$A$4:$G$39,5,FALSE)="YES",T1081,""),"")</f>
        <v/>
      </c>
      <c r="AH1081" s="117" t="str">
        <f>IFERROR(IF(VLOOKUP($F1081,'Aircraft list'!$A$4:$G$39,5,FALSE)="YES",U1081,""),"")</f>
        <v/>
      </c>
      <c r="AI1081" s="115" t="str">
        <f>IFERROR(IF(VLOOKUP($F1081,'Aircraft list'!$A$4:$G$39,5,FALSE)="YES",V1081,""),"")</f>
        <v/>
      </c>
      <c r="AJ1081" s="101"/>
      <c r="AK1081" s="101"/>
      <c r="AL1081" s="101"/>
      <c r="AM1081" s="102" t="str">
        <f>IFERROR(IF(VLOOKUP($F1081,'Aircraft list'!$A$4:$G$39,7,FALSE)="YES",N1081,""),"")</f>
        <v/>
      </c>
      <c r="AN1081" s="112"/>
      <c r="AO1081" s="101"/>
      <c r="AP1081" s="101"/>
      <c r="AQ1081" s="101"/>
      <c r="AR1081" s="111"/>
      <c r="AS1081" s="102"/>
      <c r="AT1081" s="102"/>
    </row>
    <row r="1082" spans="1:46" s="50" customFormat="1">
      <c r="A1082" s="84"/>
      <c r="B1082" s="75"/>
      <c r="C1082" s="76"/>
      <c r="D1082" s="77"/>
      <c r="E1082" s="73" t="str">
        <f t="shared" si="51"/>
        <v/>
      </c>
      <c r="F1082" s="79"/>
      <c r="G1082" s="80"/>
      <c r="H1082" s="50" t="str">
        <f>IFERROR(IF(VLOOKUP(F1082,'Aircraft list'!$A$4:$T$59, 3,FALSE)="YES", "ME", "SE" )," ")</f>
        <v xml:space="preserve"> </v>
      </c>
      <c r="I1082" s="80"/>
      <c r="J1082" s="81" t="str">
        <f ca="1">IFERROR(IF(AND(
MOD(C1082-fctlontodouble(VLOOKUP(B1082,#REF!,4,FALSE))/360,1)&gt;=MOD((((MID((MID((IF(ISERR(A1082),"",fctsoleil(A1082,fctlattodouble(VLOOKUP(B1082,#REF!,3,FALSE)),fctlontodouble(VLOOKUP(B1082,#REF!,4,FALSE)),FALSE))),1,4)),1,2))*60+MID((MID((IF(ISERR(A1082),"",fctsoleil(A1082,fctlattodouble(VLOOKUP(B1082,#REF!,3,FALSE)),fctlontodouble(VLOOKUP(B1082,#REF!,4,FALSE)),FALSE))),1,4)),3,4))/(60*24))-fctlontodouble(VLOOKUP(B1082,#REF!,4,FALSE))/360,1),
MOD(C1082-fctlontodouble(VLOOKUP(B1082,#REF!,4,FALSE))/360,1)&lt;MOD((((MID((MID((IF(ISERR(A1082),"",fctsoleil(A1082,fctlattodouble(VLOOKUP(B1082,#REF!,3,FALSE)),fctlontodouble(VLOOKUP(B1082,#REF!,4,FALSE)),FALSE))),7,4)),1,2))*60+MID((MID((IF(ISERR(A1082),"",fctsoleil(A1082,fctlattodouble(VLOOKUP(B1082,#REF!,3,FALSE)),fctlontodouble(VLOOKUP(B1082,#REF!,4,FALSE)),FALSE))),7,4)),3,4))/(60*24))-fctlontodouble(VLOOKUP(B1082,#REF!,4,FALSE))/360,1)
),1,""),"")</f>
        <v/>
      </c>
      <c r="K1082" s="82" t="str">
        <f t="shared" si="52"/>
        <v/>
      </c>
      <c r="L1082" s="79" t="str">
        <f ca="1">IFERROR(IF(AND(
MOD(E1082-fctlontodouble(VLOOKUP(D1082,#REF!,4,FALSE))/360,1)&gt;=MOD((((MID((MID((IF(ISERR(A1082),"",fctsoleil(A1082,fctlattodouble(VLOOKUP(D1082,#REF!,3,FALSE)),fctlontodouble(VLOOKUP(D1082,#REF!,4,FALSE)),FALSE))),1,4)),1,2))*60+MID((MID((IF(ISERR(A1082),"",fctsoleil(A1082,fctlattodouble(VLOOKUP(D1082,#REF!,3,FALSE)),fctlontodouble(VLOOKUP(D1082,#REF!,4,FALSE)),FALSE))),1,4)),3,4))/(60*24))-fctlontodouble(VLOOKUP(D1082,#REF!,4,FALSE))/360,1),
MOD(E1082-fctlontodouble(VLOOKUP(D1082,#REF!,4,FALSE))/360,1)&lt;MOD((((MID((MID((IF(ISERR(A1082),"",fctsoleil(A1082,fctlattodouble(VLOOKUP(D1082,#REF!,3,FALSE)),fctlontodouble(VLOOKUP(D1082,#REF!,4,FALSE)),FALSE))),7,4)),1,2))*60+MID((MID((IF(ISERR(A1082),"",fctsoleil(A1082,fctlattodouble(VLOOKUP(D1082,#REF!,3,FALSE)),fctlontodouble(VLOOKUP(D1082,#REF!,4,FALSE)),FALSE))),7,4)),3,4))/(60*24))-fctlontodouble(VLOOKUP(D1082,#REF!,4,FALSE))/360,1)
),1," "),"")</f>
        <v/>
      </c>
      <c r="M1082" s="79" t="str">
        <f t="shared" si="53"/>
        <v/>
      </c>
      <c r="N1082" s="94"/>
      <c r="O1082" s="83"/>
      <c r="P1082" s="95"/>
      <c r="Q1082" s="96"/>
      <c r="R1082" s="97" t="str">
        <f>IF(AND(A1082&lt;&gt;0,B1082&lt;&gt;0,D1082&lt;&gt;0,C1082&lt;&gt;0,N1082&lt;&gt;0),(vol_de_nuit(B1082,D1082,A1082,C1082,N1082/24)*24),"")</f>
        <v/>
      </c>
      <c r="S1082" s="98"/>
      <c r="T1082" s="95"/>
      <c r="U1082" s="99"/>
      <c r="V1082" s="100"/>
      <c r="W1082" s="101"/>
      <c r="X1082" s="116" t="str">
        <f>IFERROR(IF(AND(VLOOKUP($F1082,'Aircraft list'!$A$4:$G$39,2,FALSE)="YES",VLOOKUP($F1082,'Aircraft list'!$A$4:$G$39,4,FALSE)="YES"),T1082,""),"")</f>
        <v/>
      </c>
      <c r="Y1082" s="115" t="str">
        <f>IFERROR(IF(AND(VLOOKUP($F1082,'Aircraft list'!$A$4:$G$39,2,FALSE)="YES",VLOOKUP($F1082,'Aircraft list'!$A$4:$G$39,4,FALSE)="YES"),V1082,""),"")</f>
        <v/>
      </c>
      <c r="Z1082" s="116" t="str">
        <f>IFERROR(IF(AND(VLOOKUP($F1082,'Aircraft list'!$A$4:$G$39,3,FALSE)="YES",VLOOKUP($F1082,'Aircraft list'!$A$4:$G$39,4,FALSE)="YES"),T1082,""),"")</f>
        <v/>
      </c>
      <c r="AA1082" s="115" t="str">
        <f>IFERROR(IF(AND(VLOOKUP($F1082,'Aircraft list'!$A$4:$G$39,3,FALSE)="YES",VLOOKUP($F1082,'Aircraft list'!$A$4:$G$39,4,FALSE)="YES"),V1082,""),"")</f>
        <v/>
      </c>
      <c r="AB1082" s="116" t="str">
        <f>IFERROR(IF(AND(VLOOKUP($F1082,'Aircraft list'!$A$4:$G$39,2,FALSE)="YES",VLOOKUP($F1082,'Aircraft list'!$A$4:$G$39,6,FALSE)="YES"),T1082,""),"")</f>
        <v/>
      </c>
      <c r="AC1082" s="115" t="str">
        <f>IFERROR(IF(AND(VLOOKUP($F1082,'Aircraft list'!$A$4:$G$39,2,FALSE)="YES",VLOOKUP($F1082,'Aircraft list'!$A$4:$G$39,6,FALSE)="YES"),V1082,""),"")</f>
        <v/>
      </c>
      <c r="AD1082" s="116" t="str">
        <f>IFERROR(IF(AND(VLOOKUP($F1082,'Aircraft list'!$A$4:$G$39,3,FALSE)="YES",VLOOKUP($F1082,'Aircraft list'!$A$4:$G$39,6,FALSE)="YES"),T1082,""),"")</f>
        <v/>
      </c>
      <c r="AE1082" s="117" t="str">
        <f>IFERROR(IF(AND(VLOOKUP($F1082,'Aircraft list'!$A$4:$G$39,3,FALSE)="YES",VLOOKUP($F1082,'Aircraft list'!$A$4:$G$39,6,FALSE)="YES"),U1082,""),"")</f>
        <v/>
      </c>
      <c r="AF1082" s="115" t="str">
        <f>IFERROR(IF(AND(VLOOKUP($F1082,'Aircraft list'!$A$4:$G$39,3,FALSE)="YES",VLOOKUP($F1082,'Aircraft list'!$A$4:$G$39,6,FALSE)="YES"),V1082,""),"")</f>
        <v/>
      </c>
      <c r="AG1082" s="116" t="str">
        <f>IFERROR(IF(VLOOKUP($F1082,'Aircraft list'!$A$4:$G$39,5,FALSE)="YES",T1082,""),"")</f>
        <v/>
      </c>
      <c r="AH1082" s="117" t="str">
        <f>IFERROR(IF(VLOOKUP($F1082,'Aircraft list'!$A$4:$G$39,5,FALSE)="YES",U1082,""),"")</f>
        <v/>
      </c>
      <c r="AI1082" s="115" t="str">
        <f>IFERROR(IF(VLOOKUP($F1082,'Aircraft list'!$A$4:$G$39,5,FALSE)="YES",V1082,""),"")</f>
        <v/>
      </c>
      <c r="AJ1082" s="101"/>
      <c r="AK1082" s="101"/>
      <c r="AL1082" s="101"/>
      <c r="AM1082" s="102" t="str">
        <f>IFERROR(IF(VLOOKUP($F1082,'Aircraft list'!$A$4:$G$39,7,FALSE)="YES",N1082,""),"")</f>
        <v/>
      </c>
      <c r="AN1082" s="112"/>
      <c r="AO1082" s="101"/>
      <c r="AP1082" s="101"/>
      <c r="AQ1082" s="101"/>
      <c r="AR1082" s="111"/>
      <c r="AS1082" s="102"/>
      <c r="AT1082" s="102"/>
    </row>
    <row r="1083" spans="1:46" s="50" customFormat="1">
      <c r="A1083" s="84"/>
      <c r="B1083" s="75"/>
      <c r="C1083" s="76"/>
      <c r="D1083" s="77"/>
      <c r="E1083" s="73" t="str">
        <f t="shared" si="51"/>
        <v/>
      </c>
      <c r="F1083" s="79"/>
      <c r="G1083" s="80"/>
      <c r="H1083" s="50" t="str">
        <f>IFERROR(IF(VLOOKUP(F1083,'Aircraft list'!$A$4:$T$59, 3,FALSE)="YES", "ME", "SE" )," ")</f>
        <v xml:space="preserve"> </v>
      </c>
      <c r="I1083" s="80"/>
      <c r="J1083" s="81" t="str">
        <f ca="1">IFERROR(IF(AND(
MOD(C1083-fctlontodouble(VLOOKUP(B1083,#REF!,4,FALSE))/360,1)&gt;=MOD((((MID((MID((IF(ISERR(A1083),"",fctsoleil(A1083,fctlattodouble(VLOOKUP(B1083,#REF!,3,FALSE)),fctlontodouble(VLOOKUP(B1083,#REF!,4,FALSE)),FALSE))),1,4)),1,2))*60+MID((MID((IF(ISERR(A1083),"",fctsoleil(A1083,fctlattodouble(VLOOKUP(B1083,#REF!,3,FALSE)),fctlontodouble(VLOOKUP(B1083,#REF!,4,FALSE)),FALSE))),1,4)),3,4))/(60*24))-fctlontodouble(VLOOKUP(B1083,#REF!,4,FALSE))/360,1),
MOD(C1083-fctlontodouble(VLOOKUP(B1083,#REF!,4,FALSE))/360,1)&lt;MOD((((MID((MID((IF(ISERR(A1083),"",fctsoleil(A1083,fctlattodouble(VLOOKUP(B1083,#REF!,3,FALSE)),fctlontodouble(VLOOKUP(B1083,#REF!,4,FALSE)),FALSE))),7,4)),1,2))*60+MID((MID((IF(ISERR(A1083),"",fctsoleil(A1083,fctlattodouble(VLOOKUP(B1083,#REF!,3,FALSE)),fctlontodouble(VLOOKUP(B1083,#REF!,4,FALSE)),FALSE))),7,4)),3,4))/(60*24))-fctlontodouble(VLOOKUP(B1083,#REF!,4,FALSE))/360,1)
),1,""),"")</f>
        <v/>
      </c>
      <c r="K1083" s="82" t="str">
        <f t="shared" si="52"/>
        <v/>
      </c>
      <c r="L1083" s="79" t="str">
        <f ca="1">IFERROR(IF(AND(
MOD(E1083-fctlontodouble(VLOOKUP(D1083,#REF!,4,FALSE))/360,1)&gt;=MOD((((MID((MID((IF(ISERR(A1083),"",fctsoleil(A1083,fctlattodouble(VLOOKUP(D1083,#REF!,3,FALSE)),fctlontodouble(VLOOKUP(D1083,#REF!,4,FALSE)),FALSE))),1,4)),1,2))*60+MID((MID((IF(ISERR(A1083),"",fctsoleil(A1083,fctlattodouble(VLOOKUP(D1083,#REF!,3,FALSE)),fctlontodouble(VLOOKUP(D1083,#REF!,4,FALSE)),FALSE))),1,4)),3,4))/(60*24))-fctlontodouble(VLOOKUP(D1083,#REF!,4,FALSE))/360,1),
MOD(E1083-fctlontodouble(VLOOKUP(D1083,#REF!,4,FALSE))/360,1)&lt;MOD((((MID((MID((IF(ISERR(A1083),"",fctsoleil(A1083,fctlattodouble(VLOOKUP(D1083,#REF!,3,FALSE)),fctlontodouble(VLOOKUP(D1083,#REF!,4,FALSE)),FALSE))),7,4)),1,2))*60+MID((MID((IF(ISERR(A1083),"",fctsoleil(A1083,fctlattodouble(VLOOKUP(D1083,#REF!,3,FALSE)),fctlontodouble(VLOOKUP(D1083,#REF!,4,FALSE)),FALSE))),7,4)),3,4))/(60*24))-fctlontodouble(VLOOKUP(D1083,#REF!,4,FALSE))/360,1)
),1," "),"")</f>
        <v/>
      </c>
      <c r="M1083" s="79" t="str">
        <f t="shared" si="53"/>
        <v/>
      </c>
      <c r="N1083" s="94"/>
      <c r="O1083" s="83"/>
      <c r="P1083" s="95"/>
      <c r="Q1083" s="96"/>
      <c r="R1083" s="97" t="str">
        <f>IF(AND(A1083&lt;&gt;0,B1083&lt;&gt;0,D1083&lt;&gt;0,C1083&lt;&gt;0,N1083&lt;&gt;0),(vol_de_nuit(B1083,D1083,A1083,C1083,N1083/24)*24),"")</f>
        <v/>
      </c>
      <c r="S1083" s="98"/>
      <c r="T1083" s="95"/>
      <c r="U1083" s="99"/>
      <c r="V1083" s="100"/>
      <c r="W1083" s="101"/>
      <c r="X1083" s="116" t="str">
        <f>IFERROR(IF(AND(VLOOKUP($F1083,'Aircraft list'!$A$4:$G$39,2,FALSE)="YES",VLOOKUP($F1083,'Aircraft list'!$A$4:$G$39,4,FALSE)="YES"),T1083,""),"")</f>
        <v/>
      </c>
      <c r="Y1083" s="115" t="str">
        <f>IFERROR(IF(AND(VLOOKUP($F1083,'Aircraft list'!$A$4:$G$39,2,FALSE)="YES",VLOOKUP($F1083,'Aircraft list'!$A$4:$G$39,4,FALSE)="YES"),V1083,""),"")</f>
        <v/>
      </c>
      <c r="Z1083" s="116" t="str">
        <f>IFERROR(IF(AND(VLOOKUP($F1083,'Aircraft list'!$A$4:$G$39,3,FALSE)="YES",VLOOKUP($F1083,'Aircraft list'!$A$4:$G$39,4,FALSE)="YES"),T1083,""),"")</f>
        <v/>
      </c>
      <c r="AA1083" s="115" t="str">
        <f>IFERROR(IF(AND(VLOOKUP($F1083,'Aircraft list'!$A$4:$G$39,3,FALSE)="YES",VLOOKUP($F1083,'Aircraft list'!$A$4:$G$39,4,FALSE)="YES"),V1083,""),"")</f>
        <v/>
      </c>
      <c r="AB1083" s="116" t="str">
        <f>IFERROR(IF(AND(VLOOKUP($F1083,'Aircraft list'!$A$4:$G$39,2,FALSE)="YES",VLOOKUP($F1083,'Aircraft list'!$A$4:$G$39,6,FALSE)="YES"),T1083,""),"")</f>
        <v/>
      </c>
      <c r="AC1083" s="115" t="str">
        <f>IFERROR(IF(AND(VLOOKUP($F1083,'Aircraft list'!$A$4:$G$39,2,FALSE)="YES",VLOOKUP($F1083,'Aircraft list'!$A$4:$G$39,6,FALSE)="YES"),V1083,""),"")</f>
        <v/>
      </c>
      <c r="AD1083" s="116" t="str">
        <f>IFERROR(IF(AND(VLOOKUP($F1083,'Aircraft list'!$A$4:$G$39,3,FALSE)="YES",VLOOKUP($F1083,'Aircraft list'!$A$4:$G$39,6,FALSE)="YES"),T1083,""),"")</f>
        <v/>
      </c>
      <c r="AE1083" s="117" t="str">
        <f>IFERROR(IF(AND(VLOOKUP($F1083,'Aircraft list'!$A$4:$G$39,3,FALSE)="YES",VLOOKUP($F1083,'Aircraft list'!$A$4:$G$39,6,FALSE)="YES"),U1083,""),"")</f>
        <v/>
      </c>
      <c r="AF1083" s="115" t="str">
        <f>IFERROR(IF(AND(VLOOKUP($F1083,'Aircraft list'!$A$4:$G$39,3,FALSE)="YES",VLOOKUP($F1083,'Aircraft list'!$A$4:$G$39,6,FALSE)="YES"),V1083,""),"")</f>
        <v/>
      </c>
      <c r="AG1083" s="116" t="str">
        <f>IFERROR(IF(VLOOKUP($F1083,'Aircraft list'!$A$4:$G$39,5,FALSE)="YES",T1083,""),"")</f>
        <v/>
      </c>
      <c r="AH1083" s="117" t="str">
        <f>IFERROR(IF(VLOOKUP($F1083,'Aircraft list'!$A$4:$G$39,5,FALSE)="YES",U1083,""),"")</f>
        <v/>
      </c>
      <c r="AI1083" s="115" t="str">
        <f>IFERROR(IF(VLOOKUP($F1083,'Aircraft list'!$A$4:$G$39,5,FALSE)="YES",V1083,""),"")</f>
        <v/>
      </c>
      <c r="AJ1083" s="101"/>
      <c r="AK1083" s="101"/>
      <c r="AL1083" s="101"/>
      <c r="AM1083" s="102" t="str">
        <f>IFERROR(IF(VLOOKUP($F1083,'Aircraft list'!$A$4:$G$39,7,FALSE)="YES",N1083,""),"")</f>
        <v/>
      </c>
      <c r="AN1083" s="112"/>
      <c r="AO1083" s="101"/>
      <c r="AP1083" s="101"/>
      <c r="AQ1083" s="101"/>
      <c r="AR1083" s="111"/>
      <c r="AS1083" s="102"/>
      <c r="AT1083" s="102"/>
    </row>
    <row r="1084" spans="1:46" s="50" customFormat="1">
      <c r="A1084" s="84"/>
      <c r="B1084" s="75"/>
      <c r="C1084" s="76"/>
      <c r="D1084" s="77"/>
      <c r="E1084" s="73" t="str">
        <f t="shared" si="51"/>
        <v/>
      </c>
      <c r="F1084" s="79"/>
      <c r="G1084" s="80"/>
      <c r="H1084" s="50" t="str">
        <f>IFERROR(IF(VLOOKUP(F1084,'Aircraft list'!$A$4:$T$59, 3,FALSE)="YES", "ME", "SE" )," ")</f>
        <v xml:space="preserve"> </v>
      </c>
      <c r="I1084" s="80"/>
      <c r="J1084" s="81" t="str">
        <f ca="1">IFERROR(IF(AND(
MOD(C1084-fctlontodouble(VLOOKUP(B1084,#REF!,4,FALSE))/360,1)&gt;=MOD((((MID((MID((IF(ISERR(A1084),"",fctsoleil(A1084,fctlattodouble(VLOOKUP(B1084,#REF!,3,FALSE)),fctlontodouble(VLOOKUP(B1084,#REF!,4,FALSE)),FALSE))),1,4)),1,2))*60+MID((MID((IF(ISERR(A1084),"",fctsoleil(A1084,fctlattodouble(VLOOKUP(B1084,#REF!,3,FALSE)),fctlontodouble(VLOOKUP(B1084,#REF!,4,FALSE)),FALSE))),1,4)),3,4))/(60*24))-fctlontodouble(VLOOKUP(B1084,#REF!,4,FALSE))/360,1),
MOD(C1084-fctlontodouble(VLOOKUP(B1084,#REF!,4,FALSE))/360,1)&lt;MOD((((MID((MID((IF(ISERR(A1084),"",fctsoleil(A1084,fctlattodouble(VLOOKUP(B1084,#REF!,3,FALSE)),fctlontodouble(VLOOKUP(B1084,#REF!,4,FALSE)),FALSE))),7,4)),1,2))*60+MID((MID((IF(ISERR(A1084),"",fctsoleil(A1084,fctlattodouble(VLOOKUP(B1084,#REF!,3,FALSE)),fctlontodouble(VLOOKUP(B1084,#REF!,4,FALSE)),FALSE))),7,4)),3,4))/(60*24))-fctlontodouble(VLOOKUP(B1084,#REF!,4,FALSE))/360,1)
),1,""),"")</f>
        <v/>
      </c>
      <c r="K1084" s="82" t="str">
        <f t="shared" si="52"/>
        <v/>
      </c>
      <c r="L1084" s="79" t="str">
        <f ca="1">IFERROR(IF(AND(
MOD(E1084-fctlontodouble(VLOOKUP(D1084,#REF!,4,FALSE))/360,1)&gt;=MOD((((MID((MID((IF(ISERR(A1084),"",fctsoleil(A1084,fctlattodouble(VLOOKUP(D1084,#REF!,3,FALSE)),fctlontodouble(VLOOKUP(D1084,#REF!,4,FALSE)),FALSE))),1,4)),1,2))*60+MID((MID((IF(ISERR(A1084),"",fctsoleil(A1084,fctlattodouble(VLOOKUP(D1084,#REF!,3,FALSE)),fctlontodouble(VLOOKUP(D1084,#REF!,4,FALSE)),FALSE))),1,4)),3,4))/(60*24))-fctlontodouble(VLOOKUP(D1084,#REF!,4,FALSE))/360,1),
MOD(E1084-fctlontodouble(VLOOKUP(D1084,#REF!,4,FALSE))/360,1)&lt;MOD((((MID((MID((IF(ISERR(A1084),"",fctsoleil(A1084,fctlattodouble(VLOOKUP(D1084,#REF!,3,FALSE)),fctlontodouble(VLOOKUP(D1084,#REF!,4,FALSE)),FALSE))),7,4)),1,2))*60+MID((MID((IF(ISERR(A1084),"",fctsoleil(A1084,fctlattodouble(VLOOKUP(D1084,#REF!,3,FALSE)),fctlontodouble(VLOOKUP(D1084,#REF!,4,FALSE)),FALSE))),7,4)),3,4))/(60*24))-fctlontodouble(VLOOKUP(D1084,#REF!,4,FALSE))/360,1)
),1," "),"")</f>
        <v/>
      </c>
      <c r="M1084" s="79" t="str">
        <f t="shared" si="53"/>
        <v/>
      </c>
      <c r="N1084" s="94"/>
      <c r="O1084" s="83"/>
      <c r="P1084" s="95"/>
      <c r="Q1084" s="96"/>
      <c r="R1084" s="97" t="str">
        <f>IF(AND(A1084&lt;&gt;0,B1084&lt;&gt;0,D1084&lt;&gt;0,C1084&lt;&gt;0,N1084&lt;&gt;0),(vol_de_nuit(B1084,D1084,A1084,C1084,N1084/24)*24),"")</f>
        <v/>
      </c>
      <c r="S1084" s="98"/>
      <c r="T1084" s="95"/>
      <c r="U1084" s="99"/>
      <c r="V1084" s="100"/>
      <c r="W1084" s="101"/>
      <c r="X1084" s="116" t="str">
        <f>IFERROR(IF(AND(VLOOKUP($F1084,'Aircraft list'!$A$4:$G$39,2,FALSE)="YES",VLOOKUP($F1084,'Aircraft list'!$A$4:$G$39,4,FALSE)="YES"),T1084,""),"")</f>
        <v/>
      </c>
      <c r="Y1084" s="115" t="str">
        <f>IFERROR(IF(AND(VLOOKUP($F1084,'Aircraft list'!$A$4:$G$39,2,FALSE)="YES",VLOOKUP($F1084,'Aircraft list'!$A$4:$G$39,4,FALSE)="YES"),V1084,""),"")</f>
        <v/>
      </c>
      <c r="Z1084" s="116" t="str">
        <f>IFERROR(IF(AND(VLOOKUP($F1084,'Aircraft list'!$A$4:$G$39,3,FALSE)="YES",VLOOKUP($F1084,'Aircraft list'!$A$4:$G$39,4,FALSE)="YES"),T1084,""),"")</f>
        <v/>
      </c>
      <c r="AA1084" s="115" t="str">
        <f>IFERROR(IF(AND(VLOOKUP($F1084,'Aircraft list'!$A$4:$G$39,3,FALSE)="YES",VLOOKUP($F1084,'Aircraft list'!$A$4:$G$39,4,FALSE)="YES"),V1084,""),"")</f>
        <v/>
      </c>
      <c r="AB1084" s="116" t="str">
        <f>IFERROR(IF(AND(VLOOKUP($F1084,'Aircraft list'!$A$4:$G$39,2,FALSE)="YES",VLOOKUP($F1084,'Aircraft list'!$A$4:$G$39,6,FALSE)="YES"),T1084,""),"")</f>
        <v/>
      </c>
      <c r="AC1084" s="115" t="str">
        <f>IFERROR(IF(AND(VLOOKUP($F1084,'Aircraft list'!$A$4:$G$39,2,FALSE)="YES",VLOOKUP($F1084,'Aircraft list'!$A$4:$G$39,6,FALSE)="YES"),V1084,""),"")</f>
        <v/>
      </c>
      <c r="AD1084" s="116" t="str">
        <f>IFERROR(IF(AND(VLOOKUP($F1084,'Aircraft list'!$A$4:$G$39,3,FALSE)="YES",VLOOKUP($F1084,'Aircraft list'!$A$4:$G$39,6,FALSE)="YES"),T1084,""),"")</f>
        <v/>
      </c>
      <c r="AE1084" s="117" t="str">
        <f>IFERROR(IF(AND(VLOOKUP($F1084,'Aircraft list'!$A$4:$G$39,3,FALSE)="YES",VLOOKUP($F1084,'Aircraft list'!$A$4:$G$39,6,FALSE)="YES"),U1084,""),"")</f>
        <v/>
      </c>
      <c r="AF1084" s="115" t="str">
        <f>IFERROR(IF(AND(VLOOKUP($F1084,'Aircraft list'!$A$4:$G$39,3,FALSE)="YES",VLOOKUP($F1084,'Aircraft list'!$A$4:$G$39,6,FALSE)="YES"),V1084,""),"")</f>
        <v/>
      </c>
      <c r="AG1084" s="116" t="str">
        <f>IFERROR(IF(VLOOKUP($F1084,'Aircraft list'!$A$4:$G$39,5,FALSE)="YES",T1084,""),"")</f>
        <v/>
      </c>
      <c r="AH1084" s="117" t="str">
        <f>IFERROR(IF(VLOOKUP($F1084,'Aircraft list'!$A$4:$G$39,5,FALSE)="YES",U1084,""),"")</f>
        <v/>
      </c>
      <c r="AI1084" s="115" t="str">
        <f>IFERROR(IF(VLOOKUP($F1084,'Aircraft list'!$A$4:$G$39,5,FALSE)="YES",V1084,""),"")</f>
        <v/>
      </c>
      <c r="AJ1084" s="101"/>
      <c r="AK1084" s="101"/>
      <c r="AL1084" s="101"/>
      <c r="AM1084" s="102" t="str">
        <f>IFERROR(IF(VLOOKUP($F1084,'Aircraft list'!$A$4:$G$39,7,FALSE)="YES",N1084,""),"")</f>
        <v/>
      </c>
      <c r="AN1084" s="112"/>
      <c r="AO1084" s="101"/>
      <c r="AP1084" s="101"/>
      <c r="AQ1084" s="101"/>
      <c r="AR1084" s="111"/>
      <c r="AS1084" s="102"/>
      <c r="AT1084" s="102"/>
    </row>
    <row r="1085" spans="1:46" s="50" customFormat="1">
      <c r="A1085" s="84"/>
      <c r="B1085" s="75"/>
      <c r="C1085" s="76"/>
      <c r="D1085" s="77"/>
      <c r="E1085" s="73" t="str">
        <f t="shared" si="51"/>
        <v/>
      </c>
      <c r="F1085" s="79"/>
      <c r="G1085" s="80"/>
      <c r="H1085" s="50" t="str">
        <f>IFERROR(IF(VLOOKUP(F1085,'Aircraft list'!$A$4:$T$59, 3,FALSE)="YES", "ME", "SE" )," ")</f>
        <v xml:space="preserve"> </v>
      </c>
      <c r="I1085" s="80"/>
      <c r="J1085" s="81" t="str">
        <f ca="1">IFERROR(IF(AND(
MOD(C1085-fctlontodouble(VLOOKUP(B1085,#REF!,4,FALSE))/360,1)&gt;=MOD((((MID((MID((IF(ISERR(A1085),"",fctsoleil(A1085,fctlattodouble(VLOOKUP(B1085,#REF!,3,FALSE)),fctlontodouble(VLOOKUP(B1085,#REF!,4,FALSE)),FALSE))),1,4)),1,2))*60+MID((MID((IF(ISERR(A1085),"",fctsoleil(A1085,fctlattodouble(VLOOKUP(B1085,#REF!,3,FALSE)),fctlontodouble(VLOOKUP(B1085,#REF!,4,FALSE)),FALSE))),1,4)),3,4))/(60*24))-fctlontodouble(VLOOKUP(B1085,#REF!,4,FALSE))/360,1),
MOD(C1085-fctlontodouble(VLOOKUP(B1085,#REF!,4,FALSE))/360,1)&lt;MOD((((MID((MID((IF(ISERR(A1085),"",fctsoleil(A1085,fctlattodouble(VLOOKUP(B1085,#REF!,3,FALSE)),fctlontodouble(VLOOKUP(B1085,#REF!,4,FALSE)),FALSE))),7,4)),1,2))*60+MID((MID((IF(ISERR(A1085),"",fctsoleil(A1085,fctlattodouble(VLOOKUP(B1085,#REF!,3,FALSE)),fctlontodouble(VLOOKUP(B1085,#REF!,4,FALSE)),FALSE))),7,4)),3,4))/(60*24))-fctlontodouble(VLOOKUP(B1085,#REF!,4,FALSE))/360,1)
),1,""),"")</f>
        <v/>
      </c>
      <c r="K1085" s="82" t="str">
        <f t="shared" si="52"/>
        <v/>
      </c>
      <c r="L1085" s="79" t="str">
        <f ca="1">IFERROR(IF(AND(
MOD(E1085-fctlontodouble(VLOOKUP(D1085,#REF!,4,FALSE))/360,1)&gt;=MOD((((MID((MID((IF(ISERR(A1085),"",fctsoleil(A1085,fctlattodouble(VLOOKUP(D1085,#REF!,3,FALSE)),fctlontodouble(VLOOKUP(D1085,#REF!,4,FALSE)),FALSE))),1,4)),1,2))*60+MID((MID((IF(ISERR(A1085),"",fctsoleil(A1085,fctlattodouble(VLOOKUP(D1085,#REF!,3,FALSE)),fctlontodouble(VLOOKUP(D1085,#REF!,4,FALSE)),FALSE))),1,4)),3,4))/(60*24))-fctlontodouble(VLOOKUP(D1085,#REF!,4,FALSE))/360,1),
MOD(E1085-fctlontodouble(VLOOKUP(D1085,#REF!,4,FALSE))/360,1)&lt;MOD((((MID((MID((IF(ISERR(A1085),"",fctsoleil(A1085,fctlattodouble(VLOOKUP(D1085,#REF!,3,FALSE)),fctlontodouble(VLOOKUP(D1085,#REF!,4,FALSE)),FALSE))),7,4)),1,2))*60+MID((MID((IF(ISERR(A1085),"",fctsoleil(A1085,fctlattodouble(VLOOKUP(D1085,#REF!,3,FALSE)),fctlontodouble(VLOOKUP(D1085,#REF!,4,FALSE)),FALSE))),7,4)),3,4))/(60*24))-fctlontodouble(VLOOKUP(D1085,#REF!,4,FALSE))/360,1)
),1," "),"")</f>
        <v/>
      </c>
      <c r="M1085" s="79" t="str">
        <f t="shared" si="53"/>
        <v/>
      </c>
      <c r="N1085" s="94"/>
      <c r="O1085" s="83"/>
      <c r="P1085" s="95"/>
      <c r="Q1085" s="96"/>
      <c r="R1085" s="97" t="str">
        <f>IF(AND(A1085&lt;&gt;0,B1085&lt;&gt;0,D1085&lt;&gt;0,C1085&lt;&gt;0,N1085&lt;&gt;0),(vol_de_nuit(B1085,D1085,A1085,C1085,N1085/24)*24),"")</f>
        <v/>
      </c>
      <c r="S1085" s="98"/>
      <c r="T1085" s="95"/>
      <c r="U1085" s="99"/>
      <c r="V1085" s="100"/>
      <c r="W1085" s="101"/>
      <c r="X1085" s="116" t="str">
        <f>IFERROR(IF(AND(VLOOKUP($F1085,'Aircraft list'!$A$4:$G$39,2,FALSE)="YES",VLOOKUP($F1085,'Aircraft list'!$A$4:$G$39,4,FALSE)="YES"),T1085,""),"")</f>
        <v/>
      </c>
      <c r="Y1085" s="115" t="str">
        <f>IFERROR(IF(AND(VLOOKUP($F1085,'Aircraft list'!$A$4:$G$39,2,FALSE)="YES",VLOOKUP($F1085,'Aircraft list'!$A$4:$G$39,4,FALSE)="YES"),V1085,""),"")</f>
        <v/>
      </c>
      <c r="Z1085" s="116" t="str">
        <f>IFERROR(IF(AND(VLOOKUP($F1085,'Aircraft list'!$A$4:$G$39,3,FALSE)="YES",VLOOKUP($F1085,'Aircraft list'!$A$4:$G$39,4,FALSE)="YES"),T1085,""),"")</f>
        <v/>
      </c>
      <c r="AA1085" s="115" t="str">
        <f>IFERROR(IF(AND(VLOOKUP($F1085,'Aircraft list'!$A$4:$G$39,3,FALSE)="YES",VLOOKUP($F1085,'Aircraft list'!$A$4:$G$39,4,FALSE)="YES"),V1085,""),"")</f>
        <v/>
      </c>
      <c r="AB1085" s="116" t="str">
        <f>IFERROR(IF(AND(VLOOKUP($F1085,'Aircraft list'!$A$4:$G$39,2,FALSE)="YES",VLOOKUP($F1085,'Aircraft list'!$A$4:$G$39,6,FALSE)="YES"),T1085,""),"")</f>
        <v/>
      </c>
      <c r="AC1085" s="115" t="str">
        <f>IFERROR(IF(AND(VLOOKUP($F1085,'Aircraft list'!$A$4:$G$39,2,FALSE)="YES",VLOOKUP($F1085,'Aircraft list'!$A$4:$G$39,6,FALSE)="YES"),V1085,""),"")</f>
        <v/>
      </c>
      <c r="AD1085" s="116" t="str">
        <f>IFERROR(IF(AND(VLOOKUP($F1085,'Aircraft list'!$A$4:$G$39,3,FALSE)="YES",VLOOKUP($F1085,'Aircraft list'!$A$4:$G$39,6,FALSE)="YES"),T1085,""),"")</f>
        <v/>
      </c>
      <c r="AE1085" s="117" t="str">
        <f>IFERROR(IF(AND(VLOOKUP($F1085,'Aircraft list'!$A$4:$G$39,3,FALSE)="YES",VLOOKUP($F1085,'Aircraft list'!$A$4:$G$39,6,FALSE)="YES"),U1085,""),"")</f>
        <v/>
      </c>
      <c r="AF1085" s="115" t="str">
        <f>IFERROR(IF(AND(VLOOKUP($F1085,'Aircraft list'!$A$4:$G$39,3,FALSE)="YES",VLOOKUP($F1085,'Aircraft list'!$A$4:$G$39,6,FALSE)="YES"),V1085,""),"")</f>
        <v/>
      </c>
      <c r="AG1085" s="116" t="str">
        <f>IFERROR(IF(VLOOKUP($F1085,'Aircraft list'!$A$4:$G$39,5,FALSE)="YES",T1085,""),"")</f>
        <v/>
      </c>
      <c r="AH1085" s="117" t="str">
        <f>IFERROR(IF(VLOOKUP($F1085,'Aircraft list'!$A$4:$G$39,5,FALSE)="YES",U1085,""),"")</f>
        <v/>
      </c>
      <c r="AI1085" s="115" t="str">
        <f>IFERROR(IF(VLOOKUP($F1085,'Aircraft list'!$A$4:$G$39,5,FALSE)="YES",V1085,""),"")</f>
        <v/>
      </c>
      <c r="AJ1085" s="101"/>
      <c r="AK1085" s="101"/>
      <c r="AL1085" s="101"/>
      <c r="AM1085" s="102" t="str">
        <f>IFERROR(IF(VLOOKUP($F1085,'Aircraft list'!$A$4:$G$39,7,FALSE)="YES",N1085,""),"")</f>
        <v/>
      </c>
      <c r="AN1085" s="112"/>
      <c r="AO1085" s="101"/>
      <c r="AP1085" s="101"/>
      <c r="AQ1085" s="101"/>
      <c r="AR1085" s="111"/>
      <c r="AS1085" s="102"/>
      <c r="AT1085" s="102"/>
    </row>
    <row r="1086" spans="1:46" s="50" customFormat="1">
      <c r="A1086" s="84"/>
      <c r="B1086" s="75"/>
      <c r="C1086" s="76"/>
      <c r="D1086" s="77"/>
      <c r="E1086" s="73" t="str">
        <f t="shared" si="51"/>
        <v/>
      </c>
      <c r="F1086" s="79"/>
      <c r="G1086" s="80"/>
      <c r="H1086" s="50" t="str">
        <f>IFERROR(IF(VLOOKUP(F1086,'Aircraft list'!$A$4:$T$59, 3,FALSE)="YES", "ME", "SE" )," ")</f>
        <v xml:space="preserve"> </v>
      </c>
      <c r="I1086" s="80"/>
      <c r="J1086" s="81" t="str">
        <f ca="1">IFERROR(IF(AND(
MOD(C1086-fctlontodouble(VLOOKUP(B1086,#REF!,4,FALSE))/360,1)&gt;=MOD((((MID((MID((IF(ISERR(A1086),"",fctsoleil(A1086,fctlattodouble(VLOOKUP(B1086,#REF!,3,FALSE)),fctlontodouble(VLOOKUP(B1086,#REF!,4,FALSE)),FALSE))),1,4)),1,2))*60+MID((MID((IF(ISERR(A1086),"",fctsoleil(A1086,fctlattodouble(VLOOKUP(B1086,#REF!,3,FALSE)),fctlontodouble(VLOOKUP(B1086,#REF!,4,FALSE)),FALSE))),1,4)),3,4))/(60*24))-fctlontodouble(VLOOKUP(B1086,#REF!,4,FALSE))/360,1),
MOD(C1086-fctlontodouble(VLOOKUP(B1086,#REF!,4,FALSE))/360,1)&lt;MOD((((MID((MID((IF(ISERR(A1086),"",fctsoleil(A1086,fctlattodouble(VLOOKUP(B1086,#REF!,3,FALSE)),fctlontodouble(VLOOKUP(B1086,#REF!,4,FALSE)),FALSE))),7,4)),1,2))*60+MID((MID((IF(ISERR(A1086),"",fctsoleil(A1086,fctlattodouble(VLOOKUP(B1086,#REF!,3,FALSE)),fctlontodouble(VLOOKUP(B1086,#REF!,4,FALSE)),FALSE))),7,4)),3,4))/(60*24))-fctlontodouble(VLOOKUP(B1086,#REF!,4,FALSE))/360,1)
),1,""),"")</f>
        <v/>
      </c>
      <c r="K1086" s="82" t="str">
        <f t="shared" si="52"/>
        <v/>
      </c>
      <c r="L1086" s="79" t="str">
        <f ca="1">IFERROR(IF(AND(
MOD(E1086-fctlontodouble(VLOOKUP(D1086,#REF!,4,FALSE))/360,1)&gt;=MOD((((MID((MID((IF(ISERR(A1086),"",fctsoleil(A1086,fctlattodouble(VLOOKUP(D1086,#REF!,3,FALSE)),fctlontodouble(VLOOKUP(D1086,#REF!,4,FALSE)),FALSE))),1,4)),1,2))*60+MID((MID((IF(ISERR(A1086),"",fctsoleil(A1086,fctlattodouble(VLOOKUP(D1086,#REF!,3,FALSE)),fctlontodouble(VLOOKUP(D1086,#REF!,4,FALSE)),FALSE))),1,4)),3,4))/(60*24))-fctlontodouble(VLOOKUP(D1086,#REF!,4,FALSE))/360,1),
MOD(E1086-fctlontodouble(VLOOKUP(D1086,#REF!,4,FALSE))/360,1)&lt;MOD((((MID((MID((IF(ISERR(A1086),"",fctsoleil(A1086,fctlattodouble(VLOOKUP(D1086,#REF!,3,FALSE)),fctlontodouble(VLOOKUP(D1086,#REF!,4,FALSE)),FALSE))),7,4)),1,2))*60+MID((MID((IF(ISERR(A1086),"",fctsoleil(A1086,fctlattodouble(VLOOKUP(D1086,#REF!,3,FALSE)),fctlontodouble(VLOOKUP(D1086,#REF!,4,FALSE)),FALSE))),7,4)),3,4))/(60*24))-fctlontodouble(VLOOKUP(D1086,#REF!,4,FALSE))/360,1)
),1," "),"")</f>
        <v/>
      </c>
      <c r="M1086" s="79" t="str">
        <f t="shared" si="53"/>
        <v/>
      </c>
      <c r="N1086" s="94"/>
      <c r="O1086" s="83"/>
      <c r="P1086" s="95"/>
      <c r="Q1086" s="96"/>
      <c r="R1086" s="97" t="str">
        <f>IF(AND(A1086&lt;&gt;0,B1086&lt;&gt;0,D1086&lt;&gt;0,C1086&lt;&gt;0,N1086&lt;&gt;0),(vol_de_nuit(B1086,D1086,A1086,C1086,N1086/24)*24),"")</f>
        <v/>
      </c>
      <c r="S1086" s="98"/>
      <c r="T1086" s="95"/>
      <c r="U1086" s="99"/>
      <c r="V1086" s="100"/>
      <c r="W1086" s="101"/>
      <c r="X1086" s="116" t="str">
        <f>IFERROR(IF(AND(VLOOKUP($F1086,'Aircraft list'!$A$4:$G$39,2,FALSE)="YES",VLOOKUP($F1086,'Aircraft list'!$A$4:$G$39,4,FALSE)="YES"),T1086,""),"")</f>
        <v/>
      </c>
      <c r="Y1086" s="115" t="str">
        <f>IFERROR(IF(AND(VLOOKUP($F1086,'Aircraft list'!$A$4:$G$39,2,FALSE)="YES",VLOOKUP($F1086,'Aircraft list'!$A$4:$G$39,4,FALSE)="YES"),V1086,""),"")</f>
        <v/>
      </c>
      <c r="Z1086" s="116" t="str">
        <f>IFERROR(IF(AND(VLOOKUP($F1086,'Aircraft list'!$A$4:$G$39,3,FALSE)="YES",VLOOKUP($F1086,'Aircraft list'!$A$4:$G$39,4,FALSE)="YES"),T1086,""),"")</f>
        <v/>
      </c>
      <c r="AA1086" s="115" t="str">
        <f>IFERROR(IF(AND(VLOOKUP($F1086,'Aircraft list'!$A$4:$G$39,3,FALSE)="YES",VLOOKUP($F1086,'Aircraft list'!$A$4:$G$39,4,FALSE)="YES"),V1086,""),"")</f>
        <v/>
      </c>
      <c r="AB1086" s="116" t="str">
        <f>IFERROR(IF(AND(VLOOKUP($F1086,'Aircraft list'!$A$4:$G$39,2,FALSE)="YES",VLOOKUP($F1086,'Aircraft list'!$A$4:$G$39,6,FALSE)="YES"),T1086,""),"")</f>
        <v/>
      </c>
      <c r="AC1086" s="115" t="str">
        <f>IFERROR(IF(AND(VLOOKUP($F1086,'Aircraft list'!$A$4:$G$39,2,FALSE)="YES",VLOOKUP($F1086,'Aircraft list'!$A$4:$G$39,6,FALSE)="YES"),V1086,""),"")</f>
        <v/>
      </c>
      <c r="AD1086" s="116" t="str">
        <f>IFERROR(IF(AND(VLOOKUP($F1086,'Aircraft list'!$A$4:$G$39,3,FALSE)="YES",VLOOKUP($F1086,'Aircraft list'!$A$4:$G$39,6,FALSE)="YES"),T1086,""),"")</f>
        <v/>
      </c>
      <c r="AE1086" s="117" t="str">
        <f>IFERROR(IF(AND(VLOOKUP($F1086,'Aircraft list'!$A$4:$G$39,3,FALSE)="YES",VLOOKUP($F1086,'Aircraft list'!$A$4:$G$39,6,FALSE)="YES"),U1086,""),"")</f>
        <v/>
      </c>
      <c r="AF1086" s="115" t="str">
        <f>IFERROR(IF(AND(VLOOKUP($F1086,'Aircraft list'!$A$4:$G$39,3,FALSE)="YES",VLOOKUP($F1086,'Aircraft list'!$A$4:$G$39,6,FALSE)="YES"),V1086,""),"")</f>
        <v/>
      </c>
      <c r="AG1086" s="116" t="str">
        <f>IFERROR(IF(VLOOKUP($F1086,'Aircraft list'!$A$4:$G$39,5,FALSE)="YES",T1086,""),"")</f>
        <v/>
      </c>
      <c r="AH1086" s="117" t="str">
        <f>IFERROR(IF(VLOOKUP($F1086,'Aircraft list'!$A$4:$G$39,5,FALSE)="YES",U1086,""),"")</f>
        <v/>
      </c>
      <c r="AI1086" s="115" t="str">
        <f>IFERROR(IF(VLOOKUP($F1086,'Aircraft list'!$A$4:$G$39,5,FALSE)="YES",V1086,""),"")</f>
        <v/>
      </c>
      <c r="AJ1086" s="101"/>
      <c r="AK1086" s="101"/>
      <c r="AL1086" s="101"/>
      <c r="AM1086" s="102" t="str">
        <f>IFERROR(IF(VLOOKUP($F1086,'Aircraft list'!$A$4:$G$39,7,FALSE)="YES",N1086,""),"")</f>
        <v/>
      </c>
      <c r="AN1086" s="112"/>
      <c r="AO1086" s="101"/>
      <c r="AP1086" s="101"/>
      <c r="AQ1086" s="101"/>
      <c r="AR1086" s="111"/>
      <c r="AS1086" s="102"/>
      <c r="AT1086" s="102"/>
    </row>
    <row r="1087" spans="1:46" s="50" customFormat="1">
      <c r="A1087" s="84"/>
      <c r="B1087" s="75"/>
      <c r="C1087" s="76"/>
      <c r="D1087" s="77"/>
      <c r="E1087" s="73" t="str">
        <f t="shared" si="51"/>
        <v/>
      </c>
      <c r="F1087" s="79"/>
      <c r="G1087" s="80"/>
      <c r="H1087" s="50" t="str">
        <f>IFERROR(IF(VLOOKUP(F1087,'Aircraft list'!$A$4:$T$59, 3,FALSE)="YES", "ME", "SE" )," ")</f>
        <v xml:space="preserve"> </v>
      </c>
      <c r="I1087" s="80"/>
      <c r="J1087" s="81" t="str">
        <f ca="1">IFERROR(IF(AND(
MOD(C1087-fctlontodouble(VLOOKUP(B1087,#REF!,4,FALSE))/360,1)&gt;=MOD((((MID((MID((IF(ISERR(A1087),"",fctsoleil(A1087,fctlattodouble(VLOOKUP(B1087,#REF!,3,FALSE)),fctlontodouble(VLOOKUP(B1087,#REF!,4,FALSE)),FALSE))),1,4)),1,2))*60+MID((MID((IF(ISERR(A1087),"",fctsoleil(A1087,fctlattodouble(VLOOKUP(B1087,#REF!,3,FALSE)),fctlontodouble(VLOOKUP(B1087,#REF!,4,FALSE)),FALSE))),1,4)),3,4))/(60*24))-fctlontodouble(VLOOKUP(B1087,#REF!,4,FALSE))/360,1),
MOD(C1087-fctlontodouble(VLOOKUP(B1087,#REF!,4,FALSE))/360,1)&lt;MOD((((MID((MID((IF(ISERR(A1087),"",fctsoleil(A1087,fctlattodouble(VLOOKUP(B1087,#REF!,3,FALSE)),fctlontodouble(VLOOKUP(B1087,#REF!,4,FALSE)),FALSE))),7,4)),1,2))*60+MID((MID((IF(ISERR(A1087),"",fctsoleil(A1087,fctlattodouble(VLOOKUP(B1087,#REF!,3,FALSE)),fctlontodouble(VLOOKUP(B1087,#REF!,4,FALSE)),FALSE))),7,4)),3,4))/(60*24))-fctlontodouble(VLOOKUP(B1087,#REF!,4,FALSE))/360,1)
),1,""),"")</f>
        <v/>
      </c>
      <c r="K1087" s="82" t="str">
        <f t="shared" si="52"/>
        <v/>
      </c>
      <c r="L1087" s="79" t="str">
        <f ca="1">IFERROR(IF(AND(
MOD(E1087-fctlontodouble(VLOOKUP(D1087,#REF!,4,FALSE))/360,1)&gt;=MOD((((MID((MID((IF(ISERR(A1087),"",fctsoleil(A1087,fctlattodouble(VLOOKUP(D1087,#REF!,3,FALSE)),fctlontodouble(VLOOKUP(D1087,#REF!,4,FALSE)),FALSE))),1,4)),1,2))*60+MID((MID((IF(ISERR(A1087),"",fctsoleil(A1087,fctlattodouble(VLOOKUP(D1087,#REF!,3,FALSE)),fctlontodouble(VLOOKUP(D1087,#REF!,4,FALSE)),FALSE))),1,4)),3,4))/(60*24))-fctlontodouble(VLOOKUP(D1087,#REF!,4,FALSE))/360,1),
MOD(E1087-fctlontodouble(VLOOKUP(D1087,#REF!,4,FALSE))/360,1)&lt;MOD((((MID((MID((IF(ISERR(A1087),"",fctsoleil(A1087,fctlattodouble(VLOOKUP(D1087,#REF!,3,FALSE)),fctlontodouble(VLOOKUP(D1087,#REF!,4,FALSE)),FALSE))),7,4)),1,2))*60+MID((MID((IF(ISERR(A1087),"",fctsoleil(A1087,fctlattodouble(VLOOKUP(D1087,#REF!,3,FALSE)),fctlontodouble(VLOOKUP(D1087,#REF!,4,FALSE)),FALSE))),7,4)),3,4))/(60*24))-fctlontodouble(VLOOKUP(D1087,#REF!,4,FALSE))/360,1)
),1," "),"")</f>
        <v/>
      </c>
      <c r="M1087" s="79" t="str">
        <f t="shared" si="53"/>
        <v/>
      </c>
      <c r="N1087" s="94"/>
      <c r="O1087" s="83"/>
      <c r="P1087" s="95"/>
      <c r="Q1087" s="96"/>
      <c r="R1087" s="97" t="str">
        <f>IF(AND(A1087&lt;&gt;0,B1087&lt;&gt;0,D1087&lt;&gt;0,C1087&lt;&gt;0,N1087&lt;&gt;0),(vol_de_nuit(B1087,D1087,A1087,C1087,N1087/24)*24),"")</f>
        <v/>
      </c>
      <c r="S1087" s="98"/>
      <c r="T1087" s="95"/>
      <c r="U1087" s="99"/>
      <c r="V1087" s="100"/>
      <c r="W1087" s="101"/>
      <c r="X1087" s="116" t="str">
        <f>IFERROR(IF(AND(VLOOKUP($F1087,'Aircraft list'!$A$4:$G$39,2,FALSE)="YES",VLOOKUP($F1087,'Aircraft list'!$A$4:$G$39,4,FALSE)="YES"),T1087,""),"")</f>
        <v/>
      </c>
      <c r="Y1087" s="115" t="str">
        <f>IFERROR(IF(AND(VLOOKUP($F1087,'Aircraft list'!$A$4:$G$39,2,FALSE)="YES",VLOOKUP($F1087,'Aircraft list'!$A$4:$G$39,4,FALSE)="YES"),V1087,""),"")</f>
        <v/>
      </c>
      <c r="Z1087" s="116" t="str">
        <f>IFERROR(IF(AND(VLOOKUP($F1087,'Aircraft list'!$A$4:$G$39,3,FALSE)="YES",VLOOKUP($F1087,'Aircraft list'!$A$4:$G$39,4,FALSE)="YES"),T1087,""),"")</f>
        <v/>
      </c>
      <c r="AA1087" s="115" t="str">
        <f>IFERROR(IF(AND(VLOOKUP($F1087,'Aircraft list'!$A$4:$G$39,3,FALSE)="YES",VLOOKUP($F1087,'Aircraft list'!$A$4:$G$39,4,FALSE)="YES"),V1087,""),"")</f>
        <v/>
      </c>
      <c r="AB1087" s="116" t="str">
        <f>IFERROR(IF(AND(VLOOKUP($F1087,'Aircraft list'!$A$4:$G$39,2,FALSE)="YES",VLOOKUP($F1087,'Aircraft list'!$A$4:$G$39,6,FALSE)="YES"),T1087,""),"")</f>
        <v/>
      </c>
      <c r="AC1087" s="115" t="str">
        <f>IFERROR(IF(AND(VLOOKUP($F1087,'Aircraft list'!$A$4:$G$39,2,FALSE)="YES",VLOOKUP($F1087,'Aircraft list'!$A$4:$G$39,6,FALSE)="YES"),V1087,""),"")</f>
        <v/>
      </c>
      <c r="AD1087" s="116" t="str">
        <f>IFERROR(IF(AND(VLOOKUP($F1087,'Aircraft list'!$A$4:$G$39,3,FALSE)="YES",VLOOKUP($F1087,'Aircraft list'!$A$4:$G$39,6,FALSE)="YES"),T1087,""),"")</f>
        <v/>
      </c>
      <c r="AE1087" s="117" t="str">
        <f>IFERROR(IF(AND(VLOOKUP($F1087,'Aircraft list'!$A$4:$G$39,3,FALSE)="YES",VLOOKUP($F1087,'Aircraft list'!$A$4:$G$39,6,FALSE)="YES"),U1087,""),"")</f>
        <v/>
      </c>
      <c r="AF1087" s="115" t="str">
        <f>IFERROR(IF(AND(VLOOKUP($F1087,'Aircraft list'!$A$4:$G$39,3,FALSE)="YES",VLOOKUP($F1087,'Aircraft list'!$A$4:$G$39,6,FALSE)="YES"),V1087,""),"")</f>
        <v/>
      </c>
      <c r="AG1087" s="116" t="str">
        <f>IFERROR(IF(VLOOKUP($F1087,'Aircraft list'!$A$4:$G$39,5,FALSE)="YES",T1087,""),"")</f>
        <v/>
      </c>
      <c r="AH1087" s="117" t="str">
        <f>IFERROR(IF(VLOOKUP($F1087,'Aircraft list'!$A$4:$G$39,5,FALSE)="YES",U1087,""),"")</f>
        <v/>
      </c>
      <c r="AI1087" s="115" t="str">
        <f>IFERROR(IF(VLOOKUP($F1087,'Aircraft list'!$A$4:$G$39,5,FALSE)="YES",V1087,""),"")</f>
        <v/>
      </c>
      <c r="AJ1087" s="101"/>
      <c r="AK1087" s="101"/>
      <c r="AL1087" s="101"/>
      <c r="AM1087" s="102" t="str">
        <f>IFERROR(IF(VLOOKUP($F1087,'Aircraft list'!$A$4:$G$39,7,FALSE)="YES",N1087,""),"")</f>
        <v/>
      </c>
      <c r="AN1087" s="112"/>
      <c r="AO1087" s="101"/>
      <c r="AP1087" s="101"/>
      <c r="AQ1087" s="101"/>
      <c r="AR1087" s="111"/>
      <c r="AS1087" s="102"/>
      <c r="AT1087" s="102"/>
    </row>
    <row r="1088" spans="1:46" s="50" customFormat="1">
      <c r="A1088" s="84"/>
      <c r="B1088" s="75"/>
      <c r="C1088" s="76"/>
      <c r="D1088" s="77"/>
      <c r="E1088" s="73" t="str">
        <f t="shared" si="51"/>
        <v/>
      </c>
      <c r="F1088" s="79"/>
      <c r="G1088" s="80"/>
      <c r="H1088" s="50" t="str">
        <f>IFERROR(IF(VLOOKUP(F1088,'Aircraft list'!$A$4:$T$59, 3,FALSE)="YES", "ME", "SE" )," ")</f>
        <v xml:space="preserve"> </v>
      </c>
      <c r="I1088" s="80"/>
      <c r="J1088" s="81" t="str">
        <f ca="1">IFERROR(IF(AND(
MOD(C1088-fctlontodouble(VLOOKUP(B1088,#REF!,4,FALSE))/360,1)&gt;=MOD((((MID((MID((IF(ISERR(A1088),"",fctsoleil(A1088,fctlattodouble(VLOOKUP(B1088,#REF!,3,FALSE)),fctlontodouble(VLOOKUP(B1088,#REF!,4,FALSE)),FALSE))),1,4)),1,2))*60+MID((MID((IF(ISERR(A1088),"",fctsoleil(A1088,fctlattodouble(VLOOKUP(B1088,#REF!,3,FALSE)),fctlontodouble(VLOOKUP(B1088,#REF!,4,FALSE)),FALSE))),1,4)),3,4))/(60*24))-fctlontodouble(VLOOKUP(B1088,#REF!,4,FALSE))/360,1),
MOD(C1088-fctlontodouble(VLOOKUP(B1088,#REF!,4,FALSE))/360,1)&lt;MOD((((MID((MID((IF(ISERR(A1088),"",fctsoleil(A1088,fctlattodouble(VLOOKUP(B1088,#REF!,3,FALSE)),fctlontodouble(VLOOKUP(B1088,#REF!,4,FALSE)),FALSE))),7,4)),1,2))*60+MID((MID((IF(ISERR(A1088),"",fctsoleil(A1088,fctlattodouble(VLOOKUP(B1088,#REF!,3,FALSE)),fctlontodouble(VLOOKUP(B1088,#REF!,4,FALSE)),FALSE))),7,4)),3,4))/(60*24))-fctlontodouble(VLOOKUP(B1088,#REF!,4,FALSE))/360,1)
),1,""),"")</f>
        <v/>
      </c>
      <c r="K1088" s="82" t="str">
        <f t="shared" si="52"/>
        <v/>
      </c>
      <c r="L1088" s="79" t="str">
        <f ca="1">IFERROR(IF(AND(
MOD(E1088-fctlontodouble(VLOOKUP(D1088,#REF!,4,FALSE))/360,1)&gt;=MOD((((MID((MID((IF(ISERR(A1088),"",fctsoleil(A1088,fctlattodouble(VLOOKUP(D1088,#REF!,3,FALSE)),fctlontodouble(VLOOKUP(D1088,#REF!,4,FALSE)),FALSE))),1,4)),1,2))*60+MID((MID((IF(ISERR(A1088),"",fctsoleil(A1088,fctlattodouble(VLOOKUP(D1088,#REF!,3,FALSE)),fctlontodouble(VLOOKUP(D1088,#REF!,4,FALSE)),FALSE))),1,4)),3,4))/(60*24))-fctlontodouble(VLOOKUP(D1088,#REF!,4,FALSE))/360,1),
MOD(E1088-fctlontodouble(VLOOKUP(D1088,#REF!,4,FALSE))/360,1)&lt;MOD((((MID((MID((IF(ISERR(A1088),"",fctsoleil(A1088,fctlattodouble(VLOOKUP(D1088,#REF!,3,FALSE)),fctlontodouble(VLOOKUP(D1088,#REF!,4,FALSE)),FALSE))),7,4)),1,2))*60+MID((MID((IF(ISERR(A1088),"",fctsoleil(A1088,fctlattodouble(VLOOKUP(D1088,#REF!,3,FALSE)),fctlontodouble(VLOOKUP(D1088,#REF!,4,FALSE)),FALSE))),7,4)),3,4))/(60*24))-fctlontodouble(VLOOKUP(D1088,#REF!,4,FALSE))/360,1)
),1," "),"")</f>
        <v/>
      </c>
      <c r="M1088" s="79" t="str">
        <f t="shared" si="53"/>
        <v/>
      </c>
      <c r="N1088" s="94"/>
      <c r="O1088" s="83"/>
      <c r="P1088" s="95"/>
      <c r="Q1088" s="96"/>
      <c r="R1088" s="97" t="str">
        <f>IF(AND(A1088&lt;&gt;0,B1088&lt;&gt;0,D1088&lt;&gt;0,C1088&lt;&gt;0,N1088&lt;&gt;0),(vol_de_nuit(B1088,D1088,A1088,C1088,N1088/24)*24),"")</f>
        <v/>
      </c>
      <c r="S1088" s="98"/>
      <c r="T1088" s="95"/>
      <c r="U1088" s="99"/>
      <c r="V1088" s="100"/>
      <c r="W1088" s="101"/>
      <c r="X1088" s="116" t="str">
        <f>IFERROR(IF(AND(VLOOKUP($F1088,'Aircraft list'!$A$4:$G$39,2,FALSE)="YES",VLOOKUP($F1088,'Aircraft list'!$A$4:$G$39,4,FALSE)="YES"),T1088,""),"")</f>
        <v/>
      </c>
      <c r="Y1088" s="115" t="str">
        <f>IFERROR(IF(AND(VLOOKUP($F1088,'Aircraft list'!$A$4:$G$39,2,FALSE)="YES",VLOOKUP($F1088,'Aircraft list'!$A$4:$G$39,4,FALSE)="YES"),V1088,""),"")</f>
        <v/>
      </c>
      <c r="Z1088" s="116" t="str">
        <f>IFERROR(IF(AND(VLOOKUP($F1088,'Aircraft list'!$A$4:$G$39,3,FALSE)="YES",VLOOKUP($F1088,'Aircraft list'!$A$4:$G$39,4,FALSE)="YES"),T1088,""),"")</f>
        <v/>
      </c>
      <c r="AA1088" s="115" t="str">
        <f>IFERROR(IF(AND(VLOOKUP($F1088,'Aircraft list'!$A$4:$G$39,3,FALSE)="YES",VLOOKUP($F1088,'Aircraft list'!$A$4:$G$39,4,FALSE)="YES"),V1088,""),"")</f>
        <v/>
      </c>
      <c r="AB1088" s="116" t="str">
        <f>IFERROR(IF(AND(VLOOKUP($F1088,'Aircraft list'!$A$4:$G$39,2,FALSE)="YES",VLOOKUP($F1088,'Aircraft list'!$A$4:$G$39,6,FALSE)="YES"),T1088,""),"")</f>
        <v/>
      </c>
      <c r="AC1088" s="115" t="str">
        <f>IFERROR(IF(AND(VLOOKUP($F1088,'Aircraft list'!$A$4:$G$39,2,FALSE)="YES",VLOOKUP($F1088,'Aircraft list'!$A$4:$G$39,6,FALSE)="YES"),V1088,""),"")</f>
        <v/>
      </c>
      <c r="AD1088" s="116" t="str">
        <f>IFERROR(IF(AND(VLOOKUP($F1088,'Aircraft list'!$A$4:$G$39,3,FALSE)="YES",VLOOKUP($F1088,'Aircraft list'!$A$4:$G$39,6,FALSE)="YES"),T1088,""),"")</f>
        <v/>
      </c>
      <c r="AE1088" s="117" t="str">
        <f>IFERROR(IF(AND(VLOOKUP($F1088,'Aircraft list'!$A$4:$G$39,3,FALSE)="YES",VLOOKUP($F1088,'Aircraft list'!$A$4:$G$39,6,FALSE)="YES"),U1088,""),"")</f>
        <v/>
      </c>
      <c r="AF1088" s="115" t="str">
        <f>IFERROR(IF(AND(VLOOKUP($F1088,'Aircraft list'!$A$4:$G$39,3,FALSE)="YES",VLOOKUP($F1088,'Aircraft list'!$A$4:$G$39,6,FALSE)="YES"),V1088,""),"")</f>
        <v/>
      </c>
      <c r="AG1088" s="116" t="str">
        <f>IFERROR(IF(VLOOKUP($F1088,'Aircraft list'!$A$4:$G$39,5,FALSE)="YES",T1088,""),"")</f>
        <v/>
      </c>
      <c r="AH1088" s="117" t="str">
        <f>IFERROR(IF(VLOOKUP($F1088,'Aircraft list'!$A$4:$G$39,5,FALSE)="YES",U1088,""),"")</f>
        <v/>
      </c>
      <c r="AI1088" s="115" t="str">
        <f>IFERROR(IF(VLOOKUP($F1088,'Aircraft list'!$A$4:$G$39,5,FALSE)="YES",V1088,""),"")</f>
        <v/>
      </c>
      <c r="AJ1088" s="101"/>
      <c r="AK1088" s="101"/>
      <c r="AL1088" s="101"/>
      <c r="AM1088" s="102" t="str">
        <f>IFERROR(IF(VLOOKUP($F1088,'Aircraft list'!$A$4:$G$39,7,FALSE)="YES",N1088,""),"")</f>
        <v/>
      </c>
      <c r="AN1088" s="112"/>
      <c r="AO1088" s="101"/>
      <c r="AP1088" s="101"/>
      <c r="AQ1088" s="101"/>
      <c r="AR1088" s="111"/>
      <c r="AS1088" s="102"/>
      <c r="AT1088" s="102"/>
    </row>
    <row r="1089" spans="1:46" s="50" customFormat="1">
      <c r="A1089" s="84"/>
      <c r="B1089" s="75"/>
      <c r="C1089" s="76"/>
      <c r="D1089" s="77"/>
      <c r="E1089" s="73" t="str">
        <f t="shared" si="51"/>
        <v/>
      </c>
      <c r="F1089" s="79"/>
      <c r="G1089" s="80"/>
      <c r="H1089" s="50" t="str">
        <f>IFERROR(IF(VLOOKUP(F1089,'Aircraft list'!$A$4:$T$59, 3,FALSE)="YES", "ME", "SE" )," ")</f>
        <v xml:space="preserve"> </v>
      </c>
      <c r="I1089" s="80"/>
      <c r="J1089" s="81" t="str">
        <f ca="1">IFERROR(IF(AND(
MOD(C1089-fctlontodouble(VLOOKUP(B1089,#REF!,4,FALSE))/360,1)&gt;=MOD((((MID((MID((IF(ISERR(A1089),"",fctsoleil(A1089,fctlattodouble(VLOOKUP(B1089,#REF!,3,FALSE)),fctlontodouble(VLOOKUP(B1089,#REF!,4,FALSE)),FALSE))),1,4)),1,2))*60+MID((MID((IF(ISERR(A1089),"",fctsoleil(A1089,fctlattodouble(VLOOKUP(B1089,#REF!,3,FALSE)),fctlontodouble(VLOOKUP(B1089,#REF!,4,FALSE)),FALSE))),1,4)),3,4))/(60*24))-fctlontodouble(VLOOKUP(B1089,#REF!,4,FALSE))/360,1),
MOD(C1089-fctlontodouble(VLOOKUP(B1089,#REF!,4,FALSE))/360,1)&lt;MOD((((MID((MID((IF(ISERR(A1089),"",fctsoleil(A1089,fctlattodouble(VLOOKUP(B1089,#REF!,3,FALSE)),fctlontodouble(VLOOKUP(B1089,#REF!,4,FALSE)),FALSE))),7,4)),1,2))*60+MID((MID((IF(ISERR(A1089),"",fctsoleil(A1089,fctlattodouble(VLOOKUP(B1089,#REF!,3,FALSE)),fctlontodouble(VLOOKUP(B1089,#REF!,4,FALSE)),FALSE))),7,4)),3,4))/(60*24))-fctlontodouble(VLOOKUP(B1089,#REF!,4,FALSE))/360,1)
),1,""),"")</f>
        <v/>
      </c>
      <c r="K1089" s="82" t="str">
        <f t="shared" si="52"/>
        <v/>
      </c>
      <c r="L1089" s="79" t="str">
        <f ca="1">IFERROR(IF(AND(
MOD(E1089-fctlontodouble(VLOOKUP(D1089,#REF!,4,FALSE))/360,1)&gt;=MOD((((MID((MID((IF(ISERR(A1089),"",fctsoleil(A1089,fctlattodouble(VLOOKUP(D1089,#REF!,3,FALSE)),fctlontodouble(VLOOKUP(D1089,#REF!,4,FALSE)),FALSE))),1,4)),1,2))*60+MID((MID((IF(ISERR(A1089),"",fctsoleil(A1089,fctlattodouble(VLOOKUP(D1089,#REF!,3,FALSE)),fctlontodouble(VLOOKUP(D1089,#REF!,4,FALSE)),FALSE))),1,4)),3,4))/(60*24))-fctlontodouble(VLOOKUP(D1089,#REF!,4,FALSE))/360,1),
MOD(E1089-fctlontodouble(VLOOKUP(D1089,#REF!,4,FALSE))/360,1)&lt;MOD((((MID((MID((IF(ISERR(A1089),"",fctsoleil(A1089,fctlattodouble(VLOOKUP(D1089,#REF!,3,FALSE)),fctlontodouble(VLOOKUP(D1089,#REF!,4,FALSE)),FALSE))),7,4)),1,2))*60+MID((MID((IF(ISERR(A1089),"",fctsoleil(A1089,fctlattodouble(VLOOKUP(D1089,#REF!,3,FALSE)),fctlontodouble(VLOOKUP(D1089,#REF!,4,FALSE)),FALSE))),7,4)),3,4))/(60*24))-fctlontodouble(VLOOKUP(D1089,#REF!,4,FALSE))/360,1)
),1," "),"")</f>
        <v/>
      </c>
      <c r="M1089" s="79" t="str">
        <f t="shared" si="53"/>
        <v/>
      </c>
      <c r="N1089" s="94"/>
      <c r="O1089" s="83"/>
      <c r="P1089" s="95"/>
      <c r="Q1089" s="96"/>
      <c r="R1089" s="97" t="str">
        <f>IF(AND(A1089&lt;&gt;0,B1089&lt;&gt;0,D1089&lt;&gt;0,C1089&lt;&gt;0,N1089&lt;&gt;0),(vol_de_nuit(B1089,D1089,A1089,C1089,N1089/24)*24),"")</f>
        <v/>
      </c>
      <c r="S1089" s="98"/>
      <c r="T1089" s="95"/>
      <c r="U1089" s="99"/>
      <c r="V1089" s="100"/>
      <c r="W1089" s="101"/>
      <c r="X1089" s="116" t="str">
        <f>IFERROR(IF(AND(VLOOKUP($F1089,'Aircraft list'!$A$4:$G$39,2,FALSE)="YES",VLOOKUP($F1089,'Aircraft list'!$A$4:$G$39,4,FALSE)="YES"),T1089,""),"")</f>
        <v/>
      </c>
      <c r="Y1089" s="115" t="str">
        <f>IFERROR(IF(AND(VLOOKUP($F1089,'Aircraft list'!$A$4:$G$39,2,FALSE)="YES",VLOOKUP($F1089,'Aircraft list'!$A$4:$G$39,4,FALSE)="YES"),V1089,""),"")</f>
        <v/>
      </c>
      <c r="Z1089" s="116" t="str">
        <f>IFERROR(IF(AND(VLOOKUP($F1089,'Aircraft list'!$A$4:$G$39,3,FALSE)="YES",VLOOKUP($F1089,'Aircraft list'!$A$4:$G$39,4,FALSE)="YES"),T1089,""),"")</f>
        <v/>
      </c>
      <c r="AA1089" s="115" t="str">
        <f>IFERROR(IF(AND(VLOOKUP($F1089,'Aircraft list'!$A$4:$G$39,3,FALSE)="YES",VLOOKUP($F1089,'Aircraft list'!$A$4:$G$39,4,FALSE)="YES"),V1089,""),"")</f>
        <v/>
      </c>
      <c r="AB1089" s="116" t="str">
        <f>IFERROR(IF(AND(VLOOKUP($F1089,'Aircraft list'!$A$4:$G$39,2,FALSE)="YES",VLOOKUP($F1089,'Aircraft list'!$A$4:$G$39,6,FALSE)="YES"),T1089,""),"")</f>
        <v/>
      </c>
      <c r="AC1089" s="115" t="str">
        <f>IFERROR(IF(AND(VLOOKUP($F1089,'Aircraft list'!$A$4:$G$39,2,FALSE)="YES",VLOOKUP($F1089,'Aircraft list'!$A$4:$G$39,6,FALSE)="YES"),V1089,""),"")</f>
        <v/>
      </c>
      <c r="AD1089" s="116" t="str">
        <f>IFERROR(IF(AND(VLOOKUP($F1089,'Aircraft list'!$A$4:$G$39,3,FALSE)="YES",VLOOKUP($F1089,'Aircraft list'!$A$4:$G$39,6,FALSE)="YES"),T1089,""),"")</f>
        <v/>
      </c>
      <c r="AE1089" s="117" t="str">
        <f>IFERROR(IF(AND(VLOOKUP($F1089,'Aircraft list'!$A$4:$G$39,3,FALSE)="YES",VLOOKUP($F1089,'Aircraft list'!$A$4:$G$39,6,FALSE)="YES"),U1089,""),"")</f>
        <v/>
      </c>
      <c r="AF1089" s="115" t="str">
        <f>IFERROR(IF(AND(VLOOKUP($F1089,'Aircraft list'!$A$4:$G$39,3,FALSE)="YES",VLOOKUP($F1089,'Aircraft list'!$A$4:$G$39,6,FALSE)="YES"),V1089,""),"")</f>
        <v/>
      </c>
      <c r="AG1089" s="116" t="str">
        <f>IFERROR(IF(VLOOKUP($F1089,'Aircraft list'!$A$4:$G$39,5,FALSE)="YES",T1089,""),"")</f>
        <v/>
      </c>
      <c r="AH1089" s="117" t="str">
        <f>IFERROR(IF(VLOOKUP($F1089,'Aircraft list'!$A$4:$G$39,5,FALSE)="YES",U1089,""),"")</f>
        <v/>
      </c>
      <c r="AI1089" s="115" t="str">
        <f>IFERROR(IF(VLOOKUP($F1089,'Aircraft list'!$A$4:$G$39,5,FALSE)="YES",V1089,""),"")</f>
        <v/>
      </c>
      <c r="AJ1089" s="101"/>
      <c r="AK1089" s="101"/>
      <c r="AL1089" s="101"/>
      <c r="AM1089" s="102" t="str">
        <f>IFERROR(IF(VLOOKUP($F1089,'Aircraft list'!$A$4:$G$39,7,FALSE)="YES",N1089,""),"")</f>
        <v/>
      </c>
      <c r="AN1089" s="112"/>
      <c r="AO1089" s="101"/>
      <c r="AP1089" s="101"/>
      <c r="AQ1089" s="101"/>
      <c r="AR1089" s="111"/>
      <c r="AS1089" s="102"/>
      <c r="AT1089" s="102"/>
    </row>
    <row r="1090" spans="1:46" s="50" customFormat="1">
      <c r="A1090" s="84"/>
      <c r="B1090" s="75"/>
      <c r="C1090" s="76"/>
      <c r="D1090" s="77"/>
      <c r="E1090" s="73" t="str">
        <f t="shared" si="51"/>
        <v/>
      </c>
      <c r="F1090" s="79"/>
      <c r="G1090" s="80"/>
      <c r="H1090" s="50" t="str">
        <f>IFERROR(IF(VLOOKUP(F1090,'Aircraft list'!$A$4:$T$59, 3,FALSE)="YES", "ME", "SE" )," ")</f>
        <v xml:space="preserve"> </v>
      </c>
      <c r="I1090" s="80"/>
      <c r="J1090" s="81" t="str">
        <f ca="1">IFERROR(IF(AND(
MOD(C1090-fctlontodouble(VLOOKUP(B1090,#REF!,4,FALSE))/360,1)&gt;=MOD((((MID((MID((IF(ISERR(A1090),"",fctsoleil(A1090,fctlattodouble(VLOOKUP(B1090,#REF!,3,FALSE)),fctlontodouble(VLOOKUP(B1090,#REF!,4,FALSE)),FALSE))),1,4)),1,2))*60+MID((MID((IF(ISERR(A1090),"",fctsoleil(A1090,fctlattodouble(VLOOKUP(B1090,#REF!,3,FALSE)),fctlontodouble(VLOOKUP(B1090,#REF!,4,FALSE)),FALSE))),1,4)),3,4))/(60*24))-fctlontodouble(VLOOKUP(B1090,#REF!,4,FALSE))/360,1),
MOD(C1090-fctlontodouble(VLOOKUP(B1090,#REF!,4,FALSE))/360,1)&lt;MOD((((MID((MID((IF(ISERR(A1090),"",fctsoleil(A1090,fctlattodouble(VLOOKUP(B1090,#REF!,3,FALSE)),fctlontodouble(VLOOKUP(B1090,#REF!,4,FALSE)),FALSE))),7,4)),1,2))*60+MID((MID((IF(ISERR(A1090),"",fctsoleil(A1090,fctlattodouble(VLOOKUP(B1090,#REF!,3,FALSE)),fctlontodouble(VLOOKUP(B1090,#REF!,4,FALSE)),FALSE))),7,4)),3,4))/(60*24))-fctlontodouble(VLOOKUP(B1090,#REF!,4,FALSE))/360,1)
),1,""),"")</f>
        <v/>
      </c>
      <c r="K1090" s="82" t="str">
        <f t="shared" si="52"/>
        <v/>
      </c>
      <c r="L1090" s="79" t="str">
        <f ca="1">IFERROR(IF(AND(
MOD(E1090-fctlontodouble(VLOOKUP(D1090,#REF!,4,FALSE))/360,1)&gt;=MOD((((MID((MID((IF(ISERR(A1090),"",fctsoleil(A1090,fctlattodouble(VLOOKUP(D1090,#REF!,3,FALSE)),fctlontodouble(VLOOKUP(D1090,#REF!,4,FALSE)),FALSE))),1,4)),1,2))*60+MID((MID((IF(ISERR(A1090),"",fctsoleil(A1090,fctlattodouble(VLOOKUP(D1090,#REF!,3,FALSE)),fctlontodouble(VLOOKUP(D1090,#REF!,4,FALSE)),FALSE))),1,4)),3,4))/(60*24))-fctlontodouble(VLOOKUP(D1090,#REF!,4,FALSE))/360,1),
MOD(E1090-fctlontodouble(VLOOKUP(D1090,#REF!,4,FALSE))/360,1)&lt;MOD((((MID((MID((IF(ISERR(A1090),"",fctsoleil(A1090,fctlattodouble(VLOOKUP(D1090,#REF!,3,FALSE)),fctlontodouble(VLOOKUP(D1090,#REF!,4,FALSE)),FALSE))),7,4)),1,2))*60+MID((MID((IF(ISERR(A1090),"",fctsoleil(A1090,fctlattodouble(VLOOKUP(D1090,#REF!,3,FALSE)),fctlontodouble(VLOOKUP(D1090,#REF!,4,FALSE)),FALSE))),7,4)),3,4))/(60*24))-fctlontodouble(VLOOKUP(D1090,#REF!,4,FALSE))/360,1)
),1," "),"")</f>
        <v/>
      </c>
      <c r="M1090" s="79" t="str">
        <f t="shared" si="53"/>
        <v/>
      </c>
      <c r="N1090" s="94"/>
      <c r="O1090" s="83"/>
      <c r="P1090" s="95"/>
      <c r="Q1090" s="96"/>
      <c r="R1090" s="97" t="str">
        <f>IF(AND(A1090&lt;&gt;0,B1090&lt;&gt;0,D1090&lt;&gt;0,C1090&lt;&gt;0,N1090&lt;&gt;0),(vol_de_nuit(B1090,D1090,A1090,C1090,N1090/24)*24),"")</f>
        <v/>
      </c>
      <c r="S1090" s="98"/>
      <c r="T1090" s="95"/>
      <c r="U1090" s="99"/>
      <c r="V1090" s="100"/>
      <c r="W1090" s="101"/>
      <c r="X1090" s="116" t="str">
        <f>IFERROR(IF(AND(VLOOKUP($F1090,'Aircraft list'!$A$4:$G$39,2,FALSE)="YES",VLOOKUP($F1090,'Aircraft list'!$A$4:$G$39,4,FALSE)="YES"),T1090,""),"")</f>
        <v/>
      </c>
      <c r="Y1090" s="115" t="str">
        <f>IFERROR(IF(AND(VLOOKUP($F1090,'Aircraft list'!$A$4:$G$39,2,FALSE)="YES",VLOOKUP($F1090,'Aircraft list'!$A$4:$G$39,4,FALSE)="YES"),V1090,""),"")</f>
        <v/>
      </c>
      <c r="Z1090" s="116" t="str">
        <f>IFERROR(IF(AND(VLOOKUP($F1090,'Aircraft list'!$A$4:$G$39,3,FALSE)="YES",VLOOKUP($F1090,'Aircraft list'!$A$4:$G$39,4,FALSE)="YES"),T1090,""),"")</f>
        <v/>
      </c>
      <c r="AA1090" s="115" t="str">
        <f>IFERROR(IF(AND(VLOOKUP($F1090,'Aircraft list'!$A$4:$G$39,3,FALSE)="YES",VLOOKUP($F1090,'Aircraft list'!$A$4:$G$39,4,FALSE)="YES"),V1090,""),"")</f>
        <v/>
      </c>
      <c r="AB1090" s="116" t="str">
        <f>IFERROR(IF(AND(VLOOKUP($F1090,'Aircraft list'!$A$4:$G$39,2,FALSE)="YES",VLOOKUP($F1090,'Aircraft list'!$A$4:$G$39,6,FALSE)="YES"),T1090,""),"")</f>
        <v/>
      </c>
      <c r="AC1090" s="115" t="str">
        <f>IFERROR(IF(AND(VLOOKUP($F1090,'Aircraft list'!$A$4:$G$39,2,FALSE)="YES",VLOOKUP($F1090,'Aircraft list'!$A$4:$G$39,6,FALSE)="YES"),V1090,""),"")</f>
        <v/>
      </c>
      <c r="AD1090" s="116" t="str">
        <f>IFERROR(IF(AND(VLOOKUP($F1090,'Aircraft list'!$A$4:$G$39,3,FALSE)="YES",VLOOKUP($F1090,'Aircraft list'!$A$4:$G$39,6,FALSE)="YES"),T1090,""),"")</f>
        <v/>
      </c>
      <c r="AE1090" s="117" t="str">
        <f>IFERROR(IF(AND(VLOOKUP($F1090,'Aircraft list'!$A$4:$G$39,3,FALSE)="YES",VLOOKUP($F1090,'Aircraft list'!$A$4:$G$39,6,FALSE)="YES"),U1090,""),"")</f>
        <v/>
      </c>
      <c r="AF1090" s="115" t="str">
        <f>IFERROR(IF(AND(VLOOKUP($F1090,'Aircraft list'!$A$4:$G$39,3,FALSE)="YES",VLOOKUP($F1090,'Aircraft list'!$A$4:$G$39,6,FALSE)="YES"),V1090,""),"")</f>
        <v/>
      </c>
      <c r="AG1090" s="116" t="str">
        <f>IFERROR(IF(VLOOKUP($F1090,'Aircraft list'!$A$4:$G$39,5,FALSE)="YES",T1090,""),"")</f>
        <v/>
      </c>
      <c r="AH1090" s="117" t="str">
        <f>IFERROR(IF(VLOOKUP($F1090,'Aircraft list'!$A$4:$G$39,5,FALSE)="YES",U1090,""),"")</f>
        <v/>
      </c>
      <c r="AI1090" s="115" t="str">
        <f>IFERROR(IF(VLOOKUP($F1090,'Aircraft list'!$A$4:$G$39,5,FALSE)="YES",V1090,""),"")</f>
        <v/>
      </c>
      <c r="AJ1090" s="101"/>
      <c r="AK1090" s="101"/>
      <c r="AL1090" s="101"/>
      <c r="AM1090" s="102" t="str">
        <f>IFERROR(IF(VLOOKUP($F1090,'Aircraft list'!$A$4:$G$39,7,FALSE)="YES",N1090,""),"")</f>
        <v/>
      </c>
      <c r="AN1090" s="112"/>
      <c r="AO1090" s="101"/>
      <c r="AP1090" s="101"/>
      <c r="AQ1090" s="101"/>
      <c r="AR1090" s="111"/>
      <c r="AS1090" s="102"/>
      <c r="AT1090" s="102"/>
    </row>
    <row r="1091" spans="1:46" s="50" customFormat="1">
      <c r="A1091" s="84"/>
      <c r="B1091" s="75"/>
      <c r="C1091" s="76"/>
      <c r="D1091" s="77"/>
      <c r="E1091" s="73" t="str">
        <f t="shared" si="51"/>
        <v/>
      </c>
      <c r="F1091" s="79"/>
      <c r="G1091" s="80"/>
      <c r="H1091" s="50" t="str">
        <f>IFERROR(IF(VLOOKUP(F1091,'Aircraft list'!$A$4:$T$59, 3,FALSE)="YES", "ME", "SE" )," ")</f>
        <v xml:space="preserve"> </v>
      </c>
      <c r="I1091" s="80"/>
      <c r="J1091" s="81" t="str">
        <f ca="1">IFERROR(IF(AND(
MOD(C1091-fctlontodouble(VLOOKUP(B1091,#REF!,4,FALSE))/360,1)&gt;=MOD((((MID((MID((IF(ISERR(A1091),"",fctsoleil(A1091,fctlattodouble(VLOOKUP(B1091,#REF!,3,FALSE)),fctlontodouble(VLOOKUP(B1091,#REF!,4,FALSE)),FALSE))),1,4)),1,2))*60+MID((MID((IF(ISERR(A1091),"",fctsoleil(A1091,fctlattodouble(VLOOKUP(B1091,#REF!,3,FALSE)),fctlontodouble(VLOOKUP(B1091,#REF!,4,FALSE)),FALSE))),1,4)),3,4))/(60*24))-fctlontodouble(VLOOKUP(B1091,#REF!,4,FALSE))/360,1),
MOD(C1091-fctlontodouble(VLOOKUP(B1091,#REF!,4,FALSE))/360,1)&lt;MOD((((MID((MID((IF(ISERR(A1091),"",fctsoleil(A1091,fctlattodouble(VLOOKUP(B1091,#REF!,3,FALSE)),fctlontodouble(VLOOKUP(B1091,#REF!,4,FALSE)),FALSE))),7,4)),1,2))*60+MID((MID((IF(ISERR(A1091),"",fctsoleil(A1091,fctlattodouble(VLOOKUP(B1091,#REF!,3,FALSE)),fctlontodouble(VLOOKUP(B1091,#REF!,4,FALSE)),FALSE))),7,4)),3,4))/(60*24))-fctlontodouble(VLOOKUP(B1091,#REF!,4,FALSE))/360,1)
),1,""),"")</f>
        <v/>
      </c>
      <c r="K1091" s="82" t="str">
        <f t="shared" si="52"/>
        <v/>
      </c>
      <c r="L1091" s="79" t="str">
        <f ca="1">IFERROR(IF(AND(
MOD(E1091-fctlontodouble(VLOOKUP(D1091,#REF!,4,FALSE))/360,1)&gt;=MOD((((MID((MID((IF(ISERR(A1091),"",fctsoleil(A1091,fctlattodouble(VLOOKUP(D1091,#REF!,3,FALSE)),fctlontodouble(VLOOKUP(D1091,#REF!,4,FALSE)),FALSE))),1,4)),1,2))*60+MID((MID((IF(ISERR(A1091),"",fctsoleil(A1091,fctlattodouble(VLOOKUP(D1091,#REF!,3,FALSE)),fctlontodouble(VLOOKUP(D1091,#REF!,4,FALSE)),FALSE))),1,4)),3,4))/(60*24))-fctlontodouble(VLOOKUP(D1091,#REF!,4,FALSE))/360,1),
MOD(E1091-fctlontodouble(VLOOKUP(D1091,#REF!,4,FALSE))/360,1)&lt;MOD((((MID((MID((IF(ISERR(A1091),"",fctsoleil(A1091,fctlattodouble(VLOOKUP(D1091,#REF!,3,FALSE)),fctlontodouble(VLOOKUP(D1091,#REF!,4,FALSE)),FALSE))),7,4)),1,2))*60+MID((MID((IF(ISERR(A1091),"",fctsoleil(A1091,fctlattodouble(VLOOKUP(D1091,#REF!,3,FALSE)),fctlontodouble(VLOOKUP(D1091,#REF!,4,FALSE)),FALSE))),7,4)),3,4))/(60*24))-fctlontodouble(VLOOKUP(D1091,#REF!,4,FALSE))/360,1)
),1," "),"")</f>
        <v/>
      </c>
      <c r="M1091" s="79" t="str">
        <f t="shared" si="53"/>
        <v/>
      </c>
      <c r="N1091" s="94"/>
      <c r="O1091" s="83"/>
      <c r="P1091" s="95"/>
      <c r="Q1091" s="96"/>
      <c r="R1091" s="97" t="str">
        <f>IF(AND(A1091&lt;&gt;0,B1091&lt;&gt;0,D1091&lt;&gt;0,C1091&lt;&gt;0,N1091&lt;&gt;0),(vol_de_nuit(B1091,D1091,A1091,C1091,N1091/24)*24),"")</f>
        <v/>
      </c>
      <c r="S1091" s="98"/>
      <c r="T1091" s="95"/>
      <c r="U1091" s="99"/>
      <c r="V1091" s="100"/>
      <c r="W1091" s="101"/>
      <c r="X1091" s="116" t="str">
        <f>IFERROR(IF(AND(VLOOKUP($F1091,'Aircraft list'!$A$4:$G$39,2,FALSE)="YES",VLOOKUP($F1091,'Aircraft list'!$A$4:$G$39,4,FALSE)="YES"),T1091,""),"")</f>
        <v/>
      </c>
      <c r="Y1091" s="115" t="str">
        <f>IFERROR(IF(AND(VLOOKUP($F1091,'Aircraft list'!$A$4:$G$39,2,FALSE)="YES",VLOOKUP($F1091,'Aircraft list'!$A$4:$G$39,4,FALSE)="YES"),V1091,""),"")</f>
        <v/>
      </c>
      <c r="Z1091" s="116" t="str">
        <f>IFERROR(IF(AND(VLOOKUP($F1091,'Aircraft list'!$A$4:$G$39,3,FALSE)="YES",VLOOKUP($F1091,'Aircraft list'!$A$4:$G$39,4,FALSE)="YES"),T1091,""),"")</f>
        <v/>
      </c>
      <c r="AA1091" s="115" t="str">
        <f>IFERROR(IF(AND(VLOOKUP($F1091,'Aircraft list'!$A$4:$G$39,3,FALSE)="YES",VLOOKUP($F1091,'Aircraft list'!$A$4:$G$39,4,FALSE)="YES"),V1091,""),"")</f>
        <v/>
      </c>
      <c r="AB1091" s="116" t="str">
        <f>IFERROR(IF(AND(VLOOKUP($F1091,'Aircraft list'!$A$4:$G$39,2,FALSE)="YES",VLOOKUP($F1091,'Aircraft list'!$A$4:$G$39,6,FALSE)="YES"),T1091,""),"")</f>
        <v/>
      </c>
      <c r="AC1091" s="115" t="str">
        <f>IFERROR(IF(AND(VLOOKUP($F1091,'Aircraft list'!$A$4:$G$39,2,FALSE)="YES",VLOOKUP($F1091,'Aircraft list'!$A$4:$G$39,6,FALSE)="YES"),V1091,""),"")</f>
        <v/>
      </c>
      <c r="AD1091" s="116" t="str">
        <f>IFERROR(IF(AND(VLOOKUP($F1091,'Aircraft list'!$A$4:$G$39,3,FALSE)="YES",VLOOKUP($F1091,'Aircraft list'!$A$4:$G$39,6,FALSE)="YES"),T1091,""),"")</f>
        <v/>
      </c>
      <c r="AE1091" s="117" t="str">
        <f>IFERROR(IF(AND(VLOOKUP($F1091,'Aircraft list'!$A$4:$G$39,3,FALSE)="YES",VLOOKUP($F1091,'Aircraft list'!$A$4:$G$39,6,FALSE)="YES"),U1091,""),"")</f>
        <v/>
      </c>
      <c r="AF1091" s="115" t="str">
        <f>IFERROR(IF(AND(VLOOKUP($F1091,'Aircraft list'!$A$4:$G$39,3,FALSE)="YES",VLOOKUP($F1091,'Aircraft list'!$A$4:$G$39,6,FALSE)="YES"),V1091,""),"")</f>
        <v/>
      </c>
      <c r="AG1091" s="116" t="str">
        <f>IFERROR(IF(VLOOKUP($F1091,'Aircraft list'!$A$4:$G$39,5,FALSE)="YES",T1091,""),"")</f>
        <v/>
      </c>
      <c r="AH1091" s="117" t="str">
        <f>IFERROR(IF(VLOOKUP($F1091,'Aircraft list'!$A$4:$G$39,5,FALSE)="YES",U1091,""),"")</f>
        <v/>
      </c>
      <c r="AI1091" s="115" t="str">
        <f>IFERROR(IF(VLOOKUP($F1091,'Aircraft list'!$A$4:$G$39,5,FALSE)="YES",V1091,""),"")</f>
        <v/>
      </c>
      <c r="AJ1091" s="101"/>
      <c r="AK1091" s="101"/>
      <c r="AL1091" s="101"/>
      <c r="AM1091" s="102" t="str">
        <f>IFERROR(IF(VLOOKUP($F1091,'Aircraft list'!$A$4:$G$39,7,FALSE)="YES",N1091,""),"")</f>
        <v/>
      </c>
      <c r="AN1091" s="112"/>
      <c r="AO1091" s="101"/>
      <c r="AP1091" s="101"/>
      <c r="AQ1091" s="101"/>
      <c r="AR1091" s="111"/>
      <c r="AS1091" s="102"/>
      <c r="AT1091" s="102"/>
    </row>
    <row r="1092" spans="1:46" s="50" customFormat="1">
      <c r="A1092" s="84"/>
      <c r="B1092" s="75"/>
      <c r="C1092" s="76"/>
      <c r="D1092" s="77"/>
      <c r="E1092" s="73" t="str">
        <f t="shared" si="51"/>
        <v/>
      </c>
      <c r="F1092" s="79"/>
      <c r="G1092" s="80"/>
      <c r="H1092" s="50" t="str">
        <f>IFERROR(IF(VLOOKUP(F1092,'Aircraft list'!$A$4:$T$59, 3,FALSE)="YES", "ME", "SE" )," ")</f>
        <v xml:space="preserve"> </v>
      </c>
      <c r="I1092" s="80"/>
      <c r="J1092" s="81" t="str">
        <f ca="1">IFERROR(IF(AND(
MOD(C1092-fctlontodouble(VLOOKUP(B1092,#REF!,4,FALSE))/360,1)&gt;=MOD((((MID((MID((IF(ISERR(A1092),"",fctsoleil(A1092,fctlattodouble(VLOOKUP(B1092,#REF!,3,FALSE)),fctlontodouble(VLOOKUP(B1092,#REF!,4,FALSE)),FALSE))),1,4)),1,2))*60+MID((MID((IF(ISERR(A1092),"",fctsoleil(A1092,fctlattodouble(VLOOKUP(B1092,#REF!,3,FALSE)),fctlontodouble(VLOOKUP(B1092,#REF!,4,FALSE)),FALSE))),1,4)),3,4))/(60*24))-fctlontodouble(VLOOKUP(B1092,#REF!,4,FALSE))/360,1),
MOD(C1092-fctlontodouble(VLOOKUP(B1092,#REF!,4,FALSE))/360,1)&lt;MOD((((MID((MID((IF(ISERR(A1092),"",fctsoleil(A1092,fctlattodouble(VLOOKUP(B1092,#REF!,3,FALSE)),fctlontodouble(VLOOKUP(B1092,#REF!,4,FALSE)),FALSE))),7,4)),1,2))*60+MID((MID((IF(ISERR(A1092),"",fctsoleil(A1092,fctlattodouble(VLOOKUP(B1092,#REF!,3,FALSE)),fctlontodouble(VLOOKUP(B1092,#REF!,4,FALSE)),FALSE))),7,4)),3,4))/(60*24))-fctlontodouble(VLOOKUP(B1092,#REF!,4,FALSE))/360,1)
),1,""),"")</f>
        <v/>
      </c>
      <c r="K1092" s="82" t="str">
        <f t="shared" si="52"/>
        <v/>
      </c>
      <c r="L1092" s="79" t="str">
        <f ca="1">IFERROR(IF(AND(
MOD(E1092-fctlontodouble(VLOOKUP(D1092,#REF!,4,FALSE))/360,1)&gt;=MOD((((MID((MID((IF(ISERR(A1092),"",fctsoleil(A1092,fctlattodouble(VLOOKUP(D1092,#REF!,3,FALSE)),fctlontodouble(VLOOKUP(D1092,#REF!,4,FALSE)),FALSE))),1,4)),1,2))*60+MID((MID((IF(ISERR(A1092),"",fctsoleil(A1092,fctlattodouble(VLOOKUP(D1092,#REF!,3,FALSE)),fctlontodouble(VLOOKUP(D1092,#REF!,4,FALSE)),FALSE))),1,4)),3,4))/(60*24))-fctlontodouble(VLOOKUP(D1092,#REF!,4,FALSE))/360,1),
MOD(E1092-fctlontodouble(VLOOKUP(D1092,#REF!,4,FALSE))/360,1)&lt;MOD((((MID((MID((IF(ISERR(A1092),"",fctsoleil(A1092,fctlattodouble(VLOOKUP(D1092,#REF!,3,FALSE)),fctlontodouble(VLOOKUP(D1092,#REF!,4,FALSE)),FALSE))),7,4)),1,2))*60+MID((MID((IF(ISERR(A1092),"",fctsoleil(A1092,fctlattodouble(VLOOKUP(D1092,#REF!,3,FALSE)),fctlontodouble(VLOOKUP(D1092,#REF!,4,FALSE)),FALSE))),7,4)),3,4))/(60*24))-fctlontodouble(VLOOKUP(D1092,#REF!,4,FALSE))/360,1)
),1," "),"")</f>
        <v/>
      </c>
      <c r="M1092" s="79" t="str">
        <f t="shared" si="53"/>
        <v/>
      </c>
      <c r="N1092" s="94"/>
      <c r="O1092" s="83"/>
      <c r="P1092" s="95"/>
      <c r="Q1092" s="96"/>
      <c r="R1092" s="97" t="str">
        <f>IF(AND(A1092&lt;&gt;0,B1092&lt;&gt;0,D1092&lt;&gt;0,C1092&lt;&gt;0,N1092&lt;&gt;0),(vol_de_nuit(B1092,D1092,A1092,C1092,N1092/24)*24),"")</f>
        <v/>
      </c>
      <c r="S1092" s="98"/>
      <c r="T1092" s="95"/>
      <c r="U1092" s="99"/>
      <c r="V1092" s="100"/>
      <c r="W1092" s="101"/>
      <c r="X1092" s="116" t="str">
        <f>IFERROR(IF(AND(VLOOKUP($F1092,'Aircraft list'!$A$4:$G$39,2,FALSE)="YES",VLOOKUP($F1092,'Aircraft list'!$A$4:$G$39,4,FALSE)="YES"),T1092,""),"")</f>
        <v/>
      </c>
      <c r="Y1092" s="115" t="str">
        <f>IFERROR(IF(AND(VLOOKUP($F1092,'Aircraft list'!$A$4:$G$39,2,FALSE)="YES",VLOOKUP($F1092,'Aircraft list'!$A$4:$G$39,4,FALSE)="YES"),V1092,""),"")</f>
        <v/>
      </c>
      <c r="Z1092" s="116" t="str">
        <f>IFERROR(IF(AND(VLOOKUP($F1092,'Aircraft list'!$A$4:$G$39,3,FALSE)="YES",VLOOKUP($F1092,'Aircraft list'!$A$4:$G$39,4,FALSE)="YES"),T1092,""),"")</f>
        <v/>
      </c>
      <c r="AA1092" s="115" t="str">
        <f>IFERROR(IF(AND(VLOOKUP($F1092,'Aircraft list'!$A$4:$G$39,3,FALSE)="YES",VLOOKUP($F1092,'Aircraft list'!$A$4:$G$39,4,FALSE)="YES"),V1092,""),"")</f>
        <v/>
      </c>
      <c r="AB1092" s="116" t="str">
        <f>IFERROR(IF(AND(VLOOKUP($F1092,'Aircraft list'!$A$4:$G$39,2,FALSE)="YES",VLOOKUP($F1092,'Aircraft list'!$A$4:$G$39,6,FALSE)="YES"),T1092,""),"")</f>
        <v/>
      </c>
      <c r="AC1092" s="115" t="str">
        <f>IFERROR(IF(AND(VLOOKUP($F1092,'Aircraft list'!$A$4:$G$39,2,FALSE)="YES",VLOOKUP($F1092,'Aircraft list'!$A$4:$G$39,6,FALSE)="YES"),V1092,""),"")</f>
        <v/>
      </c>
      <c r="AD1092" s="116" t="str">
        <f>IFERROR(IF(AND(VLOOKUP($F1092,'Aircraft list'!$A$4:$G$39,3,FALSE)="YES",VLOOKUP($F1092,'Aircraft list'!$A$4:$G$39,6,FALSE)="YES"),T1092,""),"")</f>
        <v/>
      </c>
      <c r="AE1092" s="117" t="str">
        <f>IFERROR(IF(AND(VLOOKUP($F1092,'Aircraft list'!$A$4:$G$39,3,FALSE)="YES",VLOOKUP($F1092,'Aircraft list'!$A$4:$G$39,6,FALSE)="YES"),U1092,""),"")</f>
        <v/>
      </c>
      <c r="AF1092" s="115" t="str">
        <f>IFERROR(IF(AND(VLOOKUP($F1092,'Aircraft list'!$A$4:$G$39,3,FALSE)="YES",VLOOKUP($F1092,'Aircraft list'!$A$4:$G$39,6,FALSE)="YES"),V1092,""),"")</f>
        <v/>
      </c>
      <c r="AG1092" s="116" t="str">
        <f>IFERROR(IF(VLOOKUP($F1092,'Aircraft list'!$A$4:$G$39,5,FALSE)="YES",T1092,""),"")</f>
        <v/>
      </c>
      <c r="AH1092" s="117" t="str">
        <f>IFERROR(IF(VLOOKUP($F1092,'Aircraft list'!$A$4:$G$39,5,FALSE)="YES",U1092,""),"")</f>
        <v/>
      </c>
      <c r="AI1092" s="115" t="str">
        <f>IFERROR(IF(VLOOKUP($F1092,'Aircraft list'!$A$4:$G$39,5,FALSE)="YES",V1092,""),"")</f>
        <v/>
      </c>
      <c r="AJ1092" s="101"/>
      <c r="AK1092" s="101"/>
      <c r="AL1092" s="101"/>
      <c r="AM1092" s="102" t="str">
        <f>IFERROR(IF(VLOOKUP($F1092,'Aircraft list'!$A$4:$G$39,7,FALSE)="YES",N1092,""),"")</f>
        <v/>
      </c>
      <c r="AN1092" s="112"/>
      <c r="AO1092" s="101"/>
      <c r="AP1092" s="101"/>
      <c r="AQ1092" s="101"/>
      <c r="AR1092" s="111"/>
      <c r="AS1092" s="102"/>
      <c r="AT1092" s="102"/>
    </row>
    <row r="1093" spans="1:46" s="50" customFormat="1">
      <c r="A1093" s="84"/>
      <c r="B1093" s="75"/>
      <c r="C1093" s="76"/>
      <c r="D1093" s="77"/>
      <c r="E1093" s="73" t="str">
        <f t="shared" si="51"/>
        <v/>
      </c>
      <c r="F1093" s="79"/>
      <c r="G1093" s="80"/>
      <c r="H1093" s="50" t="str">
        <f>IFERROR(IF(VLOOKUP(F1093,'Aircraft list'!$A$4:$T$59, 3,FALSE)="YES", "ME", "SE" )," ")</f>
        <v xml:space="preserve"> </v>
      </c>
      <c r="I1093" s="80"/>
      <c r="J1093" s="81" t="str">
        <f ca="1">IFERROR(IF(AND(
MOD(C1093-fctlontodouble(VLOOKUP(B1093,#REF!,4,FALSE))/360,1)&gt;=MOD((((MID((MID((IF(ISERR(A1093),"",fctsoleil(A1093,fctlattodouble(VLOOKUP(B1093,#REF!,3,FALSE)),fctlontodouble(VLOOKUP(B1093,#REF!,4,FALSE)),FALSE))),1,4)),1,2))*60+MID((MID((IF(ISERR(A1093),"",fctsoleil(A1093,fctlattodouble(VLOOKUP(B1093,#REF!,3,FALSE)),fctlontodouble(VLOOKUP(B1093,#REF!,4,FALSE)),FALSE))),1,4)),3,4))/(60*24))-fctlontodouble(VLOOKUP(B1093,#REF!,4,FALSE))/360,1),
MOD(C1093-fctlontodouble(VLOOKUP(B1093,#REF!,4,FALSE))/360,1)&lt;MOD((((MID((MID((IF(ISERR(A1093),"",fctsoleil(A1093,fctlattodouble(VLOOKUP(B1093,#REF!,3,FALSE)),fctlontodouble(VLOOKUP(B1093,#REF!,4,FALSE)),FALSE))),7,4)),1,2))*60+MID((MID((IF(ISERR(A1093),"",fctsoleil(A1093,fctlattodouble(VLOOKUP(B1093,#REF!,3,FALSE)),fctlontodouble(VLOOKUP(B1093,#REF!,4,FALSE)),FALSE))),7,4)),3,4))/(60*24))-fctlontodouble(VLOOKUP(B1093,#REF!,4,FALSE))/360,1)
),1,""),"")</f>
        <v/>
      </c>
      <c r="K1093" s="82" t="str">
        <f t="shared" si="52"/>
        <v/>
      </c>
      <c r="L1093" s="79" t="str">
        <f ca="1">IFERROR(IF(AND(
MOD(E1093-fctlontodouble(VLOOKUP(D1093,#REF!,4,FALSE))/360,1)&gt;=MOD((((MID((MID((IF(ISERR(A1093),"",fctsoleil(A1093,fctlattodouble(VLOOKUP(D1093,#REF!,3,FALSE)),fctlontodouble(VLOOKUP(D1093,#REF!,4,FALSE)),FALSE))),1,4)),1,2))*60+MID((MID((IF(ISERR(A1093),"",fctsoleil(A1093,fctlattodouble(VLOOKUP(D1093,#REF!,3,FALSE)),fctlontodouble(VLOOKUP(D1093,#REF!,4,FALSE)),FALSE))),1,4)),3,4))/(60*24))-fctlontodouble(VLOOKUP(D1093,#REF!,4,FALSE))/360,1),
MOD(E1093-fctlontodouble(VLOOKUP(D1093,#REF!,4,FALSE))/360,1)&lt;MOD((((MID((MID((IF(ISERR(A1093),"",fctsoleil(A1093,fctlattodouble(VLOOKUP(D1093,#REF!,3,FALSE)),fctlontodouble(VLOOKUP(D1093,#REF!,4,FALSE)),FALSE))),7,4)),1,2))*60+MID((MID((IF(ISERR(A1093),"",fctsoleil(A1093,fctlattodouble(VLOOKUP(D1093,#REF!,3,FALSE)),fctlontodouble(VLOOKUP(D1093,#REF!,4,FALSE)),FALSE))),7,4)),3,4))/(60*24))-fctlontodouble(VLOOKUP(D1093,#REF!,4,FALSE))/360,1)
),1," "),"")</f>
        <v/>
      </c>
      <c r="M1093" s="79" t="str">
        <f t="shared" si="53"/>
        <v/>
      </c>
      <c r="N1093" s="94"/>
      <c r="O1093" s="83"/>
      <c r="P1093" s="95"/>
      <c r="Q1093" s="96"/>
      <c r="R1093" s="97" t="str">
        <f>IF(AND(A1093&lt;&gt;0,B1093&lt;&gt;0,D1093&lt;&gt;0,C1093&lt;&gt;0,N1093&lt;&gt;0),(vol_de_nuit(B1093,D1093,A1093,C1093,N1093/24)*24),"")</f>
        <v/>
      </c>
      <c r="S1093" s="98"/>
      <c r="T1093" s="95"/>
      <c r="U1093" s="99"/>
      <c r="V1093" s="100"/>
      <c r="W1093" s="101"/>
      <c r="X1093" s="116" t="str">
        <f>IFERROR(IF(AND(VLOOKUP($F1093,'Aircraft list'!$A$4:$G$39,2,FALSE)="YES",VLOOKUP($F1093,'Aircraft list'!$A$4:$G$39,4,FALSE)="YES"),T1093,""),"")</f>
        <v/>
      </c>
      <c r="Y1093" s="115" t="str">
        <f>IFERROR(IF(AND(VLOOKUP($F1093,'Aircraft list'!$A$4:$G$39,2,FALSE)="YES",VLOOKUP($F1093,'Aircraft list'!$A$4:$G$39,4,FALSE)="YES"),V1093,""),"")</f>
        <v/>
      </c>
      <c r="Z1093" s="116" t="str">
        <f>IFERROR(IF(AND(VLOOKUP($F1093,'Aircraft list'!$A$4:$G$39,3,FALSE)="YES",VLOOKUP($F1093,'Aircraft list'!$A$4:$G$39,4,FALSE)="YES"),T1093,""),"")</f>
        <v/>
      </c>
      <c r="AA1093" s="115" t="str">
        <f>IFERROR(IF(AND(VLOOKUP($F1093,'Aircraft list'!$A$4:$G$39,3,FALSE)="YES",VLOOKUP($F1093,'Aircraft list'!$A$4:$G$39,4,FALSE)="YES"),V1093,""),"")</f>
        <v/>
      </c>
      <c r="AB1093" s="116" t="str">
        <f>IFERROR(IF(AND(VLOOKUP($F1093,'Aircraft list'!$A$4:$G$39,2,FALSE)="YES",VLOOKUP($F1093,'Aircraft list'!$A$4:$G$39,6,FALSE)="YES"),T1093,""),"")</f>
        <v/>
      </c>
      <c r="AC1093" s="115" t="str">
        <f>IFERROR(IF(AND(VLOOKUP($F1093,'Aircraft list'!$A$4:$G$39,2,FALSE)="YES",VLOOKUP($F1093,'Aircraft list'!$A$4:$G$39,6,FALSE)="YES"),V1093,""),"")</f>
        <v/>
      </c>
      <c r="AD1093" s="116" t="str">
        <f>IFERROR(IF(AND(VLOOKUP($F1093,'Aircraft list'!$A$4:$G$39,3,FALSE)="YES",VLOOKUP($F1093,'Aircraft list'!$A$4:$G$39,6,FALSE)="YES"),T1093,""),"")</f>
        <v/>
      </c>
      <c r="AE1093" s="117" t="str">
        <f>IFERROR(IF(AND(VLOOKUP($F1093,'Aircraft list'!$A$4:$G$39,3,FALSE)="YES",VLOOKUP($F1093,'Aircraft list'!$A$4:$G$39,6,FALSE)="YES"),U1093,""),"")</f>
        <v/>
      </c>
      <c r="AF1093" s="115" t="str">
        <f>IFERROR(IF(AND(VLOOKUP($F1093,'Aircraft list'!$A$4:$G$39,3,FALSE)="YES",VLOOKUP($F1093,'Aircraft list'!$A$4:$G$39,6,FALSE)="YES"),V1093,""),"")</f>
        <v/>
      </c>
      <c r="AG1093" s="116" t="str">
        <f>IFERROR(IF(VLOOKUP($F1093,'Aircraft list'!$A$4:$G$39,5,FALSE)="YES",T1093,""),"")</f>
        <v/>
      </c>
      <c r="AH1093" s="117" t="str">
        <f>IFERROR(IF(VLOOKUP($F1093,'Aircraft list'!$A$4:$G$39,5,FALSE)="YES",U1093,""),"")</f>
        <v/>
      </c>
      <c r="AI1093" s="115" t="str">
        <f>IFERROR(IF(VLOOKUP($F1093,'Aircraft list'!$A$4:$G$39,5,FALSE)="YES",V1093,""),"")</f>
        <v/>
      </c>
      <c r="AJ1093" s="101"/>
      <c r="AK1093" s="101"/>
      <c r="AL1093" s="101"/>
      <c r="AM1093" s="102" t="str">
        <f>IFERROR(IF(VLOOKUP($F1093,'Aircraft list'!$A$4:$G$39,7,FALSE)="YES",N1093,""),"")</f>
        <v/>
      </c>
      <c r="AN1093" s="112"/>
      <c r="AO1093" s="101"/>
      <c r="AP1093" s="101"/>
      <c r="AQ1093" s="101"/>
      <c r="AR1093" s="111"/>
      <c r="AS1093" s="102"/>
      <c r="AT1093" s="102"/>
    </row>
    <row r="1094" spans="1:46" s="50" customFormat="1">
      <c r="A1094" s="84"/>
      <c r="B1094" s="75"/>
      <c r="C1094" s="76"/>
      <c r="D1094" s="77"/>
      <c r="E1094" s="73" t="str">
        <f t="shared" si="51"/>
        <v/>
      </c>
      <c r="F1094" s="79"/>
      <c r="G1094" s="80"/>
      <c r="H1094" s="50" t="str">
        <f>IFERROR(IF(VLOOKUP(F1094,'Aircraft list'!$A$4:$T$59, 3,FALSE)="YES", "ME", "SE" )," ")</f>
        <v xml:space="preserve"> </v>
      </c>
      <c r="I1094" s="80"/>
      <c r="J1094" s="81" t="str">
        <f ca="1">IFERROR(IF(AND(
MOD(C1094-fctlontodouble(VLOOKUP(B1094,#REF!,4,FALSE))/360,1)&gt;=MOD((((MID((MID((IF(ISERR(A1094),"",fctsoleil(A1094,fctlattodouble(VLOOKUP(B1094,#REF!,3,FALSE)),fctlontodouble(VLOOKUP(B1094,#REF!,4,FALSE)),FALSE))),1,4)),1,2))*60+MID((MID((IF(ISERR(A1094),"",fctsoleil(A1094,fctlattodouble(VLOOKUP(B1094,#REF!,3,FALSE)),fctlontodouble(VLOOKUP(B1094,#REF!,4,FALSE)),FALSE))),1,4)),3,4))/(60*24))-fctlontodouble(VLOOKUP(B1094,#REF!,4,FALSE))/360,1),
MOD(C1094-fctlontodouble(VLOOKUP(B1094,#REF!,4,FALSE))/360,1)&lt;MOD((((MID((MID((IF(ISERR(A1094),"",fctsoleil(A1094,fctlattodouble(VLOOKUP(B1094,#REF!,3,FALSE)),fctlontodouble(VLOOKUP(B1094,#REF!,4,FALSE)),FALSE))),7,4)),1,2))*60+MID((MID((IF(ISERR(A1094),"",fctsoleil(A1094,fctlattodouble(VLOOKUP(B1094,#REF!,3,FALSE)),fctlontodouble(VLOOKUP(B1094,#REF!,4,FALSE)),FALSE))),7,4)),3,4))/(60*24))-fctlontodouble(VLOOKUP(B1094,#REF!,4,FALSE))/360,1)
),1,""),"")</f>
        <v/>
      </c>
      <c r="K1094" s="82" t="str">
        <f t="shared" si="52"/>
        <v/>
      </c>
      <c r="L1094" s="79" t="str">
        <f ca="1">IFERROR(IF(AND(
MOD(E1094-fctlontodouble(VLOOKUP(D1094,#REF!,4,FALSE))/360,1)&gt;=MOD((((MID((MID((IF(ISERR(A1094),"",fctsoleil(A1094,fctlattodouble(VLOOKUP(D1094,#REF!,3,FALSE)),fctlontodouble(VLOOKUP(D1094,#REF!,4,FALSE)),FALSE))),1,4)),1,2))*60+MID((MID((IF(ISERR(A1094),"",fctsoleil(A1094,fctlattodouble(VLOOKUP(D1094,#REF!,3,FALSE)),fctlontodouble(VLOOKUP(D1094,#REF!,4,FALSE)),FALSE))),1,4)),3,4))/(60*24))-fctlontodouble(VLOOKUP(D1094,#REF!,4,FALSE))/360,1),
MOD(E1094-fctlontodouble(VLOOKUP(D1094,#REF!,4,FALSE))/360,1)&lt;MOD((((MID((MID((IF(ISERR(A1094),"",fctsoleil(A1094,fctlattodouble(VLOOKUP(D1094,#REF!,3,FALSE)),fctlontodouble(VLOOKUP(D1094,#REF!,4,FALSE)),FALSE))),7,4)),1,2))*60+MID((MID((IF(ISERR(A1094),"",fctsoleil(A1094,fctlattodouble(VLOOKUP(D1094,#REF!,3,FALSE)),fctlontodouble(VLOOKUP(D1094,#REF!,4,FALSE)),FALSE))),7,4)),3,4))/(60*24))-fctlontodouble(VLOOKUP(D1094,#REF!,4,FALSE))/360,1)
),1," "),"")</f>
        <v/>
      </c>
      <c r="M1094" s="79" t="str">
        <f t="shared" si="53"/>
        <v/>
      </c>
      <c r="N1094" s="94"/>
      <c r="O1094" s="83"/>
      <c r="P1094" s="95"/>
      <c r="Q1094" s="96"/>
      <c r="R1094" s="97" t="str">
        <f>IF(AND(A1094&lt;&gt;0,B1094&lt;&gt;0,D1094&lt;&gt;0,C1094&lt;&gt;0,N1094&lt;&gt;0),(vol_de_nuit(B1094,D1094,A1094,C1094,N1094/24)*24),"")</f>
        <v/>
      </c>
      <c r="S1094" s="98"/>
      <c r="T1094" s="95"/>
      <c r="U1094" s="99"/>
      <c r="V1094" s="100"/>
      <c r="W1094" s="101"/>
      <c r="X1094" s="116" t="str">
        <f>IFERROR(IF(AND(VLOOKUP($F1094,'Aircraft list'!$A$4:$G$39,2,FALSE)="YES",VLOOKUP($F1094,'Aircraft list'!$A$4:$G$39,4,FALSE)="YES"),T1094,""),"")</f>
        <v/>
      </c>
      <c r="Y1094" s="115" t="str">
        <f>IFERROR(IF(AND(VLOOKUP($F1094,'Aircraft list'!$A$4:$G$39,2,FALSE)="YES",VLOOKUP($F1094,'Aircraft list'!$A$4:$G$39,4,FALSE)="YES"),V1094,""),"")</f>
        <v/>
      </c>
      <c r="Z1094" s="116" t="str">
        <f>IFERROR(IF(AND(VLOOKUP($F1094,'Aircraft list'!$A$4:$G$39,3,FALSE)="YES",VLOOKUP($F1094,'Aircraft list'!$A$4:$G$39,4,FALSE)="YES"),T1094,""),"")</f>
        <v/>
      </c>
      <c r="AA1094" s="115" t="str">
        <f>IFERROR(IF(AND(VLOOKUP($F1094,'Aircraft list'!$A$4:$G$39,3,FALSE)="YES",VLOOKUP($F1094,'Aircraft list'!$A$4:$G$39,4,FALSE)="YES"),V1094,""),"")</f>
        <v/>
      </c>
      <c r="AB1094" s="116" t="str">
        <f>IFERROR(IF(AND(VLOOKUP($F1094,'Aircraft list'!$A$4:$G$39,2,FALSE)="YES",VLOOKUP($F1094,'Aircraft list'!$A$4:$G$39,6,FALSE)="YES"),T1094,""),"")</f>
        <v/>
      </c>
      <c r="AC1094" s="115" t="str">
        <f>IFERROR(IF(AND(VLOOKUP($F1094,'Aircraft list'!$A$4:$G$39,2,FALSE)="YES",VLOOKUP($F1094,'Aircraft list'!$A$4:$G$39,6,FALSE)="YES"),V1094,""),"")</f>
        <v/>
      </c>
      <c r="AD1094" s="116" t="str">
        <f>IFERROR(IF(AND(VLOOKUP($F1094,'Aircraft list'!$A$4:$G$39,3,FALSE)="YES",VLOOKUP($F1094,'Aircraft list'!$A$4:$G$39,6,FALSE)="YES"),T1094,""),"")</f>
        <v/>
      </c>
      <c r="AE1094" s="117" t="str">
        <f>IFERROR(IF(AND(VLOOKUP($F1094,'Aircraft list'!$A$4:$G$39,3,FALSE)="YES",VLOOKUP($F1094,'Aircraft list'!$A$4:$G$39,6,FALSE)="YES"),U1094,""),"")</f>
        <v/>
      </c>
      <c r="AF1094" s="115" t="str">
        <f>IFERROR(IF(AND(VLOOKUP($F1094,'Aircraft list'!$A$4:$G$39,3,FALSE)="YES",VLOOKUP($F1094,'Aircraft list'!$A$4:$G$39,6,FALSE)="YES"),V1094,""),"")</f>
        <v/>
      </c>
      <c r="AG1094" s="116" t="str">
        <f>IFERROR(IF(VLOOKUP($F1094,'Aircraft list'!$A$4:$G$39,5,FALSE)="YES",T1094,""),"")</f>
        <v/>
      </c>
      <c r="AH1094" s="117" t="str">
        <f>IFERROR(IF(VLOOKUP($F1094,'Aircraft list'!$A$4:$G$39,5,FALSE)="YES",U1094,""),"")</f>
        <v/>
      </c>
      <c r="AI1094" s="115" t="str">
        <f>IFERROR(IF(VLOOKUP($F1094,'Aircraft list'!$A$4:$G$39,5,FALSE)="YES",V1094,""),"")</f>
        <v/>
      </c>
      <c r="AJ1094" s="101"/>
      <c r="AK1094" s="101"/>
      <c r="AL1094" s="101"/>
      <c r="AM1094" s="102" t="str">
        <f>IFERROR(IF(VLOOKUP($F1094,'Aircraft list'!$A$4:$G$39,7,FALSE)="YES",N1094,""),"")</f>
        <v/>
      </c>
      <c r="AN1094" s="112"/>
      <c r="AO1094" s="101"/>
      <c r="AP1094" s="101"/>
      <c r="AQ1094" s="101"/>
      <c r="AR1094" s="111"/>
      <c r="AS1094" s="102"/>
      <c r="AT1094" s="102"/>
    </row>
    <row r="1095" spans="1:46" s="50" customFormat="1">
      <c r="A1095" s="84"/>
      <c r="B1095" s="75"/>
      <c r="C1095" s="76"/>
      <c r="D1095" s="77"/>
      <c r="E1095" s="73" t="str">
        <f t="shared" ref="E1095:E1158" si="54">IFERROR(IF(N1095="","",C1095+TEXT(N1095/24,"h:mm")),"")</f>
        <v/>
      </c>
      <c r="F1095" s="79"/>
      <c r="G1095" s="80"/>
      <c r="H1095" s="50" t="str">
        <f>IFERROR(IF(VLOOKUP(F1095,'Aircraft list'!$A$4:$T$59, 3,FALSE)="YES", "ME", "SE" )," ")</f>
        <v xml:space="preserve"> </v>
      </c>
      <c r="I1095" s="80"/>
      <c r="J1095" s="81" t="str">
        <f ca="1">IFERROR(IF(AND(
MOD(C1095-fctlontodouble(VLOOKUP(B1095,#REF!,4,FALSE))/360,1)&gt;=MOD((((MID((MID((IF(ISERR(A1095),"",fctsoleil(A1095,fctlattodouble(VLOOKUP(B1095,#REF!,3,FALSE)),fctlontodouble(VLOOKUP(B1095,#REF!,4,FALSE)),FALSE))),1,4)),1,2))*60+MID((MID((IF(ISERR(A1095),"",fctsoleil(A1095,fctlattodouble(VLOOKUP(B1095,#REF!,3,FALSE)),fctlontodouble(VLOOKUP(B1095,#REF!,4,FALSE)),FALSE))),1,4)),3,4))/(60*24))-fctlontodouble(VLOOKUP(B1095,#REF!,4,FALSE))/360,1),
MOD(C1095-fctlontodouble(VLOOKUP(B1095,#REF!,4,FALSE))/360,1)&lt;MOD((((MID((MID((IF(ISERR(A1095),"",fctsoleil(A1095,fctlattodouble(VLOOKUP(B1095,#REF!,3,FALSE)),fctlontodouble(VLOOKUP(B1095,#REF!,4,FALSE)),FALSE))),7,4)),1,2))*60+MID((MID((IF(ISERR(A1095),"",fctsoleil(A1095,fctlattodouble(VLOOKUP(B1095,#REF!,3,FALSE)),fctlontodouble(VLOOKUP(B1095,#REF!,4,FALSE)),FALSE))),7,4)),3,4))/(60*24))-fctlontodouble(VLOOKUP(B1095,#REF!,4,FALSE))/360,1)
),1,""),"")</f>
        <v/>
      </c>
      <c r="K1095" s="82" t="str">
        <f t="shared" ref="K1095:K1158" si="55">IF(C1095&lt;&gt;"",IF(J1095=1,"",1),"")</f>
        <v/>
      </c>
      <c r="L1095" s="79" t="str">
        <f ca="1">IFERROR(IF(AND(
MOD(E1095-fctlontodouble(VLOOKUP(D1095,#REF!,4,FALSE))/360,1)&gt;=MOD((((MID((MID((IF(ISERR(A1095),"",fctsoleil(A1095,fctlattodouble(VLOOKUP(D1095,#REF!,3,FALSE)),fctlontodouble(VLOOKUP(D1095,#REF!,4,FALSE)),FALSE))),1,4)),1,2))*60+MID((MID((IF(ISERR(A1095),"",fctsoleil(A1095,fctlattodouble(VLOOKUP(D1095,#REF!,3,FALSE)),fctlontodouble(VLOOKUP(D1095,#REF!,4,FALSE)),FALSE))),1,4)),3,4))/(60*24))-fctlontodouble(VLOOKUP(D1095,#REF!,4,FALSE))/360,1),
MOD(E1095-fctlontodouble(VLOOKUP(D1095,#REF!,4,FALSE))/360,1)&lt;MOD((((MID((MID((IF(ISERR(A1095),"",fctsoleil(A1095,fctlattodouble(VLOOKUP(D1095,#REF!,3,FALSE)),fctlontodouble(VLOOKUP(D1095,#REF!,4,FALSE)),FALSE))),7,4)),1,2))*60+MID((MID((IF(ISERR(A1095),"",fctsoleil(A1095,fctlattodouble(VLOOKUP(D1095,#REF!,3,FALSE)),fctlontodouble(VLOOKUP(D1095,#REF!,4,FALSE)),FALSE))),7,4)),3,4))/(60*24))-fctlontodouble(VLOOKUP(D1095,#REF!,4,FALSE))/360,1)
),1," "),"")</f>
        <v/>
      </c>
      <c r="M1095" s="79" t="str">
        <f t="shared" ref="M1095:M1158" si="56">IF(C1095&lt;&gt;"",IF(L1095=1,"",1),"")</f>
        <v/>
      </c>
      <c r="N1095" s="94"/>
      <c r="O1095" s="83"/>
      <c r="P1095" s="95"/>
      <c r="Q1095" s="96"/>
      <c r="R1095" s="97" t="str">
        <f>IF(AND(A1095&lt;&gt;0,B1095&lt;&gt;0,D1095&lt;&gt;0,C1095&lt;&gt;0,N1095&lt;&gt;0),(vol_de_nuit(B1095,D1095,A1095,C1095,N1095/24)*24),"")</f>
        <v/>
      </c>
      <c r="S1095" s="98"/>
      <c r="T1095" s="95"/>
      <c r="U1095" s="99"/>
      <c r="V1095" s="100"/>
      <c r="W1095" s="101"/>
      <c r="X1095" s="116" t="str">
        <f>IFERROR(IF(AND(VLOOKUP($F1095,'Aircraft list'!$A$4:$G$39,2,FALSE)="YES",VLOOKUP($F1095,'Aircraft list'!$A$4:$G$39,4,FALSE)="YES"),T1095,""),"")</f>
        <v/>
      </c>
      <c r="Y1095" s="115" t="str">
        <f>IFERROR(IF(AND(VLOOKUP($F1095,'Aircraft list'!$A$4:$G$39,2,FALSE)="YES",VLOOKUP($F1095,'Aircraft list'!$A$4:$G$39,4,FALSE)="YES"),V1095,""),"")</f>
        <v/>
      </c>
      <c r="Z1095" s="116" t="str">
        <f>IFERROR(IF(AND(VLOOKUP($F1095,'Aircraft list'!$A$4:$G$39,3,FALSE)="YES",VLOOKUP($F1095,'Aircraft list'!$A$4:$G$39,4,FALSE)="YES"),T1095,""),"")</f>
        <v/>
      </c>
      <c r="AA1095" s="115" t="str">
        <f>IFERROR(IF(AND(VLOOKUP($F1095,'Aircraft list'!$A$4:$G$39,3,FALSE)="YES",VLOOKUP($F1095,'Aircraft list'!$A$4:$G$39,4,FALSE)="YES"),V1095,""),"")</f>
        <v/>
      </c>
      <c r="AB1095" s="116" t="str">
        <f>IFERROR(IF(AND(VLOOKUP($F1095,'Aircraft list'!$A$4:$G$39,2,FALSE)="YES",VLOOKUP($F1095,'Aircraft list'!$A$4:$G$39,6,FALSE)="YES"),T1095,""),"")</f>
        <v/>
      </c>
      <c r="AC1095" s="115" t="str">
        <f>IFERROR(IF(AND(VLOOKUP($F1095,'Aircraft list'!$A$4:$G$39,2,FALSE)="YES",VLOOKUP($F1095,'Aircraft list'!$A$4:$G$39,6,FALSE)="YES"),V1095,""),"")</f>
        <v/>
      </c>
      <c r="AD1095" s="116" t="str">
        <f>IFERROR(IF(AND(VLOOKUP($F1095,'Aircraft list'!$A$4:$G$39,3,FALSE)="YES",VLOOKUP($F1095,'Aircraft list'!$A$4:$G$39,6,FALSE)="YES"),T1095,""),"")</f>
        <v/>
      </c>
      <c r="AE1095" s="117" t="str">
        <f>IFERROR(IF(AND(VLOOKUP($F1095,'Aircraft list'!$A$4:$G$39,3,FALSE)="YES",VLOOKUP($F1095,'Aircraft list'!$A$4:$G$39,6,FALSE)="YES"),U1095,""),"")</f>
        <v/>
      </c>
      <c r="AF1095" s="115" t="str">
        <f>IFERROR(IF(AND(VLOOKUP($F1095,'Aircraft list'!$A$4:$G$39,3,FALSE)="YES",VLOOKUP($F1095,'Aircraft list'!$A$4:$G$39,6,FALSE)="YES"),V1095,""),"")</f>
        <v/>
      </c>
      <c r="AG1095" s="116" t="str">
        <f>IFERROR(IF(VLOOKUP($F1095,'Aircraft list'!$A$4:$G$39,5,FALSE)="YES",T1095,""),"")</f>
        <v/>
      </c>
      <c r="AH1095" s="117" t="str">
        <f>IFERROR(IF(VLOOKUP($F1095,'Aircraft list'!$A$4:$G$39,5,FALSE)="YES",U1095,""),"")</f>
        <v/>
      </c>
      <c r="AI1095" s="115" t="str">
        <f>IFERROR(IF(VLOOKUP($F1095,'Aircraft list'!$A$4:$G$39,5,FALSE)="YES",V1095,""),"")</f>
        <v/>
      </c>
      <c r="AJ1095" s="101"/>
      <c r="AK1095" s="101"/>
      <c r="AL1095" s="101"/>
      <c r="AM1095" s="102" t="str">
        <f>IFERROR(IF(VLOOKUP($F1095,'Aircraft list'!$A$4:$G$39,7,FALSE)="YES",N1095,""),"")</f>
        <v/>
      </c>
      <c r="AN1095" s="112"/>
      <c r="AO1095" s="101"/>
      <c r="AP1095" s="101"/>
      <c r="AQ1095" s="101"/>
      <c r="AR1095" s="111"/>
      <c r="AS1095" s="102"/>
      <c r="AT1095" s="102"/>
    </row>
    <row r="1096" spans="1:46" s="50" customFormat="1">
      <c r="A1096" s="84"/>
      <c r="B1096" s="75"/>
      <c r="C1096" s="76"/>
      <c r="D1096" s="77"/>
      <c r="E1096" s="73" t="str">
        <f t="shared" si="54"/>
        <v/>
      </c>
      <c r="F1096" s="79"/>
      <c r="G1096" s="80"/>
      <c r="H1096" s="50" t="str">
        <f>IFERROR(IF(VLOOKUP(F1096,'Aircraft list'!$A$4:$T$59, 3,FALSE)="YES", "ME", "SE" )," ")</f>
        <v xml:space="preserve"> </v>
      </c>
      <c r="I1096" s="80"/>
      <c r="J1096" s="81" t="str">
        <f ca="1">IFERROR(IF(AND(
MOD(C1096-fctlontodouble(VLOOKUP(B1096,#REF!,4,FALSE))/360,1)&gt;=MOD((((MID((MID((IF(ISERR(A1096),"",fctsoleil(A1096,fctlattodouble(VLOOKUP(B1096,#REF!,3,FALSE)),fctlontodouble(VLOOKUP(B1096,#REF!,4,FALSE)),FALSE))),1,4)),1,2))*60+MID((MID((IF(ISERR(A1096),"",fctsoleil(A1096,fctlattodouble(VLOOKUP(B1096,#REF!,3,FALSE)),fctlontodouble(VLOOKUP(B1096,#REF!,4,FALSE)),FALSE))),1,4)),3,4))/(60*24))-fctlontodouble(VLOOKUP(B1096,#REF!,4,FALSE))/360,1),
MOD(C1096-fctlontodouble(VLOOKUP(B1096,#REF!,4,FALSE))/360,1)&lt;MOD((((MID((MID((IF(ISERR(A1096),"",fctsoleil(A1096,fctlattodouble(VLOOKUP(B1096,#REF!,3,FALSE)),fctlontodouble(VLOOKUP(B1096,#REF!,4,FALSE)),FALSE))),7,4)),1,2))*60+MID((MID((IF(ISERR(A1096),"",fctsoleil(A1096,fctlattodouble(VLOOKUP(B1096,#REF!,3,FALSE)),fctlontodouble(VLOOKUP(B1096,#REF!,4,FALSE)),FALSE))),7,4)),3,4))/(60*24))-fctlontodouble(VLOOKUP(B1096,#REF!,4,FALSE))/360,1)
),1,""),"")</f>
        <v/>
      </c>
      <c r="K1096" s="82" t="str">
        <f t="shared" si="55"/>
        <v/>
      </c>
      <c r="L1096" s="79" t="str">
        <f ca="1">IFERROR(IF(AND(
MOD(E1096-fctlontodouble(VLOOKUP(D1096,#REF!,4,FALSE))/360,1)&gt;=MOD((((MID((MID((IF(ISERR(A1096),"",fctsoleil(A1096,fctlattodouble(VLOOKUP(D1096,#REF!,3,FALSE)),fctlontodouble(VLOOKUP(D1096,#REF!,4,FALSE)),FALSE))),1,4)),1,2))*60+MID((MID((IF(ISERR(A1096),"",fctsoleil(A1096,fctlattodouble(VLOOKUP(D1096,#REF!,3,FALSE)),fctlontodouble(VLOOKUP(D1096,#REF!,4,FALSE)),FALSE))),1,4)),3,4))/(60*24))-fctlontodouble(VLOOKUP(D1096,#REF!,4,FALSE))/360,1),
MOD(E1096-fctlontodouble(VLOOKUP(D1096,#REF!,4,FALSE))/360,1)&lt;MOD((((MID((MID((IF(ISERR(A1096),"",fctsoleil(A1096,fctlattodouble(VLOOKUP(D1096,#REF!,3,FALSE)),fctlontodouble(VLOOKUP(D1096,#REF!,4,FALSE)),FALSE))),7,4)),1,2))*60+MID((MID((IF(ISERR(A1096),"",fctsoleil(A1096,fctlattodouble(VLOOKUP(D1096,#REF!,3,FALSE)),fctlontodouble(VLOOKUP(D1096,#REF!,4,FALSE)),FALSE))),7,4)),3,4))/(60*24))-fctlontodouble(VLOOKUP(D1096,#REF!,4,FALSE))/360,1)
),1," "),"")</f>
        <v/>
      </c>
      <c r="M1096" s="79" t="str">
        <f t="shared" si="56"/>
        <v/>
      </c>
      <c r="N1096" s="94"/>
      <c r="O1096" s="83"/>
      <c r="P1096" s="95"/>
      <c r="Q1096" s="96"/>
      <c r="R1096" s="97" t="str">
        <f>IF(AND(A1096&lt;&gt;0,B1096&lt;&gt;0,D1096&lt;&gt;0,C1096&lt;&gt;0,N1096&lt;&gt;0),(vol_de_nuit(B1096,D1096,A1096,C1096,N1096/24)*24),"")</f>
        <v/>
      </c>
      <c r="S1096" s="98"/>
      <c r="T1096" s="95"/>
      <c r="U1096" s="99"/>
      <c r="V1096" s="100"/>
      <c r="W1096" s="101"/>
      <c r="X1096" s="116" t="str">
        <f>IFERROR(IF(AND(VLOOKUP($F1096,'Aircraft list'!$A$4:$G$39,2,FALSE)="YES",VLOOKUP($F1096,'Aircraft list'!$A$4:$G$39,4,FALSE)="YES"),T1096,""),"")</f>
        <v/>
      </c>
      <c r="Y1096" s="115" t="str">
        <f>IFERROR(IF(AND(VLOOKUP($F1096,'Aircraft list'!$A$4:$G$39,2,FALSE)="YES",VLOOKUP($F1096,'Aircraft list'!$A$4:$G$39,4,FALSE)="YES"),V1096,""),"")</f>
        <v/>
      </c>
      <c r="Z1096" s="116" t="str">
        <f>IFERROR(IF(AND(VLOOKUP($F1096,'Aircraft list'!$A$4:$G$39,3,FALSE)="YES",VLOOKUP($F1096,'Aircraft list'!$A$4:$G$39,4,FALSE)="YES"),T1096,""),"")</f>
        <v/>
      </c>
      <c r="AA1096" s="115" t="str">
        <f>IFERROR(IF(AND(VLOOKUP($F1096,'Aircraft list'!$A$4:$G$39,3,FALSE)="YES",VLOOKUP($F1096,'Aircraft list'!$A$4:$G$39,4,FALSE)="YES"),V1096,""),"")</f>
        <v/>
      </c>
      <c r="AB1096" s="116" t="str">
        <f>IFERROR(IF(AND(VLOOKUP($F1096,'Aircraft list'!$A$4:$G$39,2,FALSE)="YES",VLOOKUP($F1096,'Aircraft list'!$A$4:$G$39,6,FALSE)="YES"),T1096,""),"")</f>
        <v/>
      </c>
      <c r="AC1096" s="115" t="str">
        <f>IFERROR(IF(AND(VLOOKUP($F1096,'Aircraft list'!$A$4:$G$39,2,FALSE)="YES",VLOOKUP($F1096,'Aircraft list'!$A$4:$G$39,6,FALSE)="YES"),V1096,""),"")</f>
        <v/>
      </c>
      <c r="AD1096" s="116" t="str">
        <f>IFERROR(IF(AND(VLOOKUP($F1096,'Aircraft list'!$A$4:$G$39,3,FALSE)="YES",VLOOKUP($F1096,'Aircraft list'!$A$4:$G$39,6,FALSE)="YES"),T1096,""),"")</f>
        <v/>
      </c>
      <c r="AE1096" s="117" t="str">
        <f>IFERROR(IF(AND(VLOOKUP($F1096,'Aircraft list'!$A$4:$G$39,3,FALSE)="YES",VLOOKUP($F1096,'Aircraft list'!$A$4:$G$39,6,FALSE)="YES"),U1096,""),"")</f>
        <v/>
      </c>
      <c r="AF1096" s="115" t="str">
        <f>IFERROR(IF(AND(VLOOKUP($F1096,'Aircraft list'!$A$4:$G$39,3,FALSE)="YES",VLOOKUP($F1096,'Aircraft list'!$A$4:$G$39,6,FALSE)="YES"),V1096,""),"")</f>
        <v/>
      </c>
      <c r="AG1096" s="116" t="str">
        <f>IFERROR(IF(VLOOKUP($F1096,'Aircraft list'!$A$4:$G$39,5,FALSE)="YES",T1096,""),"")</f>
        <v/>
      </c>
      <c r="AH1096" s="117" t="str">
        <f>IFERROR(IF(VLOOKUP($F1096,'Aircraft list'!$A$4:$G$39,5,FALSE)="YES",U1096,""),"")</f>
        <v/>
      </c>
      <c r="AI1096" s="115" t="str">
        <f>IFERROR(IF(VLOOKUP($F1096,'Aircraft list'!$A$4:$G$39,5,FALSE)="YES",V1096,""),"")</f>
        <v/>
      </c>
      <c r="AJ1096" s="101"/>
      <c r="AK1096" s="101"/>
      <c r="AL1096" s="101"/>
      <c r="AM1096" s="102" t="str">
        <f>IFERROR(IF(VLOOKUP($F1096,'Aircraft list'!$A$4:$G$39,7,FALSE)="YES",N1096,""),"")</f>
        <v/>
      </c>
      <c r="AN1096" s="112"/>
      <c r="AO1096" s="101"/>
      <c r="AP1096" s="101"/>
      <c r="AQ1096" s="101"/>
      <c r="AR1096" s="111"/>
      <c r="AS1096" s="102"/>
      <c r="AT1096" s="102"/>
    </row>
    <row r="1097" spans="1:46" s="50" customFormat="1">
      <c r="A1097" s="84"/>
      <c r="B1097" s="75"/>
      <c r="C1097" s="76"/>
      <c r="D1097" s="77"/>
      <c r="E1097" s="73" t="str">
        <f t="shared" si="54"/>
        <v/>
      </c>
      <c r="F1097" s="79"/>
      <c r="G1097" s="80"/>
      <c r="H1097" s="50" t="str">
        <f>IFERROR(IF(VLOOKUP(F1097,'Aircraft list'!$A$4:$T$59, 3,FALSE)="YES", "ME", "SE" )," ")</f>
        <v xml:space="preserve"> </v>
      </c>
      <c r="I1097" s="80"/>
      <c r="J1097" s="81" t="str">
        <f ca="1">IFERROR(IF(AND(
MOD(C1097-fctlontodouble(VLOOKUP(B1097,#REF!,4,FALSE))/360,1)&gt;=MOD((((MID((MID((IF(ISERR(A1097),"",fctsoleil(A1097,fctlattodouble(VLOOKUP(B1097,#REF!,3,FALSE)),fctlontodouble(VLOOKUP(B1097,#REF!,4,FALSE)),FALSE))),1,4)),1,2))*60+MID((MID((IF(ISERR(A1097),"",fctsoleil(A1097,fctlattodouble(VLOOKUP(B1097,#REF!,3,FALSE)),fctlontodouble(VLOOKUP(B1097,#REF!,4,FALSE)),FALSE))),1,4)),3,4))/(60*24))-fctlontodouble(VLOOKUP(B1097,#REF!,4,FALSE))/360,1),
MOD(C1097-fctlontodouble(VLOOKUP(B1097,#REF!,4,FALSE))/360,1)&lt;MOD((((MID((MID((IF(ISERR(A1097),"",fctsoleil(A1097,fctlattodouble(VLOOKUP(B1097,#REF!,3,FALSE)),fctlontodouble(VLOOKUP(B1097,#REF!,4,FALSE)),FALSE))),7,4)),1,2))*60+MID((MID((IF(ISERR(A1097),"",fctsoleil(A1097,fctlattodouble(VLOOKUP(B1097,#REF!,3,FALSE)),fctlontodouble(VLOOKUP(B1097,#REF!,4,FALSE)),FALSE))),7,4)),3,4))/(60*24))-fctlontodouble(VLOOKUP(B1097,#REF!,4,FALSE))/360,1)
),1,""),"")</f>
        <v/>
      </c>
      <c r="K1097" s="82" t="str">
        <f t="shared" si="55"/>
        <v/>
      </c>
      <c r="L1097" s="79" t="str">
        <f ca="1">IFERROR(IF(AND(
MOD(E1097-fctlontodouble(VLOOKUP(D1097,#REF!,4,FALSE))/360,1)&gt;=MOD((((MID((MID((IF(ISERR(A1097),"",fctsoleil(A1097,fctlattodouble(VLOOKUP(D1097,#REF!,3,FALSE)),fctlontodouble(VLOOKUP(D1097,#REF!,4,FALSE)),FALSE))),1,4)),1,2))*60+MID((MID((IF(ISERR(A1097),"",fctsoleil(A1097,fctlattodouble(VLOOKUP(D1097,#REF!,3,FALSE)),fctlontodouble(VLOOKUP(D1097,#REF!,4,FALSE)),FALSE))),1,4)),3,4))/(60*24))-fctlontodouble(VLOOKUP(D1097,#REF!,4,FALSE))/360,1),
MOD(E1097-fctlontodouble(VLOOKUP(D1097,#REF!,4,FALSE))/360,1)&lt;MOD((((MID((MID((IF(ISERR(A1097),"",fctsoleil(A1097,fctlattodouble(VLOOKUP(D1097,#REF!,3,FALSE)),fctlontodouble(VLOOKUP(D1097,#REF!,4,FALSE)),FALSE))),7,4)),1,2))*60+MID((MID((IF(ISERR(A1097),"",fctsoleil(A1097,fctlattodouble(VLOOKUP(D1097,#REF!,3,FALSE)),fctlontodouble(VLOOKUP(D1097,#REF!,4,FALSE)),FALSE))),7,4)),3,4))/(60*24))-fctlontodouble(VLOOKUP(D1097,#REF!,4,FALSE))/360,1)
),1," "),"")</f>
        <v/>
      </c>
      <c r="M1097" s="79" t="str">
        <f t="shared" si="56"/>
        <v/>
      </c>
      <c r="N1097" s="94"/>
      <c r="O1097" s="83"/>
      <c r="P1097" s="95"/>
      <c r="Q1097" s="96"/>
      <c r="R1097" s="97" t="str">
        <f>IF(AND(A1097&lt;&gt;0,B1097&lt;&gt;0,D1097&lt;&gt;0,C1097&lt;&gt;0,N1097&lt;&gt;0),(vol_de_nuit(B1097,D1097,A1097,C1097,N1097/24)*24),"")</f>
        <v/>
      </c>
      <c r="S1097" s="98"/>
      <c r="T1097" s="95"/>
      <c r="U1097" s="99"/>
      <c r="V1097" s="100"/>
      <c r="W1097" s="101"/>
      <c r="X1097" s="116" t="str">
        <f>IFERROR(IF(AND(VLOOKUP($F1097,'Aircraft list'!$A$4:$G$39,2,FALSE)="YES",VLOOKUP($F1097,'Aircraft list'!$A$4:$G$39,4,FALSE)="YES"),T1097,""),"")</f>
        <v/>
      </c>
      <c r="Y1097" s="115" t="str">
        <f>IFERROR(IF(AND(VLOOKUP($F1097,'Aircraft list'!$A$4:$G$39,2,FALSE)="YES",VLOOKUP($F1097,'Aircraft list'!$A$4:$G$39,4,FALSE)="YES"),V1097,""),"")</f>
        <v/>
      </c>
      <c r="Z1097" s="116" t="str">
        <f>IFERROR(IF(AND(VLOOKUP($F1097,'Aircraft list'!$A$4:$G$39,3,FALSE)="YES",VLOOKUP($F1097,'Aircraft list'!$A$4:$G$39,4,FALSE)="YES"),T1097,""),"")</f>
        <v/>
      </c>
      <c r="AA1097" s="115" t="str">
        <f>IFERROR(IF(AND(VLOOKUP($F1097,'Aircraft list'!$A$4:$G$39,3,FALSE)="YES",VLOOKUP($F1097,'Aircraft list'!$A$4:$G$39,4,FALSE)="YES"),V1097,""),"")</f>
        <v/>
      </c>
      <c r="AB1097" s="116" t="str">
        <f>IFERROR(IF(AND(VLOOKUP($F1097,'Aircraft list'!$A$4:$G$39,2,FALSE)="YES",VLOOKUP($F1097,'Aircraft list'!$A$4:$G$39,6,FALSE)="YES"),T1097,""),"")</f>
        <v/>
      </c>
      <c r="AC1097" s="115" t="str">
        <f>IFERROR(IF(AND(VLOOKUP($F1097,'Aircraft list'!$A$4:$G$39,2,FALSE)="YES",VLOOKUP($F1097,'Aircraft list'!$A$4:$G$39,6,FALSE)="YES"),V1097,""),"")</f>
        <v/>
      </c>
      <c r="AD1097" s="116" t="str">
        <f>IFERROR(IF(AND(VLOOKUP($F1097,'Aircraft list'!$A$4:$G$39,3,FALSE)="YES",VLOOKUP($F1097,'Aircraft list'!$A$4:$G$39,6,FALSE)="YES"),T1097,""),"")</f>
        <v/>
      </c>
      <c r="AE1097" s="117" t="str">
        <f>IFERROR(IF(AND(VLOOKUP($F1097,'Aircraft list'!$A$4:$G$39,3,FALSE)="YES",VLOOKUP($F1097,'Aircraft list'!$A$4:$G$39,6,FALSE)="YES"),U1097,""),"")</f>
        <v/>
      </c>
      <c r="AF1097" s="115" t="str">
        <f>IFERROR(IF(AND(VLOOKUP($F1097,'Aircraft list'!$A$4:$G$39,3,FALSE)="YES",VLOOKUP($F1097,'Aircraft list'!$A$4:$G$39,6,FALSE)="YES"),V1097,""),"")</f>
        <v/>
      </c>
      <c r="AG1097" s="116" t="str">
        <f>IFERROR(IF(VLOOKUP($F1097,'Aircraft list'!$A$4:$G$39,5,FALSE)="YES",T1097,""),"")</f>
        <v/>
      </c>
      <c r="AH1097" s="117" t="str">
        <f>IFERROR(IF(VLOOKUP($F1097,'Aircraft list'!$A$4:$G$39,5,FALSE)="YES",U1097,""),"")</f>
        <v/>
      </c>
      <c r="AI1097" s="115" t="str">
        <f>IFERROR(IF(VLOOKUP($F1097,'Aircraft list'!$A$4:$G$39,5,FALSE)="YES",V1097,""),"")</f>
        <v/>
      </c>
      <c r="AJ1097" s="101"/>
      <c r="AK1097" s="101"/>
      <c r="AL1097" s="101"/>
      <c r="AM1097" s="102" t="str">
        <f>IFERROR(IF(VLOOKUP($F1097,'Aircraft list'!$A$4:$G$39,7,FALSE)="YES",N1097,""),"")</f>
        <v/>
      </c>
      <c r="AN1097" s="112"/>
      <c r="AO1097" s="101"/>
      <c r="AP1097" s="101"/>
      <c r="AQ1097" s="101"/>
      <c r="AR1097" s="111"/>
      <c r="AS1097" s="102"/>
      <c r="AT1097" s="102"/>
    </row>
    <row r="1098" spans="1:46" s="50" customFormat="1">
      <c r="A1098" s="84"/>
      <c r="B1098" s="75"/>
      <c r="C1098" s="76"/>
      <c r="D1098" s="77"/>
      <c r="E1098" s="73" t="str">
        <f t="shared" si="54"/>
        <v/>
      </c>
      <c r="F1098" s="79"/>
      <c r="G1098" s="80"/>
      <c r="H1098" s="50" t="str">
        <f>IFERROR(IF(VLOOKUP(F1098,'Aircraft list'!$A$4:$T$59, 3,FALSE)="YES", "ME", "SE" )," ")</f>
        <v xml:space="preserve"> </v>
      </c>
      <c r="I1098" s="80"/>
      <c r="J1098" s="81" t="str">
        <f ca="1">IFERROR(IF(AND(
MOD(C1098-fctlontodouble(VLOOKUP(B1098,#REF!,4,FALSE))/360,1)&gt;=MOD((((MID((MID((IF(ISERR(A1098),"",fctsoleil(A1098,fctlattodouble(VLOOKUP(B1098,#REF!,3,FALSE)),fctlontodouble(VLOOKUP(B1098,#REF!,4,FALSE)),FALSE))),1,4)),1,2))*60+MID((MID((IF(ISERR(A1098),"",fctsoleil(A1098,fctlattodouble(VLOOKUP(B1098,#REF!,3,FALSE)),fctlontodouble(VLOOKUP(B1098,#REF!,4,FALSE)),FALSE))),1,4)),3,4))/(60*24))-fctlontodouble(VLOOKUP(B1098,#REF!,4,FALSE))/360,1),
MOD(C1098-fctlontodouble(VLOOKUP(B1098,#REF!,4,FALSE))/360,1)&lt;MOD((((MID((MID((IF(ISERR(A1098),"",fctsoleil(A1098,fctlattodouble(VLOOKUP(B1098,#REF!,3,FALSE)),fctlontodouble(VLOOKUP(B1098,#REF!,4,FALSE)),FALSE))),7,4)),1,2))*60+MID((MID((IF(ISERR(A1098),"",fctsoleil(A1098,fctlattodouble(VLOOKUP(B1098,#REF!,3,FALSE)),fctlontodouble(VLOOKUP(B1098,#REF!,4,FALSE)),FALSE))),7,4)),3,4))/(60*24))-fctlontodouble(VLOOKUP(B1098,#REF!,4,FALSE))/360,1)
),1,""),"")</f>
        <v/>
      </c>
      <c r="K1098" s="82" t="str">
        <f t="shared" si="55"/>
        <v/>
      </c>
      <c r="L1098" s="79" t="str">
        <f ca="1">IFERROR(IF(AND(
MOD(E1098-fctlontodouble(VLOOKUP(D1098,#REF!,4,FALSE))/360,1)&gt;=MOD((((MID((MID((IF(ISERR(A1098),"",fctsoleil(A1098,fctlattodouble(VLOOKUP(D1098,#REF!,3,FALSE)),fctlontodouble(VLOOKUP(D1098,#REF!,4,FALSE)),FALSE))),1,4)),1,2))*60+MID((MID((IF(ISERR(A1098),"",fctsoleil(A1098,fctlattodouble(VLOOKUP(D1098,#REF!,3,FALSE)),fctlontodouble(VLOOKUP(D1098,#REF!,4,FALSE)),FALSE))),1,4)),3,4))/(60*24))-fctlontodouble(VLOOKUP(D1098,#REF!,4,FALSE))/360,1),
MOD(E1098-fctlontodouble(VLOOKUP(D1098,#REF!,4,FALSE))/360,1)&lt;MOD((((MID((MID((IF(ISERR(A1098),"",fctsoleil(A1098,fctlattodouble(VLOOKUP(D1098,#REF!,3,FALSE)),fctlontodouble(VLOOKUP(D1098,#REF!,4,FALSE)),FALSE))),7,4)),1,2))*60+MID((MID((IF(ISERR(A1098),"",fctsoleil(A1098,fctlattodouble(VLOOKUP(D1098,#REF!,3,FALSE)),fctlontodouble(VLOOKUP(D1098,#REF!,4,FALSE)),FALSE))),7,4)),3,4))/(60*24))-fctlontodouble(VLOOKUP(D1098,#REF!,4,FALSE))/360,1)
),1," "),"")</f>
        <v/>
      </c>
      <c r="M1098" s="79" t="str">
        <f t="shared" si="56"/>
        <v/>
      </c>
      <c r="N1098" s="94"/>
      <c r="O1098" s="83"/>
      <c r="P1098" s="95"/>
      <c r="Q1098" s="96"/>
      <c r="R1098" s="97" t="str">
        <f>IF(AND(A1098&lt;&gt;0,B1098&lt;&gt;0,D1098&lt;&gt;0,C1098&lt;&gt;0,N1098&lt;&gt;0),(vol_de_nuit(B1098,D1098,A1098,C1098,N1098/24)*24),"")</f>
        <v/>
      </c>
      <c r="S1098" s="98"/>
      <c r="T1098" s="95"/>
      <c r="U1098" s="99"/>
      <c r="V1098" s="100"/>
      <c r="W1098" s="101"/>
      <c r="X1098" s="116" t="str">
        <f>IFERROR(IF(AND(VLOOKUP($F1098,'Aircraft list'!$A$4:$G$39,2,FALSE)="YES",VLOOKUP($F1098,'Aircraft list'!$A$4:$G$39,4,FALSE)="YES"),T1098,""),"")</f>
        <v/>
      </c>
      <c r="Y1098" s="115" t="str">
        <f>IFERROR(IF(AND(VLOOKUP($F1098,'Aircraft list'!$A$4:$G$39,2,FALSE)="YES",VLOOKUP($F1098,'Aircraft list'!$A$4:$G$39,4,FALSE)="YES"),V1098,""),"")</f>
        <v/>
      </c>
      <c r="Z1098" s="116" t="str">
        <f>IFERROR(IF(AND(VLOOKUP($F1098,'Aircraft list'!$A$4:$G$39,3,FALSE)="YES",VLOOKUP($F1098,'Aircraft list'!$A$4:$G$39,4,FALSE)="YES"),T1098,""),"")</f>
        <v/>
      </c>
      <c r="AA1098" s="115" t="str">
        <f>IFERROR(IF(AND(VLOOKUP($F1098,'Aircraft list'!$A$4:$G$39,3,FALSE)="YES",VLOOKUP($F1098,'Aircraft list'!$A$4:$G$39,4,FALSE)="YES"),V1098,""),"")</f>
        <v/>
      </c>
      <c r="AB1098" s="116" t="str">
        <f>IFERROR(IF(AND(VLOOKUP($F1098,'Aircraft list'!$A$4:$G$39,2,FALSE)="YES",VLOOKUP($F1098,'Aircraft list'!$A$4:$G$39,6,FALSE)="YES"),T1098,""),"")</f>
        <v/>
      </c>
      <c r="AC1098" s="115" t="str">
        <f>IFERROR(IF(AND(VLOOKUP($F1098,'Aircraft list'!$A$4:$G$39,2,FALSE)="YES",VLOOKUP($F1098,'Aircraft list'!$A$4:$G$39,6,FALSE)="YES"),V1098,""),"")</f>
        <v/>
      </c>
      <c r="AD1098" s="116" t="str">
        <f>IFERROR(IF(AND(VLOOKUP($F1098,'Aircraft list'!$A$4:$G$39,3,FALSE)="YES",VLOOKUP($F1098,'Aircraft list'!$A$4:$G$39,6,FALSE)="YES"),T1098,""),"")</f>
        <v/>
      </c>
      <c r="AE1098" s="117" t="str">
        <f>IFERROR(IF(AND(VLOOKUP($F1098,'Aircraft list'!$A$4:$G$39,3,FALSE)="YES",VLOOKUP($F1098,'Aircraft list'!$A$4:$G$39,6,FALSE)="YES"),U1098,""),"")</f>
        <v/>
      </c>
      <c r="AF1098" s="115" t="str">
        <f>IFERROR(IF(AND(VLOOKUP($F1098,'Aircraft list'!$A$4:$G$39,3,FALSE)="YES",VLOOKUP($F1098,'Aircraft list'!$A$4:$G$39,6,FALSE)="YES"),V1098,""),"")</f>
        <v/>
      </c>
      <c r="AG1098" s="116" t="str">
        <f>IFERROR(IF(VLOOKUP($F1098,'Aircraft list'!$A$4:$G$39,5,FALSE)="YES",T1098,""),"")</f>
        <v/>
      </c>
      <c r="AH1098" s="117" t="str">
        <f>IFERROR(IF(VLOOKUP($F1098,'Aircraft list'!$A$4:$G$39,5,FALSE)="YES",U1098,""),"")</f>
        <v/>
      </c>
      <c r="AI1098" s="115" t="str">
        <f>IFERROR(IF(VLOOKUP($F1098,'Aircraft list'!$A$4:$G$39,5,FALSE)="YES",V1098,""),"")</f>
        <v/>
      </c>
      <c r="AJ1098" s="101"/>
      <c r="AK1098" s="101"/>
      <c r="AL1098" s="101"/>
      <c r="AM1098" s="102" t="str">
        <f>IFERROR(IF(VLOOKUP($F1098,'Aircraft list'!$A$4:$G$39,7,FALSE)="YES",N1098,""),"")</f>
        <v/>
      </c>
      <c r="AN1098" s="112"/>
      <c r="AO1098" s="101"/>
      <c r="AP1098" s="101"/>
      <c r="AQ1098" s="101"/>
      <c r="AR1098" s="111"/>
      <c r="AS1098" s="102"/>
      <c r="AT1098" s="102"/>
    </row>
    <row r="1099" spans="1:46" s="50" customFormat="1">
      <c r="A1099" s="84"/>
      <c r="B1099" s="75"/>
      <c r="C1099" s="76"/>
      <c r="D1099" s="77"/>
      <c r="E1099" s="73" t="str">
        <f t="shared" si="54"/>
        <v/>
      </c>
      <c r="F1099" s="79"/>
      <c r="G1099" s="80"/>
      <c r="H1099" s="50" t="str">
        <f>IFERROR(IF(VLOOKUP(F1099,'Aircraft list'!$A$4:$T$59, 3,FALSE)="YES", "ME", "SE" )," ")</f>
        <v xml:space="preserve"> </v>
      </c>
      <c r="I1099" s="80"/>
      <c r="J1099" s="81" t="str">
        <f ca="1">IFERROR(IF(AND(
MOD(C1099-fctlontodouble(VLOOKUP(B1099,#REF!,4,FALSE))/360,1)&gt;=MOD((((MID((MID((IF(ISERR(A1099),"",fctsoleil(A1099,fctlattodouble(VLOOKUP(B1099,#REF!,3,FALSE)),fctlontodouble(VLOOKUP(B1099,#REF!,4,FALSE)),FALSE))),1,4)),1,2))*60+MID((MID((IF(ISERR(A1099),"",fctsoleil(A1099,fctlattodouble(VLOOKUP(B1099,#REF!,3,FALSE)),fctlontodouble(VLOOKUP(B1099,#REF!,4,FALSE)),FALSE))),1,4)),3,4))/(60*24))-fctlontodouble(VLOOKUP(B1099,#REF!,4,FALSE))/360,1),
MOD(C1099-fctlontodouble(VLOOKUP(B1099,#REF!,4,FALSE))/360,1)&lt;MOD((((MID((MID((IF(ISERR(A1099),"",fctsoleil(A1099,fctlattodouble(VLOOKUP(B1099,#REF!,3,FALSE)),fctlontodouble(VLOOKUP(B1099,#REF!,4,FALSE)),FALSE))),7,4)),1,2))*60+MID((MID((IF(ISERR(A1099),"",fctsoleil(A1099,fctlattodouble(VLOOKUP(B1099,#REF!,3,FALSE)),fctlontodouble(VLOOKUP(B1099,#REF!,4,FALSE)),FALSE))),7,4)),3,4))/(60*24))-fctlontodouble(VLOOKUP(B1099,#REF!,4,FALSE))/360,1)
),1,""),"")</f>
        <v/>
      </c>
      <c r="K1099" s="82" t="str">
        <f t="shared" si="55"/>
        <v/>
      </c>
      <c r="L1099" s="79" t="str">
        <f ca="1">IFERROR(IF(AND(
MOD(E1099-fctlontodouble(VLOOKUP(D1099,#REF!,4,FALSE))/360,1)&gt;=MOD((((MID((MID((IF(ISERR(A1099),"",fctsoleil(A1099,fctlattodouble(VLOOKUP(D1099,#REF!,3,FALSE)),fctlontodouble(VLOOKUP(D1099,#REF!,4,FALSE)),FALSE))),1,4)),1,2))*60+MID((MID((IF(ISERR(A1099),"",fctsoleil(A1099,fctlattodouble(VLOOKUP(D1099,#REF!,3,FALSE)),fctlontodouble(VLOOKUP(D1099,#REF!,4,FALSE)),FALSE))),1,4)),3,4))/(60*24))-fctlontodouble(VLOOKUP(D1099,#REF!,4,FALSE))/360,1),
MOD(E1099-fctlontodouble(VLOOKUP(D1099,#REF!,4,FALSE))/360,1)&lt;MOD((((MID((MID((IF(ISERR(A1099),"",fctsoleil(A1099,fctlattodouble(VLOOKUP(D1099,#REF!,3,FALSE)),fctlontodouble(VLOOKUP(D1099,#REF!,4,FALSE)),FALSE))),7,4)),1,2))*60+MID((MID((IF(ISERR(A1099),"",fctsoleil(A1099,fctlattodouble(VLOOKUP(D1099,#REF!,3,FALSE)),fctlontodouble(VLOOKUP(D1099,#REF!,4,FALSE)),FALSE))),7,4)),3,4))/(60*24))-fctlontodouble(VLOOKUP(D1099,#REF!,4,FALSE))/360,1)
),1," "),"")</f>
        <v/>
      </c>
      <c r="M1099" s="79" t="str">
        <f t="shared" si="56"/>
        <v/>
      </c>
      <c r="N1099" s="94"/>
      <c r="O1099" s="83"/>
      <c r="P1099" s="95"/>
      <c r="Q1099" s="96"/>
      <c r="R1099" s="97" t="str">
        <f>IF(AND(A1099&lt;&gt;0,B1099&lt;&gt;0,D1099&lt;&gt;0,C1099&lt;&gt;0,N1099&lt;&gt;0),(vol_de_nuit(B1099,D1099,A1099,C1099,N1099/24)*24),"")</f>
        <v/>
      </c>
      <c r="S1099" s="98"/>
      <c r="T1099" s="95"/>
      <c r="U1099" s="99"/>
      <c r="V1099" s="100"/>
      <c r="W1099" s="101"/>
      <c r="X1099" s="116" t="str">
        <f>IFERROR(IF(AND(VLOOKUP($F1099,'Aircraft list'!$A$4:$G$39,2,FALSE)="YES",VLOOKUP($F1099,'Aircraft list'!$A$4:$G$39,4,FALSE)="YES"),T1099,""),"")</f>
        <v/>
      </c>
      <c r="Y1099" s="115" t="str">
        <f>IFERROR(IF(AND(VLOOKUP($F1099,'Aircraft list'!$A$4:$G$39,2,FALSE)="YES",VLOOKUP($F1099,'Aircraft list'!$A$4:$G$39,4,FALSE)="YES"),V1099,""),"")</f>
        <v/>
      </c>
      <c r="Z1099" s="116" t="str">
        <f>IFERROR(IF(AND(VLOOKUP($F1099,'Aircraft list'!$A$4:$G$39,3,FALSE)="YES",VLOOKUP($F1099,'Aircraft list'!$A$4:$G$39,4,FALSE)="YES"),T1099,""),"")</f>
        <v/>
      </c>
      <c r="AA1099" s="115" t="str">
        <f>IFERROR(IF(AND(VLOOKUP($F1099,'Aircraft list'!$A$4:$G$39,3,FALSE)="YES",VLOOKUP($F1099,'Aircraft list'!$A$4:$G$39,4,FALSE)="YES"),V1099,""),"")</f>
        <v/>
      </c>
      <c r="AB1099" s="116" t="str">
        <f>IFERROR(IF(AND(VLOOKUP($F1099,'Aircraft list'!$A$4:$G$39,2,FALSE)="YES",VLOOKUP($F1099,'Aircraft list'!$A$4:$G$39,6,FALSE)="YES"),T1099,""),"")</f>
        <v/>
      </c>
      <c r="AC1099" s="115" t="str">
        <f>IFERROR(IF(AND(VLOOKUP($F1099,'Aircraft list'!$A$4:$G$39,2,FALSE)="YES",VLOOKUP($F1099,'Aircraft list'!$A$4:$G$39,6,FALSE)="YES"),V1099,""),"")</f>
        <v/>
      </c>
      <c r="AD1099" s="116" t="str">
        <f>IFERROR(IF(AND(VLOOKUP($F1099,'Aircraft list'!$A$4:$G$39,3,FALSE)="YES",VLOOKUP($F1099,'Aircraft list'!$A$4:$G$39,6,FALSE)="YES"),T1099,""),"")</f>
        <v/>
      </c>
      <c r="AE1099" s="117" t="str">
        <f>IFERROR(IF(AND(VLOOKUP($F1099,'Aircraft list'!$A$4:$G$39,3,FALSE)="YES",VLOOKUP($F1099,'Aircraft list'!$A$4:$G$39,6,FALSE)="YES"),U1099,""),"")</f>
        <v/>
      </c>
      <c r="AF1099" s="115" t="str">
        <f>IFERROR(IF(AND(VLOOKUP($F1099,'Aircraft list'!$A$4:$G$39,3,FALSE)="YES",VLOOKUP($F1099,'Aircraft list'!$A$4:$G$39,6,FALSE)="YES"),V1099,""),"")</f>
        <v/>
      </c>
      <c r="AG1099" s="116" t="str">
        <f>IFERROR(IF(VLOOKUP($F1099,'Aircraft list'!$A$4:$G$39,5,FALSE)="YES",T1099,""),"")</f>
        <v/>
      </c>
      <c r="AH1099" s="117" t="str">
        <f>IFERROR(IF(VLOOKUP($F1099,'Aircraft list'!$A$4:$G$39,5,FALSE)="YES",U1099,""),"")</f>
        <v/>
      </c>
      <c r="AI1099" s="115" t="str">
        <f>IFERROR(IF(VLOOKUP($F1099,'Aircraft list'!$A$4:$G$39,5,FALSE)="YES",V1099,""),"")</f>
        <v/>
      </c>
      <c r="AJ1099" s="101"/>
      <c r="AK1099" s="101"/>
      <c r="AL1099" s="101"/>
      <c r="AM1099" s="102" t="str">
        <f>IFERROR(IF(VLOOKUP($F1099,'Aircraft list'!$A$4:$G$39,7,FALSE)="YES",N1099,""),"")</f>
        <v/>
      </c>
      <c r="AN1099" s="112"/>
      <c r="AO1099" s="101"/>
      <c r="AP1099" s="101"/>
      <c r="AQ1099" s="101"/>
      <c r="AR1099" s="111"/>
      <c r="AS1099" s="102"/>
      <c r="AT1099" s="102"/>
    </row>
    <row r="1100" spans="1:46" s="50" customFormat="1">
      <c r="A1100" s="84"/>
      <c r="B1100" s="75"/>
      <c r="C1100" s="76"/>
      <c r="D1100" s="77"/>
      <c r="E1100" s="73" t="str">
        <f t="shared" si="54"/>
        <v/>
      </c>
      <c r="F1100" s="79"/>
      <c r="G1100" s="80"/>
      <c r="H1100" s="50" t="str">
        <f>IFERROR(IF(VLOOKUP(F1100,'Aircraft list'!$A$4:$T$59, 3,FALSE)="YES", "ME", "SE" )," ")</f>
        <v xml:space="preserve"> </v>
      </c>
      <c r="I1100" s="80"/>
      <c r="J1100" s="81" t="str">
        <f ca="1">IFERROR(IF(AND(
MOD(C1100-fctlontodouble(VLOOKUP(B1100,#REF!,4,FALSE))/360,1)&gt;=MOD((((MID((MID((IF(ISERR(A1100),"",fctsoleil(A1100,fctlattodouble(VLOOKUP(B1100,#REF!,3,FALSE)),fctlontodouble(VLOOKUP(B1100,#REF!,4,FALSE)),FALSE))),1,4)),1,2))*60+MID((MID((IF(ISERR(A1100),"",fctsoleil(A1100,fctlattodouble(VLOOKUP(B1100,#REF!,3,FALSE)),fctlontodouble(VLOOKUP(B1100,#REF!,4,FALSE)),FALSE))),1,4)),3,4))/(60*24))-fctlontodouble(VLOOKUP(B1100,#REF!,4,FALSE))/360,1),
MOD(C1100-fctlontodouble(VLOOKUP(B1100,#REF!,4,FALSE))/360,1)&lt;MOD((((MID((MID((IF(ISERR(A1100),"",fctsoleil(A1100,fctlattodouble(VLOOKUP(B1100,#REF!,3,FALSE)),fctlontodouble(VLOOKUP(B1100,#REF!,4,FALSE)),FALSE))),7,4)),1,2))*60+MID((MID((IF(ISERR(A1100),"",fctsoleil(A1100,fctlattodouble(VLOOKUP(B1100,#REF!,3,FALSE)),fctlontodouble(VLOOKUP(B1100,#REF!,4,FALSE)),FALSE))),7,4)),3,4))/(60*24))-fctlontodouble(VLOOKUP(B1100,#REF!,4,FALSE))/360,1)
),1,""),"")</f>
        <v/>
      </c>
      <c r="K1100" s="82" t="str">
        <f t="shared" si="55"/>
        <v/>
      </c>
      <c r="L1100" s="79" t="str">
        <f ca="1">IFERROR(IF(AND(
MOD(E1100-fctlontodouble(VLOOKUP(D1100,#REF!,4,FALSE))/360,1)&gt;=MOD((((MID((MID((IF(ISERR(A1100),"",fctsoleil(A1100,fctlattodouble(VLOOKUP(D1100,#REF!,3,FALSE)),fctlontodouble(VLOOKUP(D1100,#REF!,4,FALSE)),FALSE))),1,4)),1,2))*60+MID((MID((IF(ISERR(A1100),"",fctsoleil(A1100,fctlattodouble(VLOOKUP(D1100,#REF!,3,FALSE)),fctlontodouble(VLOOKUP(D1100,#REF!,4,FALSE)),FALSE))),1,4)),3,4))/(60*24))-fctlontodouble(VLOOKUP(D1100,#REF!,4,FALSE))/360,1),
MOD(E1100-fctlontodouble(VLOOKUP(D1100,#REF!,4,FALSE))/360,1)&lt;MOD((((MID((MID((IF(ISERR(A1100),"",fctsoleil(A1100,fctlattodouble(VLOOKUP(D1100,#REF!,3,FALSE)),fctlontodouble(VLOOKUP(D1100,#REF!,4,FALSE)),FALSE))),7,4)),1,2))*60+MID((MID((IF(ISERR(A1100),"",fctsoleil(A1100,fctlattodouble(VLOOKUP(D1100,#REF!,3,FALSE)),fctlontodouble(VLOOKUP(D1100,#REF!,4,FALSE)),FALSE))),7,4)),3,4))/(60*24))-fctlontodouble(VLOOKUP(D1100,#REF!,4,FALSE))/360,1)
),1," "),"")</f>
        <v/>
      </c>
      <c r="M1100" s="79" t="str">
        <f t="shared" si="56"/>
        <v/>
      </c>
      <c r="N1100" s="94"/>
      <c r="O1100" s="83"/>
      <c r="P1100" s="95"/>
      <c r="Q1100" s="96"/>
      <c r="R1100" s="97" t="str">
        <f>IF(AND(A1100&lt;&gt;0,B1100&lt;&gt;0,D1100&lt;&gt;0,C1100&lt;&gt;0,N1100&lt;&gt;0),(vol_de_nuit(B1100,D1100,A1100,C1100,N1100/24)*24),"")</f>
        <v/>
      </c>
      <c r="S1100" s="98"/>
      <c r="T1100" s="95"/>
      <c r="U1100" s="99"/>
      <c r="V1100" s="100"/>
      <c r="W1100" s="101"/>
      <c r="X1100" s="116" t="str">
        <f>IFERROR(IF(AND(VLOOKUP($F1100,'Aircraft list'!$A$4:$G$39,2,FALSE)="YES",VLOOKUP($F1100,'Aircraft list'!$A$4:$G$39,4,FALSE)="YES"),T1100,""),"")</f>
        <v/>
      </c>
      <c r="Y1100" s="115" t="str">
        <f>IFERROR(IF(AND(VLOOKUP($F1100,'Aircraft list'!$A$4:$G$39,2,FALSE)="YES",VLOOKUP($F1100,'Aircraft list'!$A$4:$G$39,4,FALSE)="YES"),V1100,""),"")</f>
        <v/>
      </c>
      <c r="Z1100" s="116" t="str">
        <f>IFERROR(IF(AND(VLOOKUP($F1100,'Aircraft list'!$A$4:$G$39,3,FALSE)="YES",VLOOKUP($F1100,'Aircraft list'!$A$4:$G$39,4,FALSE)="YES"),T1100,""),"")</f>
        <v/>
      </c>
      <c r="AA1100" s="115" t="str">
        <f>IFERROR(IF(AND(VLOOKUP($F1100,'Aircraft list'!$A$4:$G$39,3,FALSE)="YES",VLOOKUP($F1100,'Aircraft list'!$A$4:$G$39,4,FALSE)="YES"),V1100,""),"")</f>
        <v/>
      </c>
      <c r="AB1100" s="116" t="str">
        <f>IFERROR(IF(AND(VLOOKUP($F1100,'Aircraft list'!$A$4:$G$39,2,FALSE)="YES",VLOOKUP($F1100,'Aircraft list'!$A$4:$G$39,6,FALSE)="YES"),T1100,""),"")</f>
        <v/>
      </c>
      <c r="AC1100" s="115" t="str">
        <f>IFERROR(IF(AND(VLOOKUP($F1100,'Aircraft list'!$A$4:$G$39,2,FALSE)="YES",VLOOKUP($F1100,'Aircraft list'!$A$4:$G$39,6,FALSE)="YES"),V1100,""),"")</f>
        <v/>
      </c>
      <c r="AD1100" s="116" t="str">
        <f>IFERROR(IF(AND(VLOOKUP($F1100,'Aircraft list'!$A$4:$G$39,3,FALSE)="YES",VLOOKUP($F1100,'Aircraft list'!$A$4:$G$39,6,FALSE)="YES"),T1100,""),"")</f>
        <v/>
      </c>
      <c r="AE1100" s="117" t="str">
        <f>IFERROR(IF(AND(VLOOKUP($F1100,'Aircraft list'!$A$4:$G$39,3,FALSE)="YES",VLOOKUP($F1100,'Aircraft list'!$A$4:$G$39,6,FALSE)="YES"),U1100,""),"")</f>
        <v/>
      </c>
      <c r="AF1100" s="115" t="str">
        <f>IFERROR(IF(AND(VLOOKUP($F1100,'Aircraft list'!$A$4:$G$39,3,FALSE)="YES",VLOOKUP($F1100,'Aircraft list'!$A$4:$G$39,6,FALSE)="YES"),V1100,""),"")</f>
        <v/>
      </c>
      <c r="AG1100" s="116" t="str">
        <f>IFERROR(IF(VLOOKUP($F1100,'Aircraft list'!$A$4:$G$39,5,FALSE)="YES",T1100,""),"")</f>
        <v/>
      </c>
      <c r="AH1100" s="117" t="str">
        <f>IFERROR(IF(VLOOKUP($F1100,'Aircraft list'!$A$4:$G$39,5,FALSE)="YES",U1100,""),"")</f>
        <v/>
      </c>
      <c r="AI1100" s="115" t="str">
        <f>IFERROR(IF(VLOOKUP($F1100,'Aircraft list'!$A$4:$G$39,5,FALSE)="YES",V1100,""),"")</f>
        <v/>
      </c>
      <c r="AJ1100" s="101"/>
      <c r="AK1100" s="101"/>
      <c r="AL1100" s="101"/>
      <c r="AM1100" s="102" t="str">
        <f>IFERROR(IF(VLOOKUP($F1100,'Aircraft list'!$A$4:$G$39,7,FALSE)="YES",N1100,""),"")</f>
        <v/>
      </c>
      <c r="AN1100" s="112"/>
      <c r="AO1100" s="101"/>
      <c r="AP1100" s="101"/>
      <c r="AQ1100" s="101"/>
      <c r="AR1100" s="111"/>
      <c r="AS1100" s="102"/>
      <c r="AT1100" s="102"/>
    </row>
    <row r="1101" spans="1:46" s="50" customFormat="1">
      <c r="A1101" s="84"/>
      <c r="B1101" s="75"/>
      <c r="C1101" s="76"/>
      <c r="D1101" s="77"/>
      <c r="E1101" s="73" t="str">
        <f t="shared" si="54"/>
        <v/>
      </c>
      <c r="F1101" s="79"/>
      <c r="G1101" s="80"/>
      <c r="H1101" s="50" t="str">
        <f>IFERROR(IF(VLOOKUP(F1101,'Aircraft list'!$A$4:$T$59, 3,FALSE)="YES", "ME", "SE" )," ")</f>
        <v xml:space="preserve"> </v>
      </c>
      <c r="I1101" s="80"/>
      <c r="J1101" s="81" t="str">
        <f ca="1">IFERROR(IF(AND(
MOD(C1101-fctlontodouble(VLOOKUP(B1101,#REF!,4,FALSE))/360,1)&gt;=MOD((((MID((MID((IF(ISERR(A1101),"",fctsoleil(A1101,fctlattodouble(VLOOKUP(B1101,#REF!,3,FALSE)),fctlontodouble(VLOOKUP(B1101,#REF!,4,FALSE)),FALSE))),1,4)),1,2))*60+MID((MID((IF(ISERR(A1101),"",fctsoleil(A1101,fctlattodouble(VLOOKUP(B1101,#REF!,3,FALSE)),fctlontodouble(VLOOKUP(B1101,#REF!,4,FALSE)),FALSE))),1,4)),3,4))/(60*24))-fctlontodouble(VLOOKUP(B1101,#REF!,4,FALSE))/360,1),
MOD(C1101-fctlontodouble(VLOOKUP(B1101,#REF!,4,FALSE))/360,1)&lt;MOD((((MID((MID((IF(ISERR(A1101),"",fctsoleil(A1101,fctlattodouble(VLOOKUP(B1101,#REF!,3,FALSE)),fctlontodouble(VLOOKUP(B1101,#REF!,4,FALSE)),FALSE))),7,4)),1,2))*60+MID((MID((IF(ISERR(A1101),"",fctsoleil(A1101,fctlattodouble(VLOOKUP(B1101,#REF!,3,FALSE)),fctlontodouble(VLOOKUP(B1101,#REF!,4,FALSE)),FALSE))),7,4)),3,4))/(60*24))-fctlontodouble(VLOOKUP(B1101,#REF!,4,FALSE))/360,1)
),1,""),"")</f>
        <v/>
      </c>
      <c r="K1101" s="82" t="str">
        <f t="shared" si="55"/>
        <v/>
      </c>
      <c r="L1101" s="79" t="str">
        <f ca="1">IFERROR(IF(AND(
MOD(E1101-fctlontodouble(VLOOKUP(D1101,#REF!,4,FALSE))/360,1)&gt;=MOD((((MID((MID((IF(ISERR(A1101),"",fctsoleil(A1101,fctlattodouble(VLOOKUP(D1101,#REF!,3,FALSE)),fctlontodouble(VLOOKUP(D1101,#REF!,4,FALSE)),FALSE))),1,4)),1,2))*60+MID((MID((IF(ISERR(A1101),"",fctsoleil(A1101,fctlattodouble(VLOOKUP(D1101,#REF!,3,FALSE)),fctlontodouble(VLOOKUP(D1101,#REF!,4,FALSE)),FALSE))),1,4)),3,4))/(60*24))-fctlontodouble(VLOOKUP(D1101,#REF!,4,FALSE))/360,1),
MOD(E1101-fctlontodouble(VLOOKUP(D1101,#REF!,4,FALSE))/360,1)&lt;MOD((((MID((MID((IF(ISERR(A1101),"",fctsoleil(A1101,fctlattodouble(VLOOKUP(D1101,#REF!,3,FALSE)),fctlontodouble(VLOOKUP(D1101,#REF!,4,FALSE)),FALSE))),7,4)),1,2))*60+MID((MID((IF(ISERR(A1101),"",fctsoleil(A1101,fctlattodouble(VLOOKUP(D1101,#REF!,3,FALSE)),fctlontodouble(VLOOKUP(D1101,#REF!,4,FALSE)),FALSE))),7,4)),3,4))/(60*24))-fctlontodouble(VLOOKUP(D1101,#REF!,4,FALSE))/360,1)
),1," "),"")</f>
        <v/>
      </c>
      <c r="M1101" s="79" t="str">
        <f t="shared" si="56"/>
        <v/>
      </c>
      <c r="N1101" s="94"/>
      <c r="O1101" s="83"/>
      <c r="P1101" s="95"/>
      <c r="Q1101" s="96"/>
      <c r="R1101" s="97" t="str">
        <f>IF(AND(A1101&lt;&gt;0,B1101&lt;&gt;0,D1101&lt;&gt;0,C1101&lt;&gt;0,N1101&lt;&gt;0),(vol_de_nuit(B1101,D1101,A1101,C1101,N1101/24)*24),"")</f>
        <v/>
      </c>
      <c r="S1101" s="98"/>
      <c r="T1101" s="95"/>
      <c r="U1101" s="99"/>
      <c r="V1101" s="100"/>
      <c r="W1101" s="101"/>
      <c r="X1101" s="116" t="str">
        <f>IFERROR(IF(AND(VLOOKUP($F1101,'Aircraft list'!$A$4:$G$39,2,FALSE)="YES",VLOOKUP($F1101,'Aircraft list'!$A$4:$G$39,4,FALSE)="YES"),T1101,""),"")</f>
        <v/>
      </c>
      <c r="Y1101" s="115" t="str">
        <f>IFERROR(IF(AND(VLOOKUP($F1101,'Aircraft list'!$A$4:$G$39,2,FALSE)="YES",VLOOKUP($F1101,'Aircraft list'!$A$4:$G$39,4,FALSE)="YES"),V1101,""),"")</f>
        <v/>
      </c>
      <c r="Z1101" s="116" t="str">
        <f>IFERROR(IF(AND(VLOOKUP($F1101,'Aircraft list'!$A$4:$G$39,3,FALSE)="YES",VLOOKUP($F1101,'Aircraft list'!$A$4:$G$39,4,FALSE)="YES"),T1101,""),"")</f>
        <v/>
      </c>
      <c r="AA1101" s="115" t="str">
        <f>IFERROR(IF(AND(VLOOKUP($F1101,'Aircraft list'!$A$4:$G$39,3,FALSE)="YES",VLOOKUP($F1101,'Aircraft list'!$A$4:$G$39,4,FALSE)="YES"),V1101,""),"")</f>
        <v/>
      </c>
      <c r="AB1101" s="116" t="str">
        <f>IFERROR(IF(AND(VLOOKUP($F1101,'Aircraft list'!$A$4:$G$39,2,FALSE)="YES",VLOOKUP($F1101,'Aircraft list'!$A$4:$G$39,6,FALSE)="YES"),T1101,""),"")</f>
        <v/>
      </c>
      <c r="AC1101" s="115" t="str">
        <f>IFERROR(IF(AND(VLOOKUP($F1101,'Aircraft list'!$A$4:$G$39,2,FALSE)="YES",VLOOKUP($F1101,'Aircraft list'!$A$4:$G$39,6,FALSE)="YES"),V1101,""),"")</f>
        <v/>
      </c>
      <c r="AD1101" s="116" t="str">
        <f>IFERROR(IF(AND(VLOOKUP($F1101,'Aircraft list'!$A$4:$G$39,3,FALSE)="YES",VLOOKUP($F1101,'Aircraft list'!$A$4:$G$39,6,FALSE)="YES"),T1101,""),"")</f>
        <v/>
      </c>
      <c r="AE1101" s="117" t="str">
        <f>IFERROR(IF(AND(VLOOKUP($F1101,'Aircraft list'!$A$4:$G$39,3,FALSE)="YES",VLOOKUP($F1101,'Aircraft list'!$A$4:$G$39,6,FALSE)="YES"),U1101,""),"")</f>
        <v/>
      </c>
      <c r="AF1101" s="115" t="str">
        <f>IFERROR(IF(AND(VLOOKUP($F1101,'Aircraft list'!$A$4:$G$39,3,FALSE)="YES",VLOOKUP($F1101,'Aircraft list'!$A$4:$G$39,6,FALSE)="YES"),V1101,""),"")</f>
        <v/>
      </c>
      <c r="AG1101" s="116" t="str">
        <f>IFERROR(IF(VLOOKUP($F1101,'Aircraft list'!$A$4:$G$39,5,FALSE)="YES",T1101,""),"")</f>
        <v/>
      </c>
      <c r="AH1101" s="117" t="str">
        <f>IFERROR(IF(VLOOKUP($F1101,'Aircraft list'!$A$4:$G$39,5,FALSE)="YES",U1101,""),"")</f>
        <v/>
      </c>
      <c r="AI1101" s="115" t="str">
        <f>IFERROR(IF(VLOOKUP($F1101,'Aircraft list'!$A$4:$G$39,5,FALSE)="YES",V1101,""),"")</f>
        <v/>
      </c>
      <c r="AJ1101" s="101"/>
      <c r="AK1101" s="101"/>
      <c r="AL1101" s="101"/>
      <c r="AM1101" s="102" t="str">
        <f>IFERROR(IF(VLOOKUP($F1101,'Aircraft list'!$A$4:$G$39,7,FALSE)="YES",N1101,""),"")</f>
        <v/>
      </c>
      <c r="AN1101" s="112"/>
      <c r="AO1101" s="101"/>
      <c r="AP1101" s="101"/>
      <c r="AQ1101" s="101"/>
      <c r="AR1101" s="111"/>
      <c r="AS1101" s="102"/>
      <c r="AT1101" s="102"/>
    </row>
    <row r="1102" spans="1:46" s="50" customFormat="1">
      <c r="A1102" s="84"/>
      <c r="B1102" s="75"/>
      <c r="C1102" s="76"/>
      <c r="D1102" s="77"/>
      <c r="E1102" s="73" t="str">
        <f t="shared" si="54"/>
        <v/>
      </c>
      <c r="F1102" s="79"/>
      <c r="G1102" s="80"/>
      <c r="H1102" s="50" t="str">
        <f>IFERROR(IF(VLOOKUP(F1102,'Aircraft list'!$A$4:$T$59, 3,FALSE)="YES", "ME", "SE" )," ")</f>
        <v xml:space="preserve"> </v>
      </c>
      <c r="I1102" s="80"/>
      <c r="J1102" s="81" t="str">
        <f ca="1">IFERROR(IF(AND(
MOD(C1102-fctlontodouble(VLOOKUP(B1102,#REF!,4,FALSE))/360,1)&gt;=MOD((((MID((MID((IF(ISERR(A1102),"",fctsoleil(A1102,fctlattodouble(VLOOKUP(B1102,#REF!,3,FALSE)),fctlontodouble(VLOOKUP(B1102,#REF!,4,FALSE)),FALSE))),1,4)),1,2))*60+MID((MID((IF(ISERR(A1102),"",fctsoleil(A1102,fctlattodouble(VLOOKUP(B1102,#REF!,3,FALSE)),fctlontodouble(VLOOKUP(B1102,#REF!,4,FALSE)),FALSE))),1,4)),3,4))/(60*24))-fctlontodouble(VLOOKUP(B1102,#REF!,4,FALSE))/360,1),
MOD(C1102-fctlontodouble(VLOOKUP(B1102,#REF!,4,FALSE))/360,1)&lt;MOD((((MID((MID((IF(ISERR(A1102),"",fctsoleil(A1102,fctlattodouble(VLOOKUP(B1102,#REF!,3,FALSE)),fctlontodouble(VLOOKUP(B1102,#REF!,4,FALSE)),FALSE))),7,4)),1,2))*60+MID((MID((IF(ISERR(A1102),"",fctsoleil(A1102,fctlattodouble(VLOOKUP(B1102,#REF!,3,FALSE)),fctlontodouble(VLOOKUP(B1102,#REF!,4,FALSE)),FALSE))),7,4)),3,4))/(60*24))-fctlontodouble(VLOOKUP(B1102,#REF!,4,FALSE))/360,1)
),1,""),"")</f>
        <v/>
      </c>
      <c r="K1102" s="82" t="str">
        <f t="shared" si="55"/>
        <v/>
      </c>
      <c r="L1102" s="79" t="str">
        <f ca="1">IFERROR(IF(AND(
MOD(E1102-fctlontodouble(VLOOKUP(D1102,#REF!,4,FALSE))/360,1)&gt;=MOD((((MID((MID((IF(ISERR(A1102),"",fctsoleil(A1102,fctlattodouble(VLOOKUP(D1102,#REF!,3,FALSE)),fctlontodouble(VLOOKUP(D1102,#REF!,4,FALSE)),FALSE))),1,4)),1,2))*60+MID((MID((IF(ISERR(A1102),"",fctsoleil(A1102,fctlattodouble(VLOOKUP(D1102,#REF!,3,FALSE)),fctlontodouble(VLOOKUP(D1102,#REF!,4,FALSE)),FALSE))),1,4)),3,4))/(60*24))-fctlontodouble(VLOOKUP(D1102,#REF!,4,FALSE))/360,1),
MOD(E1102-fctlontodouble(VLOOKUP(D1102,#REF!,4,FALSE))/360,1)&lt;MOD((((MID((MID((IF(ISERR(A1102),"",fctsoleil(A1102,fctlattodouble(VLOOKUP(D1102,#REF!,3,FALSE)),fctlontodouble(VLOOKUP(D1102,#REF!,4,FALSE)),FALSE))),7,4)),1,2))*60+MID((MID((IF(ISERR(A1102),"",fctsoleil(A1102,fctlattodouble(VLOOKUP(D1102,#REF!,3,FALSE)),fctlontodouble(VLOOKUP(D1102,#REF!,4,FALSE)),FALSE))),7,4)),3,4))/(60*24))-fctlontodouble(VLOOKUP(D1102,#REF!,4,FALSE))/360,1)
),1," "),"")</f>
        <v/>
      </c>
      <c r="M1102" s="79" t="str">
        <f t="shared" si="56"/>
        <v/>
      </c>
      <c r="N1102" s="94"/>
      <c r="O1102" s="83"/>
      <c r="P1102" s="95"/>
      <c r="Q1102" s="96"/>
      <c r="R1102" s="97" t="str">
        <f>IF(AND(A1102&lt;&gt;0,B1102&lt;&gt;0,D1102&lt;&gt;0,C1102&lt;&gt;0,N1102&lt;&gt;0),(vol_de_nuit(B1102,D1102,A1102,C1102,N1102/24)*24),"")</f>
        <v/>
      </c>
      <c r="S1102" s="98"/>
      <c r="T1102" s="95"/>
      <c r="U1102" s="99"/>
      <c r="V1102" s="100"/>
      <c r="W1102" s="101"/>
      <c r="X1102" s="116" t="str">
        <f>IFERROR(IF(AND(VLOOKUP($F1102,'Aircraft list'!$A$4:$G$39,2,FALSE)="YES",VLOOKUP($F1102,'Aircraft list'!$A$4:$G$39,4,FALSE)="YES"),T1102,""),"")</f>
        <v/>
      </c>
      <c r="Y1102" s="115" t="str">
        <f>IFERROR(IF(AND(VLOOKUP($F1102,'Aircraft list'!$A$4:$G$39,2,FALSE)="YES",VLOOKUP($F1102,'Aircraft list'!$A$4:$G$39,4,FALSE)="YES"),V1102,""),"")</f>
        <v/>
      </c>
      <c r="Z1102" s="116" t="str">
        <f>IFERROR(IF(AND(VLOOKUP($F1102,'Aircraft list'!$A$4:$G$39,3,FALSE)="YES",VLOOKUP($F1102,'Aircraft list'!$A$4:$G$39,4,FALSE)="YES"),T1102,""),"")</f>
        <v/>
      </c>
      <c r="AA1102" s="115" t="str">
        <f>IFERROR(IF(AND(VLOOKUP($F1102,'Aircraft list'!$A$4:$G$39,3,FALSE)="YES",VLOOKUP($F1102,'Aircraft list'!$A$4:$G$39,4,FALSE)="YES"),V1102,""),"")</f>
        <v/>
      </c>
      <c r="AB1102" s="116" t="str">
        <f>IFERROR(IF(AND(VLOOKUP($F1102,'Aircraft list'!$A$4:$G$39,2,FALSE)="YES",VLOOKUP($F1102,'Aircraft list'!$A$4:$G$39,6,FALSE)="YES"),T1102,""),"")</f>
        <v/>
      </c>
      <c r="AC1102" s="115" t="str">
        <f>IFERROR(IF(AND(VLOOKUP($F1102,'Aircraft list'!$A$4:$G$39,2,FALSE)="YES",VLOOKUP($F1102,'Aircraft list'!$A$4:$G$39,6,FALSE)="YES"),V1102,""),"")</f>
        <v/>
      </c>
      <c r="AD1102" s="116" t="str">
        <f>IFERROR(IF(AND(VLOOKUP($F1102,'Aircraft list'!$A$4:$G$39,3,FALSE)="YES",VLOOKUP($F1102,'Aircraft list'!$A$4:$G$39,6,FALSE)="YES"),T1102,""),"")</f>
        <v/>
      </c>
      <c r="AE1102" s="117" t="str">
        <f>IFERROR(IF(AND(VLOOKUP($F1102,'Aircraft list'!$A$4:$G$39,3,FALSE)="YES",VLOOKUP($F1102,'Aircraft list'!$A$4:$G$39,6,FALSE)="YES"),U1102,""),"")</f>
        <v/>
      </c>
      <c r="AF1102" s="115" t="str">
        <f>IFERROR(IF(AND(VLOOKUP($F1102,'Aircraft list'!$A$4:$G$39,3,FALSE)="YES",VLOOKUP($F1102,'Aircraft list'!$A$4:$G$39,6,FALSE)="YES"),V1102,""),"")</f>
        <v/>
      </c>
      <c r="AG1102" s="116" t="str">
        <f>IFERROR(IF(VLOOKUP($F1102,'Aircraft list'!$A$4:$G$39,5,FALSE)="YES",T1102,""),"")</f>
        <v/>
      </c>
      <c r="AH1102" s="117" t="str">
        <f>IFERROR(IF(VLOOKUP($F1102,'Aircraft list'!$A$4:$G$39,5,FALSE)="YES",U1102,""),"")</f>
        <v/>
      </c>
      <c r="AI1102" s="115" t="str">
        <f>IFERROR(IF(VLOOKUP($F1102,'Aircraft list'!$A$4:$G$39,5,FALSE)="YES",V1102,""),"")</f>
        <v/>
      </c>
      <c r="AJ1102" s="101"/>
      <c r="AK1102" s="101"/>
      <c r="AL1102" s="101"/>
      <c r="AM1102" s="102" t="str">
        <f>IFERROR(IF(VLOOKUP($F1102,'Aircraft list'!$A$4:$G$39,7,FALSE)="YES",N1102,""),"")</f>
        <v/>
      </c>
      <c r="AN1102" s="112"/>
      <c r="AO1102" s="101"/>
      <c r="AP1102" s="101"/>
      <c r="AQ1102" s="101"/>
      <c r="AR1102" s="111"/>
      <c r="AS1102" s="102"/>
      <c r="AT1102" s="102"/>
    </row>
    <row r="1103" spans="1:46" s="50" customFormat="1">
      <c r="A1103" s="84"/>
      <c r="B1103" s="75"/>
      <c r="C1103" s="76"/>
      <c r="D1103" s="77"/>
      <c r="E1103" s="73" t="str">
        <f t="shared" si="54"/>
        <v/>
      </c>
      <c r="F1103" s="79"/>
      <c r="G1103" s="80"/>
      <c r="H1103" s="50" t="str">
        <f>IFERROR(IF(VLOOKUP(F1103,'Aircraft list'!$A$4:$T$59, 3,FALSE)="YES", "ME", "SE" )," ")</f>
        <v xml:space="preserve"> </v>
      </c>
      <c r="I1103" s="80"/>
      <c r="J1103" s="81" t="str">
        <f ca="1">IFERROR(IF(AND(
MOD(C1103-fctlontodouble(VLOOKUP(B1103,#REF!,4,FALSE))/360,1)&gt;=MOD((((MID((MID((IF(ISERR(A1103),"",fctsoleil(A1103,fctlattodouble(VLOOKUP(B1103,#REF!,3,FALSE)),fctlontodouble(VLOOKUP(B1103,#REF!,4,FALSE)),FALSE))),1,4)),1,2))*60+MID((MID((IF(ISERR(A1103),"",fctsoleil(A1103,fctlattodouble(VLOOKUP(B1103,#REF!,3,FALSE)),fctlontodouble(VLOOKUP(B1103,#REF!,4,FALSE)),FALSE))),1,4)),3,4))/(60*24))-fctlontodouble(VLOOKUP(B1103,#REF!,4,FALSE))/360,1),
MOD(C1103-fctlontodouble(VLOOKUP(B1103,#REF!,4,FALSE))/360,1)&lt;MOD((((MID((MID((IF(ISERR(A1103),"",fctsoleil(A1103,fctlattodouble(VLOOKUP(B1103,#REF!,3,FALSE)),fctlontodouble(VLOOKUP(B1103,#REF!,4,FALSE)),FALSE))),7,4)),1,2))*60+MID((MID((IF(ISERR(A1103),"",fctsoleil(A1103,fctlattodouble(VLOOKUP(B1103,#REF!,3,FALSE)),fctlontodouble(VLOOKUP(B1103,#REF!,4,FALSE)),FALSE))),7,4)),3,4))/(60*24))-fctlontodouble(VLOOKUP(B1103,#REF!,4,FALSE))/360,1)
),1,""),"")</f>
        <v/>
      </c>
      <c r="K1103" s="82" t="str">
        <f t="shared" si="55"/>
        <v/>
      </c>
      <c r="L1103" s="79" t="str">
        <f ca="1">IFERROR(IF(AND(
MOD(E1103-fctlontodouble(VLOOKUP(D1103,#REF!,4,FALSE))/360,1)&gt;=MOD((((MID((MID((IF(ISERR(A1103),"",fctsoleil(A1103,fctlattodouble(VLOOKUP(D1103,#REF!,3,FALSE)),fctlontodouble(VLOOKUP(D1103,#REF!,4,FALSE)),FALSE))),1,4)),1,2))*60+MID((MID((IF(ISERR(A1103),"",fctsoleil(A1103,fctlattodouble(VLOOKUP(D1103,#REF!,3,FALSE)),fctlontodouble(VLOOKUP(D1103,#REF!,4,FALSE)),FALSE))),1,4)),3,4))/(60*24))-fctlontodouble(VLOOKUP(D1103,#REF!,4,FALSE))/360,1),
MOD(E1103-fctlontodouble(VLOOKUP(D1103,#REF!,4,FALSE))/360,1)&lt;MOD((((MID((MID((IF(ISERR(A1103),"",fctsoleil(A1103,fctlattodouble(VLOOKUP(D1103,#REF!,3,FALSE)),fctlontodouble(VLOOKUP(D1103,#REF!,4,FALSE)),FALSE))),7,4)),1,2))*60+MID((MID((IF(ISERR(A1103),"",fctsoleil(A1103,fctlattodouble(VLOOKUP(D1103,#REF!,3,FALSE)),fctlontodouble(VLOOKUP(D1103,#REF!,4,FALSE)),FALSE))),7,4)),3,4))/(60*24))-fctlontodouble(VLOOKUP(D1103,#REF!,4,FALSE))/360,1)
),1," "),"")</f>
        <v/>
      </c>
      <c r="M1103" s="79" t="str">
        <f t="shared" si="56"/>
        <v/>
      </c>
      <c r="N1103" s="94"/>
      <c r="O1103" s="83"/>
      <c r="P1103" s="95"/>
      <c r="Q1103" s="96"/>
      <c r="R1103" s="97" t="str">
        <f>IF(AND(A1103&lt;&gt;0,B1103&lt;&gt;0,D1103&lt;&gt;0,C1103&lt;&gt;0,N1103&lt;&gt;0),(vol_de_nuit(B1103,D1103,A1103,C1103,N1103/24)*24),"")</f>
        <v/>
      </c>
      <c r="S1103" s="98"/>
      <c r="T1103" s="95"/>
      <c r="U1103" s="99"/>
      <c r="V1103" s="100"/>
      <c r="W1103" s="101"/>
      <c r="X1103" s="116" t="str">
        <f>IFERROR(IF(AND(VLOOKUP($F1103,'Aircraft list'!$A$4:$G$39,2,FALSE)="YES",VLOOKUP($F1103,'Aircraft list'!$A$4:$G$39,4,FALSE)="YES"),T1103,""),"")</f>
        <v/>
      </c>
      <c r="Y1103" s="115" t="str">
        <f>IFERROR(IF(AND(VLOOKUP($F1103,'Aircraft list'!$A$4:$G$39,2,FALSE)="YES",VLOOKUP($F1103,'Aircraft list'!$A$4:$G$39,4,FALSE)="YES"),V1103,""),"")</f>
        <v/>
      </c>
      <c r="Z1103" s="116" t="str">
        <f>IFERROR(IF(AND(VLOOKUP($F1103,'Aircraft list'!$A$4:$G$39,3,FALSE)="YES",VLOOKUP($F1103,'Aircraft list'!$A$4:$G$39,4,FALSE)="YES"),T1103,""),"")</f>
        <v/>
      </c>
      <c r="AA1103" s="115" t="str">
        <f>IFERROR(IF(AND(VLOOKUP($F1103,'Aircraft list'!$A$4:$G$39,3,FALSE)="YES",VLOOKUP($F1103,'Aircraft list'!$A$4:$G$39,4,FALSE)="YES"),V1103,""),"")</f>
        <v/>
      </c>
      <c r="AB1103" s="116" t="str">
        <f>IFERROR(IF(AND(VLOOKUP($F1103,'Aircraft list'!$A$4:$G$39,2,FALSE)="YES",VLOOKUP($F1103,'Aircraft list'!$A$4:$G$39,6,FALSE)="YES"),T1103,""),"")</f>
        <v/>
      </c>
      <c r="AC1103" s="115" t="str">
        <f>IFERROR(IF(AND(VLOOKUP($F1103,'Aircraft list'!$A$4:$G$39,2,FALSE)="YES",VLOOKUP($F1103,'Aircraft list'!$A$4:$G$39,6,FALSE)="YES"),V1103,""),"")</f>
        <v/>
      </c>
      <c r="AD1103" s="116" t="str">
        <f>IFERROR(IF(AND(VLOOKUP($F1103,'Aircraft list'!$A$4:$G$39,3,FALSE)="YES",VLOOKUP($F1103,'Aircraft list'!$A$4:$G$39,6,FALSE)="YES"),T1103,""),"")</f>
        <v/>
      </c>
      <c r="AE1103" s="117" t="str">
        <f>IFERROR(IF(AND(VLOOKUP($F1103,'Aircraft list'!$A$4:$G$39,3,FALSE)="YES",VLOOKUP($F1103,'Aircraft list'!$A$4:$G$39,6,FALSE)="YES"),U1103,""),"")</f>
        <v/>
      </c>
      <c r="AF1103" s="115" t="str">
        <f>IFERROR(IF(AND(VLOOKUP($F1103,'Aircraft list'!$A$4:$G$39,3,FALSE)="YES",VLOOKUP($F1103,'Aircraft list'!$A$4:$G$39,6,FALSE)="YES"),V1103,""),"")</f>
        <v/>
      </c>
      <c r="AG1103" s="116" t="str">
        <f>IFERROR(IF(VLOOKUP($F1103,'Aircraft list'!$A$4:$G$39,5,FALSE)="YES",T1103,""),"")</f>
        <v/>
      </c>
      <c r="AH1103" s="117" t="str">
        <f>IFERROR(IF(VLOOKUP($F1103,'Aircraft list'!$A$4:$G$39,5,FALSE)="YES",U1103,""),"")</f>
        <v/>
      </c>
      <c r="AI1103" s="115" t="str">
        <f>IFERROR(IF(VLOOKUP($F1103,'Aircraft list'!$A$4:$G$39,5,FALSE)="YES",V1103,""),"")</f>
        <v/>
      </c>
      <c r="AJ1103" s="101"/>
      <c r="AK1103" s="101"/>
      <c r="AL1103" s="101"/>
      <c r="AM1103" s="102" t="str">
        <f>IFERROR(IF(VLOOKUP($F1103,'Aircraft list'!$A$4:$G$39,7,FALSE)="YES",N1103,""),"")</f>
        <v/>
      </c>
      <c r="AN1103" s="112"/>
      <c r="AO1103" s="101"/>
      <c r="AP1103" s="101"/>
      <c r="AQ1103" s="101"/>
      <c r="AR1103" s="111"/>
      <c r="AS1103" s="102"/>
      <c r="AT1103" s="102"/>
    </row>
    <row r="1104" spans="1:46" s="50" customFormat="1">
      <c r="A1104" s="84"/>
      <c r="B1104" s="75"/>
      <c r="C1104" s="76"/>
      <c r="D1104" s="77"/>
      <c r="E1104" s="73" t="str">
        <f t="shared" si="54"/>
        <v/>
      </c>
      <c r="F1104" s="79"/>
      <c r="G1104" s="80"/>
      <c r="H1104" s="50" t="str">
        <f>IFERROR(IF(VLOOKUP(F1104,'Aircraft list'!$A$4:$T$59, 3,FALSE)="YES", "ME", "SE" )," ")</f>
        <v xml:space="preserve"> </v>
      </c>
      <c r="I1104" s="80"/>
      <c r="J1104" s="81" t="str">
        <f ca="1">IFERROR(IF(AND(
MOD(C1104-fctlontodouble(VLOOKUP(B1104,#REF!,4,FALSE))/360,1)&gt;=MOD((((MID((MID((IF(ISERR(A1104),"",fctsoleil(A1104,fctlattodouble(VLOOKUP(B1104,#REF!,3,FALSE)),fctlontodouble(VLOOKUP(B1104,#REF!,4,FALSE)),FALSE))),1,4)),1,2))*60+MID((MID((IF(ISERR(A1104),"",fctsoleil(A1104,fctlattodouble(VLOOKUP(B1104,#REF!,3,FALSE)),fctlontodouble(VLOOKUP(B1104,#REF!,4,FALSE)),FALSE))),1,4)),3,4))/(60*24))-fctlontodouble(VLOOKUP(B1104,#REF!,4,FALSE))/360,1),
MOD(C1104-fctlontodouble(VLOOKUP(B1104,#REF!,4,FALSE))/360,1)&lt;MOD((((MID((MID((IF(ISERR(A1104),"",fctsoleil(A1104,fctlattodouble(VLOOKUP(B1104,#REF!,3,FALSE)),fctlontodouble(VLOOKUP(B1104,#REF!,4,FALSE)),FALSE))),7,4)),1,2))*60+MID((MID((IF(ISERR(A1104),"",fctsoleil(A1104,fctlattodouble(VLOOKUP(B1104,#REF!,3,FALSE)),fctlontodouble(VLOOKUP(B1104,#REF!,4,FALSE)),FALSE))),7,4)),3,4))/(60*24))-fctlontodouble(VLOOKUP(B1104,#REF!,4,FALSE))/360,1)
),1,""),"")</f>
        <v/>
      </c>
      <c r="K1104" s="82" t="str">
        <f t="shared" si="55"/>
        <v/>
      </c>
      <c r="L1104" s="79" t="str">
        <f ca="1">IFERROR(IF(AND(
MOD(E1104-fctlontodouble(VLOOKUP(D1104,#REF!,4,FALSE))/360,1)&gt;=MOD((((MID((MID((IF(ISERR(A1104),"",fctsoleil(A1104,fctlattodouble(VLOOKUP(D1104,#REF!,3,FALSE)),fctlontodouble(VLOOKUP(D1104,#REF!,4,FALSE)),FALSE))),1,4)),1,2))*60+MID((MID((IF(ISERR(A1104),"",fctsoleil(A1104,fctlattodouble(VLOOKUP(D1104,#REF!,3,FALSE)),fctlontodouble(VLOOKUP(D1104,#REF!,4,FALSE)),FALSE))),1,4)),3,4))/(60*24))-fctlontodouble(VLOOKUP(D1104,#REF!,4,FALSE))/360,1),
MOD(E1104-fctlontodouble(VLOOKUP(D1104,#REF!,4,FALSE))/360,1)&lt;MOD((((MID((MID((IF(ISERR(A1104),"",fctsoleil(A1104,fctlattodouble(VLOOKUP(D1104,#REF!,3,FALSE)),fctlontodouble(VLOOKUP(D1104,#REF!,4,FALSE)),FALSE))),7,4)),1,2))*60+MID((MID((IF(ISERR(A1104),"",fctsoleil(A1104,fctlattodouble(VLOOKUP(D1104,#REF!,3,FALSE)),fctlontodouble(VLOOKUP(D1104,#REF!,4,FALSE)),FALSE))),7,4)),3,4))/(60*24))-fctlontodouble(VLOOKUP(D1104,#REF!,4,FALSE))/360,1)
),1," "),"")</f>
        <v/>
      </c>
      <c r="M1104" s="79" t="str">
        <f t="shared" si="56"/>
        <v/>
      </c>
      <c r="N1104" s="94"/>
      <c r="O1104" s="83"/>
      <c r="P1104" s="95"/>
      <c r="Q1104" s="96"/>
      <c r="R1104" s="97" t="str">
        <f>IF(AND(A1104&lt;&gt;0,B1104&lt;&gt;0,D1104&lt;&gt;0,C1104&lt;&gt;0,N1104&lt;&gt;0),(vol_de_nuit(B1104,D1104,A1104,C1104,N1104/24)*24),"")</f>
        <v/>
      </c>
      <c r="S1104" s="98"/>
      <c r="T1104" s="95"/>
      <c r="U1104" s="99"/>
      <c r="V1104" s="100"/>
      <c r="W1104" s="101"/>
      <c r="X1104" s="116" t="str">
        <f>IFERROR(IF(AND(VLOOKUP($F1104,'Aircraft list'!$A$4:$G$39,2,FALSE)="YES",VLOOKUP($F1104,'Aircraft list'!$A$4:$G$39,4,FALSE)="YES"),T1104,""),"")</f>
        <v/>
      </c>
      <c r="Y1104" s="115" t="str">
        <f>IFERROR(IF(AND(VLOOKUP($F1104,'Aircraft list'!$A$4:$G$39,2,FALSE)="YES",VLOOKUP($F1104,'Aircraft list'!$A$4:$G$39,4,FALSE)="YES"),V1104,""),"")</f>
        <v/>
      </c>
      <c r="Z1104" s="116" t="str">
        <f>IFERROR(IF(AND(VLOOKUP($F1104,'Aircraft list'!$A$4:$G$39,3,FALSE)="YES",VLOOKUP($F1104,'Aircraft list'!$A$4:$G$39,4,FALSE)="YES"),T1104,""),"")</f>
        <v/>
      </c>
      <c r="AA1104" s="115" t="str">
        <f>IFERROR(IF(AND(VLOOKUP($F1104,'Aircraft list'!$A$4:$G$39,3,FALSE)="YES",VLOOKUP($F1104,'Aircraft list'!$A$4:$G$39,4,FALSE)="YES"),V1104,""),"")</f>
        <v/>
      </c>
      <c r="AB1104" s="116" t="str">
        <f>IFERROR(IF(AND(VLOOKUP($F1104,'Aircraft list'!$A$4:$G$39,2,FALSE)="YES",VLOOKUP($F1104,'Aircraft list'!$A$4:$G$39,6,FALSE)="YES"),T1104,""),"")</f>
        <v/>
      </c>
      <c r="AC1104" s="115" t="str">
        <f>IFERROR(IF(AND(VLOOKUP($F1104,'Aircraft list'!$A$4:$G$39,2,FALSE)="YES",VLOOKUP($F1104,'Aircraft list'!$A$4:$G$39,6,FALSE)="YES"),V1104,""),"")</f>
        <v/>
      </c>
      <c r="AD1104" s="116" t="str">
        <f>IFERROR(IF(AND(VLOOKUP($F1104,'Aircraft list'!$A$4:$G$39,3,FALSE)="YES",VLOOKUP($F1104,'Aircraft list'!$A$4:$G$39,6,FALSE)="YES"),T1104,""),"")</f>
        <v/>
      </c>
      <c r="AE1104" s="117" t="str">
        <f>IFERROR(IF(AND(VLOOKUP($F1104,'Aircraft list'!$A$4:$G$39,3,FALSE)="YES",VLOOKUP($F1104,'Aircraft list'!$A$4:$G$39,6,FALSE)="YES"),U1104,""),"")</f>
        <v/>
      </c>
      <c r="AF1104" s="115" t="str">
        <f>IFERROR(IF(AND(VLOOKUP($F1104,'Aircraft list'!$A$4:$G$39,3,FALSE)="YES",VLOOKUP($F1104,'Aircraft list'!$A$4:$G$39,6,FALSE)="YES"),V1104,""),"")</f>
        <v/>
      </c>
      <c r="AG1104" s="116" t="str">
        <f>IFERROR(IF(VLOOKUP($F1104,'Aircraft list'!$A$4:$G$39,5,FALSE)="YES",T1104,""),"")</f>
        <v/>
      </c>
      <c r="AH1104" s="117" t="str">
        <f>IFERROR(IF(VLOOKUP($F1104,'Aircraft list'!$A$4:$G$39,5,FALSE)="YES",U1104,""),"")</f>
        <v/>
      </c>
      <c r="AI1104" s="115" t="str">
        <f>IFERROR(IF(VLOOKUP($F1104,'Aircraft list'!$A$4:$G$39,5,FALSE)="YES",V1104,""),"")</f>
        <v/>
      </c>
      <c r="AJ1104" s="101"/>
      <c r="AK1104" s="101"/>
      <c r="AL1104" s="101"/>
      <c r="AM1104" s="102" t="str">
        <f>IFERROR(IF(VLOOKUP($F1104,'Aircraft list'!$A$4:$G$39,7,FALSE)="YES",N1104,""),"")</f>
        <v/>
      </c>
      <c r="AN1104" s="112"/>
      <c r="AO1104" s="101"/>
      <c r="AP1104" s="101"/>
      <c r="AQ1104" s="101"/>
      <c r="AR1104" s="111"/>
      <c r="AS1104" s="102"/>
      <c r="AT1104" s="102"/>
    </row>
    <row r="1105" spans="1:46" s="50" customFormat="1">
      <c r="A1105" s="84"/>
      <c r="B1105" s="75"/>
      <c r="C1105" s="76"/>
      <c r="D1105" s="77"/>
      <c r="E1105" s="73" t="str">
        <f t="shared" si="54"/>
        <v/>
      </c>
      <c r="F1105" s="79"/>
      <c r="G1105" s="80"/>
      <c r="H1105" s="50" t="str">
        <f>IFERROR(IF(VLOOKUP(F1105,'Aircraft list'!$A$4:$T$59, 3,FALSE)="YES", "ME", "SE" )," ")</f>
        <v xml:space="preserve"> </v>
      </c>
      <c r="I1105" s="80"/>
      <c r="J1105" s="81" t="str">
        <f ca="1">IFERROR(IF(AND(
MOD(C1105-fctlontodouble(VLOOKUP(B1105,#REF!,4,FALSE))/360,1)&gt;=MOD((((MID((MID((IF(ISERR(A1105),"",fctsoleil(A1105,fctlattodouble(VLOOKUP(B1105,#REF!,3,FALSE)),fctlontodouble(VLOOKUP(B1105,#REF!,4,FALSE)),FALSE))),1,4)),1,2))*60+MID((MID((IF(ISERR(A1105),"",fctsoleil(A1105,fctlattodouble(VLOOKUP(B1105,#REF!,3,FALSE)),fctlontodouble(VLOOKUP(B1105,#REF!,4,FALSE)),FALSE))),1,4)),3,4))/(60*24))-fctlontodouble(VLOOKUP(B1105,#REF!,4,FALSE))/360,1),
MOD(C1105-fctlontodouble(VLOOKUP(B1105,#REF!,4,FALSE))/360,1)&lt;MOD((((MID((MID((IF(ISERR(A1105),"",fctsoleil(A1105,fctlattodouble(VLOOKUP(B1105,#REF!,3,FALSE)),fctlontodouble(VLOOKUP(B1105,#REF!,4,FALSE)),FALSE))),7,4)),1,2))*60+MID((MID((IF(ISERR(A1105),"",fctsoleil(A1105,fctlattodouble(VLOOKUP(B1105,#REF!,3,FALSE)),fctlontodouble(VLOOKUP(B1105,#REF!,4,FALSE)),FALSE))),7,4)),3,4))/(60*24))-fctlontodouble(VLOOKUP(B1105,#REF!,4,FALSE))/360,1)
),1,""),"")</f>
        <v/>
      </c>
      <c r="K1105" s="82" t="str">
        <f t="shared" si="55"/>
        <v/>
      </c>
      <c r="L1105" s="79" t="str">
        <f ca="1">IFERROR(IF(AND(
MOD(E1105-fctlontodouble(VLOOKUP(D1105,#REF!,4,FALSE))/360,1)&gt;=MOD((((MID((MID((IF(ISERR(A1105),"",fctsoleil(A1105,fctlattodouble(VLOOKUP(D1105,#REF!,3,FALSE)),fctlontodouble(VLOOKUP(D1105,#REF!,4,FALSE)),FALSE))),1,4)),1,2))*60+MID((MID((IF(ISERR(A1105),"",fctsoleil(A1105,fctlattodouble(VLOOKUP(D1105,#REF!,3,FALSE)),fctlontodouble(VLOOKUP(D1105,#REF!,4,FALSE)),FALSE))),1,4)),3,4))/(60*24))-fctlontodouble(VLOOKUP(D1105,#REF!,4,FALSE))/360,1),
MOD(E1105-fctlontodouble(VLOOKUP(D1105,#REF!,4,FALSE))/360,1)&lt;MOD((((MID((MID((IF(ISERR(A1105),"",fctsoleil(A1105,fctlattodouble(VLOOKUP(D1105,#REF!,3,FALSE)),fctlontodouble(VLOOKUP(D1105,#REF!,4,FALSE)),FALSE))),7,4)),1,2))*60+MID((MID((IF(ISERR(A1105),"",fctsoleil(A1105,fctlattodouble(VLOOKUP(D1105,#REF!,3,FALSE)),fctlontodouble(VLOOKUP(D1105,#REF!,4,FALSE)),FALSE))),7,4)),3,4))/(60*24))-fctlontodouble(VLOOKUP(D1105,#REF!,4,FALSE))/360,1)
),1," "),"")</f>
        <v/>
      </c>
      <c r="M1105" s="79" t="str">
        <f t="shared" si="56"/>
        <v/>
      </c>
      <c r="N1105" s="94"/>
      <c r="O1105" s="83"/>
      <c r="P1105" s="95"/>
      <c r="Q1105" s="96"/>
      <c r="R1105" s="97" t="str">
        <f>IF(AND(A1105&lt;&gt;0,B1105&lt;&gt;0,D1105&lt;&gt;0,C1105&lt;&gt;0,N1105&lt;&gt;0),(vol_de_nuit(B1105,D1105,A1105,C1105,N1105/24)*24),"")</f>
        <v/>
      </c>
      <c r="S1105" s="98"/>
      <c r="T1105" s="95"/>
      <c r="U1105" s="99"/>
      <c r="V1105" s="100"/>
      <c r="W1105" s="101"/>
      <c r="X1105" s="116" t="str">
        <f>IFERROR(IF(AND(VLOOKUP($F1105,'Aircraft list'!$A$4:$G$39,2,FALSE)="YES",VLOOKUP($F1105,'Aircraft list'!$A$4:$G$39,4,FALSE)="YES"),T1105,""),"")</f>
        <v/>
      </c>
      <c r="Y1105" s="115" t="str">
        <f>IFERROR(IF(AND(VLOOKUP($F1105,'Aircraft list'!$A$4:$G$39,2,FALSE)="YES",VLOOKUP($F1105,'Aircraft list'!$A$4:$G$39,4,FALSE)="YES"),V1105,""),"")</f>
        <v/>
      </c>
      <c r="Z1105" s="116" t="str">
        <f>IFERROR(IF(AND(VLOOKUP($F1105,'Aircraft list'!$A$4:$G$39,3,FALSE)="YES",VLOOKUP($F1105,'Aircraft list'!$A$4:$G$39,4,FALSE)="YES"),T1105,""),"")</f>
        <v/>
      </c>
      <c r="AA1105" s="115" t="str">
        <f>IFERROR(IF(AND(VLOOKUP($F1105,'Aircraft list'!$A$4:$G$39,3,FALSE)="YES",VLOOKUP($F1105,'Aircraft list'!$A$4:$G$39,4,FALSE)="YES"),V1105,""),"")</f>
        <v/>
      </c>
      <c r="AB1105" s="116" t="str">
        <f>IFERROR(IF(AND(VLOOKUP($F1105,'Aircraft list'!$A$4:$G$39,2,FALSE)="YES",VLOOKUP($F1105,'Aircraft list'!$A$4:$G$39,6,FALSE)="YES"),T1105,""),"")</f>
        <v/>
      </c>
      <c r="AC1105" s="115" t="str">
        <f>IFERROR(IF(AND(VLOOKUP($F1105,'Aircraft list'!$A$4:$G$39,2,FALSE)="YES",VLOOKUP($F1105,'Aircraft list'!$A$4:$G$39,6,FALSE)="YES"),V1105,""),"")</f>
        <v/>
      </c>
      <c r="AD1105" s="116" t="str">
        <f>IFERROR(IF(AND(VLOOKUP($F1105,'Aircraft list'!$A$4:$G$39,3,FALSE)="YES",VLOOKUP($F1105,'Aircraft list'!$A$4:$G$39,6,FALSE)="YES"),T1105,""),"")</f>
        <v/>
      </c>
      <c r="AE1105" s="117" t="str">
        <f>IFERROR(IF(AND(VLOOKUP($F1105,'Aircraft list'!$A$4:$G$39,3,FALSE)="YES",VLOOKUP($F1105,'Aircraft list'!$A$4:$G$39,6,FALSE)="YES"),U1105,""),"")</f>
        <v/>
      </c>
      <c r="AF1105" s="115" t="str">
        <f>IFERROR(IF(AND(VLOOKUP($F1105,'Aircraft list'!$A$4:$G$39,3,FALSE)="YES",VLOOKUP($F1105,'Aircraft list'!$A$4:$G$39,6,FALSE)="YES"),V1105,""),"")</f>
        <v/>
      </c>
      <c r="AG1105" s="116" t="str">
        <f>IFERROR(IF(VLOOKUP($F1105,'Aircraft list'!$A$4:$G$39,5,FALSE)="YES",T1105,""),"")</f>
        <v/>
      </c>
      <c r="AH1105" s="117" t="str">
        <f>IFERROR(IF(VLOOKUP($F1105,'Aircraft list'!$A$4:$G$39,5,FALSE)="YES",U1105,""),"")</f>
        <v/>
      </c>
      <c r="AI1105" s="115" t="str">
        <f>IFERROR(IF(VLOOKUP($F1105,'Aircraft list'!$A$4:$G$39,5,FALSE)="YES",V1105,""),"")</f>
        <v/>
      </c>
      <c r="AJ1105" s="101"/>
      <c r="AK1105" s="101"/>
      <c r="AL1105" s="101"/>
      <c r="AM1105" s="102" t="str">
        <f>IFERROR(IF(VLOOKUP($F1105,'Aircraft list'!$A$4:$G$39,7,FALSE)="YES",N1105,""),"")</f>
        <v/>
      </c>
      <c r="AN1105" s="112"/>
      <c r="AO1105" s="101"/>
      <c r="AP1105" s="101"/>
      <c r="AQ1105" s="101"/>
      <c r="AR1105" s="111"/>
      <c r="AS1105" s="102"/>
      <c r="AT1105" s="102"/>
    </row>
    <row r="1106" spans="1:46" s="50" customFormat="1">
      <c r="A1106" s="84"/>
      <c r="B1106" s="75"/>
      <c r="C1106" s="76"/>
      <c r="D1106" s="77"/>
      <c r="E1106" s="73" t="str">
        <f t="shared" si="54"/>
        <v/>
      </c>
      <c r="F1106" s="79"/>
      <c r="G1106" s="80"/>
      <c r="H1106" s="50" t="str">
        <f>IFERROR(IF(VLOOKUP(F1106,'Aircraft list'!$A$4:$T$59, 3,FALSE)="YES", "ME", "SE" )," ")</f>
        <v xml:space="preserve"> </v>
      </c>
      <c r="I1106" s="80"/>
      <c r="J1106" s="81" t="str">
        <f ca="1">IFERROR(IF(AND(
MOD(C1106-fctlontodouble(VLOOKUP(B1106,#REF!,4,FALSE))/360,1)&gt;=MOD((((MID((MID((IF(ISERR(A1106),"",fctsoleil(A1106,fctlattodouble(VLOOKUP(B1106,#REF!,3,FALSE)),fctlontodouble(VLOOKUP(B1106,#REF!,4,FALSE)),FALSE))),1,4)),1,2))*60+MID((MID((IF(ISERR(A1106),"",fctsoleil(A1106,fctlattodouble(VLOOKUP(B1106,#REF!,3,FALSE)),fctlontodouble(VLOOKUP(B1106,#REF!,4,FALSE)),FALSE))),1,4)),3,4))/(60*24))-fctlontodouble(VLOOKUP(B1106,#REF!,4,FALSE))/360,1),
MOD(C1106-fctlontodouble(VLOOKUP(B1106,#REF!,4,FALSE))/360,1)&lt;MOD((((MID((MID((IF(ISERR(A1106),"",fctsoleil(A1106,fctlattodouble(VLOOKUP(B1106,#REF!,3,FALSE)),fctlontodouble(VLOOKUP(B1106,#REF!,4,FALSE)),FALSE))),7,4)),1,2))*60+MID((MID((IF(ISERR(A1106),"",fctsoleil(A1106,fctlattodouble(VLOOKUP(B1106,#REF!,3,FALSE)),fctlontodouble(VLOOKUP(B1106,#REF!,4,FALSE)),FALSE))),7,4)),3,4))/(60*24))-fctlontodouble(VLOOKUP(B1106,#REF!,4,FALSE))/360,1)
),1,""),"")</f>
        <v/>
      </c>
      <c r="K1106" s="82" t="str">
        <f t="shared" si="55"/>
        <v/>
      </c>
      <c r="L1106" s="79" t="str">
        <f ca="1">IFERROR(IF(AND(
MOD(E1106-fctlontodouble(VLOOKUP(D1106,#REF!,4,FALSE))/360,1)&gt;=MOD((((MID((MID((IF(ISERR(A1106),"",fctsoleil(A1106,fctlattodouble(VLOOKUP(D1106,#REF!,3,FALSE)),fctlontodouble(VLOOKUP(D1106,#REF!,4,FALSE)),FALSE))),1,4)),1,2))*60+MID((MID((IF(ISERR(A1106),"",fctsoleil(A1106,fctlattodouble(VLOOKUP(D1106,#REF!,3,FALSE)),fctlontodouble(VLOOKUP(D1106,#REF!,4,FALSE)),FALSE))),1,4)),3,4))/(60*24))-fctlontodouble(VLOOKUP(D1106,#REF!,4,FALSE))/360,1),
MOD(E1106-fctlontodouble(VLOOKUP(D1106,#REF!,4,FALSE))/360,1)&lt;MOD((((MID((MID((IF(ISERR(A1106),"",fctsoleil(A1106,fctlattodouble(VLOOKUP(D1106,#REF!,3,FALSE)),fctlontodouble(VLOOKUP(D1106,#REF!,4,FALSE)),FALSE))),7,4)),1,2))*60+MID((MID((IF(ISERR(A1106),"",fctsoleil(A1106,fctlattodouble(VLOOKUP(D1106,#REF!,3,FALSE)),fctlontodouble(VLOOKUP(D1106,#REF!,4,FALSE)),FALSE))),7,4)),3,4))/(60*24))-fctlontodouble(VLOOKUP(D1106,#REF!,4,FALSE))/360,1)
),1," "),"")</f>
        <v/>
      </c>
      <c r="M1106" s="79" t="str">
        <f t="shared" si="56"/>
        <v/>
      </c>
      <c r="N1106" s="94"/>
      <c r="O1106" s="83"/>
      <c r="P1106" s="95"/>
      <c r="Q1106" s="96"/>
      <c r="R1106" s="97" t="str">
        <f>IF(AND(A1106&lt;&gt;0,B1106&lt;&gt;0,D1106&lt;&gt;0,C1106&lt;&gt;0,N1106&lt;&gt;0),(vol_de_nuit(B1106,D1106,A1106,C1106,N1106/24)*24),"")</f>
        <v/>
      </c>
      <c r="S1106" s="98"/>
      <c r="T1106" s="95"/>
      <c r="U1106" s="99"/>
      <c r="V1106" s="100"/>
      <c r="W1106" s="101"/>
      <c r="X1106" s="116" t="str">
        <f>IFERROR(IF(AND(VLOOKUP($F1106,'Aircraft list'!$A$4:$G$39,2,FALSE)="YES",VLOOKUP($F1106,'Aircraft list'!$A$4:$G$39,4,FALSE)="YES"),T1106,""),"")</f>
        <v/>
      </c>
      <c r="Y1106" s="115" t="str">
        <f>IFERROR(IF(AND(VLOOKUP($F1106,'Aircraft list'!$A$4:$G$39,2,FALSE)="YES",VLOOKUP($F1106,'Aircraft list'!$A$4:$G$39,4,FALSE)="YES"),V1106,""),"")</f>
        <v/>
      </c>
      <c r="Z1106" s="116" t="str">
        <f>IFERROR(IF(AND(VLOOKUP($F1106,'Aircraft list'!$A$4:$G$39,3,FALSE)="YES",VLOOKUP($F1106,'Aircraft list'!$A$4:$G$39,4,FALSE)="YES"),T1106,""),"")</f>
        <v/>
      </c>
      <c r="AA1106" s="115" t="str">
        <f>IFERROR(IF(AND(VLOOKUP($F1106,'Aircraft list'!$A$4:$G$39,3,FALSE)="YES",VLOOKUP($F1106,'Aircraft list'!$A$4:$G$39,4,FALSE)="YES"),V1106,""),"")</f>
        <v/>
      </c>
      <c r="AB1106" s="116" t="str">
        <f>IFERROR(IF(AND(VLOOKUP($F1106,'Aircraft list'!$A$4:$G$39,2,FALSE)="YES",VLOOKUP($F1106,'Aircraft list'!$A$4:$G$39,6,FALSE)="YES"),T1106,""),"")</f>
        <v/>
      </c>
      <c r="AC1106" s="115" t="str">
        <f>IFERROR(IF(AND(VLOOKUP($F1106,'Aircraft list'!$A$4:$G$39,2,FALSE)="YES",VLOOKUP($F1106,'Aircraft list'!$A$4:$G$39,6,FALSE)="YES"),V1106,""),"")</f>
        <v/>
      </c>
      <c r="AD1106" s="116" t="str">
        <f>IFERROR(IF(AND(VLOOKUP($F1106,'Aircraft list'!$A$4:$G$39,3,FALSE)="YES",VLOOKUP($F1106,'Aircraft list'!$A$4:$G$39,6,FALSE)="YES"),T1106,""),"")</f>
        <v/>
      </c>
      <c r="AE1106" s="117" t="str">
        <f>IFERROR(IF(AND(VLOOKUP($F1106,'Aircraft list'!$A$4:$G$39,3,FALSE)="YES",VLOOKUP($F1106,'Aircraft list'!$A$4:$G$39,6,FALSE)="YES"),U1106,""),"")</f>
        <v/>
      </c>
      <c r="AF1106" s="115" t="str">
        <f>IFERROR(IF(AND(VLOOKUP($F1106,'Aircraft list'!$A$4:$G$39,3,FALSE)="YES",VLOOKUP($F1106,'Aircraft list'!$A$4:$G$39,6,FALSE)="YES"),V1106,""),"")</f>
        <v/>
      </c>
      <c r="AG1106" s="116" t="str">
        <f>IFERROR(IF(VLOOKUP($F1106,'Aircraft list'!$A$4:$G$39,5,FALSE)="YES",T1106,""),"")</f>
        <v/>
      </c>
      <c r="AH1106" s="117" t="str">
        <f>IFERROR(IF(VLOOKUP($F1106,'Aircraft list'!$A$4:$G$39,5,FALSE)="YES",U1106,""),"")</f>
        <v/>
      </c>
      <c r="AI1106" s="115" t="str">
        <f>IFERROR(IF(VLOOKUP($F1106,'Aircraft list'!$A$4:$G$39,5,FALSE)="YES",V1106,""),"")</f>
        <v/>
      </c>
      <c r="AJ1106" s="101"/>
      <c r="AK1106" s="101"/>
      <c r="AL1106" s="101"/>
      <c r="AM1106" s="102" t="str">
        <f>IFERROR(IF(VLOOKUP($F1106,'Aircraft list'!$A$4:$G$39,7,FALSE)="YES",N1106,""),"")</f>
        <v/>
      </c>
      <c r="AN1106" s="112"/>
      <c r="AO1106" s="101"/>
      <c r="AP1106" s="101"/>
      <c r="AQ1106" s="101"/>
      <c r="AR1106" s="111"/>
      <c r="AS1106" s="102"/>
      <c r="AT1106" s="102"/>
    </row>
    <row r="1107" spans="1:46" s="50" customFormat="1">
      <c r="A1107" s="84"/>
      <c r="B1107" s="75"/>
      <c r="C1107" s="76"/>
      <c r="D1107" s="77"/>
      <c r="E1107" s="73" t="str">
        <f t="shared" si="54"/>
        <v/>
      </c>
      <c r="F1107" s="79"/>
      <c r="G1107" s="80"/>
      <c r="H1107" s="50" t="str">
        <f>IFERROR(IF(VLOOKUP(F1107,'Aircraft list'!$A$4:$T$59, 3,FALSE)="YES", "ME", "SE" )," ")</f>
        <v xml:space="preserve"> </v>
      </c>
      <c r="I1107" s="80"/>
      <c r="J1107" s="81" t="str">
        <f ca="1">IFERROR(IF(AND(
MOD(C1107-fctlontodouble(VLOOKUP(B1107,#REF!,4,FALSE))/360,1)&gt;=MOD((((MID((MID((IF(ISERR(A1107),"",fctsoleil(A1107,fctlattodouble(VLOOKUP(B1107,#REF!,3,FALSE)),fctlontodouble(VLOOKUP(B1107,#REF!,4,FALSE)),FALSE))),1,4)),1,2))*60+MID((MID((IF(ISERR(A1107),"",fctsoleil(A1107,fctlattodouble(VLOOKUP(B1107,#REF!,3,FALSE)),fctlontodouble(VLOOKUP(B1107,#REF!,4,FALSE)),FALSE))),1,4)),3,4))/(60*24))-fctlontodouble(VLOOKUP(B1107,#REF!,4,FALSE))/360,1),
MOD(C1107-fctlontodouble(VLOOKUP(B1107,#REF!,4,FALSE))/360,1)&lt;MOD((((MID((MID((IF(ISERR(A1107),"",fctsoleil(A1107,fctlattodouble(VLOOKUP(B1107,#REF!,3,FALSE)),fctlontodouble(VLOOKUP(B1107,#REF!,4,FALSE)),FALSE))),7,4)),1,2))*60+MID((MID((IF(ISERR(A1107),"",fctsoleil(A1107,fctlattodouble(VLOOKUP(B1107,#REF!,3,FALSE)),fctlontodouble(VLOOKUP(B1107,#REF!,4,FALSE)),FALSE))),7,4)),3,4))/(60*24))-fctlontodouble(VLOOKUP(B1107,#REF!,4,FALSE))/360,1)
),1,""),"")</f>
        <v/>
      </c>
      <c r="K1107" s="82" t="str">
        <f t="shared" si="55"/>
        <v/>
      </c>
      <c r="L1107" s="79" t="str">
        <f ca="1">IFERROR(IF(AND(
MOD(E1107-fctlontodouble(VLOOKUP(D1107,#REF!,4,FALSE))/360,1)&gt;=MOD((((MID((MID((IF(ISERR(A1107),"",fctsoleil(A1107,fctlattodouble(VLOOKUP(D1107,#REF!,3,FALSE)),fctlontodouble(VLOOKUP(D1107,#REF!,4,FALSE)),FALSE))),1,4)),1,2))*60+MID((MID((IF(ISERR(A1107),"",fctsoleil(A1107,fctlattodouble(VLOOKUP(D1107,#REF!,3,FALSE)),fctlontodouble(VLOOKUP(D1107,#REF!,4,FALSE)),FALSE))),1,4)),3,4))/(60*24))-fctlontodouble(VLOOKUP(D1107,#REF!,4,FALSE))/360,1),
MOD(E1107-fctlontodouble(VLOOKUP(D1107,#REF!,4,FALSE))/360,1)&lt;MOD((((MID((MID((IF(ISERR(A1107),"",fctsoleil(A1107,fctlattodouble(VLOOKUP(D1107,#REF!,3,FALSE)),fctlontodouble(VLOOKUP(D1107,#REF!,4,FALSE)),FALSE))),7,4)),1,2))*60+MID((MID((IF(ISERR(A1107),"",fctsoleil(A1107,fctlattodouble(VLOOKUP(D1107,#REF!,3,FALSE)),fctlontodouble(VLOOKUP(D1107,#REF!,4,FALSE)),FALSE))),7,4)),3,4))/(60*24))-fctlontodouble(VLOOKUP(D1107,#REF!,4,FALSE))/360,1)
),1," "),"")</f>
        <v/>
      </c>
      <c r="M1107" s="79" t="str">
        <f t="shared" si="56"/>
        <v/>
      </c>
      <c r="N1107" s="94"/>
      <c r="O1107" s="83"/>
      <c r="P1107" s="95"/>
      <c r="Q1107" s="96"/>
      <c r="R1107" s="97" t="str">
        <f>IF(AND(A1107&lt;&gt;0,B1107&lt;&gt;0,D1107&lt;&gt;0,C1107&lt;&gt;0,N1107&lt;&gt;0),(vol_de_nuit(B1107,D1107,A1107,C1107,N1107/24)*24),"")</f>
        <v/>
      </c>
      <c r="S1107" s="98"/>
      <c r="T1107" s="95"/>
      <c r="U1107" s="99"/>
      <c r="V1107" s="100"/>
      <c r="W1107" s="101"/>
      <c r="X1107" s="116" t="str">
        <f>IFERROR(IF(AND(VLOOKUP($F1107,'Aircraft list'!$A$4:$G$39,2,FALSE)="YES",VLOOKUP($F1107,'Aircraft list'!$A$4:$G$39,4,FALSE)="YES"),T1107,""),"")</f>
        <v/>
      </c>
      <c r="Y1107" s="115" t="str">
        <f>IFERROR(IF(AND(VLOOKUP($F1107,'Aircraft list'!$A$4:$G$39,2,FALSE)="YES",VLOOKUP($F1107,'Aircraft list'!$A$4:$G$39,4,FALSE)="YES"),V1107,""),"")</f>
        <v/>
      </c>
      <c r="Z1107" s="116" t="str">
        <f>IFERROR(IF(AND(VLOOKUP($F1107,'Aircraft list'!$A$4:$G$39,3,FALSE)="YES",VLOOKUP($F1107,'Aircraft list'!$A$4:$G$39,4,FALSE)="YES"),T1107,""),"")</f>
        <v/>
      </c>
      <c r="AA1107" s="115" t="str">
        <f>IFERROR(IF(AND(VLOOKUP($F1107,'Aircraft list'!$A$4:$G$39,3,FALSE)="YES",VLOOKUP($F1107,'Aircraft list'!$A$4:$G$39,4,FALSE)="YES"),V1107,""),"")</f>
        <v/>
      </c>
      <c r="AB1107" s="116" t="str">
        <f>IFERROR(IF(AND(VLOOKUP($F1107,'Aircraft list'!$A$4:$G$39,2,FALSE)="YES",VLOOKUP($F1107,'Aircraft list'!$A$4:$G$39,6,FALSE)="YES"),T1107,""),"")</f>
        <v/>
      </c>
      <c r="AC1107" s="115" t="str">
        <f>IFERROR(IF(AND(VLOOKUP($F1107,'Aircraft list'!$A$4:$G$39,2,FALSE)="YES",VLOOKUP($F1107,'Aircraft list'!$A$4:$G$39,6,FALSE)="YES"),V1107,""),"")</f>
        <v/>
      </c>
      <c r="AD1107" s="116" t="str">
        <f>IFERROR(IF(AND(VLOOKUP($F1107,'Aircraft list'!$A$4:$G$39,3,FALSE)="YES",VLOOKUP($F1107,'Aircraft list'!$A$4:$G$39,6,FALSE)="YES"),T1107,""),"")</f>
        <v/>
      </c>
      <c r="AE1107" s="117" t="str">
        <f>IFERROR(IF(AND(VLOOKUP($F1107,'Aircraft list'!$A$4:$G$39,3,FALSE)="YES",VLOOKUP($F1107,'Aircraft list'!$A$4:$G$39,6,FALSE)="YES"),U1107,""),"")</f>
        <v/>
      </c>
      <c r="AF1107" s="115" t="str">
        <f>IFERROR(IF(AND(VLOOKUP($F1107,'Aircraft list'!$A$4:$G$39,3,FALSE)="YES",VLOOKUP($F1107,'Aircraft list'!$A$4:$G$39,6,FALSE)="YES"),V1107,""),"")</f>
        <v/>
      </c>
      <c r="AG1107" s="116" t="str">
        <f>IFERROR(IF(VLOOKUP($F1107,'Aircraft list'!$A$4:$G$39,5,FALSE)="YES",T1107,""),"")</f>
        <v/>
      </c>
      <c r="AH1107" s="117" t="str">
        <f>IFERROR(IF(VLOOKUP($F1107,'Aircraft list'!$A$4:$G$39,5,FALSE)="YES",U1107,""),"")</f>
        <v/>
      </c>
      <c r="AI1107" s="115" t="str">
        <f>IFERROR(IF(VLOOKUP($F1107,'Aircraft list'!$A$4:$G$39,5,FALSE)="YES",V1107,""),"")</f>
        <v/>
      </c>
      <c r="AJ1107" s="101"/>
      <c r="AK1107" s="101"/>
      <c r="AL1107" s="101"/>
      <c r="AM1107" s="102" t="str">
        <f>IFERROR(IF(VLOOKUP($F1107,'Aircraft list'!$A$4:$G$39,7,FALSE)="YES",N1107,""),"")</f>
        <v/>
      </c>
      <c r="AN1107" s="112"/>
      <c r="AO1107" s="101"/>
      <c r="AP1107" s="101"/>
      <c r="AQ1107" s="101"/>
      <c r="AR1107" s="111"/>
      <c r="AS1107" s="102"/>
      <c r="AT1107" s="102"/>
    </row>
    <row r="1108" spans="1:46" s="50" customFormat="1">
      <c r="A1108" s="84"/>
      <c r="B1108" s="75"/>
      <c r="C1108" s="76"/>
      <c r="D1108" s="77"/>
      <c r="E1108" s="73" t="str">
        <f t="shared" si="54"/>
        <v/>
      </c>
      <c r="F1108" s="79"/>
      <c r="G1108" s="80"/>
      <c r="H1108" s="50" t="str">
        <f>IFERROR(IF(VLOOKUP(F1108,'Aircraft list'!$A$4:$T$59, 3,FALSE)="YES", "ME", "SE" )," ")</f>
        <v xml:space="preserve"> </v>
      </c>
      <c r="I1108" s="80"/>
      <c r="J1108" s="81" t="str">
        <f ca="1">IFERROR(IF(AND(
MOD(C1108-fctlontodouble(VLOOKUP(B1108,#REF!,4,FALSE))/360,1)&gt;=MOD((((MID((MID((IF(ISERR(A1108),"",fctsoleil(A1108,fctlattodouble(VLOOKUP(B1108,#REF!,3,FALSE)),fctlontodouble(VLOOKUP(B1108,#REF!,4,FALSE)),FALSE))),1,4)),1,2))*60+MID((MID((IF(ISERR(A1108),"",fctsoleil(A1108,fctlattodouble(VLOOKUP(B1108,#REF!,3,FALSE)),fctlontodouble(VLOOKUP(B1108,#REF!,4,FALSE)),FALSE))),1,4)),3,4))/(60*24))-fctlontodouble(VLOOKUP(B1108,#REF!,4,FALSE))/360,1),
MOD(C1108-fctlontodouble(VLOOKUP(B1108,#REF!,4,FALSE))/360,1)&lt;MOD((((MID((MID((IF(ISERR(A1108),"",fctsoleil(A1108,fctlattodouble(VLOOKUP(B1108,#REF!,3,FALSE)),fctlontodouble(VLOOKUP(B1108,#REF!,4,FALSE)),FALSE))),7,4)),1,2))*60+MID((MID((IF(ISERR(A1108),"",fctsoleil(A1108,fctlattodouble(VLOOKUP(B1108,#REF!,3,FALSE)),fctlontodouble(VLOOKUP(B1108,#REF!,4,FALSE)),FALSE))),7,4)),3,4))/(60*24))-fctlontodouble(VLOOKUP(B1108,#REF!,4,FALSE))/360,1)
),1,""),"")</f>
        <v/>
      </c>
      <c r="K1108" s="82" t="str">
        <f t="shared" si="55"/>
        <v/>
      </c>
      <c r="L1108" s="79" t="str">
        <f ca="1">IFERROR(IF(AND(
MOD(E1108-fctlontodouble(VLOOKUP(D1108,#REF!,4,FALSE))/360,1)&gt;=MOD((((MID((MID((IF(ISERR(A1108),"",fctsoleil(A1108,fctlattodouble(VLOOKUP(D1108,#REF!,3,FALSE)),fctlontodouble(VLOOKUP(D1108,#REF!,4,FALSE)),FALSE))),1,4)),1,2))*60+MID((MID((IF(ISERR(A1108),"",fctsoleil(A1108,fctlattodouble(VLOOKUP(D1108,#REF!,3,FALSE)),fctlontodouble(VLOOKUP(D1108,#REF!,4,FALSE)),FALSE))),1,4)),3,4))/(60*24))-fctlontodouble(VLOOKUP(D1108,#REF!,4,FALSE))/360,1),
MOD(E1108-fctlontodouble(VLOOKUP(D1108,#REF!,4,FALSE))/360,1)&lt;MOD((((MID((MID((IF(ISERR(A1108),"",fctsoleil(A1108,fctlattodouble(VLOOKUP(D1108,#REF!,3,FALSE)),fctlontodouble(VLOOKUP(D1108,#REF!,4,FALSE)),FALSE))),7,4)),1,2))*60+MID((MID((IF(ISERR(A1108),"",fctsoleil(A1108,fctlattodouble(VLOOKUP(D1108,#REF!,3,FALSE)),fctlontodouble(VLOOKUP(D1108,#REF!,4,FALSE)),FALSE))),7,4)),3,4))/(60*24))-fctlontodouble(VLOOKUP(D1108,#REF!,4,FALSE))/360,1)
),1," "),"")</f>
        <v/>
      </c>
      <c r="M1108" s="79" t="str">
        <f t="shared" si="56"/>
        <v/>
      </c>
      <c r="N1108" s="94"/>
      <c r="O1108" s="83"/>
      <c r="P1108" s="95"/>
      <c r="Q1108" s="96"/>
      <c r="R1108" s="97" t="str">
        <f>IF(AND(A1108&lt;&gt;0,B1108&lt;&gt;0,D1108&lt;&gt;0,C1108&lt;&gt;0,N1108&lt;&gt;0),(vol_de_nuit(B1108,D1108,A1108,C1108,N1108/24)*24),"")</f>
        <v/>
      </c>
      <c r="S1108" s="98"/>
      <c r="T1108" s="95"/>
      <c r="U1108" s="99"/>
      <c r="V1108" s="100"/>
      <c r="W1108" s="101"/>
      <c r="X1108" s="116" t="str">
        <f>IFERROR(IF(AND(VLOOKUP($F1108,'Aircraft list'!$A$4:$G$39,2,FALSE)="YES",VLOOKUP($F1108,'Aircraft list'!$A$4:$G$39,4,FALSE)="YES"),T1108,""),"")</f>
        <v/>
      </c>
      <c r="Y1108" s="115" t="str">
        <f>IFERROR(IF(AND(VLOOKUP($F1108,'Aircraft list'!$A$4:$G$39,2,FALSE)="YES",VLOOKUP($F1108,'Aircraft list'!$A$4:$G$39,4,FALSE)="YES"),V1108,""),"")</f>
        <v/>
      </c>
      <c r="Z1108" s="116" t="str">
        <f>IFERROR(IF(AND(VLOOKUP($F1108,'Aircraft list'!$A$4:$G$39,3,FALSE)="YES",VLOOKUP($F1108,'Aircraft list'!$A$4:$G$39,4,FALSE)="YES"),T1108,""),"")</f>
        <v/>
      </c>
      <c r="AA1108" s="115" t="str">
        <f>IFERROR(IF(AND(VLOOKUP($F1108,'Aircraft list'!$A$4:$G$39,3,FALSE)="YES",VLOOKUP($F1108,'Aircraft list'!$A$4:$G$39,4,FALSE)="YES"),V1108,""),"")</f>
        <v/>
      </c>
      <c r="AB1108" s="116" t="str">
        <f>IFERROR(IF(AND(VLOOKUP($F1108,'Aircraft list'!$A$4:$G$39,2,FALSE)="YES",VLOOKUP($F1108,'Aircraft list'!$A$4:$G$39,6,FALSE)="YES"),T1108,""),"")</f>
        <v/>
      </c>
      <c r="AC1108" s="115" t="str">
        <f>IFERROR(IF(AND(VLOOKUP($F1108,'Aircraft list'!$A$4:$G$39,2,FALSE)="YES",VLOOKUP($F1108,'Aircraft list'!$A$4:$G$39,6,FALSE)="YES"),V1108,""),"")</f>
        <v/>
      </c>
      <c r="AD1108" s="116" t="str">
        <f>IFERROR(IF(AND(VLOOKUP($F1108,'Aircraft list'!$A$4:$G$39,3,FALSE)="YES",VLOOKUP($F1108,'Aircraft list'!$A$4:$G$39,6,FALSE)="YES"),T1108,""),"")</f>
        <v/>
      </c>
      <c r="AE1108" s="117" t="str">
        <f>IFERROR(IF(AND(VLOOKUP($F1108,'Aircraft list'!$A$4:$G$39,3,FALSE)="YES",VLOOKUP($F1108,'Aircraft list'!$A$4:$G$39,6,FALSE)="YES"),U1108,""),"")</f>
        <v/>
      </c>
      <c r="AF1108" s="115" t="str">
        <f>IFERROR(IF(AND(VLOOKUP($F1108,'Aircraft list'!$A$4:$G$39,3,FALSE)="YES",VLOOKUP($F1108,'Aircraft list'!$A$4:$G$39,6,FALSE)="YES"),V1108,""),"")</f>
        <v/>
      </c>
      <c r="AG1108" s="116" t="str">
        <f>IFERROR(IF(VLOOKUP($F1108,'Aircraft list'!$A$4:$G$39,5,FALSE)="YES",T1108,""),"")</f>
        <v/>
      </c>
      <c r="AH1108" s="117" t="str">
        <f>IFERROR(IF(VLOOKUP($F1108,'Aircraft list'!$A$4:$G$39,5,FALSE)="YES",U1108,""),"")</f>
        <v/>
      </c>
      <c r="AI1108" s="115" t="str">
        <f>IFERROR(IF(VLOOKUP($F1108,'Aircraft list'!$A$4:$G$39,5,FALSE)="YES",V1108,""),"")</f>
        <v/>
      </c>
      <c r="AJ1108" s="101"/>
      <c r="AK1108" s="101"/>
      <c r="AL1108" s="101"/>
      <c r="AM1108" s="102" t="str">
        <f>IFERROR(IF(VLOOKUP($F1108,'Aircraft list'!$A$4:$G$39,7,FALSE)="YES",N1108,""),"")</f>
        <v/>
      </c>
      <c r="AN1108" s="112"/>
      <c r="AO1108" s="101"/>
      <c r="AP1108" s="101"/>
      <c r="AQ1108" s="101"/>
      <c r="AR1108" s="111"/>
      <c r="AS1108" s="102"/>
      <c r="AT1108" s="102"/>
    </row>
    <row r="1109" spans="1:46" s="50" customFormat="1">
      <c r="A1109" s="84"/>
      <c r="B1109" s="75"/>
      <c r="C1109" s="76"/>
      <c r="D1109" s="77"/>
      <c r="E1109" s="73" t="str">
        <f t="shared" si="54"/>
        <v/>
      </c>
      <c r="F1109" s="79"/>
      <c r="G1109" s="80"/>
      <c r="H1109" s="50" t="str">
        <f>IFERROR(IF(VLOOKUP(F1109,'Aircraft list'!$A$4:$T$59, 3,FALSE)="YES", "ME", "SE" )," ")</f>
        <v xml:space="preserve"> </v>
      </c>
      <c r="I1109" s="80"/>
      <c r="J1109" s="81" t="str">
        <f ca="1">IFERROR(IF(AND(
MOD(C1109-fctlontodouble(VLOOKUP(B1109,#REF!,4,FALSE))/360,1)&gt;=MOD((((MID((MID((IF(ISERR(A1109),"",fctsoleil(A1109,fctlattodouble(VLOOKUP(B1109,#REF!,3,FALSE)),fctlontodouble(VLOOKUP(B1109,#REF!,4,FALSE)),FALSE))),1,4)),1,2))*60+MID((MID((IF(ISERR(A1109),"",fctsoleil(A1109,fctlattodouble(VLOOKUP(B1109,#REF!,3,FALSE)),fctlontodouble(VLOOKUP(B1109,#REF!,4,FALSE)),FALSE))),1,4)),3,4))/(60*24))-fctlontodouble(VLOOKUP(B1109,#REF!,4,FALSE))/360,1),
MOD(C1109-fctlontodouble(VLOOKUP(B1109,#REF!,4,FALSE))/360,1)&lt;MOD((((MID((MID((IF(ISERR(A1109),"",fctsoleil(A1109,fctlattodouble(VLOOKUP(B1109,#REF!,3,FALSE)),fctlontodouble(VLOOKUP(B1109,#REF!,4,FALSE)),FALSE))),7,4)),1,2))*60+MID((MID((IF(ISERR(A1109),"",fctsoleil(A1109,fctlattodouble(VLOOKUP(B1109,#REF!,3,FALSE)),fctlontodouble(VLOOKUP(B1109,#REF!,4,FALSE)),FALSE))),7,4)),3,4))/(60*24))-fctlontodouble(VLOOKUP(B1109,#REF!,4,FALSE))/360,1)
),1,""),"")</f>
        <v/>
      </c>
      <c r="K1109" s="82" t="str">
        <f t="shared" si="55"/>
        <v/>
      </c>
      <c r="L1109" s="79" t="str">
        <f ca="1">IFERROR(IF(AND(
MOD(E1109-fctlontodouble(VLOOKUP(D1109,#REF!,4,FALSE))/360,1)&gt;=MOD((((MID((MID((IF(ISERR(A1109),"",fctsoleil(A1109,fctlattodouble(VLOOKUP(D1109,#REF!,3,FALSE)),fctlontodouble(VLOOKUP(D1109,#REF!,4,FALSE)),FALSE))),1,4)),1,2))*60+MID((MID((IF(ISERR(A1109),"",fctsoleil(A1109,fctlattodouble(VLOOKUP(D1109,#REF!,3,FALSE)),fctlontodouble(VLOOKUP(D1109,#REF!,4,FALSE)),FALSE))),1,4)),3,4))/(60*24))-fctlontodouble(VLOOKUP(D1109,#REF!,4,FALSE))/360,1),
MOD(E1109-fctlontodouble(VLOOKUP(D1109,#REF!,4,FALSE))/360,1)&lt;MOD((((MID((MID((IF(ISERR(A1109),"",fctsoleil(A1109,fctlattodouble(VLOOKUP(D1109,#REF!,3,FALSE)),fctlontodouble(VLOOKUP(D1109,#REF!,4,FALSE)),FALSE))),7,4)),1,2))*60+MID((MID((IF(ISERR(A1109),"",fctsoleil(A1109,fctlattodouble(VLOOKUP(D1109,#REF!,3,FALSE)),fctlontodouble(VLOOKUP(D1109,#REF!,4,FALSE)),FALSE))),7,4)),3,4))/(60*24))-fctlontodouble(VLOOKUP(D1109,#REF!,4,FALSE))/360,1)
),1," "),"")</f>
        <v/>
      </c>
      <c r="M1109" s="79" t="str">
        <f t="shared" si="56"/>
        <v/>
      </c>
      <c r="N1109" s="94"/>
      <c r="O1109" s="83"/>
      <c r="P1109" s="95"/>
      <c r="Q1109" s="96"/>
      <c r="R1109" s="97" t="str">
        <f>IF(AND(A1109&lt;&gt;0,B1109&lt;&gt;0,D1109&lt;&gt;0,C1109&lt;&gt;0,N1109&lt;&gt;0),(vol_de_nuit(B1109,D1109,A1109,C1109,N1109/24)*24),"")</f>
        <v/>
      </c>
      <c r="S1109" s="98"/>
      <c r="T1109" s="95"/>
      <c r="U1109" s="99"/>
      <c r="V1109" s="100"/>
      <c r="W1109" s="101"/>
      <c r="X1109" s="116" t="str">
        <f>IFERROR(IF(AND(VLOOKUP($F1109,'Aircraft list'!$A$4:$G$39,2,FALSE)="YES",VLOOKUP($F1109,'Aircraft list'!$A$4:$G$39,4,FALSE)="YES"),T1109,""),"")</f>
        <v/>
      </c>
      <c r="Y1109" s="115" t="str">
        <f>IFERROR(IF(AND(VLOOKUP($F1109,'Aircraft list'!$A$4:$G$39,2,FALSE)="YES",VLOOKUP($F1109,'Aircraft list'!$A$4:$G$39,4,FALSE)="YES"),V1109,""),"")</f>
        <v/>
      </c>
      <c r="Z1109" s="116" t="str">
        <f>IFERROR(IF(AND(VLOOKUP($F1109,'Aircraft list'!$A$4:$G$39,3,FALSE)="YES",VLOOKUP($F1109,'Aircraft list'!$A$4:$G$39,4,FALSE)="YES"),T1109,""),"")</f>
        <v/>
      </c>
      <c r="AA1109" s="115" t="str">
        <f>IFERROR(IF(AND(VLOOKUP($F1109,'Aircraft list'!$A$4:$G$39,3,FALSE)="YES",VLOOKUP($F1109,'Aircraft list'!$A$4:$G$39,4,FALSE)="YES"),V1109,""),"")</f>
        <v/>
      </c>
      <c r="AB1109" s="116" t="str">
        <f>IFERROR(IF(AND(VLOOKUP($F1109,'Aircraft list'!$A$4:$G$39,2,FALSE)="YES",VLOOKUP($F1109,'Aircraft list'!$A$4:$G$39,6,FALSE)="YES"),T1109,""),"")</f>
        <v/>
      </c>
      <c r="AC1109" s="115" t="str">
        <f>IFERROR(IF(AND(VLOOKUP($F1109,'Aircraft list'!$A$4:$G$39,2,FALSE)="YES",VLOOKUP($F1109,'Aircraft list'!$A$4:$G$39,6,FALSE)="YES"),V1109,""),"")</f>
        <v/>
      </c>
      <c r="AD1109" s="116" t="str">
        <f>IFERROR(IF(AND(VLOOKUP($F1109,'Aircraft list'!$A$4:$G$39,3,FALSE)="YES",VLOOKUP($F1109,'Aircraft list'!$A$4:$G$39,6,FALSE)="YES"),T1109,""),"")</f>
        <v/>
      </c>
      <c r="AE1109" s="117" t="str">
        <f>IFERROR(IF(AND(VLOOKUP($F1109,'Aircraft list'!$A$4:$G$39,3,FALSE)="YES",VLOOKUP($F1109,'Aircraft list'!$A$4:$G$39,6,FALSE)="YES"),U1109,""),"")</f>
        <v/>
      </c>
      <c r="AF1109" s="115" t="str">
        <f>IFERROR(IF(AND(VLOOKUP($F1109,'Aircraft list'!$A$4:$G$39,3,FALSE)="YES",VLOOKUP($F1109,'Aircraft list'!$A$4:$G$39,6,FALSE)="YES"),V1109,""),"")</f>
        <v/>
      </c>
      <c r="AG1109" s="116" t="str">
        <f>IFERROR(IF(VLOOKUP($F1109,'Aircraft list'!$A$4:$G$39,5,FALSE)="YES",T1109,""),"")</f>
        <v/>
      </c>
      <c r="AH1109" s="117" t="str">
        <f>IFERROR(IF(VLOOKUP($F1109,'Aircraft list'!$A$4:$G$39,5,FALSE)="YES",U1109,""),"")</f>
        <v/>
      </c>
      <c r="AI1109" s="115" t="str">
        <f>IFERROR(IF(VLOOKUP($F1109,'Aircraft list'!$A$4:$G$39,5,FALSE)="YES",V1109,""),"")</f>
        <v/>
      </c>
      <c r="AJ1109" s="101"/>
      <c r="AK1109" s="101"/>
      <c r="AL1109" s="101"/>
      <c r="AM1109" s="102" t="str">
        <f>IFERROR(IF(VLOOKUP($F1109,'Aircraft list'!$A$4:$G$39,7,FALSE)="YES",N1109,""),"")</f>
        <v/>
      </c>
      <c r="AN1109" s="112"/>
      <c r="AO1109" s="101"/>
      <c r="AP1109" s="101"/>
      <c r="AQ1109" s="101"/>
      <c r="AR1109" s="111"/>
      <c r="AS1109" s="102"/>
      <c r="AT1109" s="102"/>
    </row>
    <row r="1110" spans="1:46" s="50" customFormat="1">
      <c r="A1110" s="84"/>
      <c r="B1110" s="75"/>
      <c r="C1110" s="76"/>
      <c r="D1110" s="77"/>
      <c r="E1110" s="73" t="str">
        <f t="shared" si="54"/>
        <v/>
      </c>
      <c r="F1110" s="79"/>
      <c r="G1110" s="80"/>
      <c r="H1110" s="50" t="str">
        <f>IFERROR(IF(VLOOKUP(F1110,'Aircraft list'!$A$4:$T$59, 3,FALSE)="YES", "ME", "SE" )," ")</f>
        <v xml:space="preserve"> </v>
      </c>
      <c r="I1110" s="80"/>
      <c r="J1110" s="81" t="str">
        <f ca="1">IFERROR(IF(AND(
MOD(C1110-fctlontodouble(VLOOKUP(B1110,#REF!,4,FALSE))/360,1)&gt;=MOD((((MID((MID((IF(ISERR(A1110),"",fctsoleil(A1110,fctlattodouble(VLOOKUP(B1110,#REF!,3,FALSE)),fctlontodouble(VLOOKUP(B1110,#REF!,4,FALSE)),FALSE))),1,4)),1,2))*60+MID((MID((IF(ISERR(A1110),"",fctsoleil(A1110,fctlattodouble(VLOOKUP(B1110,#REF!,3,FALSE)),fctlontodouble(VLOOKUP(B1110,#REF!,4,FALSE)),FALSE))),1,4)),3,4))/(60*24))-fctlontodouble(VLOOKUP(B1110,#REF!,4,FALSE))/360,1),
MOD(C1110-fctlontodouble(VLOOKUP(B1110,#REF!,4,FALSE))/360,1)&lt;MOD((((MID((MID((IF(ISERR(A1110),"",fctsoleil(A1110,fctlattodouble(VLOOKUP(B1110,#REF!,3,FALSE)),fctlontodouble(VLOOKUP(B1110,#REF!,4,FALSE)),FALSE))),7,4)),1,2))*60+MID((MID((IF(ISERR(A1110),"",fctsoleil(A1110,fctlattodouble(VLOOKUP(B1110,#REF!,3,FALSE)),fctlontodouble(VLOOKUP(B1110,#REF!,4,FALSE)),FALSE))),7,4)),3,4))/(60*24))-fctlontodouble(VLOOKUP(B1110,#REF!,4,FALSE))/360,1)
),1,""),"")</f>
        <v/>
      </c>
      <c r="K1110" s="82" t="str">
        <f t="shared" si="55"/>
        <v/>
      </c>
      <c r="L1110" s="79" t="str">
        <f ca="1">IFERROR(IF(AND(
MOD(E1110-fctlontodouble(VLOOKUP(D1110,#REF!,4,FALSE))/360,1)&gt;=MOD((((MID((MID((IF(ISERR(A1110),"",fctsoleil(A1110,fctlattodouble(VLOOKUP(D1110,#REF!,3,FALSE)),fctlontodouble(VLOOKUP(D1110,#REF!,4,FALSE)),FALSE))),1,4)),1,2))*60+MID((MID((IF(ISERR(A1110),"",fctsoleil(A1110,fctlattodouble(VLOOKUP(D1110,#REF!,3,FALSE)),fctlontodouble(VLOOKUP(D1110,#REF!,4,FALSE)),FALSE))),1,4)),3,4))/(60*24))-fctlontodouble(VLOOKUP(D1110,#REF!,4,FALSE))/360,1),
MOD(E1110-fctlontodouble(VLOOKUP(D1110,#REF!,4,FALSE))/360,1)&lt;MOD((((MID((MID((IF(ISERR(A1110),"",fctsoleil(A1110,fctlattodouble(VLOOKUP(D1110,#REF!,3,FALSE)),fctlontodouble(VLOOKUP(D1110,#REF!,4,FALSE)),FALSE))),7,4)),1,2))*60+MID((MID((IF(ISERR(A1110),"",fctsoleil(A1110,fctlattodouble(VLOOKUP(D1110,#REF!,3,FALSE)),fctlontodouble(VLOOKUP(D1110,#REF!,4,FALSE)),FALSE))),7,4)),3,4))/(60*24))-fctlontodouble(VLOOKUP(D1110,#REF!,4,FALSE))/360,1)
),1," "),"")</f>
        <v/>
      </c>
      <c r="M1110" s="79" t="str">
        <f t="shared" si="56"/>
        <v/>
      </c>
      <c r="N1110" s="94"/>
      <c r="O1110" s="83"/>
      <c r="P1110" s="95"/>
      <c r="Q1110" s="96"/>
      <c r="R1110" s="97" t="str">
        <f>IF(AND(A1110&lt;&gt;0,B1110&lt;&gt;0,D1110&lt;&gt;0,C1110&lt;&gt;0,N1110&lt;&gt;0),(vol_de_nuit(B1110,D1110,A1110,C1110,N1110/24)*24),"")</f>
        <v/>
      </c>
      <c r="S1110" s="98"/>
      <c r="T1110" s="95"/>
      <c r="U1110" s="99"/>
      <c r="V1110" s="100"/>
      <c r="W1110" s="101"/>
      <c r="X1110" s="116" t="str">
        <f>IFERROR(IF(AND(VLOOKUP($F1110,'Aircraft list'!$A$4:$G$39,2,FALSE)="YES",VLOOKUP($F1110,'Aircraft list'!$A$4:$G$39,4,FALSE)="YES"),T1110,""),"")</f>
        <v/>
      </c>
      <c r="Y1110" s="115" t="str">
        <f>IFERROR(IF(AND(VLOOKUP($F1110,'Aircraft list'!$A$4:$G$39,2,FALSE)="YES",VLOOKUP($F1110,'Aircraft list'!$A$4:$G$39,4,FALSE)="YES"),V1110,""),"")</f>
        <v/>
      </c>
      <c r="Z1110" s="116" t="str">
        <f>IFERROR(IF(AND(VLOOKUP($F1110,'Aircraft list'!$A$4:$G$39,3,FALSE)="YES",VLOOKUP($F1110,'Aircraft list'!$A$4:$G$39,4,FALSE)="YES"),T1110,""),"")</f>
        <v/>
      </c>
      <c r="AA1110" s="115" t="str">
        <f>IFERROR(IF(AND(VLOOKUP($F1110,'Aircraft list'!$A$4:$G$39,3,FALSE)="YES",VLOOKUP($F1110,'Aircraft list'!$A$4:$G$39,4,FALSE)="YES"),V1110,""),"")</f>
        <v/>
      </c>
      <c r="AB1110" s="116" t="str">
        <f>IFERROR(IF(AND(VLOOKUP($F1110,'Aircraft list'!$A$4:$G$39,2,FALSE)="YES",VLOOKUP($F1110,'Aircraft list'!$A$4:$G$39,6,FALSE)="YES"),T1110,""),"")</f>
        <v/>
      </c>
      <c r="AC1110" s="115" t="str">
        <f>IFERROR(IF(AND(VLOOKUP($F1110,'Aircraft list'!$A$4:$G$39,2,FALSE)="YES",VLOOKUP($F1110,'Aircraft list'!$A$4:$G$39,6,FALSE)="YES"),V1110,""),"")</f>
        <v/>
      </c>
      <c r="AD1110" s="116" t="str">
        <f>IFERROR(IF(AND(VLOOKUP($F1110,'Aircraft list'!$A$4:$G$39,3,FALSE)="YES",VLOOKUP($F1110,'Aircraft list'!$A$4:$G$39,6,FALSE)="YES"),T1110,""),"")</f>
        <v/>
      </c>
      <c r="AE1110" s="117" t="str">
        <f>IFERROR(IF(AND(VLOOKUP($F1110,'Aircraft list'!$A$4:$G$39,3,FALSE)="YES",VLOOKUP($F1110,'Aircraft list'!$A$4:$G$39,6,FALSE)="YES"),U1110,""),"")</f>
        <v/>
      </c>
      <c r="AF1110" s="115" t="str">
        <f>IFERROR(IF(AND(VLOOKUP($F1110,'Aircraft list'!$A$4:$G$39,3,FALSE)="YES",VLOOKUP($F1110,'Aircraft list'!$A$4:$G$39,6,FALSE)="YES"),V1110,""),"")</f>
        <v/>
      </c>
      <c r="AG1110" s="116" t="str">
        <f>IFERROR(IF(VLOOKUP($F1110,'Aircraft list'!$A$4:$G$39,5,FALSE)="YES",T1110,""),"")</f>
        <v/>
      </c>
      <c r="AH1110" s="117" t="str">
        <f>IFERROR(IF(VLOOKUP($F1110,'Aircraft list'!$A$4:$G$39,5,FALSE)="YES",U1110,""),"")</f>
        <v/>
      </c>
      <c r="AI1110" s="115" t="str">
        <f>IFERROR(IF(VLOOKUP($F1110,'Aircraft list'!$A$4:$G$39,5,FALSE)="YES",V1110,""),"")</f>
        <v/>
      </c>
      <c r="AJ1110" s="101"/>
      <c r="AK1110" s="101"/>
      <c r="AL1110" s="101"/>
      <c r="AM1110" s="102" t="str">
        <f>IFERROR(IF(VLOOKUP($F1110,'Aircraft list'!$A$4:$G$39,7,FALSE)="YES",N1110,""),"")</f>
        <v/>
      </c>
      <c r="AN1110" s="112"/>
      <c r="AO1110" s="101"/>
      <c r="AP1110" s="101"/>
      <c r="AQ1110" s="101"/>
      <c r="AR1110" s="111"/>
      <c r="AS1110" s="102"/>
      <c r="AT1110" s="102"/>
    </row>
    <row r="1111" spans="1:46" s="50" customFormat="1">
      <c r="A1111" s="84"/>
      <c r="B1111" s="75"/>
      <c r="C1111" s="76"/>
      <c r="D1111" s="77"/>
      <c r="E1111" s="73" t="str">
        <f t="shared" si="54"/>
        <v/>
      </c>
      <c r="F1111" s="79"/>
      <c r="G1111" s="80"/>
      <c r="H1111" s="50" t="str">
        <f>IFERROR(IF(VLOOKUP(F1111,'Aircraft list'!$A$4:$T$59, 3,FALSE)="YES", "ME", "SE" )," ")</f>
        <v xml:space="preserve"> </v>
      </c>
      <c r="I1111" s="80"/>
      <c r="J1111" s="81" t="str">
        <f ca="1">IFERROR(IF(AND(
MOD(C1111-fctlontodouble(VLOOKUP(B1111,#REF!,4,FALSE))/360,1)&gt;=MOD((((MID((MID((IF(ISERR(A1111),"",fctsoleil(A1111,fctlattodouble(VLOOKUP(B1111,#REF!,3,FALSE)),fctlontodouble(VLOOKUP(B1111,#REF!,4,FALSE)),FALSE))),1,4)),1,2))*60+MID((MID((IF(ISERR(A1111),"",fctsoleil(A1111,fctlattodouble(VLOOKUP(B1111,#REF!,3,FALSE)),fctlontodouble(VLOOKUP(B1111,#REF!,4,FALSE)),FALSE))),1,4)),3,4))/(60*24))-fctlontodouble(VLOOKUP(B1111,#REF!,4,FALSE))/360,1),
MOD(C1111-fctlontodouble(VLOOKUP(B1111,#REF!,4,FALSE))/360,1)&lt;MOD((((MID((MID((IF(ISERR(A1111),"",fctsoleil(A1111,fctlattodouble(VLOOKUP(B1111,#REF!,3,FALSE)),fctlontodouble(VLOOKUP(B1111,#REF!,4,FALSE)),FALSE))),7,4)),1,2))*60+MID((MID((IF(ISERR(A1111),"",fctsoleil(A1111,fctlattodouble(VLOOKUP(B1111,#REF!,3,FALSE)),fctlontodouble(VLOOKUP(B1111,#REF!,4,FALSE)),FALSE))),7,4)),3,4))/(60*24))-fctlontodouble(VLOOKUP(B1111,#REF!,4,FALSE))/360,1)
),1,""),"")</f>
        <v/>
      </c>
      <c r="K1111" s="82" t="str">
        <f t="shared" si="55"/>
        <v/>
      </c>
      <c r="L1111" s="79" t="str">
        <f ca="1">IFERROR(IF(AND(
MOD(E1111-fctlontodouble(VLOOKUP(D1111,#REF!,4,FALSE))/360,1)&gt;=MOD((((MID((MID((IF(ISERR(A1111),"",fctsoleil(A1111,fctlattodouble(VLOOKUP(D1111,#REF!,3,FALSE)),fctlontodouble(VLOOKUP(D1111,#REF!,4,FALSE)),FALSE))),1,4)),1,2))*60+MID((MID((IF(ISERR(A1111),"",fctsoleil(A1111,fctlattodouble(VLOOKUP(D1111,#REF!,3,FALSE)),fctlontodouble(VLOOKUP(D1111,#REF!,4,FALSE)),FALSE))),1,4)),3,4))/(60*24))-fctlontodouble(VLOOKUP(D1111,#REF!,4,FALSE))/360,1),
MOD(E1111-fctlontodouble(VLOOKUP(D1111,#REF!,4,FALSE))/360,1)&lt;MOD((((MID((MID((IF(ISERR(A1111),"",fctsoleil(A1111,fctlattodouble(VLOOKUP(D1111,#REF!,3,FALSE)),fctlontodouble(VLOOKUP(D1111,#REF!,4,FALSE)),FALSE))),7,4)),1,2))*60+MID((MID((IF(ISERR(A1111),"",fctsoleil(A1111,fctlattodouble(VLOOKUP(D1111,#REF!,3,FALSE)),fctlontodouble(VLOOKUP(D1111,#REF!,4,FALSE)),FALSE))),7,4)),3,4))/(60*24))-fctlontodouble(VLOOKUP(D1111,#REF!,4,FALSE))/360,1)
),1," "),"")</f>
        <v/>
      </c>
      <c r="M1111" s="79" t="str">
        <f t="shared" si="56"/>
        <v/>
      </c>
      <c r="N1111" s="94"/>
      <c r="O1111" s="83"/>
      <c r="P1111" s="95"/>
      <c r="Q1111" s="96"/>
      <c r="R1111" s="97" t="str">
        <f>IF(AND(A1111&lt;&gt;0,B1111&lt;&gt;0,D1111&lt;&gt;0,C1111&lt;&gt;0,N1111&lt;&gt;0),(vol_de_nuit(B1111,D1111,A1111,C1111,N1111/24)*24),"")</f>
        <v/>
      </c>
      <c r="S1111" s="98"/>
      <c r="T1111" s="95"/>
      <c r="U1111" s="99"/>
      <c r="V1111" s="100"/>
      <c r="W1111" s="101"/>
      <c r="X1111" s="116" t="str">
        <f>IFERROR(IF(AND(VLOOKUP($F1111,'Aircraft list'!$A$4:$G$39,2,FALSE)="YES",VLOOKUP($F1111,'Aircraft list'!$A$4:$G$39,4,FALSE)="YES"),T1111,""),"")</f>
        <v/>
      </c>
      <c r="Y1111" s="115" t="str">
        <f>IFERROR(IF(AND(VLOOKUP($F1111,'Aircraft list'!$A$4:$G$39,2,FALSE)="YES",VLOOKUP($F1111,'Aircraft list'!$A$4:$G$39,4,FALSE)="YES"),V1111,""),"")</f>
        <v/>
      </c>
      <c r="Z1111" s="116" t="str">
        <f>IFERROR(IF(AND(VLOOKUP($F1111,'Aircraft list'!$A$4:$G$39,3,FALSE)="YES",VLOOKUP($F1111,'Aircraft list'!$A$4:$G$39,4,FALSE)="YES"),T1111,""),"")</f>
        <v/>
      </c>
      <c r="AA1111" s="115" t="str">
        <f>IFERROR(IF(AND(VLOOKUP($F1111,'Aircraft list'!$A$4:$G$39,3,FALSE)="YES",VLOOKUP($F1111,'Aircraft list'!$A$4:$G$39,4,FALSE)="YES"),V1111,""),"")</f>
        <v/>
      </c>
      <c r="AB1111" s="116" t="str">
        <f>IFERROR(IF(AND(VLOOKUP($F1111,'Aircraft list'!$A$4:$G$39,2,FALSE)="YES",VLOOKUP($F1111,'Aircraft list'!$A$4:$G$39,6,FALSE)="YES"),T1111,""),"")</f>
        <v/>
      </c>
      <c r="AC1111" s="115" t="str">
        <f>IFERROR(IF(AND(VLOOKUP($F1111,'Aircraft list'!$A$4:$G$39,2,FALSE)="YES",VLOOKUP($F1111,'Aircraft list'!$A$4:$G$39,6,FALSE)="YES"),V1111,""),"")</f>
        <v/>
      </c>
      <c r="AD1111" s="116" t="str">
        <f>IFERROR(IF(AND(VLOOKUP($F1111,'Aircraft list'!$A$4:$G$39,3,FALSE)="YES",VLOOKUP($F1111,'Aircraft list'!$A$4:$G$39,6,FALSE)="YES"),T1111,""),"")</f>
        <v/>
      </c>
      <c r="AE1111" s="117" t="str">
        <f>IFERROR(IF(AND(VLOOKUP($F1111,'Aircraft list'!$A$4:$G$39,3,FALSE)="YES",VLOOKUP($F1111,'Aircraft list'!$A$4:$G$39,6,FALSE)="YES"),U1111,""),"")</f>
        <v/>
      </c>
      <c r="AF1111" s="115" t="str">
        <f>IFERROR(IF(AND(VLOOKUP($F1111,'Aircraft list'!$A$4:$G$39,3,FALSE)="YES",VLOOKUP($F1111,'Aircraft list'!$A$4:$G$39,6,FALSE)="YES"),V1111,""),"")</f>
        <v/>
      </c>
      <c r="AG1111" s="116" t="str">
        <f>IFERROR(IF(VLOOKUP($F1111,'Aircraft list'!$A$4:$G$39,5,FALSE)="YES",T1111,""),"")</f>
        <v/>
      </c>
      <c r="AH1111" s="117" t="str">
        <f>IFERROR(IF(VLOOKUP($F1111,'Aircraft list'!$A$4:$G$39,5,FALSE)="YES",U1111,""),"")</f>
        <v/>
      </c>
      <c r="AI1111" s="115" t="str">
        <f>IFERROR(IF(VLOOKUP($F1111,'Aircraft list'!$A$4:$G$39,5,FALSE)="YES",V1111,""),"")</f>
        <v/>
      </c>
      <c r="AJ1111" s="101"/>
      <c r="AK1111" s="101"/>
      <c r="AL1111" s="101"/>
      <c r="AM1111" s="102" t="str">
        <f>IFERROR(IF(VLOOKUP($F1111,'Aircraft list'!$A$4:$G$39,7,FALSE)="YES",N1111,""),"")</f>
        <v/>
      </c>
      <c r="AN1111" s="112"/>
      <c r="AO1111" s="101"/>
      <c r="AP1111" s="101"/>
      <c r="AQ1111" s="101"/>
      <c r="AR1111" s="111"/>
      <c r="AS1111" s="102"/>
      <c r="AT1111" s="102"/>
    </row>
    <row r="1112" spans="1:46" s="50" customFormat="1">
      <c r="A1112" s="84"/>
      <c r="B1112" s="75"/>
      <c r="C1112" s="76"/>
      <c r="D1112" s="77"/>
      <c r="E1112" s="73" t="str">
        <f t="shared" si="54"/>
        <v/>
      </c>
      <c r="F1112" s="79"/>
      <c r="G1112" s="80"/>
      <c r="H1112" s="50" t="str">
        <f>IFERROR(IF(VLOOKUP(F1112,'Aircraft list'!$A$4:$T$59, 3,FALSE)="YES", "ME", "SE" )," ")</f>
        <v xml:space="preserve"> </v>
      </c>
      <c r="I1112" s="80"/>
      <c r="J1112" s="81" t="str">
        <f ca="1">IFERROR(IF(AND(
MOD(C1112-fctlontodouble(VLOOKUP(B1112,#REF!,4,FALSE))/360,1)&gt;=MOD((((MID((MID((IF(ISERR(A1112),"",fctsoleil(A1112,fctlattodouble(VLOOKUP(B1112,#REF!,3,FALSE)),fctlontodouble(VLOOKUP(B1112,#REF!,4,FALSE)),FALSE))),1,4)),1,2))*60+MID((MID((IF(ISERR(A1112),"",fctsoleil(A1112,fctlattodouble(VLOOKUP(B1112,#REF!,3,FALSE)),fctlontodouble(VLOOKUP(B1112,#REF!,4,FALSE)),FALSE))),1,4)),3,4))/(60*24))-fctlontodouble(VLOOKUP(B1112,#REF!,4,FALSE))/360,1),
MOD(C1112-fctlontodouble(VLOOKUP(B1112,#REF!,4,FALSE))/360,1)&lt;MOD((((MID((MID((IF(ISERR(A1112),"",fctsoleil(A1112,fctlattodouble(VLOOKUP(B1112,#REF!,3,FALSE)),fctlontodouble(VLOOKUP(B1112,#REF!,4,FALSE)),FALSE))),7,4)),1,2))*60+MID((MID((IF(ISERR(A1112),"",fctsoleil(A1112,fctlattodouble(VLOOKUP(B1112,#REF!,3,FALSE)),fctlontodouble(VLOOKUP(B1112,#REF!,4,FALSE)),FALSE))),7,4)),3,4))/(60*24))-fctlontodouble(VLOOKUP(B1112,#REF!,4,FALSE))/360,1)
),1,""),"")</f>
        <v/>
      </c>
      <c r="K1112" s="82" t="str">
        <f t="shared" si="55"/>
        <v/>
      </c>
      <c r="L1112" s="79" t="str">
        <f ca="1">IFERROR(IF(AND(
MOD(E1112-fctlontodouble(VLOOKUP(D1112,#REF!,4,FALSE))/360,1)&gt;=MOD((((MID((MID((IF(ISERR(A1112),"",fctsoleil(A1112,fctlattodouble(VLOOKUP(D1112,#REF!,3,FALSE)),fctlontodouble(VLOOKUP(D1112,#REF!,4,FALSE)),FALSE))),1,4)),1,2))*60+MID((MID((IF(ISERR(A1112),"",fctsoleil(A1112,fctlattodouble(VLOOKUP(D1112,#REF!,3,FALSE)),fctlontodouble(VLOOKUP(D1112,#REF!,4,FALSE)),FALSE))),1,4)),3,4))/(60*24))-fctlontodouble(VLOOKUP(D1112,#REF!,4,FALSE))/360,1),
MOD(E1112-fctlontodouble(VLOOKUP(D1112,#REF!,4,FALSE))/360,1)&lt;MOD((((MID((MID((IF(ISERR(A1112),"",fctsoleil(A1112,fctlattodouble(VLOOKUP(D1112,#REF!,3,FALSE)),fctlontodouble(VLOOKUP(D1112,#REF!,4,FALSE)),FALSE))),7,4)),1,2))*60+MID((MID((IF(ISERR(A1112),"",fctsoleil(A1112,fctlattodouble(VLOOKUP(D1112,#REF!,3,FALSE)),fctlontodouble(VLOOKUP(D1112,#REF!,4,FALSE)),FALSE))),7,4)),3,4))/(60*24))-fctlontodouble(VLOOKUP(D1112,#REF!,4,FALSE))/360,1)
),1," "),"")</f>
        <v/>
      </c>
      <c r="M1112" s="79" t="str">
        <f t="shared" si="56"/>
        <v/>
      </c>
      <c r="N1112" s="94"/>
      <c r="O1112" s="83"/>
      <c r="P1112" s="95"/>
      <c r="Q1112" s="96"/>
      <c r="R1112" s="97" t="str">
        <f>IF(AND(A1112&lt;&gt;0,B1112&lt;&gt;0,D1112&lt;&gt;0,C1112&lt;&gt;0,N1112&lt;&gt;0),(vol_de_nuit(B1112,D1112,A1112,C1112,N1112/24)*24),"")</f>
        <v/>
      </c>
      <c r="S1112" s="98"/>
      <c r="T1112" s="95"/>
      <c r="U1112" s="99"/>
      <c r="V1112" s="100"/>
      <c r="W1112" s="101"/>
      <c r="X1112" s="116" t="str">
        <f>IFERROR(IF(AND(VLOOKUP($F1112,'Aircraft list'!$A$4:$G$39,2,FALSE)="YES",VLOOKUP($F1112,'Aircraft list'!$A$4:$G$39,4,FALSE)="YES"),T1112,""),"")</f>
        <v/>
      </c>
      <c r="Y1112" s="115" t="str">
        <f>IFERROR(IF(AND(VLOOKUP($F1112,'Aircraft list'!$A$4:$G$39,2,FALSE)="YES",VLOOKUP($F1112,'Aircraft list'!$A$4:$G$39,4,FALSE)="YES"),V1112,""),"")</f>
        <v/>
      </c>
      <c r="Z1112" s="116" t="str">
        <f>IFERROR(IF(AND(VLOOKUP($F1112,'Aircraft list'!$A$4:$G$39,3,FALSE)="YES",VLOOKUP($F1112,'Aircraft list'!$A$4:$G$39,4,FALSE)="YES"),T1112,""),"")</f>
        <v/>
      </c>
      <c r="AA1112" s="115" t="str">
        <f>IFERROR(IF(AND(VLOOKUP($F1112,'Aircraft list'!$A$4:$G$39,3,FALSE)="YES",VLOOKUP($F1112,'Aircraft list'!$A$4:$G$39,4,FALSE)="YES"),V1112,""),"")</f>
        <v/>
      </c>
      <c r="AB1112" s="116" t="str">
        <f>IFERROR(IF(AND(VLOOKUP($F1112,'Aircraft list'!$A$4:$G$39,2,FALSE)="YES",VLOOKUP($F1112,'Aircraft list'!$A$4:$G$39,6,FALSE)="YES"),T1112,""),"")</f>
        <v/>
      </c>
      <c r="AC1112" s="115" t="str">
        <f>IFERROR(IF(AND(VLOOKUP($F1112,'Aircraft list'!$A$4:$G$39,2,FALSE)="YES",VLOOKUP($F1112,'Aircraft list'!$A$4:$G$39,6,FALSE)="YES"),V1112,""),"")</f>
        <v/>
      </c>
      <c r="AD1112" s="116" t="str">
        <f>IFERROR(IF(AND(VLOOKUP($F1112,'Aircraft list'!$A$4:$G$39,3,FALSE)="YES",VLOOKUP($F1112,'Aircraft list'!$A$4:$G$39,6,FALSE)="YES"),T1112,""),"")</f>
        <v/>
      </c>
      <c r="AE1112" s="117" t="str">
        <f>IFERROR(IF(AND(VLOOKUP($F1112,'Aircraft list'!$A$4:$G$39,3,FALSE)="YES",VLOOKUP($F1112,'Aircraft list'!$A$4:$G$39,6,FALSE)="YES"),U1112,""),"")</f>
        <v/>
      </c>
      <c r="AF1112" s="115" t="str">
        <f>IFERROR(IF(AND(VLOOKUP($F1112,'Aircraft list'!$A$4:$G$39,3,FALSE)="YES",VLOOKUP($F1112,'Aircraft list'!$A$4:$G$39,6,FALSE)="YES"),V1112,""),"")</f>
        <v/>
      </c>
      <c r="AG1112" s="116" t="str">
        <f>IFERROR(IF(VLOOKUP($F1112,'Aircraft list'!$A$4:$G$39,5,FALSE)="YES",T1112,""),"")</f>
        <v/>
      </c>
      <c r="AH1112" s="117" t="str">
        <f>IFERROR(IF(VLOOKUP($F1112,'Aircraft list'!$A$4:$G$39,5,FALSE)="YES",U1112,""),"")</f>
        <v/>
      </c>
      <c r="AI1112" s="115" t="str">
        <f>IFERROR(IF(VLOOKUP($F1112,'Aircraft list'!$A$4:$G$39,5,FALSE)="YES",V1112,""),"")</f>
        <v/>
      </c>
      <c r="AJ1112" s="101"/>
      <c r="AK1112" s="101"/>
      <c r="AL1112" s="101"/>
      <c r="AM1112" s="102" t="str">
        <f>IFERROR(IF(VLOOKUP($F1112,'Aircraft list'!$A$4:$G$39,7,FALSE)="YES",N1112,""),"")</f>
        <v/>
      </c>
      <c r="AN1112" s="112"/>
      <c r="AO1112" s="101"/>
      <c r="AP1112" s="101"/>
      <c r="AQ1112" s="101"/>
      <c r="AR1112" s="111"/>
      <c r="AS1112" s="102"/>
      <c r="AT1112" s="102"/>
    </row>
    <row r="1113" spans="1:46" s="50" customFormat="1">
      <c r="A1113" s="84"/>
      <c r="B1113" s="75"/>
      <c r="C1113" s="76"/>
      <c r="D1113" s="77"/>
      <c r="E1113" s="73" t="str">
        <f t="shared" si="54"/>
        <v/>
      </c>
      <c r="F1113" s="79"/>
      <c r="G1113" s="80"/>
      <c r="H1113" s="50" t="str">
        <f>IFERROR(IF(VLOOKUP(F1113,'Aircraft list'!$A$4:$T$59, 3,FALSE)="YES", "ME", "SE" )," ")</f>
        <v xml:space="preserve"> </v>
      </c>
      <c r="I1113" s="80"/>
      <c r="J1113" s="81" t="str">
        <f ca="1">IFERROR(IF(AND(
MOD(C1113-fctlontodouble(VLOOKUP(B1113,#REF!,4,FALSE))/360,1)&gt;=MOD((((MID((MID((IF(ISERR(A1113),"",fctsoleil(A1113,fctlattodouble(VLOOKUP(B1113,#REF!,3,FALSE)),fctlontodouble(VLOOKUP(B1113,#REF!,4,FALSE)),FALSE))),1,4)),1,2))*60+MID((MID((IF(ISERR(A1113),"",fctsoleil(A1113,fctlattodouble(VLOOKUP(B1113,#REF!,3,FALSE)),fctlontodouble(VLOOKUP(B1113,#REF!,4,FALSE)),FALSE))),1,4)),3,4))/(60*24))-fctlontodouble(VLOOKUP(B1113,#REF!,4,FALSE))/360,1),
MOD(C1113-fctlontodouble(VLOOKUP(B1113,#REF!,4,FALSE))/360,1)&lt;MOD((((MID((MID((IF(ISERR(A1113),"",fctsoleil(A1113,fctlattodouble(VLOOKUP(B1113,#REF!,3,FALSE)),fctlontodouble(VLOOKUP(B1113,#REF!,4,FALSE)),FALSE))),7,4)),1,2))*60+MID((MID((IF(ISERR(A1113),"",fctsoleil(A1113,fctlattodouble(VLOOKUP(B1113,#REF!,3,FALSE)),fctlontodouble(VLOOKUP(B1113,#REF!,4,FALSE)),FALSE))),7,4)),3,4))/(60*24))-fctlontodouble(VLOOKUP(B1113,#REF!,4,FALSE))/360,1)
),1,""),"")</f>
        <v/>
      </c>
      <c r="K1113" s="82" t="str">
        <f t="shared" si="55"/>
        <v/>
      </c>
      <c r="L1113" s="79" t="str">
        <f ca="1">IFERROR(IF(AND(
MOD(E1113-fctlontodouble(VLOOKUP(D1113,#REF!,4,FALSE))/360,1)&gt;=MOD((((MID((MID((IF(ISERR(A1113),"",fctsoleil(A1113,fctlattodouble(VLOOKUP(D1113,#REF!,3,FALSE)),fctlontodouble(VLOOKUP(D1113,#REF!,4,FALSE)),FALSE))),1,4)),1,2))*60+MID((MID((IF(ISERR(A1113),"",fctsoleil(A1113,fctlattodouble(VLOOKUP(D1113,#REF!,3,FALSE)),fctlontodouble(VLOOKUP(D1113,#REF!,4,FALSE)),FALSE))),1,4)),3,4))/(60*24))-fctlontodouble(VLOOKUP(D1113,#REF!,4,FALSE))/360,1),
MOD(E1113-fctlontodouble(VLOOKUP(D1113,#REF!,4,FALSE))/360,1)&lt;MOD((((MID((MID((IF(ISERR(A1113),"",fctsoleil(A1113,fctlattodouble(VLOOKUP(D1113,#REF!,3,FALSE)),fctlontodouble(VLOOKUP(D1113,#REF!,4,FALSE)),FALSE))),7,4)),1,2))*60+MID((MID((IF(ISERR(A1113),"",fctsoleil(A1113,fctlattodouble(VLOOKUP(D1113,#REF!,3,FALSE)),fctlontodouble(VLOOKUP(D1113,#REF!,4,FALSE)),FALSE))),7,4)),3,4))/(60*24))-fctlontodouble(VLOOKUP(D1113,#REF!,4,FALSE))/360,1)
),1," "),"")</f>
        <v/>
      </c>
      <c r="M1113" s="79" t="str">
        <f t="shared" si="56"/>
        <v/>
      </c>
      <c r="N1113" s="94"/>
      <c r="O1113" s="83"/>
      <c r="P1113" s="95"/>
      <c r="Q1113" s="96"/>
      <c r="R1113" s="97" t="str">
        <f>IF(AND(A1113&lt;&gt;0,B1113&lt;&gt;0,D1113&lt;&gt;0,C1113&lt;&gt;0,N1113&lt;&gt;0),(vol_de_nuit(B1113,D1113,A1113,C1113,N1113/24)*24),"")</f>
        <v/>
      </c>
      <c r="S1113" s="98"/>
      <c r="T1113" s="95"/>
      <c r="U1113" s="99"/>
      <c r="V1113" s="100"/>
      <c r="W1113" s="101"/>
      <c r="X1113" s="116" t="str">
        <f>IFERROR(IF(AND(VLOOKUP($F1113,'Aircraft list'!$A$4:$G$39,2,FALSE)="YES",VLOOKUP($F1113,'Aircraft list'!$A$4:$G$39,4,FALSE)="YES"),T1113,""),"")</f>
        <v/>
      </c>
      <c r="Y1113" s="115" t="str">
        <f>IFERROR(IF(AND(VLOOKUP($F1113,'Aircraft list'!$A$4:$G$39,2,FALSE)="YES",VLOOKUP($F1113,'Aircraft list'!$A$4:$G$39,4,FALSE)="YES"),V1113,""),"")</f>
        <v/>
      </c>
      <c r="Z1113" s="116" t="str">
        <f>IFERROR(IF(AND(VLOOKUP($F1113,'Aircraft list'!$A$4:$G$39,3,FALSE)="YES",VLOOKUP($F1113,'Aircraft list'!$A$4:$G$39,4,FALSE)="YES"),T1113,""),"")</f>
        <v/>
      </c>
      <c r="AA1113" s="115" t="str">
        <f>IFERROR(IF(AND(VLOOKUP($F1113,'Aircraft list'!$A$4:$G$39,3,FALSE)="YES",VLOOKUP($F1113,'Aircraft list'!$A$4:$G$39,4,FALSE)="YES"),V1113,""),"")</f>
        <v/>
      </c>
      <c r="AB1113" s="116" t="str">
        <f>IFERROR(IF(AND(VLOOKUP($F1113,'Aircraft list'!$A$4:$G$39,2,FALSE)="YES",VLOOKUP($F1113,'Aircraft list'!$A$4:$G$39,6,FALSE)="YES"),T1113,""),"")</f>
        <v/>
      </c>
      <c r="AC1113" s="115" t="str">
        <f>IFERROR(IF(AND(VLOOKUP($F1113,'Aircraft list'!$A$4:$G$39,2,FALSE)="YES",VLOOKUP($F1113,'Aircraft list'!$A$4:$G$39,6,FALSE)="YES"),V1113,""),"")</f>
        <v/>
      </c>
      <c r="AD1113" s="116" t="str">
        <f>IFERROR(IF(AND(VLOOKUP($F1113,'Aircraft list'!$A$4:$G$39,3,FALSE)="YES",VLOOKUP($F1113,'Aircraft list'!$A$4:$G$39,6,FALSE)="YES"),T1113,""),"")</f>
        <v/>
      </c>
      <c r="AE1113" s="117" t="str">
        <f>IFERROR(IF(AND(VLOOKUP($F1113,'Aircraft list'!$A$4:$G$39,3,FALSE)="YES",VLOOKUP($F1113,'Aircraft list'!$A$4:$G$39,6,FALSE)="YES"),U1113,""),"")</f>
        <v/>
      </c>
      <c r="AF1113" s="115" t="str">
        <f>IFERROR(IF(AND(VLOOKUP($F1113,'Aircraft list'!$A$4:$G$39,3,FALSE)="YES",VLOOKUP($F1113,'Aircraft list'!$A$4:$G$39,6,FALSE)="YES"),V1113,""),"")</f>
        <v/>
      </c>
      <c r="AG1113" s="116" t="str">
        <f>IFERROR(IF(VLOOKUP($F1113,'Aircraft list'!$A$4:$G$39,5,FALSE)="YES",T1113,""),"")</f>
        <v/>
      </c>
      <c r="AH1113" s="117" t="str">
        <f>IFERROR(IF(VLOOKUP($F1113,'Aircraft list'!$A$4:$G$39,5,FALSE)="YES",U1113,""),"")</f>
        <v/>
      </c>
      <c r="AI1113" s="115" t="str">
        <f>IFERROR(IF(VLOOKUP($F1113,'Aircraft list'!$A$4:$G$39,5,FALSE)="YES",V1113,""),"")</f>
        <v/>
      </c>
      <c r="AJ1113" s="101"/>
      <c r="AK1113" s="101"/>
      <c r="AL1113" s="101"/>
      <c r="AM1113" s="102" t="str">
        <f>IFERROR(IF(VLOOKUP($F1113,'Aircraft list'!$A$4:$G$39,7,FALSE)="YES",N1113,""),"")</f>
        <v/>
      </c>
      <c r="AN1113" s="112"/>
      <c r="AO1113" s="101"/>
      <c r="AP1113" s="101"/>
      <c r="AQ1113" s="101"/>
      <c r="AR1113" s="111"/>
      <c r="AS1113" s="102"/>
      <c r="AT1113" s="102"/>
    </row>
    <row r="1114" spans="1:46" s="50" customFormat="1">
      <c r="A1114" s="84"/>
      <c r="B1114" s="75"/>
      <c r="C1114" s="76"/>
      <c r="D1114" s="77"/>
      <c r="E1114" s="73" t="str">
        <f t="shared" si="54"/>
        <v/>
      </c>
      <c r="F1114" s="79"/>
      <c r="G1114" s="80"/>
      <c r="H1114" s="50" t="str">
        <f>IFERROR(IF(VLOOKUP(F1114,'Aircraft list'!$A$4:$T$59, 3,FALSE)="YES", "ME", "SE" )," ")</f>
        <v xml:space="preserve"> </v>
      </c>
      <c r="I1114" s="80"/>
      <c r="J1114" s="81" t="str">
        <f ca="1">IFERROR(IF(AND(
MOD(C1114-fctlontodouble(VLOOKUP(B1114,#REF!,4,FALSE))/360,1)&gt;=MOD((((MID((MID((IF(ISERR(A1114),"",fctsoleil(A1114,fctlattodouble(VLOOKUP(B1114,#REF!,3,FALSE)),fctlontodouble(VLOOKUP(B1114,#REF!,4,FALSE)),FALSE))),1,4)),1,2))*60+MID((MID((IF(ISERR(A1114),"",fctsoleil(A1114,fctlattodouble(VLOOKUP(B1114,#REF!,3,FALSE)),fctlontodouble(VLOOKUP(B1114,#REF!,4,FALSE)),FALSE))),1,4)),3,4))/(60*24))-fctlontodouble(VLOOKUP(B1114,#REF!,4,FALSE))/360,1),
MOD(C1114-fctlontodouble(VLOOKUP(B1114,#REF!,4,FALSE))/360,1)&lt;MOD((((MID((MID((IF(ISERR(A1114),"",fctsoleil(A1114,fctlattodouble(VLOOKUP(B1114,#REF!,3,FALSE)),fctlontodouble(VLOOKUP(B1114,#REF!,4,FALSE)),FALSE))),7,4)),1,2))*60+MID((MID((IF(ISERR(A1114),"",fctsoleil(A1114,fctlattodouble(VLOOKUP(B1114,#REF!,3,FALSE)),fctlontodouble(VLOOKUP(B1114,#REF!,4,FALSE)),FALSE))),7,4)),3,4))/(60*24))-fctlontodouble(VLOOKUP(B1114,#REF!,4,FALSE))/360,1)
),1,""),"")</f>
        <v/>
      </c>
      <c r="K1114" s="82" t="str">
        <f t="shared" si="55"/>
        <v/>
      </c>
      <c r="L1114" s="79" t="str">
        <f ca="1">IFERROR(IF(AND(
MOD(E1114-fctlontodouble(VLOOKUP(D1114,#REF!,4,FALSE))/360,1)&gt;=MOD((((MID((MID((IF(ISERR(A1114),"",fctsoleil(A1114,fctlattodouble(VLOOKUP(D1114,#REF!,3,FALSE)),fctlontodouble(VLOOKUP(D1114,#REF!,4,FALSE)),FALSE))),1,4)),1,2))*60+MID((MID((IF(ISERR(A1114),"",fctsoleil(A1114,fctlattodouble(VLOOKUP(D1114,#REF!,3,FALSE)),fctlontodouble(VLOOKUP(D1114,#REF!,4,FALSE)),FALSE))),1,4)),3,4))/(60*24))-fctlontodouble(VLOOKUP(D1114,#REF!,4,FALSE))/360,1),
MOD(E1114-fctlontodouble(VLOOKUP(D1114,#REF!,4,FALSE))/360,1)&lt;MOD((((MID((MID((IF(ISERR(A1114),"",fctsoleil(A1114,fctlattodouble(VLOOKUP(D1114,#REF!,3,FALSE)),fctlontodouble(VLOOKUP(D1114,#REF!,4,FALSE)),FALSE))),7,4)),1,2))*60+MID((MID((IF(ISERR(A1114),"",fctsoleil(A1114,fctlattodouble(VLOOKUP(D1114,#REF!,3,FALSE)),fctlontodouble(VLOOKUP(D1114,#REF!,4,FALSE)),FALSE))),7,4)),3,4))/(60*24))-fctlontodouble(VLOOKUP(D1114,#REF!,4,FALSE))/360,1)
),1," "),"")</f>
        <v/>
      </c>
      <c r="M1114" s="79" t="str">
        <f t="shared" si="56"/>
        <v/>
      </c>
      <c r="N1114" s="94"/>
      <c r="O1114" s="83"/>
      <c r="P1114" s="95"/>
      <c r="Q1114" s="96"/>
      <c r="R1114" s="97" t="str">
        <f>IF(AND(A1114&lt;&gt;0,B1114&lt;&gt;0,D1114&lt;&gt;0,C1114&lt;&gt;0,N1114&lt;&gt;0),(vol_de_nuit(B1114,D1114,A1114,C1114,N1114/24)*24),"")</f>
        <v/>
      </c>
      <c r="S1114" s="98"/>
      <c r="T1114" s="95"/>
      <c r="U1114" s="99"/>
      <c r="V1114" s="100"/>
      <c r="W1114" s="101"/>
      <c r="X1114" s="116" t="str">
        <f>IFERROR(IF(AND(VLOOKUP($F1114,'Aircraft list'!$A$4:$G$39,2,FALSE)="YES",VLOOKUP($F1114,'Aircraft list'!$A$4:$G$39,4,FALSE)="YES"),T1114,""),"")</f>
        <v/>
      </c>
      <c r="Y1114" s="115" t="str">
        <f>IFERROR(IF(AND(VLOOKUP($F1114,'Aircraft list'!$A$4:$G$39,2,FALSE)="YES",VLOOKUP($F1114,'Aircraft list'!$A$4:$G$39,4,FALSE)="YES"),V1114,""),"")</f>
        <v/>
      </c>
      <c r="Z1114" s="116" t="str">
        <f>IFERROR(IF(AND(VLOOKUP($F1114,'Aircraft list'!$A$4:$G$39,3,FALSE)="YES",VLOOKUP($F1114,'Aircraft list'!$A$4:$G$39,4,FALSE)="YES"),T1114,""),"")</f>
        <v/>
      </c>
      <c r="AA1114" s="115" t="str">
        <f>IFERROR(IF(AND(VLOOKUP($F1114,'Aircraft list'!$A$4:$G$39,3,FALSE)="YES",VLOOKUP($F1114,'Aircraft list'!$A$4:$G$39,4,FALSE)="YES"),V1114,""),"")</f>
        <v/>
      </c>
      <c r="AB1114" s="116" t="str">
        <f>IFERROR(IF(AND(VLOOKUP($F1114,'Aircraft list'!$A$4:$G$39,2,FALSE)="YES",VLOOKUP($F1114,'Aircraft list'!$A$4:$G$39,6,FALSE)="YES"),T1114,""),"")</f>
        <v/>
      </c>
      <c r="AC1114" s="115" t="str">
        <f>IFERROR(IF(AND(VLOOKUP($F1114,'Aircraft list'!$A$4:$G$39,2,FALSE)="YES",VLOOKUP($F1114,'Aircraft list'!$A$4:$G$39,6,FALSE)="YES"),V1114,""),"")</f>
        <v/>
      </c>
      <c r="AD1114" s="116" t="str">
        <f>IFERROR(IF(AND(VLOOKUP($F1114,'Aircraft list'!$A$4:$G$39,3,FALSE)="YES",VLOOKUP($F1114,'Aircraft list'!$A$4:$G$39,6,FALSE)="YES"),T1114,""),"")</f>
        <v/>
      </c>
      <c r="AE1114" s="117" t="str">
        <f>IFERROR(IF(AND(VLOOKUP($F1114,'Aircraft list'!$A$4:$G$39,3,FALSE)="YES",VLOOKUP($F1114,'Aircraft list'!$A$4:$G$39,6,FALSE)="YES"),U1114,""),"")</f>
        <v/>
      </c>
      <c r="AF1114" s="115" t="str">
        <f>IFERROR(IF(AND(VLOOKUP($F1114,'Aircraft list'!$A$4:$G$39,3,FALSE)="YES",VLOOKUP($F1114,'Aircraft list'!$A$4:$G$39,6,FALSE)="YES"),V1114,""),"")</f>
        <v/>
      </c>
      <c r="AG1114" s="116" t="str">
        <f>IFERROR(IF(VLOOKUP($F1114,'Aircraft list'!$A$4:$G$39,5,FALSE)="YES",T1114,""),"")</f>
        <v/>
      </c>
      <c r="AH1114" s="117" t="str">
        <f>IFERROR(IF(VLOOKUP($F1114,'Aircraft list'!$A$4:$G$39,5,FALSE)="YES",U1114,""),"")</f>
        <v/>
      </c>
      <c r="AI1114" s="115" t="str">
        <f>IFERROR(IF(VLOOKUP($F1114,'Aircraft list'!$A$4:$G$39,5,FALSE)="YES",V1114,""),"")</f>
        <v/>
      </c>
      <c r="AJ1114" s="101"/>
      <c r="AK1114" s="101"/>
      <c r="AL1114" s="101"/>
      <c r="AM1114" s="102" t="str">
        <f>IFERROR(IF(VLOOKUP($F1114,'Aircraft list'!$A$4:$G$39,7,FALSE)="YES",N1114,""),"")</f>
        <v/>
      </c>
      <c r="AN1114" s="112"/>
      <c r="AO1114" s="101"/>
      <c r="AP1114" s="101"/>
      <c r="AQ1114" s="101"/>
      <c r="AR1114" s="111"/>
      <c r="AS1114" s="102"/>
      <c r="AT1114" s="102"/>
    </row>
    <row r="1115" spans="1:46" s="50" customFormat="1">
      <c r="A1115" s="84"/>
      <c r="B1115" s="75"/>
      <c r="C1115" s="76"/>
      <c r="D1115" s="77"/>
      <c r="E1115" s="73" t="str">
        <f t="shared" si="54"/>
        <v/>
      </c>
      <c r="F1115" s="79"/>
      <c r="G1115" s="80"/>
      <c r="H1115" s="50" t="str">
        <f>IFERROR(IF(VLOOKUP(F1115,'Aircraft list'!$A$4:$T$59, 3,FALSE)="YES", "ME", "SE" )," ")</f>
        <v xml:space="preserve"> </v>
      </c>
      <c r="I1115" s="80"/>
      <c r="J1115" s="81" t="str">
        <f ca="1">IFERROR(IF(AND(
MOD(C1115-fctlontodouble(VLOOKUP(B1115,#REF!,4,FALSE))/360,1)&gt;=MOD((((MID((MID((IF(ISERR(A1115),"",fctsoleil(A1115,fctlattodouble(VLOOKUP(B1115,#REF!,3,FALSE)),fctlontodouble(VLOOKUP(B1115,#REF!,4,FALSE)),FALSE))),1,4)),1,2))*60+MID((MID((IF(ISERR(A1115),"",fctsoleil(A1115,fctlattodouble(VLOOKUP(B1115,#REF!,3,FALSE)),fctlontodouble(VLOOKUP(B1115,#REF!,4,FALSE)),FALSE))),1,4)),3,4))/(60*24))-fctlontodouble(VLOOKUP(B1115,#REF!,4,FALSE))/360,1),
MOD(C1115-fctlontodouble(VLOOKUP(B1115,#REF!,4,FALSE))/360,1)&lt;MOD((((MID((MID((IF(ISERR(A1115),"",fctsoleil(A1115,fctlattodouble(VLOOKUP(B1115,#REF!,3,FALSE)),fctlontodouble(VLOOKUP(B1115,#REF!,4,FALSE)),FALSE))),7,4)),1,2))*60+MID((MID((IF(ISERR(A1115),"",fctsoleil(A1115,fctlattodouble(VLOOKUP(B1115,#REF!,3,FALSE)),fctlontodouble(VLOOKUP(B1115,#REF!,4,FALSE)),FALSE))),7,4)),3,4))/(60*24))-fctlontodouble(VLOOKUP(B1115,#REF!,4,FALSE))/360,1)
),1,""),"")</f>
        <v/>
      </c>
      <c r="K1115" s="82" t="str">
        <f t="shared" si="55"/>
        <v/>
      </c>
      <c r="L1115" s="79" t="str">
        <f ca="1">IFERROR(IF(AND(
MOD(E1115-fctlontodouble(VLOOKUP(D1115,#REF!,4,FALSE))/360,1)&gt;=MOD((((MID((MID((IF(ISERR(A1115),"",fctsoleil(A1115,fctlattodouble(VLOOKUP(D1115,#REF!,3,FALSE)),fctlontodouble(VLOOKUP(D1115,#REF!,4,FALSE)),FALSE))),1,4)),1,2))*60+MID((MID((IF(ISERR(A1115),"",fctsoleil(A1115,fctlattodouble(VLOOKUP(D1115,#REF!,3,FALSE)),fctlontodouble(VLOOKUP(D1115,#REF!,4,FALSE)),FALSE))),1,4)),3,4))/(60*24))-fctlontodouble(VLOOKUP(D1115,#REF!,4,FALSE))/360,1),
MOD(E1115-fctlontodouble(VLOOKUP(D1115,#REF!,4,FALSE))/360,1)&lt;MOD((((MID((MID((IF(ISERR(A1115),"",fctsoleil(A1115,fctlattodouble(VLOOKUP(D1115,#REF!,3,FALSE)),fctlontodouble(VLOOKUP(D1115,#REF!,4,FALSE)),FALSE))),7,4)),1,2))*60+MID((MID((IF(ISERR(A1115),"",fctsoleil(A1115,fctlattodouble(VLOOKUP(D1115,#REF!,3,FALSE)),fctlontodouble(VLOOKUP(D1115,#REF!,4,FALSE)),FALSE))),7,4)),3,4))/(60*24))-fctlontodouble(VLOOKUP(D1115,#REF!,4,FALSE))/360,1)
),1," "),"")</f>
        <v/>
      </c>
      <c r="M1115" s="79" t="str">
        <f t="shared" si="56"/>
        <v/>
      </c>
      <c r="N1115" s="94"/>
      <c r="O1115" s="83"/>
      <c r="P1115" s="95"/>
      <c r="Q1115" s="96"/>
      <c r="R1115" s="97" t="str">
        <f>IF(AND(A1115&lt;&gt;0,B1115&lt;&gt;0,D1115&lt;&gt;0,C1115&lt;&gt;0,N1115&lt;&gt;0),(vol_de_nuit(B1115,D1115,A1115,C1115,N1115/24)*24),"")</f>
        <v/>
      </c>
      <c r="S1115" s="98"/>
      <c r="T1115" s="95"/>
      <c r="U1115" s="99"/>
      <c r="V1115" s="100"/>
      <c r="W1115" s="101"/>
      <c r="X1115" s="116" t="str">
        <f>IFERROR(IF(AND(VLOOKUP($F1115,'Aircraft list'!$A$4:$G$39,2,FALSE)="YES",VLOOKUP($F1115,'Aircraft list'!$A$4:$G$39,4,FALSE)="YES"),T1115,""),"")</f>
        <v/>
      </c>
      <c r="Y1115" s="115" t="str">
        <f>IFERROR(IF(AND(VLOOKUP($F1115,'Aircraft list'!$A$4:$G$39,2,FALSE)="YES",VLOOKUP($F1115,'Aircraft list'!$A$4:$G$39,4,FALSE)="YES"),V1115,""),"")</f>
        <v/>
      </c>
      <c r="Z1115" s="116" t="str">
        <f>IFERROR(IF(AND(VLOOKUP($F1115,'Aircraft list'!$A$4:$G$39,3,FALSE)="YES",VLOOKUP($F1115,'Aircraft list'!$A$4:$G$39,4,FALSE)="YES"),T1115,""),"")</f>
        <v/>
      </c>
      <c r="AA1115" s="115" t="str">
        <f>IFERROR(IF(AND(VLOOKUP($F1115,'Aircraft list'!$A$4:$G$39,3,FALSE)="YES",VLOOKUP($F1115,'Aircraft list'!$A$4:$G$39,4,FALSE)="YES"),V1115,""),"")</f>
        <v/>
      </c>
      <c r="AB1115" s="116" t="str">
        <f>IFERROR(IF(AND(VLOOKUP($F1115,'Aircraft list'!$A$4:$G$39,2,FALSE)="YES",VLOOKUP($F1115,'Aircraft list'!$A$4:$G$39,6,FALSE)="YES"),T1115,""),"")</f>
        <v/>
      </c>
      <c r="AC1115" s="115" t="str">
        <f>IFERROR(IF(AND(VLOOKUP($F1115,'Aircraft list'!$A$4:$G$39,2,FALSE)="YES",VLOOKUP($F1115,'Aircraft list'!$A$4:$G$39,6,FALSE)="YES"),V1115,""),"")</f>
        <v/>
      </c>
      <c r="AD1115" s="116" t="str">
        <f>IFERROR(IF(AND(VLOOKUP($F1115,'Aircraft list'!$A$4:$G$39,3,FALSE)="YES",VLOOKUP($F1115,'Aircraft list'!$A$4:$G$39,6,FALSE)="YES"),T1115,""),"")</f>
        <v/>
      </c>
      <c r="AE1115" s="117" t="str">
        <f>IFERROR(IF(AND(VLOOKUP($F1115,'Aircraft list'!$A$4:$G$39,3,FALSE)="YES",VLOOKUP($F1115,'Aircraft list'!$A$4:$G$39,6,FALSE)="YES"),U1115,""),"")</f>
        <v/>
      </c>
      <c r="AF1115" s="115" t="str">
        <f>IFERROR(IF(AND(VLOOKUP($F1115,'Aircraft list'!$A$4:$G$39,3,FALSE)="YES",VLOOKUP($F1115,'Aircraft list'!$A$4:$G$39,6,FALSE)="YES"),V1115,""),"")</f>
        <v/>
      </c>
      <c r="AG1115" s="116" t="str">
        <f>IFERROR(IF(VLOOKUP($F1115,'Aircraft list'!$A$4:$G$39,5,FALSE)="YES",T1115,""),"")</f>
        <v/>
      </c>
      <c r="AH1115" s="117" t="str">
        <f>IFERROR(IF(VLOOKUP($F1115,'Aircraft list'!$A$4:$G$39,5,FALSE)="YES",U1115,""),"")</f>
        <v/>
      </c>
      <c r="AI1115" s="115" t="str">
        <f>IFERROR(IF(VLOOKUP($F1115,'Aircraft list'!$A$4:$G$39,5,FALSE)="YES",V1115,""),"")</f>
        <v/>
      </c>
      <c r="AJ1115" s="101"/>
      <c r="AK1115" s="101"/>
      <c r="AL1115" s="101"/>
      <c r="AM1115" s="102" t="str">
        <f>IFERROR(IF(VLOOKUP($F1115,'Aircraft list'!$A$4:$G$39,7,FALSE)="YES",N1115,""),"")</f>
        <v/>
      </c>
      <c r="AN1115" s="112"/>
      <c r="AO1115" s="101"/>
      <c r="AP1115" s="101"/>
      <c r="AQ1115" s="101"/>
      <c r="AR1115" s="111"/>
      <c r="AS1115" s="102"/>
      <c r="AT1115" s="102"/>
    </row>
    <row r="1116" spans="1:46" s="50" customFormat="1">
      <c r="A1116" s="84"/>
      <c r="B1116" s="75"/>
      <c r="C1116" s="76"/>
      <c r="D1116" s="77"/>
      <c r="E1116" s="73" t="str">
        <f t="shared" si="54"/>
        <v/>
      </c>
      <c r="F1116" s="79"/>
      <c r="G1116" s="80"/>
      <c r="H1116" s="50" t="str">
        <f>IFERROR(IF(VLOOKUP(F1116,'Aircraft list'!$A$4:$T$59, 3,FALSE)="YES", "ME", "SE" )," ")</f>
        <v xml:space="preserve"> </v>
      </c>
      <c r="I1116" s="80"/>
      <c r="J1116" s="81" t="str">
        <f ca="1">IFERROR(IF(AND(
MOD(C1116-fctlontodouble(VLOOKUP(B1116,#REF!,4,FALSE))/360,1)&gt;=MOD((((MID((MID((IF(ISERR(A1116),"",fctsoleil(A1116,fctlattodouble(VLOOKUP(B1116,#REF!,3,FALSE)),fctlontodouble(VLOOKUP(B1116,#REF!,4,FALSE)),FALSE))),1,4)),1,2))*60+MID((MID((IF(ISERR(A1116),"",fctsoleil(A1116,fctlattodouble(VLOOKUP(B1116,#REF!,3,FALSE)),fctlontodouble(VLOOKUP(B1116,#REF!,4,FALSE)),FALSE))),1,4)),3,4))/(60*24))-fctlontodouble(VLOOKUP(B1116,#REF!,4,FALSE))/360,1),
MOD(C1116-fctlontodouble(VLOOKUP(B1116,#REF!,4,FALSE))/360,1)&lt;MOD((((MID((MID((IF(ISERR(A1116),"",fctsoleil(A1116,fctlattodouble(VLOOKUP(B1116,#REF!,3,FALSE)),fctlontodouble(VLOOKUP(B1116,#REF!,4,FALSE)),FALSE))),7,4)),1,2))*60+MID((MID((IF(ISERR(A1116),"",fctsoleil(A1116,fctlattodouble(VLOOKUP(B1116,#REF!,3,FALSE)),fctlontodouble(VLOOKUP(B1116,#REF!,4,FALSE)),FALSE))),7,4)),3,4))/(60*24))-fctlontodouble(VLOOKUP(B1116,#REF!,4,FALSE))/360,1)
),1,""),"")</f>
        <v/>
      </c>
      <c r="K1116" s="82" t="str">
        <f t="shared" si="55"/>
        <v/>
      </c>
      <c r="L1116" s="79" t="str">
        <f ca="1">IFERROR(IF(AND(
MOD(E1116-fctlontodouble(VLOOKUP(D1116,#REF!,4,FALSE))/360,1)&gt;=MOD((((MID((MID((IF(ISERR(A1116),"",fctsoleil(A1116,fctlattodouble(VLOOKUP(D1116,#REF!,3,FALSE)),fctlontodouble(VLOOKUP(D1116,#REF!,4,FALSE)),FALSE))),1,4)),1,2))*60+MID((MID((IF(ISERR(A1116),"",fctsoleil(A1116,fctlattodouble(VLOOKUP(D1116,#REF!,3,FALSE)),fctlontodouble(VLOOKUP(D1116,#REF!,4,FALSE)),FALSE))),1,4)),3,4))/(60*24))-fctlontodouble(VLOOKUP(D1116,#REF!,4,FALSE))/360,1),
MOD(E1116-fctlontodouble(VLOOKUP(D1116,#REF!,4,FALSE))/360,1)&lt;MOD((((MID((MID((IF(ISERR(A1116),"",fctsoleil(A1116,fctlattodouble(VLOOKUP(D1116,#REF!,3,FALSE)),fctlontodouble(VLOOKUP(D1116,#REF!,4,FALSE)),FALSE))),7,4)),1,2))*60+MID((MID((IF(ISERR(A1116),"",fctsoleil(A1116,fctlattodouble(VLOOKUP(D1116,#REF!,3,FALSE)),fctlontodouble(VLOOKUP(D1116,#REF!,4,FALSE)),FALSE))),7,4)),3,4))/(60*24))-fctlontodouble(VLOOKUP(D1116,#REF!,4,FALSE))/360,1)
),1," "),"")</f>
        <v/>
      </c>
      <c r="M1116" s="79" t="str">
        <f t="shared" si="56"/>
        <v/>
      </c>
      <c r="N1116" s="94"/>
      <c r="O1116" s="83"/>
      <c r="P1116" s="95"/>
      <c r="Q1116" s="96"/>
      <c r="R1116" s="97" t="str">
        <f>IF(AND(A1116&lt;&gt;0,B1116&lt;&gt;0,D1116&lt;&gt;0,C1116&lt;&gt;0,N1116&lt;&gt;0),(vol_de_nuit(B1116,D1116,A1116,C1116,N1116/24)*24),"")</f>
        <v/>
      </c>
      <c r="S1116" s="98"/>
      <c r="T1116" s="95"/>
      <c r="U1116" s="99"/>
      <c r="V1116" s="100"/>
      <c r="W1116" s="101"/>
      <c r="X1116" s="116" t="str">
        <f>IFERROR(IF(AND(VLOOKUP($F1116,'Aircraft list'!$A$4:$G$39,2,FALSE)="YES",VLOOKUP($F1116,'Aircraft list'!$A$4:$G$39,4,FALSE)="YES"),T1116,""),"")</f>
        <v/>
      </c>
      <c r="Y1116" s="115" t="str">
        <f>IFERROR(IF(AND(VLOOKUP($F1116,'Aircraft list'!$A$4:$G$39,2,FALSE)="YES",VLOOKUP($F1116,'Aircraft list'!$A$4:$G$39,4,FALSE)="YES"),V1116,""),"")</f>
        <v/>
      </c>
      <c r="Z1116" s="116" t="str">
        <f>IFERROR(IF(AND(VLOOKUP($F1116,'Aircraft list'!$A$4:$G$39,3,FALSE)="YES",VLOOKUP($F1116,'Aircraft list'!$A$4:$G$39,4,FALSE)="YES"),T1116,""),"")</f>
        <v/>
      </c>
      <c r="AA1116" s="115" t="str">
        <f>IFERROR(IF(AND(VLOOKUP($F1116,'Aircraft list'!$A$4:$G$39,3,FALSE)="YES",VLOOKUP($F1116,'Aircraft list'!$A$4:$G$39,4,FALSE)="YES"),V1116,""),"")</f>
        <v/>
      </c>
      <c r="AB1116" s="116" t="str">
        <f>IFERROR(IF(AND(VLOOKUP($F1116,'Aircraft list'!$A$4:$G$39,2,FALSE)="YES",VLOOKUP($F1116,'Aircraft list'!$A$4:$G$39,6,FALSE)="YES"),T1116,""),"")</f>
        <v/>
      </c>
      <c r="AC1116" s="115" t="str">
        <f>IFERROR(IF(AND(VLOOKUP($F1116,'Aircraft list'!$A$4:$G$39,2,FALSE)="YES",VLOOKUP($F1116,'Aircraft list'!$A$4:$G$39,6,FALSE)="YES"),V1116,""),"")</f>
        <v/>
      </c>
      <c r="AD1116" s="116" t="str">
        <f>IFERROR(IF(AND(VLOOKUP($F1116,'Aircraft list'!$A$4:$G$39,3,FALSE)="YES",VLOOKUP($F1116,'Aircraft list'!$A$4:$G$39,6,FALSE)="YES"),T1116,""),"")</f>
        <v/>
      </c>
      <c r="AE1116" s="117" t="str">
        <f>IFERROR(IF(AND(VLOOKUP($F1116,'Aircraft list'!$A$4:$G$39,3,FALSE)="YES",VLOOKUP($F1116,'Aircraft list'!$A$4:$G$39,6,FALSE)="YES"),U1116,""),"")</f>
        <v/>
      </c>
      <c r="AF1116" s="115" t="str">
        <f>IFERROR(IF(AND(VLOOKUP($F1116,'Aircraft list'!$A$4:$G$39,3,FALSE)="YES",VLOOKUP($F1116,'Aircraft list'!$A$4:$G$39,6,FALSE)="YES"),V1116,""),"")</f>
        <v/>
      </c>
      <c r="AG1116" s="116" t="str">
        <f>IFERROR(IF(VLOOKUP($F1116,'Aircraft list'!$A$4:$G$39,5,FALSE)="YES",T1116,""),"")</f>
        <v/>
      </c>
      <c r="AH1116" s="117" t="str">
        <f>IFERROR(IF(VLOOKUP($F1116,'Aircraft list'!$A$4:$G$39,5,FALSE)="YES",U1116,""),"")</f>
        <v/>
      </c>
      <c r="AI1116" s="115" t="str">
        <f>IFERROR(IF(VLOOKUP($F1116,'Aircraft list'!$A$4:$G$39,5,FALSE)="YES",V1116,""),"")</f>
        <v/>
      </c>
      <c r="AJ1116" s="101"/>
      <c r="AK1116" s="101"/>
      <c r="AL1116" s="101"/>
      <c r="AM1116" s="102" t="str">
        <f>IFERROR(IF(VLOOKUP($F1116,'Aircraft list'!$A$4:$G$39,7,FALSE)="YES",N1116,""),"")</f>
        <v/>
      </c>
      <c r="AN1116" s="112"/>
      <c r="AO1116" s="101"/>
      <c r="AP1116" s="101"/>
      <c r="AQ1116" s="101"/>
      <c r="AR1116" s="111"/>
      <c r="AS1116" s="102"/>
      <c r="AT1116" s="102"/>
    </row>
    <row r="1117" spans="1:46" s="50" customFormat="1">
      <c r="A1117" s="84"/>
      <c r="B1117" s="75"/>
      <c r="C1117" s="76"/>
      <c r="D1117" s="77"/>
      <c r="E1117" s="73" t="str">
        <f t="shared" si="54"/>
        <v/>
      </c>
      <c r="F1117" s="79"/>
      <c r="G1117" s="80"/>
      <c r="H1117" s="50" t="str">
        <f>IFERROR(IF(VLOOKUP(F1117,'Aircraft list'!$A$4:$T$59, 3,FALSE)="YES", "ME", "SE" )," ")</f>
        <v xml:space="preserve"> </v>
      </c>
      <c r="I1117" s="80"/>
      <c r="J1117" s="81" t="str">
        <f ca="1">IFERROR(IF(AND(
MOD(C1117-fctlontodouble(VLOOKUP(B1117,#REF!,4,FALSE))/360,1)&gt;=MOD((((MID((MID((IF(ISERR(A1117),"",fctsoleil(A1117,fctlattodouble(VLOOKUP(B1117,#REF!,3,FALSE)),fctlontodouble(VLOOKUP(B1117,#REF!,4,FALSE)),FALSE))),1,4)),1,2))*60+MID((MID((IF(ISERR(A1117),"",fctsoleil(A1117,fctlattodouble(VLOOKUP(B1117,#REF!,3,FALSE)),fctlontodouble(VLOOKUP(B1117,#REF!,4,FALSE)),FALSE))),1,4)),3,4))/(60*24))-fctlontodouble(VLOOKUP(B1117,#REF!,4,FALSE))/360,1),
MOD(C1117-fctlontodouble(VLOOKUP(B1117,#REF!,4,FALSE))/360,1)&lt;MOD((((MID((MID((IF(ISERR(A1117),"",fctsoleil(A1117,fctlattodouble(VLOOKUP(B1117,#REF!,3,FALSE)),fctlontodouble(VLOOKUP(B1117,#REF!,4,FALSE)),FALSE))),7,4)),1,2))*60+MID((MID((IF(ISERR(A1117),"",fctsoleil(A1117,fctlattodouble(VLOOKUP(B1117,#REF!,3,FALSE)),fctlontodouble(VLOOKUP(B1117,#REF!,4,FALSE)),FALSE))),7,4)),3,4))/(60*24))-fctlontodouble(VLOOKUP(B1117,#REF!,4,FALSE))/360,1)
),1,""),"")</f>
        <v/>
      </c>
      <c r="K1117" s="82" t="str">
        <f t="shared" si="55"/>
        <v/>
      </c>
      <c r="L1117" s="79" t="str">
        <f ca="1">IFERROR(IF(AND(
MOD(E1117-fctlontodouble(VLOOKUP(D1117,#REF!,4,FALSE))/360,1)&gt;=MOD((((MID((MID((IF(ISERR(A1117),"",fctsoleil(A1117,fctlattodouble(VLOOKUP(D1117,#REF!,3,FALSE)),fctlontodouble(VLOOKUP(D1117,#REF!,4,FALSE)),FALSE))),1,4)),1,2))*60+MID((MID((IF(ISERR(A1117),"",fctsoleil(A1117,fctlattodouble(VLOOKUP(D1117,#REF!,3,FALSE)),fctlontodouble(VLOOKUP(D1117,#REF!,4,FALSE)),FALSE))),1,4)),3,4))/(60*24))-fctlontodouble(VLOOKUP(D1117,#REF!,4,FALSE))/360,1),
MOD(E1117-fctlontodouble(VLOOKUP(D1117,#REF!,4,FALSE))/360,1)&lt;MOD((((MID((MID((IF(ISERR(A1117),"",fctsoleil(A1117,fctlattodouble(VLOOKUP(D1117,#REF!,3,FALSE)),fctlontodouble(VLOOKUP(D1117,#REF!,4,FALSE)),FALSE))),7,4)),1,2))*60+MID((MID((IF(ISERR(A1117),"",fctsoleil(A1117,fctlattodouble(VLOOKUP(D1117,#REF!,3,FALSE)),fctlontodouble(VLOOKUP(D1117,#REF!,4,FALSE)),FALSE))),7,4)),3,4))/(60*24))-fctlontodouble(VLOOKUP(D1117,#REF!,4,FALSE))/360,1)
),1," "),"")</f>
        <v/>
      </c>
      <c r="M1117" s="79" t="str">
        <f t="shared" si="56"/>
        <v/>
      </c>
      <c r="N1117" s="94"/>
      <c r="O1117" s="83"/>
      <c r="P1117" s="95"/>
      <c r="Q1117" s="96"/>
      <c r="R1117" s="97" t="str">
        <f>IF(AND(A1117&lt;&gt;0,B1117&lt;&gt;0,D1117&lt;&gt;0,C1117&lt;&gt;0,N1117&lt;&gt;0),(vol_de_nuit(B1117,D1117,A1117,C1117,N1117/24)*24),"")</f>
        <v/>
      </c>
      <c r="S1117" s="98"/>
      <c r="T1117" s="95"/>
      <c r="U1117" s="99"/>
      <c r="V1117" s="100"/>
      <c r="W1117" s="101"/>
      <c r="X1117" s="116" t="str">
        <f>IFERROR(IF(AND(VLOOKUP($F1117,'Aircraft list'!$A$4:$G$39,2,FALSE)="YES",VLOOKUP($F1117,'Aircraft list'!$A$4:$G$39,4,FALSE)="YES"),T1117,""),"")</f>
        <v/>
      </c>
      <c r="Y1117" s="115" t="str">
        <f>IFERROR(IF(AND(VLOOKUP($F1117,'Aircraft list'!$A$4:$G$39,2,FALSE)="YES",VLOOKUP($F1117,'Aircraft list'!$A$4:$G$39,4,FALSE)="YES"),V1117,""),"")</f>
        <v/>
      </c>
      <c r="Z1117" s="116" t="str">
        <f>IFERROR(IF(AND(VLOOKUP($F1117,'Aircraft list'!$A$4:$G$39,3,FALSE)="YES",VLOOKUP($F1117,'Aircraft list'!$A$4:$G$39,4,FALSE)="YES"),T1117,""),"")</f>
        <v/>
      </c>
      <c r="AA1117" s="115" t="str">
        <f>IFERROR(IF(AND(VLOOKUP($F1117,'Aircraft list'!$A$4:$G$39,3,FALSE)="YES",VLOOKUP($F1117,'Aircraft list'!$A$4:$G$39,4,FALSE)="YES"),V1117,""),"")</f>
        <v/>
      </c>
      <c r="AB1117" s="116" t="str">
        <f>IFERROR(IF(AND(VLOOKUP($F1117,'Aircraft list'!$A$4:$G$39,2,FALSE)="YES",VLOOKUP($F1117,'Aircraft list'!$A$4:$G$39,6,FALSE)="YES"),T1117,""),"")</f>
        <v/>
      </c>
      <c r="AC1117" s="115" t="str">
        <f>IFERROR(IF(AND(VLOOKUP($F1117,'Aircraft list'!$A$4:$G$39,2,FALSE)="YES",VLOOKUP($F1117,'Aircraft list'!$A$4:$G$39,6,FALSE)="YES"),V1117,""),"")</f>
        <v/>
      </c>
      <c r="AD1117" s="116" t="str">
        <f>IFERROR(IF(AND(VLOOKUP($F1117,'Aircraft list'!$A$4:$G$39,3,FALSE)="YES",VLOOKUP($F1117,'Aircraft list'!$A$4:$G$39,6,FALSE)="YES"),T1117,""),"")</f>
        <v/>
      </c>
      <c r="AE1117" s="117" t="str">
        <f>IFERROR(IF(AND(VLOOKUP($F1117,'Aircraft list'!$A$4:$G$39,3,FALSE)="YES",VLOOKUP($F1117,'Aircraft list'!$A$4:$G$39,6,FALSE)="YES"),U1117,""),"")</f>
        <v/>
      </c>
      <c r="AF1117" s="115" t="str">
        <f>IFERROR(IF(AND(VLOOKUP($F1117,'Aircraft list'!$A$4:$G$39,3,FALSE)="YES",VLOOKUP($F1117,'Aircraft list'!$A$4:$G$39,6,FALSE)="YES"),V1117,""),"")</f>
        <v/>
      </c>
      <c r="AG1117" s="116" t="str">
        <f>IFERROR(IF(VLOOKUP($F1117,'Aircraft list'!$A$4:$G$39,5,FALSE)="YES",T1117,""),"")</f>
        <v/>
      </c>
      <c r="AH1117" s="117" t="str">
        <f>IFERROR(IF(VLOOKUP($F1117,'Aircraft list'!$A$4:$G$39,5,FALSE)="YES",U1117,""),"")</f>
        <v/>
      </c>
      <c r="AI1117" s="115" t="str">
        <f>IFERROR(IF(VLOOKUP($F1117,'Aircraft list'!$A$4:$G$39,5,FALSE)="YES",V1117,""),"")</f>
        <v/>
      </c>
      <c r="AJ1117" s="101"/>
      <c r="AK1117" s="101"/>
      <c r="AL1117" s="101"/>
      <c r="AM1117" s="102" t="str">
        <f>IFERROR(IF(VLOOKUP($F1117,'Aircraft list'!$A$4:$G$39,7,FALSE)="YES",N1117,""),"")</f>
        <v/>
      </c>
      <c r="AN1117" s="112"/>
      <c r="AO1117" s="101"/>
      <c r="AP1117" s="101"/>
      <c r="AQ1117" s="101"/>
      <c r="AR1117" s="111"/>
      <c r="AS1117" s="102"/>
      <c r="AT1117" s="102"/>
    </row>
    <row r="1118" spans="1:46" s="50" customFormat="1">
      <c r="A1118" s="84"/>
      <c r="B1118" s="75"/>
      <c r="C1118" s="76"/>
      <c r="D1118" s="77"/>
      <c r="E1118" s="73" t="str">
        <f t="shared" si="54"/>
        <v/>
      </c>
      <c r="F1118" s="79"/>
      <c r="G1118" s="80"/>
      <c r="H1118" s="50" t="str">
        <f>IFERROR(IF(VLOOKUP(F1118,'Aircraft list'!$A$4:$T$59, 3,FALSE)="YES", "ME", "SE" )," ")</f>
        <v xml:space="preserve"> </v>
      </c>
      <c r="I1118" s="80"/>
      <c r="J1118" s="81" t="str">
        <f ca="1">IFERROR(IF(AND(
MOD(C1118-fctlontodouble(VLOOKUP(B1118,#REF!,4,FALSE))/360,1)&gt;=MOD((((MID((MID((IF(ISERR(A1118),"",fctsoleil(A1118,fctlattodouble(VLOOKUP(B1118,#REF!,3,FALSE)),fctlontodouble(VLOOKUP(B1118,#REF!,4,FALSE)),FALSE))),1,4)),1,2))*60+MID((MID((IF(ISERR(A1118),"",fctsoleil(A1118,fctlattodouble(VLOOKUP(B1118,#REF!,3,FALSE)),fctlontodouble(VLOOKUP(B1118,#REF!,4,FALSE)),FALSE))),1,4)),3,4))/(60*24))-fctlontodouble(VLOOKUP(B1118,#REF!,4,FALSE))/360,1),
MOD(C1118-fctlontodouble(VLOOKUP(B1118,#REF!,4,FALSE))/360,1)&lt;MOD((((MID((MID((IF(ISERR(A1118),"",fctsoleil(A1118,fctlattodouble(VLOOKUP(B1118,#REF!,3,FALSE)),fctlontodouble(VLOOKUP(B1118,#REF!,4,FALSE)),FALSE))),7,4)),1,2))*60+MID((MID((IF(ISERR(A1118),"",fctsoleil(A1118,fctlattodouble(VLOOKUP(B1118,#REF!,3,FALSE)),fctlontodouble(VLOOKUP(B1118,#REF!,4,FALSE)),FALSE))),7,4)),3,4))/(60*24))-fctlontodouble(VLOOKUP(B1118,#REF!,4,FALSE))/360,1)
),1,""),"")</f>
        <v/>
      </c>
      <c r="K1118" s="82" t="str">
        <f t="shared" si="55"/>
        <v/>
      </c>
      <c r="L1118" s="79" t="str">
        <f ca="1">IFERROR(IF(AND(
MOD(E1118-fctlontodouble(VLOOKUP(D1118,#REF!,4,FALSE))/360,1)&gt;=MOD((((MID((MID((IF(ISERR(A1118),"",fctsoleil(A1118,fctlattodouble(VLOOKUP(D1118,#REF!,3,FALSE)),fctlontodouble(VLOOKUP(D1118,#REF!,4,FALSE)),FALSE))),1,4)),1,2))*60+MID((MID((IF(ISERR(A1118),"",fctsoleil(A1118,fctlattodouble(VLOOKUP(D1118,#REF!,3,FALSE)),fctlontodouble(VLOOKUP(D1118,#REF!,4,FALSE)),FALSE))),1,4)),3,4))/(60*24))-fctlontodouble(VLOOKUP(D1118,#REF!,4,FALSE))/360,1),
MOD(E1118-fctlontodouble(VLOOKUP(D1118,#REF!,4,FALSE))/360,1)&lt;MOD((((MID((MID((IF(ISERR(A1118),"",fctsoleil(A1118,fctlattodouble(VLOOKUP(D1118,#REF!,3,FALSE)),fctlontodouble(VLOOKUP(D1118,#REF!,4,FALSE)),FALSE))),7,4)),1,2))*60+MID((MID((IF(ISERR(A1118),"",fctsoleil(A1118,fctlattodouble(VLOOKUP(D1118,#REF!,3,FALSE)),fctlontodouble(VLOOKUP(D1118,#REF!,4,FALSE)),FALSE))),7,4)),3,4))/(60*24))-fctlontodouble(VLOOKUP(D1118,#REF!,4,FALSE))/360,1)
),1," "),"")</f>
        <v/>
      </c>
      <c r="M1118" s="79" t="str">
        <f t="shared" si="56"/>
        <v/>
      </c>
      <c r="N1118" s="94"/>
      <c r="O1118" s="83"/>
      <c r="P1118" s="95"/>
      <c r="Q1118" s="96"/>
      <c r="R1118" s="97" t="str">
        <f>IF(AND(A1118&lt;&gt;0,B1118&lt;&gt;0,D1118&lt;&gt;0,C1118&lt;&gt;0,N1118&lt;&gt;0),(vol_de_nuit(B1118,D1118,A1118,C1118,N1118/24)*24),"")</f>
        <v/>
      </c>
      <c r="S1118" s="98"/>
      <c r="T1118" s="95"/>
      <c r="U1118" s="99"/>
      <c r="V1118" s="100"/>
      <c r="W1118" s="101"/>
      <c r="X1118" s="116" t="str">
        <f>IFERROR(IF(AND(VLOOKUP($F1118,'Aircraft list'!$A$4:$G$39,2,FALSE)="YES",VLOOKUP($F1118,'Aircraft list'!$A$4:$G$39,4,FALSE)="YES"),T1118,""),"")</f>
        <v/>
      </c>
      <c r="Y1118" s="115" t="str">
        <f>IFERROR(IF(AND(VLOOKUP($F1118,'Aircraft list'!$A$4:$G$39,2,FALSE)="YES",VLOOKUP($F1118,'Aircraft list'!$A$4:$G$39,4,FALSE)="YES"),V1118,""),"")</f>
        <v/>
      </c>
      <c r="Z1118" s="116" t="str">
        <f>IFERROR(IF(AND(VLOOKUP($F1118,'Aircraft list'!$A$4:$G$39,3,FALSE)="YES",VLOOKUP($F1118,'Aircraft list'!$A$4:$G$39,4,FALSE)="YES"),T1118,""),"")</f>
        <v/>
      </c>
      <c r="AA1118" s="115" t="str">
        <f>IFERROR(IF(AND(VLOOKUP($F1118,'Aircraft list'!$A$4:$G$39,3,FALSE)="YES",VLOOKUP($F1118,'Aircraft list'!$A$4:$G$39,4,FALSE)="YES"),V1118,""),"")</f>
        <v/>
      </c>
      <c r="AB1118" s="116" t="str">
        <f>IFERROR(IF(AND(VLOOKUP($F1118,'Aircraft list'!$A$4:$G$39,2,FALSE)="YES",VLOOKUP($F1118,'Aircraft list'!$A$4:$G$39,6,FALSE)="YES"),T1118,""),"")</f>
        <v/>
      </c>
      <c r="AC1118" s="115" t="str">
        <f>IFERROR(IF(AND(VLOOKUP($F1118,'Aircraft list'!$A$4:$G$39,2,FALSE)="YES",VLOOKUP($F1118,'Aircraft list'!$A$4:$G$39,6,FALSE)="YES"),V1118,""),"")</f>
        <v/>
      </c>
      <c r="AD1118" s="116" t="str">
        <f>IFERROR(IF(AND(VLOOKUP($F1118,'Aircraft list'!$A$4:$G$39,3,FALSE)="YES",VLOOKUP($F1118,'Aircraft list'!$A$4:$G$39,6,FALSE)="YES"),T1118,""),"")</f>
        <v/>
      </c>
      <c r="AE1118" s="117" t="str">
        <f>IFERROR(IF(AND(VLOOKUP($F1118,'Aircraft list'!$A$4:$G$39,3,FALSE)="YES",VLOOKUP($F1118,'Aircraft list'!$A$4:$G$39,6,FALSE)="YES"),U1118,""),"")</f>
        <v/>
      </c>
      <c r="AF1118" s="115" t="str">
        <f>IFERROR(IF(AND(VLOOKUP($F1118,'Aircraft list'!$A$4:$G$39,3,FALSE)="YES",VLOOKUP($F1118,'Aircraft list'!$A$4:$G$39,6,FALSE)="YES"),V1118,""),"")</f>
        <v/>
      </c>
      <c r="AG1118" s="116" t="str">
        <f>IFERROR(IF(VLOOKUP($F1118,'Aircraft list'!$A$4:$G$39,5,FALSE)="YES",T1118,""),"")</f>
        <v/>
      </c>
      <c r="AH1118" s="117" t="str">
        <f>IFERROR(IF(VLOOKUP($F1118,'Aircraft list'!$A$4:$G$39,5,FALSE)="YES",U1118,""),"")</f>
        <v/>
      </c>
      <c r="AI1118" s="115" t="str">
        <f>IFERROR(IF(VLOOKUP($F1118,'Aircraft list'!$A$4:$G$39,5,FALSE)="YES",V1118,""),"")</f>
        <v/>
      </c>
      <c r="AJ1118" s="101"/>
      <c r="AK1118" s="101"/>
      <c r="AL1118" s="101"/>
      <c r="AM1118" s="102" t="str">
        <f>IFERROR(IF(VLOOKUP($F1118,'Aircraft list'!$A$4:$G$39,7,FALSE)="YES",N1118,""),"")</f>
        <v/>
      </c>
      <c r="AN1118" s="112"/>
      <c r="AO1118" s="101"/>
      <c r="AP1118" s="101"/>
      <c r="AQ1118" s="101"/>
      <c r="AR1118" s="111"/>
      <c r="AS1118" s="102"/>
      <c r="AT1118" s="102"/>
    </row>
    <row r="1119" spans="1:46" s="50" customFormat="1">
      <c r="A1119" s="84"/>
      <c r="B1119" s="75"/>
      <c r="C1119" s="76"/>
      <c r="D1119" s="77"/>
      <c r="E1119" s="73" t="str">
        <f t="shared" si="54"/>
        <v/>
      </c>
      <c r="F1119" s="79"/>
      <c r="G1119" s="80"/>
      <c r="H1119" s="50" t="str">
        <f>IFERROR(IF(VLOOKUP(F1119,'Aircraft list'!$A$4:$T$59, 3,FALSE)="YES", "ME", "SE" )," ")</f>
        <v xml:space="preserve"> </v>
      </c>
      <c r="I1119" s="80"/>
      <c r="J1119" s="81" t="str">
        <f ca="1">IFERROR(IF(AND(
MOD(C1119-fctlontodouble(VLOOKUP(B1119,#REF!,4,FALSE))/360,1)&gt;=MOD((((MID((MID((IF(ISERR(A1119),"",fctsoleil(A1119,fctlattodouble(VLOOKUP(B1119,#REF!,3,FALSE)),fctlontodouble(VLOOKUP(B1119,#REF!,4,FALSE)),FALSE))),1,4)),1,2))*60+MID((MID((IF(ISERR(A1119),"",fctsoleil(A1119,fctlattodouble(VLOOKUP(B1119,#REF!,3,FALSE)),fctlontodouble(VLOOKUP(B1119,#REF!,4,FALSE)),FALSE))),1,4)),3,4))/(60*24))-fctlontodouble(VLOOKUP(B1119,#REF!,4,FALSE))/360,1),
MOD(C1119-fctlontodouble(VLOOKUP(B1119,#REF!,4,FALSE))/360,1)&lt;MOD((((MID((MID((IF(ISERR(A1119),"",fctsoleil(A1119,fctlattodouble(VLOOKUP(B1119,#REF!,3,FALSE)),fctlontodouble(VLOOKUP(B1119,#REF!,4,FALSE)),FALSE))),7,4)),1,2))*60+MID((MID((IF(ISERR(A1119),"",fctsoleil(A1119,fctlattodouble(VLOOKUP(B1119,#REF!,3,FALSE)),fctlontodouble(VLOOKUP(B1119,#REF!,4,FALSE)),FALSE))),7,4)),3,4))/(60*24))-fctlontodouble(VLOOKUP(B1119,#REF!,4,FALSE))/360,1)
),1,""),"")</f>
        <v/>
      </c>
      <c r="K1119" s="82" t="str">
        <f t="shared" si="55"/>
        <v/>
      </c>
      <c r="L1119" s="79" t="str">
        <f ca="1">IFERROR(IF(AND(
MOD(E1119-fctlontodouble(VLOOKUP(D1119,#REF!,4,FALSE))/360,1)&gt;=MOD((((MID((MID((IF(ISERR(A1119),"",fctsoleil(A1119,fctlattodouble(VLOOKUP(D1119,#REF!,3,FALSE)),fctlontodouble(VLOOKUP(D1119,#REF!,4,FALSE)),FALSE))),1,4)),1,2))*60+MID((MID((IF(ISERR(A1119),"",fctsoleil(A1119,fctlattodouble(VLOOKUP(D1119,#REF!,3,FALSE)),fctlontodouble(VLOOKUP(D1119,#REF!,4,FALSE)),FALSE))),1,4)),3,4))/(60*24))-fctlontodouble(VLOOKUP(D1119,#REF!,4,FALSE))/360,1),
MOD(E1119-fctlontodouble(VLOOKUP(D1119,#REF!,4,FALSE))/360,1)&lt;MOD((((MID((MID((IF(ISERR(A1119),"",fctsoleil(A1119,fctlattodouble(VLOOKUP(D1119,#REF!,3,FALSE)),fctlontodouble(VLOOKUP(D1119,#REF!,4,FALSE)),FALSE))),7,4)),1,2))*60+MID((MID((IF(ISERR(A1119),"",fctsoleil(A1119,fctlattodouble(VLOOKUP(D1119,#REF!,3,FALSE)),fctlontodouble(VLOOKUP(D1119,#REF!,4,FALSE)),FALSE))),7,4)),3,4))/(60*24))-fctlontodouble(VLOOKUP(D1119,#REF!,4,FALSE))/360,1)
),1," "),"")</f>
        <v/>
      </c>
      <c r="M1119" s="79" t="str">
        <f t="shared" si="56"/>
        <v/>
      </c>
      <c r="N1119" s="94"/>
      <c r="O1119" s="83"/>
      <c r="P1119" s="95"/>
      <c r="Q1119" s="96"/>
      <c r="R1119" s="97" t="str">
        <f>IF(AND(A1119&lt;&gt;0,B1119&lt;&gt;0,D1119&lt;&gt;0,C1119&lt;&gt;0,N1119&lt;&gt;0),(vol_de_nuit(B1119,D1119,A1119,C1119,N1119/24)*24),"")</f>
        <v/>
      </c>
      <c r="S1119" s="98"/>
      <c r="T1119" s="95"/>
      <c r="U1119" s="99"/>
      <c r="V1119" s="100"/>
      <c r="W1119" s="101"/>
      <c r="X1119" s="116" t="str">
        <f>IFERROR(IF(AND(VLOOKUP($F1119,'Aircraft list'!$A$4:$G$39,2,FALSE)="YES",VLOOKUP($F1119,'Aircraft list'!$A$4:$G$39,4,FALSE)="YES"),T1119,""),"")</f>
        <v/>
      </c>
      <c r="Y1119" s="115" t="str">
        <f>IFERROR(IF(AND(VLOOKUP($F1119,'Aircraft list'!$A$4:$G$39,2,FALSE)="YES",VLOOKUP($F1119,'Aircraft list'!$A$4:$G$39,4,FALSE)="YES"),V1119,""),"")</f>
        <v/>
      </c>
      <c r="Z1119" s="116" t="str">
        <f>IFERROR(IF(AND(VLOOKUP($F1119,'Aircraft list'!$A$4:$G$39,3,FALSE)="YES",VLOOKUP($F1119,'Aircraft list'!$A$4:$G$39,4,FALSE)="YES"),T1119,""),"")</f>
        <v/>
      </c>
      <c r="AA1119" s="115" t="str">
        <f>IFERROR(IF(AND(VLOOKUP($F1119,'Aircraft list'!$A$4:$G$39,3,FALSE)="YES",VLOOKUP($F1119,'Aircraft list'!$A$4:$G$39,4,FALSE)="YES"),V1119,""),"")</f>
        <v/>
      </c>
      <c r="AB1119" s="116" t="str">
        <f>IFERROR(IF(AND(VLOOKUP($F1119,'Aircraft list'!$A$4:$G$39,2,FALSE)="YES",VLOOKUP($F1119,'Aircraft list'!$A$4:$G$39,6,FALSE)="YES"),T1119,""),"")</f>
        <v/>
      </c>
      <c r="AC1119" s="115" t="str">
        <f>IFERROR(IF(AND(VLOOKUP($F1119,'Aircraft list'!$A$4:$G$39,2,FALSE)="YES",VLOOKUP($F1119,'Aircraft list'!$A$4:$G$39,6,FALSE)="YES"),V1119,""),"")</f>
        <v/>
      </c>
      <c r="AD1119" s="116" t="str">
        <f>IFERROR(IF(AND(VLOOKUP($F1119,'Aircraft list'!$A$4:$G$39,3,FALSE)="YES",VLOOKUP($F1119,'Aircraft list'!$A$4:$G$39,6,FALSE)="YES"),T1119,""),"")</f>
        <v/>
      </c>
      <c r="AE1119" s="117" t="str">
        <f>IFERROR(IF(AND(VLOOKUP($F1119,'Aircraft list'!$A$4:$G$39,3,FALSE)="YES",VLOOKUP($F1119,'Aircraft list'!$A$4:$G$39,6,FALSE)="YES"),U1119,""),"")</f>
        <v/>
      </c>
      <c r="AF1119" s="115" t="str">
        <f>IFERROR(IF(AND(VLOOKUP($F1119,'Aircraft list'!$A$4:$G$39,3,FALSE)="YES",VLOOKUP($F1119,'Aircraft list'!$A$4:$G$39,6,FALSE)="YES"),V1119,""),"")</f>
        <v/>
      </c>
      <c r="AG1119" s="116" t="str">
        <f>IFERROR(IF(VLOOKUP($F1119,'Aircraft list'!$A$4:$G$39,5,FALSE)="YES",T1119,""),"")</f>
        <v/>
      </c>
      <c r="AH1119" s="117" t="str">
        <f>IFERROR(IF(VLOOKUP($F1119,'Aircraft list'!$A$4:$G$39,5,FALSE)="YES",U1119,""),"")</f>
        <v/>
      </c>
      <c r="AI1119" s="115" t="str">
        <f>IFERROR(IF(VLOOKUP($F1119,'Aircraft list'!$A$4:$G$39,5,FALSE)="YES",V1119,""),"")</f>
        <v/>
      </c>
      <c r="AJ1119" s="101"/>
      <c r="AK1119" s="101"/>
      <c r="AL1119" s="101"/>
      <c r="AM1119" s="102" t="str">
        <f>IFERROR(IF(VLOOKUP($F1119,'Aircraft list'!$A$4:$G$39,7,FALSE)="YES",N1119,""),"")</f>
        <v/>
      </c>
      <c r="AN1119" s="112"/>
      <c r="AO1119" s="101"/>
      <c r="AP1119" s="101"/>
      <c r="AQ1119" s="101"/>
      <c r="AR1119" s="111"/>
      <c r="AS1119" s="102"/>
      <c r="AT1119" s="102"/>
    </row>
    <row r="1120" spans="1:46" s="50" customFormat="1">
      <c r="A1120" s="84"/>
      <c r="B1120" s="75"/>
      <c r="C1120" s="76"/>
      <c r="D1120" s="77"/>
      <c r="E1120" s="73" t="str">
        <f t="shared" si="54"/>
        <v/>
      </c>
      <c r="F1120" s="79"/>
      <c r="G1120" s="80"/>
      <c r="H1120" s="50" t="str">
        <f>IFERROR(IF(VLOOKUP(F1120,'Aircraft list'!$A$4:$T$59, 3,FALSE)="YES", "ME", "SE" )," ")</f>
        <v xml:space="preserve"> </v>
      </c>
      <c r="I1120" s="80"/>
      <c r="J1120" s="81" t="str">
        <f ca="1">IFERROR(IF(AND(
MOD(C1120-fctlontodouble(VLOOKUP(B1120,#REF!,4,FALSE))/360,1)&gt;=MOD((((MID((MID((IF(ISERR(A1120),"",fctsoleil(A1120,fctlattodouble(VLOOKUP(B1120,#REF!,3,FALSE)),fctlontodouble(VLOOKUP(B1120,#REF!,4,FALSE)),FALSE))),1,4)),1,2))*60+MID((MID((IF(ISERR(A1120),"",fctsoleil(A1120,fctlattodouble(VLOOKUP(B1120,#REF!,3,FALSE)),fctlontodouble(VLOOKUP(B1120,#REF!,4,FALSE)),FALSE))),1,4)),3,4))/(60*24))-fctlontodouble(VLOOKUP(B1120,#REF!,4,FALSE))/360,1),
MOD(C1120-fctlontodouble(VLOOKUP(B1120,#REF!,4,FALSE))/360,1)&lt;MOD((((MID((MID((IF(ISERR(A1120),"",fctsoleil(A1120,fctlattodouble(VLOOKUP(B1120,#REF!,3,FALSE)),fctlontodouble(VLOOKUP(B1120,#REF!,4,FALSE)),FALSE))),7,4)),1,2))*60+MID((MID((IF(ISERR(A1120),"",fctsoleil(A1120,fctlattodouble(VLOOKUP(B1120,#REF!,3,FALSE)),fctlontodouble(VLOOKUP(B1120,#REF!,4,FALSE)),FALSE))),7,4)),3,4))/(60*24))-fctlontodouble(VLOOKUP(B1120,#REF!,4,FALSE))/360,1)
),1,""),"")</f>
        <v/>
      </c>
      <c r="K1120" s="82" t="str">
        <f t="shared" si="55"/>
        <v/>
      </c>
      <c r="L1120" s="79" t="str">
        <f ca="1">IFERROR(IF(AND(
MOD(E1120-fctlontodouble(VLOOKUP(D1120,#REF!,4,FALSE))/360,1)&gt;=MOD((((MID((MID((IF(ISERR(A1120),"",fctsoleil(A1120,fctlattodouble(VLOOKUP(D1120,#REF!,3,FALSE)),fctlontodouble(VLOOKUP(D1120,#REF!,4,FALSE)),FALSE))),1,4)),1,2))*60+MID((MID((IF(ISERR(A1120),"",fctsoleil(A1120,fctlattodouble(VLOOKUP(D1120,#REF!,3,FALSE)),fctlontodouble(VLOOKUP(D1120,#REF!,4,FALSE)),FALSE))),1,4)),3,4))/(60*24))-fctlontodouble(VLOOKUP(D1120,#REF!,4,FALSE))/360,1),
MOD(E1120-fctlontodouble(VLOOKUP(D1120,#REF!,4,FALSE))/360,1)&lt;MOD((((MID((MID((IF(ISERR(A1120),"",fctsoleil(A1120,fctlattodouble(VLOOKUP(D1120,#REF!,3,FALSE)),fctlontodouble(VLOOKUP(D1120,#REF!,4,FALSE)),FALSE))),7,4)),1,2))*60+MID((MID((IF(ISERR(A1120),"",fctsoleil(A1120,fctlattodouble(VLOOKUP(D1120,#REF!,3,FALSE)),fctlontodouble(VLOOKUP(D1120,#REF!,4,FALSE)),FALSE))),7,4)),3,4))/(60*24))-fctlontodouble(VLOOKUP(D1120,#REF!,4,FALSE))/360,1)
),1," "),"")</f>
        <v/>
      </c>
      <c r="M1120" s="79" t="str">
        <f t="shared" si="56"/>
        <v/>
      </c>
      <c r="N1120" s="94"/>
      <c r="O1120" s="83"/>
      <c r="P1120" s="95"/>
      <c r="Q1120" s="96"/>
      <c r="R1120" s="97" t="str">
        <f>IF(AND(A1120&lt;&gt;0,B1120&lt;&gt;0,D1120&lt;&gt;0,C1120&lt;&gt;0,N1120&lt;&gt;0),(vol_de_nuit(B1120,D1120,A1120,C1120,N1120/24)*24),"")</f>
        <v/>
      </c>
      <c r="S1120" s="98"/>
      <c r="T1120" s="95"/>
      <c r="U1120" s="99"/>
      <c r="V1120" s="100"/>
      <c r="W1120" s="101"/>
      <c r="X1120" s="116" t="str">
        <f>IFERROR(IF(AND(VLOOKUP($F1120,'Aircraft list'!$A$4:$G$39,2,FALSE)="YES",VLOOKUP($F1120,'Aircraft list'!$A$4:$G$39,4,FALSE)="YES"),T1120,""),"")</f>
        <v/>
      </c>
      <c r="Y1120" s="115" t="str">
        <f>IFERROR(IF(AND(VLOOKUP($F1120,'Aircraft list'!$A$4:$G$39,2,FALSE)="YES",VLOOKUP($F1120,'Aircraft list'!$A$4:$G$39,4,FALSE)="YES"),V1120,""),"")</f>
        <v/>
      </c>
      <c r="Z1120" s="116" t="str">
        <f>IFERROR(IF(AND(VLOOKUP($F1120,'Aircraft list'!$A$4:$G$39,3,FALSE)="YES",VLOOKUP($F1120,'Aircraft list'!$A$4:$G$39,4,FALSE)="YES"),T1120,""),"")</f>
        <v/>
      </c>
      <c r="AA1120" s="115" t="str">
        <f>IFERROR(IF(AND(VLOOKUP($F1120,'Aircraft list'!$A$4:$G$39,3,FALSE)="YES",VLOOKUP($F1120,'Aircraft list'!$A$4:$G$39,4,FALSE)="YES"),V1120,""),"")</f>
        <v/>
      </c>
      <c r="AB1120" s="116" t="str">
        <f>IFERROR(IF(AND(VLOOKUP($F1120,'Aircraft list'!$A$4:$G$39,2,FALSE)="YES",VLOOKUP($F1120,'Aircraft list'!$A$4:$G$39,6,FALSE)="YES"),T1120,""),"")</f>
        <v/>
      </c>
      <c r="AC1120" s="115" t="str">
        <f>IFERROR(IF(AND(VLOOKUP($F1120,'Aircraft list'!$A$4:$G$39,2,FALSE)="YES",VLOOKUP($F1120,'Aircraft list'!$A$4:$G$39,6,FALSE)="YES"),V1120,""),"")</f>
        <v/>
      </c>
      <c r="AD1120" s="116" t="str">
        <f>IFERROR(IF(AND(VLOOKUP($F1120,'Aircraft list'!$A$4:$G$39,3,FALSE)="YES",VLOOKUP($F1120,'Aircraft list'!$A$4:$G$39,6,FALSE)="YES"),T1120,""),"")</f>
        <v/>
      </c>
      <c r="AE1120" s="117" t="str">
        <f>IFERROR(IF(AND(VLOOKUP($F1120,'Aircraft list'!$A$4:$G$39,3,FALSE)="YES",VLOOKUP($F1120,'Aircraft list'!$A$4:$G$39,6,FALSE)="YES"),U1120,""),"")</f>
        <v/>
      </c>
      <c r="AF1120" s="115" t="str">
        <f>IFERROR(IF(AND(VLOOKUP($F1120,'Aircraft list'!$A$4:$G$39,3,FALSE)="YES",VLOOKUP($F1120,'Aircraft list'!$A$4:$G$39,6,FALSE)="YES"),V1120,""),"")</f>
        <v/>
      </c>
      <c r="AG1120" s="116" t="str">
        <f>IFERROR(IF(VLOOKUP($F1120,'Aircraft list'!$A$4:$G$39,5,FALSE)="YES",T1120,""),"")</f>
        <v/>
      </c>
      <c r="AH1120" s="117" t="str">
        <f>IFERROR(IF(VLOOKUP($F1120,'Aircraft list'!$A$4:$G$39,5,FALSE)="YES",U1120,""),"")</f>
        <v/>
      </c>
      <c r="AI1120" s="115" t="str">
        <f>IFERROR(IF(VLOOKUP($F1120,'Aircraft list'!$A$4:$G$39,5,FALSE)="YES",V1120,""),"")</f>
        <v/>
      </c>
      <c r="AJ1120" s="101"/>
      <c r="AK1120" s="101"/>
      <c r="AL1120" s="101"/>
      <c r="AM1120" s="102" t="str">
        <f>IFERROR(IF(VLOOKUP($F1120,'Aircraft list'!$A$4:$G$39,7,FALSE)="YES",N1120,""),"")</f>
        <v/>
      </c>
      <c r="AN1120" s="112"/>
      <c r="AO1120" s="101"/>
      <c r="AP1120" s="101"/>
      <c r="AQ1120" s="101"/>
      <c r="AR1120" s="111"/>
      <c r="AS1120" s="102"/>
      <c r="AT1120" s="102"/>
    </row>
    <row r="1121" spans="1:46" s="50" customFormat="1">
      <c r="A1121" s="84"/>
      <c r="B1121" s="75"/>
      <c r="C1121" s="76"/>
      <c r="D1121" s="77"/>
      <c r="E1121" s="73" t="str">
        <f t="shared" si="54"/>
        <v/>
      </c>
      <c r="F1121" s="79"/>
      <c r="G1121" s="80"/>
      <c r="H1121" s="50" t="str">
        <f>IFERROR(IF(VLOOKUP(F1121,'Aircraft list'!$A$4:$T$59, 3,FALSE)="YES", "ME", "SE" )," ")</f>
        <v xml:space="preserve"> </v>
      </c>
      <c r="I1121" s="80"/>
      <c r="J1121" s="81" t="str">
        <f ca="1">IFERROR(IF(AND(
MOD(C1121-fctlontodouble(VLOOKUP(B1121,#REF!,4,FALSE))/360,1)&gt;=MOD((((MID((MID((IF(ISERR(A1121),"",fctsoleil(A1121,fctlattodouble(VLOOKUP(B1121,#REF!,3,FALSE)),fctlontodouble(VLOOKUP(B1121,#REF!,4,FALSE)),FALSE))),1,4)),1,2))*60+MID((MID((IF(ISERR(A1121),"",fctsoleil(A1121,fctlattodouble(VLOOKUP(B1121,#REF!,3,FALSE)),fctlontodouble(VLOOKUP(B1121,#REF!,4,FALSE)),FALSE))),1,4)),3,4))/(60*24))-fctlontodouble(VLOOKUP(B1121,#REF!,4,FALSE))/360,1),
MOD(C1121-fctlontodouble(VLOOKUP(B1121,#REF!,4,FALSE))/360,1)&lt;MOD((((MID((MID((IF(ISERR(A1121),"",fctsoleil(A1121,fctlattodouble(VLOOKUP(B1121,#REF!,3,FALSE)),fctlontodouble(VLOOKUP(B1121,#REF!,4,FALSE)),FALSE))),7,4)),1,2))*60+MID((MID((IF(ISERR(A1121),"",fctsoleil(A1121,fctlattodouble(VLOOKUP(B1121,#REF!,3,FALSE)),fctlontodouble(VLOOKUP(B1121,#REF!,4,FALSE)),FALSE))),7,4)),3,4))/(60*24))-fctlontodouble(VLOOKUP(B1121,#REF!,4,FALSE))/360,1)
),1,""),"")</f>
        <v/>
      </c>
      <c r="K1121" s="82" t="str">
        <f t="shared" si="55"/>
        <v/>
      </c>
      <c r="L1121" s="79" t="str">
        <f ca="1">IFERROR(IF(AND(
MOD(E1121-fctlontodouble(VLOOKUP(D1121,#REF!,4,FALSE))/360,1)&gt;=MOD((((MID((MID((IF(ISERR(A1121),"",fctsoleil(A1121,fctlattodouble(VLOOKUP(D1121,#REF!,3,FALSE)),fctlontodouble(VLOOKUP(D1121,#REF!,4,FALSE)),FALSE))),1,4)),1,2))*60+MID((MID((IF(ISERR(A1121),"",fctsoleil(A1121,fctlattodouble(VLOOKUP(D1121,#REF!,3,FALSE)),fctlontodouble(VLOOKUP(D1121,#REF!,4,FALSE)),FALSE))),1,4)),3,4))/(60*24))-fctlontodouble(VLOOKUP(D1121,#REF!,4,FALSE))/360,1),
MOD(E1121-fctlontodouble(VLOOKUP(D1121,#REF!,4,FALSE))/360,1)&lt;MOD((((MID((MID((IF(ISERR(A1121),"",fctsoleil(A1121,fctlattodouble(VLOOKUP(D1121,#REF!,3,FALSE)),fctlontodouble(VLOOKUP(D1121,#REF!,4,FALSE)),FALSE))),7,4)),1,2))*60+MID((MID((IF(ISERR(A1121),"",fctsoleil(A1121,fctlattodouble(VLOOKUP(D1121,#REF!,3,FALSE)),fctlontodouble(VLOOKUP(D1121,#REF!,4,FALSE)),FALSE))),7,4)),3,4))/(60*24))-fctlontodouble(VLOOKUP(D1121,#REF!,4,FALSE))/360,1)
),1," "),"")</f>
        <v/>
      </c>
      <c r="M1121" s="79" t="str">
        <f t="shared" si="56"/>
        <v/>
      </c>
      <c r="N1121" s="94"/>
      <c r="O1121" s="83"/>
      <c r="P1121" s="95"/>
      <c r="Q1121" s="96"/>
      <c r="R1121" s="97" t="str">
        <f>IF(AND(A1121&lt;&gt;0,B1121&lt;&gt;0,D1121&lt;&gt;0,C1121&lt;&gt;0,N1121&lt;&gt;0),(vol_de_nuit(B1121,D1121,A1121,C1121,N1121/24)*24),"")</f>
        <v/>
      </c>
      <c r="S1121" s="98"/>
      <c r="T1121" s="95"/>
      <c r="U1121" s="99"/>
      <c r="V1121" s="100"/>
      <c r="W1121" s="101"/>
      <c r="X1121" s="116" t="str">
        <f>IFERROR(IF(AND(VLOOKUP($F1121,'Aircraft list'!$A$4:$G$39,2,FALSE)="YES",VLOOKUP($F1121,'Aircraft list'!$A$4:$G$39,4,FALSE)="YES"),T1121,""),"")</f>
        <v/>
      </c>
      <c r="Y1121" s="115" t="str">
        <f>IFERROR(IF(AND(VLOOKUP($F1121,'Aircraft list'!$A$4:$G$39,2,FALSE)="YES",VLOOKUP($F1121,'Aircraft list'!$A$4:$G$39,4,FALSE)="YES"),V1121,""),"")</f>
        <v/>
      </c>
      <c r="Z1121" s="116" t="str">
        <f>IFERROR(IF(AND(VLOOKUP($F1121,'Aircraft list'!$A$4:$G$39,3,FALSE)="YES",VLOOKUP($F1121,'Aircraft list'!$A$4:$G$39,4,FALSE)="YES"),T1121,""),"")</f>
        <v/>
      </c>
      <c r="AA1121" s="115" t="str">
        <f>IFERROR(IF(AND(VLOOKUP($F1121,'Aircraft list'!$A$4:$G$39,3,FALSE)="YES",VLOOKUP($F1121,'Aircraft list'!$A$4:$G$39,4,FALSE)="YES"),V1121,""),"")</f>
        <v/>
      </c>
      <c r="AB1121" s="116" t="str">
        <f>IFERROR(IF(AND(VLOOKUP($F1121,'Aircraft list'!$A$4:$G$39,2,FALSE)="YES",VLOOKUP($F1121,'Aircraft list'!$A$4:$G$39,6,FALSE)="YES"),T1121,""),"")</f>
        <v/>
      </c>
      <c r="AC1121" s="115" t="str">
        <f>IFERROR(IF(AND(VLOOKUP($F1121,'Aircraft list'!$A$4:$G$39,2,FALSE)="YES",VLOOKUP($F1121,'Aircraft list'!$A$4:$G$39,6,FALSE)="YES"),V1121,""),"")</f>
        <v/>
      </c>
      <c r="AD1121" s="116" t="str">
        <f>IFERROR(IF(AND(VLOOKUP($F1121,'Aircraft list'!$A$4:$G$39,3,FALSE)="YES",VLOOKUP($F1121,'Aircraft list'!$A$4:$G$39,6,FALSE)="YES"),T1121,""),"")</f>
        <v/>
      </c>
      <c r="AE1121" s="117" t="str">
        <f>IFERROR(IF(AND(VLOOKUP($F1121,'Aircraft list'!$A$4:$G$39,3,FALSE)="YES",VLOOKUP($F1121,'Aircraft list'!$A$4:$G$39,6,FALSE)="YES"),U1121,""),"")</f>
        <v/>
      </c>
      <c r="AF1121" s="115" t="str">
        <f>IFERROR(IF(AND(VLOOKUP($F1121,'Aircraft list'!$A$4:$G$39,3,FALSE)="YES",VLOOKUP($F1121,'Aircraft list'!$A$4:$G$39,6,FALSE)="YES"),V1121,""),"")</f>
        <v/>
      </c>
      <c r="AG1121" s="116" t="str">
        <f>IFERROR(IF(VLOOKUP($F1121,'Aircraft list'!$A$4:$G$39,5,FALSE)="YES",T1121,""),"")</f>
        <v/>
      </c>
      <c r="AH1121" s="117" t="str">
        <f>IFERROR(IF(VLOOKUP($F1121,'Aircraft list'!$A$4:$G$39,5,FALSE)="YES",U1121,""),"")</f>
        <v/>
      </c>
      <c r="AI1121" s="115" t="str">
        <f>IFERROR(IF(VLOOKUP($F1121,'Aircraft list'!$A$4:$G$39,5,FALSE)="YES",V1121,""),"")</f>
        <v/>
      </c>
      <c r="AJ1121" s="101"/>
      <c r="AK1121" s="101"/>
      <c r="AL1121" s="101"/>
      <c r="AM1121" s="102" t="str">
        <f>IFERROR(IF(VLOOKUP($F1121,'Aircraft list'!$A$4:$G$39,7,FALSE)="YES",N1121,""),"")</f>
        <v/>
      </c>
      <c r="AN1121" s="112"/>
      <c r="AO1121" s="101"/>
      <c r="AP1121" s="101"/>
      <c r="AQ1121" s="101"/>
      <c r="AR1121" s="111"/>
      <c r="AS1121" s="102"/>
      <c r="AT1121" s="102"/>
    </row>
    <row r="1122" spans="1:46" s="50" customFormat="1">
      <c r="A1122" s="84"/>
      <c r="B1122" s="75"/>
      <c r="C1122" s="76"/>
      <c r="D1122" s="77"/>
      <c r="E1122" s="73" t="str">
        <f t="shared" si="54"/>
        <v/>
      </c>
      <c r="F1122" s="79"/>
      <c r="G1122" s="80"/>
      <c r="H1122" s="50" t="str">
        <f>IFERROR(IF(VLOOKUP(F1122,'Aircraft list'!$A$4:$T$59, 3,FALSE)="YES", "ME", "SE" )," ")</f>
        <v xml:space="preserve"> </v>
      </c>
      <c r="I1122" s="80"/>
      <c r="J1122" s="81" t="str">
        <f ca="1">IFERROR(IF(AND(
MOD(C1122-fctlontodouble(VLOOKUP(B1122,#REF!,4,FALSE))/360,1)&gt;=MOD((((MID((MID((IF(ISERR(A1122),"",fctsoleil(A1122,fctlattodouble(VLOOKUP(B1122,#REF!,3,FALSE)),fctlontodouble(VLOOKUP(B1122,#REF!,4,FALSE)),FALSE))),1,4)),1,2))*60+MID((MID((IF(ISERR(A1122),"",fctsoleil(A1122,fctlattodouble(VLOOKUP(B1122,#REF!,3,FALSE)),fctlontodouble(VLOOKUP(B1122,#REF!,4,FALSE)),FALSE))),1,4)),3,4))/(60*24))-fctlontodouble(VLOOKUP(B1122,#REF!,4,FALSE))/360,1),
MOD(C1122-fctlontodouble(VLOOKUP(B1122,#REF!,4,FALSE))/360,1)&lt;MOD((((MID((MID((IF(ISERR(A1122),"",fctsoleil(A1122,fctlattodouble(VLOOKUP(B1122,#REF!,3,FALSE)),fctlontodouble(VLOOKUP(B1122,#REF!,4,FALSE)),FALSE))),7,4)),1,2))*60+MID((MID((IF(ISERR(A1122),"",fctsoleil(A1122,fctlattodouble(VLOOKUP(B1122,#REF!,3,FALSE)),fctlontodouble(VLOOKUP(B1122,#REF!,4,FALSE)),FALSE))),7,4)),3,4))/(60*24))-fctlontodouble(VLOOKUP(B1122,#REF!,4,FALSE))/360,1)
),1,""),"")</f>
        <v/>
      </c>
      <c r="K1122" s="82" t="str">
        <f t="shared" si="55"/>
        <v/>
      </c>
      <c r="L1122" s="79" t="str">
        <f ca="1">IFERROR(IF(AND(
MOD(E1122-fctlontodouble(VLOOKUP(D1122,#REF!,4,FALSE))/360,1)&gt;=MOD((((MID((MID((IF(ISERR(A1122),"",fctsoleil(A1122,fctlattodouble(VLOOKUP(D1122,#REF!,3,FALSE)),fctlontodouble(VLOOKUP(D1122,#REF!,4,FALSE)),FALSE))),1,4)),1,2))*60+MID((MID((IF(ISERR(A1122),"",fctsoleil(A1122,fctlattodouble(VLOOKUP(D1122,#REF!,3,FALSE)),fctlontodouble(VLOOKUP(D1122,#REF!,4,FALSE)),FALSE))),1,4)),3,4))/(60*24))-fctlontodouble(VLOOKUP(D1122,#REF!,4,FALSE))/360,1),
MOD(E1122-fctlontodouble(VLOOKUP(D1122,#REF!,4,FALSE))/360,1)&lt;MOD((((MID((MID((IF(ISERR(A1122),"",fctsoleil(A1122,fctlattodouble(VLOOKUP(D1122,#REF!,3,FALSE)),fctlontodouble(VLOOKUP(D1122,#REF!,4,FALSE)),FALSE))),7,4)),1,2))*60+MID((MID((IF(ISERR(A1122),"",fctsoleil(A1122,fctlattodouble(VLOOKUP(D1122,#REF!,3,FALSE)),fctlontodouble(VLOOKUP(D1122,#REF!,4,FALSE)),FALSE))),7,4)),3,4))/(60*24))-fctlontodouble(VLOOKUP(D1122,#REF!,4,FALSE))/360,1)
),1," "),"")</f>
        <v/>
      </c>
      <c r="M1122" s="79" t="str">
        <f t="shared" si="56"/>
        <v/>
      </c>
      <c r="N1122" s="94"/>
      <c r="O1122" s="83"/>
      <c r="P1122" s="95"/>
      <c r="Q1122" s="96"/>
      <c r="R1122" s="97" t="str">
        <f>IF(AND(A1122&lt;&gt;0,B1122&lt;&gt;0,D1122&lt;&gt;0,C1122&lt;&gt;0,N1122&lt;&gt;0),(vol_de_nuit(B1122,D1122,A1122,C1122,N1122/24)*24),"")</f>
        <v/>
      </c>
      <c r="S1122" s="98"/>
      <c r="T1122" s="95"/>
      <c r="U1122" s="99"/>
      <c r="V1122" s="100"/>
      <c r="W1122" s="101"/>
      <c r="X1122" s="116" t="str">
        <f>IFERROR(IF(AND(VLOOKUP($F1122,'Aircraft list'!$A$4:$G$39,2,FALSE)="YES",VLOOKUP($F1122,'Aircraft list'!$A$4:$G$39,4,FALSE)="YES"),T1122,""),"")</f>
        <v/>
      </c>
      <c r="Y1122" s="115" t="str">
        <f>IFERROR(IF(AND(VLOOKUP($F1122,'Aircraft list'!$A$4:$G$39,2,FALSE)="YES",VLOOKUP($F1122,'Aircraft list'!$A$4:$G$39,4,FALSE)="YES"),V1122,""),"")</f>
        <v/>
      </c>
      <c r="Z1122" s="116" t="str">
        <f>IFERROR(IF(AND(VLOOKUP($F1122,'Aircraft list'!$A$4:$G$39,3,FALSE)="YES",VLOOKUP($F1122,'Aircraft list'!$A$4:$G$39,4,FALSE)="YES"),T1122,""),"")</f>
        <v/>
      </c>
      <c r="AA1122" s="115" t="str">
        <f>IFERROR(IF(AND(VLOOKUP($F1122,'Aircraft list'!$A$4:$G$39,3,FALSE)="YES",VLOOKUP($F1122,'Aircraft list'!$A$4:$G$39,4,FALSE)="YES"),V1122,""),"")</f>
        <v/>
      </c>
      <c r="AB1122" s="116" t="str">
        <f>IFERROR(IF(AND(VLOOKUP($F1122,'Aircraft list'!$A$4:$G$39,2,FALSE)="YES",VLOOKUP($F1122,'Aircraft list'!$A$4:$G$39,6,FALSE)="YES"),T1122,""),"")</f>
        <v/>
      </c>
      <c r="AC1122" s="115" t="str">
        <f>IFERROR(IF(AND(VLOOKUP($F1122,'Aircraft list'!$A$4:$G$39,2,FALSE)="YES",VLOOKUP($F1122,'Aircraft list'!$A$4:$G$39,6,FALSE)="YES"),V1122,""),"")</f>
        <v/>
      </c>
      <c r="AD1122" s="116" t="str">
        <f>IFERROR(IF(AND(VLOOKUP($F1122,'Aircraft list'!$A$4:$G$39,3,FALSE)="YES",VLOOKUP($F1122,'Aircraft list'!$A$4:$G$39,6,FALSE)="YES"),T1122,""),"")</f>
        <v/>
      </c>
      <c r="AE1122" s="117" t="str">
        <f>IFERROR(IF(AND(VLOOKUP($F1122,'Aircraft list'!$A$4:$G$39,3,FALSE)="YES",VLOOKUP($F1122,'Aircraft list'!$A$4:$G$39,6,FALSE)="YES"),U1122,""),"")</f>
        <v/>
      </c>
      <c r="AF1122" s="115" t="str">
        <f>IFERROR(IF(AND(VLOOKUP($F1122,'Aircraft list'!$A$4:$G$39,3,FALSE)="YES",VLOOKUP($F1122,'Aircraft list'!$A$4:$G$39,6,FALSE)="YES"),V1122,""),"")</f>
        <v/>
      </c>
      <c r="AG1122" s="116" t="str">
        <f>IFERROR(IF(VLOOKUP($F1122,'Aircraft list'!$A$4:$G$39,5,FALSE)="YES",T1122,""),"")</f>
        <v/>
      </c>
      <c r="AH1122" s="117" t="str">
        <f>IFERROR(IF(VLOOKUP($F1122,'Aircraft list'!$A$4:$G$39,5,FALSE)="YES",U1122,""),"")</f>
        <v/>
      </c>
      <c r="AI1122" s="115" t="str">
        <f>IFERROR(IF(VLOOKUP($F1122,'Aircraft list'!$A$4:$G$39,5,FALSE)="YES",V1122,""),"")</f>
        <v/>
      </c>
      <c r="AJ1122" s="101"/>
      <c r="AK1122" s="101"/>
      <c r="AL1122" s="101"/>
      <c r="AM1122" s="102" t="str">
        <f>IFERROR(IF(VLOOKUP($F1122,'Aircraft list'!$A$4:$G$39,7,FALSE)="YES",N1122,""),"")</f>
        <v/>
      </c>
      <c r="AN1122" s="112"/>
      <c r="AO1122" s="101"/>
      <c r="AP1122" s="101"/>
      <c r="AQ1122" s="101"/>
      <c r="AR1122" s="111"/>
      <c r="AS1122" s="102"/>
      <c r="AT1122" s="102"/>
    </row>
    <row r="1123" spans="1:46" s="50" customFormat="1">
      <c r="A1123" s="84"/>
      <c r="B1123" s="75"/>
      <c r="C1123" s="76"/>
      <c r="D1123" s="77"/>
      <c r="E1123" s="73" t="str">
        <f t="shared" si="54"/>
        <v/>
      </c>
      <c r="F1123" s="79"/>
      <c r="G1123" s="80"/>
      <c r="H1123" s="50" t="str">
        <f>IFERROR(IF(VLOOKUP(F1123,'Aircraft list'!$A$4:$T$59, 3,FALSE)="YES", "ME", "SE" )," ")</f>
        <v xml:space="preserve"> </v>
      </c>
      <c r="I1123" s="80"/>
      <c r="J1123" s="81" t="str">
        <f ca="1">IFERROR(IF(AND(
MOD(C1123-fctlontodouble(VLOOKUP(B1123,#REF!,4,FALSE))/360,1)&gt;=MOD((((MID((MID((IF(ISERR(A1123),"",fctsoleil(A1123,fctlattodouble(VLOOKUP(B1123,#REF!,3,FALSE)),fctlontodouble(VLOOKUP(B1123,#REF!,4,FALSE)),FALSE))),1,4)),1,2))*60+MID((MID((IF(ISERR(A1123),"",fctsoleil(A1123,fctlattodouble(VLOOKUP(B1123,#REF!,3,FALSE)),fctlontodouble(VLOOKUP(B1123,#REF!,4,FALSE)),FALSE))),1,4)),3,4))/(60*24))-fctlontodouble(VLOOKUP(B1123,#REF!,4,FALSE))/360,1),
MOD(C1123-fctlontodouble(VLOOKUP(B1123,#REF!,4,FALSE))/360,1)&lt;MOD((((MID((MID((IF(ISERR(A1123),"",fctsoleil(A1123,fctlattodouble(VLOOKUP(B1123,#REF!,3,FALSE)),fctlontodouble(VLOOKUP(B1123,#REF!,4,FALSE)),FALSE))),7,4)),1,2))*60+MID((MID((IF(ISERR(A1123),"",fctsoleil(A1123,fctlattodouble(VLOOKUP(B1123,#REF!,3,FALSE)),fctlontodouble(VLOOKUP(B1123,#REF!,4,FALSE)),FALSE))),7,4)),3,4))/(60*24))-fctlontodouble(VLOOKUP(B1123,#REF!,4,FALSE))/360,1)
),1,""),"")</f>
        <v/>
      </c>
      <c r="K1123" s="82" t="str">
        <f t="shared" si="55"/>
        <v/>
      </c>
      <c r="L1123" s="79" t="str">
        <f ca="1">IFERROR(IF(AND(
MOD(E1123-fctlontodouble(VLOOKUP(D1123,#REF!,4,FALSE))/360,1)&gt;=MOD((((MID((MID((IF(ISERR(A1123),"",fctsoleil(A1123,fctlattodouble(VLOOKUP(D1123,#REF!,3,FALSE)),fctlontodouble(VLOOKUP(D1123,#REF!,4,FALSE)),FALSE))),1,4)),1,2))*60+MID((MID((IF(ISERR(A1123),"",fctsoleil(A1123,fctlattodouble(VLOOKUP(D1123,#REF!,3,FALSE)),fctlontodouble(VLOOKUP(D1123,#REF!,4,FALSE)),FALSE))),1,4)),3,4))/(60*24))-fctlontodouble(VLOOKUP(D1123,#REF!,4,FALSE))/360,1),
MOD(E1123-fctlontodouble(VLOOKUP(D1123,#REF!,4,FALSE))/360,1)&lt;MOD((((MID((MID((IF(ISERR(A1123),"",fctsoleil(A1123,fctlattodouble(VLOOKUP(D1123,#REF!,3,FALSE)),fctlontodouble(VLOOKUP(D1123,#REF!,4,FALSE)),FALSE))),7,4)),1,2))*60+MID((MID((IF(ISERR(A1123),"",fctsoleil(A1123,fctlattodouble(VLOOKUP(D1123,#REF!,3,FALSE)),fctlontodouble(VLOOKUP(D1123,#REF!,4,FALSE)),FALSE))),7,4)),3,4))/(60*24))-fctlontodouble(VLOOKUP(D1123,#REF!,4,FALSE))/360,1)
),1," "),"")</f>
        <v/>
      </c>
      <c r="M1123" s="79" t="str">
        <f t="shared" si="56"/>
        <v/>
      </c>
      <c r="N1123" s="94"/>
      <c r="O1123" s="83"/>
      <c r="P1123" s="95"/>
      <c r="Q1123" s="96"/>
      <c r="R1123" s="97" t="str">
        <f>IF(AND(A1123&lt;&gt;0,B1123&lt;&gt;0,D1123&lt;&gt;0,C1123&lt;&gt;0,N1123&lt;&gt;0),(vol_de_nuit(B1123,D1123,A1123,C1123,N1123/24)*24),"")</f>
        <v/>
      </c>
      <c r="S1123" s="98"/>
      <c r="T1123" s="95"/>
      <c r="U1123" s="99"/>
      <c r="V1123" s="100"/>
      <c r="W1123" s="101"/>
      <c r="X1123" s="116" t="str">
        <f>IFERROR(IF(AND(VLOOKUP($F1123,'Aircraft list'!$A$4:$G$39,2,FALSE)="YES",VLOOKUP($F1123,'Aircraft list'!$A$4:$G$39,4,FALSE)="YES"),T1123,""),"")</f>
        <v/>
      </c>
      <c r="Y1123" s="115" t="str">
        <f>IFERROR(IF(AND(VLOOKUP($F1123,'Aircraft list'!$A$4:$G$39,2,FALSE)="YES",VLOOKUP($F1123,'Aircraft list'!$A$4:$G$39,4,FALSE)="YES"),V1123,""),"")</f>
        <v/>
      </c>
      <c r="Z1123" s="116" t="str">
        <f>IFERROR(IF(AND(VLOOKUP($F1123,'Aircraft list'!$A$4:$G$39,3,FALSE)="YES",VLOOKUP($F1123,'Aircraft list'!$A$4:$G$39,4,FALSE)="YES"),T1123,""),"")</f>
        <v/>
      </c>
      <c r="AA1123" s="115" t="str">
        <f>IFERROR(IF(AND(VLOOKUP($F1123,'Aircraft list'!$A$4:$G$39,3,FALSE)="YES",VLOOKUP($F1123,'Aircraft list'!$A$4:$G$39,4,FALSE)="YES"),V1123,""),"")</f>
        <v/>
      </c>
      <c r="AB1123" s="116" t="str">
        <f>IFERROR(IF(AND(VLOOKUP($F1123,'Aircraft list'!$A$4:$G$39,2,FALSE)="YES",VLOOKUP($F1123,'Aircraft list'!$A$4:$G$39,6,FALSE)="YES"),T1123,""),"")</f>
        <v/>
      </c>
      <c r="AC1123" s="115" t="str">
        <f>IFERROR(IF(AND(VLOOKUP($F1123,'Aircraft list'!$A$4:$G$39,2,FALSE)="YES",VLOOKUP($F1123,'Aircraft list'!$A$4:$G$39,6,FALSE)="YES"),V1123,""),"")</f>
        <v/>
      </c>
      <c r="AD1123" s="116" t="str">
        <f>IFERROR(IF(AND(VLOOKUP($F1123,'Aircraft list'!$A$4:$G$39,3,FALSE)="YES",VLOOKUP($F1123,'Aircraft list'!$A$4:$G$39,6,FALSE)="YES"),T1123,""),"")</f>
        <v/>
      </c>
      <c r="AE1123" s="117" t="str">
        <f>IFERROR(IF(AND(VLOOKUP($F1123,'Aircraft list'!$A$4:$G$39,3,FALSE)="YES",VLOOKUP($F1123,'Aircraft list'!$A$4:$G$39,6,FALSE)="YES"),U1123,""),"")</f>
        <v/>
      </c>
      <c r="AF1123" s="115" t="str">
        <f>IFERROR(IF(AND(VLOOKUP($F1123,'Aircraft list'!$A$4:$G$39,3,FALSE)="YES",VLOOKUP($F1123,'Aircraft list'!$A$4:$G$39,6,FALSE)="YES"),V1123,""),"")</f>
        <v/>
      </c>
      <c r="AG1123" s="116" t="str">
        <f>IFERROR(IF(VLOOKUP($F1123,'Aircraft list'!$A$4:$G$39,5,FALSE)="YES",T1123,""),"")</f>
        <v/>
      </c>
      <c r="AH1123" s="117" t="str">
        <f>IFERROR(IF(VLOOKUP($F1123,'Aircraft list'!$A$4:$G$39,5,FALSE)="YES",U1123,""),"")</f>
        <v/>
      </c>
      <c r="AI1123" s="115" t="str">
        <f>IFERROR(IF(VLOOKUP($F1123,'Aircraft list'!$A$4:$G$39,5,FALSE)="YES",V1123,""),"")</f>
        <v/>
      </c>
      <c r="AJ1123" s="101"/>
      <c r="AK1123" s="101"/>
      <c r="AL1123" s="101"/>
      <c r="AM1123" s="102" t="str">
        <f>IFERROR(IF(VLOOKUP($F1123,'Aircraft list'!$A$4:$G$39,7,FALSE)="YES",N1123,""),"")</f>
        <v/>
      </c>
      <c r="AN1123" s="112"/>
      <c r="AO1123" s="101"/>
      <c r="AP1123" s="101"/>
      <c r="AQ1123" s="101"/>
      <c r="AR1123" s="111"/>
      <c r="AS1123" s="102"/>
      <c r="AT1123" s="102"/>
    </row>
    <row r="1124" spans="1:46" s="50" customFormat="1">
      <c r="A1124" s="84"/>
      <c r="B1124" s="75"/>
      <c r="C1124" s="76"/>
      <c r="D1124" s="77"/>
      <c r="E1124" s="73" t="str">
        <f t="shared" si="54"/>
        <v/>
      </c>
      <c r="F1124" s="79"/>
      <c r="G1124" s="80"/>
      <c r="H1124" s="50" t="str">
        <f>IFERROR(IF(VLOOKUP(F1124,'Aircraft list'!$A$4:$T$59, 3,FALSE)="YES", "ME", "SE" )," ")</f>
        <v xml:space="preserve"> </v>
      </c>
      <c r="I1124" s="80"/>
      <c r="J1124" s="81" t="str">
        <f ca="1">IFERROR(IF(AND(
MOD(C1124-fctlontodouble(VLOOKUP(B1124,#REF!,4,FALSE))/360,1)&gt;=MOD((((MID((MID((IF(ISERR(A1124),"",fctsoleil(A1124,fctlattodouble(VLOOKUP(B1124,#REF!,3,FALSE)),fctlontodouble(VLOOKUP(B1124,#REF!,4,FALSE)),FALSE))),1,4)),1,2))*60+MID((MID((IF(ISERR(A1124),"",fctsoleil(A1124,fctlattodouble(VLOOKUP(B1124,#REF!,3,FALSE)),fctlontodouble(VLOOKUP(B1124,#REF!,4,FALSE)),FALSE))),1,4)),3,4))/(60*24))-fctlontodouble(VLOOKUP(B1124,#REF!,4,FALSE))/360,1),
MOD(C1124-fctlontodouble(VLOOKUP(B1124,#REF!,4,FALSE))/360,1)&lt;MOD((((MID((MID((IF(ISERR(A1124),"",fctsoleil(A1124,fctlattodouble(VLOOKUP(B1124,#REF!,3,FALSE)),fctlontodouble(VLOOKUP(B1124,#REF!,4,FALSE)),FALSE))),7,4)),1,2))*60+MID((MID((IF(ISERR(A1124),"",fctsoleil(A1124,fctlattodouble(VLOOKUP(B1124,#REF!,3,FALSE)),fctlontodouble(VLOOKUP(B1124,#REF!,4,FALSE)),FALSE))),7,4)),3,4))/(60*24))-fctlontodouble(VLOOKUP(B1124,#REF!,4,FALSE))/360,1)
),1,""),"")</f>
        <v/>
      </c>
      <c r="K1124" s="82" t="str">
        <f t="shared" si="55"/>
        <v/>
      </c>
      <c r="L1124" s="79" t="str">
        <f ca="1">IFERROR(IF(AND(
MOD(E1124-fctlontodouble(VLOOKUP(D1124,#REF!,4,FALSE))/360,1)&gt;=MOD((((MID((MID((IF(ISERR(A1124),"",fctsoleil(A1124,fctlattodouble(VLOOKUP(D1124,#REF!,3,FALSE)),fctlontodouble(VLOOKUP(D1124,#REF!,4,FALSE)),FALSE))),1,4)),1,2))*60+MID((MID((IF(ISERR(A1124),"",fctsoleil(A1124,fctlattodouble(VLOOKUP(D1124,#REF!,3,FALSE)),fctlontodouble(VLOOKUP(D1124,#REF!,4,FALSE)),FALSE))),1,4)),3,4))/(60*24))-fctlontodouble(VLOOKUP(D1124,#REF!,4,FALSE))/360,1),
MOD(E1124-fctlontodouble(VLOOKUP(D1124,#REF!,4,FALSE))/360,1)&lt;MOD((((MID((MID((IF(ISERR(A1124),"",fctsoleil(A1124,fctlattodouble(VLOOKUP(D1124,#REF!,3,FALSE)),fctlontodouble(VLOOKUP(D1124,#REF!,4,FALSE)),FALSE))),7,4)),1,2))*60+MID((MID((IF(ISERR(A1124),"",fctsoleil(A1124,fctlattodouble(VLOOKUP(D1124,#REF!,3,FALSE)),fctlontodouble(VLOOKUP(D1124,#REF!,4,FALSE)),FALSE))),7,4)),3,4))/(60*24))-fctlontodouble(VLOOKUP(D1124,#REF!,4,FALSE))/360,1)
),1," "),"")</f>
        <v/>
      </c>
      <c r="M1124" s="79" t="str">
        <f t="shared" si="56"/>
        <v/>
      </c>
      <c r="N1124" s="94"/>
      <c r="O1124" s="83"/>
      <c r="P1124" s="95"/>
      <c r="Q1124" s="96"/>
      <c r="R1124" s="97" t="str">
        <f>IF(AND(A1124&lt;&gt;0,B1124&lt;&gt;0,D1124&lt;&gt;0,C1124&lt;&gt;0,N1124&lt;&gt;0),(vol_de_nuit(B1124,D1124,A1124,C1124,N1124/24)*24),"")</f>
        <v/>
      </c>
      <c r="S1124" s="98"/>
      <c r="T1124" s="95"/>
      <c r="U1124" s="99"/>
      <c r="V1124" s="100"/>
      <c r="W1124" s="101"/>
      <c r="X1124" s="116" t="str">
        <f>IFERROR(IF(AND(VLOOKUP($F1124,'Aircraft list'!$A$4:$G$39,2,FALSE)="YES",VLOOKUP($F1124,'Aircraft list'!$A$4:$G$39,4,FALSE)="YES"),T1124,""),"")</f>
        <v/>
      </c>
      <c r="Y1124" s="115" t="str">
        <f>IFERROR(IF(AND(VLOOKUP($F1124,'Aircraft list'!$A$4:$G$39,2,FALSE)="YES",VLOOKUP($F1124,'Aircraft list'!$A$4:$G$39,4,FALSE)="YES"),V1124,""),"")</f>
        <v/>
      </c>
      <c r="Z1124" s="116" t="str">
        <f>IFERROR(IF(AND(VLOOKUP($F1124,'Aircraft list'!$A$4:$G$39,3,FALSE)="YES",VLOOKUP($F1124,'Aircraft list'!$A$4:$G$39,4,FALSE)="YES"),T1124,""),"")</f>
        <v/>
      </c>
      <c r="AA1124" s="115" t="str">
        <f>IFERROR(IF(AND(VLOOKUP($F1124,'Aircraft list'!$A$4:$G$39,3,FALSE)="YES",VLOOKUP($F1124,'Aircraft list'!$A$4:$G$39,4,FALSE)="YES"),V1124,""),"")</f>
        <v/>
      </c>
      <c r="AB1124" s="116" t="str">
        <f>IFERROR(IF(AND(VLOOKUP($F1124,'Aircraft list'!$A$4:$G$39,2,FALSE)="YES",VLOOKUP($F1124,'Aircraft list'!$A$4:$G$39,6,FALSE)="YES"),T1124,""),"")</f>
        <v/>
      </c>
      <c r="AC1124" s="115" t="str">
        <f>IFERROR(IF(AND(VLOOKUP($F1124,'Aircraft list'!$A$4:$G$39,2,FALSE)="YES",VLOOKUP($F1124,'Aircraft list'!$A$4:$G$39,6,FALSE)="YES"),V1124,""),"")</f>
        <v/>
      </c>
      <c r="AD1124" s="116" t="str">
        <f>IFERROR(IF(AND(VLOOKUP($F1124,'Aircraft list'!$A$4:$G$39,3,FALSE)="YES",VLOOKUP($F1124,'Aircraft list'!$A$4:$G$39,6,FALSE)="YES"),T1124,""),"")</f>
        <v/>
      </c>
      <c r="AE1124" s="117" t="str">
        <f>IFERROR(IF(AND(VLOOKUP($F1124,'Aircraft list'!$A$4:$G$39,3,FALSE)="YES",VLOOKUP($F1124,'Aircraft list'!$A$4:$G$39,6,FALSE)="YES"),U1124,""),"")</f>
        <v/>
      </c>
      <c r="AF1124" s="115" t="str">
        <f>IFERROR(IF(AND(VLOOKUP($F1124,'Aircraft list'!$A$4:$G$39,3,FALSE)="YES",VLOOKUP($F1124,'Aircraft list'!$A$4:$G$39,6,FALSE)="YES"),V1124,""),"")</f>
        <v/>
      </c>
      <c r="AG1124" s="116" t="str">
        <f>IFERROR(IF(VLOOKUP($F1124,'Aircraft list'!$A$4:$G$39,5,FALSE)="YES",T1124,""),"")</f>
        <v/>
      </c>
      <c r="AH1124" s="117" t="str">
        <f>IFERROR(IF(VLOOKUP($F1124,'Aircraft list'!$A$4:$G$39,5,FALSE)="YES",U1124,""),"")</f>
        <v/>
      </c>
      <c r="AI1124" s="115" t="str">
        <f>IFERROR(IF(VLOOKUP($F1124,'Aircraft list'!$A$4:$G$39,5,FALSE)="YES",V1124,""),"")</f>
        <v/>
      </c>
      <c r="AJ1124" s="101"/>
      <c r="AK1124" s="101"/>
      <c r="AL1124" s="101"/>
      <c r="AM1124" s="102" t="str">
        <f>IFERROR(IF(VLOOKUP($F1124,'Aircraft list'!$A$4:$G$39,7,FALSE)="YES",N1124,""),"")</f>
        <v/>
      </c>
      <c r="AN1124" s="112"/>
      <c r="AO1124" s="101"/>
      <c r="AP1124" s="101"/>
      <c r="AQ1124" s="101"/>
      <c r="AR1124" s="111"/>
      <c r="AS1124" s="102"/>
      <c r="AT1124" s="102"/>
    </row>
    <row r="1125" spans="1:46" s="50" customFormat="1">
      <c r="A1125" s="84"/>
      <c r="B1125" s="75"/>
      <c r="C1125" s="76"/>
      <c r="D1125" s="77"/>
      <c r="E1125" s="73" t="str">
        <f t="shared" si="54"/>
        <v/>
      </c>
      <c r="F1125" s="79"/>
      <c r="G1125" s="80"/>
      <c r="H1125" s="50" t="str">
        <f>IFERROR(IF(VLOOKUP(F1125,'Aircraft list'!$A$4:$T$59, 3,FALSE)="YES", "ME", "SE" )," ")</f>
        <v xml:space="preserve"> </v>
      </c>
      <c r="I1125" s="80"/>
      <c r="J1125" s="81" t="str">
        <f ca="1">IFERROR(IF(AND(
MOD(C1125-fctlontodouble(VLOOKUP(B1125,#REF!,4,FALSE))/360,1)&gt;=MOD((((MID((MID((IF(ISERR(A1125),"",fctsoleil(A1125,fctlattodouble(VLOOKUP(B1125,#REF!,3,FALSE)),fctlontodouble(VLOOKUP(B1125,#REF!,4,FALSE)),FALSE))),1,4)),1,2))*60+MID((MID((IF(ISERR(A1125),"",fctsoleil(A1125,fctlattodouble(VLOOKUP(B1125,#REF!,3,FALSE)),fctlontodouble(VLOOKUP(B1125,#REF!,4,FALSE)),FALSE))),1,4)),3,4))/(60*24))-fctlontodouble(VLOOKUP(B1125,#REF!,4,FALSE))/360,1),
MOD(C1125-fctlontodouble(VLOOKUP(B1125,#REF!,4,FALSE))/360,1)&lt;MOD((((MID((MID((IF(ISERR(A1125),"",fctsoleil(A1125,fctlattodouble(VLOOKUP(B1125,#REF!,3,FALSE)),fctlontodouble(VLOOKUP(B1125,#REF!,4,FALSE)),FALSE))),7,4)),1,2))*60+MID((MID((IF(ISERR(A1125),"",fctsoleil(A1125,fctlattodouble(VLOOKUP(B1125,#REF!,3,FALSE)),fctlontodouble(VLOOKUP(B1125,#REF!,4,FALSE)),FALSE))),7,4)),3,4))/(60*24))-fctlontodouble(VLOOKUP(B1125,#REF!,4,FALSE))/360,1)
),1,""),"")</f>
        <v/>
      </c>
      <c r="K1125" s="82" t="str">
        <f t="shared" si="55"/>
        <v/>
      </c>
      <c r="L1125" s="79" t="str">
        <f ca="1">IFERROR(IF(AND(
MOD(E1125-fctlontodouble(VLOOKUP(D1125,#REF!,4,FALSE))/360,1)&gt;=MOD((((MID((MID((IF(ISERR(A1125),"",fctsoleil(A1125,fctlattodouble(VLOOKUP(D1125,#REF!,3,FALSE)),fctlontodouble(VLOOKUP(D1125,#REF!,4,FALSE)),FALSE))),1,4)),1,2))*60+MID((MID((IF(ISERR(A1125),"",fctsoleil(A1125,fctlattodouble(VLOOKUP(D1125,#REF!,3,FALSE)),fctlontodouble(VLOOKUP(D1125,#REF!,4,FALSE)),FALSE))),1,4)),3,4))/(60*24))-fctlontodouble(VLOOKUP(D1125,#REF!,4,FALSE))/360,1),
MOD(E1125-fctlontodouble(VLOOKUP(D1125,#REF!,4,FALSE))/360,1)&lt;MOD((((MID((MID((IF(ISERR(A1125),"",fctsoleil(A1125,fctlattodouble(VLOOKUP(D1125,#REF!,3,FALSE)),fctlontodouble(VLOOKUP(D1125,#REF!,4,FALSE)),FALSE))),7,4)),1,2))*60+MID((MID((IF(ISERR(A1125),"",fctsoleil(A1125,fctlattodouble(VLOOKUP(D1125,#REF!,3,FALSE)),fctlontodouble(VLOOKUP(D1125,#REF!,4,FALSE)),FALSE))),7,4)),3,4))/(60*24))-fctlontodouble(VLOOKUP(D1125,#REF!,4,FALSE))/360,1)
),1," "),"")</f>
        <v/>
      </c>
      <c r="M1125" s="79" t="str">
        <f t="shared" si="56"/>
        <v/>
      </c>
      <c r="N1125" s="94"/>
      <c r="O1125" s="83"/>
      <c r="P1125" s="95"/>
      <c r="Q1125" s="96"/>
      <c r="R1125" s="97" t="str">
        <f>IF(AND(A1125&lt;&gt;0,B1125&lt;&gt;0,D1125&lt;&gt;0,C1125&lt;&gt;0,N1125&lt;&gt;0),(vol_de_nuit(B1125,D1125,A1125,C1125,N1125/24)*24),"")</f>
        <v/>
      </c>
      <c r="S1125" s="98"/>
      <c r="T1125" s="95"/>
      <c r="U1125" s="99"/>
      <c r="V1125" s="100"/>
      <c r="W1125" s="101"/>
      <c r="X1125" s="116" t="str">
        <f>IFERROR(IF(AND(VLOOKUP($F1125,'Aircraft list'!$A$4:$G$39,2,FALSE)="YES",VLOOKUP($F1125,'Aircraft list'!$A$4:$G$39,4,FALSE)="YES"),T1125,""),"")</f>
        <v/>
      </c>
      <c r="Y1125" s="115" t="str">
        <f>IFERROR(IF(AND(VLOOKUP($F1125,'Aircraft list'!$A$4:$G$39,2,FALSE)="YES",VLOOKUP($F1125,'Aircraft list'!$A$4:$G$39,4,FALSE)="YES"),V1125,""),"")</f>
        <v/>
      </c>
      <c r="Z1125" s="116" t="str">
        <f>IFERROR(IF(AND(VLOOKUP($F1125,'Aircraft list'!$A$4:$G$39,3,FALSE)="YES",VLOOKUP($F1125,'Aircraft list'!$A$4:$G$39,4,FALSE)="YES"),T1125,""),"")</f>
        <v/>
      </c>
      <c r="AA1125" s="115" t="str">
        <f>IFERROR(IF(AND(VLOOKUP($F1125,'Aircraft list'!$A$4:$G$39,3,FALSE)="YES",VLOOKUP($F1125,'Aircraft list'!$A$4:$G$39,4,FALSE)="YES"),V1125,""),"")</f>
        <v/>
      </c>
      <c r="AB1125" s="116" t="str">
        <f>IFERROR(IF(AND(VLOOKUP($F1125,'Aircraft list'!$A$4:$G$39,2,FALSE)="YES",VLOOKUP($F1125,'Aircraft list'!$A$4:$G$39,6,FALSE)="YES"),T1125,""),"")</f>
        <v/>
      </c>
      <c r="AC1125" s="115" t="str">
        <f>IFERROR(IF(AND(VLOOKUP($F1125,'Aircraft list'!$A$4:$G$39,2,FALSE)="YES",VLOOKUP($F1125,'Aircraft list'!$A$4:$G$39,6,FALSE)="YES"),V1125,""),"")</f>
        <v/>
      </c>
      <c r="AD1125" s="116" t="str">
        <f>IFERROR(IF(AND(VLOOKUP($F1125,'Aircraft list'!$A$4:$G$39,3,FALSE)="YES",VLOOKUP($F1125,'Aircraft list'!$A$4:$G$39,6,FALSE)="YES"),T1125,""),"")</f>
        <v/>
      </c>
      <c r="AE1125" s="117" t="str">
        <f>IFERROR(IF(AND(VLOOKUP($F1125,'Aircraft list'!$A$4:$G$39,3,FALSE)="YES",VLOOKUP($F1125,'Aircraft list'!$A$4:$G$39,6,FALSE)="YES"),U1125,""),"")</f>
        <v/>
      </c>
      <c r="AF1125" s="115" t="str">
        <f>IFERROR(IF(AND(VLOOKUP($F1125,'Aircraft list'!$A$4:$G$39,3,FALSE)="YES",VLOOKUP($F1125,'Aircraft list'!$A$4:$G$39,6,FALSE)="YES"),V1125,""),"")</f>
        <v/>
      </c>
      <c r="AG1125" s="116" t="str">
        <f>IFERROR(IF(VLOOKUP($F1125,'Aircraft list'!$A$4:$G$39,5,FALSE)="YES",T1125,""),"")</f>
        <v/>
      </c>
      <c r="AH1125" s="117" t="str">
        <f>IFERROR(IF(VLOOKUP($F1125,'Aircraft list'!$A$4:$G$39,5,FALSE)="YES",U1125,""),"")</f>
        <v/>
      </c>
      <c r="AI1125" s="115" t="str">
        <f>IFERROR(IF(VLOOKUP($F1125,'Aircraft list'!$A$4:$G$39,5,FALSE)="YES",V1125,""),"")</f>
        <v/>
      </c>
      <c r="AJ1125" s="101"/>
      <c r="AK1125" s="101"/>
      <c r="AL1125" s="101"/>
      <c r="AM1125" s="102" t="str">
        <f>IFERROR(IF(VLOOKUP($F1125,'Aircraft list'!$A$4:$G$39,7,FALSE)="YES",N1125,""),"")</f>
        <v/>
      </c>
      <c r="AN1125" s="112"/>
      <c r="AO1125" s="101"/>
      <c r="AP1125" s="101"/>
      <c r="AQ1125" s="101"/>
      <c r="AR1125" s="111"/>
      <c r="AS1125" s="102"/>
      <c r="AT1125" s="102"/>
    </row>
    <row r="1126" spans="1:46" s="50" customFormat="1">
      <c r="A1126" s="84"/>
      <c r="B1126" s="75"/>
      <c r="C1126" s="76"/>
      <c r="D1126" s="77"/>
      <c r="E1126" s="73" t="str">
        <f t="shared" si="54"/>
        <v/>
      </c>
      <c r="F1126" s="79"/>
      <c r="G1126" s="80"/>
      <c r="H1126" s="50" t="str">
        <f>IFERROR(IF(VLOOKUP(F1126,'Aircraft list'!$A$4:$T$59, 3,FALSE)="YES", "ME", "SE" )," ")</f>
        <v xml:space="preserve"> </v>
      </c>
      <c r="I1126" s="80"/>
      <c r="J1126" s="81" t="str">
        <f ca="1">IFERROR(IF(AND(
MOD(C1126-fctlontodouble(VLOOKUP(B1126,#REF!,4,FALSE))/360,1)&gt;=MOD((((MID((MID((IF(ISERR(A1126),"",fctsoleil(A1126,fctlattodouble(VLOOKUP(B1126,#REF!,3,FALSE)),fctlontodouble(VLOOKUP(B1126,#REF!,4,FALSE)),FALSE))),1,4)),1,2))*60+MID((MID((IF(ISERR(A1126),"",fctsoleil(A1126,fctlattodouble(VLOOKUP(B1126,#REF!,3,FALSE)),fctlontodouble(VLOOKUP(B1126,#REF!,4,FALSE)),FALSE))),1,4)),3,4))/(60*24))-fctlontodouble(VLOOKUP(B1126,#REF!,4,FALSE))/360,1),
MOD(C1126-fctlontodouble(VLOOKUP(B1126,#REF!,4,FALSE))/360,1)&lt;MOD((((MID((MID((IF(ISERR(A1126),"",fctsoleil(A1126,fctlattodouble(VLOOKUP(B1126,#REF!,3,FALSE)),fctlontodouble(VLOOKUP(B1126,#REF!,4,FALSE)),FALSE))),7,4)),1,2))*60+MID((MID((IF(ISERR(A1126),"",fctsoleil(A1126,fctlattodouble(VLOOKUP(B1126,#REF!,3,FALSE)),fctlontodouble(VLOOKUP(B1126,#REF!,4,FALSE)),FALSE))),7,4)),3,4))/(60*24))-fctlontodouble(VLOOKUP(B1126,#REF!,4,FALSE))/360,1)
),1,""),"")</f>
        <v/>
      </c>
      <c r="K1126" s="82" t="str">
        <f t="shared" si="55"/>
        <v/>
      </c>
      <c r="L1126" s="79" t="str">
        <f ca="1">IFERROR(IF(AND(
MOD(E1126-fctlontodouble(VLOOKUP(D1126,#REF!,4,FALSE))/360,1)&gt;=MOD((((MID((MID((IF(ISERR(A1126),"",fctsoleil(A1126,fctlattodouble(VLOOKUP(D1126,#REF!,3,FALSE)),fctlontodouble(VLOOKUP(D1126,#REF!,4,FALSE)),FALSE))),1,4)),1,2))*60+MID((MID((IF(ISERR(A1126),"",fctsoleil(A1126,fctlattodouble(VLOOKUP(D1126,#REF!,3,FALSE)),fctlontodouble(VLOOKUP(D1126,#REF!,4,FALSE)),FALSE))),1,4)),3,4))/(60*24))-fctlontodouble(VLOOKUP(D1126,#REF!,4,FALSE))/360,1),
MOD(E1126-fctlontodouble(VLOOKUP(D1126,#REF!,4,FALSE))/360,1)&lt;MOD((((MID((MID((IF(ISERR(A1126),"",fctsoleil(A1126,fctlattodouble(VLOOKUP(D1126,#REF!,3,FALSE)),fctlontodouble(VLOOKUP(D1126,#REF!,4,FALSE)),FALSE))),7,4)),1,2))*60+MID((MID((IF(ISERR(A1126),"",fctsoleil(A1126,fctlattodouble(VLOOKUP(D1126,#REF!,3,FALSE)),fctlontodouble(VLOOKUP(D1126,#REF!,4,FALSE)),FALSE))),7,4)),3,4))/(60*24))-fctlontodouble(VLOOKUP(D1126,#REF!,4,FALSE))/360,1)
),1," "),"")</f>
        <v/>
      </c>
      <c r="M1126" s="79" t="str">
        <f t="shared" si="56"/>
        <v/>
      </c>
      <c r="N1126" s="94"/>
      <c r="O1126" s="83"/>
      <c r="P1126" s="95"/>
      <c r="Q1126" s="96"/>
      <c r="R1126" s="97" t="str">
        <f>IF(AND(A1126&lt;&gt;0,B1126&lt;&gt;0,D1126&lt;&gt;0,C1126&lt;&gt;0,N1126&lt;&gt;0),(vol_de_nuit(B1126,D1126,A1126,C1126,N1126/24)*24),"")</f>
        <v/>
      </c>
      <c r="S1126" s="98"/>
      <c r="T1126" s="95"/>
      <c r="U1126" s="99"/>
      <c r="V1126" s="100"/>
      <c r="W1126" s="101"/>
      <c r="X1126" s="116" t="str">
        <f>IFERROR(IF(AND(VLOOKUP($F1126,'Aircraft list'!$A$4:$G$39,2,FALSE)="YES",VLOOKUP($F1126,'Aircraft list'!$A$4:$G$39,4,FALSE)="YES"),T1126,""),"")</f>
        <v/>
      </c>
      <c r="Y1126" s="115" t="str">
        <f>IFERROR(IF(AND(VLOOKUP($F1126,'Aircraft list'!$A$4:$G$39,2,FALSE)="YES",VLOOKUP($F1126,'Aircraft list'!$A$4:$G$39,4,FALSE)="YES"),V1126,""),"")</f>
        <v/>
      </c>
      <c r="Z1126" s="116" t="str">
        <f>IFERROR(IF(AND(VLOOKUP($F1126,'Aircraft list'!$A$4:$G$39,3,FALSE)="YES",VLOOKUP($F1126,'Aircraft list'!$A$4:$G$39,4,FALSE)="YES"),T1126,""),"")</f>
        <v/>
      </c>
      <c r="AA1126" s="115" t="str">
        <f>IFERROR(IF(AND(VLOOKUP($F1126,'Aircraft list'!$A$4:$G$39,3,FALSE)="YES",VLOOKUP($F1126,'Aircraft list'!$A$4:$G$39,4,FALSE)="YES"),V1126,""),"")</f>
        <v/>
      </c>
      <c r="AB1126" s="116" t="str">
        <f>IFERROR(IF(AND(VLOOKUP($F1126,'Aircraft list'!$A$4:$G$39,2,FALSE)="YES",VLOOKUP($F1126,'Aircraft list'!$A$4:$G$39,6,FALSE)="YES"),T1126,""),"")</f>
        <v/>
      </c>
      <c r="AC1126" s="115" t="str">
        <f>IFERROR(IF(AND(VLOOKUP($F1126,'Aircraft list'!$A$4:$G$39,2,FALSE)="YES",VLOOKUP($F1126,'Aircraft list'!$A$4:$G$39,6,FALSE)="YES"),V1126,""),"")</f>
        <v/>
      </c>
      <c r="AD1126" s="116" t="str">
        <f>IFERROR(IF(AND(VLOOKUP($F1126,'Aircraft list'!$A$4:$G$39,3,FALSE)="YES",VLOOKUP($F1126,'Aircraft list'!$A$4:$G$39,6,FALSE)="YES"),T1126,""),"")</f>
        <v/>
      </c>
      <c r="AE1126" s="117" t="str">
        <f>IFERROR(IF(AND(VLOOKUP($F1126,'Aircraft list'!$A$4:$G$39,3,FALSE)="YES",VLOOKUP($F1126,'Aircraft list'!$A$4:$G$39,6,FALSE)="YES"),U1126,""),"")</f>
        <v/>
      </c>
      <c r="AF1126" s="115" t="str">
        <f>IFERROR(IF(AND(VLOOKUP($F1126,'Aircraft list'!$A$4:$G$39,3,FALSE)="YES",VLOOKUP($F1126,'Aircraft list'!$A$4:$G$39,6,FALSE)="YES"),V1126,""),"")</f>
        <v/>
      </c>
      <c r="AG1126" s="116" t="str">
        <f>IFERROR(IF(VLOOKUP($F1126,'Aircraft list'!$A$4:$G$39,5,FALSE)="YES",T1126,""),"")</f>
        <v/>
      </c>
      <c r="AH1126" s="117" t="str">
        <f>IFERROR(IF(VLOOKUP($F1126,'Aircraft list'!$A$4:$G$39,5,FALSE)="YES",U1126,""),"")</f>
        <v/>
      </c>
      <c r="AI1126" s="115" t="str">
        <f>IFERROR(IF(VLOOKUP($F1126,'Aircraft list'!$A$4:$G$39,5,FALSE)="YES",V1126,""),"")</f>
        <v/>
      </c>
      <c r="AJ1126" s="101"/>
      <c r="AK1126" s="101"/>
      <c r="AL1126" s="101"/>
      <c r="AM1126" s="102" t="str">
        <f>IFERROR(IF(VLOOKUP($F1126,'Aircraft list'!$A$4:$G$39,7,FALSE)="YES",N1126,""),"")</f>
        <v/>
      </c>
      <c r="AN1126" s="112"/>
      <c r="AO1126" s="101"/>
      <c r="AP1126" s="101"/>
      <c r="AQ1126" s="101"/>
      <c r="AR1126" s="111"/>
      <c r="AS1126" s="102"/>
      <c r="AT1126" s="102"/>
    </row>
    <row r="1127" spans="1:46" s="50" customFormat="1">
      <c r="A1127" s="84"/>
      <c r="B1127" s="75"/>
      <c r="C1127" s="76"/>
      <c r="D1127" s="77"/>
      <c r="E1127" s="73" t="str">
        <f t="shared" si="54"/>
        <v/>
      </c>
      <c r="F1127" s="79"/>
      <c r="G1127" s="80"/>
      <c r="H1127" s="50" t="str">
        <f>IFERROR(IF(VLOOKUP(F1127,'Aircraft list'!$A$4:$T$59, 3,FALSE)="YES", "ME", "SE" )," ")</f>
        <v xml:space="preserve"> </v>
      </c>
      <c r="I1127" s="80"/>
      <c r="J1127" s="81" t="str">
        <f ca="1">IFERROR(IF(AND(
MOD(C1127-fctlontodouble(VLOOKUP(B1127,#REF!,4,FALSE))/360,1)&gt;=MOD((((MID((MID((IF(ISERR(A1127),"",fctsoleil(A1127,fctlattodouble(VLOOKUP(B1127,#REF!,3,FALSE)),fctlontodouble(VLOOKUP(B1127,#REF!,4,FALSE)),FALSE))),1,4)),1,2))*60+MID((MID((IF(ISERR(A1127),"",fctsoleil(A1127,fctlattodouble(VLOOKUP(B1127,#REF!,3,FALSE)),fctlontodouble(VLOOKUP(B1127,#REF!,4,FALSE)),FALSE))),1,4)),3,4))/(60*24))-fctlontodouble(VLOOKUP(B1127,#REF!,4,FALSE))/360,1),
MOD(C1127-fctlontodouble(VLOOKUP(B1127,#REF!,4,FALSE))/360,1)&lt;MOD((((MID((MID((IF(ISERR(A1127),"",fctsoleil(A1127,fctlattodouble(VLOOKUP(B1127,#REF!,3,FALSE)),fctlontodouble(VLOOKUP(B1127,#REF!,4,FALSE)),FALSE))),7,4)),1,2))*60+MID((MID((IF(ISERR(A1127),"",fctsoleil(A1127,fctlattodouble(VLOOKUP(B1127,#REF!,3,FALSE)),fctlontodouble(VLOOKUP(B1127,#REF!,4,FALSE)),FALSE))),7,4)),3,4))/(60*24))-fctlontodouble(VLOOKUP(B1127,#REF!,4,FALSE))/360,1)
),1,""),"")</f>
        <v/>
      </c>
      <c r="K1127" s="82" t="str">
        <f t="shared" si="55"/>
        <v/>
      </c>
      <c r="L1127" s="79" t="str">
        <f ca="1">IFERROR(IF(AND(
MOD(E1127-fctlontodouble(VLOOKUP(D1127,#REF!,4,FALSE))/360,1)&gt;=MOD((((MID((MID((IF(ISERR(A1127),"",fctsoleil(A1127,fctlattodouble(VLOOKUP(D1127,#REF!,3,FALSE)),fctlontodouble(VLOOKUP(D1127,#REF!,4,FALSE)),FALSE))),1,4)),1,2))*60+MID((MID((IF(ISERR(A1127),"",fctsoleil(A1127,fctlattodouble(VLOOKUP(D1127,#REF!,3,FALSE)),fctlontodouble(VLOOKUP(D1127,#REF!,4,FALSE)),FALSE))),1,4)),3,4))/(60*24))-fctlontodouble(VLOOKUP(D1127,#REF!,4,FALSE))/360,1),
MOD(E1127-fctlontodouble(VLOOKUP(D1127,#REF!,4,FALSE))/360,1)&lt;MOD((((MID((MID((IF(ISERR(A1127),"",fctsoleil(A1127,fctlattodouble(VLOOKUP(D1127,#REF!,3,FALSE)),fctlontodouble(VLOOKUP(D1127,#REF!,4,FALSE)),FALSE))),7,4)),1,2))*60+MID((MID((IF(ISERR(A1127),"",fctsoleil(A1127,fctlattodouble(VLOOKUP(D1127,#REF!,3,FALSE)),fctlontodouble(VLOOKUP(D1127,#REF!,4,FALSE)),FALSE))),7,4)),3,4))/(60*24))-fctlontodouble(VLOOKUP(D1127,#REF!,4,FALSE))/360,1)
),1," "),"")</f>
        <v/>
      </c>
      <c r="M1127" s="79" t="str">
        <f t="shared" si="56"/>
        <v/>
      </c>
      <c r="N1127" s="94"/>
      <c r="O1127" s="83"/>
      <c r="P1127" s="95"/>
      <c r="Q1127" s="96"/>
      <c r="R1127" s="97" t="str">
        <f>IF(AND(A1127&lt;&gt;0,B1127&lt;&gt;0,D1127&lt;&gt;0,C1127&lt;&gt;0,N1127&lt;&gt;0),(vol_de_nuit(B1127,D1127,A1127,C1127,N1127/24)*24),"")</f>
        <v/>
      </c>
      <c r="S1127" s="98"/>
      <c r="T1127" s="95"/>
      <c r="U1127" s="99"/>
      <c r="V1127" s="100"/>
      <c r="W1127" s="101"/>
      <c r="X1127" s="116" t="str">
        <f>IFERROR(IF(AND(VLOOKUP($F1127,'Aircraft list'!$A$4:$G$39,2,FALSE)="YES",VLOOKUP($F1127,'Aircraft list'!$A$4:$G$39,4,FALSE)="YES"),T1127,""),"")</f>
        <v/>
      </c>
      <c r="Y1127" s="115" t="str">
        <f>IFERROR(IF(AND(VLOOKUP($F1127,'Aircraft list'!$A$4:$G$39,2,FALSE)="YES",VLOOKUP($F1127,'Aircraft list'!$A$4:$G$39,4,FALSE)="YES"),V1127,""),"")</f>
        <v/>
      </c>
      <c r="Z1127" s="116" t="str">
        <f>IFERROR(IF(AND(VLOOKUP($F1127,'Aircraft list'!$A$4:$G$39,3,FALSE)="YES",VLOOKUP($F1127,'Aircraft list'!$A$4:$G$39,4,FALSE)="YES"),T1127,""),"")</f>
        <v/>
      </c>
      <c r="AA1127" s="115" t="str">
        <f>IFERROR(IF(AND(VLOOKUP($F1127,'Aircraft list'!$A$4:$G$39,3,FALSE)="YES",VLOOKUP($F1127,'Aircraft list'!$A$4:$G$39,4,FALSE)="YES"),V1127,""),"")</f>
        <v/>
      </c>
      <c r="AB1127" s="116" t="str">
        <f>IFERROR(IF(AND(VLOOKUP($F1127,'Aircraft list'!$A$4:$G$39,2,FALSE)="YES",VLOOKUP($F1127,'Aircraft list'!$A$4:$G$39,6,FALSE)="YES"),T1127,""),"")</f>
        <v/>
      </c>
      <c r="AC1127" s="115" t="str">
        <f>IFERROR(IF(AND(VLOOKUP($F1127,'Aircraft list'!$A$4:$G$39,2,FALSE)="YES",VLOOKUP($F1127,'Aircraft list'!$A$4:$G$39,6,FALSE)="YES"),V1127,""),"")</f>
        <v/>
      </c>
      <c r="AD1127" s="116" t="str">
        <f>IFERROR(IF(AND(VLOOKUP($F1127,'Aircraft list'!$A$4:$G$39,3,FALSE)="YES",VLOOKUP($F1127,'Aircraft list'!$A$4:$G$39,6,FALSE)="YES"),T1127,""),"")</f>
        <v/>
      </c>
      <c r="AE1127" s="117" t="str">
        <f>IFERROR(IF(AND(VLOOKUP($F1127,'Aircraft list'!$A$4:$G$39,3,FALSE)="YES",VLOOKUP($F1127,'Aircraft list'!$A$4:$G$39,6,FALSE)="YES"),U1127,""),"")</f>
        <v/>
      </c>
      <c r="AF1127" s="115" t="str">
        <f>IFERROR(IF(AND(VLOOKUP($F1127,'Aircraft list'!$A$4:$G$39,3,FALSE)="YES",VLOOKUP($F1127,'Aircraft list'!$A$4:$G$39,6,FALSE)="YES"),V1127,""),"")</f>
        <v/>
      </c>
      <c r="AG1127" s="116" t="str">
        <f>IFERROR(IF(VLOOKUP($F1127,'Aircraft list'!$A$4:$G$39,5,FALSE)="YES",T1127,""),"")</f>
        <v/>
      </c>
      <c r="AH1127" s="117" t="str">
        <f>IFERROR(IF(VLOOKUP($F1127,'Aircraft list'!$A$4:$G$39,5,FALSE)="YES",U1127,""),"")</f>
        <v/>
      </c>
      <c r="AI1127" s="115" t="str">
        <f>IFERROR(IF(VLOOKUP($F1127,'Aircraft list'!$A$4:$G$39,5,FALSE)="YES",V1127,""),"")</f>
        <v/>
      </c>
      <c r="AJ1127" s="101"/>
      <c r="AK1127" s="101"/>
      <c r="AL1127" s="101"/>
      <c r="AM1127" s="102" t="str">
        <f>IFERROR(IF(VLOOKUP($F1127,'Aircraft list'!$A$4:$G$39,7,FALSE)="YES",N1127,""),"")</f>
        <v/>
      </c>
      <c r="AN1127" s="112"/>
      <c r="AO1127" s="101"/>
      <c r="AP1127" s="101"/>
      <c r="AQ1127" s="101"/>
      <c r="AR1127" s="111"/>
      <c r="AS1127" s="102"/>
      <c r="AT1127" s="102"/>
    </row>
    <row r="1128" spans="1:46" s="50" customFormat="1">
      <c r="A1128" s="84"/>
      <c r="B1128" s="75"/>
      <c r="C1128" s="76"/>
      <c r="D1128" s="77"/>
      <c r="E1128" s="73" t="str">
        <f t="shared" si="54"/>
        <v/>
      </c>
      <c r="F1128" s="79"/>
      <c r="G1128" s="80"/>
      <c r="H1128" s="50" t="str">
        <f>IFERROR(IF(VLOOKUP(F1128,'Aircraft list'!$A$4:$T$59, 3,FALSE)="YES", "ME", "SE" )," ")</f>
        <v xml:space="preserve"> </v>
      </c>
      <c r="I1128" s="80"/>
      <c r="J1128" s="81" t="str">
        <f ca="1">IFERROR(IF(AND(
MOD(C1128-fctlontodouble(VLOOKUP(B1128,#REF!,4,FALSE))/360,1)&gt;=MOD((((MID((MID((IF(ISERR(A1128),"",fctsoleil(A1128,fctlattodouble(VLOOKUP(B1128,#REF!,3,FALSE)),fctlontodouble(VLOOKUP(B1128,#REF!,4,FALSE)),FALSE))),1,4)),1,2))*60+MID((MID((IF(ISERR(A1128),"",fctsoleil(A1128,fctlattodouble(VLOOKUP(B1128,#REF!,3,FALSE)),fctlontodouble(VLOOKUP(B1128,#REF!,4,FALSE)),FALSE))),1,4)),3,4))/(60*24))-fctlontodouble(VLOOKUP(B1128,#REF!,4,FALSE))/360,1),
MOD(C1128-fctlontodouble(VLOOKUP(B1128,#REF!,4,FALSE))/360,1)&lt;MOD((((MID((MID((IF(ISERR(A1128),"",fctsoleil(A1128,fctlattodouble(VLOOKUP(B1128,#REF!,3,FALSE)),fctlontodouble(VLOOKUP(B1128,#REF!,4,FALSE)),FALSE))),7,4)),1,2))*60+MID((MID((IF(ISERR(A1128),"",fctsoleil(A1128,fctlattodouble(VLOOKUP(B1128,#REF!,3,FALSE)),fctlontodouble(VLOOKUP(B1128,#REF!,4,FALSE)),FALSE))),7,4)),3,4))/(60*24))-fctlontodouble(VLOOKUP(B1128,#REF!,4,FALSE))/360,1)
),1,""),"")</f>
        <v/>
      </c>
      <c r="K1128" s="82" t="str">
        <f t="shared" si="55"/>
        <v/>
      </c>
      <c r="L1128" s="79" t="str">
        <f ca="1">IFERROR(IF(AND(
MOD(E1128-fctlontodouble(VLOOKUP(D1128,#REF!,4,FALSE))/360,1)&gt;=MOD((((MID((MID((IF(ISERR(A1128),"",fctsoleil(A1128,fctlattodouble(VLOOKUP(D1128,#REF!,3,FALSE)),fctlontodouble(VLOOKUP(D1128,#REF!,4,FALSE)),FALSE))),1,4)),1,2))*60+MID((MID((IF(ISERR(A1128),"",fctsoleil(A1128,fctlattodouble(VLOOKUP(D1128,#REF!,3,FALSE)),fctlontodouble(VLOOKUP(D1128,#REF!,4,FALSE)),FALSE))),1,4)),3,4))/(60*24))-fctlontodouble(VLOOKUP(D1128,#REF!,4,FALSE))/360,1),
MOD(E1128-fctlontodouble(VLOOKUP(D1128,#REF!,4,FALSE))/360,1)&lt;MOD((((MID((MID((IF(ISERR(A1128),"",fctsoleil(A1128,fctlattodouble(VLOOKUP(D1128,#REF!,3,FALSE)),fctlontodouble(VLOOKUP(D1128,#REF!,4,FALSE)),FALSE))),7,4)),1,2))*60+MID((MID((IF(ISERR(A1128),"",fctsoleil(A1128,fctlattodouble(VLOOKUP(D1128,#REF!,3,FALSE)),fctlontodouble(VLOOKUP(D1128,#REF!,4,FALSE)),FALSE))),7,4)),3,4))/(60*24))-fctlontodouble(VLOOKUP(D1128,#REF!,4,FALSE))/360,1)
),1," "),"")</f>
        <v/>
      </c>
      <c r="M1128" s="79" t="str">
        <f t="shared" si="56"/>
        <v/>
      </c>
      <c r="N1128" s="94"/>
      <c r="O1128" s="83"/>
      <c r="P1128" s="95"/>
      <c r="Q1128" s="96"/>
      <c r="R1128" s="97" t="str">
        <f>IF(AND(A1128&lt;&gt;0,B1128&lt;&gt;0,D1128&lt;&gt;0,C1128&lt;&gt;0,N1128&lt;&gt;0),(vol_de_nuit(B1128,D1128,A1128,C1128,N1128/24)*24),"")</f>
        <v/>
      </c>
      <c r="S1128" s="98"/>
      <c r="T1128" s="95"/>
      <c r="U1128" s="99"/>
      <c r="V1128" s="100"/>
      <c r="W1128" s="101"/>
      <c r="X1128" s="116" t="str">
        <f>IFERROR(IF(AND(VLOOKUP($F1128,'Aircraft list'!$A$4:$G$39,2,FALSE)="YES",VLOOKUP($F1128,'Aircraft list'!$A$4:$G$39,4,FALSE)="YES"),T1128,""),"")</f>
        <v/>
      </c>
      <c r="Y1128" s="115" t="str">
        <f>IFERROR(IF(AND(VLOOKUP($F1128,'Aircraft list'!$A$4:$G$39,2,FALSE)="YES",VLOOKUP($F1128,'Aircraft list'!$A$4:$G$39,4,FALSE)="YES"),V1128,""),"")</f>
        <v/>
      </c>
      <c r="Z1128" s="116" t="str">
        <f>IFERROR(IF(AND(VLOOKUP($F1128,'Aircraft list'!$A$4:$G$39,3,FALSE)="YES",VLOOKUP($F1128,'Aircraft list'!$A$4:$G$39,4,FALSE)="YES"),T1128,""),"")</f>
        <v/>
      </c>
      <c r="AA1128" s="115" t="str">
        <f>IFERROR(IF(AND(VLOOKUP($F1128,'Aircraft list'!$A$4:$G$39,3,FALSE)="YES",VLOOKUP($F1128,'Aircraft list'!$A$4:$G$39,4,FALSE)="YES"),V1128,""),"")</f>
        <v/>
      </c>
      <c r="AB1128" s="116" t="str">
        <f>IFERROR(IF(AND(VLOOKUP($F1128,'Aircraft list'!$A$4:$G$39,2,FALSE)="YES",VLOOKUP($F1128,'Aircraft list'!$A$4:$G$39,6,FALSE)="YES"),T1128,""),"")</f>
        <v/>
      </c>
      <c r="AC1128" s="115" t="str">
        <f>IFERROR(IF(AND(VLOOKUP($F1128,'Aircraft list'!$A$4:$G$39,2,FALSE)="YES",VLOOKUP($F1128,'Aircraft list'!$A$4:$G$39,6,FALSE)="YES"),V1128,""),"")</f>
        <v/>
      </c>
      <c r="AD1128" s="116" t="str">
        <f>IFERROR(IF(AND(VLOOKUP($F1128,'Aircraft list'!$A$4:$G$39,3,FALSE)="YES",VLOOKUP($F1128,'Aircraft list'!$A$4:$G$39,6,FALSE)="YES"),T1128,""),"")</f>
        <v/>
      </c>
      <c r="AE1128" s="117" t="str">
        <f>IFERROR(IF(AND(VLOOKUP($F1128,'Aircraft list'!$A$4:$G$39,3,FALSE)="YES",VLOOKUP($F1128,'Aircraft list'!$A$4:$G$39,6,FALSE)="YES"),U1128,""),"")</f>
        <v/>
      </c>
      <c r="AF1128" s="115" t="str">
        <f>IFERROR(IF(AND(VLOOKUP($F1128,'Aircraft list'!$A$4:$G$39,3,FALSE)="YES",VLOOKUP($F1128,'Aircraft list'!$A$4:$G$39,6,FALSE)="YES"),V1128,""),"")</f>
        <v/>
      </c>
      <c r="AG1128" s="116" t="str">
        <f>IFERROR(IF(VLOOKUP($F1128,'Aircraft list'!$A$4:$G$39,5,FALSE)="YES",T1128,""),"")</f>
        <v/>
      </c>
      <c r="AH1128" s="117" t="str">
        <f>IFERROR(IF(VLOOKUP($F1128,'Aircraft list'!$A$4:$G$39,5,FALSE)="YES",U1128,""),"")</f>
        <v/>
      </c>
      <c r="AI1128" s="115" t="str">
        <f>IFERROR(IF(VLOOKUP($F1128,'Aircraft list'!$A$4:$G$39,5,FALSE)="YES",V1128,""),"")</f>
        <v/>
      </c>
      <c r="AJ1128" s="101"/>
      <c r="AK1128" s="101"/>
      <c r="AL1128" s="101"/>
      <c r="AM1128" s="102" t="str">
        <f>IFERROR(IF(VLOOKUP($F1128,'Aircraft list'!$A$4:$G$39,7,FALSE)="YES",N1128,""),"")</f>
        <v/>
      </c>
      <c r="AN1128" s="112"/>
      <c r="AO1128" s="101"/>
      <c r="AP1128" s="101"/>
      <c r="AQ1128" s="101"/>
      <c r="AR1128" s="111"/>
      <c r="AS1128" s="102"/>
      <c r="AT1128" s="102"/>
    </row>
    <row r="1129" spans="1:46" s="50" customFormat="1">
      <c r="A1129" s="84"/>
      <c r="B1129" s="75"/>
      <c r="C1129" s="76"/>
      <c r="D1129" s="77"/>
      <c r="E1129" s="73" t="str">
        <f t="shared" si="54"/>
        <v/>
      </c>
      <c r="F1129" s="79"/>
      <c r="G1129" s="80"/>
      <c r="H1129" s="50" t="str">
        <f>IFERROR(IF(VLOOKUP(F1129,'Aircraft list'!$A$4:$T$59, 3,FALSE)="YES", "ME", "SE" )," ")</f>
        <v xml:space="preserve"> </v>
      </c>
      <c r="I1129" s="80"/>
      <c r="J1129" s="81" t="str">
        <f ca="1">IFERROR(IF(AND(
MOD(C1129-fctlontodouble(VLOOKUP(B1129,#REF!,4,FALSE))/360,1)&gt;=MOD((((MID((MID((IF(ISERR(A1129),"",fctsoleil(A1129,fctlattodouble(VLOOKUP(B1129,#REF!,3,FALSE)),fctlontodouble(VLOOKUP(B1129,#REF!,4,FALSE)),FALSE))),1,4)),1,2))*60+MID((MID((IF(ISERR(A1129),"",fctsoleil(A1129,fctlattodouble(VLOOKUP(B1129,#REF!,3,FALSE)),fctlontodouble(VLOOKUP(B1129,#REF!,4,FALSE)),FALSE))),1,4)),3,4))/(60*24))-fctlontodouble(VLOOKUP(B1129,#REF!,4,FALSE))/360,1),
MOD(C1129-fctlontodouble(VLOOKUP(B1129,#REF!,4,FALSE))/360,1)&lt;MOD((((MID((MID((IF(ISERR(A1129),"",fctsoleil(A1129,fctlattodouble(VLOOKUP(B1129,#REF!,3,FALSE)),fctlontodouble(VLOOKUP(B1129,#REF!,4,FALSE)),FALSE))),7,4)),1,2))*60+MID((MID((IF(ISERR(A1129),"",fctsoleil(A1129,fctlattodouble(VLOOKUP(B1129,#REF!,3,FALSE)),fctlontodouble(VLOOKUP(B1129,#REF!,4,FALSE)),FALSE))),7,4)),3,4))/(60*24))-fctlontodouble(VLOOKUP(B1129,#REF!,4,FALSE))/360,1)
),1,""),"")</f>
        <v/>
      </c>
      <c r="K1129" s="82" t="str">
        <f t="shared" si="55"/>
        <v/>
      </c>
      <c r="L1129" s="79" t="str">
        <f ca="1">IFERROR(IF(AND(
MOD(E1129-fctlontodouble(VLOOKUP(D1129,#REF!,4,FALSE))/360,1)&gt;=MOD((((MID((MID((IF(ISERR(A1129),"",fctsoleil(A1129,fctlattodouble(VLOOKUP(D1129,#REF!,3,FALSE)),fctlontodouble(VLOOKUP(D1129,#REF!,4,FALSE)),FALSE))),1,4)),1,2))*60+MID((MID((IF(ISERR(A1129),"",fctsoleil(A1129,fctlattodouble(VLOOKUP(D1129,#REF!,3,FALSE)),fctlontodouble(VLOOKUP(D1129,#REF!,4,FALSE)),FALSE))),1,4)),3,4))/(60*24))-fctlontodouble(VLOOKUP(D1129,#REF!,4,FALSE))/360,1),
MOD(E1129-fctlontodouble(VLOOKUP(D1129,#REF!,4,FALSE))/360,1)&lt;MOD((((MID((MID((IF(ISERR(A1129),"",fctsoleil(A1129,fctlattodouble(VLOOKUP(D1129,#REF!,3,FALSE)),fctlontodouble(VLOOKUP(D1129,#REF!,4,FALSE)),FALSE))),7,4)),1,2))*60+MID((MID((IF(ISERR(A1129),"",fctsoleil(A1129,fctlattodouble(VLOOKUP(D1129,#REF!,3,FALSE)),fctlontodouble(VLOOKUP(D1129,#REF!,4,FALSE)),FALSE))),7,4)),3,4))/(60*24))-fctlontodouble(VLOOKUP(D1129,#REF!,4,FALSE))/360,1)
),1," "),"")</f>
        <v/>
      </c>
      <c r="M1129" s="79" t="str">
        <f t="shared" si="56"/>
        <v/>
      </c>
      <c r="N1129" s="94"/>
      <c r="O1129" s="83"/>
      <c r="P1129" s="95"/>
      <c r="Q1129" s="96"/>
      <c r="R1129" s="97" t="str">
        <f>IF(AND(A1129&lt;&gt;0,B1129&lt;&gt;0,D1129&lt;&gt;0,C1129&lt;&gt;0,N1129&lt;&gt;0),(vol_de_nuit(B1129,D1129,A1129,C1129,N1129/24)*24),"")</f>
        <v/>
      </c>
      <c r="S1129" s="98"/>
      <c r="T1129" s="95"/>
      <c r="U1129" s="99"/>
      <c r="V1129" s="100"/>
      <c r="W1129" s="101"/>
      <c r="X1129" s="116" t="str">
        <f>IFERROR(IF(AND(VLOOKUP($F1129,'Aircraft list'!$A$4:$G$39,2,FALSE)="YES",VLOOKUP($F1129,'Aircraft list'!$A$4:$G$39,4,FALSE)="YES"),T1129,""),"")</f>
        <v/>
      </c>
      <c r="Y1129" s="115" t="str">
        <f>IFERROR(IF(AND(VLOOKUP($F1129,'Aircraft list'!$A$4:$G$39,2,FALSE)="YES",VLOOKUP($F1129,'Aircraft list'!$A$4:$G$39,4,FALSE)="YES"),V1129,""),"")</f>
        <v/>
      </c>
      <c r="Z1129" s="116" t="str">
        <f>IFERROR(IF(AND(VLOOKUP($F1129,'Aircraft list'!$A$4:$G$39,3,FALSE)="YES",VLOOKUP($F1129,'Aircraft list'!$A$4:$G$39,4,FALSE)="YES"),T1129,""),"")</f>
        <v/>
      </c>
      <c r="AA1129" s="115" t="str">
        <f>IFERROR(IF(AND(VLOOKUP($F1129,'Aircraft list'!$A$4:$G$39,3,FALSE)="YES",VLOOKUP($F1129,'Aircraft list'!$A$4:$G$39,4,FALSE)="YES"),V1129,""),"")</f>
        <v/>
      </c>
      <c r="AB1129" s="116" t="str">
        <f>IFERROR(IF(AND(VLOOKUP($F1129,'Aircraft list'!$A$4:$G$39,2,FALSE)="YES",VLOOKUP($F1129,'Aircraft list'!$A$4:$G$39,6,FALSE)="YES"),T1129,""),"")</f>
        <v/>
      </c>
      <c r="AC1129" s="115" t="str">
        <f>IFERROR(IF(AND(VLOOKUP($F1129,'Aircraft list'!$A$4:$G$39,2,FALSE)="YES",VLOOKUP($F1129,'Aircraft list'!$A$4:$G$39,6,FALSE)="YES"),V1129,""),"")</f>
        <v/>
      </c>
      <c r="AD1129" s="116" t="str">
        <f>IFERROR(IF(AND(VLOOKUP($F1129,'Aircraft list'!$A$4:$G$39,3,FALSE)="YES",VLOOKUP($F1129,'Aircraft list'!$A$4:$G$39,6,FALSE)="YES"),T1129,""),"")</f>
        <v/>
      </c>
      <c r="AE1129" s="117" t="str">
        <f>IFERROR(IF(AND(VLOOKUP($F1129,'Aircraft list'!$A$4:$G$39,3,FALSE)="YES",VLOOKUP($F1129,'Aircraft list'!$A$4:$G$39,6,FALSE)="YES"),U1129,""),"")</f>
        <v/>
      </c>
      <c r="AF1129" s="115" t="str">
        <f>IFERROR(IF(AND(VLOOKUP($F1129,'Aircraft list'!$A$4:$G$39,3,FALSE)="YES",VLOOKUP($F1129,'Aircraft list'!$A$4:$G$39,6,FALSE)="YES"),V1129,""),"")</f>
        <v/>
      </c>
      <c r="AG1129" s="116" t="str">
        <f>IFERROR(IF(VLOOKUP($F1129,'Aircraft list'!$A$4:$G$39,5,FALSE)="YES",T1129,""),"")</f>
        <v/>
      </c>
      <c r="AH1129" s="117" t="str">
        <f>IFERROR(IF(VLOOKUP($F1129,'Aircraft list'!$A$4:$G$39,5,FALSE)="YES",U1129,""),"")</f>
        <v/>
      </c>
      <c r="AI1129" s="115" t="str">
        <f>IFERROR(IF(VLOOKUP($F1129,'Aircraft list'!$A$4:$G$39,5,FALSE)="YES",V1129,""),"")</f>
        <v/>
      </c>
      <c r="AJ1129" s="101"/>
      <c r="AK1129" s="101"/>
      <c r="AL1129" s="101"/>
      <c r="AM1129" s="102" t="str">
        <f>IFERROR(IF(VLOOKUP($F1129,'Aircraft list'!$A$4:$G$39,7,FALSE)="YES",N1129,""),"")</f>
        <v/>
      </c>
      <c r="AN1129" s="112"/>
      <c r="AO1129" s="101"/>
      <c r="AP1129" s="101"/>
      <c r="AQ1129" s="101"/>
      <c r="AR1129" s="111"/>
      <c r="AS1129" s="102"/>
      <c r="AT1129" s="102"/>
    </row>
    <row r="1130" spans="1:46" s="50" customFormat="1">
      <c r="A1130" s="84"/>
      <c r="B1130" s="75"/>
      <c r="C1130" s="76"/>
      <c r="D1130" s="77"/>
      <c r="E1130" s="73" t="str">
        <f t="shared" si="54"/>
        <v/>
      </c>
      <c r="F1130" s="79"/>
      <c r="G1130" s="80"/>
      <c r="H1130" s="50" t="str">
        <f>IFERROR(IF(VLOOKUP(F1130,'Aircraft list'!$A$4:$T$59, 3,FALSE)="YES", "ME", "SE" )," ")</f>
        <v xml:space="preserve"> </v>
      </c>
      <c r="I1130" s="80"/>
      <c r="J1130" s="81" t="str">
        <f ca="1">IFERROR(IF(AND(
MOD(C1130-fctlontodouble(VLOOKUP(B1130,#REF!,4,FALSE))/360,1)&gt;=MOD((((MID((MID((IF(ISERR(A1130),"",fctsoleil(A1130,fctlattodouble(VLOOKUP(B1130,#REF!,3,FALSE)),fctlontodouble(VLOOKUP(B1130,#REF!,4,FALSE)),FALSE))),1,4)),1,2))*60+MID((MID((IF(ISERR(A1130),"",fctsoleil(A1130,fctlattodouble(VLOOKUP(B1130,#REF!,3,FALSE)),fctlontodouble(VLOOKUP(B1130,#REF!,4,FALSE)),FALSE))),1,4)),3,4))/(60*24))-fctlontodouble(VLOOKUP(B1130,#REF!,4,FALSE))/360,1),
MOD(C1130-fctlontodouble(VLOOKUP(B1130,#REF!,4,FALSE))/360,1)&lt;MOD((((MID((MID((IF(ISERR(A1130),"",fctsoleil(A1130,fctlattodouble(VLOOKUP(B1130,#REF!,3,FALSE)),fctlontodouble(VLOOKUP(B1130,#REF!,4,FALSE)),FALSE))),7,4)),1,2))*60+MID((MID((IF(ISERR(A1130),"",fctsoleil(A1130,fctlattodouble(VLOOKUP(B1130,#REF!,3,FALSE)),fctlontodouble(VLOOKUP(B1130,#REF!,4,FALSE)),FALSE))),7,4)),3,4))/(60*24))-fctlontodouble(VLOOKUP(B1130,#REF!,4,FALSE))/360,1)
),1,""),"")</f>
        <v/>
      </c>
      <c r="K1130" s="82" t="str">
        <f t="shared" si="55"/>
        <v/>
      </c>
      <c r="L1130" s="79" t="str">
        <f ca="1">IFERROR(IF(AND(
MOD(E1130-fctlontodouble(VLOOKUP(D1130,#REF!,4,FALSE))/360,1)&gt;=MOD((((MID((MID((IF(ISERR(A1130),"",fctsoleil(A1130,fctlattodouble(VLOOKUP(D1130,#REF!,3,FALSE)),fctlontodouble(VLOOKUP(D1130,#REF!,4,FALSE)),FALSE))),1,4)),1,2))*60+MID((MID((IF(ISERR(A1130),"",fctsoleil(A1130,fctlattodouble(VLOOKUP(D1130,#REF!,3,FALSE)),fctlontodouble(VLOOKUP(D1130,#REF!,4,FALSE)),FALSE))),1,4)),3,4))/(60*24))-fctlontodouble(VLOOKUP(D1130,#REF!,4,FALSE))/360,1),
MOD(E1130-fctlontodouble(VLOOKUP(D1130,#REF!,4,FALSE))/360,1)&lt;MOD((((MID((MID((IF(ISERR(A1130),"",fctsoleil(A1130,fctlattodouble(VLOOKUP(D1130,#REF!,3,FALSE)),fctlontodouble(VLOOKUP(D1130,#REF!,4,FALSE)),FALSE))),7,4)),1,2))*60+MID((MID((IF(ISERR(A1130),"",fctsoleil(A1130,fctlattodouble(VLOOKUP(D1130,#REF!,3,FALSE)),fctlontodouble(VLOOKUP(D1130,#REF!,4,FALSE)),FALSE))),7,4)),3,4))/(60*24))-fctlontodouble(VLOOKUP(D1130,#REF!,4,FALSE))/360,1)
),1," "),"")</f>
        <v/>
      </c>
      <c r="M1130" s="79" t="str">
        <f t="shared" si="56"/>
        <v/>
      </c>
      <c r="N1130" s="94"/>
      <c r="O1130" s="83"/>
      <c r="P1130" s="95"/>
      <c r="Q1130" s="96"/>
      <c r="R1130" s="97" t="str">
        <f>IF(AND(A1130&lt;&gt;0,B1130&lt;&gt;0,D1130&lt;&gt;0,C1130&lt;&gt;0,N1130&lt;&gt;0),(vol_de_nuit(B1130,D1130,A1130,C1130,N1130/24)*24),"")</f>
        <v/>
      </c>
      <c r="S1130" s="98"/>
      <c r="T1130" s="95"/>
      <c r="U1130" s="99"/>
      <c r="V1130" s="100"/>
      <c r="W1130" s="101"/>
      <c r="X1130" s="116" t="str">
        <f>IFERROR(IF(AND(VLOOKUP($F1130,'Aircraft list'!$A$4:$G$39,2,FALSE)="YES",VLOOKUP($F1130,'Aircraft list'!$A$4:$G$39,4,FALSE)="YES"),T1130,""),"")</f>
        <v/>
      </c>
      <c r="Y1130" s="115" t="str">
        <f>IFERROR(IF(AND(VLOOKUP($F1130,'Aircraft list'!$A$4:$G$39,2,FALSE)="YES",VLOOKUP($F1130,'Aircraft list'!$A$4:$G$39,4,FALSE)="YES"),V1130,""),"")</f>
        <v/>
      </c>
      <c r="Z1130" s="116" t="str">
        <f>IFERROR(IF(AND(VLOOKUP($F1130,'Aircraft list'!$A$4:$G$39,3,FALSE)="YES",VLOOKUP($F1130,'Aircraft list'!$A$4:$G$39,4,FALSE)="YES"),T1130,""),"")</f>
        <v/>
      </c>
      <c r="AA1130" s="115" t="str">
        <f>IFERROR(IF(AND(VLOOKUP($F1130,'Aircraft list'!$A$4:$G$39,3,FALSE)="YES",VLOOKUP($F1130,'Aircraft list'!$A$4:$G$39,4,FALSE)="YES"),V1130,""),"")</f>
        <v/>
      </c>
      <c r="AB1130" s="116" t="str">
        <f>IFERROR(IF(AND(VLOOKUP($F1130,'Aircraft list'!$A$4:$G$39,2,FALSE)="YES",VLOOKUP($F1130,'Aircraft list'!$A$4:$G$39,6,FALSE)="YES"),T1130,""),"")</f>
        <v/>
      </c>
      <c r="AC1130" s="115" t="str">
        <f>IFERROR(IF(AND(VLOOKUP($F1130,'Aircraft list'!$A$4:$G$39,2,FALSE)="YES",VLOOKUP($F1130,'Aircraft list'!$A$4:$G$39,6,FALSE)="YES"),V1130,""),"")</f>
        <v/>
      </c>
      <c r="AD1130" s="116" t="str">
        <f>IFERROR(IF(AND(VLOOKUP($F1130,'Aircraft list'!$A$4:$G$39,3,FALSE)="YES",VLOOKUP($F1130,'Aircraft list'!$A$4:$G$39,6,FALSE)="YES"),T1130,""),"")</f>
        <v/>
      </c>
      <c r="AE1130" s="117" t="str">
        <f>IFERROR(IF(AND(VLOOKUP($F1130,'Aircraft list'!$A$4:$G$39,3,FALSE)="YES",VLOOKUP($F1130,'Aircraft list'!$A$4:$G$39,6,FALSE)="YES"),U1130,""),"")</f>
        <v/>
      </c>
      <c r="AF1130" s="115" t="str">
        <f>IFERROR(IF(AND(VLOOKUP($F1130,'Aircraft list'!$A$4:$G$39,3,FALSE)="YES",VLOOKUP($F1130,'Aircraft list'!$A$4:$G$39,6,FALSE)="YES"),V1130,""),"")</f>
        <v/>
      </c>
      <c r="AG1130" s="116" t="str">
        <f>IFERROR(IF(VLOOKUP($F1130,'Aircraft list'!$A$4:$G$39,5,FALSE)="YES",T1130,""),"")</f>
        <v/>
      </c>
      <c r="AH1130" s="117" t="str">
        <f>IFERROR(IF(VLOOKUP($F1130,'Aircraft list'!$A$4:$G$39,5,FALSE)="YES",U1130,""),"")</f>
        <v/>
      </c>
      <c r="AI1130" s="115" t="str">
        <f>IFERROR(IF(VLOOKUP($F1130,'Aircraft list'!$A$4:$G$39,5,FALSE)="YES",V1130,""),"")</f>
        <v/>
      </c>
      <c r="AJ1130" s="101"/>
      <c r="AK1130" s="101"/>
      <c r="AL1130" s="101"/>
      <c r="AM1130" s="102" t="str">
        <f>IFERROR(IF(VLOOKUP($F1130,'Aircraft list'!$A$4:$G$39,7,FALSE)="YES",N1130,""),"")</f>
        <v/>
      </c>
      <c r="AN1130" s="112"/>
      <c r="AO1130" s="101"/>
      <c r="AP1130" s="101"/>
      <c r="AQ1130" s="101"/>
      <c r="AR1130" s="111"/>
      <c r="AS1130" s="102"/>
      <c r="AT1130" s="102"/>
    </row>
    <row r="1131" spans="1:46" s="50" customFormat="1">
      <c r="A1131" s="84"/>
      <c r="B1131" s="75"/>
      <c r="C1131" s="76"/>
      <c r="D1131" s="77"/>
      <c r="E1131" s="73" t="str">
        <f t="shared" si="54"/>
        <v/>
      </c>
      <c r="F1131" s="79"/>
      <c r="G1131" s="80"/>
      <c r="H1131" s="50" t="str">
        <f>IFERROR(IF(VLOOKUP(F1131,'Aircraft list'!$A$4:$T$59, 3,FALSE)="YES", "ME", "SE" )," ")</f>
        <v xml:space="preserve"> </v>
      </c>
      <c r="I1131" s="80"/>
      <c r="J1131" s="81" t="str">
        <f ca="1">IFERROR(IF(AND(
MOD(C1131-fctlontodouble(VLOOKUP(B1131,#REF!,4,FALSE))/360,1)&gt;=MOD((((MID((MID((IF(ISERR(A1131),"",fctsoleil(A1131,fctlattodouble(VLOOKUP(B1131,#REF!,3,FALSE)),fctlontodouble(VLOOKUP(B1131,#REF!,4,FALSE)),FALSE))),1,4)),1,2))*60+MID((MID((IF(ISERR(A1131),"",fctsoleil(A1131,fctlattodouble(VLOOKUP(B1131,#REF!,3,FALSE)),fctlontodouble(VLOOKUP(B1131,#REF!,4,FALSE)),FALSE))),1,4)),3,4))/(60*24))-fctlontodouble(VLOOKUP(B1131,#REF!,4,FALSE))/360,1),
MOD(C1131-fctlontodouble(VLOOKUP(B1131,#REF!,4,FALSE))/360,1)&lt;MOD((((MID((MID((IF(ISERR(A1131),"",fctsoleil(A1131,fctlattodouble(VLOOKUP(B1131,#REF!,3,FALSE)),fctlontodouble(VLOOKUP(B1131,#REF!,4,FALSE)),FALSE))),7,4)),1,2))*60+MID((MID((IF(ISERR(A1131),"",fctsoleil(A1131,fctlattodouble(VLOOKUP(B1131,#REF!,3,FALSE)),fctlontodouble(VLOOKUP(B1131,#REF!,4,FALSE)),FALSE))),7,4)),3,4))/(60*24))-fctlontodouble(VLOOKUP(B1131,#REF!,4,FALSE))/360,1)
),1,""),"")</f>
        <v/>
      </c>
      <c r="K1131" s="82" t="str">
        <f t="shared" si="55"/>
        <v/>
      </c>
      <c r="L1131" s="79" t="str">
        <f ca="1">IFERROR(IF(AND(
MOD(E1131-fctlontodouble(VLOOKUP(D1131,#REF!,4,FALSE))/360,1)&gt;=MOD((((MID((MID((IF(ISERR(A1131),"",fctsoleil(A1131,fctlattodouble(VLOOKUP(D1131,#REF!,3,FALSE)),fctlontodouble(VLOOKUP(D1131,#REF!,4,FALSE)),FALSE))),1,4)),1,2))*60+MID((MID((IF(ISERR(A1131),"",fctsoleil(A1131,fctlattodouble(VLOOKUP(D1131,#REF!,3,FALSE)),fctlontodouble(VLOOKUP(D1131,#REF!,4,FALSE)),FALSE))),1,4)),3,4))/(60*24))-fctlontodouble(VLOOKUP(D1131,#REF!,4,FALSE))/360,1),
MOD(E1131-fctlontodouble(VLOOKUP(D1131,#REF!,4,FALSE))/360,1)&lt;MOD((((MID((MID((IF(ISERR(A1131),"",fctsoleil(A1131,fctlattodouble(VLOOKUP(D1131,#REF!,3,FALSE)),fctlontodouble(VLOOKUP(D1131,#REF!,4,FALSE)),FALSE))),7,4)),1,2))*60+MID((MID((IF(ISERR(A1131),"",fctsoleil(A1131,fctlattodouble(VLOOKUP(D1131,#REF!,3,FALSE)),fctlontodouble(VLOOKUP(D1131,#REF!,4,FALSE)),FALSE))),7,4)),3,4))/(60*24))-fctlontodouble(VLOOKUP(D1131,#REF!,4,FALSE))/360,1)
),1," "),"")</f>
        <v/>
      </c>
      <c r="M1131" s="79" t="str">
        <f t="shared" si="56"/>
        <v/>
      </c>
      <c r="N1131" s="94"/>
      <c r="O1131" s="83"/>
      <c r="P1131" s="95"/>
      <c r="Q1131" s="96"/>
      <c r="R1131" s="97" t="str">
        <f>IF(AND(A1131&lt;&gt;0,B1131&lt;&gt;0,D1131&lt;&gt;0,C1131&lt;&gt;0,N1131&lt;&gt;0),(vol_de_nuit(B1131,D1131,A1131,C1131,N1131/24)*24),"")</f>
        <v/>
      </c>
      <c r="S1131" s="98"/>
      <c r="T1131" s="95"/>
      <c r="U1131" s="99"/>
      <c r="V1131" s="100"/>
      <c r="W1131" s="101"/>
      <c r="X1131" s="116" t="str">
        <f>IFERROR(IF(AND(VLOOKUP($F1131,'Aircraft list'!$A$4:$G$39,2,FALSE)="YES",VLOOKUP($F1131,'Aircraft list'!$A$4:$G$39,4,FALSE)="YES"),T1131,""),"")</f>
        <v/>
      </c>
      <c r="Y1131" s="115" t="str">
        <f>IFERROR(IF(AND(VLOOKUP($F1131,'Aircraft list'!$A$4:$G$39,2,FALSE)="YES",VLOOKUP($F1131,'Aircraft list'!$A$4:$G$39,4,FALSE)="YES"),V1131,""),"")</f>
        <v/>
      </c>
      <c r="Z1131" s="116" t="str">
        <f>IFERROR(IF(AND(VLOOKUP($F1131,'Aircraft list'!$A$4:$G$39,3,FALSE)="YES",VLOOKUP($F1131,'Aircraft list'!$A$4:$G$39,4,FALSE)="YES"),T1131,""),"")</f>
        <v/>
      </c>
      <c r="AA1131" s="115" t="str">
        <f>IFERROR(IF(AND(VLOOKUP($F1131,'Aircraft list'!$A$4:$G$39,3,FALSE)="YES",VLOOKUP($F1131,'Aircraft list'!$A$4:$G$39,4,FALSE)="YES"),V1131,""),"")</f>
        <v/>
      </c>
      <c r="AB1131" s="116" t="str">
        <f>IFERROR(IF(AND(VLOOKUP($F1131,'Aircraft list'!$A$4:$G$39,2,FALSE)="YES",VLOOKUP($F1131,'Aircraft list'!$A$4:$G$39,6,FALSE)="YES"),T1131,""),"")</f>
        <v/>
      </c>
      <c r="AC1131" s="115" t="str">
        <f>IFERROR(IF(AND(VLOOKUP($F1131,'Aircraft list'!$A$4:$G$39,2,FALSE)="YES",VLOOKUP($F1131,'Aircraft list'!$A$4:$G$39,6,FALSE)="YES"),V1131,""),"")</f>
        <v/>
      </c>
      <c r="AD1131" s="116" t="str">
        <f>IFERROR(IF(AND(VLOOKUP($F1131,'Aircraft list'!$A$4:$G$39,3,FALSE)="YES",VLOOKUP($F1131,'Aircraft list'!$A$4:$G$39,6,FALSE)="YES"),T1131,""),"")</f>
        <v/>
      </c>
      <c r="AE1131" s="117" t="str">
        <f>IFERROR(IF(AND(VLOOKUP($F1131,'Aircraft list'!$A$4:$G$39,3,FALSE)="YES",VLOOKUP($F1131,'Aircraft list'!$A$4:$G$39,6,FALSE)="YES"),U1131,""),"")</f>
        <v/>
      </c>
      <c r="AF1131" s="115" t="str">
        <f>IFERROR(IF(AND(VLOOKUP($F1131,'Aircraft list'!$A$4:$G$39,3,FALSE)="YES",VLOOKUP($F1131,'Aircraft list'!$A$4:$G$39,6,FALSE)="YES"),V1131,""),"")</f>
        <v/>
      </c>
      <c r="AG1131" s="116" t="str">
        <f>IFERROR(IF(VLOOKUP($F1131,'Aircraft list'!$A$4:$G$39,5,FALSE)="YES",T1131,""),"")</f>
        <v/>
      </c>
      <c r="AH1131" s="117" t="str">
        <f>IFERROR(IF(VLOOKUP($F1131,'Aircraft list'!$A$4:$G$39,5,FALSE)="YES",U1131,""),"")</f>
        <v/>
      </c>
      <c r="AI1131" s="115" t="str">
        <f>IFERROR(IF(VLOOKUP($F1131,'Aircraft list'!$A$4:$G$39,5,FALSE)="YES",V1131,""),"")</f>
        <v/>
      </c>
      <c r="AJ1131" s="101"/>
      <c r="AK1131" s="101"/>
      <c r="AL1131" s="101"/>
      <c r="AM1131" s="102" t="str">
        <f>IFERROR(IF(VLOOKUP($F1131,'Aircraft list'!$A$4:$G$39,7,FALSE)="YES",N1131,""),"")</f>
        <v/>
      </c>
      <c r="AN1131" s="112"/>
      <c r="AO1131" s="101"/>
      <c r="AP1131" s="101"/>
      <c r="AQ1131" s="101"/>
      <c r="AR1131" s="111"/>
      <c r="AS1131" s="102"/>
      <c r="AT1131" s="102"/>
    </row>
    <row r="1132" spans="1:46" s="50" customFormat="1">
      <c r="A1132" s="84"/>
      <c r="B1132" s="75"/>
      <c r="C1132" s="76"/>
      <c r="D1132" s="77"/>
      <c r="E1132" s="73" t="str">
        <f t="shared" si="54"/>
        <v/>
      </c>
      <c r="F1132" s="79"/>
      <c r="G1132" s="80"/>
      <c r="H1132" s="50" t="str">
        <f>IFERROR(IF(VLOOKUP(F1132,'Aircraft list'!$A$4:$T$59, 3,FALSE)="YES", "ME", "SE" )," ")</f>
        <v xml:space="preserve"> </v>
      </c>
      <c r="I1132" s="80"/>
      <c r="J1132" s="81" t="str">
        <f ca="1">IFERROR(IF(AND(
MOD(C1132-fctlontodouble(VLOOKUP(B1132,#REF!,4,FALSE))/360,1)&gt;=MOD((((MID((MID((IF(ISERR(A1132),"",fctsoleil(A1132,fctlattodouble(VLOOKUP(B1132,#REF!,3,FALSE)),fctlontodouble(VLOOKUP(B1132,#REF!,4,FALSE)),FALSE))),1,4)),1,2))*60+MID((MID((IF(ISERR(A1132),"",fctsoleil(A1132,fctlattodouble(VLOOKUP(B1132,#REF!,3,FALSE)),fctlontodouble(VLOOKUP(B1132,#REF!,4,FALSE)),FALSE))),1,4)),3,4))/(60*24))-fctlontodouble(VLOOKUP(B1132,#REF!,4,FALSE))/360,1),
MOD(C1132-fctlontodouble(VLOOKUP(B1132,#REF!,4,FALSE))/360,1)&lt;MOD((((MID((MID((IF(ISERR(A1132),"",fctsoleil(A1132,fctlattodouble(VLOOKUP(B1132,#REF!,3,FALSE)),fctlontodouble(VLOOKUP(B1132,#REF!,4,FALSE)),FALSE))),7,4)),1,2))*60+MID((MID((IF(ISERR(A1132),"",fctsoleil(A1132,fctlattodouble(VLOOKUP(B1132,#REF!,3,FALSE)),fctlontodouble(VLOOKUP(B1132,#REF!,4,FALSE)),FALSE))),7,4)),3,4))/(60*24))-fctlontodouble(VLOOKUP(B1132,#REF!,4,FALSE))/360,1)
),1,""),"")</f>
        <v/>
      </c>
      <c r="K1132" s="82" t="str">
        <f t="shared" si="55"/>
        <v/>
      </c>
      <c r="L1132" s="79" t="str">
        <f ca="1">IFERROR(IF(AND(
MOD(E1132-fctlontodouble(VLOOKUP(D1132,#REF!,4,FALSE))/360,1)&gt;=MOD((((MID((MID((IF(ISERR(A1132),"",fctsoleil(A1132,fctlattodouble(VLOOKUP(D1132,#REF!,3,FALSE)),fctlontodouble(VLOOKUP(D1132,#REF!,4,FALSE)),FALSE))),1,4)),1,2))*60+MID((MID((IF(ISERR(A1132),"",fctsoleil(A1132,fctlattodouble(VLOOKUP(D1132,#REF!,3,FALSE)),fctlontodouble(VLOOKUP(D1132,#REF!,4,FALSE)),FALSE))),1,4)),3,4))/(60*24))-fctlontodouble(VLOOKUP(D1132,#REF!,4,FALSE))/360,1),
MOD(E1132-fctlontodouble(VLOOKUP(D1132,#REF!,4,FALSE))/360,1)&lt;MOD((((MID((MID((IF(ISERR(A1132),"",fctsoleil(A1132,fctlattodouble(VLOOKUP(D1132,#REF!,3,FALSE)),fctlontodouble(VLOOKUP(D1132,#REF!,4,FALSE)),FALSE))),7,4)),1,2))*60+MID((MID((IF(ISERR(A1132),"",fctsoleil(A1132,fctlattodouble(VLOOKUP(D1132,#REF!,3,FALSE)),fctlontodouble(VLOOKUP(D1132,#REF!,4,FALSE)),FALSE))),7,4)),3,4))/(60*24))-fctlontodouble(VLOOKUP(D1132,#REF!,4,FALSE))/360,1)
),1," "),"")</f>
        <v/>
      </c>
      <c r="M1132" s="79" t="str">
        <f t="shared" si="56"/>
        <v/>
      </c>
      <c r="N1132" s="94"/>
      <c r="O1132" s="83"/>
      <c r="P1132" s="95"/>
      <c r="Q1132" s="96"/>
      <c r="R1132" s="97" t="str">
        <f>IF(AND(A1132&lt;&gt;0,B1132&lt;&gt;0,D1132&lt;&gt;0,C1132&lt;&gt;0,N1132&lt;&gt;0),(vol_de_nuit(B1132,D1132,A1132,C1132,N1132/24)*24),"")</f>
        <v/>
      </c>
      <c r="S1132" s="98"/>
      <c r="T1132" s="95"/>
      <c r="U1132" s="99"/>
      <c r="V1132" s="100"/>
      <c r="W1132" s="101"/>
      <c r="X1132" s="116" t="str">
        <f>IFERROR(IF(AND(VLOOKUP($F1132,'Aircraft list'!$A$4:$G$39,2,FALSE)="YES",VLOOKUP($F1132,'Aircraft list'!$A$4:$G$39,4,FALSE)="YES"),T1132,""),"")</f>
        <v/>
      </c>
      <c r="Y1132" s="115" t="str">
        <f>IFERROR(IF(AND(VLOOKUP($F1132,'Aircraft list'!$A$4:$G$39,2,FALSE)="YES",VLOOKUP($F1132,'Aircraft list'!$A$4:$G$39,4,FALSE)="YES"),V1132,""),"")</f>
        <v/>
      </c>
      <c r="Z1132" s="116" t="str">
        <f>IFERROR(IF(AND(VLOOKUP($F1132,'Aircraft list'!$A$4:$G$39,3,FALSE)="YES",VLOOKUP($F1132,'Aircraft list'!$A$4:$G$39,4,FALSE)="YES"),T1132,""),"")</f>
        <v/>
      </c>
      <c r="AA1132" s="115" t="str">
        <f>IFERROR(IF(AND(VLOOKUP($F1132,'Aircraft list'!$A$4:$G$39,3,FALSE)="YES",VLOOKUP($F1132,'Aircraft list'!$A$4:$G$39,4,FALSE)="YES"),V1132,""),"")</f>
        <v/>
      </c>
      <c r="AB1132" s="116" t="str">
        <f>IFERROR(IF(AND(VLOOKUP($F1132,'Aircraft list'!$A$4:$G$39,2,FALSE)="YES",VLOOKUP($F1132,'Aircraft list'!$A$4:$G$39,6,FALSE)="YES"),T1132,""),"")</f>
        <v/>
      </c>
      <c r="AC1132" s="115" t="str">
        <f>IFERROR(IF(AND(VLOOKUP($F1132,'Aircraft list'!$A$4:$G$39,2,FALSE)="YES",VLOOKUP($F1132,'Aircraft list'!$A$4:$G$39,6,FALSE)="YES"),V1132,""),"")</f>
        <v/>
      </c>
      <c r="AD1132" s="116" t="str">
        <f>IFERROR(IF(AND(VLOOKUP($F1132,'Aircraft list'!$A$4:$G$39,3,FALSE)="YES",VLOOKUP($F1132,'Aircraft list'!$A$4:$G$39,6,FALSE)="YES"),T1132,""),"")</f>
        <v/>
      </c>
      <c r="AE1132" s="117" t="str">
        <f>IFERROR(IF(AND(VLOOKUP($F1132,'Aircraft list'!$A$4:$G$39,3,FALSE)="YES",VLOOKUP($F1132,'Aircraft list'!$A$4:$G$39,6,FALSE)="YES"),U1132,""),"")</f>
        <v/>
      </c>
      <c r="AF1132" s="115" t="str">
        <f>IFERROR(IF(AND(VLOOKUP($F1132,'Aircraft list'!$A$4:$G$39,3,FALSE)="YES",VLOOKUP($F1132,'Aircraft list'!$A$4:$G$39,6,FALSE)="YES"),V1132,""),"")</f>
        <v/>
      </c>
      <c r="AG1132" s="116" t="str">
        <f>IFERROR(IF(VLOOKUP($F1132,'Aircraft list'!$A$4:$G$39,5,FALSE)="YES",T1132,""),"")</f>
        <v/>
      </c>
      <c r="AH1132" s="117" t="str">
        <f>IFERROR(IF(VLOOKUP($F1132,'Aircraft list'!$A$4:$G$39,5,FALSE)="YES",U1132,""),"")</f>
        <v/>
      </c>
      <c r="AI1132" s="115" t="str">
        <f>IFERROR(IF(VLOOKUP($F1132,'Aircraft list'!$A$4:$G$39,5,FALSE)="YES",V1132,""),"")</f>
        <v/>
      </c>
      <c r="AJ1132" s="101"/>
      <c r="AK1132" s="101"/>
      <c r="AL1132" s="101"/>
      <c r="AM1132" s="102" t="str">
        <f>IFERROR(IF(VLOOKUP($F1132,'Aircraft list'!$A$4:$G$39,7,FALSE)="YES",N1132,""),"")</f>
        <v/>
      </c>
      <c r="AN1132" s="112"/>
      <c r="AO1132" s="101"/>
      <c r="AP1132" s="101"/>
      <c r="AQ1132" s="101"/>
      <c r="AR1132" s="111"/>
      <c r="AS1132" s="102"/>
      <c r="AT1132" s="102"/>
    </row>
    <row r="1133" spans="1:46" s="50" customFormat="1">
      <c r="A1133" s="84"/>
      <c r="B1133" s="75"/>
      <c r="C1133" s="76"/>
      <c r="D1133" s="77"/>
      <c r="E1133" s="73" t="str">
        <f t="shared" si="54"/>
        <v/>
      </c>
      <c r="F1133" s="79"/>
      <c r="G1133" s="80"/>
      <c r="H1133" s="50" t="str">
        <f>IFERROR(IF(VLOOKUP(F1133,'Aircraft list'!$A$4:$T$59, 3,FALSE)="YES", "ME", "SE" )," ")</f>
        <v xml:space="preserve"> </v>
      </c>
      <c r="I1133" s="80"/>
      <c r="J1133" s="81" t="str">
        <f ca="1">IFERROR(IF(AND(
MOD(C1133-fctlontodouble(VLOOKUP(B1133,#REF!,4,FALSE))/360,1)&gt;=MOD((((MID((MID((IF(ISERR(A1133),"",fctsoleil(A1133,fctlattodouble(VLOOKUP(B1133,#REF!,3,FALSE)),fctlontodouble(VLOOKUP(B1133,#REF!,4,FALSE)),FALSE))),1,4)),1,2))*60+MID((MID((IF(ISERR(A1133),"",fctsoleil(A1133,fctlattodouble(VLOOKUP(B1133,#REF!,3,FALSE)),fctlontodouble(VLOOKUP(B1133,#REF!,4,FALSE)),FALSE))),1,4)),3,4))/(60*24))-fctlontodouble(VLOOKUP(B1133,#REF!,4,FALSE))/360,1),
MOD(C1133-fctlontodouble(VLOOKUP(B1133,#REF!,4,FALSE))/360,1)&lt;MOD((((MID((MID((IF(ISERR(A1133),"",fctsoleil(A1133,fctlattodouble(VLOOKUP(B1133,#REF!,3,FALSE)),fctlontodouble(VLOOKUP(B1133,#REF!,4,FALSE)),FALSE))),7,4)),1,2))*60+MID((MID((IF(ISERR(A1133),"",fctsoleil(A1133,fctlattodouble(VLOOKUP(B1133,#REF!,3,FALSE)),fctlontodouble(VLOOKUP(B1133,#REF!,4,FALSE)),FALSE))),7,4)),3,4))/(60*24))-fctlontodouble(VLOOKUP(B1133,#REF!,4,FALSE))/360,1)
),1,""),"")</f>
        <v/>
      </c>
      <c r="K1133" s="82" t="str">
        <f t="shared" si="55"/>
        <v/>
      </c>
      <c r="L1133" s="79" t="str">
        <f ca="1">IFERROR(IF(AND(
MOD(E1133-fctlontodouble(VLOOKUP(D1133,#REF!,4,FALSE))/360,1)&gt;=MOD((((MID((MID((IF(ISERR(A1133),"",fctsoleil(A1133,fctlattodouble(VLOOKUP(D1133,#REF!,3,FALSE)),fctlontodouble(VLOOKUP(D1133,#REF!,4,FALSE)),FALSE))),1,4)),1,2))*60+MID((MID((IF(ISERR(A1133),"",fctsoleil(A1133,fctlattodouble(VLOOKUP(D1133,#REF!,3,FALSE)),fctlontodouble(VLOOKUP(D1133,#REF!,4,FALSE)),FALSE))),1,4)),3,4))/(60*24))-fctlontodouble(VLOOKUP(D1133,#REF!,4,FALSE))/360,1),
MOD(E1133-fctlontodouble(VLOOKUP(D1133,#REF!,4,FALSE))/360,1)&lt;MOD((((MID((MID((IF(ISERR(A1133),"",fctsoleil(A1133,fctlattodouble(VLOOKUP(D1133,#REF!,3,FALSE)),fctlontodouble(VLOOKUP(D1133,#REF!,4,FALSE)),FALSE))),7,4)),1,2))*60+MID((MID((IF(ISERR(A1133),"",fctsoleil(A1133,fctlattodouble(VLOOKUP(D1133,#REF!,3,FALSE)),fctlontodouble(VLOOKUP(D1133,#REF!,4,FALSE)),FALSE))),7,4)),3,4))/(60*24))-fctlontodouble(VLOOKUP(D1133,#REF!,4,FALSE))/360,1)
),1," "),"")</f>
        <v/>
      </c>
      <c r="M1133" s="79" t="str">
        <f t="shared" si="56"/>
        <v/>
      </c>
      <c r="N1133" s="94"/>
      <c r="O1133" s="83"/>
      <c r="P1133" s="95"/>
      <c r="Q1133" s="96"/>
      <c r="R1133" s="97" t="str">
        <f>IF(AND(A1133&lt;&gt;0,B1133&lt;&gt;0,D1133&lt;&gt;0,C1133&lt;&gt;0,N1133&lt;&gt;0),(vol_de_nuit(B1133,D1133,A1133,C1133,N1133/24)*24),"")</f>
        <v/>
      </c>
      <c r="S1133" s="98"/>
      <c r="T1133" s="95"/>
      <c r="U1133" s="99"/>
      <c r="V1133" s="100"/>
      <c r="W1133" s="101"/>
      <c r="X1133" s="116" t="str">
        <f>IFERROR(IF(AND(VLOOKUP($F1133,'Aircraft list'!$A$4:$G$39,2,FALSE)="YES",VLOOKUP($F1133,'Aircraft list'!$A$4:$G$39,4,FALSE)="YES"),T1133,""),"")</f>
        <v/>
      </c>
      <c r="Y1133" s="115" t="str">
        <f>IFERROR(IF(AND(VLOOKUP($F1133,'Aircraft list'!$A$4:$G$39,2,FALSE)="YES",VLOOKUP($F1133,'Aircraft list'!$A$4:$G$39,4,FALSE)="YES"),V1133,""),"")</f>
        <v/>
      </c>
      <c r="Z1133" s="116" t="str">
        <f>IFERROR(IF(AND(VLOOKUP($F1133,'Aircraft list'!$A$4:$G$39,3,FALSE)="YES",VLOOKUP($F1133,'Aircraft list'!$A$4:$G$39,4,FALSE)="YES"),T1133,""),"")</f>
        <v/>
      </c>
      <c r="AA1133" s="115" t="str">
        <f>IFERROR(IF(AND(VLOOKUP($F1133,'Aircraft list'!$A$4:$G$39,3,FALSE)="YES",VLOOKUP($F1133,'Aircraft list'!$A$4:$G$39,4,FALSE)="YES"),V1133,""),"")</f>
        <v/>
      </c>
      <c r="AB1133" s="116" t="str">
        <f>IFERROR(IF(AND(VLOOKUP($F1133,'Aircraft list'!$A$4:$G$39,2,FALSE)="YES",VLOOKUP($F1133,'Aircraft list'!$A$4:$G$39,6,FALSE)="YES"),T1133,""),"")</f>
        <v/>
      </c>
      <c r="AC1133" s="115" t="str">
        <f>IFERROR(IF(AND(VLOOKUP($F1133,'Aircraft list'!$A$4:$G$39,2,FALSE)="YES",VLOOKUP($F1133,'Aircraft list'!$A$4:$G$39,6,FALSE)="YES"),V1133,""),"")</f>
        <v/>
      </c>
      <c r="AD1133" s="116" t="str">
        <f>IFERROR(IF(AND(VLOOKUP($F1133,'Aircraft list'!$A$4:$G$39,3,FALSE)="YES",VLOOKUP($F1133,'Aircraft list'!$A$4:$G$39,6,FALSE)="YES"),T1133,""),"")</f>
        <v/>
      </c>
      <c r="AE1133" s="117" t="str">
        <f>IFERROR(IF(AND(VLOOKUP($F1133,'Aircraft list'!$A$4:$G$39,3,FALSE)="YES",VLOOKUP($F1133,'Aircraft list'!$A$4:$G$39,6,FALSE)="YES"),U1133,""),"")</f>
        <v/>
      </c>
      <c r="AF1133" s="115" t="str">
        <f>IFERROR(IF(AND(VLOOKUP($F1133,'Aircraft list'!$A$4:$G$39,3,FALSE)="YES",VLOOKUP($F1133,'Aircraft list'!$A$4:$G$39,6,FALSE)="YES"),V1133,""),"")</f>
        <v/>
      </c>
      <c r="AG1133" s="116" t="str">
        <f>IFERROR(IF(VLOOKUP($F1133,'Aircraft list'!$A$4:$G$39,5,FALSE)="YES",T1133,""),"")</f>
        <v/>
      </c>
      <c r="AH1133" s="117" t="str">
        <f>IFERROR(IF(VLOOKUP($F1133,'Aircraft list'!$A$4:$G$39,5,FALSE)="YES",U1133,""),"")</f>
        <v/>
      </c>
      <c r="AI1133" s="115" t="str">
        <f>IFERROR(IF(VLOOKUP($F1133,'Aircraft list'!$A$4:$G$39,5,FALSE)="YES",V1133,""),"")</f>
        <v/>
      </c>
      <c r="AJ1133" s="101"/>
      <c r="AK1133" s="101"/>
      <c r="AL1133" s="101"/>
      <c r="AM1133" s="102" t="str">
        <f>IFERROR(IF(VLOOKUP($F1133,'Aircraft list'!$A$4:$G$39,7,FALSE)="YES",N1133,""),"")</f>
        <v/>
      </c>
      <c r="AN1133" s="112"/>
      <c r="AO1133" s="101"/>
      <c r="AP1133" s="101"/>
      <c r="AQ1133" s="101"/>
      <c r="AR1133" s="111"/>
      <c r="AS1133" s="102"/>
      <c r="AT1133" s="102"/>
    </row>
    <row r="1134" spans="1:46" s="50" customFormat="1">
      <c r="A1134" s="84"/>
      <c r="B1134" s="75"/>
      <c r="C1134" s="76"/>
      <c r="D1134" s="77"/>
      <c r="E1134" s="73" t="str">
        <f t="shared" si="54"/>
        <v/>
      </c>
      <c r="F1134" s="79"/>
      <c r="G1134" s="80"/>
      <c r="H1134" s="50" t="str">
        <f>IFERROR(IF(VLOOKUP(F1134,'Aircraft list'!$A$4:$T$59, 3,FALSE)="YES", "ME", "SE" )," ")</f>
        <v xml:space="preserve"> </v>
      </c>
      <c r="I1134" s="80"/>
      <c r="J1134" s="81" t="str">
        <f ca="1">IFERROR(IF(AND(
MOD(C1134-fctlontodouble(VLOOKUP(B1134,#REF!,4,FALSE))/360,1)&gt;=MOD((((MID((MID((IF(ISERR(A1134),"",fctsoleil(A1134,fctlattodouble(VLOOKUP(B1134,#REF!,3,FALSE)),fctlontodouble(VLOOKUP(B1134,#REF!,4,FALSE)),FALSE))),1,4)),1,2))*60+MID((MID((IF(ISERR(A1134),"",fctsoleil(A1134,fctlattodouble(VLOOKUP(B1134,#REF!,3,FALSE)),fctlontodouble(VLOOKUP(B1134,#REF!,4,FALSE)),FALSE))),1,4)),3,4))/(60*24))-fctlontodouble(VLOOKUP(B1134,#REF!,4,FALSE))/360,1),
MOD(C1134-fctlontodouble(VLOOKUP(B1134,#REF!,4,FALSE))/360,1)&lt;MOD((((MID((MID((IF(ISERR(A1134),"",fctsoleil(A1134,fctlattodouble(VLOOKUP(B1134,#REF!,3,FALSE)),fctlontodouble(VLOOKUP(B1134,#REF!,4,FALSE)),FALSE))),7,4)),1,2))*60+MID((MID((IF(ISERR(A1134),"",fctsoleil(A1134,fctlattodouble(VLOOKUP(B1134,#REF!,3,FALSE)),fctlontodouble(VLOOKUP(B1134,#REF!,4,FALSE)),FALSE))),7,4)),3,4))/(60*24))-fctlontodouble(VLOOKUP(B1134,#REF!,4,FALSE))/360,1)
),1,""),"")</f>
        <v/>
      </c>
      <c r="K1134" s="82" t="str">
        <f t="shared" si="55"/>
        <v/>
      </c>
      <c r="L1134" s="79" t="str">
        <f ca="1">IFERROR(IF(AND(
MOD(E1134-fctlontodouble(VLOOKUP(D1134,#REF!,4,FALSE))/360,1)&gt;=MOD((((MID((MID((IF(ISERR(A1134),"",fctsoleil(A1134,fctlattodouble(VLOOKUP(D1134,#REF!,3,FALSE)),fctlontodouble(VLOOKUP(D1134,#REF!,4,FALSE)),FALSE))),1,4)),1,2))*60+MID((MID((IF(ISERR(A1134),"",fctsoleil(A1134,fctlattodouble(VLOOKUP(D1134,#REF!,3,FALSE)),fctlontodouble(VLOOKUP(D1134,#REF!,4,FALSE)),FALSE))),1,4)),3,4))/(60*24))-fctlontodouble(VLOOKUP(D1134,#REF!,4,FALSE))/360,1),
MOD(E1134-fctlontodouble(VLOOKUP(D1134,#REF!,4,FALSE))/360,1)&lt;MOD((((MID((MID((IF(ISERR(A1134),"",fctsoleil(A1134,fctlattodouble(VLOOKUP(D1134,#REF!,3,FALSE)),fctlontodouble(VLOOKUP(D1134,#REF!,4,FALSE)),FALSE))),7,4)),1,2))*60+MID((MID((IF(ISERR(A1134),"",fctsoleil(A1134,fctlattodouble(VLOOKUP(D1134,#REF!,3,FALSE)),fctlontodouble(VLOOKUP(D1134,#REF!,4,FALSE)),FALSE))),7,4)),3,4))/(60*24))-fctlontodouble(VLOOKUP(D1134,#REF!,4,FALSE))/360,1)
),1," "),"")</f>
        <v/>
      </c>
      <c r="M1134" s="79" t="str">
        <f t="shared" si="56"/>
        <v/>
      </c>
      <c r="N1134" s="94"/>
      <c r="O1134" s="83"/>
      <c r="P1134" s="95"/>
      <c r="Q1134" s="96"/>
      <c r="R1134" s="97" t="str">
        <f>IF(AND(A1134&lt;&gt;0,B1134&lt;&gt;0,D1134&lt;&gt;0,C1134&lt;&gt;0,N1134&lt;&gt;0),(vol_de_nuit(B1134,D1134,A1134,C1134,N1134/24)*24),"")</f>
        <v/>
      </c>
      <c r="S1134" s="98"/>
      <c r="T1134" s="95"/>
      <c r="U1134" s="99"/>
      <c r="V1134" s="100"/>
      <c r="W1134" s="101"/>
      <c r="X1134" s="116" t="str">
        <f>IFERROR(IF(AND(VLOOKUP($F1134,'Aircraft list'!$A$4:$G$39,2,FALSE)="YES",VLOOKUP($F1134,'Aircraft list'!$A$4:$G$39,4,FALSE)="YES"),T1134,""),"")</f>
        <v/>
      </c>
      <c r="Y1134" s="115" t="str">
        <f>IFERROR(IF(AND(VLOOKUP($F1134,'Aircraft list'!$A$4:$G$39,2,FALSE)="YES",VLOOKUP($F1134,'Aircraft list'!$A$4:$G$39,4,FALSE)="YES"),V1134,""),"")</f>
        <v/>
      </c>
      <c r="Z1134" s="116" t="str">
        <f>IFERROR(IF(AND(VLOOKUP($F1134,'Aircraft list'!$A$4:$G$39,3,FALSE)="YES",VLOOKUP($F1134,'Aircraft list'!$A$4:$G$39,4,FALSE)="YES"),T1134,""),"")</f>
        <v/>
      </c>
      <c r="AA1134" s="115" t="str">
        <f>IFERROR(IF(AND(VLOOKUP($F1134,'Aircraft list'!$A$4:$G$39,3,FALSE)="YES",VLOOKUP($F1134,'Aircraft list'!$A$4:$G$39,4,FALSE)="YES"),V1134,""),"")</f>
        <v/>
      </c>
      <c r="AB1134" s="116" t="str">
        <f>IFERROR(IF(AND(VLOOKUP($F1134,'Aircraft list'!$A$4:$G$39,2,FALSE)="YES",VLOOKUP($F1134,'Aircraft list'!$A$4:$G$39,6,FALSE)="YES"),T1134,""),"")</f>
        <v/>
      </c>
      <c r="AC1134" s="115" t="str">
        <f>IFERROR(IF(AND(VLOOKUP($F1134,'Aircraft list'!$A$4:$G$39,2,FALSE)="YES",VLOOKUP($F1134,'Aircraft list'!$A$4:$G$39,6,FALSE)="YES"),V1134,""),"")</f>
        <v/>
      </c>
      <c r="AD1134" s="116" t="str">
        <f>IFERROR(IF(AND(VLOOKUP($F1134,'Aircraft list'!$A$4:$G$39,3,FALSE)="YES",VLOOKUP($F1134,'Aircraft list'!$A$4:$G$39,6,FALSE)="YES"),T1134,""),"")</f>
        <v/>
      </c>
      <c r="AE1134" s="117" t="str">
        <f>IFERROR(IF(AND(VLOOKUP($F1134,'Aircraft list'!$A$4:$G$39,3,FALSE)="YES",VLOOKUP($F1134,'Aircraft list'!$A$4:$G$39,6,FALSE)="YES"),U1134,""),"")</f>
        <v/>
      </c>
      <c r="AF1134" s="115" t="str">
        <f>IFERROR(IF(AND(VLOOKUP($F1134,'Aircraft list'!$A$4:$G$39,3,FALSE)="YES",VLOOKUP($F1134,'Aircraft list'!$A$4:$G$39,6,FALSE)="YES"),V1134,""),"")</f>
        <v/>
      </c>
      <c r="AG1134" s="116" t="str">
        <f>IFERROR(IF(VLOOKUP($F1134,'Aircraft list'!$A$4:$G$39,5,FALSE)="YES",T1134,""),"")</f>
        <v/>
      </c>
      <c r="AH1134" s="117" t="str">
        <f>IFERROR(IF(VLOOKUP($F1134,'Aircraft list'!$A$4:$G$39,5,FALSE)="YES",U1134,""),"")</f>
        <v/>
      </c>
      <c r="AI1134" s="115" t="str">
        <f>IFERROR(IF(VLOOKUP($F1134,'Aircraft list'!$A$4:$G$39,5,FALSE)="YES",V1134,""),"")</f>
        <v/>
      </c>
      <c r="AJ1134" s="101"/>
      <c r="AK1134" s="101"/>
      <c r="AL1134" s="101"/>
      <c r="AM1134" s="102" t="str">
        <f>IFERROR(IF(VLOOKUP($F1134,'Aircraft list'!$A$4:$G$39,7,FALSE)="YES",N1134,""),"")</f>
        <v/>
      </c>
      <c r="AN1134" s="112"/>
      <c r="AO1134" s="101"/>
      <c r="AP1134" s="101"/>
      <c r="AQ1134" s="101"/>
      <c r="AR1134" s="111"/>
      <c r="AS1134" s="102"/>
      <c r="AT1134" s="102"/>
    </row>
    <row r="1135" spans="1:46" s="50" customFormat="1">
      <c r="A1135" s="84"/>
      <c r="B1135" s="75"/>
      <c r="C1135" s="76"/>
      <c r="D1135" s="77"/>
      <c r="E1135" s="73" t="str">
        <f t="shared" si="54"/>
        <v/>
      </c>
      <c r="F1135" s="79"/>
      <c r="G1135" s="80"/>
      <c r="H1135" s="50" t="str">
        <f>IFERROR(IF(VLOOKUP(F1135,'Aircraft list'!$A$4:$T$59, 3,FALSE)="YES", "ME", "SE" )," ")</f>
        <v xml:space="preserve"> </v>
      </c>
      <c r="I1135" s="80"/>
      <c r="J1135" s="81" t="str">
        <f ca="1">IFERROR(IF(AND(
MOD(C1135-fctlontodouble(VLOOKUP(B1135,#REF!,4,FALSE))/360,1)&gt;=MOD((((MID((MID((IF(ISERR(A1135),"",fctsoleil(A1135,fctlattodouble(VLOOKUP(B1135,#REF!,3,FALSE)),fctlontodouble(VLOOKUP(B1135,#REF!,4,FALSE)),FALSE))),1,4)),1,2))*60+MID((MID((IF(ISERR(A1135),"",fctsoleil(A1135,fctlattodouble(VLOOKUP(B1135,#REF!,3,FALSE)),fctlontodouble(VLOOKUP(B1135,#REF!,4,FALSE)),FALSE))),1,4)),3,4))/(60*24))-fctlontodouble(VLOOKUP(B1135,#REF!,4,FALSE))/360,1),
MOD(C1135-fctlontodouble(VLOOKUP(B1135,#REF!,4,FALSE))/360,1)&lt;MOD((((MID((MID((IF(ISERR(A1135),"",fctsoleil(A1135,fctlattodouble(VLOOKUP(B1135,#REF!,3,FALSE)),fctlontodouble(VLOOKUP(B1135,#REF!,4,FALSE)),FALSE))),7,4)),1,2))*60+MID((MID((IF(ISERR(A1135),"",fctsoleil(A1135,fctlattodouble(VLOOKUP(B1135,#REF!,3,FALSE)),fctlontodouble(VLOOKUP(B1135,#REF!,4,FALSE)),FALSE))),7,4)),3,4))/(60*24))-fctlontodouble(VLOOKUP(B1135,#REF!,4,FALSE))/360,1)
),1,""),"")</f>
        <v/>
      </c>
      <c r="K1135" s="82" t="str">
        <f t="shared" si="55"/>
        <v/>
      </c>
      <c r="L1135" s="79" t="str">
        <f ca="1">IFERROR(IF(AND(
MOD(E1135-fctlontodouble(VLOOKUP(D1135,#REF!,4,FALSE))/360,1)&gt;=MOD((((MID((MID((IF(ISERR(A1135),"",fctsoleil(A1135,fctlattodouble(VLOOKUP(D1135,#REF!,3,FALSE)),fctlontodouble(VLOOKUP(D1135,#REF!,4,FALSE)),FALSE))),1,4)),1,2))*60+MID((MID((IF(ISERR(A1135),"",fctsoleil(A1135,fctlattodouble(VLOOKUP(D1135,#REF!,3,FALSE)),fctlontodouble(VLOOKUP(D1135,#REF!,4,FALSE)),FALSE))),1,4)),3,4))/(60*24))-fctlontodouble(VLOOKUP(D1135,#REF!,4,FALSE))/360,1),
MOD(E1135-fctlontodouble(VLOOKUP(D1135,#REF!,4,FALSE))/360,1)&lt;MOD((((MID((MID((IF(ISERR(A1135),"",fctsoleil(A1135,fctlattodouble(VLOOKUP(D1135,#REF!,3,FALSE)),fctlontodouble(VLOOKUP(D1135,#REF!,4,FALSE)),FALSE))),7,4)),1,2))*60+MID((MID((IF(ISERR(A1135),"",fctsoleil(A1135,fctlattodouble(VLOOKUP(D1135,#REF!,3,FALSE)),fctlontodouble(VLOOKUP(D1135,#REF!,4,FALSE)),FALSE))),7,4)),3,4))/(60*24))-fctlontodouble(VLOOKUP(D1135,#REF!,4,FALSE))/360,1)
),1," "),"")</f>
        <v/>
      </c>
      <c r="M1135" s="79" t="str">
        <f t="shared" si="56"/>
        <v/>
      </c>
      <c r="N1135" s="94"/>
      <c r="O1135" s="83"/>
      <c r="P1135" s="95"/>
      <c r="Q1135" s="96"/>
      <c r="R1135" s="97" t="str">
        <f>IF(AND(A1135&lt;&gt;0,B1135&lt;&gt;0,D1135&lt;&gt;0,C1135&lt;&gt;0,N1135&lt;&gt;0),(vol_de_nuit(B1135,D1135,A1135,C1135,N1135/24)*24),"")</f>
        <v/>
      </c>
      <c r="S1135" s="98"/>
      <c r="T1135" s="95"/>
      <c r="U1135" s="99"/>
      <c r="V1135" s="100"/>
      <c r="W1135" s="101"/>
      <c r="X1135" s="116" t="str">
        <f>IFERROR(IF(AND(VLOOKUP($F1135,'Aircraft list'!$A$4:$G$39,2,FALSE)="YES",VLOOKUP($F1135,'Aircraft list'!$A$4:$G$39,4,FALSE)="YES"),T1135,""),"")</f>
        <v/>
      </c>
      <c r="Y1135" s="115" t="str">
        <f>IFERROR(IF(AND(VLOOKUP($F1135,'Aircraft list'!$A$4:$G$39,2,FALSE)="YES",VLOOKUP($F1135,'Aircraft list'!$A$4:$G$39,4,FALSE)="YES"),V1135,""),"")</f>
        <v/>
      </c>
      <c r="Z1135" s="116" t="str">
        <f>IFERROR(IF(AND(VLOOKUP($F1135,'Aircraft list'!$A$4:$G$39,3,FALSE)="YES",VLOOKUP($F1135,'Aircraft list'!$A$4:$G$39,4,FALSE)="YES"),T1135,""),"")</f>
        <v/>
      </c>
      <c r="AA1135" s="115" t="str">
        <f>IFERROR(IF(AND(VLOOKUP($F1135,'Aircraft list'!$A$4:$G$39,3,FALSE)="YES",VLOOKUP($F1135,'Aircraft list'!$A$4:$G$39,4,FALSE)="YES"),V1135,""),"")</f>
        <v/>
      </c>
      <c r="AB1135" s="116" t="str">
        <f>IFERROR(IF(AND(VLOOKUP($F1135,'Aircraft list'!$A$4:$G$39,2,FALSE)="YES",VLOOKUP($F1135,'Aircraft list'!$A$4:$G$39,6,FALSE)="YES"),T1135,""),"")</f>
        <v/>
      </c>
      <c r="AC1135" s="115" t="str">
        <f>IFERROR(IF(AND(VLOOKUP($F1135,'Aircraft list'!$A$4:$G$39,2,FALSE)="YES",VLOOKUP($F1135,'Aircraft list'!$A$4:$G$39,6,FALSE)="YES"),V1135,""),"")</f>
        <v/>
      </c>
      <c r="AD1135" s="116" t="str">
        <f>IFERROR(IF(AND(VLOOKUP($F1135,'Aircraft list'!$A$4:$G$39,3,FALSE)="YES",VLOOKUP($F1135,'Aircraft list'!$A$4:$G$39,6,FALSE)="YES"),T1135,""),"")</f>
        <v/>
      </c>
      <c r="AE1135" s="117" t="str">
        <f>IFERROR(IF(AND(VLOOKUP($F1135,'Aircraft list'!$A$4:$G$39,3,FALSE)="YES",VLOOKUP($F1135,'Aircraft list'!$A$4:$G$39,6,FALSE)="YES"),U1135,""),"")</f>
        <v/>
      </c>
      <c r="AF1135" s="115" t="str">
        <f>IFERROR(IF(AND(VLOOKUP($F1135,'Aircraft list'!$A$4:$G$39,3,FALSE)="YES",VLOOKUP($F1135,'Aircraft list'!$A$4:$G$39,6,FALSE)="YES"),V1135,""),"")</f>
        <v/>
      </c>
      <c r="AG1135" s="116" t="str">
        <f>IFERROR(IF(VLOOKUP($F1135,'Aircraft list'!$A$4:$G$39,5,FALSE)="YES",T1135,""),"")</f>
        <v/>
      </c>
      <c r="AH1135" s="117" t="str">
        <f>IFERROR(IF(VLOOKUP($F1135,'Aircraft list'!$A$4:$G$39,5,FALSE)="YES",U1135,""),"")</f>
        <v/>
      </c>
      <c r="AI1135" s="115" t="str">
        <f>IFERROR(IF(VLOOKUP($F1135,'Aircraft list'!$A$4:$G$39,5,FALSE)="YES",V1135,""),"")</f>
        <v/>
      </c>
      <c r="AJ1135" s="101"/>
      <c r="AK1135" s="101"/>
      <c r="AL1135" s="101"/>
      <c r="AM1135" s="102" t="str">
        <f>IFERROR(IF(VLOOKUP($F1135,'Aircraft list'!$A$4:$G$39,7,FALSE)="YES",N1135,""),"")</f>
        <v/>
      </c>
      <c r="AN1135" s="112"/>
      <c r="AO1135" s="101"/>
      <c r="AP1135" s="101"/>
      <c r="AQ1135" s="101"/>
      <c r="AR1135" s="111"/>
      <c r="AS1135" s="102"/>
      <c r="AT1135" s="102"/>
    </row>
    <row r="1136" spans="1:46" s="50" customFormat="1">
      <c r="A1136" s="84"/>
      <c r="B1136" s="75"/>
      <c r="C1136" s="76"/>
      <c r="D1136" s="77"/>
      <c r="E1136" s="73" t="str">
        <f t="shared" si="54"/>
        <v/>
      </c>
      <c r="F1136" s="79"/>
      <c r="G1136" s="80"/>
      <c r="H1136" s="50" t="str">
        <f>IFERROR(IF(VLOOKUP(F1136,'Aircraft list'!$A$4:$T$59, 3,FALSE)="YES", "ME", "SE" )," ")</f>
        <v xml:space="preserve"> </v>
      </c>
      <c r="I1136" s="80"/>
      <c r="J1136" s="81" t="str">
        <f ca="1">IFERROR(IF(AND(
MOD(C1136-fctlontodouble(VLOOKUP(B1136,#REF!,4,FALSE))/360,1)&gt;=MOD((((MID((MID((IF(ISERR(A1136),"",fctsoleil(A1136,fctlattodouble(VLOOKUP(B1136,#REF!,3,FALSE)),fctlontodouble(VLOOKUP(B1136,#REF!,4,FALSE)),FALSE))),1,4)),1,2))*60+MID((MID((IF(ISERR(A1136),"",fctsoleil(A1136,fctlattodouble(VLOOKUP(B1136,#REF!,3,FALSE)),fctlontodouble(VLOOKUP(B1136,#REF!,4,FALSE)),FALSE))),1,4)),3,4))/(60*24))-fctlontodouble(VLOOKUP(B1136,#REF!,4,FALSE))/360,1),
MOD(C1136-fctlontodouble(VLOOKUP(B1136,#REF!,4,FALSE))/360,1)&lt;MOD((((MID((MID((IF(ISERR(A1136),"",fctsoleil(A1136,fctlattodouble(VLOOKUP(B1136,#REF!,3,FALSE)),fctlontodouble(VLOOKUP(B1136,#REF!,4,FALSE)),FALSE))),7,4)),1,2))*60+MID((MID((IF(ISERR(A1136),"",fctsoleil(A1136,fctlattodouble(VLOOKUP(B1136,#REF!,3,FALSE)),fctlontodouble(VLOOKUP(B1136,#REF!,4,FALSE)),FALSE))),7,4)),3,4))/(60*24))-fctlontodouble(VLOOKUP(B1136,#REF!,4,FALSE))/360,1)
),1,""),"")</f>
        <v/>
      </c>
      <c r="K1136" s="82" t="str">
        <f t="shared" si="55"/>
        <v/>
      </c>
      <c r="L1136" s="79" t="str">
        <f ca="1">IFERROR(IF(AND(
MOD(E1136-fctlontodouble(VLOOKUP(D1136,#REF!,4,FALSE))/360,1)&gt;=MOD((((MID((MID((IF(ISERR(A1136),"",fctsoleil(A1136,fctlattodouble(VLOOKUP(D1136,#REF!,3,FALSE)),fctlontodouble(VLOOKUP(D1136,#REF!,4,FALSE)),FALSE))),1,4)),1,2))*60+MID((MID((IF(ISERR(A1136),"",fctsoleil(A1136,fctlattodouble(VLOOKUP(D1136,#REF!,3,FALSE)),fctlontodouble(VLOOKUP(D1136,#REF!,4,FALSE)),FALSE))),1,4)),3,4))/(60*24))-fctlontodouble(VLOOKUP(D1136,#REF!,4,FALSE))/360,1),
MOD(E1136-fctlontodouble(VLOOKUP(D1136,#REF!,4,FALSE))/360,1)&lt;MOD((((MID((MID((IF(ISERR(A1136),"",fctsoleil(A1136,fctlattodouble(VLOOKUP(D1136,#REF!,3,FALSE)),fctlontodouble(VLOOKUP(D1136,#REF!,4,FALSE)),FALSE))),7,4)),1,2))*60+MID((MID((IF(ISERR(A1136),"",fctsoleil(A1136,fctlattodouble(VLOOKUP(D1136,#REF!,3,FALSE)),fctlontodouble(VLOOKUP(D1136,#REF!,4,FALSE)),FALSE))),7,4)),3,4))/(60*24))-fctlontodouble(VLOOKUP(D1136,#REF!,4,FALSE))/360,1)
),1," "),"")</f>
        <v/>
      </c>
      <c r="M1136" s="79" t="str">
        <f t="shared" si="56"/>
        <v/>
      </c>
      <c r="N1136" s="94"/>
      <c r="O1136" s="83"/>
      <c r="P1136" s="95"/>
      <c r="Q1136" s="96"/>
      <c r="R1136" s="97" t="str">
        <f>IF(AND(A1136&lt;&gt;0,B1136&lt;&gt;0,D1136&lt;&gt;0,C1136&lt;&gt;0,N1136&lt;&gt;0),(vol_de_nuit(B1136,D1136,A1136,C1136,N1136/24)*24),"")</f>
        <v/>
      </c>
      <c r="S1136" s="98"/>
      <c r="T1136" s="95"/>
      <c r="U1136" s="99"/>
      <c r="V1136" s="100"/>
      <c r="W1136" s="101"/>
      <c r="X1136" s="116" t="str">
        <f>IFERROR(IF(AND(VLOOKUP($F1136,'Aircraft list'!$A$4:$G$39,2,FALSE)="YES",VLOOKUP($F1136,'Aircraft list'!$A$4:$G$39,4,FALSE)="YES"),T1136,""),"")</f>
        <v/>
      </c>
      <c r="Y1136" s="115" t="str">
        <f>IFERROR(IF(AND(VLOOKUP($F1136,'Aircraft list'!$A$4:$G$39,2,FALSE)="YES",VLOOKUP($F1136,'Aircraft list'!$A$4:$G$39,4,FALSE)="YES"),V1136,""),"")</f>
        <v/>
      </c>
      <c r="Z1136" s="116" t="str">
        <f>IFERROR(IF(AND(VLOOKUP($F1136,'Aircraft list'!$A$4:$G$39,3,FALSE)="YES",VLOOKUP($F1136,'Aircraft list'!$A$4:$G$39,4,FALSE)="YES"),T1136,""),"")</f>
        <v/>
      </c>
      <c r="AA1136" s="115" t="str">
        <f>IFERROR(IF(AND(VLOOKUP($F1136,'Aircraft list'!$A$4:$G$39,3,FALSE)="YES",VLOOKUP($F1136,'Aircraft list'!$A$4:$G$39,4,FALSE)="YES"),V1136,""),"")</f>
        <v/>
      </c>
      <c r="AB1136" s="116" t="str">
        <f>IFERROR(IF(AND(VLOOKUP($F1136,'Aircraft list'!$A$4:$G$39,2,FALSE)="YES",VLOOKUP($F1136,'Aircraft list'!$A$4:$G$39,6,FALSE)="YES"),T1136,""),"")</f>
        <v/>
      </c>
      <c r="AC1136" s="115" t="str">
        <f>IFERROR(IF(AND(VLOOKUP($F1136,'Aircraft list'!$A$4:$G$39,2,FALSE)="YES",VLOOKUP($F1136,'Aircraft list'!$A$4:$G$39,6,FALSE)="YES"),V1136,""),"")</f>
        <v/>
      </c>
      <c r="AD1136" s="116" t="str">
        <f>IFERROR(IF(AND(VLOOKUP($F1136,'Aircraft list'!$A$4:$G$39,3,FALSE)="YES",VLOOKUP($F1136,'Aircraft list'!$A$4:$G$39,6,FALSE)="YES"),T1136,""),"")</f>
        <v/>
      </c>
      <c r="AE1136" s="117" t="str">
        <f>IFERROR(IF(AND(VLOOKUP($F1136,'Aircraft list'!$A$4:$G$39,3,FALSE)="YES",VLOOKUP($F1136,'Aircraft list'!$A$4:$G$39,6,FALSE)="YES"),U1136,""),"")</f>
        <v/>
      </c>
      <c r="AF1136" s="115" t="str">
        <f>IFERROR(IF(AND(VLOOKUP($F1136,'Aircraft list'!$A$4:$G$39,3,FALSE)="YES",VLOOKUP($F1136,'Aircraft list'!$A$4:$G$39,6,FALSE)="YES"),V1136,""),"")</f>
        <v/>
      </c>
      <c r="AG1136" s="116" t="str">
        <f>IFERROR(IF(VLOOKUP($F1136,'Aircraft list'!$A$4:$G$39,5,FALSE)="YES",T1136,""),"")</f>
        <v/>
      </c>
      <c r="AH1136" s="117" t="str">
        <f>IFERROR(IF(VLOOKUP($F1136,'Aircraft list'!$A$4:$G$39,5,FALSE)="YES",U1136,""),"")</f>
        <v/>
      </c>
      <c r="AI1136" s="115" t="str">
        <f>IFERROR(IF(VLOOKUP($F1136,'Aircraft list'!$A$4:$G$39,5,FALSE)="YES",V1136,""),"")</f>
        <v/>
      </c>
      <c r="AJ1136" s="101"/>
      <c r="AK1136" s="101"/>
      <c r="AL1136" s="101"/>
      <c r="AM1136" s="102" t="str">
        <f>IFERROR(IF(VLOOKUP($F1136,'Aircraft list'!$A$4:$G$39,7,FALSE)="YES",N1136,""),"")</f>
        <v/>
      </c>
      <c r="AN1136" s="112"/>
      <c r="AO1136" s="101"/>
      <c r="AP1136" s="101"/>
      <c r="AQ1136" s="101"/>
      <c r="AR1136" s="111"/>
      <c r="AS1136" s="102"/>
      <c r="AT1136" s="102"/>
    </row>
    <row r="1137" spans="1:46" s="50" customFormat="1">
      <c r="A1137" s="84"/>
      <c r="B1137" s="75"/>
      <c r="C1137" s="76"/>
      <c r="D1137" s="77"/>
      <c r="E1137" s="73" t="str">
        <f t="shared" si="54"/>
        <v/>
      </c>
      <c r="F1137" s="79"/>
      <c r="G1137" s="80"/>
      <c r="H1137" s="50" t="str">
        <f>IFERROR(IF(VLOOKUP(F1137,'Aircraft list'!$A$4:$T$59, 3,FALSE)="YES", "ME", "SE" )," ")</f>
        <v xml:space="preserve"> </v>
      </c>
      <c r="I1137" s="80"/>
      <c r="J1137" s="81" t="str">
        <f ca="1">IFERROR(IF(AND(
MOD(C1137-fctlontodouble(VLOOKUP(B1137,#REF!,4,FALSE))/360,1)&gt;=MOD((((MID((MID((IF(ISERR(A1137),"",fctsoleil(A1137,fctlattodouble(VLOOKUP(B1137,#REF!,3,FALSE)),fctlontodouble(VLOOKUP(B1137,#REF!,4,FALSE)),FALSE))),1,4)),1,2))*60+MID((MID((IF(ISERR(A1137),"",fctsoleil(A1137,fctlattodouble(VLOOKUP(B1137,#REF!,3,FALSE)),fctlontodouble(VLOOKUP(B1137,#REF!,4,FALSE)),FALSE))),1,4)),3,4))/(60*24))-fctlontodouble(VLOOKUP(B1137,#REF!,4,FALSE))/360,1),
MOD(C1137-fctlontodouble(VLOOKUP(B1137,#REF!,4,FALSE))/360,1)&lt;MOD((((MID((MID((IF(ISERR(A1137),"",fctsoleil(A1137,fctlattodouble(VLOOKUP(B1137,#REF!,3,FALSE)),fctlontodouble(VLOOKUP(B1137,#REF!,4,FALSE)),FALSE))),7,4)),1,2))*60+MID((MID((IF(ISERR(A1137),"",fctsoleil(A1137,fctlattodouble(VLOOKUP(B1137,#REF!,3,FALSE)),fctlontodouble(VLOOKUP(B1137,#REF!,4,FALSE)),FALSE))),7,4)),3,4))/(60*24))-fctlontodouble(VLOOKUP(B1137,#REF!,4,FALSE))/360,1)
),1,""),"")</f>
        <v/>
      </c>
      <c r="K1137" s="82" t="str">
        <f t="shared" si="55"/>
        <v/>
      </c>
      <c r="L1137" s="79" t="str">
        <f ca="1">IFERROR(IF(AND(
MOD(E1137-fctlontodouble(VLOOKUP(D1137,#REF!,4,FALSE))/360,1)&gt;=MOD((((MID((MID((IF(ISERR(A1137),"",fctsoleil(A1137,fctlattodouble(VLOOKUP(D1137,#REF!,3,FALSE)),fctlontodouble(VLOOKUP(D1137,#REF!,4,FALSE)),FALSE))),1,4)),1,2))*60+MID((MID((IF(ISERR(A1137),"",fctsoleil(A1137,fctlattodouble(VLOOKUP(D1137,#REF!,3,FALSE)),fctlontodouble(VLOOKUP(D1137,#REF!,4,FALSE)),FALSE))),1,4)),3,4))/(60*24))-fctlontodouble(VLOOKUP(D1137,#REF!,4,FALSE))/360,1),
MOD(E1137-fctlontodouble(VLOOKUP(D1137,#REF!,4,FALSE))/360,1)&lt;MOD((((MID((MID((IF(ISERR(A1137),"",fctsoleil(A1137,fctlattodouble(VLOOKUP(D1137,#REF!,3,FALSE)),fctlontodouble(VLOOKUP(D1137,#REF!,4,FALSE)),FALSE))),7,4)),1,2))*60+MID((MID((IF(ISERR(A1137),"",fctsoleil(A1137,fctlattodouble(VLOOKUP(D1137,#REF!,3,FALSE)),fctlontodouble(VLOOKUP(D1137,#REF!,4,FALSE)),FALSE))),7,4)),3,4))/(60*24))-fctlontodouble(VLOOKUP(D1137,#REF!,4,FALSE))/360,1)
),1," "),"")</f>
        <v/>
      </c>
      <c r="M1137" s="79" t="str">
        <f t="shared" si="56"/>
        <v/>
      </c>
      <c r="N1137" s="94"/>
      <c r="O1137" s="83"/>
      <c r="P1137" s="95"/>
      <c r="Q1137" s="96"/>
      <c r="R1137" s="97" t="str">
        <f>IF(AND(A1137&lt;&gt;0,B1137&lt;&gt;0,D1137&lt;&gt;0,C1137&lt;&gt;0,N1137&lt;&gt;0),(vol_de_nuit(B1137,D1137,A1137,C1137,N1137/24)*24),"")</f>
        <v/>
      </c>
      <c r="S1137" s="98"/>
      <c r="T1137" s="95"/>
      <c r="U1137" s="99"/>
      <c r="V1137" s="100"/>
      <c r="W1137" s="101"/>
      <c r="X1137" s="116" t="str">
        <f>IFERROR(IF(AND(VLOOKUP($F1137,'Aircraft list'!$A$4:$G$39,2,FALSE)="YES",VLOOKUP($F1137,'Aircraft list'!$A$4:$G$39,4,FALSE)="YES"),T1137,""),"")</f>
        <v/>
      </c>
      <c r="Y1137" s="115" t="str">
        <f>IFERROR(IF(AND(VLOOKUP($F1137,'Aircraft list'!$A$4:$G$39,2,FALSE)="YES",VLOOKUP($F1137,'Aircraft list'!$A$4:$G$39,4,FALSE)="YES"),V1137,""),"")</f>
        <v/>
      </c>
      <c r="Z1137" s="116" t="str">
        <f>IFERROR(IF(AND(VLOOKUP($F1137,'Aircraft list'!$A$4:$G$39,3,FALSE)="YES",VLOOKUP($F1137,'Aircraft list'!$A$4:$G$39,4,FALSE)="YES"),T1137,""),"")</f>
        <v/>
      </c>
      <c r="AA1137" s="115" t="str">
        <f>IFERROR(IF(AND(VLOOKUP($F1137,'Aircraft list'!$A$4:$G$39,3,FALSE)="YES",VLOOKUP($F1137,'Aircraft list'!$A$4:$G$39,4,FALSE)="YES"),V1137,""),"")</f>
        <v/>
      </c>
      <c r="AB1137" s="116" t="str">
        <f>IFERROR(IF(AND(VLOOKUP($F1137,'Aircraft list'!$A$4:$G$39,2,FALSE)="YES",VLOOKUP($F1137,'Aircraft list'!$A$4:$G$39,6,FALSE)="YES"),T1137,""),"")</f>
        <v/>
      </c>
      <c r="AC1137" s="115" t="str">
        <f>IFERROR(IF(AND(VLOOKUP($F1137,'Aircraft list'!$A$4:$G$39,2,FALSE)="YES",VLOOKUP($F1137,'Aircraft list'!$A$4:$G$39,6,FALSE)="YES"),V1137,""),"")</f>
        <v/>
      </c>
      <c r="AD1137" s="116" t="str">
        <f>IFERROR(IF(AND(VLOOKUP($F1137,'Aircraft list'!$A$4:$G$39,3,FALSE)="YES",VLOOKUP($F1137,'Aircraft list'!$A$4:$G$39,6,FALSE)="YES"),T1137,""),"")</f>
        <v/>
      </c>
      <c r="AE1137" s="117" t="str">
        <f>IFERROR(IF(AND(VLOOKUP($F1137,'Aircraft list'!$A$4:$G$39,3,FALSE)="YES",VLOOKUP($F1137,'Aircraft list'!$A$4:$G$39,6,FALSE)="YES"),U1137,""),"")</f>
        <v/>
      </c>
      <c r="AF1137" s="115" t="str">
        <f>IFERROR(IF(AND(VLOOKUP($F1137,'Aircraft list'!$A$4:$G$39,3,FALSE)="YES",VLOOKUP($F1137,'Aircraft list'!$A$4:$G$39,6,FALSE)="YES"),V1137,""),"")</f>
        <v/>
      </c>
      <c r="AG1137" s="116" t="str">
        <f>IFERROR(IF(VLOOKUP($F1137,'Aircraft list'!$A$4:$G$39,5,FALSE)="YES",T1137,""),"")</f>
        <v/>
      </c>
      <c r="AH1137" s="117" t="str">
        <f>IFERROR(IF(VLOOKUP($F1137,'Aircraft list'!$A$4:$G$39,5,FALSE)="YES",U1137,""),"")</f>
        <v/>
      </c>
      <c r="AI1137" s="115" t="str">
        <f>IFERROR(IF(VLOOKUP($F1137,'Aircraft list'!$A$4:$G$39,5,FALSE)="YES",V1137,""),"")</f>
        <v/>
      </c>
      <c r="AJ1137" s="101"/>
      <c r="AK1137" s="101"/>
      <c r="AL1137" s="101"/>
      <c r="AM1137" s="102" t="str">
        <f>IFERROR(IF(VLOOKUP($F1137,'Aircraft list'!$A$4:$G$39,7,FALSE)="YES",N1137,""),"")</f>
        <v/>
      </c>
      <c r="AN1137" s="112"/>
      <c r="AO1137" s="101"/>
      <c r="AP1137" s="101"/>
      <c r="AQ1137" s="101"/>
      <c r="AR1137" s="111"/>
      <c r="AS1137" s="102"/>
      <c r="AT1137" s="102"/>
    </row>
    <row r="1138" spans="1:46" s="50" customFormat="1">
      <c r="A1138" s="84"/>
      <c r="B1138" s="75"/>
      <c r="C1138" s="76"/>
      <c r="D1138" s="77"/>
      <c r="E1138" s="73" t="str">
        <f t="shared" si="54"/>
        <v/>
      </c>
      <c r="F1138" s="79"/>
      <c r="G1138" s="80"/>
      <c r="H1138" s="50" t="str">
        <f>IFERROR(IF(VLOOKUP(F1138,'Aircraft list'!$A$4:$T$59, 3,FALSE)="YES", "ME", "SE" )," ")</f>
        <v xml:space="preserve"> </v>
      </c>
      <c r="I1138" s="80"/>
      <c r="J1138" s="81" t="str">
        <f ca="1">IFERROR(IF(AND(
MOD(C1138-fctlontodouble(VLOOKUP(B1138,#REF!,4,FALSE))/360,1)&gt;=MOD((((MID((MID((IF(ISERR(A1138),"",fctsoleil(A1138,fctlattodouble(VLOOKUP(B1138,#REF!,3,FALSE)),fctlontodouble(VLOOKUP(B1138,#REF!,4,FALSE)),FALSE))),1,4)),1,2))*60+MID((MID((IF(ISERR(A1138),"",fctsoleil(A1138,fctlattodouble(VLOOKUP(B1138,#REF!,3,FALSE)),fctlontodouble(VLOOKUP(B1138,#REF!,4,FALSE)),FALSE))),1,4)),3,4))/(60*24))-fctlontodouble(VLOOKUP(B1138,#REF!,4,FALSE))/360,1),
MOD(C1138-fctlontodouble(VLOOKUP(B1138,#REF!,4,FALSE))/360,1)&lt;MOD((((MID((MID((IF(ISERR(A1138),"",fctsoleil(A1138,fctlattodouble(VLOOKUP(B1138,#REF!,3,FALSE)),fctlontodouble(VLOOKUP(B1138,#REF!,4,FALSE)),FALSE))),7,4)),1,2))*60+MID((MID((IF(ISERR(A1138),"",fctsoleil(A1138,fctlattodouble(VLOOKUP(B1138,#REF!,3,FALSE)),fctlontodouble(VLOOKUP(B1138,#REF!,4,FALSE)),FALSE))),7,4)),3,4))/(60*24))-fctlontodouble(VLOOKUP(B1138,#REF!,4,FALSE))/360,1)
),1,""),"")</f>
        <v/>
      </c>
      <c r="K1138" s="82" t="str">
        <f t="shared" si="55"/>
        <v/>
      </c>
      <c r="L1138" s="79" t="str">
        <f ca="1">IFERROR(IF(AND(
MOD(E1138-fctlontodouble(VLOOKUP(D1138,#REF!,4,FALSE))/360,1)&gt;=MOD((((MID((MID((IF(ISERR(A1138),"",fctsoleil(A1138,fctlattodouble(VLOOKUP(D1138,#REF!,3,FALSE)),fctlontodouble(VLOOKUP(D1138,#REF!,4,FALSE)),FALSE))),1,4)),1,2))*60+MID((MID((IF(ISERR(A1138),"",fctsoleil(A1138,fctlattodouble(VLOOKUP(D1138,#REF!,3,FALSE)),fctlontodouble(VLOOKUP(D1138,#REF!,4,FALSE)),FALSE))),1,4)),3,4))/(60*24))-fctlontodouble(VLOOKUP(D1138,#REF!,4,FALSE))/360,1),
MOD(E1138-fctlontodouble(VLOOKUP(D1138,#REF!,4,FALSE))/360,1)&lt;MOD((((MID((MID((IF(ISERR(A1138),"",fctsoleil(A1138,fctlattodouble(VLOOKUP(D1138,#REF!,3,FALSE)),fctlontodouble(VLOOKUP(D1138,#REF!,4,FALSE)),FALSE))),7,4)),1,2))*60+MID((MID((IF(ISERR(A1138),"",fctsoleil(A1138,fctlattodouble(VLOOKUP(D1138,#REF!,3,FALSE)),fctlontodouble(VLOOKUP(D1138,#REF!,4,FALSE)),FALSE))),7,4)),3,4))/(60*24))-fctlontodouble(VLOOKUP(D1138,#REF!,4,FALSE))/360,1)
),1," "),"")</f>
        <v/>
      </c>
      <c r="M1138" s="79" t="str">
        <f t="shared" si="56"/>
        <v/>
      </c>
      <c r="N1138" s="94"/>
      <c r="O1138" s="83"/>
      <c r="P1138" s="95"/>
      <c r="Q1138" s="96"/>
      <c r="R1138" s="97" t="str">
        <f>IF(AND(A1138&lt;&gt;0,B1138&lt;&gt;0,D1138&lt;&gt;0,C1138&lt;&gt;0,N1138&lt;&gt;0),(vol_de_nuit(B1138,D1138,A1138,C1138,N1138/24)*24),"")</f>
        <v/>
      </c>
      <c r="S1138" s="98"/>
      <c r="T1138" s="95"/>
      <c r="U1138" s="99"/>
      <c r="V1138" s="100"/>
      <c r="W1138" s="101"/>
      <c r="X1138" s="116" t="str">
        <f>IFERROR(IF(AND(VLOOKUP($F1138,'Aircraft list'!$A$4:$G$39,2,FALSE)="YES",VLOOKUP($F1138,'Aircraft list'!$A$4:$G$39,4,FALSE)="YES"),T1138,""),"")</f>
        <v/>
      </c>
      <c r="Y1138" s="115" t="str">
        <f>IFERROR(IF(AND(VLOOKUP($F1138,'Aircraft list'!$A$4:$G$39,2,FALSE)="YES",VLOOKUP($F1138,'Aircraft list'!$A$4:$G$39,4,FALSE)="YES"),V1138,""),"")</f>
        <v/>
      </c>
      <c r="Z1138" s="116" t="str">
        <f>IFERROR(IF(AND(VLOOKUP($F1138,'Aircraft list'!$A$4:$G$39,3,FALSE)="YES",VLOOKUP($F1138,'Aircraft list'!$A$4:$G$39,4,FALSE)="YES"),T1138,""),"")</f>
        <v/>
      </c>
      <c r="AA1138" s="115" t="str">
        <f>IFERROR(IF(AND(VLOOKUP($F1138,'Aircraft list'!$A$4:$G$39,3,FALSE)="YES",VLOOKUP($F1138,'Aircraft list'!$A$4:$G$39,4,FALSE)="YES"),V1138,""),"")</f>
        <v/>
      </c>
      <c r="AB1138" s="116" t="str">
        <f>IFERROR(IF(AND(VLOOKUP($F1138,'Aircraft list'!$A$4:$G$39,2,FALSE)="YES",VLOOKUP($F1138,'Aircraft list'!$A$4:$G$39,6,FALSE)="YES"),T1138,""),"")</f>
        <v/>
      </c>
      <c r="AC1138" s="115" t="str">
        <f>IFERROR(IF(AND(VLOOKUP($F1138,'Aircraft list'!$A$4:$G$39,2,FALSE)="YES",VLOOKUP($F1138,'Aircraft list'!$A$4:$G$39,6,FALSE)="YES"),V1138,""),"")</f>
        <v/>
      </c>
      <c r="AD1138" s="116" t="str">
        <f>IFERROR(IF(AND(VLOOKUP($F1138,'Aircraft list'!$A$4:$G$39,3,FALSE)="YES",VLOOKUP($F1138,'Aircraft list'!$A$4:$G$39,6,FALSE)="YES"),T1138,""),"")</f>
        <v/>
      </c>
      <c r="AE1138" s="117" t="str">
        <f>IFERROR(IF(AND(VLOOKUP($F1138,'Aircraft list'!$A$4:$G$39,3,FALSE)="YES",VLOOKUP($F1138,'Aircraft list'!$A$4:$G$39,6,FALSE)="YES"),U1138,""),"")</f>
        <v/>
      </c>
      <c r="AF1138" s="115" t="str">
        <f>IFERROR(IF(AND(VLOOKUP($F1138,'Aircraft list'!$A$4:$G$39,3,FALSE)="YES",VLOOKUP($F1138,'Aircraft list'!$A$4:$G$39,6,FALSE)="YES"),V1138,""),"")</f>
        <v/>
      </c>
      <c r="AG1138" s="116" t="str">
        <f>IFERROR(IF(VLOOKUP($F1138,'Aircraft list'!$A$4:$G$39,5,FALSE)="YES",T1138,""),"")</f>
        <v/>
      </c>
      <c r="AH1138" s="117" t="str">
        <f>IFERROR(IF(VLOOKUP($F1138,'Aircraft list'!$A$4:$G$39,5,FALSE)="YES",U1138,""),"")</f>
        <v/>
      </c>
      <c r="AI1138" s="115" t="str">
        <f>IFERROR(IF(VLOOKUP($F1138,'Aircraft list'!$A$4:$G$39,5,FALSE)="YES",V1138,""),"")</f>
        <v/>
      </c>
      <c r="AJ1138" s="101"/>
      <c r="AK1138" s="101"/>
      <c r="AL1138" s="101"/>
      <c r="AM1138" s="102" t="str">
        <f>IFERROR(IF(VLOOKUP($F1138,'Aircraft list'!$A$4:$G$39,7,FALSE)="YES",N1138,""),"")</f>
        <v/>
      </c>
      <c r="AN1138" s="112"/>
      <c r="AO1138" s="101"/>
      <c r="AP1138" s="101"/>
      <c r="AQ1138" s="101"/>
      <c r="AR1138" s="111"/>
      <c r="AS1138" s="102"/>
      <c r="AT1138" s="102"/>
    </row>
    <row r="1139" spans="1:46" s="50" customFormat="1">
      <c r="A1139" s="84"/>
      <c r="B1139" s="75"/>
      <c r="C1139" s="76"/>
      <c r="D1139" s="77"/>
      <c r="E1139" s="73" t="str">
        <f t="shared" si="54"/>
        <v/>
      </c>
      <c r="F1139" s="79"/>
      <c r="G1139" s="80"/>
      <c r="H1139" s="50" t="str">
        <f>IFERROR(IF(VLOOKUP(F1139,'Aircraft list'!$A$4:$T$59, 3,FALSE)="YES", "ME", "SE" )," ")</f>
        <v xml:space="preserve"> </v>
      </c>
      <c r="I1139" s="80"/>
      <c r="J1139" s="81" t="str">
        <f ca="1">IFERROR(IF(AND(
MOD(C1139-fctlontodouble(VLOOKUP(B1139,#REF!,4,FALSE))/360,1)&gt;=MOD((((MID((MID((IF(ISERR(A1139),"",fctsoleil(A1139,fctlattodouble(VLOOKUP(B1139,#REF!,3,FALSE)),fctlontodouble(VLOOKUP(B1139,#REF!,4,FALSE)),FALSE))),1,4)),1,2))*60+MID((MID((IF(ISERR(A1139),"",fctsoleil(A1139,fctlattodouble(VLOOKUP(B1139,#REF!,3,FALSE)),fctlontodouble(VLOOKUP(B1139,#REF!,4,FALSE)),FALSE))),1,4)),3,4))/(60*24))-fctlontodouble(VLOOKUP(B1139,#REF!,4,FALSE))/360,1),
MOD(C1139-fctlontodouble(VLOOKUP(B1139,#REF!,4,FALSE))/360,1)&lt;MOD((((MID((MID((IF(ISERR(A1139),"",fctsoleil(A1139,fctlattodouble(VLOOKUP(B1139,#REF!,3,FALSE)),fctlontodouble(VLOOKUP(B1139,#REF!,4,FALSE)),FALSE))),7,4)),1,2))*60+MID((MID((IF(ISERR(A1139),"",fctsoleil(A1139,fctlattodouble(VLOOKUP(B1139,#REF!,3,FALSE)),fctlontodouble(VLOOKUP(B1139,#REF!,4,FALSE)),FALSE))),7,4)),3,4))/(60*24))-fctlontodouble(VLOOKUP(B1139,#REF!,4,FALSE))/360,1)
),1,""),"")</f>
        <v/>
      </c>
      <c r="K1139" s="82" t="str">
        <f t="shared" si="55"/>
        <v/>
      </c>
      <c r="L1139" s="79" t="str">
        <f ca="1">IFERROR(IF(AND(
MOD(E1139-fctlontodouble(VLOOKUP(D1139,#REF!,4,FALSE))/360,1)&gt;=MOD((((MID((MID((IF(ISERR(A1139),"",fctsoleil(A1139,fctlattodouble(VLOOKUP(D1139,#REF!,3,FALSE)),fctlontodouble(VLOOKUP(D1139,#REF!,4,FALSE)),FALSE))),1,4)),1,2))*60+MID((MID((IF(ISERR(A1139),"",fctsoleil(A1139,fctlattodouble(VLOOKUP(D1139,#REF!,3,FALSE)),fctlontodouble(VLOOKUP(D1139,#REF!,4,FALSE)),FALSE))),1,4)),3,4))/(60*24))-fctlontodouble(VLOOKUP(D1139,#REF!,4,FALSE))/360,1),
MOD(E1139-fctlontodouble(VLOOKUP(D1139,#REF!,4,FALSE))/360,1)&lt;MOD((((MID((MID((IF(ISERR(A1139),"",fctsoleil(A1139,fctlattodouble(VLOOKUP(D1139,#REF!,3,FALSE)),fctlontodouble(VLOOKUP(D1139,#REF!,4,FALSE)),FALSE))),7,4)),1,2))*60+MID((MID((IF(ISERR(A1139),"",fctsoleil(A1139,fctlattodouble(VLOOKUP(D1139,#REF!,3,FALSE)),fctlontodouble(VLOOKUP(D1139,#REF!,4,FALSE)),FALSE))),7,4)),3,4))/(60*24))-fctlontodouble(VLOOKUP(D1139,#REF!,4,FALSE))/360,1)
),1," "),"")</f>
        <v/>
      </c>
      <c r="M1139" s="79" t="str">
        <f t="shared" si="56"/>
        <v/>
      </c>
      <c r="N1139" s="94"/>
      <c r="O1139" s="83"/>
      <c r="P1139" s="95"/>
      <c r="Q1139" s="96"/>
      <c r="R1139" s="97" t="str">
        <f>IF(AND(A1139&lt;&gt;0,B1139&lt;&gt;0,D1139&lt;&gt;0,C1139&lt;&gt;0,N1139&lt;&gt;0),(vol_de_nuit(B1139,D1139,A1139,C1139,N1139/24)*24),"")</f>
        <v/>
      </c>
      <c r="S1139" s="98"/>
      <c r="T1139" s="95"/>
      <c r="U1139" s="99"/>
      <c r="V1139" s="100"/>
      <c r="W1139" s="101"/>
      <c r="X1139" s="116" t="str">
        <f>IFERROR(IF(AND(VLOOKUP($F1139,'Aircraft list'!$A$4:$G$39,2,FALSE)="YES",VLOOKUP($F1139,'Aircraft list'!$A$4:$G$39,4,FALSE)="YES"),T1139,""),"")</f>
        <v/>
      </c>
      <c r="Y1139" s="115" t="str">
        <f>IFERROR(IF(AND(VLOOKUP($F1139,'Aircraft list'!$A$4:$G$39,2,FALSE)="YES",VLOOKUP($F1139,'Aircraft list'!$A$4:$G$39,4,FALSE)="YES"),V1139,""),"")</f>
        <v/>
      </c>
      <c r="Z1139" s="116" t="str">
        <f>IFERROR(IF(AND(VLOOKUP($F1139,'Aircraft list'!$A$4:$G$39,3,FALSE)="YES",VLOOKUP($F1139,'Aircraft list'!$A$4:$G$39,4,FALSE)="YES"),T1139,""),"")</f>
        <v/>
      </c>
      <c r="AA1139" s="115" t="str">
        <f>IFERROR(IF(AND(VLOOKUP($F1139,'Aircraft list'!$A$4:$G$39,3,FALSE)="YES",VLOOKUP($F1139,'Aircraft list'!$A$4:$G$39,4,FALSE)="YES"),V1139,""),"")</f>
        <v/>
      </c>
      <c r="AB1139" s="116" t="str">
        <f>IFERROR(IF(AND(VLOOKUP($F1139,'Aircraft list'!$A$4:$G$39,2,FALSE)="YES",VLOOKUP($F1139,'Aircraft list'!$A$4:$G$39,6,FALSE)="YES"),T1139,""),"")</f>
        <v/>
      </c>
      <c r="AC1139" s="115" t="str">
        <f>IFERROR(IF(AND(VLOOKUP($F1139,'Aircraft list'!$A$4:$G$39,2,FALSE)="YES",VLOOKUP($F1139,'Aircraft list'!$A$4:$G$39,6,FALSE)="YES"),V1139,""),"")</f>
        <v/>
      </c>
      <c r="AD1139" s="116" t="str">
        <f>IFERROR(IF(AND(VLOOKUP($F1139,'Aircraft list'!$A$4:$G$39,3,FALSE)="YES",VLOOKUP($F1139,'Aircraft list'!$A$4:$G$39,6,FALSE)="YES"),T1139,""),"")</f>
        <v/>
      </c>
      <c r="AE1139" s="117" t="str">
        <f>IFERROR(IF(AND(VLOOKUP($F1139,'Aircraft list'!$A$4:$G$39,3,FALSE)="YES",VLOOKUP($F1139,'Aircraft list'!$A$4:$G$39,6,FALSE)="YES"),U1139,""),"")</f>
        <v/>
      </c>
      <c r="AF1139" s="115" t="str">
        <f>IFERROR(IF(AND(VLOOKUP($F1139,'Aircraft list'!$A$4:$G$39,3,FALSE)="YES",VLOOKUP($F1139,'Aircraft list'!$A$4:$G$39,6,FALSE)="YES"),V1139,""),"")</f>
        <v/>
      </c>
      <c r="AG1139" s="116" t="str">
        <f>IFERROR(IF(VLOOKUP($F1139,'Aircraft list'!$A$4:$G$39,5,FALSE)="YES",T1139,""),"")</f>
        <v/>
      </c>
      <c r="AH1139" s="117" t="str">
        <f>IFERROR(IF(VLOOKUP($F1139,'Aircraft list'!$A$4:$G$39,5,FALSE)="YES",U1139,""),"")</f>
        <v/>
      </c>
      <c r="AI1139" s="115" t="str">
        <f>IFERROR(IF(VLOOKUP($F1139,'Aircraft list'!$A$4:$G$39,5,FALSE)="YES",V1139,""),"")</f>
        <v/>
      </c>
      <c r="AJ1139" s="101"/>
      <c r="AK1139" s="101"/>
      <c r="AL1139" s="101"/>
      <c r="AM1139" s="102" t="str">
        <f>IFERROR(IF(VLOOKUP($F1139,'Aircraft list'!$A$4:$G$39,7,FALSE)="YES",N1139,""),"")</f>
        <v/>
      </c>
      <c r="AN1139" s="112"/>
      <c r="AO1139" s="101"/>
      <c r="AP1139" s="101"/>
      <c r="AQ1139" s="101"/>
      <c r="AR1139" s="111"/>
      <c r="AS1139" s="102"/>
      <c r="AT1139" s="102"/>
    </row>
    <row r="1140" spans="1:46" s="50" customFormat="1">
      <c r="A1140" s="84"/>
      <c r="B1140" s="75"/>
      <c r="C1140" s="76"/>
      <c r="D1140" s="77"/>
      <c r="E1140" s="73" t="str">
        <f t="shared" si="54"/>
        <v/>
      </c>
      <c r="F1140" s="79"/>
      <c r="G1140" s="80"/>
      <c r="H1140" s="50" t="str">
        <f>IFERROR(IF(VLOOKUP(F1140,'Aircraft list'!$A$4:$T$59, 3,FALSE)="YES", "ME", "SE" )," ")</f>
        <v xml:space="preserve"> </v>
      </c>
      <c r="I1140" s="80"/>
      <c r="J1140" s="81" t="str">
        <f ca="1">IFERROR(IF(AND(
MOD(C1140-fctlontodouble(VLOOKUP(B1140,#REF!,4,FALSE))/360,1)&gt;=MOD((((MID((MID((IF(ISERR(A1140),"",fctsoleil(A1140,fctlattodouble(VLOOKUP(B1140,#REF!,3,FALSE)),fctlontodouble(VLOOKUP(B1140,#REF!,4,FALSE)),FALSE))),1,4)),1,2))*60+MID((MID((IF(ISERR(A1140),"",fctsoleil(A1140,fctlattodouble(VLOOKUP(B1140,#REF!,3,FALSE)),fctlontodouble(VLOOKUP(B1140,#REF!,4,FALSE)),FALSE))),1,4)),3,4))/(60*24))-fctlontodouble(VLOOKUP(B1140,#REF!,4,FALSE))/360,1),
MOD(C1140-fctlontodouble(VLOOKUP(B1140,#REF!,4,FALSE))/360,1)&lt;MOD((((MID((MID((IF(ISERR(A1140),"",fctsoleil(A1140,fctlattodouble(VLOOKUP(B1140,#REF!,3,FALSE)),fctlontodouble(VLOOKUP(B1140,#REF!,4,FALSE)),FALSE))),7,4)),1,2))*60+MID((MID((IF(ISERR(A1140),"",fctsoleil(A1140,fctlattodouble(VLOOKUP(B1140,#REF!,3,FALSE)),fctlontodouble(VLOOKUP(B1140,#REF!,4,FALSE)),FALSE))),7,4)),3,4))/(60*24))-fctlontodouble(VLOOKUP(B1140,#REF!,4,FALSE))/360,1)
),1,""),"")</f>
        <v/>
      </c>
      <c r="K1140" s="82" t="str">
        <f t="shared" si="55"/>
        <v/>
      </c>
      <c r="L1140" s="79" t="str">
        <f ca="1">IFERROR(IF(AND(
MOD(E1140-fctlontodouble(VLOOKUP(D1140,#REF!,4,FALSE))/360,1)&gt;=MOD((((MID((MID((IF(ISERR(A1140),"",fctsoleil(A1140,fctlattodouble(VLOOKUP(D1140,#REF!,3,FALSE)),fctlontodouble(VLOOKUP(D1140,#REF!,4,FALSE)),FALSE))),1,4)),1,2))*60+MID((MID((IF(ISERR(A1140),"",fctsoleil(A1140,fctlattodouble(VLOOKUP(D1140,#REF!,3,FALSE)),fctlontodouble(VLOOKUP(D1140,#REF!,4,FALSE)),FALSE))),1,4)),3,4))/(60*24))-fctlontodouble(VLOOKUP(D1140,#REF!,4,FALSE))/360,1),
MOD(E1140-fctlontodouble(VLOOKUP(D1140,#REF!,4,FALSE))/360,1)&lt;MOD((((MID((MID((IF(ISERR(A1140),"",fctsoleil(A1140,fctlattodouble(VLOOKUP(D1140,#REF!,3,FALSE)),fctlontodouble(VLOOKUP(D1140,#REF!,4,FALSE)),FALSE))),7,4)),1,2))*60+MID((MID((IF(ISERR(A1140),"",fctsoleil(A1140,fctlattodouble(VLOOKUP(D1140,#REF!,3,FALSE)),fctlontodouble(VLOOKUP(D1140,#REF!,4,FALSE)),FALSE))),7,4)),3,4))/(60*24))-fctlontodouble(VLOOKUP(D1140,#REF!,4,FALSE))/360,1)
),1," "),"")</f>
        <v/>
      </c>
      <c r="M1140" s="79" t="str">
        <f t="shared" si="56"/>
        <v/>
      </c>
      <c r="N1140" s="94"/>
      <c r="O1140" s="83"/>
      <c r="P1140" s="95"/>
      <c r="Q1140" s="96"/>
      <c r="R1140" s="97" t="str">
        <f>IF(AND(A1140&lt;&gt;0,B1140&lt;&gt;0,D1140&lt;&gt;0,C1140&lt;&gt;0,N1140&lt;&gt;0),(vol_de_nuit(B1140,D1140,A1140,C1140,N1140/24)*24),"")</f>
        <v/>
      </c>
      <c r="S1140" s="98"/>
      <c r="T1140" s="95"/>
      <c r="U1140" s="99"/>
      <c r="V1140" s="100"/>
      <c r="W1140" s="101"/>
      <c r="X1140" s="116" t="str">
        <f>IFERROR(IF(AND(VLOOKUP($F1140,'Aircraft list'!$A$4:$G$39,2,FALSE)="YES",VLOOKUP($F1140,'Aircraft list'!$A$4:$G$39,4,FALSE)="YES"),T1140,""),"")</f>
        <v/>
      </c>
      <c r="Y1140" s="115" t="str">
        <f>IFERROR(IF(AND(VLOOKUP($F1140,'Aircraft list'!$A$4:$G$39,2,FALSE)="YES",VLOOKUP($F1140,'Aircraft list'!$A$4:$G$39,4,FALSE)="YES"),V1140,""),"")</f>
        <v/>
      </c>
      <c r="Z1140" s="116" t="str">
        <f>IFERROR(IF(AND(VLOOKUP($F1140,'Aircraft list'!$A$4:$G$39,3,FALSE)="YES",VLOOKUP($F1140,'Aircraft list'!$A$4:$G$39,4,FALSE)="YES"),T1140,""),"")</f>
        <v/>
      </c>
      <c r="AA1140" s="115" t="str">
        <f>IFERROR(IF(AND(VLOOKUP($F1140,'Aircraft list'!$A$4:$G$39,3,FALSE)="YES",VLOOKUP($F1140,'Aircraft list'!$A$4:$G$39,4,FALSE)="YES"),V1140,""),"")</f>
        <v/>
      </c>
      <c r="AB1140" s="116" t="str">
        <f>IFERROR(IF(AND(VLOOKUP($F1140,'Aircraft list'!$A$4:$G$39,2,FALSE)="YES",VLOOKUP($F1140,'Aircraft list'!$A$4:$G$39,6,FALSE)="YES"),T1140,""),"")</f>
        <v/>
      </c>
      <c r="AC1140" s="115" t="str">
        <f>IFERROR(IF(AND(VLOOKUP($F1140,'Aircraft list'!$A$4:$G$39,2,FALSE)="YES",VLOOKUP($F1140,'Aircraft list'!$A$4:$G$39,6,FALSE)="YES"),V1140,""),"")</f>
        <v/>
      </c>
      <c r="AD1140" s="116" t="str">
        <f>IFERROR(IF(AND(VLOOKUP($F1140,'Aircraft list'!$A$4:$G$39,3,FALSE)="YES",VLOOKUP($F1140,'Aircraft list'!$A$4:$G$39,6,FALSE)="YES"),T1140,""),"")</f>
        <v/>
      </c>
      <c r="AE1140" s="117" t="str">
        <f>IFERROR(IF(AND(VLOOKUP($F1140,'Aircraft list'!$A$4:$G$39,3,FALSE)="YES",VLOOKUP($F1140,'Aircraft list'!$A$4:$G$39,6,FALSE)="YES"),U1140,""),"")</f>
        <v/>
      </c>
      <c r="AF1140" s="115" t="str">
        <f>IFERROR(IF(AND(VLOOKUP($F1140,'Aircraft list'!$A$4:$G$39,3,FALSE)="YES",VLOOKUP($F1140,'Aircraft list'!$A$4:$G$39,6,FALSE)="YES"),V1140,""),"")</f>
        <v/>
      </c>
      <c r="AG1140" s="116" t="str">
        <f>IFERROR(IF(VLOOKUP($F1140,'Aircraft list'!$A$4:$G$39,5,FALSE)="YES",T1140,""),"")</f>
        <v/>
      </c>
      <c r="AH1140" s="117" t="str">
        <f>IFERROR(IF(VLOOKUP($F1140,'Aircraft list'!$A$4:$G$39,5,FALSE)="YES",U1140,""),"")</f>
        <v/>
      </c>
      <c r="AI1140" s="115" t="str">
        <f>IFERROR(IF(VLOOKUP($F1140,'Aircraft list'!$A$4:$G$39,5,FALSE)="YES",V1140,""),"")</f>
        <v/>
      </c>
      <c r="AJ1140" s="101"/>
      <c r="AK1140" s="101"/>
      <c r="AL1140" s="101"/>
      <c r="AM1140" s="102" t="str">
        <f>IFERROR(IF(VLOOKUP($F1140,'Aircraft list'!$A$4:$G$39,7,FALSE)="YES",N1140,""),"")</f>
        <v/>
      </c>
      <c r="AN1140" s="112"/>
      <c r="AO1140" s="101"/>
      <c r="AP1140" s="101"/>
      <c r="AQ1140" s="101"/>
      <c r="AR1140" s="111"/>
      <c r="AS1140" s="102"/>
      <c r="AT1140" s="102"/>
    </row>
    <row r="1141" spans="1:46" s="50" customFormat="1">
      <c r="A1141" s="84"/>
      <c r="B1141" s="75"/>
      <c r="C1141" s="76"/>
      <c r="D1141" s="77"/>
      <c r="E1141" s="73" t="str">
        <f t="shared" si="54"/>
        <v/>
      </c>
      <c r="F1141" s="79"/>
      <c r="G1141" s="80"/>
      <c r="H1141" s="50" t="str">
        <f>IFERROR(IF(VLOOKUP(F1141,'Aircraft list'!$A$4:$T$59, 3,FALSE)="YES", "ME", "SE" )," ")</f>
        <v xml:space="preserve"> </v>
      </c>
      <c r="I1141" s="80"/>
      <c r="J1141" s="81" t="str">
        <f ca="1">IFERROR(IF(AND(
MOD(C1141-fctlontodouble(VLOOKUP(B1141,#REF!,4,FALSE))/360,1)&gt;=MOD((((MID((MID((IF(ISERR(A1141),"",fctsoleil(A1141,fctlattodouble(VLOOKUP(B1141,#REF!,3,FALSE)),fctlontodouble(VLOOKUP(B1141,#REF!,4,FALSE)),FALSE))),1,4)),1,2))*60+MID((MID((IF(ISERR(A1141),"",fctsoleil(A1141,fctlattodouble(VLOOKUP(B1141,#REF!,3,FALSE)),fctlontodouble(VLOOKUP(B1141,#REF!,4,FALSE)),FALSE))),1,4)),3,4))/(60*24))-fctlontodouble(VLOOKUP(B1141,#REF!,4,FALSE))/360,1),
MOD(C1141-fctlontodouble(VLOOKUP(B1141,#REF!,4,FALSE))/360,1)&lt;MOD((((MID((MID((IF(ISERR(A1141),"",fctsoleil(A1141,fctlattodouble(VLOOKUP(B1141,#REF!,3,FALSE)),fctlontodouble(VLOOKUP(B1141,#REF!,4,FALSE)),FALSE))),7,4)),1,2))*60+MID((MID((IF(ISERR(A1141),"",fctsoleil(A1141,fctlattodouble(VLOOKUP(B1141,#REF!,3,FALSE)),fctlontodouble(VLOOKUP(B1141,#REF!,4,FALSE)),FALSE))),7,4)),3,4))/(60*24))-fctlontodouble(VLOOKUP(B1141,#REF!,4,FALSE))/360,1)
),1,""),"")</f>
        <v/>
      </c>
      <c r="K1141" s="82" t="str">
        <f t="shared" si="55"/>
        <v/>
      </c>
      <c r="L1141" s="79" t="str">
        <f ca="1">IFERROR(IF(AND(
MOD(E1141-fctlontodouble(VLOOKUP(D1141,#REF!,4,FALSE))/360,1)&gt;=MOD((((MID((MID((IF(ISERR(A1141),"",fctsoleil(A1141,fctlattodouble(VLOOKUP(D1141,#REF!,3,FALSE)),fctlontodouble(VLOOKUP(D1141,#REF!,4,FALSE)),FALSE))),1,4)),1,2))*60+MID((MID((IF(ISERR(A1141),"",fctsoleil(A1141,fctlattodouble(VLOOKUP(D1141,#REF!,3,FALSE)),fctlontodouble(VLOOKUP(D1141,#REF!,4,FALSE)),FALSE))),1,4)),3,4))/(60*24))-fctlontodouble(VLOOKUP(D1141,#REF!,4,FALSE))/360,1),
MOD(E1141-fctlontodouble(VLOOKUP(D1141,#REF!,4,FALSE))/360,1)&lt;MOD((((MID((MID((IF(ISERR(A1141),"",fctsoleil(A1141,fctlattodouble(VLOOKUP(D1141,#REF!,3,FALSE)),fctlontodouble(VLOOKUP(D1141,#REF!,4,FALSE)),FALSE))),7,4)),1,2))*60+MID((MID((IF(ISERR(A1141),"",fctsoleil(A1141,fctlattodouble(VLOOKUP(D1141,#REF!,3,FALSE)),fctlontodouble(VLOOKUP(D1141,#REF!,4,FALSE)),FALSE))),7,4)),3,4))/(60*24))-fctlontodouble(VLOOKUP(D1141,#REF!,4,FALSE))/360,1)
),1," "),"")</f>
        <v/>
      </c>
      <c r="M1141" s="79" t="str">
        <f t="shared" si="56"/>
        <v/>
      </c>
      <c r="N1141" s="94"/>
      <c r="O1141" s="83"/>
      <c r="P1141" s="95"/>
      <c r="Q1141" s="96"/>
      <c r="R1141" s="97" t="str">
        <f>IF(AND(A1141&lt;&gt;0,B1141&lt;&gt;0,D1141&lt;&gt;0,C1141&lt;&gt;0,N1141&lt;&gt;0),(vol_de_nuit(B1141,D1141,A1141,C1141,N1141/24)*24),"")</f>
        <v/>
      </c>
      <c r="S1141" s="98"/>
      <c r="T1141" s="95"/>
      <c r="U1141" s="99"/>
      <c r="V1141" s="100"/>
      <c r="W1141" s="101"/>
      <c r="X1141" s="116" t="str">
        <f>IFERROR(IF(AND(VLOOKUP($F1141,'Aircraft list'!$A$4:$G$39,2,FALSE)="YES",VLOOKUP($F1141,'Aircraft list'!$A$4:$G$39,4,FALSE)="YES"),T1141,""),"")</f>
        <v/>
      </c>
      <c r="Y1141" s="115" t="str">
        <f>IFERROR(IF(AND(VLOOKUP($F1141,'Aircraft list'!$A$4:$G$39,2,FALSE)="YES",VLOOKUP($F1141,'Aircraft list'!$A$4:$G$39,4,FALSE)="YES"),V1141,""),"")</f>
        <v/>
      </c>
      <c r="Z1141" s="116" t="str">
        <f>IFERROR(IF(AND(VLOOKUP($F1141,'Aircraft list'!$A$4:$G$39,3,FALSE)="YES",VLOOKUP($F1141,'Aircraft list'!$A$4:$G$39,4,FALSE)="YES"),T1141,""),"")</f>
        <v/>
      </c>
      <c r="AA1141" s="115" t="str">
        <f>IFERROR(IF(AND(VLOOKUP($F1141,'Aircraft list'!$A$4:$G$39,3,FALSE)="YES",VLOOKUP($F1141,'Aircraft list'!$A$4:$G$39,4,FALSE)="YES"),V1141,""),"")</f>
        <v/>
      </c>
      <c r="AB1141" s="116" t="str">
        <f>IFERROR(IF(AND(VLOOKUP($F1141,'Aircraft list'!$A$4:$G$39,2,FALSE)="YES",VLOOKUP($F1141,'Aircraft list'!$A$4:$G$39,6,FALSE)="YES"),T1141,""),"")</f>
        <v/>
      </c>
      <c r="AC1141" s="115" t="str">
        <f>IFERROR(IF(AND(VLOOKUP($F1141,'Aircraft list'!$A$4:$G$39,2,FALSE)="YES",VLOOKUP($F1141,'Aircraft list'!$A$4:$G$39,6,FALSE)="YES"),V1141,""),"")</f>
        <v/>
      </c>
      <c r="AD1141" s="116" t="str">
        <f>IFERROR(IF(AND(VLOOKUP($F1141,'Aircraft list'!$A$4:$G$39,3,FALSE)="YES",VLOOKUP($F1141,'Aircraft list'!$A$4:$G$39,6,FALSE)="YES"),T1141,""),"")</f>
        <v/>
      </c>
      <c r="AE1141" s="117" t="str">
        <f>IFERROR(IF(AND(VLOOKUP($F1141,'Aircraft list'!$A$4:$G$39,3,FALSE)="YES",VLOOKUP($F1141,'Aircraft list'!$A$4:$G$39,6,FALSE)="YES"),U1141,""),"")</f>
        <v/>
      </c>
      <c r="AF1141" s="115" t="str">
        <f>IFERROR(IF(AND(VLOOKUP($F1141,'Aircraft list'!$A$4:$G$39,3,FALSE)="YES",VLOOKUP($F1141,'Aircraft list'!$A$4:$G$39,6,FALSE)="YES"),V1141,""),"")</f>
        <v/>
      </c>
      <c r="AG1141" s="116" t="str">
        <f>IFERROR(IF(VLOOKUP($F1141,'Aircraft list'!$A$4:$G$39,5,FALSE)="YES",T1141,""),"")</f>
        <v/>
      </c>
      <c r="AH1141" s="117" t="str">
        <f>IFERROR(IF(VLOOKUP($F1141,'Aircraft list'!$A$4:$G$39,5,FALSE)="YES",U1141,""),"")</f>
        <v/>
      </c>
      <c r="AI1141" s="115" t="str">
        <f>IFERROR(IF(VLOOKUP($F1141,'Aircraft list'!$A$4:$G$39,5,FALSE)="YES",V1141,""),"")</f>
        <v/>
      </c>
      <c r="AJ1141" s="101"/>
      <c r="AK1141" s="101"/>
      <c r="AL1141" s="101"/>
      <c r="AM1141" s="102" t="str">
        <f>IFERROR(IF(VLOOKUP($F1141,'Aircraft list'!$A$4:$G$39,7,FALSE)="YES",N1141,""),"")</f>
        <v/>
      </c>
      <c r="AN1141" s="112"/>
      <c r="AO1141" s="101"/>
      <c r="AP1141" s="101"/>
      <c r="AQ1141" s="101"/>
      <c r="AR1141" s="111"/>
      <c r="AS1141" s="102"/>
      <c r="AT1141" s="102"/>
    </row>
    <row r="1142" spans="1:46" s="50" customFormat="1">
      <c r="A1142" s="84"/>
      <c r="B1142" s="75"/>
      <c r="C1142" s="76"/>
      <c r="D1142" s="77"/>
      <c r="E1142" s="73" t="str">
        <f t="shared" si="54"/>
        <v/>
      </c>
      <c r="F1142" s="79"/>
      <c r="G1142" s="80"/>
      <c r="H1142" s="50" t="str">
        <f>IFERROR(IF(VLOOKUP(F1142,'Aircraft list'!$A$4:$T$59, 3,FALSE)="YES", "ME", "SE" )," ")</f>
        <v xml:space="preserve"> </v>
      </c>
      <c r="I1142" s="80"/>
      <c r="J1142" s="81" t="str">
        <f ca="1">IFERROR(IF(AND(
MOD(C1142-fctlontodouble(VLOOKUP(B1142,#REF!,4,FALSE))/360,1)&gt;=MOD((((MID((MID((IF(ISERR(A1142),"",fctsoleil(A1142,fctlattodouble(VLOOKUP(B1142,#REF!,3,FALSE)),fctlontodouble(VLOOKUP(B1142,#REF!,4,FALSE)),FALSE))),1,4)),1,2))*60+MID((MID((IF(ISERR(A1142),"",fctsoleil(A1142,fctlattodouble(VLOOKUP(B1142,#REF!,3,FALSE)),fctlontodouble(VLOOKUP(B1142,#REF!,4,FALSE)),FALSE))),1,4)),3,4))/(60*24))-fctlontodouble(VLOOKUP(B1142,#REF!,4,FALSE))/360,1),
MOD(C1142-fctlontodouble(VLOOKUP(B1142,#REF!,4,FALSE))/360,1)&lt;MOD((((MID((MID((IF(ISERR(A1142),"",fctsoleil(A1142,fctlattodouble(VLOOKUP(B1142,#REF!,3,FALSE)),fctlontodouble(VLOOKUP(B1142,#REF!,4,FALSE)),FALSE))),7,4)),1,2))*60+MID((MID((IF(ISERR(A1142),"",fctsoleil(A1142,fctlattodouble(VLOOKUP(B1142,#REF!,3,FALSE)),fctlontodouble(VLOOKUP(B1142,#REF!,4,FALSE)),FALSE))),7,4)),3,4))/(60*24))-fctlontodouble(VLOOKUP(B1142,#REF!,4,FALSE))/360,1)
),1,""),"")</f>
        <v/>
      </c>
      <c r="K1142" s="82" t="str">
        <f t="shared" si="55"/>
        <v/>
      </c>
      <c r="L1142" s="79" t="str">
        <f ca="1">IFERROR(IF(AND(
MOD(E1142-fctlontodouble(VLOOKUP(D1142,#REF!,4,FALSE))/360,1)&gt;=MOD((((MID((MID((IF(ISERR(A1142),"",fctsoleil(A1142,fctlattodouble(VLOOKUP(D1142,#REF!,3,FALSE)),fctlontodouble(VLOOKUP(D1142,#REF!,4,FALSE)),FALSE))),1,4)),1,2))*60+MID((MID((IF(ISERR(A1142),"",fctsoleil(A1142,fctlattodouble(VLOOKUP(D1142,#REF!,3,FALSE)),fctlontodouble(VLOOKUP(D1142,#REF!,4,FALSE)),FALSE))),1,4)),3,4))/(60*24))-fctlontodouble(VLOOKUP(D1142,#REF!,4,FALSE))/360,1),
MOD(E1142-fctlontodouble(VLOOKUP(D1142,#REF!,4,FALSE))/360,1)&lt;MOD((((MID((MID((IF(ISERR(A1142),"",fctsoleil(A1142,fctlattodouble(VLOOKUP(D1142,#REF!,3,FALSE)),fctlontodouble(VLOOKUP(D1142,#REF!,4,FALSE)),FALSE))),7,4)),1,2))*60+MID((MID((IF(ISERR(A1142),"",fctsoleil(A1142,fctlattodouble(VLOOKUP(D1142,#REF!,3,FALSE)),fctlontodouble(VLOOKUP(D1142,#REF!,4,FALSE)),FALSE))),7,4)),3,4))/(60*24))-fctlontodouble(VLOOKUP(D1142,#REF!,4,FALSE))/360,1)
),1," "),"")</f>
        <v/>
      </c>
      <c r="M1142" s="79" t="str">
        <f t="shared" si="56"/>
        <v/>
      </c>
      <c r="N1142" s="94"/>
      <c r="O1142" s="83"/>
      <c r="P1142" s="95"/>
      <c r="Q1142" s="96"/>
      <c r="R1142" s="97" t="str">
        <f>IF(AND(A1142&lt;&gt;0,B1142&lt;&gt;0,D1142&lt;&gt;0,C1142&lt;&gt;0,N1142&lt;&gt;0),(vol_de_nuit(B1142,D1142,A1142,C1142,N1142/24)*24),"")</f>
        <v/>
      </c>
      <c r="S1142" s="98"/>
      <c r="T1142" s="95"/>
      <c r="U1142" s="99"/>
      <c r="V1142" s="100"/>
      <c r="W1142" s="101"/>
      <c r="X1142" s="116" t="str">
        <f>IFERROR(IF(AND(VLOOKUP($F1142,'Aircraft list'!$A$4:$G$39,2,FALSE)="YES",VLOOKUP($F1142,'Aircraft list'!$A$4:$G$39,4,FALSE)="YES"),T1142,""),"")</f>
        <v/>
      </c>
      <c r="Y1142" s="115" t="str">
        <f>IFERROR(IF(AND(VLOOKUP($F1142,'Aircraft list'!$A$4:$G$39,2,FALSE)="YES",VLOOKUP($F1142,'Aircraft list'!$A$4:$G$39,4,FALSE)="YES"),V1142,""),"")</f>
        <v/>
      </c>
      <c r="Z1142" s="116" t="str">
        <f>IFERROR(IF(AND(VLOOKUP($F1142,'Aircraft list'!$A$4:$G$39,3,FALSE)="YES",VLOOKUP($F1142,'Aircraft list'!$A$4:$G$39,4,FALSE)="YES"),T1142,""),"")</f>
        <v/>
      </c>
      <c r="AA1142" s="115" t="str">
        <f>IFERROR(IF(AND(VLOOKUP($F1142,'Aircraft list'!$A$4:$G$39,3,FALSE)="YES",VLOOKUP($F1142,'Aircraft list'!$A$4:$G$39,4,FALSE)="YES"),V1142,""),"")</f>
        <v/>
      </c>
      <c r="AB1142" s="116" t="str">
        <f>IFERROR(IF(AND(VLOOKUP($F1142,'Aircraft list'!$A$4:$G$39,2,FALSE)="YES",VLOOKUP($F1142,'Aircraft list'!$A$4:$G$39,6,FALSE)="YES"),T1142,""),"")</f>
        <v/>
      </c>
      <c r="AC1142" s="115" t="str">
        <f>IFERROR(IF(AND(VLOOKUP($F1142,'Aircraft list'!$A$4:$G$39,2,FALSE)="YES",VLOOKUP($F1142,'Aircraft list'!$A$4:$G$39,6,FALSE)="YES"),V1142,""),"")</f>
        <v/>
      </c>
      <c r="AD1142" s="116" t="str">
        <f>IFERROR(IF(AND(VLOOKUP($F1142,'Aircraft list'!$A$4:$G$39,3,FALSE)="YES",VLOOKUP($F1142,'Aircraft list'!$A$4:$G$39,6,FALSE)="YES"),T1142,""),"")</f>
        <v/>
      </c>
      <c r="AE1142" s="117" t="str">
        <f>IFERROR(IF(AND(VLOOKUP($F1142,'Aircraft list'!$A$4:$G$39,3,FALSE)="YES",VLOOKUP($F1142,'Aircraft list'!$A$4:$G$39,6,FALSE)="YES"),U1142,""),"")</f>
        <v/>
      </c>
      <c r="AF1142" s="115" t="str">
        <f>IFERROR(IF(AND(VLOOKUP($F1142,'Aircraft list'!$A$4:$G$39,3,FALSE)="YES",VLOOKUP($F1142,'Aircraft list'!$A$4:$G$39,6,FALSE)="YES"),V1142,""),"")</f>
        <v/>
      </c>
      <c r="AG1142" s="116" t="str">
        <f>IFERROR(IF(VLOOKUP($F1142,'Aircraft list'!$A$4:$G$39,5,FALSE)="YES",T1142,""),"")</f>
        <v/>
      </c>
      <c r="AH1142" s="117" t="str">
        <f>IFERROR(IF(VLOOKUP($F1142,'Aircraft list'!$A$4:$G$39,5,FALSE)="YES",U1142,""),"")</f>
        <v/>
      </c>
      <c r="AI1142" s="115" t="str">
        <f>IFERROR(IF(VLOOKUP($F1142,'Aircraft list'!$A$4:$G$39,5,FALSE)="YES",V1142,""),"")</f>
        <v/>
      </c>
      <c r="AJ1142" s="101"/>
      <c r="AK1142" s="101"/>
      <c r="AL1142" s="101"/>
      <c r="AM1142" s="102" t="str">
        <f>IFERROR(IF(VLOOKUP($F1142,'Aircraft list'!$A$4:$G$39,7,FALSE)="YES",N1142,""),"")</f>
        <v/>
      </c>
      <c r="AN1142" s="112"/>
      <c r="AO1142" s="101"/>
      <c r="AP1142" s="101"/>
      <c r="AQ1142" s="101"/>
      <c r="AR1142" s="111"/>
      <c r="AS1142" s="102"/>
      <c r="AT1142" s="102"/>
    </row>
    <row r="1143" spans="1:46" s="50" customFormat="1">
      <c r="A1143" s="84"/>
      <c r="B1143" s="75"/>
      <c r="C1143" s="76"/>
      <c r="D1143" s="77"/>
      <c r="E1143" s="73" t="str">
        <f t="shared" si="54"/>
        <v/>
      </c>
      <c r="F1143" s="79"/>
      <c r="G1143" s="80"/>
      <c r="H1143" s="50" t="str">
        <f>IFERROR(IF(VLOOKUP(F1143,'Aircraft list'!$A$4:$T$59, 3,FALSE)="YES", "ME", "SE" )," ")</f>
        <v xml:space="preserve"> </v>
      </c>
      <c r="I1143" s="80"/>
      <c r="J1143" s="81" t="str">
        <f ca="1">IFERROR(IF(AND(
MOD(C1143-fctlontodouble(VLOOKUP(B1143,#REF!,4,FALSE))/360,1)&gt;=MOD((((MID((MID((IF(ISERR(A1143),"",fctsoleil(A1143,fctlattodouble(VLOOKUP(B1143,#REF!,3,FALSE)),fctlontodouble(VLOOKUP(B1143,#REF!,4,FALSE)),FALSE))),1,4)),1,2))*60+MID((MID((IF(ISERR(A1143),"",fctsoleil(A1143,fctlattodouble(VLOOKUP(B1143,#REF!,3,FALSE)),fctlontodouble(VLOOKUP(B1143,#REF!,4,FALSE)),FALSE))),1,4)),3,4))/(60*24))-fctlontodouble(VLOOKUP(B1143,#REF!,4,FALSE))/360,1),
MOD(C1143-fctlontodouble(VLOOKUP(B1143,#REF!,4,FALSE))/360,1)&lt;MOD((((MID((MID((IF(ISERR(A1143),"",fctsoleil(A1143,fctlattodouble(VLOOKUP(B1143,#REF!,3,FALSE)),fctlontodouble(VLOOKUP(B1143,#REF!,4,FALSE)),FALSE))),7,4)),1,2))*60+MID((MID((IF(ISERR(A1143),"",fctsoleil(A1143,fctlattodouble(VLOOKUP(B1143,#REF!,3,FALSE)),fctlontodouble(VLOOKUP(B1143,#REF!,4,FALSE)),FALSE))),7,4)),3,4))/(60*24))-fctlontodouble(VLOOKUP(B1143,#REF!,4,FALSE))/360,1)
),1,""),"")</f>
        <v/>
      </c>
      <c r="K1143" s="82" t="str">
        <f t="shared" si="55"/>
        <v/>
      </c>
      <c r="L1143" s="79" t="str">
        <f ca="1">IFERROR(IF(AND(
MOD(E1143-fctlontodouble(VLOOKUP(D1143,#REF!,4,FALSE))/360,1)&gt;=MOD((((MID((MID((IF(ISERR(A1143),"",fctsoleil(A1143,fctlattodouble(VLOOKUP(D1143,#REF!,3,FALSE)),fctlontodouble(VLOOKUP(D1143,#REF!,4,FALSE)),FALSE))),1,4)),1,2))*60+MID((MID((IF(ISERR(A1143),"",fctsoleil(A1143,fctlattodouble(VLOOKUP(D1143,#REF!,3,FALSE)),fctlontodouble(VLOOKUP(D1143,#REF!,4,FALSE)),FALSE))),1,4)),3,4))/(60*24))-fctlontodouble(VLOOKUP(D1143,#REF!,4,FALSE))/360,1),
MOD(E1143-fctlontodouble(VLOOKUP(D1143,#REF!,4,FALSE))/360,1)&lt;MOD((((MID((MID((IF(ISERR(A1143),"",fctsoleil(A1143,fctlattodouble(VLOOKUP(D1143,#REF!,3,FALSE)),fctlontodouble(VLOOKUP(D1143,#REF!,4,FALSE)),FALSE))),7,4)),1,2))*60+MID((MID((IF(ISERR(A1143),"",fctsoleil(A1143,fctlattodouble(VLOOKUP(D1143,#REF!,3,FALSE)),fctlontodouble(VLOOKUP(D1143,#REF!,4,FALSE)),FALSE))),7,4)),3,4))/(60*24))-fctlontodouble(VLOOKUP(D1143,#REF!,4,FALSE))/360,1)
),1," "),"")</f>
        <v/>
      </c>
      <c r="M1143" s="79" t="str">
        <f t="shared" si="56"/>
        <v/>
      </c>
      <c r="N1143" s="94"/>
      <c r="O1143" s="83"/>
      <c r="P1143" s="95"/>
      <c r="Q1143" s="96"/>
      <c r="R1143" s="97" t="str">
        <f>IF(AND(A1143&lt;&gt;0,B1143&lt;&gt;0,D1143&lt;&gt;0,C1143&lt;&gt;0,N1143&lt;&gt;0),(vol_de_nuit(B1143,D1143,A1143,C1143,N1143/24)*24),"")</f>
        <v/>
      </c>
      <c r="S1143" s="98"/>
      <c r="T1143" s="95"/>
      <c r="U1143" s="99"/>
      <c r="V1143" s="100"/>
      <c r="W1143" s="101"/>
      <c r="X1143" s="116" t="str">
        <f>IFERROR(IF(AND(VLOOKUP($F1143,'Aircraft list'!$A$4:$G$39,2,FALSE)="YES",VLOOKUP($F1143,'Aircraft list'!$A$4:$G$39,4,FALSE)="YES"),T1143,""),"")</f>
        <v/>
      </c>
      <c r="Y1143" s="115" t="str">
        <f>IFERROR(IF(AND(VLOOKUP($F1143,'Aircraft list'!$A$4:$G$39,2,FALSE)="YES",VLOOKUP($F1143,'Aircraft list'!$A$4:$G$39,4,FALSE)="YES"),V1143,""),"")</f>
        <v/>
      </c>
      <c r="Z1143" s="116" t="str">
        <f>IFERROR(IF(AND(VLOOKUP($F1143,'Aircraft list'!$A$4:$G$39,3,FALSE)="YES",VLOOKUP($F1143,'Aircraft list'!$A$4:$G$39,4,FALSE)="YES"),T1143,""),"")</f>
        <v/>
      </c>
      <c r="AA1143" s="115" t="str">
        <f>IFERROR(IF(AND(VLOOKUP($F1143,'Aircraft list'!$A$4:$G$39,3,FALSE)="YES",VLOOKUP($F1143,'Aircraft list'!$A$4:$G$39,4,FALSE)="YES"),V1143,""),"")</f>
        <v/>
      </c>
      <c r="AB1143" s="116" t="str">
        <f>IFERROR(IF(AND(VLOOKUP($F1143,'Aircraft list'!$A$4:$G$39,2,FALSE)="YES",VLOOKUP($F1143,'Aircraft list'!$A$4:$G$39,6,FALSE)="YES"),T1143,""),"")</f>
        <v/>
      </c>
      <c r="AC1143" s="115" t="str">
        <f>IFERROR(IF(AND(VLOOKUP($F1143,'Aircraft list'!$A$4:$G$39,2,FALSE)="YES",VLOOKUP($F1143,'Aircraft list'!$A$4:$G$39,6,FALSE)="YES"),V1143,""),"")</f>
        <v/>
      </c>
      <c r="AD1143" s="116" t="str">
        <f>IFERROR(IF(AND(VLOOKUP($F1143,'Aircraft list'!$A$4:$G$39,3,FALSE)="YES",VLOOKUP($F1143,'Aircraft list'!$A$4:$G$39,6,FALSE)="YES"),T1143,""),"")</f>
        <v/>
      </c>
      <c r="AE1143" s="117" t="str">
        <f>IFERROR(IF(AND(VLOOKUP($F1143,'Aircraft list'!$A$4:$G$39,3,FALSE)="YES",VLOOKUP($F1143,'Aircraft list'!$A$4:$G$39,6,FALSE)="YES"),U1143,""),"")</f>
        <v/>
      </c>
      <c r="AF1143" s="115" t="str">
        <f>IFERROR(IF(AND(VLOOKUP($F1143,'Aircraft list'!$A$4:$G$39,3,FALSE)="YES",VLOOKUP($F1143,'Aircraft list'!$A$4:$G$39,6,FALSE)="YES"),V1143,""),"")</f>
        <v/>
      </c>
      <c r="AG1143" s="116" t="str">
        <f>IFERROR(IF(VLOOKUP($F1143,'Aircraft list'!$A$4:$G$39,5,FALSE)="YES",T1143,""),"")</f>
        <v/>
      </c>
      <c r="AH1143" s="117" t="str">
        <f>IFERROR(IF(VLOOKUP($F1143,'Aircraft list'!$A$4:$G$39,5,FALSE)="YES",U1143,""),"")</f>
        <v/>
      </c>
      <c r="AI1143" s="115" t="str">
        <f>IFERROR(IF(VLOOKUP($F1143,'Aircraft list'!$A$4:$G$39,5,FALSE)="YES",V1143,""),"")</f>
        <v/>
      </c>
      <c r="AJ1143" s="101"/>
      <c r="AK1143" s="101"/>
      <c r="AL1143" s="101"/>
      <c r="AM1143" s="102" t="str">
        <f>IFERROR(IF(VLOOKUP($F1143,'Aircraft list'!$A$4:$G$39,7,FALSE)="YES",N1143,""),"")</f>
        <v/>
      </c>
      <c r="AN1143" s="112"/>
      <c r="AO1143" s="101"/>
      <c r="AP1143" s="101"/>
      <c r="AQ1143" s="101"/>
      <c r="AR1143" s="111"/>
      <c r="AS1143" s="102"/>
      <c r="AT1143" s="102"/>
    </row>
    <row r="1144" spans="1:46" s="50" customFormat="1">
      <c r="A1144" s="84"/>
      <c r="B1144" s="75"/>
      <c r="C1144" s="76"/>
      <c r="D1144" s="77"/>
      <c r="E1144" s="73" t="str">
        <f t="shared" si="54"/>
        <v/>
      </c>
      <c r="F1144" s="79"/>
      <c r="G1144" s="80"/>
      <c r="H1144" s="50" t="str">
        <f>IFERROR(IF(VLOOKUP(F1144,'Aircraft list'!$A$4:$T$59, 3,FALSE)="YES", "ME", "SE" )," ")</f>
        <v xml:space="preserve"> </v>
      </c>
      <c r="I1144" s="80"/>
      <c r="J1144" s="81" t="str">
        <f ca="1">IFERROR(IF(AND(
MOD(C1144-fctlontodouble(VLOOKUP(B1144,#REF!,4,FALSE))/360,1)&gt;=MOD((((MID((MID((IF(ISERR(A1144),"",fctsoleil(A1144,fctlattodouble(VLOOKUP(B1144,#REF!,3,FALSE)),fctlontodouble(VLOOKUP(B1144,#REF!,4,FALSE)),FALSE))),1,4)),1,2))*60+MID((MID((IF(ISERR(A1144),"",fctsoleil(A1144,fctlattodouble(VLOOKUP(B1144,#REF!,3,FALSE)),fctlontodouble(VLOOKUP(B1144,#REF!,4,FALSE)),FALSE))),1,4)),3,4))/(60*24))-fctlontodouble(VLOOKUP(B1144,#REF!,4,FALSE))/360,1),
MOD(C1144-fctlontodouble(VLOOKUP(B1144,#REF!,4,FALSE))/360,1)&lt;MOD((((MID((MID((IF(ISERR(A1144),"",fctsoleil(A1144,fctlattodouble(VLOOKUP(B1144,#REF!,3,FALSE)),fctlontodouble(VLOOKUP(B1144,#REF!,4,FALSE)),FALSE))),7,4)),1,2))*60+MID((MID((IF(ISERR(A1144),"",fctsoleil(A1144,fctlattodouble(VLOOKUP(B1144,#REF!,3,FALSE)),fctlontodouble(VLOOKUP(B1144,#REF!,4,FALSE)),FALSE))),7,4)),3,4))/(60*24))-fctlontodouble(VLOOKUP(B1144,#REF!,4,FALSE))/360,1)
),1,""),"")</f>
        <v/>
      </c>
      <c r="K1144" s="82" t="str">
        <f t="shared" si="55"/>
        <v/>
      </c>
      <c r="L1144" s="79" t="str">
        <f ca="1">IFERROR(IF(AND(
MOD(E1144-fctlontodouble(VLOOKUP(D1144,#REF!,4,FALSE))/360,1)&gt;=MOD((((MID((MID((IF(ISERR(A1144),"",fctsoleil(A1144,fctlattodouble(VLOOKUP(D1144,#REF!,3,FALSE)),fctlontodouble(VLOOKUP(D1144,#REF!,4,FALSE)),FALSE))),1,4)),1,2))*60+MID((MID((IF(ISERR(A1144),"",fctsoleil(A1144,fctlattodouble(VLOOKUP(D1144,#REF!,3,FALSE)),fctlontodouble(VLOOKUP(D1144,#REF!,4,FALSE)),FALSE))),1,4)),3,4))/(60*24))-fctlontodouble(VLOOKUP(D1144,#REF!,4,FALSE))/360,1),
MOD(E1144-fctlontodouble(VLOOKUP(D1144,#REF!,4,FALSE))/360,1)&lt;MOD((((MID((MID((IF(ISERR(A1144),"",fctsoleil(A1144,fctlattodouble(VLOOKUP(D1144,#REF!,3,FALSE)),fctlontodouble(VLOOKUP(D1144,#REF!,4,FALSE)),FALSE))),7,4)),1,2))*60+MID((MID((IF(ISERR(A1144),"",fctsoleil(A1144,fctlattodouble(VLOOKUP(D1144,#REF!,3,FALSE)),fctlontodouble(VLOOKUP(D1144,#REF!,4,FALSE)),FALSE))),7,4)),3,4))/(60*24))-fctlontodouble(VLOOKUP(D1144,#REF!,4,FALSE))/360,1)
),1," "),"")</f>
        <v/>
      </c>
      <c r="M1144" s="79" t="str">
        <f t="shared" si="56"/>
        <v/>
      </c>
      <c r="N1144" s="94"/>
      <c r="O1144" s="83"/>
      <c r="P1144" s="95"/>
      <c r="Q1144" s="96"/>
      <c r="R1144" s="97" t="str">
        <f>IF(AND(A1144&lt;&gt;0,B1144&lt;&gt;0,D1144&lt;&gt;0,C1144&lt;&gt;0,N1144&lt;&gt;0),(vol_de_nuit(B1144,D1144,A1144,C1144,N1144/24)*24),"")</f>
        <v/>
      </c>
      <c r="S1144" s="98"/>
      <c r="T1144" s="95"/>
      <c r="U1144" s="99"/>
      <c r="V1144" s="100"/>
      <c r="W1144" s="101"/>
      <c r="X1144" s="116" t="str">
        <f>IFERROR(IF(AND(VLOOKUP($F1144,'Aircraft list'!$A$4:$G$39,2,FALSE)="YES",VLOOKUP($F1144,'Aircraft list'!$A$4:$G$39,4,FALSE)="YES"),T1144,""),"")</f>
        <v/>
      </c>
      <c r="Y1144" s="115" t="str">
        <f>IFERROR(IF(AND(VLOOKUP($F1144,'Aircraft list'!$A$4:$G$39,2,FALSE)="YES",VLOOKUP($F1144,'Aircraft list'!$A$4:$G$39,4,FALSE)="YES"),V1144,""),"")</f>
        <v/>
      </c>
      <c r="Z1144" s="116" t="str">
        <f>IFERROR(IF(AND(VLOOKUP($F1144,'Aircraft list'!$A$4:$G$39,3,FALSE)="YES",VLOOKUP($F1144,'Aircraft list'!$A$4:$G$39,4,FALSE)="YES"),T1144,""),"")</f>
        <v/>
      </c>
      <c r="AA1144" s="115" t="str">
        <f>IFERROR(IF(AND(VLOOKUP($F1144,'Aircraft list'!$A$4:$G$39,3,FALSE)="YES",VLOOKUP($F1144,'Aircraft list'!$A$4:$G$39,4,FALSE)="YES"),V1144,""),"")</f>
        <v/>
      </c>
      <c r="AB1144" s="116" t="str">
        <f>IFERROR(IF(AND(VLOOKUP($F1144,'Aircraft list'!$A$4:$G$39,2,FALSE)="YES",VLOOKUP($F1144,'Aircraft list'!$A$4:$G$39,6,FALSE)="YES"),T1144,""),"")</f>
        <v/>
      </c>
      <c r="AC1144" s="115" t="str">
        <f>IFERROR(IF(AND(VLOOKUP($F1144,'Aircraft list'!$A$4:$G$39,2,FALSE)="YES",VLOOKUP($F1144,'Aircraft list'!$A$4:$G$39,6,FALSE)="YES"),V1144,""),"")</f>
        <v/>
      </c>
      <c r="AD1144" s="116" t="str">
        <f>IFERROR(IF(AND(VLOOKUP($F1144,'Aircraft list'!$A$4:$G$39,3,FALSE)="YES",VLOOKUP($F1144,'Aircraft list'!$A$4:$G$39,6,FALSE)="YES"),T1144,""),"")</f>
        <v/>
      </c>
      <c r="AE1144" s="117" t="str">
        <f>IFERROR(IF(AND(VLOOKUP($F1144,'Aircraft list'!$A$4:$G$39,3,FALSE)="YES",VLOOKUP($F1144,'Aircraft list'!$A$4:$G$39,6,FALSE)="YES"),U1144,""),"")</f>
        <v/>
      </c>
      <c r="AF1144" s="115" t="str">
        <f>IFERROR(IF(AND(VLOOKUP($F1144,'Aircraft list'!$A$4:$G$39,3,FALSE)="YES",VLOOKUP($F1144,'Aircraft list'!$A$4:$G$39,6,FALSE)="YES"),V1144,""),"")</f>
        <v/>
      </c>
      <c r="AG1144" s="116" t="str">
        <f>IFERROR(IF(VLOOKUP($F1144,'Aircraft list'!$A$4:$G$39,5,FALSE)="YES",T1144,""),"")</f>
        <v/>
      </c>
      <c r="AH1144" s="117" t="str">
        <f>IFERROR(IF(VLOOKUP($F1144,'Aircraft list'!$A$4:$G$39,5,FALSE)="YES",U1144,""),"")</f>
        <v/>
      </c>
      <c r="AI1144" s="115" t="str">
        <f>IFERROR(IF(VLOOKUP($F1144,'Aircraft list'!$A$4:$G$39,5,FALSE)="YES",V1144,""),"")</f>
        <v/>
      </c>
      <c r="AJ1144" s="101"/>
      <c r="AK1144" s="101"/>
      <c r="AL1144" s="101"/>
      <c r="AM1144" s="102" t="str">
        <f>IFERROR(IF(VLOOKUP($F1144,'Aircraft list'!$A$4:$G$39,7,FALSE)="YES",N1144,""),"")</f>
        <v/>
      </c>
      <c r="AN1144" s="112"/>
      <c r="AO1144" s="101"/>
      <c r="AP1144" s="101"/>
      <c r="AQ1144" s="101"/>
      <c r="AR1144" s="111"/>
      <c r="AS1144" s="102"/>
      <c r="AT1144" s="102"/>
    </row>
    <row r="1145" spans="1:46" s="50" customFormat="1">
      <c r="A1145" s="84"/>
      <c r="B1145" s="75"/>
      <c r="C1145" s="76"/>
      <c r="D1145" s="77"/>
      <c r="E1145" s="73" t="str">
        <f t="shared" si="54"/>
        <v/>
      </c>
      <c r="F1145" s="79"/>
      <c r="G1145" s="80"/>
      <c r="H1145" s="50" t="str">
        <f>IFERROR(IF(VLOOKUP(F1145,'Aircraft list'!$A$4:$T$59, 3,FALSE)="YES", "ME", "SE" )," ")</f>
        <v xml:space="preserve"> </v>
      </c>
      <c r="I1145" s="80"/>
      <c r="J1145" s="81" t="str">
        <f ca="1">IFERROR(IF(AND(
MOD(C1145-fctlontodouble(VLOOKUP(B1145,#REF!,4,FALSE))/360,1)&gt;=MOD((((MID((MID((IF(ISERR(A1145),"",fctsoleil(A1145,fctlattodouble(VLOOKUP(B1145,#REF!,3,FALSE)),fctlontodouble(VLOOKUP(B1145,#REF!,4,FALSE)),FALSE))),1,4)),1,2))*60+MID((MID((IF(ISERR(A1145),"",fctsoleil(A1145,fctlattodouble(VLOOKUP(B1145,#REF!,3,FALSE)),fctlontodouble(VLOOKUP(B1145,#REF!,4,FALSE)),FALSE))),1,4)),3,4))/(60*24))-fctlontodouble(VLOOKUP(B1145,#REF!,4,FALSE))/360,1),
MOD(C1145-fctlontodouble(VLOOKUP(B1145,#REF!,4,FALSE))/360,1)&lt;MOD((((MID((MID((IF(ISERR(A1145),"",fctsoleil(A1145,fctlattodouble(VLOOKUP(B1145,#REF!,3,FALSE)),fctlontodouble(VLOOKUP(B1145,#REF!,4,FALSE)),FALSE))),7,4)),1,2))*60+MID((MID((IF(ISERR(A1145),"",fctsoleil(A1145,fctlattodouble(VLOOKUP(B1145,#REF!,3,FALSE)),fctlontodouble(VLOOKUP(B1145,#REF!,4,FALSE)),FALSE))),7,4)),3,4))/(60*24))-fctlontodouble(VLOOKUP(B1145,#REF!,4,FALSE))/360,1)
),1,""),"")</f>
        <v/>
      </c>
      <c r="K1145" s="82" t="str">
        <f t="shared" si="55"/>
        <v/>
      </c>
      <c r="L1145" s="79" t="str">
        <f ca="1">IFERROR(IF(AND(
MOD(E1145-fctlontodouble(VLOOKUP(D1145,#REF!,4,FALSE))/360,1)&gt;=MOD((((MID((MID((IF(ISERR(A1145),"",fctsoleil(A1145,fctlattodouble(VLOOKUP(D1145,#REF!,3,FALSE)),fctlontodouble(VLOOKUP(D1145,#REF!,4,FALSE)),FALSE))),1,4)),1,2))*60+MID((MID((IF(ISERR(A1145),"",fctsoleil(A1145,fctlattodouble(VLOOKUP(D1145,#REF!,3,FALSE)),fctlontodouble(VLOOKUP(D1145,#REF!,4,FALSE)),FALSE))),1,4)),3,4))/(60*24))-fctlontodouble(VLOOKUP(D1145,#REF!,4,FALSE))/360,1),
MOD(E1145-fctlontodouble(VLOOKUP(D1145,#REF!,4,FALSE))/360,1)&lt;MOD((((MID((MID((IF(ISERR(A1145),"",fctsoleil(A1145,fctlattodouble(VLOOKUP(D1145,#REF!,3,FALSE)),fctlontodouble(VLOOKUP(D1145,#REF!,4,FALSE)),FALSE))),7,4)),1,2))*60+MID((MID((IF(ISERR(A1145),"",fctsoleil(A1145,fctlattodouble(VLOOKUP(D1145,#REF!,3,FALSE)),fctlontodouble(VLOOKUP(D1145,#REF!,4,FALSE)),FALSE))),7,4)),3,4))/(60*24))-fctlontodouble(VLOOKUP(D1145,#REF!,4,FALSE))/360,1)
),1," "),"")</f>
        <v/>
      </c>
      <c r="M1145" s="79" t="str">
        <f t="shared" si="56"/>
        <v/>
      </c>
      <c r="N1145" s="94"/>
      <c r="O1145" s="83"/>
      <c r="P1145" s="95"/>
      <c r="Q1145" s="96"/>
      <c r="R1145" s="97" t="str">
        <f>IF(AND(A1145&lt;&gt;0,B1145&lt;&gt;0,D1145&lt;&gt;0,C1145&lt;&gt;0,N1145&lt;&gt;0),(vol_de_nuit(B1145,D1145,A1145,C1145,N1145/24)*24),"")</f>
        <v/>
      </c>
      <c r="S1145" s="98"/>
      <c r="T1145" s="95"/>
      <c r="U1145" s="99"/>
      <c r="V1145" s="100"/>
      <c r="W1145" s="101"/>
      <c r="X1145" s="116" t="str">
        <f>IFERROR(IF(AND(VLOOKUP($F1145,'Aircraft list'!$A$4:$G$39,2,FALSE)="YES",VLOOKUP($F1145,'Aircraft list'!$A$4:$G$39,4,FALSE)="YES"),T1145,""),"")</f>
        <v/>
      </c>
      <c r="Y1145" s="115" t="str">
        <f>IFERROR(IF(AND(VLOOKUP($F1145,'Aircraft list'!$A$4:$G$39,2,FALSE)="YES",VLOOKUP($F1145,'Aircraft list'!$A$4:$G$39,4,FALSE)="YES"),V1145,""),"")</f>
        <v/>
      </c>
      <c r="Z1145" s="116" t="str">
        <f>IFERROR(IF(AND(VLOOKUP($F1145,'Aircraft list'!$A$4:$G$39,3,FALSE)="YES",VLOOKUP($F1145,'Aircraft list'!$A$4:$G$39,4,FALSE)="YES"),T1145,""),"")</f>
        <v/>
      </c>
      <c r="AA1145" s="115" t="str">
        <f>IFERROR(IF(AND(VLOOKUP($F1145,'Aircraft list'!$A$4:$G$39,3,FALSE)="YES",VLOOKUP($F1145,'Aircraft list'!$A$4:$G$39,4,FALSE)="YES"),V1145,""),"")</f>
        <v/>
      </c>
      <c r="AB1145" s="116" t="str">
        <f>IFERROR(IF(AND(VLOOKUP($F1145,'Aircraft list'!$A$4:$G$39,2,FALSE)="YES",VLOOKUP($F1145,'Aircraft list'!$A$4:$G$39,6,FALSE)="YES"),T1145,""),"")</f>
        <v/>
      </c>
      <c r="AC1145" s="115" t="str">
        <f>IFERROR(IF(AND(VLOOKUP($F1145,'Aircraft list'!$A$4:$G$39,2,FALSE)="YES",VLOOKUP($F1145,'Aircraft list'!$A$4:$G$39,6,FALSE)="YES"),V1145,""),"")</f>
        <v/>
      </c>
      <c r="AD1145" s="116" t="str">
        <f>IFERROR(IF(AND(VLOOKUP($F1145,'Aircraft list'!$A$4:$G$39,3,FALSE)="YES",VLOOKUP($F1145,'Aircraft list'!$A$4:$G$39,6,FALSE)="YES"),T1145,""),"")</f>
        <v/>
      </c>
      <c r="AE1145" s="117" t="str">
        <f>IFERROR(IF(AND(VLOOKUP($F1145,'Aircraft list'!$A$4:$G$39,3,FALSE)="YES",VLOOKUP($F1145,'Aircraft list'!$A$4:$G$39,6,FALSE)="YES"),U1145,""),"")</f>
        <v/>
      </c>
      <c r="AF1145" s="115" t="str">
        <f>IFERROR(IF(AND(VLOOKUP($F1145,'Aircraft list'!$A$4:$G$39,3,FALSE)="YES",VLOOKUP($F1145,'Aircraft list'!$A$4:$G$39,6,FALSE)="YES"),V1145,""),"")</f>
        <v/>
      </c>
      <c r="AG1145" s="116" t="str">
        <f>IFERROR(IF(VLOOKUP($F1145,'Aircraft list'!$A$4:$G$39,5,FALSE)="YES",T1145,""),"")</f>
        <v/>
      </c>
      <c r="AH1145" s="117" t="str">
        <f>IFERROR(IF(VLOOKUP($F1145,'Aircraft list'!$A$4:$G$39,5,FALSE)="YES",U1145,""),"")</f>
        <v/>
      </c>
      <c r="AI1145" s="115" t="str">
        <f>IFERROR(IF(VLOOKUP($F1145,'Aircraft list'!$A$4:$G$39,5,FALSE)="YES",V1145,""),"")</f>
        <v/>
      </c>
      <c r="AJ1145" s="101"/>
      <c r="AK1145" s="101"/>
      <c r="AL1145" s="101"/>
      <c r="AM1145" s="102" t="str">
        <f>IFERROR(IF(VLOOKUP($F1145,'Aircraft list'!$A$4:$G$39,7,FALSE)="YES",N1145,""),"")</f>
        <v/>
      </c>
      <c r="AN1145" s="112"/>
      <c r="AO1145" s="101"/>
      <c r="AP1145" s="101"/>
      <c r="AQ1145" s="101"/>
      <c r="AR1145" s="111"/>
      <c r="AS1145" s="102"/>
      <c r="AT1145" s="102"/>
    </row>
    <row r="1146" spans="1:46" s="50" customFormat="1">
      <c r="A1146" s="84"/>
      <c r="B1146" s="75"/>
      <c r="C1146" s="76"/>
      <c r="D1146" s="77"/>
      <c r="E1146" s="73" t="str">
        <f t="shared" si="54"/>
        <v/>
      </c>
      <c r="F1146" s="79"/>
      <c r="G1146" s="80"/>
      <c r="H1146" s="50" t="str">
        <f>IFERROR(IF(VLOOKUP(F1146,'Aircraft list'!$A$4:$T$59, 3,FALSE)="YES", "ME", "SE" )," ")</f>
        <v xml:space="preserve"> </v>
      </c>
      <c r="I1146" s="80"/>
      <c r="J1146" s="81" t="str">
        <f ca="1">IFERROR(IF(AND(
MOD(C1146-fctlontodouble(VLOOKUP(B1146,#REF!,4,FALSE))/360,1)&gt;=MOD((((MID((MID((IF(ISERR(A1146),"",fctsoleil(A1146,fctlattodouble(VLOOKUP(B1146,#REF!,3,FALSE)),fctlontodouble(VLOOKUP(B1146,#REF!,4,FALSE)),FALSE))),1,4)),1,2))*60+MID((MID((IF(ISERR(A1146),"",fctsoleil(A1146,fctlattodouble(VLOOKUP(B1146,#REF!,3,FALSE)),fctlontodouble(VLOOKUP(B1146,#REF!,4,FALSE)),FALSE))),1,4)),3,4))/(60*24))-fctlontodouble(VLOOKUP(B1146,#REF!,4,FALSE))/360,1),
MOD(C1146-fctlontodouble(VLOOKUP(B1146,#REF!,4,FALSE))/360,1)&lt;MOD((((MID((MID((IF(ISERR(A1146),"",fctsoleil(A1146,fctlattodouble(VLOOKUP(B1146,#REF!,3,FALSE)),fctlontodouble(VLOOKUP(B1146,#REF!,4,FALSE)),FALSE))),7,4)),1,2))*60+MID((MID((IF(ISERR(A1146),"",fctsoleil(A1146,fctlattodouble(VLOOKUP(B1146,#REF!,3,FALSE)),fctlontodouble(VLOOKUP(B1146,#REF!,4,FALSE)),FALSE))),7,4)),3,4))/(60*24))-fctlontodouble(VLOOKUP(B1146,#REF!,4,FALSE))/360,1)
),1,""),"")</f>
        <v/>
      </c>
      <c r="K1146" s="82" t="str">
        <f t="shared" si="55"/>
        <v/>
      </c>
      <c r="L1146" s="79" t="str">
        <f ca="1">IFERROR(IF(AND(
MOD(E1146-fctlontodouble(VLOOKUP(D1146,#REF!,4,FALSE))/360,1)&gt;=MOD((((MID((MID((IF(ISERR(A1146),"",fctsoleil(A1146,fctlattodouble(VLOOKUP(D1146,#REF!,3,FALSE)),fctlontodouble(VLOOKUP(D1146,#REF!,4,FALSE)),FALSE))),1,4)),1,2))*60+MID((MID((IF(ISERR(A1146),"",fctsoleil(A1146,fctlattodouble(VLOOKUP(D1146,#REF!,3,FALSE)),fctlontodouble(VLOOKUP(D1146,#REF!,4,FALSE)),FALSE))),1,4)),3,4))/(60*24))-fctlontodouble(VLOOKUP(D1146,#REF!,4,FALSE))/360,1),
MOD(E1146-fctlontodouble(VLOOKUP(D1146,#REF!,4,FALSE))/360,1)&lt;MOD((((MID((MID((IF(ISERR(A1146),"",fctsoleil(A1146,fctlattodouble(VLOOKUP(D1146,#REF!,3,FALSE)),fctlontodouble(VLOOKUP(D1146,#REF!,4,FALSE)),FALSE))),7,4)),1,2))*60+MID((MID((IF(ISERR(A1146),"",fctsoleil(A1146,fctlattodouble(VLOOKUP(D1146,#REF!,3,FALSE)),fctlontodouble(VLOOKUP(D1146,#REF!,4,FALSE)),FALSE))),7,4)),3,4))/(60*24))-fctlontodouble(VLOOKUP(D1146,#REF!,4,FALSE))/360,1)
),1," "),"")</f>
        <v/>
      </c>
      <c r="M1146" s="79" t="str">
        <f t="shared" si="56"/>
        <v/>
      </c>
      <c r="N1146" s="94"/>
      <c r="O1146" s="83"/>
      <c r="P1146" s="95"/>
      <c r="Q1146" s="96"/>
      <c r="R1146" s="97" t="str">
        <f>IF(AND(A1146&lt;&gt;0,B1146&lt;&gt;0,D1146&lt;&gt;0,C1146&lt;&gt;0,N1146&lt;&gt;0),(vol_de_nuit(B1146,D1146,A1146,C1146,N1146/24)*24),"")</f>
        <v/>
      </c>
      <c r="S1146" s="98"/>
      <c r="T1146" s="95"/>
      <c r="U1146" s="99"/>
      <c r="V1146" s="100"/>
      <c r="W1146" s="101"/>
      <c r="X1146" s="116" t="str">
        <f>IFERROR(IF(AND(VLOOKUP($F1146,'Aircraft list'!$A$4:$G$39,2,FALSE)="YES",VLOOKUP($F1146,'Aircraft list'!$A$4:$G$39,4,FALSE)="YES"),T1146,""),"")</f>
        <v/>
      </c>
      <c r="Y1146" s="115" t="str">
        <f>IFERROR(IF(AND(VLOOKUP($F1146,'Aircraft list'!$A$4:$G$39,2,FALSE)="YES",VLOOKUP($F1146,'Aircraft list'!$A$4:$G$39,4,FALSE)="YES"),V1146,""),"")</f>
        <v/>
      </c>
      <c r="Z1146" s="116" t="str">
        <f>IFERROR(IF(AND(VLOOKUP($F1146,'Aircraft list'!$A$4:$G$39,3,FALSE)="YES",VLOOKUP($F1146,'Aircraft list'!$A$4:$G$39,4,FALSE)="YES"),T1146,""),"")</f>
        <v/>
      </c>
      <c r="AA1146" s="115" t="str">
        <f>IFERROR(IF(AND(VLOOKUP($F1146,'Aircraft list'!$A$4:$G$39,3,FALSE)="YES",VLOOKUP($F1146,'Aircraft list'!$A$4:$G$39,4,FALSE)="YES"),V1146,""),"")</f>
        <v/>
      </c>
      <c r="AB1146" s="116" t="str">
        <f>IFERROR(IF(AND(VLOOKUP($F1146,'Aircraft list'!$A$4:$G$39,2,FALSE)="YES",VLOOKUP($F1146,'Aircraft list'!$A$4:$G$39,6,FALSE)="YES"),T1146,""),"")</f>
        <v/>
      </c>
      <c r="AC1146" s="115" t="str">
        <f>IFERROR(IF(AND(VLOOKUP($F1146,'Aircraft list'!$A$4:$G$39,2,FALSE)="YES",VLOOKUP($F1146,'Aircraft list'!$A$4:$G$39,6,FALSE)="YES"),V1146,""),"")</f>
        <v/>
      </c>
      <c r="AD1146" s="116" t="str">
        <f>IFERROR(IF(AND(VLOOKUP($F1146,'Aircraft list'!$A$4:$G$39,3,FALSE)="YES",VLOOKUP($F1146,'Aircraft list'!$A$4:$G$39,6,FALSE)="YES"),T1146,""),"")</f>
        <v/>
      </c>
      <c r="AE1146" s="117" t="str">
        <f>IFERROR(IF(AND(VLOOKUP($F1146,'Aircraft list'!$A$4:$G$39,3,FALSE)="YES",VLOOKUP($F1146,'Aircraft list'!$A$4:$G$39,6,FALSE)="YES"),U1146,""),"")</f>
        <v/>
      </c>
      <c r="AF1146" s="115" t="str">
        <f>IFERROR(IF(AND(VLOOKUP($F1146,'Aircraft list'!$A$4:$G$39,3,FALSE)="YES",VLOOKUP($F1146,'Aircraft list'!$A$4:$G$39,6,FALSE)="YES"),V1146,""),"")</f>
        <v/>
      </c>
      <c r="AG1146" s="116" t="str">
        <f>IFERROR(IF(VLOOKUP($F1146,'Aircraft list'!$A$4:$G$39,5,FALSE)="YES",T1146,""),"")</f>
        <v/>
      </c>
      <c r="AH1146" s="117" t="str">
        <f>IFERROR(IF(VLOOKUP($F1146,'Aircraft list'!$A$4:$G$39,5,FALSE)="YES",U1146,""),"")</f>
        <v/>
      </c>
      <c r="AI1146" s="115" t="str">
        <f>IFERROR(IF(VLOOKUP($F1146,'Aircraft list'!$A$4:$G$39,5,FALSE)="YES",V1146,""),"")</f>
        <v/>
      </c>
      <c r="AJ1146" s="101"/>
      <c r="AK1146" s="101"/>
      <c r="AL1146" s="101"/>
      <c r="AM1146" s="102" t="str">
        <f>IFERROR(IF(VLOOKUP($F1146,'Aircraft list'!$A$4:$G$39,7,FALSE)="YES",N1146,""),"")</f>
        <v/>
      </c>
      <c r="AN1146" s="112"/>
      <c r="AO1146" s="101"/>
      <c r="AP1146" s="101"/>
      <c r="AQ1146" s="101"/>
      <c r="AR1146" s="111"/>
      <c r="AS1146" s="102"/>
      <c r="AT1146" s="102"/>
    </row>
    <row r="1147" spans="1:46" s="50" customFormat="1">
      <c r="A1147" s="84"/>
      <c r="B1147" s="75"/>
      <c r="C1147" s="76"/>
      <c r="D1147" s="77"/>
      <c r="E1147" s="73" t="str">
        <f t="shared" si="54"/>
        <v/>
      </c>
      <c r="F1147" s="79"/>
      <c r="G1147" s="80"/>
      <c r="H1147" s="50" t="str">
        <f>IFERROR(IF(VLOOKUP(F1147,'Aircraft list'!$A$4:$T$59, 3,FALSE)="YES", "ME", "SE" )," ")</f>
        <v xml:space="preserve"> </v>
      </c>
      <c r="I1147" s="80"/>
      <c r="J1147" s="81" t="str">
        <f ca="1">IFERROR(IF(AND(
MOD(C1147-fctlontodouble(VLOOKUP(B1147,#REF!,4,FALSE))/360,1)&gt;=MOD((((MID((MID((IF(ISERR(A1147),"",fctsoleil(A1147,fctlattodouble(VLOOKUP(B1147,#REF!,3,FALSE)),fctlontodouble(VLOOKUP(B1147,#REF!,4,FALSE)),FALSE))),1,4)),1,2))*60+MID((MID((IF(ISERR(A1147),"",fctsoleil(A1147,fctlattodouble(VLOOKUP(B1147,#REF!,3,FALSE)),fctlontodouble(VLOOKUP(B1147,#REF!,4,FALSE)),FALSE))),1,4)),3,4))/(60*24))-fctlontodouble(VLOOKUP(B1147,#REF!,4,FALSE))/360,1),
MOD(C1147-fctlontodouble(VLOOKUP(B1147,#REF!,4,FALSE))/360,1)&lt;MOD((((MID((MID((IF(ISERR(A1147),"",fctsoleil(A1147,fctlattodouble(VLOOKUP(B1147,#REF!,3,FALSE)),fctlontodouble(VLOOKUP(B1147,#REF!,4,FALSE)),FALSE))),7,4)),1,2))*60+MID((MID((IF(ISERR(A1147),"",fctsoleil(A1147,fctlattodouble(VLOOKUP(B1147,#REF!,3,FALSE)),fctlontodouble(VLOOKUP(B1147,#REF!,4,FALSE)),FALSE))),7,4)),3,4))/(60*24))-fctlontodouble(VLOOKUP(B1147,#REF!,4,FALSE))/360,1)
),1,""),"")</f>
        <v/>
      </c>
      <c r="K1147" s="82" t="str">
        <f t="shared" si="55"/>
        <v/>
      </c>
      <c r="L1147" s="79" t="str">
        <f ca="1">IFERROR(IF(AND(
MOD(E1147-fctlontodouble(VLOOKUP(D1147,#REF!,4,FALSE))/360,1)&gt;=MOD((((MID((MID((IF(ISERR(A1147),"",fctsoleil(A1147,fctlattodouble(VLOOKUP(D1147,#REF!,3,FALSE)),fctlontodouble(VLOOKUP(D1147,#REF!,4,FALSE)),FALSE))),1,4)),1,2))*60+MID((MID((IF(ISERR(A1147),"",fctsoleil(A1147,fctlattodouble(VLOOKUP(D1147,#REF!,3,FALSE)),fctlontodouble(VLOOKUP(D1147,#REF!,4,FALSE)),FALSE))),1,4)),3,4))/(60*24))-fctlontodouble(VLOOKUP(D1147,#REF!,4,FALSE))/360,1),
MOD(E1147-fctlontodouble(VLOOKUP(D1147,#REF!,4,FALSE))/360,1)&lt;MOD((((MID((MID((IF(ISERR(A1147),"",fctsoleil(A1147,fctlattodouble(VLOOKUP(D1147,#REF!,3,FALSE)),fctlontodouble(VLOOKUP(D1147,#REF!,4,FALSE)),FALSE))),7,4)),1,2))*60+MID((MID((IF(ISERR(A1147),"",fctsoleil(A1147,fctlattodouble(VLOOKUP(D1147,#REF!,3,FALSE)),fctlontodouble(VLOOKUP(D1147,#REF!,4,FALSE)),FALSE))),7,4)),3,4))/(60*24))-fctlontodouble(VLOOKUP(D1147,#REF!,4,FALSE))/360,1)
),1," "),"")</f>
        <v/>
      </c>
      <c r="M1147" s="79" t="str">
        <f t="shared" si="56"/>
        <v/>
      </c>
      <c r="N1147" s="94"/>
      <c r="O1147" s="83"/>
      <c r="P1147" s="95"/>
      <c r="Q1147" s="96"/>
      <c r="R1147" s="97" t="str">
        <f>IF(AND(A1147&lt;&gt;0,B1147&lt;&gt;0,D1147&lt;&gt;0,C1147&lt;&gt;0,N1147&lt;&gt;0),(vol_de_nuit(B1147,D1147,A1147,C1147,N1147/24)*24),"")</f>
        <v/>
      </c>
      <c r="S1147" s="98"/>
      <c r="T1147" s="95"/>
      <c r="U1147" s="99"/>
      <c r="V1147" s="100"/>
      <c r="W1147" s="101"/>
      <c r="X1147" s="116" t="str">
        <f>IFERROR(IF(AND(VLOOKUP($F1147,'Aircraft list'!$A$4:$G$39,2,FALSE)="YES",VLOOKUP($F1147,'Aircraft list'!$A$4:$G$39,4,FALSE)="YES"),T1147,""),"")</f>
        <v/>
      </c>
      <c r="Y1147" s="115" t="str">
        <f>IFERROR(IF(AND(VLOOKUP($F1147,'Aircraft list'!$A$4:$G$39,2,FALSE)="YES",VLOOKUP($F1147,'Aircraft list'!$A$4:$G$39,4,FALSE)="YES"),V1147,""),"")</f>
        <v/>
      </c>
      <c r="Z1147" s="116" t="str">
        <f>IFERROR(IF(AND(VLOOKUP($F1147,'Aircraft list'!$A$4:$G$39,3,FALSE)="YES",VLOOKUP($F1147,'Aircraft list'!$A$4:$G$39,4,FALSE)="YES"),T1147,""),"")</f>
        <v/>
      </c>
      <c r="AA1147" s="115" t="str">
        <f>IFERROR(IF(AND(VLOOKUP($F1147,'Aircraft list'!$A$4:$G$39,3,FALSE)="YES",VLOOKUP($F1147,'Aircraft list'!$A$4:$G$39,4,FALSE)="YES"),V1147,""),"")</f>
        <v/>
      </c>
      <c r="AB1147" s="116" t="str">
        <f>IFERROR(IF(AND(VLOOKUP($F1147,'Aircraft list'!$A$4:$G$39,2,FALSE)="YES",VLOOKUP($F1147,'Aircraft list'!$A$4:$G$39,6,FALSE)="YES"),T1147,""),"")</f>
        <v/>
      </c>
      <c r="AC1147" s="115" t="str">
        <f>IFERROR(IF(AND(VLOOKUP($F1147,'Aircraft list'!$A$4:$G$39,2,FALSE)="YES",VLOOKUP($F1147,'Aircraft list'!$A$4:$G$39,6,FALSE)="YES"),V1147,""),"")</f>
        <v/>
      </c>
      <c r="AD1147" s="116" t="str">
        <f>IFERROR(IF(AND(VLOOKUP($F1147,'Aircraft list'!$A$4:$G$39,3,FALSE)="YES",VLOOKUP($F1147,'Aircraft list'!$A$4:$G$39,6,FALSE)="YES"),T1147,""),"")</f>
        <v/>
      </c>
      <c r="AE1147" s="117" t="str">
        <f>IFERROR(IF(AND(VLOOKUP($F1147,'Aircraft list'!$A$4:$G$39,3,FALSE)="YES",VLOOKUP($F1147,'Aircraft list'!$A$4:$G$39,6,FALSE)="YES"),U1147,""),"")</f>
        <v/>
      </c>
      <c r="AF1147" s="115" t="str">
        <f>IFERROR(IF(AND(VLOOKUP($F1147,'Aircraft list'!$A$4:$G$39,3,FALSE)="YES",VLOOKUP($F1147,'Aircraft list'!$A$4:$G$39,6,FALSE)="YES"),V1147,""),"")</f>
        <v/>
      </c>
      <c r="AG1147" s="116" t="str">
        <f>IFERROR(IF(VLOOKUP($F1147,'Aircraft list'!$A$4:$G$39,5,FALSE)="YES",T1147,""),"")</f>
        <v/>
      </c>
      <c r="AH1147" s="117" t="str">
        <f>IFERROR(IF(VLOOKUP($F1147,'Aircraft list'!$A$4:$G$39,5,FALSE)="YES",U1147,""),"")</f>
        <v/>
      </c>
      <c r="AI1147" s="115" t="str">
        <f>IFERROR(IF(VLOOKUP($F1147,'Aircraft list'!$A$4:$G$39,5,FALSE)="YES",V1147,""),"")</f>
        <v/>
      </c>
      <c r="AJ1147" s="101"/>
      <c r="AK1147" s="101"/>
      <c r="AL1147" s="101"/>
      <c r="AM1147" s="102" t="str">
        <f>IFERROR(IF(VLOOKUP($F1147,'Aircraft list'!$A$4:$G$39,7,FALSE)="YES",N1147,""),"")</f>
        <v/>
      </c>
      <c r="AN1147" s="112"/>
      <c r="AO1147" s="101"/>
      <c r="AP1147" s="101"/>
      <c r="AQ1147" s="101"/>
      <c r="AR1147" s="111"/>
      <c r="AS1147" s="102"/>
      <c r="AT1147" s="102"/>
    </row>
    <row r="1148" spans="1:46" s="50" customFormat="1">
      <c r="A1148" s="84"/>
      <c r="B1148" s="75"/>
      <c r="C1148" s="76"/>
      <c r="D1148" s="77"/>
      <c r="E1148" s="73" t="str">
        <f t="shared" si="54"/>
        <v/>
      </c>
      <c r="F1148" s="79"/>
      <c r="G1148" s="80"/>
      <c r="H1148" s="50" t="str">
        <f>IFERROR(IF(VLOOKUP(F1148,'Aircraft list'!$A$4:$T$59, 3,FALSE)="YES", "ME", "SE" )," ")</f>
        <v xml:space="preserve"> </v>
      </c>
      <c r="I1148" s="80"/>
      <c r="J1148" s="81" t="str">
        <f ca="1">IFERROR(IF(AND(
MOD(C1148-fctlontodouble(VLOOKUP(B1148,#REF!,4,FALSE))/360,1)&gt;=MOD((((MID((MID((IF(ISERR(A1148),"",fctsoleil(A1148,fctlattodouble(VLOOKUP(B1148,#REF!,3,FALSE)),fctlontodouble(VLOOKUP(B1148,#REF!,4,FALSE)),FALSE))),1,4)),1,2))*60+MID((MID((IF(ISERR(A1148),"",fctsoleil(A1148,fctlattodouble(VLOOKUP(B1148,#REF!,3,FALSE)),fctlontodouble(VLOOKUP(B1148,#REF!,4,FALSE)),FALSE))),1,4)),3,4))/(60*24))-fctlontodouble(VLOOKUP(B1148,#REF!,4,FALSE))/360,1),
MOD(C1148-fctlontodouble(VLOOKUP(B1148,#REF!,4,FALSE))/360,1)&lt;MOD((((MID((MID((IF(ISERR(A1148),"",fctsoleil(A1148,fctlattodouble(VLOOKUP(B1148,#REF!,3,FALSE)),fctlontodouble(VLOOKUP(B1148,#REF!,4,FALSE)),FALSE))),7,4)),1,2))*60+MID((MID((IF(ISERR(A1148),"",fctsoleil(A1148,fctlattodouble(VLOOKUP(B1148,#REF!,3,FALSE)),fctlontodouble(VLOOKUP(B1148,#REF!,4,FALSE)),FALSE))),7,4)),3,4))/(60*24))-fctlontodouble(VLOOKUP(B1148,#REF!,4,FALSE))/360,1)
),1,""),"")</f>
        <v/>
      </c>
      <c r="K1148" s="82" t="str">
        <f t="shared" si="55"/>
        <v/>
      </c>
      <c r="L1148" s="79" t="str">
        <f ca="1">IFERROR(IF(AND(
MOD(E1148-fctlontodouble(VLOOKUP(D1148,#REF!,4,FALSE))/360,1)&gt;=MOD((((MID((MID((IF(ISERR(A1148),"",fctsoleil(A1148,fctlattodouble(VLOOKUP(D1148,#REF!,3,FALSE)),fctlontodouble(VLOOKUP(D1148,#REF!,4,FALSE)),FALSE))),1,4)),1,2))*60+MID((MID((IF(ISERR(A1148),"",fctsoleil(A1148,fctlattodouble(VLOOKUP(D1148,#REF!,3,FALSE)),fctlontodouble(VLOOKUP(D1148,#REF!,4,FALSE)),FALSE))),1,4)),3,4))/(60*24))-fctlontodouble(VLOOKUP(D1148,#REF!,4,FALSE))/360,1),
MOD(E1148-fctlontodouble(VLOOKUP(D1148,#REF!,4,FALSE))/360,1)&lt;MOD((((MID((MID((IF(ISERR(A1148),"",fctsoleil(A1148,fctlattodouble(VLOOKUP(D1148,#REF!,3,FALSE)),fctlontodouble(VLOOKUP(D1148,#REF!,4,FALSE)),FALSE))),7,4)),1,2))*60+MID((MID((IF(ISERR(A1148),"",fctsoleil(A1148,fctlattodouble(VLOOKUP(D1148,#REF!,3,FALSE)),fctlontodouble(VLOOKUP(D1148,#REF!,4,FALSE)),FALSE))),7,4)),3,4))/(60*24))-fctlontodouble(VLOOKUP(D1148,#REF!,4,FALSE))/360,1)
),1," "),"")</f>
        <v/>
      </c>
      <c r="M1148" s="79" t="str">
        <f t="shared" si="56"/>
        <v/>
      </c>
      <c r="N1148" s="94"/>
      <c r="O1148" s="83"/>
      <c r="P1148" s="95"/>
      <c r="Q1148" s="96"/>
      <c r="R1148" s="97" t="str">
        <f>IF(AND(A1148&lt;&gt;0,B1148&lt;&gt;0,D1148&lt;&gt;0,C1148&lt;&gt;0,N1148&lt;&gt;0),(vol_de_nuit(B1148,D1148,A1148,C1148,N1148/24)*24),"")</f>
        <v/>
      </c>
      <c r="S1148" s="98"/>
      <c r="T1148" s="95"/>
      <c r="U1148" s="99"/>
      <c r="V1148" s="100"/>
      <c r="W1148" s="101"/>
      <c r="X1148" s="116" t="str">
        <f>IFERROR(IF(AND(VLOOKUP($F1148,'Aircraft list'!$A$4:$G$39,2,FALSE)="YES",VLOOKUP($F1148,'Aircraft list'!$A$4:$G$39,4,FALSE)="YES"),T1148,""),"")</f>
        <v/>
      </c>
      <c r="Y1148" s="115" t="str">
        <f>IFERROR(IF(AND(VLOOKUP($F1148,'Aircraft list'!$A$4:$G$39,2,FALSE)="YES",VLOOKUP($F1148,'Aircraft list'!$A$4:$G$39,4,FALSE)="YES"),V1148,""),"")</f>
        <v/>
      </c>
      <c r="Z1148" s="116" t="str">
        <f>IFERROR(IF(AND(VLOOKUP($F1148,'Aircraft list'!$A$4:$G$39,3,FALSE)="YES",VLOOKUP($F1148,'Aircraft list'!$A$4:$G$39,4,FALSE)="YES"),T1148,""),"")</f>
        <v/>
      </c>
      <c r="AA1148" s="115" t="str">
        <f>IFERROR(IF(AND(VLOOKUP($F1148,'Aircraft list'!$A$4:$G$39,3,FALSE)="YES",VLOOKUP($F1148,'Aircraft list'!$A$4:$G$39,4,FALSE)="YES"),V1148,""),"")</f>
        <v/>
      </c>
      <c r="AB1148" s="116" t="str">
        <f>IFERROR(IF(AND(VLOOKUP($F1148,'Aircraft list'!$A$4:$G$39,2,FALSE)="YES",VLOOKUP($F1148,'Aircraft list'!$A$4:$G$39,6,FALSE)="YES"),T1148,""),"")</f>
        <v/>
      </c>
      <c r="AC1148" s="115" t="str">
        <f>IFERROR(IF(AND(VLOOKUP($F1148,'Aircraft list'!$A$4:$G$39,2,FALSE)="YES",VLOOKUP($F1148,'Aircraft list'!$A$4:$G$39,6,FALSE)="YES"),V1148,""),"")</f>
        <v/>
      </c>
      <c r="AD1148" s="116" t="str">
        <f>IFERROR(IF(AND(VLOOKUP($F1148,'Aircraft list'!$A$4:$G$39,3,FALSE)="YES",VLOOKUP($F1148,'Aircraft list'!$A$4:$G$39,6,FALSE)="YES"),T1148,""),"")</f>
        <v/>
      </c>
      <c r="AE1148" s="117" t="str">
        <f>IFERROR(IF(AND(VLOOKUP($F1148,'Aircraft list'!$A$4:$G$39,3,FALSE)="YES",VLOOKUP($F1148,'Aircraft list'!$A$4:$G$39,6,FALSE)="YES"),U1148,""),"")</f>
        <v/>
      </c>
      <c r="AF1148" s="115" t="str">
        <f>IFERROR(IF(AND(VLOOKUP($F1148,'Aircraft list'!$A$4:$G$39,3,FALSE)="YES",VLOOKUP($F1148,'Aircraft list'!$A$4:$G$39,6,FALSE)="YES"),V1148,""),"")</f>
        <v/>
      </c>
      <c r="AG1148" s="116" t="str">
        <f>IFERROR(IF(VLOOKUP($F1148,'Aircraft list'!$A$4:$G$39,5,FALSE)="YES",T1148,""),"")</f>
        <v/>
      </c>
      <c r="AH1148" s="117" t="str">
        <f>IFERROR(IF(VLOOKUP($F1148,'Aircraft list'!$A$4:$G$39,5,FALSE)="YES",U1148,""),"")</f>
        <v/>
      </c>
      <c r="AI1148" s="115" t="str">
        <f>IFERROR(IF(VLOOKUP($F1148,'Aircraft list'!$A$4:$G$39,5,FALSE)="YES",V1148,""),"")</f>
        <v/>
      </c>
      <c r="AJ1148" s="101"/>
      <c r="AK1148" s="101"/>
      <c r="AL1148" s="101"/>
      <c r="AM1148" s="102" t="str">
        <f>IFERROR(IF(VLOOKUP($F1148,'Aircraft list'!$A$4:$G$39,7,FALSE)="YES",N1148,""),"")</f>
        <v/>
      </c>
      <c r="AN1148" s="112"/>
      <c r="AO1148" s="101"/>
      <c r="AP1148" s="101"/>
      <c r="AQ1148" s="101"/>
      <c r="AR1148" s="111"/>
      <c r="AS1148" s="102"/>
      <c r="AT1148" s="102"/>
    </row>
    <row r="1149" spans="1:46" s="50" customFormat="1">
      <c r="A1149" s="84"/>
      <c r="B1149" s="75"/>
      <c r="C1149" s="76"/>
      <c r="D1149" s="77"/>
      <c r="E1149" s="73" t="str">
        <f t="shared" si="54"/>
        <v/>
      </c>
      <c r="F1149" s="79"/>
      <c r="G1149" s="80"/>
      <c r="H1149" s="50" t="str">
        <f>IFERROR(IF(VLOOKUP(F1149,'Aircraft list'!$A$4:$T$59, 3,FALSE)="YES", "ME", "SE" )," ")</f>
        <v xml:space="preserve"> </v>
      </c>
      <c r="I1149" s="80"/>
      <c r="J1149" s="81" t="str">
        <f ca="1">IFERROR(IF(AND(
MOD(C1149-fctlontodouble(VLOOKUP(B1149,#REF!,4,FALSE))/360,1)&gt;=MOD((((MID((MID((IF(ISERR(A1149),"",fctsoleil(A1149,fctlattodouble(VLOOKUP(B1149,#REF!,3,FALSE)),fctlontodouble(VLOOKUP(B1149,#REF!,4,FALSE)),FALSE))),1,4)),1,2))*60+MID((MID((IF(ISERR(A1149),"",fctsoleil(A1149,fctlattodouble(VLOOKUP(B1149,#REF!,3,FALSE)),fctlontodouble(VLOOKUP(B1149,#REF!,4,FALSE)),FALSE))),1,4)),3,4))/(60*24))-fctlontodouble(VLOOKUP(B1149,#REF!,4,FALSE))/360,1),
MOD(C1149-fctlontodouble(VLOOKUP(B1149,#REF!,4,FALSE))/360,1)&lt;MOD((((MID((MID((IF(ISERR(A1149),"",fctsoleil(A1149,fctlattodouble(VLOOKUP(B1149,#REF!,3,FALSE)),fctlontodouble(VLOOKUP(B1149,#REF!,4,FALSE)),FALSE))),7,4)),1,2))*60+MID((MID((IF(ISERR(A1149),"",fctsoleil(A1149,fctlattodouble(VLOOKUP(B1149,#REF!,3,FALSE)),fctlontodouble(VLOOKUP(B1149,#REF!,4,FALSE)),FALSE))),7,4)),3,4))/(60*24))-fctlontodouble(VLOOKUP(B1149,#REF!,4,FALSE))/360,1)
),1,""),"")</f>
        <v/>
      </c>
      <c r="K1149" s="82" t="str">
        <f t="shared" si="55"/>
        <v/>
      </c>
      <c r="L1149" s="79" t="str">
        <f ca="1">IFERROR(IF(AND(
MOD(E1149-fctlontodouble(VLOOKUP(D1149,#REF!,4,FALSE))/360,1)&gt;=MOD((((MID((MID((IF(ISERR(A1149),"",fctsoleil(A1149,fctlattodouble(VLOOKUP(D1149,#REF!,3,FALSE)),fctlontodouble(VLOOKUP(D1149,#REF!,4,FALSE)),FALSE))),1,4)),1,2))*60+MID((MID((IF(ISERR(A1149),"",fctsoleil(A1149,fctlattodouble(VLOOKUP(D1149,#REF!,3,FALSE)),fctlontodouble(VLOOKUP(D1149,#REF!,4,FALSE)),FALSE))),1,4)),3,4))/(60*24))-fctlontodouble(VLOOKUP(D1149,#REF!,4,FALSE))/360,1),
MOD(E1149-fctlontodouble(VLOOKUP(D1149,#REF!,4,FALSE))/360,1)&lt;MOD((((MID((MID((IF(ISERR(A1149),"",fctsoleil(A1149,fctlattodouble(VLOOKUP(D1149,#REF!,3,FALSE)),fctlontodouble(VLOOKUP(D1149,#REF!,4,FALSE)),FALSE))),7,4)),1,2))*60+MID((MID((IF(ISERR(A1149),"",fctsoleil(A1149,fctlattodouble(VLOOKUP(D1149,#REF!,3,FALSE)),fctlontodouble(VLOOKUP(D1149,#REF!,4,FALSE)),FALSE))),7,4)),3,4))/(60*24))-fctlontodouble(VLOOKUP(D1149,#REF!,4,FALSE))/360,1)
),1," "),"")</f>
        <v/>
      </c>
      <c r="M1149" s="79" t="str">
        <f t="shared" si="56"/>
        <v/>
      </c>
      <c r="N1149" s="94"/>
      <c r="O1149" s="83"/>
      <c r="P1149" s="95"/>
      <c r="Q1149" s="96"/>
      <c r="R1149" s="97" t="str">
        <f>IF(AND(A1149&lt;&gt;0,B1149&lt;&gt;0,D1149&lt;&gt;0,C1149&lt;&gt;0,N1149&lt;&gt;0),(vol_de_nuit(B1149,D1149,A1149,C1149,N1149/24)*24),"")</f>
        <v/>
      </c>
      <c r="S1149" s="98"/>
      <c r="T1149" s="95"/>
      <c r="U1149" s="99"/>
      <c r="V1149" s="100"/>
      <c r="W1149" s="101"/>
      <c r="X1149" s="116" t="str">
        <f>IFERROR(IF(AND(VLOOKUP($F1149,'Aircraft list'!$A$4:$G$39,2,FALSE)="YES",VLOOKUP($F1149,'Aircraft list'!$A$4:$G$39,4,FALSE)="YES"),T1149,""),"")</f>
        <v/>
      </c>
      <c r="Y1149" s="115" t="str">
        <f>IFERROR(IF(AND(VLOOKUP($F1149,'Aircraft list'!$A$4:$G$39,2,FALSE)="YES",VLOOKUP($F1149,'Aircraft list'!$A$4:$G$39,4,FALSE)="YES"),V1149,""),"")</f>
        <v/>
      </c>
      <c r="Z1149" s="116" t="str">
        <f>IFERROR(IF(AND(VLOOKUP($F1149,'Aircraft list'!$A$4:$G$39,3,FALSE)="YES",VLOOKUP($F1149,'Aircraft list'!$A$4:$G$39,4,FALSE)="YES"),T1149,""),"")</f>
        <v/>
      </c>
      <c r="AA1149" s="115" t="str">
        <f>IFERROR(IF(AND(VLOOKUP($F1149,'Aircraft list'!$A$4:$G$39,3,FALSE)="YES",VLOOKUP($F1149,'Aircraft list'!$A$4:$G$39,4,FALSE)="YES"),V1149,""),"")</f>
        <v/>
      </c>
      <c r="AB1149" s="116" t="str">
        <f>IFERROR(IF(AND(VLOOKUP($F1149,'Aircraft list'!$A$4:$G$39,2,FALSE)="YES",VLOOKUP($F1149,'Aircraft list'!$A$4:$G$39,6,FALSE)="YES"),T1149,""),"")</f>
        <v/>
      </c>
      <c r="AC1149" s="115" t="str">
        <f>IFERROR(IF(AND(VLOOKUP($F1149,'Aircraft list'!$A$4:$G$39,2,FALSE)="YES",VLOOKUP($F1149,'Aircraft list'!$A$4:$G$39,6,FALSE)="YES"),V1149,""),"")</f>
        <v/>
      </c>
      <c r="AD1149" s="116" t="str">
        <f>IFERROR(IF(AND(VLOOKUP($F1149,'Aircraft list'!$A$4:$G$39,3,FALSE)="YES",VLOOKUP($F1149,'Aircraft list'!$A$4:$G$39,6,FALSE)="YES"),T1149,""),"")</f>
        <v/>
      </c>
      <c r="AE1149" s="117" t="str">
        <f>IFERROR(IF(AND(VLOOKUP($F1149,'Aircraft list'!$A$4:$G$39,3,FALSE)="YES",VLOOKUP($F1149,'Aircraft list'!$A$4:$G$39,6,FALSE)="YES"),U1149,""),"")</f>
        <v/>
      </c>
      <c r="AF1149" s="115" t="str">
        <f>IFERROR(IF(AND(VLOOKUP($F1149,'Aircraft list'!$A$4:$G$39,3,FALSE)="YES",VLOOKUP($F1149,'Aircraft list'!$A$4:$G$39,6,FALSE)="YES"),V1149,""),"")</f>
        <v/>
      </c>
      <c r="AG1149" s="116" t="str">
        <f>IFERROR(IF(VLOOKUP($F1149,'Aircraft list'!$A$4:$G$39,5,FALSE)="YES",T1149,""),"")</f>
        <v/>
      </c>
      <c r="AH1149" s="117" t="str">
        <f>IFERROR(IF(VLOOKUP($F1149,'Aircraft list'!$A$4:$G$39,5,FALSE)="YES",U1149,""),"")</f>
        <v/>
      </c>
      <c r="AI1149" s="115" t="str">
        <f>IFERROR(IF(VLOOKUP($F1149,'Aircraft list'!$A$4:$G$39,5,FALSE)="YES",V1149,""),"")</f>
        <v/>
      </c>
      <c r="AJ1149" s="101"/>
      <c r="AK1149" s="101"/>
      <c r="AL1149" s="101"/>
      <c r="AM1149" s="102" t="str">
        <f>IFERROR(IF(VLOOKUP($F1149,'Aircraft list'!$A$4:$G$39,7,FALSE)="YES",N1149,""),"")</f>
        <v/>
      </c>
      <c r="AN1149" s="112"/>
      <c r="AO1149" s="101"/>
      <c r="AP1149" s="101"/>
      <c r="AQ1149" s="101"/>
      <c r="AR1149" s="111"/>
      <c r="AS1149" s="102"/>
      <c r="AT1149" s="102"/>
    </row>
    <row r="1150" spans="1:46" s="50" customFormat="1">
      <c r="A1150" s="84"/>
      <c r="B1150" s="75"/>
      <c r="C1150" s="76"/>
      <c r="D1150" s="77"/>
      <c r="E1150" s="73" t="str">
        <f t="shared" si="54"/>
        <v/>
      </c>
      <c r="F1150" s="79"/>
      <c r="G1150" s="80"/>
      <c r="H1150" s="50" t="str">
        <f>IFERROR(IF(VLOOKUP(F1150,'Aircraft list'!$A$4:$T$59, 3,FALSE)="YES", "ME", "SE" )," ")</f>
        <v xml:space="preserve"> </v>
      </c>
      <c r="I1150" s="80"/>
      <c r="J1150" s="81" t="str">
        <f ca="1">IFERROR(IF(AND(
MOD(C1150-fctlontodouble(VLOOKUP(B1150,#REF!,4,FALSE))/360,1)&gt;=MOD((((MID((MID((IF(ISERR(A1150),"",fctsoleil(A1150,fctlattodouble(VLOOKUP(B1150,#REF!,3,FALSE)),fctlontodouble(VLOOKUP(B1150,#REF!,4,FALSE)),FALSE))),1,4)),1,2))*60+MID((MID((IF(ISERR(A1150),"",fctsoleil(A1150,fctlattodouble(VLOOKUP(B1150,#REF!,3,FALSE)),fctlontodouble(VLOOKUP(B1150,#REF!,4,FALSE)),FALSE))),1,4)),3,4))/(60*24))-fctlontodouble(VLOOKUP(B1150,#REF!,4,FALSE))/360,1),
MOD(C1150-fctlontodouble(VLOOKUP(B1150,#REF!,4,FALSE))/360,1)&lt;MOD((((MID((MID((IF(ISERR(A1150),"",fctsoleil(A1150,fctlattodouble(VLOOKUP(B1150,#REF!,3,FALSE)),fctlontodouble(VLOOKUP(B1150,#REF!,4,FALSE)),FALSE))),7,4)),1,2))*60+MID((MID((IF(ISERR(A1150),"",fctsoleil(A1150,fctlattodouble(VLOOKUP(B1150,#REF!,3,FALSE)),fctlontodouble(VLOOKUP(B1150,#REF!,4,FALSE)),FALSE))),7,4)),3,4))/(60*24))-fctlontodouble(VLOOKUP(B1150,#REF!,4,FALSE))/360,1)
),1,""),"")</f>
        <v/>
      </c>
      <c r="K1150" s="82" t="str">
        <f t="shared" si="55"/>
        <v/>
      </c>
      <c r="L1150" s="79" t="str">
        <f ca="1">IFERROR(IF(AND(
MOD(E1150-fctlontodouble(VLOOKUP(D1150,#REF!,4,FALSE))/360,1)&gt;=MOD((((MID((MID((IF(ISERR(A1150),"",fctsoleil(A1150,fctlattodouble(VLOOKUP(D1150,#REF!,3,FALSE)),fctlontodouble(VLOOKUP(D1150,#REF!,4,FALSE)),FALSE))),1,4)),1,2))*60+MID((MID((IF(ISERR(A1150),"",fctsoleil(A1150,fctlattodouble(VLOOKUP(D1150,#REF!,3,FALSE)),fctlontodouble(VLOOKUP(D1150,#REF!,4,FALSE)),FALSE))),1,4)),3,4))/(60*24))-fctlontodouble(VLOOKUP(D1150,#REF!,4,FALSE))/360,1),
MOD(E1150-fctlontodouble(VLOOKUP(D1150,#REF!,4,FALSE))/360,1)&lt;MOD((((MID((MID((IF(ISERR(A1150),"",fctsoleil(A1150,fctlattodouble(VLOOKUP(D1150,#REF!,3,FALSE)),fctlontodouble(VLOOKUP(D1150,#REF!,4,FALSE)),FALSE))),7,4)),1,2))*60+MID((MID((IF(ISERR(A1150),"",fctsoleil(A1150,fctlattodouble(VLOOKUP(D1150,#REF!,3,FALSE)),fctlontodouble(VLOOKUP(D1150,#REF!,4,FALSE)),FALSE))),7,4)),3,4))/(60*24))-fctlontodouble(VLOOKUP(D1150,#REF!,4,FALSE))/360,1)
),1," "),"")</f>
        <v/>
      </c>
      <c r="M1150" s="79" t="str">
        <f t="shared" si="56"/>
        <v/>
      </c>
      <c r="N1150" s="94"/>
      <c r="O1150" s="83"/>
      <c r="P1150" s="95"/>
      <c r="Q1150" s="96"/>
      <c r="R1150" s="97" t="str">
        <f>IF(AND(A1150&lt;&gt;0,B1150&lt;&gt;0,D1150&lt;&gt;0,C1150&lt;&gt;0,N1150&lt;&gt;0),(vol_de_nuit(B1150,D1150,A1150,C1150,N1150/24)*24),"")</f>
        <v/>
      </c>
      <c r="S1150" s="98"/>
      <c r="T1150" s="95"/>
      <c r="U1150" s="99"/>
      <c r="V1150" s="100"/>
      <c r="W1150" s="101"/>
      <c r="X1150" s="116" t="str">
        <f>IFERROR(IF(AND(VLOOKUP($F1150,'Aircraft list'!$A$4:$G$39,2,FALSE)="YES",VLOOKUP($F1150,'Aircraft list'!$A$4:$G$39,4,FALSE)="YES"),T1150,""),"")</f>
        <v/>
      </c>
      <c r="Y1150" s="115" t="str">
        <f>IFERROR(IF(AND(VLOOKUP($F1150,'Aircraft list'!$A$4:$G$39,2,FALSE)="YES",VLOOKUP($F1150,'Aircraft list'!$A$4:$G$39,4,FALSE)="YES"),V1150,""),"")</f>
        <v/>
      </c>
      <c r="Z1150" s="116" t="str">
        <f>IFERROR(IF(AND(VLOOKUP($F1150,'Aircraft list'!$A$4:$G$39,3,FALSE)="YES",VLOOKUP($F1150,'Aircraft list'!$A$4:$G$39,4,FALSE)="YES"),T1150,""),"")</f>
        <v/>
      </c>
      <c r="AA1150" s="115" t="str">
        <f>IFERROR(IF(AND(VLOOKUP($F1150,'Aircraft list'!$A$4:$G$39,3,FALSE)="YES",VLOOKUP($F1150,'Aircraft list'!$A$4:$G$39,4,FALSE)="YES"),V1150,""),"")</f>
        <v/>
      </c>
      <c r="AB1150" s="116" t="str">
        <f>IFERROR(IF(AND(VLOOKUP($F1150,'Aircraft list'!$A$4:$G$39,2,FALSE)="YES",VLOOKUP($F1150,'Aircraft list'!$A$4:$G$39,6,FALSE)="YES"),T1150,""),"")</f>
        <v/>
      </c>
      <c r="AC1150" s="115" t="str">
        <f>IFERROR(IF(AND(VLOOKUP($F1150,'Aircraft list'!$A$4:$G$39,2,FALSE)="YES",VLOOKUP($F1150,'Aircraft list'!$A$4:$G$39,6,FALSE)="YES"),V1150,""),"")</f>
        <v/>
      </c>
      <c r="AD1150" s="116" t="str">
        <f>IFERROR(IF(AND(VLOOKUP($F1150,'Aircraft list'!$A$4:$G$39,3,FALSE)="YES",VLOOKUP($F1150,'Aircraft list'!$A$4:$G$39,6,FALSE)="YES"),T1150,""),"")</f>
        <v/>
      </c>
      <c r="AE1150" s="117" t="str">
        <f>IFERROR(IF(AND(VLOOKUP($F1150,'Aircraft list'!$A$4:$G$39,3,FALSE)="YES",VLOOKUP($F1150,'Aircraft list'!$A$4:$G$39,6,FALSE)="YES"),U1150,""),"")</f>
        <v/>
      </c>
      <c r="AF1150" s="115" t="str">
        <f>IFERROR(IF(AND(VLOOKUP($F1150,'Aircraft list'!$A$4:$G$39,3,FALSE)="YES",VLOOKUP($F1150,'Aircraft list'!$A$4:$G$39,6,FALSE)="YES"),V1150,""),"")</f>
        <v/>
      </c>
      <c r="AG1150" s="116" t="str">
        <f>IFERROR(IF(VLOOKUP($F1150,'Aircraft list'!$A$4:$G$39,5,FALSE)="YES",T1150,""),"")</f>
        <v/>
      </c>
      <c r="AH1150" s="117" t="str">
        <f>IFERROR(IF(VLOOKUP($F1150,'Aircraft list'!$A$4:$G$39,5,FALSE)="YES",U1150,""),"")</f>
        <v/>
      </c>
      <c r="AI1150" s="115" t="str">
        <f>IFERROR(IF(VLOOKUP($F1150,'Aircraft list'!$A$4:$G$39,5,FALSE)="YES",V1150,""),"")</f>
        <v/>
      </c>
      <c r="AJ1150" s="101"/>
      <c r="AK1150" s="101"/>
      <c r="AL1150" s="101"/>
      <c r="AM1150" s="102" t="str">
        <f>IFERROR(IF(VLOOKUP($F1150,'Aircraft list'!$A$4:$G$39,7,FALSE)="YES",N1150,""),"")</f>
        <v/>
      </c>
      <c r="AN1150" s="112"/>
      <c r="AO1150" s="101"/>
      <c r="AP1150" s="101"/>
      <c r="AQ1150" s="101"/>
      <c r="AR1150" s="111"/>
      <c r="AS1150" s="102"/>
      <c r="AT1150" s="102"/>
    </row>
    <row r="1151" spans="1:46" s="50" customFormat="1">
      <c r="A1151" s="84"/>
      <c r="B1151" s="75"/>
      <c r="C1151" s="76"/>
      <c r="D1151" s="77"/>
      <c r="E1151" s="73" t="str">
        <f t="shared" si="54"/>
        <v/>
      </c>
      <c r="F1151" s="79"/>
      <c r="G1151" s="80"/>
      <c r="H1151" s="50" t="str">
        <f>IFERROR(IF(VLOOKUP(F1151,'Aircraft list'!$A$4:$T$59, 3,FALSE)="YES", "ME", "SE" )," ")</f>
        <v xml:space="preserve"> </v>
      </c>
      <c r="I1151" s="80"/>
      <c r="J1151" s="81" t="str">
        <f ca="1">IFERROR(IF(AND(
MOD(C1151-fctlontodouble(VLOOKUP(B1151,#REF!,4,FALSE))/360,1)&gt;=MOD((((MID((MID((IF(ISERR(A1151),"",fctsoleil(A1151,fctlattodouble(VLOOKUP(B1151,#REF!,3,FALSE)),fctlontodouble(VLOOKUP(B1151,#REF!,4,FALSE)),FALSE))),1,4)),1,2))*60+MID((MID((IF(ISERR(A1151),"",fctsoleil(A1151,fctlattodouble(VLOOKUP(B1151,#REF!,3,FALSE)),fctlontodouble(VLOOKUP(B1151,#REF!,4,FALSE)),FALSE))),1,4)),3,4))/(60*24))-fctlontodouble(VLOOKUP(B1151,#REF!,4,FALSE))/360,1),
MOD(C1151-fctlontodouble(VLOOKUP(B1151,#REF!,4,FALSE))/360,1)&lt;MOD((((MID((MID((IF(ISERR(A1151),"",fctsoleil(A1151,fctlattodouble(VLOOKUP(B1151,#REF!,3,FALSE)),fctlontodouble(VLOOKUP(B1151,#REF!,4,FALSE)),FALSE))),7,4)),1,2))*60+MID((MID((IF(ISERR(A1151),"",fctsoleil(A1151,fctlattodouble(VLOOKUP(B1151,#REF!,3,FALSE)),fctlontodouble(VLOOKUP(B1151,#REF!,4,FALSE)),FALSE))),7,4)),3,4))/(60*24))-fctlontodouble(VLOOKUP(B1151,#REF!,4,FALSE))/360,1)
),1,""),"")</f>
        <v/>
      </c>
      <c r="K1151" s="82" t="str">
        <f t="shared" si="55"/>
        <v/>
      </c>
      <c r="L1151" s="79" t="str">
        <f ca="1">IFERROR(IF(AND(
MOD(E1151-fctlontodouble(VLOOKUP(D1151,#REF!,4,FALSE))/360,1)&gt;=MOD((((MID((MID((IF(ISERR(A1151),"",fctsoleil(A1151,fctlattodouble(VLOOKUP(D1151,#REF!,3,FALSE)),fctlontodouble(VLOOKUP(D1151,#REF!,4,FALSE)),FALSE))),1,4)),1,2))*60+MID((MID((IF(ISERR(A1151),"",fctsoleil(A1151,fctlattodouble(VLOOKUP(D1151,#REF!,3,FALSE)),fctlontodouble(VLOOKUP(D1151,#REF!,4,FALSE)),FALSE))),1,4)),3,4))/(60*24))-fctlontodouble(VLOOKUP(D1151,#REF!,4,FALSE))/360,1),
MOD(E1151-fctlontodouble(VLOOKUP(D1151,#REF!,4,FALSE))/360,1)&lt;MOD((((MID((MID((IF(ISERR(A1151),"",fctsoleil(A1151,fctlattodouble(VLOOKUP(D1151,#REF!,3,FALSE)),fctlontodouble(VLOOKUP(D1151,#REF!,4,FALSE)),FALSE))),7,4)),1,2))*60+MID((MID((IF(ISERR(A1151),"",fctsoleil(A1151,fctlattodouble(VLOOKUP(D1151,#REF!,3,FALSE)),fctlontodouble(VLOOKUP(D1151,#REF!,4,FALSE)),FALSE))),7,4)),3,4))/(60*24))-fctlontodouble(VLOOKUP(D1151,#REF!,4,FALSE))/360,1)
),1," "),"")</f>
        <v/>
      </c>
      <c r="M1151" s="79" t="str">
        <f t="shared" si="56"/>
        <v/>
      </c>
      <c r="N1151" s="94"/>
      <c r="O1151" s="83"/>
      <c r="P1151" s="95"/>
      <c r="Q1151" s="96"/>
      <c r="R1151" s="97" t="str">
        <f>IF(AND(A1151&lt;&gt;0,B1151&lt;&gt;0,D1151&lt;&gt;0,C1151&lt;&gt;0,N1151&lt;&gt;0),(vol_de_nuit(B1151,D1151,A1151,C1151,N1151/24)*24),"")</f>
        <v/>
      </c>
      <c r="S1151" s="98"/>
      <c r="T1151" s="95"/>
      <c r="U1151" s="99"/>
      <c r="V1151" s="100"/>
      <c r="W1151" s="101"/>
      <c r="X1151" s="116" t="str">
        <f>IFERROR(IF(AND(VLOOKUP($F1151,'Aircraft list'!$A$4:$G$39,2,FALSE)="YES",VLOOKUP($F1151,'Aircraft list'!$A$4:$G$39,4,FALSE)="YES"),T1151,""),"")</f>
        <v/>
      </c>
      <c r="Y1151" s="115" t="str">
        <f>IFERROR(IF(AND(VLOOKUP($F1151,'Aircraft list'!$A$4:$G$39,2,FALSE)="YES",VLOOKUP($F1151,'Aircraft list'!$A$4:$G$39,4,FALSE)="YES"),V1151,""),"")</f>
        <v/>
      </c>
      <c r="Z1151" s="116" t="str">
        <f>IFERROR(IF(AND(VLOOKUP($F1151,'Aircraft list'!$A$4:$G$39,3,FALSE)="YES",VLOOKUP($F1151,'Aircraft list'!$A$4:$G$39,4,FALSE)="YES"),T1151,""),"")</f>
        <v/>
      </c>
      <c r="AA1151" s="115" t="str">
        <f>IFERROR(IF(AND(VLOOKUP($F1151,'Aircraft list'!$A$4:$G$39,3,FALSE)="YES",VLOOKUP($F1151,'Aircraft list'!$A$4:$G$39,4,FALSE)="YES"),V1151,""),"")</f>
        <v/>
      </c>
      <c r="AB1151" s="116" t="str">
        <f>IFERROR(IF(AND(VLOOKUP($F1151,'Aircraft list'!$A$4:$G$39,2,FALSE)="YES",VLOOKUP($F1151,'Aircraft list'!$A$4:$G$39,6,FALSE)="YES"),T1151,""),"")</f>
        <v/>
      </c>
      <c r="AC1151" s="115" t="str">
        <f>IFERROR(IF(AND(VLOOKUP($F1151,'Aircraft list'!$A$4:$G$39,2,FALSE)="YES",VLOOKUP($F1151,'Aircraft list'!$A$4:$G$39,6,FALSE)="YES"),V1151,""),"")</f>
        <v/>
      </c>
      <c r="AD1151" s="116" t="str">
        <f>IFERROR(IF(AND(VLOOKUP($F1151,'Aircraft list'!$A$4:$G$39,3,FALSE)="YES",VLOOKUP($F1151,'Aircraft list'!$A$4:$G$39,6,FALSE)="YES"),T1151,""),"")</f>
        <v/>
      </c>
      <c r="AE1151" s="117" t="str">
        <f>IFERROR(IF(AND(VLOOKUP($F1151,'Aircraft list'!$A$4:$G$39,3,FALSE)="YES",VLOOKUP($F1151,'Aircraft list'!$A$4:$G$39,6,FALSE)="YES"),U1151,""),"")</f>
        <v/>
      </c>
      <c r="AF1151" s="115" t="str">
        <f>IFERROR(IF(AND(VLOOKUP($F1151,'Aircraft list'!$A$4:$G$39,3,FALSE)="YES",VLOOKUP($F1151,'Aircraft list'!$A$4:$G$39,6,FALSE)="YES"),V1151,""),"")</f>
        <v/>
      </c>
      <c r="AG1151" s="116" t="str">
        <f>IFERROR(IF(VLOOKUP($F1151,'Aircraft list'!$A$4:$G$39,5,FALSE)="YES",T1151,""),"")</f>
        <v/>
      </c>
      <c r="AH1151" s="117" t="str">
        <f>IFERROR(IF(VLOOKUP($F1151,'Aircraft list'!$A$4:$G$39,5,FALSE)="YES",U1151,""),"")</f>
        <v/>
      </c>
      <c r="AI1151" s="115" t="str">
        <f>IFERROR(IF(VLOOKUP($F1151,'Aircraft list'!$A$4:$G$39,5,FALSE)="YES",V1151,""),"")</f>
        <v/>
      </c>
      <c r="AJ1151" s="101"/>
      <c r="AK1151" s="101"/>
      <c r="AL1151" s="101"/>
      <c r="AM1151" s="102" t="str">
        <f>IFERROR(IF(VLOOKUP($F1151,'Aircraft list'!$A$4:$G$39,7,FALSE)="YES",N1151,""),"")</f>
        <v/>
      </c>
      <c r="AN1151" s="112"/>
      <c r="AO1151" s="101"/>
      <c r="AP1151" s="101"/>
      <c r="AQ1151" s="101"/>
      <c r="AR1151" s="111"/>
      <c r="AS1151" s="102"/>
      <c r="AT1151" s="102"/>
    </row>
    <row r="1152" spans="1:46" s="50" customFormat="1">
      <c r="A1152" s="84"/>
      <c r="B1152" s="75"/>
      <c r="C1152" s="76"/>
      <c r="D1152" s="77"/>
      <c r="E1152" s="73" t="str">
        <f t="shared" si="54"/>
        <v/>
      </c>
      <c r="F1152" s="79"/>
      <c r="G1152" s="80"/>
      <c r="H1152" s="50" t="str">
        <f>IFERROR(IF(VLOOKUP(F1152,'Aircraft list'!$A$4:$T$59, 3,FALSE)="YES", "ME", "SE" )," ")</f>
        <v xml:space="preserve"> </v>
      </c>
      <c r="I1152" s="80"/>
      <c r="J1152" s="81" t="str">
        <f ca="1">IFERROR(IF(AND(
MOD(C1152-fctlontodouble(VLOOKUP(B1152,#REF!,4,FALSE))/360,1)&gt;=MOD((((MID((MID((IF(ISERR(A1152),"",fctsoleil(A1152,fctlattodouble(VLOOKUP(B1152,#REF!,3,FALSE)),fctlontodouble(VLOOKUP(B1152,#REF!,4,FALSE)),FALSE))),1,4)),1,2))*60+MID((MID((IF(ISERR(A1152),"",fctsoleil(A1152,fctlattodouble(VLOOKUP(B1152,#REF!,3,FALSE)),fctlontodouble(VLOOKUP(B1152,#REF!,4,FALSE)),FALSE))),1,4)),3,4))/(60*24))-fctlontodouble(VLOOKUP(B1152,#REF!,4,FALSE))/360,1),
MOD(C1152-fctlontodouble(VLOOKUP(B1152,#REF!,4,FALSE))/360,1)&lt;MOD((((MID((MID((IF(ISERR(A1152),"",fctsoleil(A1152,fctlattodouble(VLOOKUP(B1152,#REF!,3,FALSE)),fctlontodouble(VLOOKUP(B1152,#REF!,4,FALSE)),FALSE))),7,4)),1,2))*60+MID((MID((IF(ISERR(A1152),"",fctsoleil(A1152,fctlattodouble(VLOOKUP(B1152,#REF!,3,FALSE)),fctlontodouble(VLOOKUP(B1152,#REF!,4,FALSE)),FALSE))),7,4)),3,4))/(60*24))-fctlontodouble(VLOOKUP(B1152,#REF!,4,FALSE))/360,1)
),1,""),"")</f>
        <v/>
      </c>
      <c r="K1152" s="82" t="str">
        <f t="shared" si="55"/>
        <v/>
      </c>
      <c r="L1152" s="79" t="str">
        <f ca="1">IFERROR(IF(AND(
MOD(E1152-fctlontodouble(VLOOKUP(D1152,#REF!,4,FALSE))/360,1)&gt;=MOD((((MID((MID((IF(ISERR(A1152),"",fctsoleil(A1152,fctlattodouble(VLOOKUP(D1152,#REF!,3,FALSE)),fctlontodouble(VLOOKUP(D1152,#REF!,4,FALSE)),FALSE))),1,4)),1,2))*60+MID((MID((IF(ISERR(A1152),"",fctsoleil(A1152,fctlattodouble(VLOOKUP(D1152,#REF!,3,FALSE)),fctlontodouble(VLOOKUP(D1152,#REF!,4,FALSE)),FALSE))),1,4)),3,4))/(60*24))-fctlontodouble(VLOOKUP(D1152,#REF!,4,FALSE))/360,1),
MOD(E1152-fctlontodouble(VLOOKUP(D1152,#REF!,4,FALSE))/360,1)&lt;MOD((((MID((MID((IF(ISERR(A1152),"",fctsoleil(A1152,fctlattodouble(VLOOKUP(D1152,#REF!,3,FALSE)),fctlontodouble(VLOOKUP(D1152,#REF!,4,FALSE)),FALSE))),7,4)),1,2))*60+MID((MID((IF(ISERR(A1152),"",fctsoleil(A1152,fctlattodouble(VLOOKUP(D1152,#REF!,3,FALSE)),fctlontodouble(VLOOKUP(D1152,#REF!,4,FALSE)),FALSE))),7,4)),3,4))/(60*24))-fctlontodouble(VLOOKUP(D1152,#REF!,4,FALSE))/360,1)
),1," "),"")</f>
        <v/>
      </c>
      <c r="M1152" s="79" t="str">
        <f t="shared" si="56"/>
        <v/>
      </c>
      <c r="N1152" s="94"/>
      <c r="O1152" s="83"/>
      <c r="P1152" s="95"/>
      <c r="Q1152" s="96"/>
      <c r="R1152" s="97" t="str">
        <f>IF(AND(A1152&lt;&gt;0,B1152&lt;&gt;0,D1152&lt;&gt;0,C1152&lt;&gt;0,N1152&lt;&gt;0),(vol_de_nuit(B1152,D1152,A1152,C1152,N1152/24)*24),"")</f>
        <v/>
      </c>
      <c r="S1152" s="98"/>
      <c r="T1152" s="95"/>
      <c r="U1152" s="99"/>
      <c r="V1152" s="100"/>
      <c r="W1152" s="101"/>
      <c r="X1152" s="116" t="str">
        <f>IFERROR(IF(AND(VLOOKUP($F1152,'Aircraft list'!$A$4:$G$39,2,FALSE)="YES",VLOOKUP($F1152,'Aircraft list'!$A$4:$G$39,4,FALSE)="YES"),T1152,""),"")</f>
        <v/>
      </c>
      <c r="Y1152" s="115" t="str">
        <f>IFERROR(IF(AND(VLOOKUP($F1152,'Aircraft list'!$A$4:$G$39,2,FALSE)="YES",VLOOKUP($F1152,'Aircraft list'!$A$4:$G$39,4,FALSE)="YES"),V1152,""),"")</f>
        <v/>
      </c>
      <c r="Z1152" s="116" t="str">
        <f>IFERROR(IF(AND(VLOOKUP($F1152,'Aircraft list'!$A$4:$G$39,3,FALSE)="YES",VLOOKUP($F1152,'Aircraft list'!$A$4:$G$39,4,FALSE)="YES"),T1152,""),"")</f>
        <v/>
      </c>
      <c r="AA1152" s="115" t="str">
        <f>IFERROR(IF(AND(VLOOKUP($F1152,'Aircraft list'!$A$4:$G$39,3,FALSE)="YES",VLOOKUP($F1152,'Aircraft list'!$A$4:$G$39,4,FALSE)="YES"),V1152,""),"")</f>
        <v/>
      </c>
      <c r="AB1152" s="116" t="str">
        <f>IFERROR(IF(AND(VLOOKUP($F1152,'Aircraft list'!$A$4:$G$39,2,FALSE)="YES",VLOOKUP($F1152,'Aircraft list'!$A$4:$G$39,6,FALSE)="YES"),T1152,""),"")</f>
        <v/>
      </c>
      <c r="AC1152" s="115" t="str">
        <f>IFERROR(IF(AND(VLOOKUP($F1152,'Aircraft list'!$A$4:$G$39,2,FALSE)="YES",VLOOKUP($F1152,'Aircraft list'!$A$4:$G$39,6,FALSE)="YES"),V1152,""),"")</f>
        <v/>
      </c>
      <c r="AD1152" s="116" t="str">
        <f>IFERROR(IF(AND(VLOOKUP($F1152,'Aircraft list'!$A$4:$G$39,3,FALSE)="YES",VLOOKUP($F1152,'Aircraft list'!$A$4:$G$39,6,FALSE)="YES"),T1152,""),"")</f>
        <v/>
      </c>
      <c r="AE1152" s="117" t="str">
        <f>IFERROR(IF(AND(VLOOKUP($F1152,'Aircraft list'!$A$4:$G$39,3,FALSE)="YES",VLOOKUP($F1152,'Aircraft list'!$A$4:$G$39,6,FALSE)="YES"),U1152,""),"")</f>
        <v/>
      </c>
      <c r="AF1152" s="115" t="str">
        <f>IFERROR(IF(AND(VLOOKUP($F1152,'Aircraft list'!$A$4:$G$39,3,FALSE)="YES",VLOOKUP($F1152,'Aircraft list'!$A$4:$G$39,6,FALSE)="YES"),V1152,""),"")</f>
        <v/>
      </c>
      <c r="AG1152" s="116" t="str">
        <f>IFERROR(IF(VLOOKUP($F1152,'Aircraft list'!$A$4:$G$39,5,FALSE)="YES",T1152,""),"")</f>
        <v/>
      </c>
      <c r="AH1152" s="117" t="str">
        <f>IFERROR(IF(VLOOKUP($F1152,'Aircraft list'!$A$4:$G$39,5,FALSE)="YES",U1152,""),"")</f>
        <v/>
      </c>
      <c r="AI1152" s="115" t="str">
        <f>IFERROR(IF(VLOOKUP($F1152,'Aircraft list'!$A$4:$G$39,5,FALSE)="YES",V1152,""),"")</f>
        <v/>
      </c>
      <c r="AJ1152" s="101"/>
      <c r="AK1152" s="101"/>
      <c r="AL1152" s="101"/>
      <c r="AM1152" s="102" t="str">
        <f>IFERROR(IF(VLOOKUP($F1152,'Aircraft list'!$A$4:$G$39,7,FALSE)="YES",N1152,""),"")</f>
        <v/>
      </c>
      <c r="AN1152" s="112"/>
      <c r="AO1152" s="101"/>
      <c r="AP1152" s="101"/>
      <c r="AQ1152" s="101"/>
      <c r="AR1152" s="111"/>
      <c r="AS1152" s="102"/>
      <c r="AT1152" s="102"/>
    </row>
    <row r="1153" spans="1:46" s="50" customFormat="1">
      <c r="A1153" s="84"/>
      <c r="B1153" s="75"/>
      <c r="C1153" s="76"/>
      <c r="D1153" s="77"/>
      <c r="E1153" s="73" t="str">
        <f t="shared" si="54"/>
        <v/>
      </c>
      <c r="F1153" s="79"/>
      <c r="G1153" s="80"/>
      <c r="H1153" s="50" t="str">
        <f>IFERROR(IF(VLOOKUP(F1153,'Aircraft list'!$A$4:$T$59, 3,FALSE)="YES", "ME", "SE" )," ")</f>
        <v xml:space="preserve"> </v>
      </c>
      <c r="I1153" s="80"/>
      <c r="J1153" s="81" t="str">
        <f ca="1">IFERROR(IF(AND(
MOD(C1153-fctlontodouble(VLOOKUP(B1153,#REF!,4,FALSE))/360,1)&gt;=MOD((((MID((MID((IF(ISERR(A1153),"",fctsoleil(A1153,fctlattodouble(VLOOKUP(B1153,#REF!,3,FALSE)),fctlontodouble(VLOOKUP(B1153,#REF!,4,FALSE)),FALSE))),1,4)),1,2))*60+MID((MID((IF(ISERR(A1153),"",fctsoleil(A1153,fctlattodouble(VLOOKUP(B1153,#REF!,3,FALSE)),fctlontodouble(VLOOKUP(B1153,#REF!,4,FALSE)),FALSE))),1,4)),3,4))/(60*24))-fctlontodouble(VLOOKUP(B1153,#REF!,4,FALSE))/360,1),
MOD(C1153-fctlontodouble(VLOOKUP(B1153,#REF!,4,FALSE))/360,1)&lt;MOD((((MID((MID((IF(ISERR(A1153),"",fctsoleil(A1153,fctlattodouble(VLOOKUP(B1153,#REF!,3,FALSE)),fctlontodouble(VLOOKUP(B1153,#REF!,4,FALSE)),FALSE))),7,4)),1,2))*60+MID((MID((IF(ISERR(A1153),"",fctsoleil(A1153,fctlattodouble(VLOOKUP(B1153,#REF!,3,FALSE)),fctlontodouble(VLOOKUP(B1153,#REF!,4,FALSE)),FALSE))),7,4)),3,4))/(60*24))-fctlontodouble(VLOOKUP(B1153,#REF!,4,FALSE))/360,1)
),1,""),"")</f>
        <v/>
      </c>
      <c r="K1153" s="82" t="str">
        <f t="shared" si="55"/>
        <v/>
      </c>
      <c r="L1153" s="79" t="str">
        <f ca="1">IFERROR(IF(AND(
MOD(E1153-fctlontodouble(VLOOKUP(D1153,#REF!,4,FALSE))/360,1)&gt;=MOD((((MID((MID((IF(ISERR(A1153),"",fctsoleil(A1153,fctlattodouble(VLOOKUP(D1153,#REF!,3,FALSE)),fctlontodouble(VLOOKUP(D1153,#REF!,4,FALSE)),FALSE))),1,4)),1,2))*60+MID((MID((IF(ISERR(A1153),"",fctsoleil(A1153,fctlattodouble(VLOOKUP(D1153,#REF!,3,FALSE)),fctlontodouble(VLOOKUP(D1153,#REF!,4,FALSE)),FALSE))),1,4)),3,4))/(60*24))-fctlontodouble(VLOOKUP(D1153,#REF!,4,FALSE))/360,1),
MOD(E1153-fctlontodouble(VLOOKUP(D1153,#REF!,4,FALSE))/360,1)&lt;MOD((((MID((MID((IF(ISERR(A1153),"",fctsoleil(A1153,fctlattodouble(VLOOKUP(D1153,#REF!,3,FALSE)),fctlontodouble(VLOOKUP(D1153,#REF!,4,FALSE)),FALSE))),7,4)),1,2))*60+MID((MID((IF(ISERR(A1153),"",fctsoleil(A1153,fctlattodouble(VLOOKUP(D1153,#REF!,3,FALSE)),fctlontodouble(VLOOKUP(D1153,#REF!,4,FALSE)),FALSE))),7,4)),3,4))/(60*24))-fctlontodouble(VLOOKUP(D1153,#REF!,4,FALSE))/360,1)
),1," "),"")</f>
        <v/>
      </c>
      <c r="M1153" s="79" t="str">
        <f t="shared" si="56"/>
        <v/>
      </c>
      <c r="N1153" s="94"/>
      <c r="O1153" s="83"/>
      <c r="P1153" s="95"/>
      <c r="Q1153" s="96"/>
      <c r="R1153" s="97" t="str">
        <f>IF(AND(A1153&lt;&gt;0,B1153&lt;&gt;0,D1153&lt;&gt;0,C1153&lt;&gt;0,N1153&lt;&gt;0),(vol_de_nuit(B1153,D1153,A1153,C1153,N1153/24)*24),"")</f>
        <v/>
      </c>
      <c r="S1153" s="98"/>
      <c r="T1153" s="95"/>
      <c r="U1153" s="99"/>
      <c r="V1153" s="100"/>
      <c r="W1153" s="101"/>
      <c r="X1153" s="116" t="str">
        <f>IFERROR(IF(AND(VLOOKUP($F1153,'Aircraft list'!$A$4:$G$39,2,FALSE)="YES",VLOOKUP($F1153,'Aircraft list'!$A$4:$G$39,4,FALSE)="YES"),T1153,""),"")</f>
        <v/>
      </c>
      <c r="Y1153" s="115" t="str">
        <f>IFERROR(IF(AND(VLOOKUP($F1153,'Aircraft list'!$A$4:$G$39,2,FALSE)="YES",VLOOKUP($F1153,'Aircraft list'!$A$4:$G$39,4,FALSE)="YES"),V1153,""),"")</f>
        <v/>
      </c>
      <c r="Z1153" s="116" t="str">
        <f>IFERROR(IF(AND(VLOOKUP($F1153,'Aircraft list'!$A$4:$G$39,3,FALSE)="YES",VLOOKUP($F1153,'Aircraft list'!$A$4:$G$39,4,FALSE)="YES"),T1153,""),"")</f>
        <v/>
      </c>
      <c r="AA1153" s="115" t="str">
        <f>IFERROR(IF(AND(VLOOKUP($F1153,'Aircraft list'!$A$4:$G$39,3,FALSE)="YES",VLOOKUP($F1153,'Aircraft list'!$A$4:$G$39,4,FALSE)="YES"),V1153,""),"")</f>
        <v/>
      </c>
      <c r="AB1153" s="116" t="str">
        <f>IFERROR(IF(AND(VLOOKUP($F1153,'Aircraft list'!$A$4:$G$39,2,FALSE)="YES",VLOOKUP($F1153,'Aircraft list'!$A$4:$G$39,6,FALSE)="YES"),T1153,""),"")</f>
        <v/>
      </c>
      <c r="AC1153" s="115" t="str">
        <f>IFERROR(IF(AND(VLOOKUP($F1153,'Aircraft list'!$A$4:$G$39,2,FALSE)="YES",VLOOKUP($F1153,'Aircraft list'!$A$4:$G$39,6,FALSE)="YES"),V1153,""),"")</f>
        <v/>
      </c>
      <c r="AD1153" s="116" t="str">
        <f>IFERROR(IF(AND(VLOOKUP($F1153,'Aircraft list'!$A$4:$G$39,3,FALSE)="YES",VLOOKUP($F1153,'Aircraft list'!$A$4:$G$39,6,FALSE)="YES"),T1153,""),"")</f>
        <v/>
      </c>
      <c r="AE1153" s="117" t="str">
        <f>IFERROR(IF(AND(VLOOKUP($F1153,'Aircraft list'!$A$4:$G$39,3,FALSE)="YES",VLOOKUP($F1153,'Aircraft list'!$A$4:$G$39,6,FALSE)="YES"),U1153,""),"")</f>
        <v/>
      </c>
      <c r="AF1153" s="115" t="str">
        <f>IFERROR(IF(AND(VLOOKUP($F1153,'Aircraft list'!$A$4:$G$39,3,FALSE)="YES",VLOOKUP($F1153,'Aircraft list'!$A$4:$G$39,6,FALSE)="YES"),V1153,""),"")</f>
        <v/>
      </c>
      <c r="AG1153" s="116" t="str">
        <f>IFERROR(IF(VLOOKUP($F1153,'Aircraft list'!$A$4:$G$39,5,FALSE)="YES",T1153,""),"")</f>
        <v/>
      </c>
      <c r="AH1153" s="117" t="str">
        <f>IFERROR(IF(VLOOKUP($F1153,'Aircraft list'!$A$4:$G$39,5,FALSE)="YES",U1153,""),"")</f>
        <v/>
      </c>
      <c r="AI1153" s="115" t="str">
        <f>IFERROR(IF(VLOOKUP($F1153,'Aircraft list'!$A$4:$G$39,5,FALSE)="YES",V1153,""),"")</f>
        <v/>
      </c>
      <c r="AJ1153" s="101"/>
      <c r="AK1153" s="101"/>
      <c r="AL1153" s="101"/>
      <c r="AM1153" s="102" t="str">
        <f>IFERROR(IF(VLOOKUP($F1153,'Aircraft list'!$A$4:$G$39,7,FALSE)="YES",N1153,""),"")</f>
        <v/>
      </c>
      <c r="AN1153" s="112"/>
      <c r="AO1153" s="101"/>
      <c r="AP1153" s="101"/>
      <c r="AQ1153" s="101"/>
      <c r="AR1153" s="111"/>
      <c r="AS1153" s="102"/>
      <c r="AT1153" s="102"/>
    </row>
    <row r="1154" spans="1:46" s="50" customFormat="1">
      <c r="A1154" s="84"/>
      <c r="B1154" s="75"/>
      <c r="C1154" s="76"/>
      <c r="D1154" s="77"/>
      <c r="E1154" s="73" t="str">
        <f t="shared" si="54"/>
        <v/>
      </c>
      <c r="F1154" s="79"/>
      <c r="G1154" s="80"/>
      <c r="H1154" s="50" t="str">
        <f>IFERROR(IF(VLOOKUP(F1154,'Aircraft list'!$A$4:$T$59, 3,FALSE)="YES", "ME", "SE" )," ")</f>
        <v xml:space="preserve"> </v>
      </c>
      <c r="I1154" s="80"/>
      <c r="J1154" s="81" t="str">
        <f ca="1">IFERROR(IF(AND(
MOD(C1154-fctlontodouble(VLOOKUP(B1154,#REF!,4,FALSE))/360,1)&gt;=MOD((((MID((MID((IF(ISERR(A1154),"",fctsoleil(A1154,fctlattodouble(VLOOKUP(B1154,#REF!,3,FALSE)),fctlontodouble(VLOOKUP(B1154,#REF!,4,FALSE)),FALSE))),1,4)),1,2))*60+MID((MID((IF(ISERR(A1154),"",fctsoleil(A1154,fctlattodouble(VLOOKUP(B1154,#REF!,3,FALSE)),fctlontodouble(VLOOKUP(B1154,#REF!,4,FALSE)),FALSE))),1,4)),3,4))/(60*24))-fctlontodouble(VLOOKUP(B1154,#REF!,4,FALSE))/360,1),
MOD(C1154-fctlontodouble(VLOOKUP(B1154,#REF!,4,FALSE))/360,1)&lt;MOD((((MID((MID((IF(ISERR(A1154),"",fctsoleil(A1154,fctlattodouble(VLOOKUP(B1154,#REF!,3,FALSE)),fctlontodouble(VLOOKUP(B1154,#REF!,4,FALSE)),FALSE))),7,4)),1,2))*60+MID((MID((IF(ISERR(A1154),"",fctsoleil(A1154,fctlattodouble(VLOOKUP(B1154,#REF!,3,FALSE)),fctlontodouble(VLOOKUP(B1154,#REF!,4,FALSE)),FALSE))),7,4)),3,4))/(60*24))-fctlontodouble(VLOOKUP(B1154,#REF!,4,FALSE))/360,1)
),1,""),"")</f>
        <v/>
      </c>
      <c r="K1154" s="82" t="str">
        <f t="shared" si="55"/>
        <v/>
      </c>
      <c r="L1154" s="79" t="str">
        <f ca="1">IFERROR(IF(AND(
MOD(E1154-fctlontodouble(VLOOKUP(D1154,#REF!,4,FALSE))/360,1)&gt;=MOD((((MID((MID((IF(ISERR(A1154),"",fctsoleil(A1154,fctlattodouble(VLOOKUP(D1154,#REF!,3,FALSE)),fctlontodouble(VLOOKUP(D1154,#REF!,4,FALSE)),FALSE))),1,4)),1,2))*60+MID((MID((IF(ISERR(A1154),"",fctsoleil(A1154,fctlattodouble(VLOOKUP(D1154,#REF!,3,FALSE)),fctlontodouble(VLOOKUP(D1154,#REF!,4,FALSE)),FALSE))),1,4)),3,4))/(60*24))-fctlontodouble(VLOOKUP(D1154,#REF!,4,FALSE))/360,1),
MOD(E1154-fctlontodouble(VLOOKUP(D1154,#REF!,4,FALSE))/360,1)&lt;MOD((((MID((MID((IF(ISERR(A1154),"",fctsoleil(A1154,fctlattodouble(VLOOKUP(D1154,#REF!,3,FALSE)),fctlontodouble(VLOOKUP(D1154,#REF!,4,FALSE)),FALSE))),7,4)),1,2))*60+MID((MID((IF(ISERR(A1154),"",fctsoleil(A1154,fctlattodouble(VLOOKUP(D1154,#REF!,3,FALSE)),fctlontodouble(VLOOKUP(D1154,#REF!,4,FALSE)),FALSE))),7,4)),3,4))/(60*24))-fctlontodouble(VLOOKUP(D1154,#REF!,4,FALSE))/360,1)
),1," "),"")</f>
        <v/>
      </c>
      <c r="M1154" s="79" t="str">
        <f t="shared" si="56"/>
        <v/>
      </c>
      <c r="N1154" s="94"/>
      <c r="O1154" s="83"/>
      <c r="P1154" s="95"/>
      <c r="Q1154" s="96"/>
      <c r="R1154" s="97" t="str">
        <f>IF(AND(A1154&lt;&gt;0,B1154&lt;&gt;0,D1154&lt;&gt;0,C1154&lt;&gt;0,N1154&lt;&gt;0),(vol_de_nuit(B1154,D1154,A1154,C1154,N1154/24)*24),"")</f>
        <v/>
      </c>
      <c r="S1154" s="98"/>
      <c r="T1154" s="95"/>
      <c r="U1154" s="99"/>
      <c r="V1154" s="100"/>
      <c r="W1154" s="101"/>
      <c r="X1154" s="116" t="str">
        <f>IFERROR(IF(AND(VLOOKUP($F1154,'Aircraft list'!$A$4:$G$39,2,FALSE)="YES",VLOOKUP($F1154,'Aircraft list'!$A$4:$G$39,4,FALSE)="YES"),T1154,""),"")</f>
        <v/>
      </c>
      <c r="Y1154" s="115" t="str">
        <f>IFERROR(IF(AND(VLOOKUP($F1154,'Aircraft list'!$A$4:$G$39,2,FALSE)="YES",VLOOKUP($F1154,'Aircraft list'!$A$4:$G$39,4,FALSE)="YES"),V1154,""),"")</f>
        <v/>
      </c>
      <c r="Z1154" s="116" t="str">
        <f>IFERROR(IF(AND(VLOOKUP($F1154,'Aircraft list'!$A$4:$G$39,3,FALSE)="YES",VLOOKUP($F1154,'Aircraft list'!$A$4:$G$39,4,FALSE)="YES"),T1154,""),"")</f>
        <v/>
      </c>
      <c r="AA1154" s="115" t="str">
        <f>IFERROR(IF(AND(VLOOKUP($F1154,'Aircraft list'!$A$4:$G$39,3,FALSE)="YES",VLOOKUP($F1154,'Aircraft list'!$A$4:$G$39,4,FALSE)="YES"),V1154,""),"")</f>
        <v/>
      </c>
      <c r="AB1154" s="116" t="str">
        <f>IFERROR(IF(AND(VLOOKUP($F1154,'Aircraft list'!$A$4:$G$39,2,FALSE)="YES",VLOOKUP($F1154,'Aircraft list'!$A$4:$G$39,6,FALSE)="YES"),T1154,""),"")</f>
        <v/>
      </c>
      <c r="AC1154" s="115" t="str">
        <f>IFERROR(IF(AND(VLOOKUP($F1154,'Aircraft list'!$A$4:$G$39,2,FALSE)="YES",VLOOKUP($F1154,'Aircraft list'!$A$4:$G$39,6,FALSE)="YES"),V1154,""),"")</f>
        <v/>
      </c>
      <c r="AD1154" s="116" t="str">
        <f>IFERROR(IF(AND(VLOOKUP($F1154,'Aircraft list'!$A$4:$G$39,3,FALSE)="YES",VLOOKUP($F1154,'Aircraft list'!$A$4:$G$39,6,FALSE)="YES"),T1154,""),"")</f>
        <v/>
      </c>
      <c r="AE1154" s="117" t="str">
        <f>IFERROR(IF(AND(VLOOKUP($F1154,'Aircraft list'!$A$4:$G$39,3,FALSE)="YES",VLOOKUP($F1154,'Aircraft list'!$A$4:$G$39,6,FALSE)="YES"),U1154,""),"")</f>
        <v/>
      </c>
      <c r="AF1154" s="115" t="str">
        <f>IFERROR(IF(AND(VLOOKUP($F1154,'Aircraft list'!$A$4:$G$39,3,FALSE)="YES",VLOOKUP($F1154,'Aircraft list'!$A$4:$G$39,6,FALSE)="YES"),V1154,""),"")</f>
        <v/>
      </c>
      <c r="AG1154" s="116" t="str">
        <f>IFERROR(IF(VLOOKUP($F1154,'Aircraft list'!$A$4:$G$39,5,FALSE)="YES",T1154,""),"")</f>
        <v/>
      </c>
      <c r="AH1154" s="117" t="str">
        <f>IFERROR(IF(VLOOKUP($F1154,'Aircraft list'!$A$4:$G$39,5,FALSE)="YES",U1154,""),"")</f>
        <v/>
      </c>
      <c r="AI1154" s="115" t="str">
        <f>IFERROR(IF(VLOOKUP($F1154,'Aircraft list'!$A$4:$G$39,5,FALSE)="YES",V1154,""),"")</f>
        <v/>
      </c>
      <c r="AJ1154" s="101"/>
      <c r="AK1154" s="101"/>
      <c r="AL1154" s="101"/>
      <c r="AM1154" s="102" t="str">
        <f>IFERROR(IF(VLOOKUP($F1154,'Aircraft list'!$A$4:$G$39,7,FALSE)="YES",N1154,""),"")</f>
        <v/>
      </c>
      <c r="AN1154" s="112"/>
      <c r="AO1154" s="101"/>
      <c r="AP1154" s="101"/>
      <c r="AQ1154" s="101"/>
      <c r="AR1154" s="111"/>
      <c r="AS1154" s="102"/>
      <c r="AT1154" s="102"/>
    </row>
    <row r="1155" spans="1:46" s="50" customFormat="1">
      <c r="A1155" s="84"/>
      <c r="B1155" s="75"/>
      <c r="C1155" s="76"/>
      <c r="D1155" s="77"/>
      <c r="E1155" s="73" t="str">
        <f t="shared" si="54"/>
        <v/>
      </c>
      <c r="F1155" s="79"/>
      <c r="G1155" s="80"/>
      <c r="H1155" s="50" t="str">
        <f>IFERROR(IF(VLOOKUP(F1155,'Aircraft list'!$A$4:$T$59, 3,FALSE)="YES", "ME", "SE" )," ")</f>
        <v xml:space="preserve"> </v>
      </c>
      <c r="I1155" s="80"/>
      <c r="J1155" s="81" t="str">
        <f ca="1">IFERROR(IF(AND(
MOD(C1155-fctlontodouble(VLOOKUP(B1155,#REF!,4,FALSE))/360,1)&gt;=MOD((((MID((MID((IF(ISERR(A1155),"",fctsoleil(A1155,fctlattodouble(VLOOKUP(B1155,#REF!,3,FALSE)),fctlontodouble(VLOOKUP(B1155,#REF!,4,FALSE)),FALSE))),1,4)),1,2))*60+MID((MID((IF(ISERR(A1155),"",fctsoleil(A1155,fctlattodouble(VLOOKUP(B1155,#REF!,3,FALSE)),fctlontodouble(VLOOKUP(B1155,#REF!,4,FALSE)),FALSE))),1,4)),3,4))/(60*24))-fctlontodouble(VLOOKUP(B1155,#REF!,4,FALSE))/360,1),
MOD(C1155-fctlontodouble(VLOOKUP(B1155,#REF!,4,FALSE))/360,1)&lt;MOD((((MID((MID((IF(ISERR(A1155),"",fctsoleil(A1155,fctlattodouble(VLOOKUP(B1155,#REF!,3,FALSE)),fctlontodouble(VLOOKUP(B1155,#REF!,4,FALSE)),FALSE))),7,4)),1,2))*60+MID((MID((IF(ISERR(A1155),"",fctsoleil(A1155,fctlattodouble(VLOOKUP(B1155,#REF!,3,FALSE)),fctlontodouble(VLOOKUP(B1155,#REF!,4,FALSE)),FALSE))),7,4)),3,4))/(60*24))-fctlontodouble(VLOOKUP(B1155,#REF!,4,FALSE))/360,1)
),1,""),"")</f>
        <v/>
      </c>
      <c r="K1155" s="82" t="str">
        <f t="shared" si="55"/>
        <v/>
      </c>
      <c r="L1155" s="79" t="str">
        <f ca="1">IFERROR(IF(AND(
MOD(E1155-fctlontodouble(VLOOKUP(D1155,#REF!,4,FALSE))/360,1)&gt;=MOD((((MID((MID((IF(ISERR(A1155),"",fctsoleil(A1155,fctlattodouble(VLOOKUP(D1155,#REF!,3,FALSE)),fctlontodouble(VLOOKUP(D1155,#REF!,4,FALSE)),FALSE))),1,4)),1,2))*60+MID((MID((IF(ISERR(A1155),"",fctsoleil(A1155,fctlattodouble(VLOOKUP(D1155,#REF!,3,FALSE)),fctlontodouble(VLOOKUP(D1155,#REF!,4,FALSE)),FALSE))),1,4)),3,4))/(60*24))-fctlontodouble(VLOOKUP(D1155,#REF!,4,FALSE))/360,1),
MOD(E1155-fctlontodouble(VLOOKUP(D1155,#REF!,4,FALSE))/360,1)&lt;MOD((((MID((MID((IF(ISERR(A1155),"",fctsoleil(A1155,fctlattodouble(VLOOKUP(D1155,#REF!,3,FALSE)),fctlontodouble(VLOOKUP(D1155,#REF!,4,FALSE)),FALSE))),7,4)),1,2))*60+MID((MID((IF(ISERR(A1155),"",fctsoleil(A1155,fctlattodouble(VLOOKUP(D1155,#REF!,3,FALSE)),fctlontodouble(VLOOKUP(D1155,#REF!,4,FALSE)),FALSE))),7,4)),3,4))/(60*24))-fctlontodouble(VLOOKUP(D1155,#REF!,4,FALSE))/360,1)
),1," "),"")</f>
        <v/>
      </c>
      <c r="M1155" s="79" t="str">
        <f t="shared" si="56"/>
        <v/>
      </c>
      <c r="N1155" s="94"/>
      <c r="O1155" s="83"/>
      <c r="P1155" s="95"/>
      <c r="Q1155" s="96"/>
      <c r="R1155" s="97" t="str">
        <f>IF(AND(A1155&lt;&gt;0,B1155&lt;&gt;0,D1155&lt;&gt;0,C1155&lt;&gt;0,N1155&lt;&gt;0),(vol_de_nuit(B1155,D1155,A1155,C1155,N1155/24)*24),"")</f>
        <v/>
      </c>
      <c r="S1155" s="98"/>
      <c r="T1155" s="95"/>
      <c r="U1155" s="99"/>
      <c r="V1155" s="100"/>
      <c r="W1155" s="101"/>
      <c r="X1155" s="116" t="str">
        <f>IFERROR(IF(AND(VLOOKUP($F1155,'Aircraft list'!$A$4:$G$39,2,FALSE)="YES",VLOOKUP($F1155,'Aircraft list'!$A$4:$G$39,4,FALSE)="YES"),T1155,""),"")</f>
        <v/>
      </c>
      <c r="Y1155" s="115" t="str">
        <f>IFERROR(IF(AND(VLOOKUP($F1155,'Aircraft list'!$A$4:$G$39,2,FALSE)="YES",VLOOKUP($F1155,'Aircraft list'!$A$4:$G$39,4,FALSE)="YES"),V1155,""),"")</f>
        <v/>
      </c>
      <c r="Z1155" s="116" t="str">
        <f>IFERROR(IF(AND(VLOOKUP($F1155,'Aircraft list'!$A$4:$G$39,3,FALSE)="YES",VLOOKUP($F1155,'Aircraft list'!$A$4:$G$39,4,FALSE)="YES"),T1155,""),"")</f>
        <v/>
      </c>
      <c r="AA1155" s="115" t="str">
        <f>IFERROR(IF(AND(VLOOKUP($F1155,'Aircraft list'!$A$4:$G$39,3,FALSE)="YES",VLOOKUP($F1155,'Aircraft list'!$A$4:$G$39,4,FALSE)="YES"),V1155,""),"")</f>
        <v/>
      </c>
      <c r="AB1155" s="116" t="str">
        <f>IFERROR(IF(AND(VLOOKUP($F1155,'Aircraft list'!$A$4:$G$39,2,FALSE)="YES",VLOOKUP($F1155,'Aircraft list'!$A$4:$G$39,6,FALSE)="YES"),T1155,""),"")</f>
        <v/>
      </c>
      <c r="AC1155" s="115" t="str">
        <f>IFERROR(IF(AND(VLOOKUP($F1155,'Aircraft list'!$A$4:$G$39,2,FALSE)="YES",VLOOKUP($F1155,'Aircraft list'!$A$4:$G$39,6,FALSE)="YES"),V1155,""),"")</f>
        <v/>
      </c>
      <c r="AD1155" s="116" t="str">
        <f>IFERROR(IF(AND(VLOOKUP($F1155,'Aircraft list'!$A$4:$G$39,3,FALSE)="YES",VLOOKUP($F1155,'Aircraft list'!$A$4:$G$39,6,FALSE)="YES"),T1155,""),"")</f>
        <v/>
      </c>
      <c r="AE1155" s="117" t="str">
        <f>IFERROR(IF(AND(VLOOKUP($F1155,'Aircraft list'!$A$4:$G$39,3,FALSE)="YES",VLOOKUP($F1155,'Aircraft list'!$A$4:$G$39,6,FALSE)="YES"),U1155,""),"")</f>
        <v/>
      </c>
      <c r="AF1155" s="115" t="str">
        <f>IFERROR(IF(AND(VLOOKUP($F1155,'Aircraft list'!$A$4:$G$39,3,FALSE)="YES",VLOOKUP($F1155,'Aircraft list'!$A$4:$G$39,6,FALSE)="YES"),V1155,""),"")</f>
        <v/>
      </c>
      <c r="AG1155" s="116" t="str">
        <f>IFERROR(IF(VLOOKUP($F1155,'Aircraft list'!$A$4:$G$39,5,FALSE)="YES",T1155,""),"")</f>
        <v/>
      </c>
      <c r="AH1155" s="117" t="str">
        <f>IFERROR(IF(VLOOKUP($F1155,'Aircraft list'!$A$4:$G$39,5,FALSE)="YES",U1155,""),"")</f>
        <v/>
      </c>
      <c r="AI1155" s="115" t="str">
        <f>IFERROR(IF(VLOOKUP($F1155,'Aircraft list'!$A$4:$G$39,5,FALSE)="YES",V1155,""),"")</f>
        <v/>
      </c>
      <c r="AJ1155" s="101"/>
      <c r="AK1155" s="101"/>
      <c r="AL1155" s="101"/>
      <c r="AM1155" s="102" t="str">
        <f>IFERROR(IF(VLOOKUP($F1155,'Aircraft list'!$A$4:$G$39,7,FALSE)="YES",N1155,""),"")</f>
        <v/>
      </c>
      <c r="AN1155" s="112"/>
      <c r="AO1155" s="101"/>
      <c r="AP1155" s="101"/>
      <c r="AQ1155" s="101"/>
      <c r="AR1155" s="111"/>
      <c r="AS1155" s="102"/>
      <c r="AT1155" s="102"/>
    </row>
    <row r="1156" spans="1:46" s="50" customFormat="1">
      <c r="A1156" s="84"/>
      <c r="B1156" s="75"/>
      <c r="C1156" s="76"/>
      <c r="D1156" s="77"/>
      <c r="E1156" s="73" t="str">
        <f t="shared" si="54"/>
        <v/>
      </c>
      <c r="F1156" s="79"/>
      <c r="G1156" s="80"/>
      <c r="H1156" s="50" t="str">
        <f>IFERROR(IF(VLOOKUP(F1156,'Aircraft list'!$A$4:$T$59, 3,FALSE)="YES", "ME", "SE" )," ")</f>
        <v xml:space="preserve"> </v>
      </c>
      <c r="I1156" s="80"/>
      <c r="J1156" s="81" t="str">
        <f ca="1">IFERROR(IF(AND(
MOD(C1156-fctlontodouble(VLOOKUP(B1156,#REF!,4,FALSE))/360,1)&gt;=MOD((((MID((MID((IF(ISERR(A1156),"",fctsoleil(A1156,fctlattodouble(VLOOKUP(B1156,#REF!,3,FALSE)),fctlontodouble(VLOOKUP(B1156,#REF!,4,FALSE)),FALSE))),1,4)),1,2))*60+MID((MID((IF(ISERR(A1156),"",fctsoleil(A1156,fctlattodouble(VLOOKUP(B1156,#REF!,3,FALSE)),fctlontodouble(VLOOKUP(B1156,#REF!,4,FALSE)),FALSE))),1,4)),3,4))/(60*24))-fctlontodouble(VLOOKUP(B1156,#REF!,4,FALSE))/360,1),
MOD(C1156-fctlontodouble(VLOOKUP(B1156,#REF!,4,FALSE))/360,1)&lt;MOD((((MID((MID((IF(ISERR(A1156),"",fctsoleil(A1156,fctlattodouble(VLOOKUP(B1156,#REF!,3,FALSE)),fctlontodouble(VLOOKUP(B1156,#REF!,4,FALSE)),FALSE))),7,4)),1,2))*60+MID((MID((IF(ISERR(A1156),"",fctsoleil(A1156,fctlattodouble(VLOOKUP(B1156,#REF!,3,FALSE)),fctlontodouble(VLOOKUP(B1156,#REF!,4,FALSE)),FALSE))),7,4)),3,4))/(60*24))-fctlontodouble(VLOOKUP(B1156,#REF!,4,FALSE))/360,1)
),1,""),"")</f>
        <v/>
      </c>
      <c r="K1156" s="82" t="str">
        <f t="shared" si="55"/>
        <v/>
      </c>
      <c r="L1156" s="79" t="str">
        <f ca="1">IFERROR(IF(AND(
MOD(E1156-fctlontodouble(VLOOKUP(D1156,#REF!,4,FALSE))/360,1)&gt;=MOD((((MID((MID((IF(ISERR(A1156),"",fctsoleil(A1156,fctlattodouble(VLOOKUP(D1156,#REF!,3,FALSE)),fctlontodouble(VLOOKUP(D1156,#REF!,4,FALSE)),FALSE))),1,4)),1,2))*60+MID((MID((IF(ISERR(A1156),"",fctsoleil(A1156,fctlattodouble(VLOOKUP(D1156,#REF!,3,FALSE)),fctlontodouble(VLOOKUP(D1156,#REF!,4,FALSE)),FALSE))),1,4)),3,4))/(60*24))-fctlontodouble(VLOOKUP(D1156,#REF!,4,FALSE))/360,1),
MOD(E1156-fctlontodouble(VLOOKUP(D1156,#REF!,4,FALSE))/360,1)&lt;MOD((((MID((MID((IF(ISERR(A1156),"",fctsoleil(A1156,fctlattodouble(VLOOKUP(D1156,#REF!,3,FALSE)),fctlontodouble(VLOOKUP(D1156,#REF!,4,FALSE)),FALSE))),7,4)),1,2))*60+MID((MID((IF(ISERR(A1156),"",fctsoleil(A1156,fctlattodouble(VLOOKUP(D1156,#REF!,3,FALSE)),fctlontodouble(VLOOKUP(D1156,#REF!,4,FALSE)),FALSE))),7,4)),3,4))/(60*24))-fctlontodouble(VLOOKUP(D1156,#REF!,4,FALSE))/360,1)
),1," "),"")</f>
        <v/>
      </c>
      <c r="M1156" s="79" t="str">
        <f t="shared" si="56"/>
        <v/>
      </c>
      <c r="N1156" s="94"/>
      <c r="O1156" s="83"/>
      <c r="P1156" s="95"/>
      <c r="Q1156" s="96"/>
      <c r="R1156" s="97" t="str">
        <f>IF(AND(A1156&lt;&gt;0,B1156&lt;&gt;0,D1156&lt;&gt;0,C1156&lt;&gt;0,N1156&lt;&gt;0),(vol_de_nuit(B1156,D1156,A1156,C1156,N1156/24)*24),"")</f>
        <v/>
      </c>
      <c r="S1156" s="98"/>
      <c r="T1156" s="95"/>
      <c r="U1156" s="99"/>
      <c r="V1156" s="100"/>
      <c r="W1156" s="101"/>
      <c r="X1156" s="116" t="str">
        <f>IFERROR(IF(AND(VLOOKUP($F1156,'Aircraft list'!$A$4:$G$39,2,FALSE)="YES",VLOOKUP($F1156,'Aircraft list'!$A$4:$G$39,4,FALSE)="YES"),T1156,""),"")</f>
        <v/>
      </c>
      <c r="Y1156" s="115" t="str">
        <f>IFERROR(IF(AND(VLOOKUP($F1156,'Aircraft list'!$A$4:$G$39,2,FALSE)="YES",VLOOKUP($F1156,'Aircraft list'!$A$4:$G$39,4,FALSE)="YES"),V1156,""),"")</f>
        <v/>
      </c>
      <c r="Z1156" s="116" t="str">
        <f>IFERROR(IF(AND(VLOOKUP($F1156,'Aircraft list'!$A$4:$G$39,3,FALSE)="YES",VLOOKUP($F1156,'Aircraft list'!$A$4:$G$39,4,FALSE)="YES"),T1156,""),"")</f>
        <v/>
      </c>
      <c r="AA1156" s="115" t="str">
        <f>IFERROR(IF(AND(VLOOKUP($F1156,'Aircraft list'!$A$4:$G$39,3,FALSE)="YES",VLOOKUP($F1156,'Aircraft list'!$A$4:$G$39,4,FALSE)="YES"),V1156,""),"")</f>
        <v/>
      </c>
      <c r="AB1156" s="116" t="str">
        <f>IFERROR(IF(AND(VLOOKUP($F1156,'Aircraft list'!$A$4:$G$39,2,FALSE)="YES",VLOOKUP($F1156,'Aircraft list'!$A$4:$G$39,6,FALSE)="YES"),T1156,""),"")</f>
        <v/>
      </c>
      <c r="AC1156" s="115" t="str">
        <f>IFERROR(IF(AND(VLOOKUP($F1156,'Aircraft list'!$A$4:$G$39,2,FALSE)="YES",VLOOKUP($F1156,'Aircraft list'!$A$4:$G$39,6,FALSE)="YES"),V1156,""),"")</f>
        <v/>
      </c>
      <c r="AD1156" s="116" t="str">
        <f>IFERROR(IF(AND(VLOOKUP($F1156,'Aircraft list'!$A$4:$G$39,3,FALSE)="YES",VLOOKUP($F1156,'Aircraft list'!$A$4:$G$39,6,FALSE)="YES"),T1156,""),"")</f>
        <v/>
      </c>
      <c r="AE1156" s="117" t="str">
        <f>IFERROR(IF(AND(VLOOKUP($F1156,'Aircraft list'!$A$4:$G$39,3,FALSE)="YES",VLOOKUP($F1156,'Aircraft list'!$A$4:$G$39,6,FALSE)="YES"),U1156,""),"")</f>
        <v/>
      </c>
      <c r="AF1156" s="115" t="str">
        <f>IFERROR(IF(AND(VLOOKUP($F1156,'Aircraft list'!$A$4:$G$39,3,FALSE)="YES",VLOOKUP($F1156,'Aircraft list'!$A$4:$G$39,6,FALSE)="YES"),V1156,""),"")</f>
        <v/>
      </c>
      <c r="AG1156" s="116" t="str">
        <f>IFERROR(IF(VLOOKUP($F1156,'Aircraft list'!$A$4:$G$39,5,FALSE)="YES",T1156,""),"")</f>
        <v/>
      </c>
      <c r="AH1156" s="117" t="str">
        <f>IFERROR(IF(VLOOKUP($F1156,'Aircraft list'!$A$4:$G$39,5,FALSE)="YES",U1156,""),"")</f>
        <v/>
      </c>
      <c r="AI1156" s="115" t="str">
        <f>IFERROR(IF(VLOOKUP($F1156,'Aircraft list'!$A$4:$G$39,5,FALSE)="YES",V1156,""),"")</f>
        <v/>
      </c>
      <c r="AJ1156" s="101"/>
      <c r="AK1156" s="101"/>
      <c r="AL1156" s="101"/>
      <c r="AM1156" s="102" t="str">
        <f>IFERROR(IF(VLOOKUP($F1156,'Aircraft list'!$A$4:$G$39,7,FALSE)="YES",N1156,""),"")</f>
        <v/>
      </c>
      <c r="AN1156" s="112"/>
      <c r="AO1156" s="101"/>
      <c r="AP1156" s="101"/>
      <c r="AQ1156" s="101"/>
      <c r="AR1156" s="111"/>
      <c r="AS1156" s="102"/>
      <c r="AT1156" s="102"/>
    </row>
    <row r="1157" spans="1:46" s="50" customFormat="1">
      <c r="A1157" s="84"/>
      <c r="B1157" s="75"/>
      <c r="C1157" s="76"/>
      <c r="D1157" s="77"/>
      <c r="E1157" s="73" t="str">
        <f t="shared" si="54"/>
        <v/>
      </c>
      <c r="F1157" s="79"/>
      <c r="G1157" s="80"/>
      <c r="H1157" s="50" t="str">
        <f>IFERROR(IF(VLOOKUP(F1157,'Aircraft list'!$A$4:$T$59, 3,FALSE)="YES", "ME", "SE" )," ")</f>
        <v xml:space="preserve"> </v>
      </c>
      <c r="I1157" s="80"/>
      <c r="J1157" s="81" t="str">
        <f ca="1">IFERROR(IF(AND(
MOD(C1157-fctlontodouble(VLOOKUP(B1157,#REF!,4,FALSE))/360,1)&gt;=MOD((((MID((MID((IF(ISERR(A1157),"",fctsoleil(A1157,fctlattodouble(VLOOKUP(B1157,#REF!,3,FALSE)),fctlontodouble(VLOOKUP(B1157,#REF!,4,FALSE)),FALSE))),1,4)),1,2))*60+MID((MID((IF(ISERR(A1157),"",fctsoleil(A1157,fctlattodouble(VLOOKUP(B1157,#REF!,3,FALSE)),fctlontodouble(VLOOKUP(B1157,#REF!,4,FALSE)),FALSE))),1,4)),3,4))/(60*24))-fctlontodouble(VLOOKUP(B1157,#REF!,4,FALSE))/360,1),
MOD(C1157-fctlontodouble(VLOOKUP(B1157,#REF!,4,FALSE))/360,1)&lt;MOD((((MID((MID((IF(ISERR(A1157),"",fctsoleil(A1157,fctlattodouble(VLOOKUP(B1157,#REF!,3,FALSE)),fctlontodouble(VLOOKUP(B1157,#REF!,4,FALSE)),FALSE))),7,4)),1,2))*60+MID((MID((IF(ISERR(A1157),"",fctsoleil(A1157,fctlattodouble(VLOOKUP(B1157,#REF!,3,FALSE)),fctlontodouble(VLOOKUP(B1157,#REF!,4,FALSE)),FALSE))),7,4)),3,4))/(60*24))-fctlontodouble(VLOOKUP(B1157,#REF!,4,FALSE))/360,1)
),1,""),"")</f>
        <v/>
      </c>
      <c r="K1157" s="82" t="str">
        <f t="shared" si="55"/>
        <v/>
      </c>
      <c r="L1157" s="79" t="str">
        <f ca="1">IFERROR(IF(AND(
MOD(E1157-fctlontodouble(VLOOKUP(D1157,#REF!,4,FALSE))/360,1)&gt;=MOD((((MID((MID((IF(ISERR(A1157),"",fctsoleil(A1157,fctlattodouble(VLOOKUP(D1157,#REF!,3,FALSE)),fctlontodouble(VLOOKUP(D1157,#REF!,4,FALSE)),FALSE))),1,4)),1,2))*60+MID((MID((IF(ISERR(A1157),"",fctsoleil(A1157,fctlattodouble(VLOOKUP(D1157,#REF!,3,FALSE)),fctlontodouble(VLOOKUP(D1157,#REF!,4,FALSE)),FALSE))),1,4)),3,4))/(60*24))-fctlontodouble(VLOOKUP(D1157,#REF!,4,FALSE))/360,1),
MOD(E1157-fctlontodouble(VLOOKUP(D1157,#REF!,4,FALSE))/360,1)&lt;MOD((((MID((MID((IF(ISERR(A1157),"",fctsoleil(A1157,fctlattodouble(VLOOKUP(D1157,#REF!,3,FALSE)),fctlontodouble(VLOOKUP(D1157,#REF!,4,FALSE)),FALSE))),7,4)),1,2))*60+MID((MID((IF(ISERR(A1157),"",fctsoleil(A1157,fctlattodouble(VLOOKUP(D1157,#REF!,3,FALSE)),fctlontodouble(VLOOKUP(D1157,#REF!,4,FALSE)),FALSE))),7,4)),3,4))/(60*24))-fctlontodouble(VLOOKUP(D1157,#REF!,4,FALSE))/360,1)
),1," "),"")</f>
        <v/>
      </c>
      <c r="M1157" s="79" t="str">
        <f t="shared" si="56"/>
        <v/>
      </c>
      <c r="N1157" s="94"/>
      <c r="O1157" s="83"/>
      <c r="P1157" s="95"/>
      <c r="Q1157" s="96"/>
      <c r="R1157" s="97" t="str">
        <f>IF(AND(A1157&lt;&gt;0,B1157&lt;&gt;0,D1157&lt;&gt;0,C1157&lt;&gt;0,N1157&lt;&gt;0),(vol_de_nuit(B1157,D1157,A1157,C1157,N1157/24)*24),"")</f>
        <v/>
      </c>
      <c r="S1157" s="98"/>
      <c r="T1157" s="95"/>
      <c r="U1157" s="99"/>
      <c r="V1157" s="100"/>
      <c r="W1157" s="101"/>
      <c r="X1157" s="116" t="str">
        <f>IFERROR(IF(AND(VLOOKUP($F1157,'Aircraft list'!$A$4:$G$39,2,FALSE)="YES",VLOOKUP($F1157,'Aircraft list'!$A$4:$G$39,4,FALSE)="YES"),T1157,""),"")</f>
        <v/>
      </c>
      <c r="Y1157" s="115" t="str">
        <f>IFERROR(IF(AND(VLOOKUP($F1157,'Aircraft list'!$A$4:$G$39,2,FALSE)="YES",VLOOKUP($F1157,'Aircraft list'!$A$4:$G$39,4,FALSE)="YES"),V1157,""),"")</f>
        <v/>
      </c>
      <c r="Z1157" s="116" t="str">
        <f>IFERROR(IF(AND(VLOOKUP($F1157,'Aircraft list'!$A$4:$G$39,3,FALSE)="YES",VLOOKUP($F1157,'Aircraft list'!$A$4:$G$39,4,FALSE)="YES"),T1157,""),"")</f>
        <v/>
      </c>
      <c r="AA1157" s="115" t="str">
        <f>IFERROR(IF(AND(VLOOKUP($F1157,'Aircraft list'!$A$4:$G$39,3,FALSE)="YES",VLOOKUP($F1157,'Aircraft list'!$A$4:$G$39,4,FALSE)="YES"),V1157,""),"")</f>
        <v/>
      </c>
      <c r="AB1157" s="116" t="str">
        <f>IFERROR(IF(AND(VLOOKUP($F1157,'Aircraft list'!$A$4:$G$39,2,FALSE)="YES",VLOOKUP($F1157,'Aircraft list'!$A$4:$G$39,6,FALSE)="YES"),T1157,""),"")</f>
        <v/>
      </c>
      <c r="AC1157" s="115" t="str">
        <f>IFERROR(IF(AND(VLOOKUP($F1157,'Aircraft list'!$A$4:$G$39,2,FALSE)="YES",VLOOKUP($F1157,'Aircraft list'!$A$4:$G$39,6,FALSE)="YES"),V1157,""),"")</f>
        <v/>
      </c>
      <c r="AD1157" s="116" t="str">
        <f>IFERROR(IF(AND(VLOOKUP($F1157,'Aircraft list'!$A$4:$G$39,3,FALSE)="YES",VLOOKUP($F1157,'Aircraft list'!$A$4:$G$39,6,FALSE)="YES"),T1157,""),"")</f>
        <v/>
      </c>
      <c r="AE1157" s="117" t="str">
        <f>IFERROR(IF(AND(VLOOKUP($F1157,'Aircraft list'!$A$4:$G$39,3,FALSE)="YES",VLOOKUP($F1157,'Aircraft list'!$A$4:$G$39,6,FALSE)="YES"),U1157,""),"")</f>
        <v/>
      </c>
      <c r="AF1157" s="115" t="str">
        <f>IFERROR(IF(AND(VLOOKUP($F1157,'Aircraft list'!$A$4:$G$39,3,FALSE)="YES",VLOOKUP($F1157,'Aircraft list'!$A$4:$G$39,6,FALSE)="YES"),V1157,""),"")</f>
        <v/>
      </c>
      <c r="AG1157" s="116" t="str">
        <f>IFERROR(IF(VLOOKUP($F1157,'Aircraft list'!$A$4:$G$39,5,FALSE)="YES",T1157,""),"")</f>
        <v/>
      </c>
      <c r="AH1157" s="117" t="str">
        <f>IFERROR(IF(VLOOKUP($F1157,'Aircraft list'!$A$4:$G$39,5,FALSE)="YES",U1157,""),"")</f>
        <v/>
      </c>
      <c r="AI1157" s="115" t="str">
        <f>IFERROR(IF(VLOOKUP($F1157,'Aircraft list'!$A$4:$G$39,5,FALSE)="YES",V1157,""),"")</f>
        <v/>
      </c>
      <c r="AJ1157" s="101"/>
      <c r="AK1157" s="101"/>
      <c r="AL1157" s="101"/>
      <c r="AM1157" s="102" t="str">
        <f>IFERROR(IF(VLOOKUP($F1157,'Aircraft list'!$A$4:$G$39,7,FALSE)="YES",N1157,""),"")</f>
        <v/>
      </c>
      <c r="AN1157" s="112"/>
      <c r="AO1157" s="101"/>
      <c r="AP1157" s="101"/>
      <c r="AQ1157" s="101"/>
      <c r="AR1157" s="111"/>
      <c r="AS1157" s="102"/>
      <c r="AT1157" s="102"/>
    </row>
    <row r="1158" spans="1:46" s="50" customFormat="1">
      <c r="A1158" s="84"/>
      <c r="B1158" s="75"/>
      <c r="C1158" s="76"/>
      <c r="D1158" s="77"/>
      <c r="E1158" s="73" t="str">
        <f t="shared" si="54"/>
        <v/>
      </c>
      <c r="F1158" s="79"/>
      <c r="G1158" s="80"/>
      <c r="H1158" s="50" t="str">
        <f>IFERROR(IF(VLOOKUP(F1158,'Aircraft list'!$A$4:$T$59, 3,FALSE)="YES", "ME", "SE" )," ")</f>
        <v xml:space="preserve"> </v>
      </c>
      <c r="I1158" s="80"/>
      <c r="J1158" s="81" t="str">
        <f ca="1">IFERROR(IF(AND(
MOD(C1158-fctlontodouble(VLOOKUP(B1158,#REF!,4,FALSE))/360,1)&gt;=MOD((((MID((MID((IF(ISERR(A1158),"",fctsoleil(A1158,fctlattodouble(VLOOKUP(B1158,#REF!,3,FALSE)),fctlontodouble(VLOOKUP(B1158,#REF!,4,FALSE)),FALSE))),1,4)),1,2))*60+MID((MID((IF(ISERR(A1158),"",fctsoleil(A1158,fctlattodouble(VLOOKUP(B1158,#REF!,3,FALSE)),fctlontodouble(VLOOKUP(B1158,#REF!,4,FALSE)),FALSE))),1,4)),3,4))/(60*24))-fctlontodouble(VLOOKUP(B1158,#REF!,4,FALSE))/360,1),
MOD(C1158-fctlontodouble(VLOOKUP(B1158,#REF!,4,FALSE))/360,1)&lt;MOD((((MID((MID((IF(ISERR(A1158),"",fctsoleil(A1158,fctlattodouble(VLOOKUP(B1158,#REF!,3,FALSE)),fctlontodouble(VLOOKUP(B1158,#REF!,4,FALSE)),FALSE))),7,4)),1,2))*60+MID((MID((IF(ISERR(A1158),"",fctsoleil(A1158,fctlattodouble(VLOOKUP(B1158,#REF!,3,FALSE)),fctlontodouble(VLOOKUP(B1158,#REF!,4,FALSE)),FALSE))),7,4)),3,4))/(60*24))-fctlontodouble(VLOOKUP(B1158,#REF!,4,FALSE))/360,1)
),1,""),"")</f>
        <v/>
      </c>
      <c r="K1158" s="82" t="str">
        <f t="shared" si="55"/>
        <v/>
      </c>
      <c r="L1158" s="79" t="str">
        <f ca="1">IFERROR(IF(AND(
MOD(E1158-fctlontodouble(VLOOKUP(D1158,#REF!,4,FALSE))/360,1)&gt;=MOD((((MID((MID((IF(ISERR(A1158),"",fctsoleil(A1158,fctlattodouble(VLOOKUP(D1158,#REF!,3,FALSE)),fctlontodouble(VLOOKUP(D1158,#REF!,4,FALSE)),FALSE))),1,4)),1,2))*60+MID((MID((IF(ISERR(A1158),"",fctsoleil(A1158,fctlattodouble(VLOOKUP(D1158,#REF!,3,FALSE)),fctlontodouble(VLOOKUP(D1158,#REF!,4,FALSE)),FALSE))),1,4)),3,4))/(60*24))-fctlontodouble(VLOOKUP(D1158,#REF!,4,FALSE))/360,1),
MOD(E1158-fctlontodouble(VLOOKUP(D1158,#REF!,4,FALSE))/360,1)&lt;MOD((((MID((MID((IF(ISERR(A1158),"",fctsoleil(A1158,fctlattodouble(VLOOKUP(D1158,#REF!,3,FALSE)),fctlontodouble(VLOOKUP(D1158,#REF!,4,FALSE)),FALSE))),7,4)),1,2))*60+MID((MID((IF(ISERR(A1158),"",fctsoleil(A1158,fctlattodouble(VLOOKUP(D1158,#REF!,3,FALSE)),fctlontodouble(VLOOKUP(D1158,#REF!,4,FALSE)),FALSE))),7,4)),3,4))/(60*24))-fctlontodouble(VLOOKUP(D1158,#REF!,4,FALSE))/360,1)
),1," "),"")</f>
        <v/>
      </c>
      <c r="M1158" s="79" t="str">
        <f t="shared" si="56"/>
        <v/>
      </c>
      <c r="N1158" s="94"/>
      <c r="O1158" s="83"/>
      <c r="P1158" s="95"/>
      <c r="Q1158" s="96"/>
      <c r="R1158" s="97" t="str">
        <f>IF(AND(A1158&lt;&gt;0,B1158&lt;&gt;0,D1158&lt;&gt;0,C1158&lt;&gt;0,N1158&lt;&gt;0),(vol_de_nuit(B1158,D1158,A1158,C1158,N1158/24)*24),"")</f>
        <v/>
      </c>
      <c r="S1158" s="98"/>
      <c r="T1158" s="95"/>
      <c r="U1158" s="99"/>
      <c r="V1158" s="100"/>
      <c r="W1158" s="101"/>
      <c r="X1158" s="116" t="str">
        <f>IFERROR(IF(AND(VLOOKUP($F1158,'Aircraft list'!$A$4:$G$39,2,FALSE)="YES",VLOOKUP($F1158,'Aircraft list'!$A$4:$G$39,4,FALSE)="YES"),T1158,""),"")</f>
        <v/>
      </c>
      <c r="Y1158" s="115" t="str">
        <f>IFERROR(IF(AND(VLOOKUP($F1158,'Aircraft list'!$A$4:$G$39,2,FALSE)="YES",VLOOKUP($F1158,'Aircraft list'!$A$4:$G$39,4,FALSE)="YES"),V1158,""),"")</f>
        <v/>
      </c>
      <c r="Z1158" s="116" t="str">
        <f>IFERROR(IF(AND(VLOOKUP($F1158,'Aircraft list'!$A$4:$G$39,3,FALSE)="YES",VLOOKUP($F1158,'Aircraft list'!$A$4:$G$39,4,FALSE)="YES"),T1158,""),"")</f>
        <v/>
      </c>
      <c r="AA1158" s="115" t="str">
        <f>IFERROR(IF(AND(VLOOKUP($F1158,'Aircraft list'!$A$4:$G$39,3,FALSE)="YES",VLOOKUP($F1158,'Aircraft list'!$A$4:$G$39,4,FALSE)="YES"),V1158,""),"")</f>
        <v/>
      </c>
      <c r="AB1158" s="116" t="str">
        <f>IFERROR(IF(AND(VLOOKUP($F1158,'Aircraft list'!$A$4:$G$39,2,FALSE)="YES",VLOOKUP($F1158,'Aircraft list'!$A$4:$G$39,6,FALSE)="YES"),T1158,""),"")</f>
        <v/>
      </c>
      <c r="AC1158" s="115" t="str">
        <f>IFERROR(IF(AND(VLOOKUP($F1158,'Aircraft list'!$A$4:$G$39,2,FALSE)="YES",VLOOKUP($F1158,'Aircraft list'!$A$4:$G$39,6,FALSE)="YES"),V1158,""),"")</f>
        <v/>
      </c>
      <c r="AD1158" s="116" t="str">
        <f>IFERROR(IF(AND(VLOOKUP($F1158,'Aircraft list'!$A$4:$G$39,3,FALSE)="YES",VLOOKUP($F1158,'Aircraft list'!$A$4:$G$39,6,FALSE)="YES"),T1158,""),"")</f>
        <v/>
      </c>
      <c r="AE1158" s="117" t="str">
        <f>IFERROR(IF(AND(VLOOKUP($F1158,'Aircraft list'!$A$4:$G$39,3,FALSE)="YES",VLOOKUP($F1158,'Aircraft list'!$A$4:$G$39,6,FALSE)="YES"),U1158,""),"")</f>
        <v/>
      </c>
      <c r="AF1158" s="115" t="str">
        <f>IFERROR(IF(AND(VLOOKUP($F1158,'Aircraft list'!$A$4:$G$39,3,FALSE)="YES",VLOOKUP($F1158,'Aircraft list'!$A$4:$G$39,6,FALSE)="YES"),V1158,""),"")</f>
        <v/>
      </c>
      <c r="AG1158" s="116" t="str">
        <f>IFERROR(IF(VLOOKUP($F1158,'Aircraft list'!$A$4:$G$39,5,FALSE)="YES",T1158,""),"")</f>
        <v/>
      </c>
      <c r="AH1158" s="117" t="str">
        <f>IFERROR(IF(VLOOKUP($F1158,'Aircraft list'!$A$4:$G$39,5,FALSE)="YES",U1158,""),"")</f>
        <v/>
      </c>
      <c r="AI1158" s="115" t="str">
        <f>IFERROR(IF(VLOOKUP($F1158,'Aircraft list'!$A$4:$G$39,5,FALSE)="YES",V1158,""),"")</f>
        <v/>
      </c>
      <c r="AJ1158" s="101"/>
      <c r="AK1158" s="101"/>
      <c r="AL1158" s="101"/>
      <c r="AM1158" s="102" t="str">
        <f>IFERROR(IF(VLOOKUP($F1158,'Aircraft list'!$A$4:$G$39,7,FALSE)="YES",N1158,""),"")</f>
        <v/>
      </c>
      <c r="AN1158" s="112"/>
      <c r="AO1158" s="101"/>
      <c r="AP1158" s="101"/>
      <c r="AQ1158" s="101"/>
      <c r="AR1158" s="111"/>
      <c r="AS1158" s="102"/>
      <c r="AT1158" s="102"/>
    </row>
    <row r="1159" spans="1:46" s="50" customFormat="1">
      <c r="A1159" s="84"/>
      <c r="B1159" s="75"/>
      <c r="C1159" s="76"/>
      <c r="D1159" s="77"/>
      <c r="E1159" s="73" t="str">
        <f t="shared" ref="E1159:E1200" si="57">IFERROR(IF(N1159="","",C1159+TEXT(N1159/24,"h:mm")),"")</f>
        <v/>
      </c>
      <c r="F1159" s="79"/>
      <c r="G1159" s="80"/>
      <c r="H1159" s="50" t="str">
        <f>IFERROR(IF(VLOOKUP(F1159,'Aircraft list'!$A$4:$T$59, 3,FALSE)="YES", "ME", "SE" )," ")</f>
        <v xml:space="preserve"> </v>
      </c>
      <c r="I1159" s="80"/>
      <c r="J1159" s="81" t="str">
        <f ca="1">IFERROR(IF(AND(
MOD(C1159-fctlontodouble(VLOOKUP(B1159,#REF!,4,FALSE))/360,1)&gt;=MOD((((MID((MID((IF(ISERR(A1159),"",fctsoleil(A1159,fctlattodouble(VLOOKUP(B1159,#REF!,3,FALSE)),fctlontodouble(VLOOKUP(B1159,#REF!,4,FALSE)),FALSE))),1,4)),1,2))*60+MID((MID((IF(ISERR(A1159),"",fctsoleil(A1159,fctlattodouble(VLOOKUP(B1159,#REF!,3,FALSE)),fctlontodouble(VLOOKUP(B1159,#REF!,4,FALSE)),FALSE))),1,4)),3,4))/(60*24))-fctlontodouble(VLOOKUP(B1159,#REF!,4,FALSE))/360,1),
MOD(C1159-fctlontodouble(VLOOKUP(B1159,#REF!,4,FALSE))/360,1)&lt;MOD((((MID((MID((IF(ISERR(A1159),"",fctsoleil(A1159,fctlattodouble(VLOOKUP(B1159,#REF!,3,FALSE)),fctlontodouble(VLOOKUP(B1159,#REF!,4,FALSE)),FALSE))),7,4)),1,2))*60+MID((MID((IF(ISERR(A1159),"",fctsoleil(A1159,fctlattodouble(VLOOKUP(B1159,#REF!,3,FALSE)),fctlontodouble(VLOOKUP(B1159,#REF!,4,FALSE)),FALSE))),7,4)),3,4))/(60*24))-fctlontodouble(VLOOKUP(B1159,#REF!,4,FALSE))/360,1)
),1,""),"")</f>
        <v/>
      </c>
      <c r="K1159" s="82" t="str">
        <f t="shared" ref="K1159:K1200" si="58">IF(C1159&lt;&gt;"",IF(J1159=1,"",1),"")</f>
        <v/>
      </c>
      <c r="L1159" s="79" t="str">
        <f ca="1">IFERROR(IF(AND(
MOD(E1159-fctlontodouble(VLOOKUP(D1159,#REF!,4,FALSE))/360,1)&gt;=MOD((((MID((MID((IF(ISERR(A1159),"",fctsoleil(A1159,fctlattodouble(VLOOKUP(D1159,#REF!,3,FALSE)),fctlontodouble(VLOOKUP(D1159,#REF!,4,FALSE)),FALSE))),1,4)),1,2))*60+MID((MID((IF(ISERR(A1159),"",fctsoleil(A1159,fctlattodouble(VLOOKUP(D1159,#REF!,3,FALSE)),fctlontodouble(VLOOKUP(D1159,#REF!,4,FALSE)),FALSE))),1,4)),3,4))/(60*24))-fctlontodouble(VLOOKUP(D1159,#REF!,4,FALSE))/360,1),
MOD(E1159-fctlontodouble(VLOOKUP(D1159,#REF!,4,FALSE))/360,1)&lt;MOD((((MID((MID((IF(ISERR(A1159),"",fctsoleil(A1159,fctlattodouble(VLOOKUP(D1159,#REF!,3,FALSE)),fctlontodouble(VLOOKUP(D1159,#REF!,4,FALSE)),FALSE))),7,4)),1,2))*60+MID((MID((IF(ISERR(A1159),"",fctsoleil(A1159,fctlattodouble(VLOOKUP(D1159,#REF!,3,FALSE)),fctlontodouble(VLOOKUP(D1159,#REF!,4,FALSE)),FALSE))),7,4)),3,4))/(60*24))-fctlontodouble(VLOOKUP(D1159,#REF!,4,FALSE))/360,1)
),1," "),"")</f>
        <v/>
      </c>
      <c r="M1159" s="79" t="str">
        <f t="shared" ref="M1159:M1200" si="59">IF(C1159&lt;&gt;"",IF(L1159=1,"",1),"")</f>
        <v/>
      </c>
      <c r="N1159" s="94"/>
      <c r="O1159" s="83"/>
      <c r="P1159" s="95"/>
      <c r="Q1159" s="96"/>
      <c r="R1159" s="97" t="str">
        <f>IF(AND(A1159&lt;&gt;0,B1159&lt;&gt;0,D1159&lt;&gt;0,C1159&lt;&gt;0,N1159&lt;&gt;0),(vol_de_nuit(B1159,D1159,A1159,C1159,N1159/24)*24),"")</f>
        <v/>
      </c>
      <c r="S1159" s="98"/>
      <c r="T1159" s="95"/>
      <c r="U1159" s="99"/>
      <c r="V1159" s="100"/>
      <c r="W1159" s="101"/>
      <c r="X1159" s="116" t="str">
        <f>IFERROR(IF(AND(VLOOKUP($F1159,'Aircraft list'!$A$4:$G$39,2,FALSE)="YES",VLOOKUP($F1159,'Aircraft list'!$A$4:$G$39,4,FALSE)="YES"),T1159,""),"")</f>
        <v/>
      </c>
      <c r="Y1159" s="115" t="str">
        <f>IFERROR(IF(AND(VLOOKUP($F1159,'Aircraft list'!$A$4:$G$39,2,FALSE)="YES",VLOOKUP($F1159,'Aircraft list'!$A$4:$G$39,4,FALSE)="YES"),V1159,""),"")</f>
        <v/>
      </c>
      <c r="Z1159" s="116" t="str">
        <f>IFERROR(IF(AND(VLOOKUP($F1159,'Aircraft list'!$A$4:$G$39,3,FALSE)="YES",VLOOKUP($F1159,'Aircraft list'!$A$4:$G$39,4,FALSE)="YES"),T1159,""),"")</f>
        <v/>
      </c>
      <c r="AA1159" s="115" t="str">
        <f>IFERROR(IF(AND(VLOOKUP($F1159,'Aircraft list'!$A$4:$G$39,3,FALSE)="YES",VLOOKUP($F1159,'Aircraft list'!$A$4:$G$39,4,FALSE)="YES"),V1159,""),"")</f>
        <v/>
      </c>
      <c r="AB1159" s="116" t="str">
        <f>IFERROR(IF(AND(VLOOKUP($F1159,'Aircraft list'!$A$4:$G$39,2,FALSE)="YES",VLOOKUP($F1159,'Aircraft list'!$A$4:$G$39,6,FALSE)="YES"),T1159,""),"")</f>
        <v/>
      </c>
      <c r="AC1159" s="115" t="str">
        <f>IFERROR(IF(AND(VLOOKUP($F1159,'Aircraft list'!$A$4:$G$39,2,FALSE)="YES",VLOOKUP($F1159,'Aircraft list'!$A$4:$G$39,6,FALSE)="YES"),V1159,""),"")</f>
        <v/>
      </c>
      <c r="AD1159" s="116" t="str">
        <f>IFERROR(IF(AND(VLOOKUP($F1159,'Aircraft list'!$A$4:$G$39,3,FALSE)="YES",VLOOKUP($F1159,'Aircraft list'!$A$4:$G$39,6,FALSE)="YES"),T1159,""),"")</f>
        <v/>
      </c>
      <c r="AE1159" s="117" t="str">
        <f>IFERROR(IF(AND(VLOOKUP($F1159,'Aircraft list'!$A$4:$G$39,3,FALSE)="YES",VLOOKUP($F1159,'Aircraft list'!$A$4:$G$39,6,FALSE)="YES"),U1159,""),"")</f>
        <v/>
      </c>
      <c r="AF1159" s="115" t="str">
        <f>IFERROR(IF(AND(VLOOKUP($F1159,'Aircraft list'!$A$4:$G$39,3,FALSE)="YES",VLOOKUP($F1159,'Aircraft list'!$A$4:$G$39,6,FALSE)="YES"),V1159,""),"")</f>
        <v/>
      </c>
      <c r="AG1159" s="116" t="str">
        <f>IFERROR(IF(VLOOKUP($F1159,'Aircraft list'!$A$4:$G$39,5,FALSE)="YES",T1159,""),"")</f>
        <v/>
      </c>
      <c r="AH1159" s="117" t="str">
        <f>IFERROR(IF(VLOOKUP($F1159,'Aircraft list'!$A$4:$G$39,5,FALSE)="YES",U1159,""),"")</f>
        <v/>
      </c>
      <c r="AI1159" s="115" t="str">
        <f>IFERROR(IF(VLOOKUP($F1159,'Aircraft list'!$A$4:$G$39,5,FALSE)="YES",V1159,""),"")</f>
        <v/>
      </c>
      <c r="AJ1159" s="101"/>
      <c r="AK1159" s="101"/>
      <c r="AL1159" s="101"/>
      <c r="AM1159" s="102" t="str">
        <f>IFERROR(IF(VLOOKUP($F1159,'Aircraft list'!$A$4:$G$39,7,FALSE)="YES",N1159,""),"")</f>
        <v/>
      </c>
      <c r="AN1159" s="112"/>
      <c r="AO1159" s="101"/>
      <c r="AP1159" s="101"/>
      <c r="AQ1159" s="101"/>
      <c r="AR1159" s="111"/>
      <c r="AS1159" s="102"/>
      <c r="AT1159" s="102"/>
    </row>
    <row r="1160" spans="1:46" s="50" customFormat="1">
      <c r="A1160" s="84"/>
      <c r="B1160" s="75"/>
      <c r="C1160" s="76"/>
      <c r="D1160" s="77"/>
      <c r="E1160" s="73" t="str">
        <f t="shared" si="57"/>
        <v/>
      </c>
      <c r="F1160" s="79"/>
      <c r="G1160" s="80"/>
      <c r="H1160" s="50" t="str">
        <f>IFERROR(IF(VLOOKUP(F1160,'Aircraft list'!$A$4:$T$59, 3,FALSE)="YES", "ME", "SE" )," ")</f>
        <v xml:space="preserve"> </v>
      </c>
      <c r="I1160" s="80"/>
      <c r="J1160" s="81" t="str">
        <f ca="1">IFERROR(IF(AND(
MOD(C1160-fctlontodouble(VLOOKUP(B1160,#REF!,4,FALSE))/360,1)&gt;=MOD((((MID((MID((IF(ISERR(A1160),"",fctsoleil(A1160,fctlattodouble(VLOOKUP(B1160,#REF!,3,FALSE)),fctlontodouble(VLOOKUP(B1160,#REF!,4,FALSE)),FALSE))),1,4)),1,2))*60+MID((MID((IF(ISERR(A1160),"",fctsoleil(A1160,fctlattodouble(VLOOKUP(B1160,#REF!,3,FALSE)),fctlontodouble(VLOOKUP(B1160,#REF!,4,FALSE)),FALSE))),1,4)),3,4))/(60*24))-fctlontodouble(VLOOKUP(B1160,#REF!,4,FALSE))/360,1),
MOD(C1160-fctlontodouble(VLOOKUP(B1160,#REF!,4,FALSE))/360,1)&lt;MOD((((MID((MID((IF(ISERR(A1160),"",fctsoleil(A1160,fctlattodouble(VLOOKUP(B1160,#REF!,3,FALSE)),fctlontodouble(VLOOKUP(B1160,#REF!,4,FALSE)),FALSE))),7,4)),1,2))*60+MID((MID((IF(ISERR(A1160),"",fctsoleil(A1160,fctlattodouble(VLOOKUP(B1160,#REF!,3,FALSE)),fctlontodouble(VLOOKUP(B1160,#REF!,4,FALSE)),FALSE))),7,4)),3,4))/(60*24))-fctlontodouble(VLOOKUP(B1160,#REF!,4,FALSE))/360,1)
),1,""),"")</f>
        <v/>
      </c>
      <c r="K1160" s="82" t="str">
        <f t="shared" si="58"/>
        <v/>
      </c>
      <c r="L1160" s="79" t="str">
        <f ca="1">IFERROR(IF(AND(
MOD(E1160-fctlontodouble(VLOOKUP(D1160,#REF!,4,FALSE))/360,1)&gt;=MOD((((MID((MID((IF(ISERR(A1160),"",fctsoleil(A1160,fctlattodouble(VLOOKUP(D1160,#REF!,3,FALSE)),fctlontodouble(VLOOKUP(D1160,#REF!,4,FALSE)),FALSE))),1,4)),1,2))*60+MID((MID((IF(ISERR(A1160),"",fctsoleil(A1160,fctlattodouble(VLOOKUP(D1160,#REF!,3,FALSE)),fctlontodouble(VLOOKUP(D1160,#REF!,4,FALSE)),FALSE))),1,4)),3,4))/(60*24))-fctlontodouble(VLOOKUP(D1160,#REF!,4,FALSE))/360,1),
MOD(E1160-fctlontodouble(VLOOKUP(D1160,#REF!,4,FALSE))/360,1)&lt;MOD((((MID((MID((IF(ISERR(A1160),"",fctsoleil(A1160,fctlattodouble(VLOOKUP(D1160,#REF!,3,FALSE)),fctlontodouble(VLOOKUP(D1160,#REF!,4,FALSE)),FALSE))),7,4)),1,2))*60+MID((MID((IF(ISERR(A1160),"",fctsoleil(A1160,fctlattodouble(VLOOKUP(D1160,#REF!,3,FALSE)),fctlontodouble(VLOOKUP(D1160,#REF!,4,FALSE)),FALSE))),7,4)),3,4))/(60*24))-fctlontodouble(VLOOKUP(D1160,#REF!,4,FALSE))/360,1)
),1," "),"")</f>
        <v/>
      </c>
      <c r="M1160" s="79" t="str">
        <f t="shared" si="59"/>
        <v/>
      </c>
      <c r="N1160" s="94"/>
      <c r="O1160" s="83"/>
      <c r="P1160" s="95"/>
      <c r="Q1160" s="96"/>
      <c r="R1160" s="97" t="str">
        <f>IF(AND(A1160&lt;&gt;0,B1160&lt;&gt;0,D1160&lt;&gt;0,C1160&lt;&gt;0,N1160&lt;&gt;0),(vol_de_nuit(B1160,D1160,A1160,C1160,N1160/24)*24),"")</f>
        <v/>
      </c>
      <c r="S1160" s="98"/>
      <c r="T1160" s="95"/>
      <c r="U1160" s="99"/>
      <c r="V1160" s="100"/>
      <c r="W1160" s="101"/>
      <c r="X1160" s="116" t="str">
        <f>IFERROR(IF(AND(VLOOKUP($F1160,'Aircraft list'!$A$4:$G$39,2,FALSE)="YES",VLOOKUP($F1160,'Aircraft list'!$A$4:$G$39,4,FALSE)="YES"),T1160,""),"")</f>
        <v/>
      </c>
      <c r="Y1160" s="115" t="str">
        <f>IFERROR(IF(AND(VLOOKUP($F1160,'Aircraft list'!$A$4:$G$39,2,FALSE)="YES",VLOOKUP($F1160,'Aircraft list'!$A$4:$G$39,4,FALSE)="YES"),V1160,""),"")</f>
        <v/>
      </c>
      <c r="Z1160" s="116" t="str">
        <f>IFERROR(IF(AND(VLOOKUP($F1160,'Aircraft list'!$A$4:$G$39,3,FALSE)="YES",VLOOKUP($F1160,'Aircraft list'!$A$4:$G$39,4,FALSE)="YES"),T1160,""),"")</f>
        <v/>
      </c>
      <c r="AA1160" s="115" t="str">
        <f>IFERROR(IF(AND(VLOOKUP($F1160,'Aircraft list'!$A$4:$G$39,3,FALSE)="YES",VLOOKUP($F1160,'Aircraft list'!$A$4:$G$39,4,FALSE)="YES"),V1160,""),"")</f>
        <v/>
      </c>
      <c r="AB1160" s="116" t="str">
        <f>IFERROR(IF(AND(VLOOKUP($F1160,'Aircraft list'!$A$4:$G$39,2,FALSE)="YES",VLOOKUP($F1160,'Aircraft list'!$A$4:$G$39,6,FALSE)="YES"),T1160,""),"")</f>
        <v/>
      </c>
      <c r="AC1160" s="115" t="str">
        <f>IFERROR(IF(AND(VLOOKUP($F1160,'Aircraft list'!$A$4:$G$39,2,FALSE)="YES",VLOOKUP($F1160,'Aircraft list'!$A$4:$G$39,6,FALSE)="YES"),V1160,""),"")</f>
        <v/>
      </c>
      <c r="AD1160" s="116" t="str">
        <f>IFERROR(IF(AND(VLOOKUP($F1160,'Aircraft list'!$A$4:$G$39,3,FALSE)="YES",VLOOKUP($F1160,'Aircraft list'!$A$4:$G$39,6,FALSE)="YES"),T1160,""),"")</f>
        <v/>
      </c>
      <c r="AE1160" s="117" t="str">
        <f>IFERROR(IF(AND(VLOOKUP($F1160,'Aircraft list'!$A$4:$G$39,3,FALSE)="YES",VLOOKUP($F1160,'Aircraft list'!$A$4:$G$39,6,FALSE)="YES"),U1160,""),"")</f>
        <v/>
      </c>
      <c r="AF1160" s="115" t="str">
        <f>IFERROR(IF(AND(VLOOKUP($F1160,'Aircraft list'!$A$4:$G$39,3,FALSE)="YES",VLOOKUP($F1160,'Aircraft list'!$A$4:$G$39,6,FALSE)="YES"),V1160,""),"")</f>
        <v/>
      </c>
      <c r="AG1160" s="116" t="str">
        <f>IFERROR(IF(VLOOKUP($F1160,'Aircraft list'!$A$4:$G$39,5,FALSE)="YES",T1160,""),"")</f>
        <v/>
      </c>
      <c r="AH1160" s="117" t="str">
        <f>IFERROR(IF(VLOOKUP($F1160,'Aircraft list'!$A$4:$G$39,5,FALSE)="YES",U1160,""),"")</f>
        <v/>
      </c>
      <c r="AI1160" s="115" t="str">
        <f>IFERROR(IF(VLOOKUP($F1160,'Aircraft list'!$A$4:$G$39,5,FALSE)="YES",V1160,""),"")</f>
        <v/>
      </c>
      <c r="AJ1160" s="101"/>
      <c r="AK1160" s="101"/>
      <c r="AL1160" s="101"/>
      <c r="AM1160" s="102" t="str">
        <f>IFERROR(IF(VLOOKUP($F1160,'Aircraft list'!$A$4:$G$39,7,FALSE)="YES",N1160,""),"")</f>
        <v/>
      </c>
      <c r="AN1160" s="112"/>
      <c r="AO1160" s="101"/>
      <c r="AP1160" s="101"/>
      <c r="AQ1160" s="101"/>
      <c r="AR1160" s="111"/>
      <c r="AS1160" s="102"/>
      <c r="AT1160" s="102"/>
    </row>
    <row r="1161" spans="1:46" s="50" customFormat="1">
      <c r="A1161" s="84"/>
      <c r="B1161" s="75"/>
      <c r="C1161" s="76"/>
      <c r="D1161" s="77"/>
      <c r="E1161" s="73" t="str">
        <f t="shared" si="57"/>
        <v/>
      </c>
      <c r="F1161" s="79"/>
      <c r="G1161" s="80"/>
      <c r="H1161" s="50" t="str">
        <f>IFERROR(IF(VLOOKUP(F1161,'Aircraft list'!$A$4:$T$59, 3,FALSE)="YES", "ME", "SE" )," ")</f>
        <v xml:space="preserve"> </v>
      </c>
      <c r="I1161" s="80"/>
      <c r="J1161" s="81" t="str">
        <f ca="1">IFERROR(IF(AND(
MOD(C1161-fctlontodouble(VLOOKUP(B1161,#REF!,4,FALSE))/360,1)&gt;=MOD((((MID((MID((IF(ISERR(A1161),"",fctsoleil(A1161,fctlattodouble(VLOOKUP(B1161,#REF!,3,FALSE)),fctlontodouble(VLOOKUP(B1161,#REF!,4,FALSE)),FALSE))),1,4)),1,2))*60+MID((MID((IF(ISERR(A1161),"",fctsoleil(A1161,fctlattodouble(VLOOKUP(B1161,#REF!,3,FALSE)),fctlontodouble(VLOOKUP(B1161,#REF!,4,FALSE)),FALSE))),1,4)),3,4))/(60*24))-fctlontodouble(VLOOKUP(B1161,#REF!,4,FALSE))/360,1),
MOD(C1161-fctlontodouble(VLOOKUP(B1161,#REF!,4,FALSE))/360,1)&lt;MOD((((MID((MID((IF(ISERR(A1161),"",fctsoleil(A1161,fctlattodouble(VLOOKUP(B1161,#REF!,3,FALSE)),fctlontodouble(VLOOKUP(B1161,#REF!,4,FALSE)),FALSE))),7,4)),1,2))*60+MID((MID((IF(ISERR(A1161),"",fctsoleil(A1161,fctlattodouble(VLOOKUP(B1161,#REF!,3,FALSE)),fctlontodouble(VLOOKUP(B1161,#REF!,4,FALSE)),FALSE))),7,4)),3,4))/(60*24))-fctlontodouble(VLOOKUP(B1161,#REF!,4,FALSE))/360,1)
),1,""),"")</f>
        <v/>
      </c>
      <c r="K1161" s="82" t="str">
        <f t="shared" si="58"/>
        <v/>
      </c>
      <c r="L1161" s="79" t="str">
        <f ca="1">IFERROR(IF(AND(
MOD(E1161-fctlontodouble(VLOOKUP(D1161,#REF!,4,FALSE))/360,1)&gt;=MOD((((MID((MID((IF(ISERR(A1161),"",fctsoleil(A1161,fctlattodouble(VLOOKUP(D1161,#REF!,3,FALSE)),fctlontodouble(VLOOKUP(D1161,#REF!,4,FALSE)),FALSE))),1,4)),1,2))*60+MID((MID((IF(ISERR(A1161),"",fctsoleil(A1161,fctlattodouble(VLOOKUP(D1161,#REF!,3,FALSE)),fctlontodouble(VLOOKUP(D1161,#REF!,4,FALSE)),FALSE))),1,4)),3,4))/(60*24))-fctlontodouble(VLOOKUP(D1161,#REF!,4,FALSE))/360,1),
MOD(E1161-fctlontodouble(VLOOKUP(D1161,#REF!,4,FALSE))/360,1)&lt;MOD((((MID((MID((IF(ISERR(A1161),"",fctsoleil(A1161,fctlattodouble(VLOOKUP(D1161,#REF!,3,FALSE)),fctlontodouble(VLOOKUP(D1161,#REF!,4,FALSE)),FALSE))),7,4)),1,2))*60+MID((MID((IF(ISERR(A1161),"",fctsoleil(A1161,fctlattodouble(VLOOKUP(D1161,#REF!,3,FALSE)),fctlontodouble(VLOOKUP(D1161,#REF!,4,FALSE)),FALSE))),7,4)),3,4))/(60*24))-fctlontodouble(VLOOKUP(D1161,#REF!,4,FALSE))/360,1)
),1," "),"")</f>
        <v/>
      </c>
      <c r="M1161" s="79" t="str">
        <f t="shared" si="59"/>
        <v/>
      </c>
      <c r="N1161" s="94"/>
      <c r="O1161" s="83"/>
      <c r="P1161" s="95"/>
      <c r="Q1161" s="96"/>
      <c r="R1161" s="97" t="str">
        <f>IF(AND(A1161&lt;&gt;0,B1161&lt;&gt;0,D1161&lt;&gt;0,C1161&lt;&gt;0,N1161&lt;&gt;0),(vol_de_nuit(B1161,D1161,A1161,C1161,N1161/24)*24),"")</f>
        <v/>
      </c>
      <c r="S1161" s="98"/>
      <c r="T1161" s="95"/>
      <c r="U1161" s="99"/>
      <c r="V1161" s="100"/>
      <c r="W1161" s="101"/>
      <c r="X1161" s="116" t="str">
        <f>IFERROR(IF(AND(VLOOKUP($F1161,'Aircraft list'!$A$4:$G$39,2,FALSE)="YES",VLOOKUP($F1161,'Aircraft list'!$A$4:$G$39,4,FALSE)="YES"),T1161,""),"")</f>
        <v/>
      </c>
      <c r="Y1161" s="115" t="str">
        <f>IFERROR(IF(AND(VLOOKUP($F1161,'Aircraft list'!$A$4:$G$39,2,FALSE)="YES",VLOOKUP($F1161,'Aircraft list'!$A$4:$G$39,4,FALSE)="YES"),V1161,""),"")</f>
        <v/>
      </c>
      <c r="Z1161" s="116" t="str">
        <f>IFERROR(IF(AND(VLOOKUP($F1161,'Aircraft list'!$A$4:$G$39,3,FALSE)="YES",VLOOKUP($F1161,'Aircraft list'!$A$4:$G$39,4,FALSE)="YES"),T1161,""),"")</f>
        <v/>
      </c>
      <c r="AA1161" s="115" t="str">
        <f>IFERROR(IF(AND(VLOOKUP($F1161,'Aircraft list'!$A$4:$G$39,3,FALSE)="YES",VLOOKUP($F1161,'Aircraft list'!$A$4:$G$39,4,FALSE)="YES"),V1161,""),"")</f>
        <v/>
      </c>
      <c r="AB1161" s="116" t="str">
        <f>IFERROR(IF(AND(VLOOKUP($F1161,'Aircraft list'!$A$4:$G$39,2,FALSE)="YES",VLOOKUP($F1161,'Aircraft list'!$A$4:$G$39,6,FALSE)="YES"),T1161,""),"")</f>
        <v/>
      </c>
      <c r="AC1161" s="115" t="str">
        <f>IFERROR(IF(AND(VLOOKUP($F1161,'Aircraft list'!$A$4:$G$39,2,FALSE)="YES",VLOOKUP($F1161,'Aircraft list'!$A$4:$G$39,6,FALSE)="YES"),V1161,""),"")</f>
        <v/>
      </c>
      <c r="AD1161" s="116" t="str">
        <f>IFERROR(IF(AND(VLOOKUP($F1161,'Aircraft list'!$A$4:$G$39,3,FALSE)="YES",VLOOKUP($F1161,'Aircraft list'!$A$4:$G$39,6,FALSE)="YES"),T1161,""),"")</f>
        <v/>
      </c>
      <c r="AE1161" s="117" t="str">
        <f>IFERROR(IF(AND(VLOOKUP($F1161,'Aircraft list'!$A$4:$G$39,3,FALSE)="YES",VLOOKUP($F1161,'Aircraft list'!$A$4:$G$39,6,FALSE)="YES"),U1161,""),"")</f>
        <v/>
      </c>
      <c r="AF1161" s="115" t="str">
        <f>IFERROR(IF(AND(VLOOKUP($F1161,'Aircraft list'!$A$4:$G$39,3,FALSE)="YES",VLOOKUP($F1161,'Aircraft list'!$A$4:$G$39,6,FALSE)="YES"),V1161,""),"")</f>
        <v/>
      </c>
      <c r="AG1161" s="116" t="str">
        <f>IFERROR(IF(VLOOKUP($F1161,'Aircraft list'!$A$4:$G$39,5,FALSE)="YES",T1161,""),"")</f>
        <v/>
      </c>
      <c r="AH1161" s="117" t="str">
        <f>IFERROR(IF(VLOOKUP($F1161,'Aircraft list'!$A$4:$G$39,5,FALSE)="YES",U1161,""),"")</f>
        <v/>
      </c>
      <c r="AI1161" s="115" t="str">
        <f>IFERROR(IF(VLOOKUP($F1161,'Aircraft list'!$A$4:$G$39,5,FALSE)="YES",V1161,""),"")</f>
        <v/>
      </c>
      <c r="AJ1161" s="101"/>
      <c r="AK1161" s="101"/>
      <c r="AL1161" s="101"/>
      <c r="AM1161" s="102" t="str">
        <f>IFERROR(IF(VLOOKUP($F1161,'Aircraft list'!$A$4:$G$39,7,FALSE)="YES",N1161,""),"")</f>
        <v/>
      </c>
      <c r="AN1161" s="112"/>
      <c r="AO1161" s="101"/>
      <c r="AP1161" s="101"/>
      <c r="AQ1161" s="101"/>
      <c r="AR1161" s="111"/>
      <c r="AS1161" s="102"/>
      <c r="AT1161" s="102"/>
    </row>
    <row r="1162" spans="1:46" s="50" customFormat="1">
      <c r="A1162" s="84"/>
      <c r="B1162" s="75"/>
      <c r="C1162" s="76"/>
      <c r="D1162" s="77"/>
      <c r="E1162" s="73" t="str">
        <f t="shared" si="57"/>
        <v/>
      </c>
      <c r="F1162" s="79"/>
      <c r="G1162" s="80"/>
      <c r="H1162" s="50" t="str">
        <f>IFERROR(IF(VLOOKUP(F1162,'Aircraft list'!$A$4:$T$59, 3,FALSE)="YES", "ME", "SE" )," ")</f>
        <v xml:space="preserve"> </v>
      </c>
      <c r="I1162" s="80"/>
      <c r="J1162" s="81" t="str">
        <f ca="1">IFERROR(IF(AND(
MOD(C1162-fctlontodouble(VLOOKUP(B1162,#REF!,4,FALSE))/360,1)&gt;=MOD((((MID((MID((IF(ISERR(A1162),"",fctsoleil(A1162,fctlattodouble(VLOOKUP(B1162,#REF!,3,FALSE)),fctlontodouble(VLOOKUP(B1162,#REF!,4,FALSE)),FALSE))),1,4)),1,2))*60+MID((MID((IF(ISERR(A1162),"",fctsoleil(A1162,fctlattodouble(VLOOKUP(B1162,#REF!,3,FALSE)),fctlontodouble(VLOOKUP(B1162,#REF!,4,FALSE)),FALSE))),1,4)),3,4))/(60*24))-fctlontodouble(VLOOKUP(B1162,#REF!,4,FALSE))/360,1),
MOD(C1162-fctlontodouble(VLOOKUP(B1162,#REF!,4,FALSE))/360,1)&lt;MOD((((MID((MID((IF(ISERR(A1162),"",fctsoleil(A1162,fctlattodouble(VLOOKUP(B1162,#REF!,3,FALSE)),fctlontodouble(VLOOKUP(B1162,#REF!,4,FALSE)),FALSE))),7,4)),1,2))*60+MID((MID((IF(ISERR(A1162),"",fctsoleil(A1162,fctlattodouble(VLOOKUP(B1162,#REF!,3,FALSE)),fctlontodouble(VLOOKUP(B1162,#REF!,4,FALSE)),FALSE))),7,4)),3,4))/(60*24))-fctlontodouble(VLOOKUP(B1162,#REF!,4,FALSE))/360,1)
),1,""),"")</f>
        <v/>
      </c>
      <c r="K1162" s="82" t="str">
        <f t="shared" si="58"/>
        <v/>
      </c>
      <c r="L1162" s="79" t="str">
        <f ca="1">IFERROR(IF(AND(
MOD(E1162-fctlontodouble(VLOOKUP(D1162,#REF!,4,FALSE))/360,1)&gt;=MOD((((MID((MID((IF(ISERR(A1162),"",fctsoleil(A1162,fctlattodouble(VLOOKUP(D1162,#REF!,3,FALSE)),fctlontodouble(VLOOKUP(D1162,#REF!,4,FALSE)),FALSE))),1,4)),1,2))*60+MID((MID((IF(ISERR(A1162),"",fctsoleil(A1162,fctlattodouble(VLOOKUP(D1162,#REF!,3,FALSE)),fctlontodouble(VLOOKUP(D1162,#REF!,4,FALSE)),FALSE))),1,4)),3,4))/(60*24))-fctlontodouble(VLOOKUP(D1162,#REF!,4,FALSE))/360,1),
MOD(E1162-fctlontodouble(VLOOKUP(D1162,#REF!,4,FALSE))/360,1)&lt;MOD((((MID((MID((IF(ISERR(A1162),"",fctsoleil(A1162,fctlattodouble(VLOOKUP(D1162,#REF!,3,FALSE)),fctlontodouble(VLOOKUP(D1162,#REF!,4,FALSE)),FALSE))),7,4)),1,2))*60+MID((MID((IF(ISERR(A1162),"",fctsoleil(A1162,fctlattodouble(VLOOKUP(D1162,#REF!,3,FALSE)),fctlontodouble(VLOOKUP(D1162,#REF!,4,FALSE)),FALSE))),7,4)),3,4))/(60*24))-fctlontodouble(VLOOKUP(D1162,#REF!,4,FALSE))/360,1)
),1," "),"")</f>
        <v/>
      </c>
      <c r="M1162" s="79" t="str">
        <f t="shared" si="59"/>
        <v/>
      </c>
      <c r="N1162" s="94"/>
      <c r="O1162" s="83"/>
      <c r="P1162" s="95"/>
      <c r="Q1162" s="96"/>
      <c r="R1162" s="97" t="str">
        <f>IF(AND(A1162&lt;&gt;0,B1162&lt;&gt;0,D1162&lt;&gt;0,C1162&lt;&gt;0,N1162&lt;&gt;0),(vol_de_nuit(B1162,D1162,A1162,C1162,N1162/24)*24),"")</f>
        <v/>
      </c>
      <c r="S1162" s="98"/>
      <c r="T1162" s="95"/>
      <c r="U1162" s="99"/>
      <c r="V1162" s="100"/>
      <c r="W1162" s="101"/>
      <c r="X1162" s="116" t="str">
        <f>IFERROR(IF(AND(VLOOKUP($F1162,'Aircraft list'!$A$4:$G$39,2,FALSE)="YES",VLOOKUP($F1162,'Aircraft list'!$A$4:$G$39,4,FALSE)="YES"),T1162,""),"")</f>
        <v/>
      </c>
      <c r="Y1162" s="115" t="str">
        <f>IFERROR(IF(AND(VLOOKUP($F1162,'Aircraft list'!$A$4:$G$39,2,FALSE)="YES",VLOOKUP($F1162,'Aircraft list'!$A$4:$G$39,4,FALSE)="YES"),V1162,""),"")</f>
        <v/>
      </c>
      <c r="Z1162" s="116" t="str">
        <f>IFERROR(IF(AND(VLOOKUP($F1162,'Aircraft list'!$A$4:$G$39,3,FALSE)="YES",VLOOKUP($F1162,'Aircraft list'!$A$4:$G$39,4,FALSE)="YES"),T1162,""),"")</f>
        <v/>
      </c>
      <c r="AA1162" s="115" t="str">
        <f>IFERROR(IF(AND(VLOOKUP($F1162,'Aircraft list'!$A$4:$G$39,3,FALSE)="YES",VLOOKUP($F1162,'Aircraft list'!$A$4:$G$39,4,FALSE)="YES"),V1162,""),"")</f>
        <v/>
      </c>
      <c r="AB1162" s="116" t="str">
        <f>IFERROR(IF(AND(VLOOKUP($F1162,'Aircraft list'!$A$4:$G$39,2,FALSE)="YES",VLOOKUP($F1162,'Aircraft list'!$A$4:$G$39,6,FALSE)="YES"),T1162,""),"")</f>
        <v/>
      </c>
      <c r="AC1162" s="115" t="str">
        <f>IFERROR(IF(AND(VLOOKUP($F1162,'Aircraft list'!$A$4:$G$39,2,FALSE)="YES",VLOOKUP($F1162,'Aircraft list'!$A$4:$G$39,6,FALSE)="YES"),V1162,""),"")</f>
        <v/>
      </c>
      <c r="AD1162" s="116" t="str">
        <f>IFERROR(IF(AND(VLOOKUP($F1162,'Aircraft list'!$A$4:$G$39,3,FALSE)="YES",VLOOKUP($F1162,'Aircraft list'!$A$4:$G$39,6,FALSE)="YES"),T1162,""),"")</f>
        <v/>
      </c>
      <c r="AE1162" s="117" t="str">
        <f>IFERROR(IF(AND(VLOOKUP($F1162,'Aircraft list'!$A$4:$G$39,3,FALSE)="YES",VLOOKUP($F1162,'Aircraft list'!$A$4:$G$39,6,FALSE)="YES"),U1162,""),"")</f>
        <v/>
      </c>
      <c r="AF1162" s="115" t="str">
        <f>IFERROR(IF(AND(VLOOKUP($F1162,'Aircraft list'!$A$4:$G$39,3,FALSE)="YES",VLOOKUP($F1162,'Aircraft list'!$A$4:$G$39,6,FALSE)="YES"),V1162,""),"")</f>
        <v/>
      </c>
      <c r="AG1162" s="116" t="str">
        <f>IFERROR(IF(VLOOKUP($F1162,'Aircraft list'!$A$4:$G$39,5,FALSE)="YES",T1162,""),"")</f>
        <v/>
      </c>
      <c r="AH1162" s="117" t="str">
        <f>IFERROR(IF(VLOOKUP($F1162,'Aircraft list'!$A$4:$G$39,5,FALSE)="YES",U1162,""),"")</f>
        <v/>
      </c>
      <c r="AI1162" s="115" t="str">
        <f>IFERROR(IF(VLOOKUP($F1162,'Aircraft list'!$A$4:$G$39,5,FALSE)="YES",V1162,""),"")</f>
        <v/>
      </c>
      <c r="AJ1162" s="101"/>
      <c r="AK1162" s="101"/>
      <c r="AL1162" s="101"/>
      <c r="AM1162" s="102" t="str">
        <f>IFERROR(IF(VLOOKUP($F1162,'Aircraft list'!$A$4:$G$39,7,FALSE)="YES",N1162,""),"")</f>
        <v/>
      </c>
      <c r="AN1162" s="112"/>
      <c r="AO1162" s="101"/>
      <c r="AP1162" s="101"/>
      <c r="AQ1162" s="101"/>
      <c r="AR1162" s="111"/>
      <c r="AS1162" s="102"/>
      <c r="AT1162" s="102"/>
    </row>
    <row r="1163" spans="1:46" s="50" customFormat="1">
      <c r="A1163" s="84"/>
      <c r="B1163" s="75"/>
      <c r="C1163" s="76"/>
      <c r="D1163" s="77"/>
      <c r="E1163" s="73" t="str">
        <f t="shared" si="57"/>
        <v/>
      </c>
      <c r="F1163" s="79"/>
      <c r="G1163" s="80"/>
      <c r="H1163" s="50" t="str">
        <f>IFERROR(IF(VLOOKUP(F1163,'Aircraft list'!$A$4:$T$59, 3,FALSE)="YES", "ME", "SE" )," ")</f>
        <v xml:space="preserve"> </v>
      </c>
      <c r="I1163" s="80"/>
      <c r="J1163" s="81" t="str">
        <f ca="1">IFERROR(IF(AND(
MOD(C1163-fctlontodouble(VLOOKUP(B1163,#REF!,4,FALSE))/360,1)&gt;=MOD((((MID((MID((IF(ISERR(A1163),"",fctsoleil(A1163,fctlattodouble(VLOOKUP(B1163,#REF!,3,FALSE)),fctlontodouble(VLOOKUP(B1163,#REF!,4,FALSE)),FALSE))),1,4)),1,2))*60+MID((MID((IF(ISERR(A1163),"",fctsoleil(A1163,fctlattodouble(VLOOKUP(B1163,#REF!,3,FALSE)),fctlontodouble(VLOOKUP(B1163,#REF!,4,FALSE)),FALSE))),1,4)),3,4))/(60*24))-fctlontodouble(VLOOKUP(B1163,#REF!,4,FALSE))/360,1),
MOD(C1163-fctlontodouble(VLOOKUP(B1163,#REF!,4,FALSE))/360,1)&lt;MOD((((MID((MID((IF(ISERR(A1163),"",fctsoleil(A1163,fctlattodouble(VLOOKUP(B1163,#REF!,3,FALSE)),fctlontodouble(VLOOKUP(B1163,#REF!,4,FALSE)),FALSE))),7,4)),1,2))*60+MID((MID((IF(ISERR(A1163),"",fctsoleil(A1163,fctlattodouble(VLOOKUP(B1163,#REF!,3,FALSE)),fctlontodouble(VLOOKUP(B1163,#REF!,4,FALSE)),FALSE))),7,4)),3,4))/(60*24))-fctlontodouble(VLOOKUP(B1163,#REF!,4,FALSE))/360,1)
),1,""),"")</f>
        <v/>
      </c>
      <c r="K1163" s="82" t="str">
        <f t="shared" si="58"/>
        <v/>
      </c>
      <c r="L1163" s="79" t="str">
        <f ca="1">IFERROR(IF(AND(
MOD(E1163-fctlontodouble(VLOOKUP(D1163,#REF!,4,FALSE))/360,1)&gt;=MOD((((MID((MID((IF(ISERR(A1163),"",fctsoleil(A1163,fctlattodouble(VLOOKUP(D1163,#REF!,3,FALSE)),fctlontodouble(VLOOKUP(D1163,#REF!,4,FALSE)),FALSE))),1,4)),1,2))*60+MID((MID((IF(ISERR(A1163),"",fctsoleil(A1163,fctlattodouble(VLOOKUP(D1163,#REF!,3,FALSE)),fctlontodouble(VLOOKUP(D1163,#REF!,4,FALSE)),FALSE))),1,4)),3,4))/(60*24))-fctlontodouble(VLOOKUP(D1163,#REF!,4,FALSE))/360,1),
MOD(E1163-fctlontodouble(VLOOKUP(D1163,#REF!,4,FALSE))/360,1)&lt;MOD((((MID((MID((IF(ISERR(A1163),"",fctsoleil(A1163,fctlattodouble(VLOOKUP(D1163,#REF!,3,FALSE)),fctlontodouble(VLOOKUP(D1163,#REF!,4,FALSE)),FALSE))),7,4)),1,2))*60+MID((MID((IF(ISERR(A1163),"",fctsoleil(A1163,fctlattodouble(VLOOKUP(D1163,#REF!,3,FALSE)),fctlontodouble(VLOOKUP(D1163,#REF!,4,FALSE)),FALSE))),7,4)),3,4))/(60*24))-fctlontodouble(VLOOKUP(D1163,#REF!,4,FALSE))/360,1)
),1," "),"")</f>
        <v/>
      </c>
      <c r="M1163" s="79" t="str">
        <f t="shared" si="59"/>
        <v/>
      </c>
      <c r="N1163" s="94"/>
      <c r="O1163" s="83"/>
      <c r="P1163" s="95"/>
      <c r="Q1163" s="96"/>
      <c r="R1163" s="97" t="str">
        <f>IF(AND(A1163&lt;&gt;0,B1163&lt;&gt;0,D1163&lt;&gt;0,C1163&lt;&gt;0,N1163&lt;&gt;0),(vol_de_nuit(B1163,D1163,A1163,C1163,N1163/24)*24),"")</f>
        <v/>
      </c>
      <c r="S1163" s="98"/>
      <c r="T1163" s="95"/>
      <c r="U1163" s="99"/>
      <c r="V1163" s="100"/>
      <c r="W1163" s="101"/>
      <c r="X1163" s="116" t="str">
        <f>IFERROR(IF(AND(VLOOKUP($F1163,'Aircraft list'!$A$4:$G$39,2,FALSE)="YES",VLOOKUP($F1163,'Aircraft list'!$A$4:$G$39,4,FALSE)="YES"),T1163,""),"")</f>
        <v/>
      </c>
      <c r="Y1163" s="115" t="str">
        <f>IFERROR(IF(AND(VLOOKUP($F1163,'Aircraft list'!$A$4:$G$39,2,FALSE)="YES",VLOOKUP($F1163,'Aircraft list'!$A$4:$G$39,4,FALSE)="YES"),V1163,""),"")</f>
        <v/>
      </c>
      <c r="Z1163" s="116" t="str">
        <f>IFERROR(IF(AND(VLOOKUP($F1163,'Aircraft list'!$A$4:$G$39,3,FALSE)="YES",VLOOKUP($F1163,'Aircraft list'!$A$4:$G$39,4,FALSE)="YES"),T1163,""),"")</f>
        <v/>
      </c>
      <c r="AA1163" s="115" t="str">
        <f>IFERROR(IF(AND(VLOOKUP($F1163,'Aircraft list'!$A$4:$G$39,3,FALSE)="YES",VLOOKUP($F1163,'Aircraft list'!$A$4:$G$39,4,FALSE)="YES"),V1163,""),"")</f>
        <v/>
      </c>
      <c r="AB1163" s="116" t="str">
        <f>IFERROR(IF(AND(VLOOKUP($F1163,'Aircraft list'!$A$4:$G$39,2,FALSE)="YES",VLOOKUP($F1163,'Aircraft list'!$A$4:$G$39,6,FALSE)="YES"),T1163,""),"")</f>
        <v/>
      </c>
      <c r="AC1163" s="115" t="str">
        <f>IFERROR(IF(AND(VLOOKUP($F1163,'Aircraft list'!$A$4:$G$39,2,FALSE)="YES",VLOOKUP($F1163,'Aircraft list'!$A$4:$G$39,6,FALSE)="YES"),V1163,""),"")</f>
        <v/>
      </c>
      <c r="AD1163" s="116" t="str">
        <f>IFERROR(IF(AND(VLOOKUP($F1163,'Aircraft list'!$A$4:$G$39,3,FALSE)="YES",VLOOKUP($F1163,'Aircraft list'!$A$4:$G$39,6,FALSE)="YES"),T1163,""),"")</f>
        <v/>
      </c>
      <c r="AE1163" s="117" t="str">
        <f>IFERROR(IF(AND(VLOOKUP($F1163,'Aircraft list'!$A$4:$G$39,3,FALSE)="YES",VLOOKUP($F1163,'Aircraft list'!$A$4:$G$39,6,FALSE)="YES"),U1163,""),"")</f>
        <v/>
      </c>
      <c r="AF1163" s="115" t="str">
        <f>IFERROR(IF(AND(VLOOKUP($F1163,'Aircraft list'!$A$4:$G$39,3,FALSE)="YES",VLOOKUP($F1163,'Aircraft list'!$A$4:$G$39,6,FALSE)="YES"),V1163,""),"")</f>
        <v/>
      </c>
      <c r="AG1163" s="116" t="str">
        <f>IFERROR(IF(VLOOKUP($F1163,'Aircraft list'!$A$4:$G$39,5,FALSE)="YES",T1163,""),"")</f>
        <v/>
      </c>
      <c r="AH1163" s="117" t="str">
        <f>IFERROR(IF(VLOOKUP($F1163,'Aircraft list'!$A$4:$G$39,5,FALSE)="YES",U1163,""),"")</f>
        <v/>
      </c>
      <c r="AI1163" s="115" t="str">
        <f>IFERROR(IF(VLOOKUP($F1163,'Aircraft list'!$A$4:$G$39,5,FALSE)="YES",V1163,""),"")</f>
        <v/>
      </c>
      <c r="AJ1163" s="101"/>
      <c r="AK1163" s="101"/>
      <c r="AL1163" s="101"/>
      <c r="AM1163" s="102" t="str">
        <f>IFERROR(IF(VLOOKUP($F1163,'Aircraft list'!$A$4:$G$39,7,FALSE)="YES",N1163,""),"")</f>
        <v/>
      </c>
      <c r="AN1163" s="112"/>
      <c r="AO1163" s="101"/>
      <c r="AP1163" s="101"/>
      <c r="AQ1163" s="101"/>
      <c r="AR1163" s="111"/>
      <c r="AS1163" s="102"/>
      <c r="AT1163" s="102"/>
    </row>
    <row r="1164" spans="1:46" s="50" customFormat="1">
      <c r="A1164" s="84"/>
      <c r="B1164" s="75"/>
      <c r="C1164" s="76"/>
      <c r="D1164" s="77"/>
      <c r="E1164" s="73" t="str">
        <f t="shared" si="57"/>
        <v/>
      </c>
      <c r="F1164" s="79"/>
      <c r="G1164" s="80"/>
      <c r="H1164" s="50" t="str">
        <f>IFERROR(IF(VLOOKUP(F1164,'Aircraft list'!$A$4:$T$59, 3,FALSE)="YES", "ME", "SE" )," ")</f>
        <v xml:space="preserve"> </v>
      </c>
      <c r="I1164" s="80"/>
      <c r="J1164" s="81" t="str">
        <f ca="1">IFERROR(IF(AND(
MOD(C1164-fctlontodouble(VLOOKUP(B1164,#REF!,4,FALSE))/360,1)&gt;=MOD((((MID((MID((IF(ISERR(A1164),"",fctsoleil(A1164,fctlattodouble(VLOOKUP(B1164,#REF!,3,FALSE)),fctlontodouble(VLOOKUP(B1164,#REF!,4,FALSE)),FALSE))),1,4)),1,2))*60+MID((MID((IF(ISERR(A1164),"",fctsoleil(A1164,fctlattodouble(VLOOKUP(B1164,#REF!,3,FALSE)),fctlontodouble(VLOOKUP(B1164,#REF!,4,FALSE)),FALSE))),1,4)),3,4))/(60*24))-fctlontodouble(VLOOKUP(B1164,#REF!,4,FALSE))/360,1),
MOD(C1164-fctlontodouble(VLOOKUP(B1164,#REF!,4,FALSE))/360,1)&lt;MOD((((MID((MID((IF(ISERR(A1164),"",fctsoleil(A1164,fctlattodouble(VLOOKUP(B1164,#REF!,3,FALSE)),fctlontodouble(VLOOKUP(B1164,#REF!,4,FALSE)),FALSE))),7,4)),1,2))*60+MID((MID((IF(ISERR(A1164),"",fctsoleil(A1164,fctlattodouble(VLOOKUP(B1164,#REF!,3,FALSE)),fctlontodouble(VLOOKUP(B1164,#REF!,4,FALSE)),FALSE))),7,4)),3,4))/(60*24))-fctlontodouble(VLOOKUP(B1164,#REF!,4,FALSE))/360,1)
),1,""),"")</f>
        <v/>
      </c>
      <c r="K1164" s="82" t="str">
        <f t="shared" si="58"/>
        <v/>
      </c>
      <c r="L1164" s="79" t="str">
        <f ca="1">IFERROR(IF(AND(
MOD(E1164-fctlontodouble(VLOOKUP(D1164,#REF!,4,FALSE))/360,1)&gt;=MOD((((MID((MID((IF(ISERR(A1164),"",fctsoleil(A1164,fctlattodouble(VLOOKUP(D1164,#REF!,3,FALSE)),fctlontodouble(VLOOKUP(D1164,#REF!,4,FALSE)),FALSE))),1,4)),1,2))*60+MID((MID((IF(ISERR(A1164),"",fctsoleil(A1164,fctlattodouble(VLOOKUP(D1164,#REF!,3,FALSE)),fctlontodouble(VLOOKUP(D1164,#REF!,4,FALSE)),FALSE))),1,4)),3,4))/(60*24))-fctlontodouble(VLOOKUP(D1164,#REF!,4,FALSE))/360,1),
MOD(E1164-fctlontodouble(VLOOKUP(D1164,#REF!,4,FALSE))/360,1)&lt;MOD((((MID((MID((IF(ISERR(A1164),"",fctsoleil(A1164,fctlattodouble(VLOOKUP(D1164,#REF!,3,FALSE)),fctlontodouble(VLOOKUP(D1164,#REF!,4,FALSE)),FALSE))),7,4)),1,2))*60+MID((MID((IF(ISERR(A1164),"",fctsoleil(A1164,fctlattodouble(VLOOKUP(D1164,#REF!,3,FALSE)),fctlontodouble(VLOOKUP(D1164,#REF!,4,FALSE)),FALSE))),7,4)),3,4))/(60*24))-fctlontodouble(VLOOKUP(D1164,#REF!,4,FALSE))/360,1)
),1," "),"")</f>
        <v/>
      </c>
      <c r="M1164" s="79" t="str">
        <f t="shared" si="59"/>
        <v/>
      </c>
      <c r="N1164" s="94"/>
      <c r="O1164" s="83"/>
      <c r="P1164" s="95"/>
      <c r="Q1164" s="96"/>
      <c r="R1164" s="97" t="str">
        <f>IF(AND(A1164&lt;&gt;0,B1164&lt;&gt;0,D1164&lt;&gt;0,C1164&lt;&gt;0,N1164&lt;&gt;0),(vol_de_nuit(B1164,D1164,A1164,C1164,N1164/24)*24),"")</f>
        <v/>
      </c>
      <c r="S1164" s="98"/>
      <c r="T1164" s="95"/>
      <c r="U1164" s="99"/>
      <c r="V1164" s="100"/>
      <c r="W1164" s="101"/>
      <c r="X1164" s="116" t="str">
        <f>IFERROR(IF(AND(VLOOKUP($F1164,'Aircraft list'!$A$4:$G$39,2,FALSE)="YES",VLOOKUP($F1164,'Aircraft list'!$A$4:$G$39,4,FALSE)="YES"),T1164,""),"")</f>
        <v/>
      </c>
      <c r="Y1164" s="115" t="str">
        <f>IFERROR(IF(AND(VLOOKUP($F1164,'Aircraft list'!$A$4:$G$39,2,FALSE)="YES",VLOOKUP($F1164,'Aircraft list'!$A$4:$G$39,4,FALSE)="YES"),V1164,""),"")</f>
        <v/>
      </c>
      <c r="Z1164" s="116" t="str">
        <f>IFERROR(IF(AND(VLOOKUP($F1164,'Aircraft list'!$A$4:$G$39,3,FALSE)="YES",VLOOKUP($F1164,'Aircraft list'!$A$4:$G$39,4,FALSE)="YES"),T1164,""),"")</f>
        <v/>
      </c>
      <c r="AA1164" s="115" t="str">
        <f>IFERROR(IF(AND(VLOOKUP($F1164,'Aircraft list'!$A$4:$G$39,3,FALSE)="YES",VLOOKUP($F1164,'Aircraft list'!$A$4:$G$39,4,FALSE)="YES"),V1164,""),"")</f>
        <v/>
      </c>
      <c r="AB1164" s="116" t="str">
        <f>IFERROR(IF(AND(VLOOKUP($F1164,'Aircraft list'!$A$4:$G$39,2,FALSE)="YES",VLOOKUP($F1164,'Aircraft list'!$A$4:$G$39,6,FALSE)="YES"),T1164,""),"")</f>
        <v/>
      </c>
      <c r="AC1164" s="115" t="str">
        <f>IFERROR(IF(AND(VLOOKUP($F1164,'Aircraft list'!$A$4:$G$39,2,FALSE)="YES",VLOOKUP($F1164,'Aircraft list'!$A$4:$G$39,6,FALSE)="YES"),V1164,""),"")</f>
        <v/>
      </c>
      <c r="AD1164" s="116" t="str">
        <f>IFERROR(IF(AND(VLOOKUP($F1164,'Aircraft list'!$A$4:$G$39,3,FALSE)="YES",VLOOKUP($F1164,'Aircraft list'!$A$4:$G$39,6,FALSE)="YES"),T1164,""),"")</f>
        <v/>
      </c>
      <c r="AE1164" s="117" t="str">
        <f>IFERROR(IF(AND(VLOOKUP($F1164,'Aircraft list'!$A$4:$G$39,3,FALSE)="YES",VLOOKUP($F1164,'Aircraft list'!$A$4:$G$39,6,FALSE)="YES"),U1164,""),"")</f>
        <v/>
      </c>
      <c r="AF1164" s="115" t="str">
        <f>IFERROR(IF(AND(VLOOKUP($F1164,'Aircraft list'!$A$4:$G$39,3,FALSE)="YES",VLOOKUP($F1164,'Aircraft list'!$A$4:$G$39,6,FALSE)="YES"),V1164,""),"")</f>
        <v/>
      </c>
      <c r="AG1164" s="116" t="str">
        <f>IFERROR(IF(VLOOKUP($F1164,'Aircraft list'!$A$4:$G$39,5,FALSE)="YES",T1164,""),"")</f>
        <v/>
      </c>
      <c r="AH1164" s="117" t="str">
        <f>IFERROR(IF(VLOOKUP($F1164,'Aircraft list'!$A$4:$G$39,5,FALSE)="YES",U1164,""),"")</f>
        <v/>
      </c>
      <c r="AI1164" s="115" t="str">
        <f>IFERROR(IF(VLOOKUP($F1164,'Aircraft list'!$A$4:$G$39,5,FALSE)="YES",V1164,""),"")</f>
        <v/>
      </c>
      <c r="AJ1164" s="101"/>
      <c r="AK1164" s="101"/>
      <c r="AL1164" s="101"/>
      <c r="AM1164" s="102" t="str">
        <f>IFERROR(IF(VLOOKUP($F1164,'Aircraft list'!$A$4:$G$39,7,FALSE)="YES",N1164,""),"")</f>
        <v/>
      </c>
      <c r="AN1164" s="112"/>
      <c r="AO1164" s="101"/>
      <c r="AP1164" s="101"/>
      <c r="AQ1164" s="101"/>
      <c r="AR1164" s="111"/>
      <c r="AS1164" s="102"/>
      <c r="AT1164" s="102"/>
    </row>
    <row r="1165" spans="1:46" s="50" customFormat="1">
      <c r="A1165" s="84"/>
      <c r="B1165" s="75"/>
      <c r="C1165" s="76"/>
      <c r="D1165" s="77"/>
      <c r="E1165" s="73" t="str">
        <f t="shared" si="57"/>
        <v/>
      </c>
      <c r="F1165" s="79"/>
      <c r="G1165" s="80"/>
      <c r="H1165" s="50" t="str">
        <f>IFERROR(IF(VLOOKUP(F1165,'Aircraft list'!$A$4:$T$59, 3,FALSE)="YES", "ME", "SE" )," ")</f>
        <v xml:space="preserve"> </v>
      </c>
      <c r="I1165" s="80"/>
      <c r="J1165" s="81" t="str">
        <f ca="1">IFERROR(IF(AND(
MOD(C1165-fctlontodouble(VLOOKUP(B1165,#REF!,4,FALSE))/360,1)&gt;=MOD((((MID((MID((IF(ISERR(A1165),"",fctsoleil(A1165,fctlattodouble(VLOOKUP(B1165,#REF!,3,FALSE)),fctlontodouble(VLOOKUP(B1165,#REF!,4,FALSE)),FALSE))),1,4)),1,2))*60+MID((MID((IF(ISERR(A1165),"",fctsoleil(A1165,fctlattodouble(VLOOKUP(B1165,#REF!,3,FALSE)),fctlontodouble(VLOOKUP(B1165,#REF!,4,FALSE)),FALSE))),1,4)),3,4))/(60*24))-fctlontodouble(VLOOKUP(B1165,#REF!,4,FALSE))/360,1),
MOD(C1165-fctlontodouble(VLOOKUP(B1165,#REF!,4,FALSE))/360,1)&lt;MOD((((MID((MID((IF(ISERR(A1165),"",fctsoleil(A1165,fctlattodouble(VLOOKUP(B1165,#REF!,3,FALSE)),fctlontodouble(VLOOKUP(B1165,#REF!,4,FALSE)),FALSE))),7,4)),1,2))*60+MID((MID((IF(ISERR(A1165),"",fctsoleil(A1165,fctlattodouble(VLOOKUP(B1165,#REF!,3,FALSE)),fctlontodouble(VLOOKUP(B1165,#REF!,4,FALSE)),FALSE))),7,4)),3,4))/(60*24))-fctlontodouble(VLOOKUP(B1165,#REF!,4,FALSE))/360,1)
),1,""),"")</f>
        <v/>
      </c>
      <c r="K1165" s="82" t="str">
        <f t="shared" si="58"/>
        <v/>
      </c>
      <c r="L1165" s="79" t="str">
        <f ca="1">IFERROR(IF(AND(
MOD(E1165-fctlontodouble(VLOOKUP(D1165,#REF!,4,FALSE))/360,1)&gt;=MOD((((MID((MID((IF(ISERR(A1165),"",fctsoleil(A1165,fctlattodouble(VLOOKUP(D1165,#REF!,3,FALSE)),fctlontodouble(VLOOKUP(D1165,#REF!,4,FALSE)),FALSE))),1,4)),1,2))*60+MID((MID((IF(ISERR(A1165),"",fctsoleil(A1165,fctlattodouble(VLOOKUP(D1165,#REF!,3,FALSE)),fctlontodouble(VLOOKUP(D1165,#REF!,4,FALSE)),FALSE))),1,4)),3,4))/(60*24))-fctlontodouble(VLOOKUP(D1165,#REF!,4,FALSE))/360,1),
MOD(E1165-fctlontodouble(VLOOKUP(D1165,#REF!,4,FALSE))/360,1)&lt;MOD((((MID((MID((IF(ISERR(A1165),"",fctsoleil(A1165,fctlattodouble(VLOOKUP(D1165,#REF!,3,FALSE)),fctlontodouble(VLOOKUP(D1165,#REF!,4,FALSE)),FALSE))),7,4)),1,2))*60+MID((MID((IF(ISERR(A1165),"",fctsoleil(A1165,fctlattodouble(VLOOKUP(D1165,#REF!,3,FALSE)),fctlontodouble(VLOOKUP(D1165,#REF!,4,FALSE)),FALSE))),7,4)),3,4))/(60*24))-fctlontodouble(VLOOKUP(D1165,#REF!,4,FALSE))/360,1)
),1," "),"")</f>
        <v/>
      </c>
      <c r="M1165" s="79" t="str">
        <f t="shared" si="59"/>
        <v/>
      </c>
      <c r="N1165" s="94"/>
      <c r="O1165" s="83"/>
      <c r="P1165" s="95"/>
      <c r="Q1165" s="96"/>
      <c r="R1165" s="97" t="str">
        <f>IF(AND(A1165&lt;&gt;0,B1165&lt;&gt;0,D1165&lt;&gt;0,C1165&lt;&gt;0,N1165&lt;&gt;0),(vol_de_nuit(B1165,D1165,A1165,C1165,N1165/24)*24),"")</f>
        <v/>
      </c>
      <c r="S1165" s="98"/>
      <c r="T1165" s="95"/>
      <c r="U1165" s="99"/>
      <c r="V1165" s="100"/>
      <c r="W1165" s="101"/>
      <c r="X1165" s="116" t="str">
        <f>IFERROR(IF(AND(VLOOKUP($F1165,'Aircraft list'!$A$4:$G$39,2,FALSE)="YES",VLOOKUP($F1165,'Aircraft list'!$A$4:$G$39,4,FALSE)="YES"),T1165,""),"")</f>
        <v/>
      </c>
      <c r="Y1165" s="115" t="str">
        <f>IFERROR(IF(AND(VLOOKUP($F1165,'Aircraft list'!$A$4:$G$39,2,FALSE)="YES",VLOOKUP($F1165,'Aircraft list'!$A$4:$G$39,4,FALSE)="YES"),V1165,""),"")</f>
        <v/>
      </c>
      <c r="Z1165" s="116" t="str">
        <f>IFERROR(IF(AND(VLOOKUP($F1165,'Aircraft list'!$A$4:$G$39,3,FALSE)="YES",VLOOKUP($F1165,'Aircraft list'!$A$4:$G$39,4,FALSE)="YES"),T1165,""),"")</f>
        <v/>
      </c>
      <c r="AA1165" s="115" t="str">
        <f>IFERROR(IF(AND(VLOOKUP($F1165,'Aircraft list'!$A$4:$G$39,3,FALSE)="YES",VLOOKUP($F1165,'Aircraft list'!$A$4:$G$39,4,FALSE)="YES"),V1165,""),"")</f>
        <v/>
      </c>
      <c r="AB1165" s="116" t="str">
        <f>IFERROR(IF(AND(VLOOKUP($F1165,'Aircraft list'!$A$4:$G$39,2,FALSE)="YES",VLOOKUP($F1165,'Aircraft list'!$A$4:$G$39,6,FALSE)="YES"),T1165,""),"")</f>
        <v/>
      </c>
      <c r="AC1165" s="115" t="str">
        <f>IFERROR(IF(AND(VLOOKUP($F1165,'Aircraft list'!$A$4:$G$39,2,FALSE)="YES",VLOOKUP($F1165,'Aircraft list'!$A$4:$G$39,6,FALSE)="YES"),V1165,""),"")</f>
        <v/>
      </c>
      <c r="AD1165" s="116" t="str">
        <f>IFERROR(IF(AND(VLOOKUP($F1165,'Aircraft list'!$A$4:$G$39,3,FALSE)="YES",VLOOKUP($F1165,'Aircraft list'!$A$4:$G$39,6,FALSE)="YES"),T1165,""),"")</f>
        <v/>
      </c>
      <c r="AE1165" s="117" t="str">
        <f>IFERROR(IF(AND(VLOOKUP($F1165,'Aircraft list'!$A$4:$G$39,3,FALSE)="YES",VLOOKUP($F1165,'Aircraft list'!$A$4:$G$39,6,FALSE)="YES"),U1165,""),"")</f>
        <v/>
      </c>
      <c r="AF1165" s="115" t="str">
        <f>IFERROR(IF(AND(VLOOKUP($F1165,'Aircraft list'!$A$4:$G$39,3,FALSE)="YES",VLOOKUP($F1165,'Aircraft list'!$A$4:$G$39,6,FALSE)="YES"),V1165,""),"")</f>
        <v/>
      </c>
      <c r="AG1165" s="116" t="str">
        <f>IFERROR(IF(VLOOKUP($F1165,'Aircraft list'!$A$4:$G$39,5,FALSE)="YES",T1165,""),"")</f>
        <v/>
      </c>
      <c r="AH1165" s="117" t="str">
        <f>IFERROR(IF(VLOOKUP($F1165,'Aircraft list'!$A$4:$G$39,5,FALSE)="YES",U1165,""),"")</f>
        <v/>
      </c>
      <c r="AI1165" s="115" t="str">
        <f>IFERROR(IF(VLOOKUP($F1165,'Aircraft list'!$A$4:$G$39,5,FALSE)="YES",V1165,""),"")</f>
        <v/>
      </c>
      <c r="AJ1165" s="101"/>
      <c r="AK1165" s="101"/>
      <c r="AL1165" s="101"/>
      <c r="AM1165" s="102" t="str">
        <f>IFERROR(IF(VLOOKUP($F1165,'Aircraft list'!$A$4:$G$39,7,FALSE)="YES",N1165,""),"")</f>
        <v/>
      </c>
      <c r="AN1165" s="112"/>
      <c r="AO1165" s="101"/>
      <c r="AP1165" s="101"/>
      <c r="AQ1165" s="101"/>
      <c r="AR1165" s="111"/>
      <c r="AS1165" s="102"/>
      <c r="AT1165" s="102"/>
    </row>
    <row r="1166" spans="1:46" s="50" customFormat="1">
      <c r="A1166" s="84"/>
      <c r="B1166" s="75"/>
      <c r="C1166" s="76"/>
      <c r="D1166" s="77"/>
      <c r="E1166" s="73" t="str">
        <f t="shared" si="57"/>
        <v/>
      </c>
      <c r="F1166" s="79"/>
      <c r="G1166" s="80"/>
      <c r="H1166" s="50" t="str">
        <f>IFERROR(IF(VLOOKUP(F1166,'Aircraft list'!$A$4:$T$59, 3,FALSE)="YES", "ME", "SE" )," ")</f>
        <v xml:space="preserve"> </v>
      </c>
      <c r="I1166" s="80"/>
      <c r="J1166" s="81" t="str">
        <f ca="1">IFERROR(IF(AND(
MOD(C1166-fctlontodouble(VLOOKUP(B1166,#REF!,4,FALSE))/360,1)&gt;=MOD((((MID((MID((IF(ISERR(A1166),"",fctsoleil(A1166,fctlattodouble(VLOOKUP(B1166,#REF!,3,FALSE)),fctlontodouble(VLOOKUP(B1166,#REF!,4,FALSE)),FALSE))),1,4)),1,2))*60+MID((MID((IF(ISERR(A1166),"",fctsoleil(A1166,fctlattodouble(VLOOKUP(B1166,#REF!,3,FALSE)),fctlontodouble(VLOOKUP(B1166,#REF!,4,FALSE)),FALSE))),1,4)),3,4))/(60*24))-fctlontodouble(VLOOKUP(B1166,#REF!,4,FALSE))/360,1),
MOD(C1166-fctlontodouble(VLOOKUP(B1166,#REF!,4,FALSE))/360,1)&lt;MOD((((MID((MID((IF(ISERR(A1166),"",fctsoleil(A1166,fctlattodouble(VLOOKUP(B1166,#REF!,3,FALSE)),fctlontodouble(VLOOKUP(B1166,#REF!,4,FALSE)),FALSE))),7,4)),1,2))*60+MID((MID((IF(ISERR(A1166),"",fctsoleil(A1166,fctlattodouble(VLOOKUP(B1166,#REF!,3,FALSE)),fctlontodouble(VLOOKUP(B1166,#REF!,4,FALSE)),FALSE))),7,4)),3,4))/(60*24))-fctlontodouble(VLOOKUP(B1166,#REF!,4,FALSE))/360,1)
),1,""),"")</f>
        <v/>
      </c>
      <c r="K1166" s="82" t="str">
        <f t="shared" si="58"/>
        <v/>
      </c>
      <c r="L1166" s="79" t="str">
        <f ca="1">IFERROR(IF(AND(
MOD(E1166-fctlontodouble(VLOOKUP(D1166,#REF!,4,FALSE))/360,1)&gt;=MOD((((MID((MID((IF(ISERR(A1166),"",fctsoleil(A1166,fctlattodouble(VLOOKUP(D1166,#REF!,3,FALSE)),fctlontodouble(VLOOKUP(D1166,#REF!,4,FALSE)),FALSE))),1,4)),1,2))*60+MID((MID((IF(ISERR(A1166),"",fctsoleil(A1166,fctlattodouble(VLOOKUP(D1166,#REF!,3,FALSE)),fctlontodouble(VLOOKUP(D1166,#REF!,4,FALSE)),FALSE))),1,4)),3,4))/(60*24))-fctlontodouble(VLOOKUP(D1166,#REF!,4,FALSE))/360,1),
MOD(E1166-fctlontodouble(VLOOKUP(D1166,#REF!,4,FALSE))/360,1)&lt;MOD((((MID((MID((IF(ISERR(A1166),"",fctsoleil(A1166,fctlattodouble(VLOOKUP(D1166,#REF!,3,FALSE)),fctlontodouble(VLOOKUP(D1166,#REF!,4,FALSE)),FALSE))),7,4)),1,2))*60+MID((MID((IF(ISERR(A1166),"",fctsoleil(A1166,fctlattodouble(VLOOKUP(D1166,#REF!,3,FALSE)),fctlontodouble(VLOOKUP(D1166,#REF!,4,FALSE)),FALSE))),7,4)),3,4))/(60*24))-fctlontodouble(VLOOKUP(D1166,#REF!,4,FALSE))/360,1)
),1," "),"")</f>
        <v/>
      </c>
      <c r="M1166" s="79" t="str">
        <f t="shared" si="59"/>
        <v/>
      </c>
      <c r="N1166" s="94"/>
      <c r="O1166" s="83"/>
      <c r="P1166" s="95"/>
      <c r="Q1166" s="96"/>
      <c r="R1166" s="97" t="str">
        <f>IF(AND(A1166&lt;&gt;0,B1166&lt;&gt;0,D1166&lt;&gt;0,C1166&lt;&gt;0,N1166&lt;&gt;0),(vol_de_nuit(B1166,D1166,A1166,C1166,N1166/24)*24),"")</f>
        <v/>
      </c>
      <c r="S1166" s="98"/>
      <c r="T1166" s="95"/>
      <c r="U1166" s="99"/>
      <c r="V1166" s="100"/>
      <c r="W1166" s="101"/>
      <c r="X1166" s="116" t="str">
        <f>IFERROR(IF(AND(VLOOKUP($F1166,'Aircraft list'!$A$4:$G$39,2,FALSE)="YES",VLOOKUP($F1166,'Aircraft list'!$A$4:$G$39,4,FALSE)="YES"),T1166,""),"")</f>
        <v/>
      </c>
      <c r="Y1166" s="115" t="str">
        <f>IFERROR(IF(AND(VLOOKUP($F1166,'Aircraft list'!$A$4:$G$39,2,FALSE)="YES",VLOOKUP($F1166,'Aircraft list'!$A$4:$G$39,4,FALSE)="YES"),V1166,""),"")</f>
        <v/>
      </c>
      <c r="Z1166" s="116" t="str">
        <f>IFERROR(IF(AND(VLOOKUP($F1166,'Aircraft list'!$A$4:$G$39,3,FALSE)="YES",VLOOKUP($F1166,'Aircraft list'!$A$4:$G$39,4,FALSE)="YES"),T1166,""),"")</f>
        <v/>
      </c>
      <c r="AA1166" s="115" t="str">
        <f>IFERROR(IF(AND(VLOOKUP($F1166,'Aircraft list'!$A$4:$G$39,3,FALSE)="YES",VLOOKUP($F1166,'Aircraft list'!$A$4:$G$39,4,FALSE)="YES"),V1166,""),"")</f>
        <v/>
      </c>
      <c r="AB1166" s="116" t="str">
        <f>IFERROR(IF(AND(VLOOKUP($F1166,'Aircraft list'!$A$4:$G$39,2,FALSE)="YES",VLOOKUP($F1166,'Aircraft list'!$A$4:$G$39,6,FALSE)="YES"),T1166,""),"")</f>
        <v/>
      </c>
      <c r="AC1166" s="115" t="str">
        <f>IFERROR(IF(AND(VLOOKUP($F1166,'Aircraft list'!$A$4:$G$39,2,FALSE)="YES",VLOOKUP($F1166,'Aircraft list'!$A$4:$G$39,6,FALSE)="YES"),V1166,""),"")</f>
        <v/>
      </c>
      <c r="AD1166" s="116" t="str">
        <f>IFERROR(IF(AND(VLOOKUP($F1166,'Aircraft list'!$A$4:$G$39,3,FALSE)="YES",VLOOKUP($F1166,'Aircraft list'!$A$4:$G$39,6,FALSE)="YES"),T1166,""),"")</f>
        <v/>
      </c>
      <c r="AE1166" s="117" t="str">
        <f>IFERROR(IF(AND(VLOOKUP($F1166,'Aircraft list'!$A$4:$G$39,3,FALSE)="YES",VLOOKUP($F1166,'Aircraft list'!$A$4:$G$39,6,FALSE)="YES"),U1166,""),"")</f>
        <v/>
      </c>
      <c r="AF1166" s="115" t="str">
        <f>IFERROR(IF(AND(VLOOKUP($F1166,'Aircraft list'!$A$4:$G$39,3,FALSE)="YES",VLOOKUP($F1166,'Aircraft list'!$A$4:$G$39,6,FALSE)="YES"),V1166,""),"")</f>
        <v/>
      </c>
      <c r="AG1166" s="116" t="str">
        <f>IFERROR(IF(VLOOKUP($F1166,'Aircraft list'!$A$4:$G$39,5,FALSE)="YES",T1166,""),"")</f>
        <v/>
      </c>
      <c r="AH1166" s="117" t="str">
        <f>IFERROR(IF(VLOOKUP($F1166,'Aircraft list'!$A$4:$G$39,5,FALSE)="YES",U1166,""),"")</f>
        <v/>
      </c>
      <c r="AI1166" s="115" t="str">
        <f>IFERROR(IF(VLOOKUP($F1166,'Aircraft list'!$A$4:$G$39,5,FALSE)="YES",V1166,""),"")</f>
        <v/>
      </c>
      <c r="AJ1166" s="101"/>
      <c r="AK1166" s="101"/>
      <c r="AL1166" s="101"/>
      <c r="AM1166" s="102" t="str">
        <f>IFERROR(IF(VLOOKUP($F1166,'Aircraft list'!$A$4:$G$39,7,FALSE)="YES",N1166,""),"")</f>
        <v/>
      </c>
      <c r="AN1166" s="112"/>
      <c r="AO1166" s="101"/>
      <c r="AP1166" s="101"/>
      <c r="AQ1166" s="101"/>
      <c r="AR1166" s="111"/>
      <c r="AS1166" s="102"/>
      <c r="AT1166" s="102"/>
    </row>
    <row r="1167" spans="1:46" s="50" customFormat="1">
      <c r="A1167" s="84"/>
      <c r="B1167" s="75"/>
      <c r="C1167" s="76"/>
      <c r="D1167" s="77"/>
      <c r="E1167" s="73" t="str">
        <f t="shared" si="57"/>
        <v/>
      </c>
      <c r="F1167" s="79"/>
      <c r="G1167" s="80"/>
      <c r="H1167" s="50" t="str">
        <f>IFERROR(IF(VLOOKUP(F1167,'Aircraft list'!$A$4:$T$59, 3,FALSE)="YES", "ME", "SE" )," ")</f>
        <v xml:space="preserve"> </v>
      </c>
      <c r="I1167" s="80"/>
      <c r="J1167" s="81" t="str">
        <f ca="1">IFERROR(IF(AND(
MOD(C1167-fctlontodouble(VLOOKUP(B1167,#REF!,4,FALSE))/360,1)&gt;=MOD((((MID((MID((IF(ISERR(A1167),"",fctsoleil(A1167,fctlattodouble(VLOOKUP(B1167,#REF!,3,FALSE)),fctlontodouble(VLOOKUP(B1167,#REF!,4,FALSE)),FALSE))),1,4)),1,2))*60+MID((MID((IF(ISERR(A1167),"",fctsoleil(A1167,fctlattodouble(VLOOKUP(B1167,#REF!,3,FALSE)),fctlontodouble(VLOOKUP(B1167,#REF!,4,FALSE)),FALSE))),1,4)),3,4))/(60*24))-fctlontodouble(VLOOKUP(B1167,#REF!,4,FALSE))/360,1),
MOD(C1167-fctlontodouble(VLOOKUP(B1167,#REF!,4,FALSE))/360,1)&lt;MOD((((MID((MID((IF(ISERR(A1167),"",fctsoleil(A1167,fctlattodouble(VLOOKUP(B1167,#REF!,3,FALSE)),fctlontodouble(VLOOKUP(B1167,#REF!,4,FALSE)),FALSE))),7,4)),1,2))*60+MID((MID((IF(ISERR(A1167),"",fctsoleil(A1167,fctlattodouble(VLOOKUP(B1167,#REF!,3,FALSE)),fctlontodouble(VLOOKUP(B1167,#REF!,4,FALSE)),FALSE))),7,4)),3,4))/(60*24))-fctlontodouble(VLOOKUP(B1167,#REF!,4,FALSE))/360,1)
),1,""),"")</f>
        <v/>
      </c>
      <c r="K1167" s="82" t="str">
        <f t="shared" si="58"/>
        <v/>
      </c>
      <c r="L1167" s="79" t="str">
        <f ca="1">IFERROR(IF(AND(
MOD(E1167-fctlontodouble(VLOOKUP(D1167,#REF!,4,FALSE))/360,1)&gt;=MOD((((MID((MID((IF(ISERR(A1167),"",fctsoleil(A1167,fctlattodouble(VLOOKUP(D1167,#REF!,3,FALSE)),fctlontodouble(VLOOKUP(D1167,#REF!,4,FALSE)),FALSE))),1,4)),1,2))*60+MID((MID((IF(ISERR(A1167),"",fctsoleil(A1167,fctlattodouble(VLOOKUP(D1167,#REF!,3,FALSE)),fctlontodouble(VLOOKUP(D1167,#REF!,4,FALSE)),FALSE))),1,4)),3,4))/(60*24))-fctlontodouble(VLOOKUP(D1167,#REF!,4,FALSE))/360,1),
MOD(E1167-fctlontodouble(VLOOKUP(D1167,#REF!,4,FALSE))/360,1)&lt;MOD((((MID((MID((IF(ISERR(A1167),"",fctsoleil(A1167,fctlattodouble(VLOOKUP(D1167,#REF!,3,FALSE)),fctlontodouble(VLOOKUP(D1167,#REF!,4,FALSE)),FALSE))),7,4)),1,2))*60+MID((MID((IF(ISERR(A1167),"",fctsoleil(A1167,fctlattodouble(VLOOKUP(D1167,#REF!,3,FALSE)),fctlontodouble(VLOOKUP(D1167,#REF!,4,FALSE)),FALSE))),7,4)),3,4))/(60*24))-fctlontodouble(VLOOKUP(D1167,#REF!,4,FALSE))/360,1)
),1," "),"")</f>
        <v/>
      </c>
      <c r="M1167" s="79" t="str">
        <f t="shared" si="59"/>
        <v/>
      </c>
      <c r="N1167" s="94"/>
      <c r="O1167" s="83"/>
      <c r="P1167" s="95"/>
      <c r="Q1167" s="96"/>
      <c r="R1167" s="97" t="str">
        <f>IF(AND(A1167&lt;&gt;0,B1167&lt;&gt;0,D1167&lt;&gt;0,C1167&lt;&gt;0,N1167&lt;&gt;0),(vol_de_nuit(B1167,D1167,A1167,C1167,N1167/24)*24),"")</f>
        <v/>
      </c>
      <c r="S1167" s="98"/>
      <c r="T1167" s="95"/>
      <c r="U1167" s="99"/>
      <c r="V1167" s="100"/>
      <c r="W1167" s="101"/>
      <c r="X1167" s="116" t="str">
        <f>IFERROR(IF(AND(VLOOKUP($F1167,'Aircraft list'!$A$4:$G$39,2,FALSE)="YES",VLOOKUP($F1167,'Aircraft list'!$A$4:$G$39,4,FALSE)="YES"),T1167,""),"")</f>
        <v/>
      </c>
      <c r="Y1167" s="115" t="str">
        <f>IFERROR(IF(AND(VLOOKUP($F1167,'Aircraft list'!$A$4:$G$39,2,FALSE)="YES",VLOOKUP($F1167,'Aircraft list'!$A$4:$G$39,4,FALSE)="YES"),V1167,""),"")</f>
        <v/>
      </c>
      <c r="Z1167" s="116" t="str">
        <f>IFERROR(IF(AND(VLOOKUP($F1167,'Aircraft list'!$A$4:$G$39,3,FALSE)="YES",VLOOKUP($F1167,'Aircraft list'!$A$4:$G$39,4,FALSE)="YES"),T1167,""),"")</f>
        <v/>
      </c>
      <c r="AA1167" s="115" t="str">
        <f>IFERROR(IF(AND(VLOOKUP($F1167,'Aircraft list'!$A$4:$G$39,3,FALSE)="YES",VLOOKUP($F1167,'Aircraft list'!$A$4:$G$39,4,FALSE)="YES"),V1167,""),"")</f>
        <v/>
      </c>
      <c r="AB1167" s="116" t="str">
        <f>IFERROR(IF(AND(VLOOKUP($F1167,'Aircraft list'!$A$4:$G$39,2,FALSE)="YES",VLOOKUP($F1167,'Aircraft list'!$A$4:$G$39,6,FALSE)="YES"),T1167,""),"")</f>
        <v/>
      </c>
      <c r="AC1167" s="115" t="str">
        <f>IFERROR(IF(AND(VLOOKUP($F1167,'Aircraft list'!$A$4:$G$39,2,FALSE)="YES",VLOOKUP($F1167,'Aircraft list'!$A$4:$G$39,6,FALSE)="YES"),V1167,""),"")</f>
        <v/>
      </c>
      <c r="AD1167" s="116" t="str">
        <f>IFERROR(IF(AND(VLOOKUP($F1167,'Aircraft list'!$A$4:$G$39,3,FALSE)="YES",VLOOKUP($F1167,'Aircraft list'!$A$4:$G$39,6,FALSE)="YES"),T1167,""),"")</f>
        <v/>
      </c>
      <c r="AE1167" s="117" t="str">
        <f>IFERROR(IF(AND(VLOOKUP($F1167,'Aircraft list'!$A$4:$G$39,3,FALSE)="YES",VLOOKUP($F1167,'Aircraft list'!$A$4:$G$39,6,FALSE)="YES"),U1167,""),"")</f>
        <v/>
      </c>
      <c r="AF1167" s="115" t="str">
        <f>IFERROR(IF(AND(VLOOKUP($F1167,'Aircraft list'!$A$4:$G$39,3,FALSE)="YES",VLOOKUP($F1167,'Aircraft list'!$A$4:$G$39,6,FALSE)="YES"),V1167,""),"")</f>
        <v/>
      </c>
      <c r="AG1167" s="116" t="str">
        <f>IFERROR(IF(VLOOKUP($F1167,'Aircraft list'!$A$4:$G$39,5,FALSE)="YES",T1167,""),"")</f>
        <v/>
      </c>
      <c r="AH1167" s="117" t="str">
        <f>IFERROR(IF(VLOOKUP($F1167,'Aircraft list'!$A$4:$G$39,5,FALSE)="YES",U1167,""),"")</f>
        <v/>
      </c>
      <c r="AI1167" s="115" t="str">
        <f>IFERROR(IF(VLOOKUP($F1167,'Aircraft list'!$A$4:$G$39,5,FALSE)="YES",V1167,""),"")</f>
        <v/>
      </c>
      <c r="AJ1167" s="101"/>
      <c r="AK1167" s="101"/>
      <c r="AL1167" s="101"/>
      <c r="AM1167" s="102" t="str">
        <f>IFERROR(IF(VLOOKUP($F1167,'Aircraft list'!$A$4:$G$39,7,FALSE)="YES",N1167,""),"")</f>
        <v/>
      </c>
      <c r="AN1167" s="112"/>
      <c r="AO1167" s="101"/>
      <c r="AP1167" s="101"/>
      <c r="AQ1167" s="101"/>
      <c r="AR1167" s="111"/>
      <c r="AS1167" s="102"/>
      <c r="AT1167" s="102"/>
    </row>
    <row r="1168" spans="1:46" s="50" customFormat="1">
      <c r="A1168" s="84"/>
      <c r="B1168" s="75"/>
      <c r="C1168" s="76"/>
      <c r="D1168" s="77"/>
      <c r="E1168" s="73" t="str">
        <f t="shared" si="57"/>
        <v/>
      </c>
      <c r="F1168" s="79"/>
      <c r="G1168" s="80"/>
      <c r="H1168" s="50" t="str">
        <f>IFERROR(IF(VLOOKUP(F1168,'Aircraft list'!$A$4:$T$59, 3,FALSE)="YES", "ME", "SE" )," ")</f>
        <v xml:space="preserve"> </v>
      </c>
      <c r="I1168" s="80"/>
      <c r="J1168" s="81" t="str">
        <f ca="1">IFERROR(IF(AND(
MOD(C1168-fctlontodouble(VLOOKUP(B1168,#REF!,4,FALSE))/360,1)&gt;=MOD((((MID((MID((IF(ISERR(A1168),"",fctsoleil(A1168,fctlattodouble(VLOOKUP(B1168,#REF!,3,FALSE)),fctlontodouble(VLOOKUP(B1168,#REF!,4,FALSE)),FALSE))),1,4)),1,2))*60+MID((MID((IF(ISERR(A1168),"",fctsoleil(A1168,fctlattodouble(VLOOKUP(B1168,#REF!,3,FALSE)),fctlontodouble(VLOOKUP(B1168,#REF!,4,FALSE)),FALSE))),1,4)),3,4))/(60*24))-fctlontodouble(VLOOKUP(B1168,#REF!,4,FALSE))/360,1),
MOD(C1168-fctlontodouble(VLOOKUP(B1168,#REF!,4,FALSE))/360,1)&lt;MOD((((MID((MID((IF(ISERR(A1168),"",fctsoleil(A1168,fctlattodouble(VLOOKUP(B1168,#REF!,3,FALSE)),fctlontodouble(VLOOKUP(B1168,#REF!,4,FALSE)),FALSE))),7,4)),1,2))*60+MID((MID((IF(ISERR(A1168),"",fctsoleil(A1168,fctlattodouble(VLOOKUP(B1168,#REF!,3,FALSE)),fctlontodouble(VLOOKUP(B1168,#REF!,4,FALSE)),FALSE))),7,4)),3,4))/(60*24))-fctlontodouble(VLOOKUP(B1168,#REF!,4,FALSE))/360,1)
),1,""),"")</f>
        <v/>
      </c>
      <c r="K1168" s="82" t="str">
        <f t="shared" si="58"/>
        <v/>
      </c>
      <c r="L1168" s="79" t="str">
        <f ca="1">IFERROR(IF(AND(
MOD(E1168-fctlontodouble(VLOOKUP(D1168,#REF!,4,FALSE))/360,1)&gt;=MOD((((MID((MID((IF(ISERR(A1168),"",fctsoleil(A1168,fctlattodouble(VLOOKUP(D1168,#REF!,3,FALSE)),fctlontodouble(VLOOKUP(D1168,#REF!,4,FALSE)),FALSE))),1,4)),1,2))*60+MID((MID((IF(ISERR(A1168),"",fctsoleil(A1168,fctlattodouble(VLOOKUP(D1168,#REF!,3,FALSE)),fctlontodouble(VLOOKUP(D1168,#REF!,4,FALSE)),FALSE))),1,4)),3,4))/(60*24))-fctlontodouble(VLOOKUP(D1168,#REF!,4,FALSE))/360,1),
MOD(E1168-fctlontodouble(VLOOKUP(D1168,#REF!,4,FALSE))/360,1)&lt;MOD((((MID((MID((IF(ISERR(A1168),"",fctsoleil(A1168,fctlattodouble(VLOOKUP(D1168,#REF!,3,FALSE)),fctlontodouble(VLOOKUP(D1168,#REF!,4,FALSE)),FALSE))),7,4)),1,2))*60+MID((MID((IF(ISERR(A1168),"",fctsoleil(A1168,fctlattodouble(VLOOKUP(D1168,#REF!,3,FALSE)),fctlontodouble(VLOOKUP(D1168,#REF!,4,FALSE)),FALSE))),7,4)),3,4))/(60*24))-fctlontodouble(VLOOKUP(D1168,#REF!,4,FALSE))/360,1)
),1," "),"")</f>
        <v/>
      </c>
      <c r="M1168" s="79" t="str">
        <f t="shared" si="59"/>
        <v/>
      </c>
      <c r="N1168" s="94"/>
      <c r="O1168" s="83"/>
      <c r="P1168" s="95"/>
      <c r="Q1168" s="96"/>
      <c r="R1168" s="97" t="str">
        <f>IF(AND(A1168&lt;&gt;0,B1168&lt;&gt;0,D1168&lt;&gt;0,C1168&lt;&gt;0,N1168&lt;&gt;0),(vol_de_nuit(B1168,D1168,A1168,C1168,N1168/24)*24),"")</f>
        <v/>
      </c>
      <c r="S1168" s="98"/>
      <c r="T1168" s="95"/>
      <c r="U1168" s="99"/>
      <c r="V1168" s="100"/>
      <c r="W1168" s="101"/>
      <c r="X1168" s="116" t="str">
        <f>IFERROR(IF(AND(VLOOKUP($F1168,'Aircraft list'!$A$4:$G$39,2,FALSE)="YES",VLOOKUP($F1168,'Aircraft list'!$A$4:$G$39,4,FALSE)="YES"),T1168,""),"")</f>
        <v/>
      </c>
      <c r="Y1168" s="115" t="str">
        <f>IFERROR(IF(AND(VLOOKUP($F1168,'Aircraft list'!$A$4:$G$39,2,FALSE)="YES",VLOOKUP($F1168,'Aircraft list'!$A$4:$G$39,4,FALSE)="YES"),V1168,""),"")</f>
        <v/>
      </c>
      <c r="Z1168" s="116" t="str">
        <f>IFERROR(IF(AND(VLOOKUP($F1168,'Aircraft list'!$A$4:$G$39,3,FALSE)="YES",VLOOKUP($F1168,'Aircraft list'!$A$4:$G$39,4,FALSE)="YES"),T1168,""),"")</f>
        <v/>
      </c>
      <c r="AA1168" s="115" t="str">
        <f>IFERROR(IF(AND(VLOOKUP($F1168,'Aircraft list'!$A$4:$G$39,3,FALSE)="YES",VLOOKUP($F1168,'Aircraft list'!$A$4:$G$39,4,FALSE)="YES"),V1168,""),"")</f>
        <v/>
      </c>
      <c r="AB1168" s="116" t="str">
        <f>IFERROR(IF(AND(VLOOKUP($F1168,'Aircraft list'!$A$4:$G$39,2,FALSE)="YES",VLOOKUP($F1168,'Aircraft list'!$A$4:$G$39,6,FALSE)="YES"),T1168,""),"")</f>
        <v/>
      </c>
      <c r="AC1168" s="115" t="str">
        <f>IFERROR(IF(AND(VLOOKUP($F1168,'Aircraft list'!$A$4:$G$39,2,FALSE)="YES",VLOOKUP($F1168,'Aircraft list'!$A$4:$G$39,6,FALSE)="YES"),V1168,""),"")</f>
        <v/>
      </c>
      <c r="AD1168" s="116" t="str">
        <f>IFERROR(IF(AND(VLOOKUP($F1168,'Aircraft list'!$A$4:$G$39,3,FALSE)="YES",VLOOKUP($F1168,'Aircraft list'!$A$4:$G$39,6,FALSE)="YES"),T1168,""),"")</f>
        <v/>
      </c>
      <c r="AE1168" s="117" t="str">
        <f>IFERROR(IF(AND(VLOOKUP($F1168,'Aircraft list'!$A$4:$G$39,3,FALSE)="YES",VLOOKUP($F1168,'Aircraft list'!$A$4:$G$39,6,FALSE)="YES"),U1168,""),"")</f>
        <v/>
      </c>
      <c r="AF1168" s="115" t="str">
        <f>IFERROR(IF(AND(VLOOKUP($F1168,'Aircraft list'!$A$4:$G$39,3,FALSE)="YES",VLOOKUP($F1168,'Aircraft list'!$A$4:$G$39,6,FALSE)="YES"),V1168,""),"")</f>
        <v/>
      </c>
      <c r="AG1168" s="116" t="str">
        <f>IFERROR(IF(VLOOKUP($F1168,'Aircraft list'!$A$4:$G$39,5,FALSE)="YES",T1168,""),"")</f>
        <v/>
      </c>
      <c r="AH1168" s="117" t="str">
        <f>IFERROR(IF(VLOOKUP($F1168,'Aircraft list'!$A$4:$G$39,5,FALSE)="YES",U1168,""),"")</f>
        <v/>
      </c>
      <c r="AI1168" s="115" t="str">
        <f>IFERROR(IF(VLOOKUP($F1168,'Aircraft list'!$A$4:$G$39,5,FALSE)="YES",V1168,""),"")</f>
        <v/>
      </c>
      <c r="AJ1168" s="101"/>
      <c r="AK1168" s="101"/>
      <c r="AL1168" s="101"/>
      <c r="AM1168" s="102" t="str">
        <f>IFERROR(IF(VLOOKUP($F1168,'Aircraft list'!$A$4:$G$39,7,FALSE)="YES",N1168,""),"")</f>
        <v/>
      </c>
      <c r="AN1168" s="112"/>
      <c r="AO1168" s="101"/>
      <c r="AP1168" s="101"/>
      <c r="AQ1168" s="101"/>
      <c r="AR1168" s="111"/>
      <c r="AS1168" s="102"/>
      <c r="AT1168" s="102"/>
    </row>
    <row r="1169" spans="1:46" s="50" customFormat="1">
      <c r="A1169" s="84"/>
      <c r="B1169" s="75"/>
      <c r="C1169" s="76"/>
      <c r="D1169" s="77"/>
      <c r="E1169" s="73" t="str">
        <f t="shared" si="57"/>
        <v/>
      </c>
      <c r="F1169" s="79"/>
      <c r="G1169" s="80"/>
      <c r="H1169" s="50" t="str">
        <f>IFERROR(IF(VLOOKUP(F1169,'Aircraft list'!$A$4:$T$59, 3,FALSE)="YES", "ME", "SE" )," ")</f>
        <v xml:space="preserve"> </v>
      </c>
      <c r="I1169" s="80"/>
      <c r="J1169" s="81" t="str">
        <f ca="1">IFERROR(IF(AND(
MOD(C1169-fctlontodouble(VLOOKUP(B1169,#REF!,4,FALSE))/360,1)&gt;=MOD((((MID((MID((IF(ISERR(A1169),"",fctsoleil(A1169,fctlattodouble(VLOOKUP(B1169,#REF!,3,FALSE)),fctlontodouble(VLOOKUP(B1169,#REF!,4,FALSE)),FALSE))),1,4)),1,2))*60+MID((MID((IF(ISERR(A1169),"",fctsoleil(A1169,fctlattodouble(VLOOKUP(B1169,#REF!,3,FALSE)),fctlontodouble(VLOOKUP(B1169,#REF!,4,FALSE)),FALSE))),1,4)),3,4))/(60*24))-fctlontodouble(VLOOKUP(B1169,#REF!,4,FALSE))/360,1),
MOD(C1169-fctlontodouble(VLOOKUP(B1169,#REF!,4,FALSE))/360,1)&lt;MOD((((MID((MID((IF(ISERR(A1169),"",fctsoleil(A1169,fctlattodouble(VLOOKUP(B1169,#REF!,3,FALSE)),fctlontodouble(VLOOKUP(B1169,#REF!,4,FALSE)),FALSE))),7,4)),1,2))*60+MID((MID((IF(ISERR(A1169),"",fctsoleil(A1169,fctlattodouble(VLOOKUP(B1169,#REF!,3,FALSE)),fctlontodouble(VLOOKUP(B1169,#REF!,4,FALSE)),FALSE))),7,4)),3,4))/(60*24))-fctlontodouble(VLOOKUP(B1169,#REF!,4,FALSE))/360,1)
),1,""),"")</f>
        <v/>
      </c>
      <c r="K1169" s="82" t="str">
        <f t="shared" si="58"/>
        <v/>
      </c>
      <c r="L1169" s="79" t="str">
        <f ca="1">IFERROR(IF(AND(
MOD(E1169-fctlontodouble(VLOOKUP(D1169,#REF!,4,FALSE))/360,1)&gt;=MOD((((MID((MID((IF(ISERR(A1169),"",fctsoleil(A1169,fctlattodouble(VLOOKUP(D1169,#REF!,3,FALSE)),fctlontodouble(VLOOKUP(D1169,#REF!,4,FALSE)),FALSE))),1,4)),1,2))*60+MID((MID((IF(ISERR(A1169),"",fctsoleil(A1169,fctlattodouble(VLOOKUP(D1169,#REF!,3,FALSE)),fctlontodouble(VLOOKUP(D1169,#REF!,4,FALSE)),FALSE))),1,4)),3,4))/(60*24))-fctlontodouble(VLOOKUP(D1169,#REF!,4,FALSE))/360,1),
MOD(E1169-fctlontodouble(VLOOKUP(D1169,#REF!,4,FALSE))/360,1)&lt;MOD((((MID((MID((IF(ISERR(A1169),"",fctsoleil(A1169,fctlattodouble(VLOOKUP(D1169,#REF!,3,FALSE)),fctlontodouble(VLOOKUP(D1169,#REF!,4,FALSE)),FALSE))),7,4)),1,2))*60+MID((MID((IF(ISERR(A1169),"",fctsoleil(A1169,fctlattodouble(VLOOKUP(D1169,#REF!,3,FALSE)),fctlontodouble(VLOOKUP(D1169,#REF!,4,FALSE)),FALSE))),7,4)),3,4))/(60*24))-fctlontodouble(VLOOKUP(D1169,#REF!,4,FALSE))/360,1)
),1," "),"")</f>
        <v/>
      </c>
      <c r="M1169" s="79" t="str">
        <f t="shared" si="59"/>
        <v/>
      </c>
      <c r="N1169" s="94"/>
      <c r="O1169" s="83"/>
      <c r="P1169" s="95"/>
      <c r="Q1169" s="96"/>
      <c r="R1169" s="97" t="str">
        <f>IF(AND(A1169&lt;&gt;0,B1169&lt;&gt;0,D1169&lt;&gt;0,C1169&lt;&gt;0,N1169&lt;&gt;0),(vol_de_nuit(B1169,D1169,A1169,C1169,N1169/24)*24),"")</f>
        <v/>
      </c>
      <c r="S1169" s="98"/>
      <c r="T1169" s="95"/>
      <c r="U1169" s="99"/>
      <c r="V1169" s="100"/>
      <c r="W1169" s="101"/>
      <c r="X1169" s="116" t="str">
        <f>IFERROR(IF(AND(VLOOKUP($F1169,'Aircraft list'!$A$4:$G$39,2,FALSE)="YES",VLOOKUP($F1169,'Aircraft list'!$A$4:$G$39,4,FALSE)="YES"),T1169,""),"")</f>
        <v/>
      </c>
      <c r="Y1169" s="115" t="str">
        <f>IFERROR(IF(AND(VLOOKUP($F1169,'Aircraft list'!$A$4:$G$39,2,FALSE)="YES",VLOOKUP($F1169,'Aircraft list'!$A$4:$G$39,4,FALSE)="YES"),V1169,""),"")</f>
        <v/>
      </c>
      <c r="Z1169" s="116" t="str">
        <f>IFERROR(IF(AND(VLOOKUP($F1169,'Aircraft list'!$A$4:$G$39,3,FALSE)="YES",VLOOKUP($F1169,'Aircraft list'!$A$4:$G$39,4,FALSE)="YES"),T1169,""),"")</f>
        <v/>
      </c>
      <c r="AA1169" s="115" t="str">
        <f>IFERROR(IF(AND(VLOOKUP($F1169,'Aircraft list'!$A$4:$G$39,3,FALSE)="YES",VLOOKUP($F1169,'Aircraft list'!$A$4:$G$39,4,FALSE)="YES"),V1169,""),"")</f>
        <v/>
      </c>
      <c r="AB1169" s="116" t="str">
        <f>IFERROR(IF(AND(VLOOKUP($F1169,'Aircraft list'!$A$4:$G$39,2,FALSE)="YES",VLOOKUP($F1169,'Aircraft list'!$A$4:$G$39,6,FALSE)="YES"),T1169,""),"")</f>
        <v/>
      </c>
      <c r="AC1169" s="115" t="str">
        <f>IFERROR(IF(AND(VLOOKUP($F1169,'Aircraft list'!$A$4:$G$39,2,FALSE)="YES",VLOOKUP($F1169,'Aircraft list'!$A$4:$G$39,6,FALSE)="YES"),V1169,""),"")</f>
        <v/>
      </c>
      <c r="AD1169" s="116" t="str">
        <f>IFERROR(IF(AND(VLOOKUP($F1169,'Aircraft list'!$A$4:$G$39,3,FALSE)="YES",VLOOKUP($F1169,'Aircraft list'!$A$4:$G$39,6,FALSE)="YES"),T1169,""),"")</f>
        <v/>
      </c>
      <c r="AE1169" s="117" t="str">
        <f>IFERROR(IF(AND(VLOOKUP($F1169,'Aircraft list'!$A$4:$G$39,3,FALSE)="YES",VLOOKUP($F1169,'Aircraft list'!$A$4:$G$39,6,FALSE)="YES"),U1169,""),"")</f>
        <v/>
      </c>
      <c r="AF1169" s="115" t="str">
        <f>IFERROR(IF(AND(VLOOKUP($F1169,'Aircraft list'!$A$4:$G$39,3,FALSE)="YES",VLOOKUP($F1169,'Aircraft list'!$A$4:$G$39,6,FALSE)="YES"),V1169,""),"")</f>
        <v/>
      </c>
      <c r="AG1169" s="116" t="str">
        <f>IFERROR(IF(VLOOKUP($F1169,'Aircraft list'!$A$4:$G$39,5,FALSE)="YES",T1169,""),"")</f>
        <v/>
      </c>
      <c r="AH1169" s="117" t="str">
        <f>IFERROR(IF(VLOOKUP($F1169,'Aircraft list'!$A$4:$G$39,5,FALSE)="YES",U1169,""),"")</f>
        <v/>
      </c>
      <c r="AI1169" s="115" t="str">
        <f>IFERROR(IF(VLOOKUP($F1169,'Aircraft list'!$A$4:$G$39,5,FALSE)="YES",V1169,""),"")</f>
        <v/>
      </c>
      <c r="AJ1169" s="101"/>
      <c r="AK1169" s="101"/>
      <c r="AL1169" s="101"/>
      <c r="AM1169" s="102" t="str">
        <f>IFERROR(IF(VLOOKUP($F1169,'Aircraft list'!$A$4:$G$39,7,FALSE)="YES",N1169,""),"")</f>
        <v/>
      </c>
      <c r="AN1169" s="112"/>
      <c r="AO1169" s="101"/>
      <c r="AP1169" s="101"/>
      <c r="AQ1169" s="101"/>
      <c r="AR1169" s="111"/>
      <c r="AS1169" s="102"/>
      <c r="AT1169" s="102"/>
    </row>
    <row r="1170" spans="1:46" s="50" customFormat="1">
      <c r="A1170" s="84"/>
      <c r="B1170" s="75"/>
      <c r="C1170" s="76"/>
      <c r="D1170" s="77"/>
      <c r="E1170" s="73" t="str">
        <f t="shared" si="57"/>
        <v/>
      </c>
      <c r="F1170" s="79"/>
      <c r="G1170" s="80"/>
      <c r="H1170" s="50" t="str">
        <f>IFERROR(IF(VLOOKUP(F1170,'Aircraft list'!$A$4:$T$59, 3,FALSE)="YES", "ME", "SE" )," ")</f>
        <v xml:space="preserve"> </v>
      </c>
      <c r="I1170" s="80"/>
      <c r="J1170" s="81" t="str">
        <f ca="1">IFERROR(IF(AND(
MOD(C1170-fctlontodouble(VLOOKUP(B1170,#REF!,4,FALSE))/360,1)&gt;=MOD((((MID((MID((IF(ISERR(A1170),"",fctsoleil(A1170,fctlattodouble(VLOOKUP(B1170,#REF!,3,FALSE)),fctlontodouble(VLOOKUP(B1170,#REF!,4,FALSE)),FALSE))),1,4)),1,2))*60+MID((MID((IF(ISERR(A1170),"",fctsoleil(A1170,fctlattodouble(VLOOKUP(B1170,#REF!,3,FALSE)),fctlontodouble(VLOOKUP(B1170,#REF!,4,FALSE)),FALSE))),1,4)),3,4))/(60*24))-fctlontodouble(VLOOKUP(B1170,#REF!,4,FALSE))/360,1),
MOD(C1170-fctlontodouble(VLOOKUP(B1170,#REF!,4,FALSE))/360,1)&lt;MOD((((MID((MID((IF(ISERR(A1170),"",fctsoleil(A1170,fctlattodouble(VLOOKUP(B1170,#REF!,3,FALSE)),fctlontodouble(VLOOKUP(B1170,#REF!,4,FALSE)),FALSE))),7,4)),1,2))*60+MID((MID((IF(ISERR(A1170),"",fctsoleil(A1170,fctlattodouble(VLOOKUP(B1170,#REF!,3,FALSE)),fctlontodouble(VLOOKUP(B1170,#REF!,4,FALSE)),FALSE))),7,4)),3,4))/(60*24))-fctlontodouble(VLOOKUP(B1170,#REF!,4,FALSE))/360,1)
),1,""),"")</f>
        <v/>
      </c>
      <c r="K1170" s="82" t="str">
        <f t="shared" si="58"/>
        <v/>
      </c>
      <c r="L1170" s="79" t="str">
        <f ca="1">IFERROR(IF(AND(
MOD(E1170-fctlontodouble(VLOOKUP(D1170,#REF!,4,FALSE))/360,1)&gt;=MOD((((MID((MID((IF(ISERR(A1170),"",fctsoleil(A1170,fctlattodouble(VLOOKUP(D1170,#REF!,3,FALSE)),fctlontodouble(VLOOKUP(D1170,#REF!,4,FALSE)),FALSE))),1,4)),1,2))*60+MID((MID((IF(ISERR(A1170),"",fctsoleil(A1170,fctlattodouble(VLOOKUP(D1170,#REF!,3,FALSE)),fctlontodouble(VLOOKUP(D1170,#REF!,4,FALSE)),FALSE))),1,4)),3,4))/(60*24))-fctlontodouble(VLOOKUP(D1170,#REF!,4,FALSE))/360,1),
MOD(E1170-fctlontodouble(VLOOKUP(D1170,#REF!,4,FALSE))/360,1)&lt;MOD((((MID((MID((IF(ISERR(A1170),"",fctsoleil(A1170,fctlattodouble(VLOOKUP(D1170,#REF!,3,FALSE)),fctlontodouble(VLOOKUP(D1170,#REF!,4,FALSE)),FALSE))),7,4)),1,2))*60+MID((MID((IF(ISERR(A1170),"",fctsoleil(A1170,fctlattodouble(VLOOKUP(D1170,#REF!,3,FALSE)),fctlontodouble(VLOOKUP(D1170,#REF!,4,FALSE)),FALSE))),7,4)),3,4))/(60*24))-fctlontodouble(VLOOKUP(D1170,#REF!,4,FALSE))/360,1)
),1," "),"")</f>
        <v/>
      </c>
      <c r="M1170" s="79" t="str">
        <f t="shared" si="59"/>
        <v/>
      </c>
      <c r="N1170" s="94"/>
      <c r="O1170" s="83"/>
      <c r="P1170" s="95"/>
      <c r="Q1170" s="96"/>
      <c r="R1170" s="97" t="str">
        <f>IF(AND(A1170&lt;&gt;0,B1170&lt;&gt;0,D1170&lt;&gt;0,C1170&lt;&gt;0,N1170&lt;&gt;0),(vol_de_nuit(B1170,D1170,A1170,C1170,N1170/24)*24),"")</f>
        <v/>
      </c>
      <c r="S1170" s="98"/>
      <c r="T1170" s="95"/>
      <c r="U1170" s="99"/>
      <c r="V1170" s="100"/>
      <c r="W1170" s="101"/>
      <c r="X1170" s="116" t="str">
        <f>IFERROR(IF(AND(VLOOKUP($F1170,'Aircraft list'!$A$4:$G$39,2,FALSE)="YES",VLOOKUP($F1170,'Aircraft list'!$A$4:$G$39,4,FALSE)="YES"),T1170,""),"")</f>
        <v/>
      </c>
      <c r="Y1170" s="115" t="str">
        <f>IFERROR(IF(AND(VLOOKUP($F1170,'Aircraft list'!$A$4:$G$39,2,FALSE)="YES",VLOOKUP($F1170,'Aircraft list'!$A$4:$G$39,4,FALSE)="YES"),V1170,""),"")</f>
        <v/>
      </c>
      <c r="Z1170" s="116" t="str">
        <f>IFERROR(IF(AND(VLOOKUP($F1170,'Aircraft list'!$A$4:$G$39,3,FALSE)="YES",VLOOKUP($F1170,'Aircraft list'!$A$4:$G$39,4,FALSE)="YES"),T1170,""),"")</f>
        <v/>
      </c>
      <c r="AA1170" s="115" t="str">
        <f>IFERROR(IF(AND(VLOOKUP($F1170,'Aircraft list'!$A$4:$G$39,3,FALSE)="YES",VLOOKUP($F1170,'Aircraft list'!$A$4:$G$39,4,FALSE)="YES"),V1170,""),"")</f>
        <v/>
      </c>
      <c r="AB1170" s="116" t="str">
        <f>IFERROR(IF(AND(VLOOKUP($F1170,'Aircraft list'!$A$4:$G$39,2,FALSE)="YES",VLOOKUP($F1170,'Aircraft list'!$A$4:$G$39,6,FALSE)="YES"),T1170,""),"")</f>
        <v/>
      </c>
      <c r="AC1170" s="115" t="str">
        <f>IFERROR(IF(AND(VLOOKUP($F1170,'Aircraft list'!$A$4:$G$39,2,FALSE)="YES",VLOOKUP($F1170,'Aircraft list'!$A$4:$G$39,6,FALSE)="YES"),V1170,""),"")</f>
        <v/>
      </c>
      <c r="AD1170" s="116" t="str">
        <f>IFERROR(IF(AND(VLOOKUP($F1170,'Aircraft list'!$A$4:$G$39,3,FALSE)="YES",VLOOKUP($F1170,'Aircraft list'!$A$4:$G$39,6,FALSE)="YES"),T1170,""),"")</f>
        <v/>
      </c>
      <c r="AE1170" s="117" t="str">
        <f>IFERROR(IF(AND(VLOOKUP($F1170,'Aircraft list'!$A$4:$G$39,3,FALSE)="YES",VLOOKUP($F1170,'Aircraft list'!$A$4:$G$39,6,FALSE)="YES"),U1170,""),"")</f>
        <v/>
      </c>
      <c r="AF1170" s="115" t="str">
        <f>IFERROR(IF(AND(VLOOKUP($F1170,'Aircraft list'!$A$4:$G$39,3,FALSE)="YES",VLOOKUP($F1170,'Aircraft list'!$A$4:$G$39,6,FALSE)="YES"),V1170,""),"")</f>
        <v/>
      </c>
      <c r="AG1170" s="116" t="str">
        <f>IFERROR(IF(VLOOKUP($F1170,'Aircraft list'!$A$4:$G$39,5,FALSE)="YES",T1170,""),"")</f>
        <v/>
      </c>
      <c r="AH1170" s="117" t="str">
        <f>IFERROR(IF(VLOOKUP($F1170,'Aircraft list'!$A$4:$G$39,5,FALSE)="YES",U1170,""),"")</f>
        <v/>
      </c>
      <c r="AI1170" s="115" t="str">
        <f>IFERROR(IF(VLOOKUP($F1170,'Aircraft list'!$A$4:$G$39,5,FALSE)="YES",V1170,""),"")</f>
        <v/>
      </c>
      <c r="AJ1170" s="101"/>
      <c r="AK1170" s="101"/>
      <c r="AL1170" s="101"/>
      <c r="AM1170" s="102" t="str">
        <f>IFERROR(IF(VLOOKUP($F1170,'Aircraft list'!$A$4:$G$39,7,FALSE)="YES",N1170,""),"")</f>
        <v/>
      </c>
      <c r="AN1170" s="112"/>
      <c r="AO1170" s="101"/>
      <c r="AP1170" s="101"/>
      <c r="AQ1170" s="101"/>
      <c r="AR1170" s="111"/>
      <c r="AS1170" s="102"/>
      <c r="AT1170" s="102"/>
    </row>
    <row r="1171" spans="1:46" s="50" customFormat="1">
      <c r="A1171" s="84"/>
      <c r="B1171" s="75"/>
      <c r="C1171" s="76"/>
      <c r="D1171" s="77"/>
      <c r="E1171" s="73" t="str">
        <f t="shared" si="57"/>
        <v/>
      </c>
      <c r="F1171" s="79"/>
      <c r="G1171" s="80"/>
      <c r="H1171" s="50" t="str">
        <f>IFERROR(IF(VLOOKUP(F1171,'Aircraft list'!$A$4:$T$59, 3,FALSE)="YES", "ME", "SE" )," ")</f>
        <v xml:space="preserve"> </v>
      </c>
      <c r="I1171" s="80"/>
      <c r="J1171" s="81" t="str">
        <f ca="1">IFERROR(IF(AND(
MOD(C1171-fctlontodouble(VLOOKUP(B1171,#REF!,4,FALSE))/360,1)&gt;=MOD((((MID((MID((IF(ISERR(A1171),"",fctsoleil(A1171,fctlattodouble(VLOOKUP(B1171,#REF!,3,FALSE)),fctlontodouble(VLOOKUP(B1171,#REF!,4,FALSE)),FALSE))),1,4)),1,2))*60+MID((MID((IF(ISERR(A1171),"",fctsoleil(A1171,fctlattodouble(VLOOKUP(B1171,#REF!,3,FALSE)),fctlontodouble(VLOOKUP(B1171,#REF!,4,FALSE)),FALSE))),1,4)),3,4))/(60*24))-fctlontodouble(VLOOKUP(B1171,#REF!,4,FALSE))/360,1),
MOD(C1171-fctlontodouble(VLOOKUP(B1171,#REF!,4,FALSE))/360,1)&lt;MOD((((MID((MID((IF(ISERR(A1171),"",fctsoleil(A1171,fctlattodouble(VLOOKUP(B1171,#REF!,3,FALSE)),fctlontodouble(VLOOKUP(B1171,#REF!,4,FALSE)),FALSE))),7,4)),1,2))*60+MID((MID((IF(ISERR(A1171),"",fctsoleil(A1171,fctlattodouble(VLOOKUP(B1171,#REF!,3,FALSE)),fctlontodouble(VLOOKUP(B1171,#REF!,4,FALSE)),FALSE))),7,4)),3,4))/(60*24))-fctlontodouble(VLOOKUP(B1171,#REF!,4,FALSE))/360,1)
),1,""),"")</f>
        <v/>
      </c>
      <c r="K1171" s="82" t="str">
        <f t="shared" si="58"/>
        <v/>
      </c>
      <c r="L1171" s="79" t="str">
        <f ca="1">IFERROR(IF(AND(
MOD(E1171-fctlontodouble(VLOOKUP(D1171,#REF!,4,FALSE))/360,1)&gt;=MOD((((MID((MID((IF(ISERR(A1171),"",fctsoleil(A1171,fctlattodouble(VLOOKUP(D1171,#REF!,3,FALSE)),fctlontodouble(VLOOKUP(D1171,#REF!,4,FALSE)),FALSE))),1,4)),1,2))*60+MID((MID((IF(ISERR(A1171),"",fctsoleil(A1171,fctlattodouble(VLOOKUP(D1171,#REF!,3,FALSE)),fctlontodouble(VLOOKUP(D1171,#REF!,4,FALSE)),FALSE))),1,4)),3,4))/(60*24))-fctlontodouble(VLOOKUP(D1171,#REF!,4,FALSE))/360,1),
MOD(E1171-fctlontodouble(VLOOKUP(D1171,#REF!,4,FALSE))/360,1)&lt;MOD((((MID((MID((IF(ISERR(A1171),"",fctsoleil(A1171,fctlattodouble(VLOOKUP(D1171,#REF!,3,FALSE)),fctlontodouble(VLOOKUP(D1171,#REF!,4,FALSE)),FALSE))),7,4)),1,2))*60+MID((MID((IF(ISERR(A1171),"",fctsoleil(A1171,fctlattodouble(VLOOKUP(D1171,#REF!,3,FALSE)),fctlontodouble(VLOOKUP(D1171,#REF!,4,FALSE)),FALSE))),7,4)),3,4))/(60*24))-fctlontodouble(VLOOKUP(D1171,#REF!,4,FALSE))/360,1)
),1," "),"")</f>
        <v/>
      </c>
      <c r="M1171" s="79" t="str">
        <f t="shared" si="59"/>
        <v/>
      </c>
      <c r="N1171" s="94"/>
      <c r="O1171" s="83"/>
      <c r="P1171" s="95"/>
      <c r="Q1171" s="96"/>
      <c r="R1171" s="97" t="str">
        <f>IF(AND(A1171&lt;&gt;0,B1171&lt;&gt;0,D1171&lt;&gt;0,C1171&lt;&gt;0,N1171&lt;&gt;0),(vol_de_nuit(B1171,D1171,A1171,C1171,N1171/24)*24),"")</f>
        <v/>
      </c>
      <c r="S1171" s="98"/>
      <c r="T1171" s="95"/>
      <c r="U1171" s="99"/>
      <c r="V1171" s="100"/>
      <c r="W1171" s="101"/>
      <c r="X1171" s="116" t="str">
        <f>IFERROR(IF(AND(VLOOKUP($F1171,'Aircraft list'!$A$4:$G$39,2,FALSE)="YES",VLOOKUP($F1171,'Aircraft list'!$A$4:$G$39,4,FALSE)="YES"),T1171,""),"")</f>
        <v/>
      </c>
      <c r="Y1171" s="115" t="str">
        <f>IFERROR(IF(AND(VLOOKUP($F1171,'Aircraft list'!$A$4:$G$39,2,FALSE)="YES",VLOOKUP($F1171,'Aircraft list'!$A$4:$G$39,4,FALSE)="YES"),V1171,""),"")</f>
        <v/>
      </c>
      <c r="Z1171" s="116" t="str">
        <f>IFERROR(IF(AND(VLOOKUP($F1171,'Aircraft list'!$A$4:$G$39,3,FALSE)="YES",VLOOKUP($F1171,'Aircraft list'!$A$4:$G$39,4,FALSE)="YES"),T1171,""),"")</f>
        <v/>
      </c>
      <c r="AA1171" s="115" t="str">
        <f>IFERROR(IF(AND(VLOOKUP($F1171,'Aircraft list'!$A$4:$G$39,3,FALSE)="YES",VLOOKUP($F1171,'Aircraft list'!$A$4:$G$39,4,FALSE)="YES"),V1171,""),"")</f>
        <v/>
      </c>
      <c r="AB1171" s="116" t="str">
        <f>IFERROR(IF(AND(VLOOKUP($F1171,'Aircraft list'!$A$4:$G$39,2,FALSE)="YES",VLOOKUP($F1171,'Aircraft list'!$A$4:$G$39,6,FALSE)="YES"),T1171,""),"")</f>
        <v/>
      </c>
      <c r="AC1171" s="115" t="str">
        <f>IFERROR(IF(AND(VLOOKUP($F1171,'Aircraft list'!$A$4:$G$39,2,FALSE)="YES",VLOOKUP($F1171,'Aircraft list'!$A$4:$G$39,6,FALSE)="YES"),V1171,""),"")</f>
        <v/>
      </c>
      <c r="AD1171" s="116" t="str">
        <f>IFERROR(IF(AND(VLOOKUP($F1171,'Aircraft list'!$A$4:$G$39,3,FALSE)="YES",VLOOKUP($F1171,'Aircraft list'!$A$4:$G$39,6,FALSE)="YES"),T1171,""),"")</f>
        <v/>
      </c>
      <c r="AE1171" s="117" t="str">
        <f>IFERROR(IF(AND(VLOOKUP($F1171,'Aircraft list'!$A$4:$G$39,3,FALSE)="YES",VLOOKUP($F1171,'Aircraft list'!$A$4:$G$39,6,FALSE)="YES"),U1171,""),"")</f>
        <v/>
      </c>
      <c r="AF1171" s="115" t="str">
        <f>IFERROR(IF(AND(VLOOKUP($F1171,'Aircraft list'!$A$4:$G$39,3,FALSE)="YES",VLOOKUP($F1171,'Aircraft list'!$A$4:$G$39,6,FALSE)="YES"),V1171,""),"")</f>
        <v/>
      </c>
      <c r="AG1171" s="116" t="str">
        <f>IFERROR(IF(VLOOKUP($F1171,'Aircraft list'!$A$4:$G$39,5,FALSE)="YES",T1171,""),"")</f>
        <v/>
      </c>
      <c r="AH1171" s="117" t="str">
        <f>IFERROR(IF(VLOOKUP($F1171,'Aircraft list'!$A$4:$G$39,5,FALSE)="YES",U1171,""),"")</f>
        <v/>
      </c>
      <c r="AI1171" s="115" t="str">
        <f>IFERROR(IF(VLOOKUP($F1171,'Aircraft list'!$A$4:$G$39,5,FALSE)="YES",V1171,""),"")</f>
        <v/>
      </c>
      <c r="AJ1171" s="101"/>
      <c r="AK1171" s="101"/>
      <c r="AL1171" s="101"/>
      <c r="AM1171" s="102" t="str">
        <f>IFERROR(IF(VLOOKUP($F1171,'Aircraft list'!$A$4:$G$39,7,FALSE)="YES",N1171,""),"")</f>
        <v/>
      </c>
      <c r="AN1171" s="112"/>
      <c r="AO1171" s="101"/>
      <c r="AP1171" s="101"/>
      <c r="AQ1171" s="101"/>
      <c r="AR1171" s="111"/>
      <c r="AS1171" s="102"/>
      <c r="AT1171" s="102"/>
    </row>
    <row r="1172" spans="1:46" s="50" customFormat="1">
      <c r="A1172" s="84"/>
      <c r="B1172" s="75"/>
      <c r="C1172" s="76"/>
      <c r="D1172" s="77"/>
      <c r="E1172" s="73" t="str">
        <f t="shared" si="57"/>
        <v/>
      </c>
      <c r="F1172" s="79"/>
      <c r="G1172" s="80"/>
      <c r="H1172" s="50" t="str">
        <f>IFERROR(IF(VLOOKUP(F1172,'Aircraft list'!$A$4:$T$59, 3,FALSE)="YES", "ME", "SE" )," ")</f>
        <v xml:space="preserve"> </v>
      </c>
      <c r="I1172" s="80"/>
      <c r="J1172" s="81" t="str">
        <f ca="1">IFERROR(IF(AND(
MOD(C1172-fctlontodouble(VLOOKUP(B1172,#REF!,4,FALSE))/360,1)&gt;=MOD((((MID((MID((IF(ISERR(A1172),"",fctsoleil(A1172,fctlattodouble(VLOOKUP(B1172,#REF!,3,FALSE)),fctlontodouble(VLOOKUP(B1172,#REF!,4,FALSE)),FALSE))),1,4)),1,2))*60+MID((MID((IF(ISERR(A1172),"",fctsoleil(A1172,fctlattodouble(VLOOKUP(B1172,#REF!,3,FALSE)),fctlontodouble(VLOOKUP(B1172,#REF!,4,FALSE)),FALSE))),1,4)),3,4))/(60*24))-fctlontodouble(VLOOKUP(B1172,#REF!,4,FALSE))/360,1),
MOD(C1172-fctlontodouble(VLOOKUP(B1172,#REF!,4,FALSE))/360,1)&lt;MOD((((MID((MID((IF(ISERR(A1172),"",fctsoleil(A1172,fctlattodouble(VLOOKUP(B1172,#REF!,3,FALSE)),fctlontodouble(VLOOKUP(B1172,#REF!,4,FALSE)),FALSE))),7,4)),1,2))*60+MID((MID((IF(ISERR(A1172),"",fctsoleil(A1172,fctlattodouble(VLOOKUP(B1172,#REF!,3,FALSE)),fctlontodouble(VLOOKUP(B1172,#REF!,4,FALSE)),FALSE))),7,4)),3,4))/(60*24))-fctlontodouble(VLOOKUP(B1172,#REF!,4,FALSE))/360,1)
),1,""),"")</f>
        <v/>
      </c>
      <c r="K1172" s="82" t="str">
        <f t="shared" si="58"/>
        <v/>
      </c>
      <c r="L1172" s="79" t="str">
        <f ca="1">IFERROR(IF(AND(
MOD(E1172-fctlontodouble(VLOOKUP(D1172,#REF!,4,FALSE))/360,1)&gt;=MOD((((MID((MID((IF(ISERR(A1172),"",fctsoleil(A1172,fctlattodouble(VLOOKUP(D1172,#REF!,3,FALSE)),fctlontodouble(VLOOKUP(D1172,#REF!,4,FALSE)),FALSE))),1,4)),1,2))*60+MID((MID((IF(ISERR(A1172),"",fctsoleil(A1172,fctlattodouble(VLOOKUP(D1172,#REF!,3,FALSE)),fctlontodouble(VLOOKUP(D1172,#REF!,4,FALSE)),FALSE))),1,4)),3,4))/(60*24))-fctlontodouble(VLOOKUP(D1172,#REF!,4,FALSE))/360,1),
MOD(E1172-fctlontodouble(VLOOKUP(D1172,#REF!,4,FALSE))/360,1)&lt;MOD((((MID((MID((IF(ISERR(A1172),"",fctsoleil(A1172,fctlattodouble(VLOOKUP(D1172,#REF!,3,FALSE)),fctlontodouble(VLOOKUP(D1172,#REF!,4,FALSE)),FALSE))),7,4)),1,2))*60+MID((MID((IF(ISERR(A1172),"",fctsoleil(A1172,fctlattodouble(VLOOKUP(D1172,#REF!,3,FALSE)),fctlontodouble(VLOOKUP(D1172,#REF!,4,FALSE)),FALSE))),7,4)),3,4))/(60*24))-fctlontodouble(VLOOKUP(D1172,#REF!,4,FALSE))/360,1)
),1," "),"")</f>
        <v/>
      </c>
      <c r="M1172" s="79" t="str">
        <f t="shared" si="59"/>
        <v/>
      </c>
      <c r="N1172" s="94"/>
      <c r="O1172" s="83"/>
      <c r="P1172" s="95"/>
      <c r="Q1172" s="96"/>
      <c r="R1172" s="97" t="str">
        <f>IF(AND(A1172&lt;&gt;0,B1172&lt;&gt;0,D1172&lt;&gt;0,C1172&lt;&gt;0,N1172&lt;&gt;0),(vol_de_nuit(B1172,D1172,A1172,C1172,N1172/24)*24),"")</f>
        <v/>
      </c>
      <c r="S1172" s="98"/>
      <c r="T1172" s="95"/>
      <c r="U1172" s="99"/>
      <c r="V1172" s="100"/>
      <c r="W1172" s="101"/>
      <c r="X1172" s="116" t="str">
        <f>IFERROR(IF(AND(VLOOKUP($F1172,'Aircraft list'!$A$4:$G$39,2,FALSE)="YES",VLOOKUP($F1172,'Aircraft list'!$A$4:$G$39,4,FALSE)="YES"),T1172,""),"")</f>
        <v/>
      </c>
      <c r="Y1172" s="115" t="str">
        <f>IFERROR(IF(AND(VLOOKUP($F1172,'Aircraft list'!$A$4:$G$39,2,FALSE)="YES",VLOOKUP($F1172,'Aircraft list'!$A$4:$G$39,4,FALSE)="YES"),V1172,""),"")</f>
        <v/>
      </c>
      <c r="Z1172" s="116" t="str">
        <f>IFERROR(IF(AND(VLOOKUP($F1172,'Aircraft list'!$A$4:$G$39,3,FALSE)="YES",VLOOKUP($F1172,'Aircraft list'!$A$4:$G$39,4,FALSE)="YES"),T1172,""),"")</f>
        <v/>
      </c>
      <c r="AA1172" s="115" t="str">
        <f>IFERROR(IF(AND(VLOOKUP($F1172,'Aircraft list'!$A$4:$G$39,3,FALSE)="YES",VLOOKUP($F1172,'Aircraft list'!$A$4:$G$39,4,FALSE)="YES"),V1172,""),"")</f>
        <v/>
      </c>
      <c r="AB1172" s="116" t="str">
        <f>IFERROR(IF(AND(VLOOKUP($F1172,'Aircraft list'!$A$4:$G$39,2,FALSE)="YES",VLOOKUP($F1172,'Aircraft list'!$A$4:$G$39,6,FALSE)="YES"),T1172,""),"")</f>
        <v/>
      </c>
      <c r="AC1172" s="115" t="str">
        <f>IFERROR(IF(AND(VLOOKUP($F1172,'Aircraft list'!$A$4:$G$39,2,FALSE)="YES",VLOOKUP($F1172,'Aircraft list'!$A$4:$G$39,6,FALSE)="YES"),V1172,""),"")</f>
        <v/>
      </c>
      <c r="AD1172" s="116" t="str">
        <f>IFERROR(IF(AND(VLOOKUP($F1172,'Aircraft list'!$A$4:$G$39,3,FALSE)="YES",VLOOKUP($F1172,'Aircraft list'!$A$4:$G$39,6,FALSE)="YES"),T1172,""),"")</f>
        <v/>
      </c>
      <c r="AE1172" s="117" t="str">
        <f>IFERROR(IF(AND(VLOOKUP($F1172,'Aircraft list'!$A$4:$G$39,3,FALSE)="YES",VLOOKUP($F1172,'Aircraft list'!$A$4:$G$39,6,FALSE)="YES"),U1172,""),"")</f>
        <v/>
      </c>
      <c r="AF1172" s="115" t="str">
        <f>IFERROR(IF(AND(VLOOKUP($F1172,'Aircraft list'!$A$4:$G$39,3,FALSE)="YES",VLOOKUP($F1172,'Aircraft list'!$A$4:$G$39,6,FALSE)="YES"),V1172,""),"")</f>
        <v/>
      </c>
      <c r="AG1172" s="116" t="str">
        <f>IFERROR(IF(VLOOKUP($F1172,'Aircraft list'!$A$4:$G$39,5,FALSE)="YES",T1172,""),"")</f>
        <v/>
      </c>
      <c r="AH1172" s="117" t="str">
        <f>IFERROR(IF(VLOOKUP($F1172,'Aircraft list'!$A$4:$G$39,5,FALSE)="YES",U1172,""),"")</f>
        <v/>
      </c>
      <c r="AI1172" s="115" t="str">
        <f>IFERROR(IF(VLOOKUP($F1172,'Aircraft list'!$A$4:$G$39,5,FALSE)="YES",V1172,""),"")</f>
        <v/>
      </c>
      <c r="AJ1172" s="101"/>
      <c r="AK1172" s="101"/>
      <c r="AL1172" s="101"/>
      <c r="AM1172" s="102" t="str">
        <f>IFERROR(IF(VLOOKUP($F1172,'Aircraft list'!$A$4:$G$39,7,FALSE)="YES",N1172,""),"")</f>
        <v/>
      </c>
      <c r="AN1172" s="112"/>
      <c r="AO1172" s="101"/>
      <c r="AP1172" s="101"/>
      <c r="AQ1172" s="101"/>
      <c r="AR1172" s="111"/>
      <c r="AS1172" s="102"/>
      <c r="AT1172" s="102"/>
    </row>
    <row r="1173" spans="1:46" s="50" customFormat="1">
      <c r="A1173" s="84"/>
      <c r="B1173" s="75"/>
      <c r="C1173" s="76"/>
      <c r="D1173" s="77"/>
      <c r="E1173" s="73" t="str">
        <f t="shared" si="57"/>
        <v/>
      </c>
      <c r="F1173" s="79"/>
      <c r="G1173" s="80"/>
      <c r="H1173" s="50" t="str">
        <f>IFERROR(IF(VLOOKUP(F1173,'Aircraft list'!$A$4:$T$59, 3,FALSE)="YES", "ME", "SE" )," ")</f>
        <v xml:space="preserve"> </v>
      </c>
      <c r="I1173" s="80"/>
      <c r="J1173" s="81" t="str">
        <f ca="1">IFERROR(IF(AND(
MOD(C1173-fctlontodouble(VLOOKUP(B1173,#REF!,4,FALSE))/360,1)&gt;=MOD((((MID((MID((IF(ISERR(A1173),"",fctsoleil(A1173,fctlattodouble(VLOOKUP(B1173,#REF!,3,FALSE)),fctlontodouble(VLOOKUP(B1173,#REF!,4,FALSE)),FALSE))),1,4)),1,2))*60+MID((MID((IF(ISERR(A1173),"",fctsoleil(A1173,fctlattodouble(VLOOKUP(B1173,#REF!,3,FALSE)),fctlontodouble(VLOOKUP(B1173,#REF!,4,FALSE)),FALSE))),1,4)),3,4))/(60*24))-fctlontodouble(VLOOKUP(B1173,#REF!,4,FALSE))/360,1),
MOD(C1173-fctlontodouble(VLOOKUP(B1173,#REF!,4,FALSE))/360,1)&lt;MOD((((MID((MID((IF(ISERR(A1173),"",fctsoleil(A1173,fctlattodouble(VLOOKUP(B1173,#REF!,3,FALSE)),fctlontodouble(VLOOKUP(B1173,#REF!,4,FALSE)),FALSE))),7,4)),1,2))*60+MID((MID((IF(ISERR(A1173),"",fctsoleil(A1173,fctlattodouble(VLOOKUP(B1173,#REF!,3,FALSE)),fctlontodouble(VLOOKUP(B1173,#REF!,4,FALSE)),FALSE))),7,4)),3,4))/(60*24))-fctlontodouble(VLOOKUP(B1173,#REF!,4,FALSE))/360,1)
),1,""),"")</f>
        <v/>
      </c>
      <c r="K1173" s="82" t="str">
        <f t="shared" si="58"/>
        <v/>
      </c>
      <c r="L1173" s="79" t="str">
        <f ca="1">IFERROR(IF(AND(
MOD(E1173-fctlontodouble(VLOOKUP(D1173,#REF!,4,FALSE))/360,1)&gt;=MOD((((MID((MID((IF(ISERR(A1173),"",fctsoleil(A1173,fctlattodouble(VLOOKUP(D1173,#REF!,3,FALSE)),fctlontodouble(VLOOKUP(D1173,#REF!,4,FALSE)),FALSE))),1,4)),1,2))*60+MID((MID((IF(ISERR(A1173),"",fctsoleil(A1173,fctlattodouble(VLOOKUP(D1173,#REF!,3,FALSE)),fctlontodouble(VLOOKUP(D1173,#REF!,4,FALSE)),FALSE))),1,4)),3,4))/(60*24))-fctlontodouble(VLOOKUP(D1173,#REF!,4,FALSE))/360,1),
MOD(E1173-fctlontodouble(VLOOKUP(D1173,#REF!,4,FALSE))/360,1)&lt;MOD((((MID((MID((IF(ISERR(A1173),"",fctsoleil(A1173,fctlattodouble(VLOOKUP(D1173,#REF!,3,FALSE)),fctlontodouble(VLOOKUP(D1173,#REF!,4,FALSE)),FALSE))),7,4)),1,2))*60+MID((MID((IF(ISERR(A1173),"",fctsoleil(A1173,fctlattodouble(VLOOKUP(D1173,#REF!,3,FALSE)),fctlontodouble(VLOOKUP(D1173,#REF!,4,FALSE)),FALSE))),7,4)),3,4))/(60*24))-fctlontodouble(VLOOKUP(D1173,#REF!,4,FALSE))/360,1)
),1," "),"")</f>
        <v/>
      </c>
      <c r="M1173" s="79" t="str">
        <f t="shared" si="59"/>
        <v/>
      </c>
      <c r="N1173" s="94"/>
      <c r="O1173" s="83"/>
      <c r="P1173" s="95"/>
      <c r="Q1173" s="96"/>
      <c r="R1173" s="97" t="str">
        <f>IF(AND(A1173&lt;&gt;0,B1173&lt;&gt;0,D1173&lt;&gt;0,C1173&lt;&gt;0,N1173&lt;&gt;0),(vol_de_nuit(B1173,D1173,A1173,C1173,N1173/24)*24),"")</f>
        <v/>
      </c>
      <c r="S1173" s="98"/>
      <c r="T1173" s="95"/>
      <c r="U1173" s="99"/>
      <c r="V1173" s="100"/>
      <c r="W1173" s="101"/>
      <c r="X1173" s="116" t="str">
        <f>IFERROR(IF(AND(VLOOKUP($F1173,'Aircraft list'!$A$4:$G$39,2,FALSE)="YES",VLOOKUP($F1173,'Aircraft list'!$A$4:$G$39,4,FALSE)="YES"),T1173,""),"")</f>
        <v/>
      </c>
      <c r="Y1173" s="115" t="str">
        <f>IFERROR(IF(AND(VLOOKUP($F1173,'Aircraft list'!$A$4:$G$39,2,FALSE)="YES",VLOOKUP($F1173,'Aircraft list'!$A$4:$G$39,4,FALSE)="YES"),V1173,""),"")</f>
        <v/>
      </c>
      <c r="Z1173" s="116" t="str">
        <f>IFERROR(IF(AND(VLOOKUP($F1173,'Aircraft list'!$A$4:$G$39,3,FALSE)="YES",VLOOKUP($F1173,'Aircraft list'!$A$4:$G$39,4,FALSE)="YES"),T1173,""),"")</f>
        <v/>
      </c>
      <c r="AA1173" s="115" t="str">
        <f>IFERROR(IF(AND(VLOOKUP($F1173,'Aircraft list'!$A$4:$G$39,3,FALSE)="YES",VLOOKUP($F1173,'Aircraft list'!$A$4:$G$39,4,FALSE)="YES"),V1173,""),"")</f>
        <v/>
      </c>
      <c r="AB1173" s="116" t="str">
        <f>IFERROR(IF(AND(VLOOKUP($F1173,'Aircraft list'!$A$4:$G$39,2,FALSE)="YES",VLOOKUP($F1173,'Aircraft list'!$A$4:$G$39,6,FALSE)="YES"),T1173,""),"")</f>
        <v/>
      </c>
      <c r="AC1173" s="115" t="str">
        <f>IFERROR(IF(AND(VLOOKUP($F1173,'Aircraft list'!$A$4:$G$39,2,FALSE)="YES",VLOOKUP($F1173,'Aircraft list'!$A$4:$G$39,6,FALSE)="YES"),V1173,""),"")</f>
        <v/>
      </c>
      <c r="AD1173" s="116" t="str">
        <f>IFERROR(IF(AND(VLOOKUP($F1173,'Aircraft list'!$A$4:$G$39,3,FALSE)="YES",VLOOKUP($F1173,'Aircraft list'!$A$4:$G$39,6,FALSE)="YES"),T1173,""),"")</f>
        <v/>
      </c>
      <c r="AE1173" s="117" t="str">
        <f>IFERROR(IF(AND(VLOOKUP($F1173,'Aircraft list'!$A$4:$G$39,3,FALSE)="YES",VLOOKUP($F1173,'Aircraft list'!$A$4:$G$39,6,FALSE)="YES"),U1173,""),"")</f>
        <v/>
      </c>
      <c r="AF1173" s="115" t="str">
        <f>IFERROR(IF(AND(VLOOKUP($F1173,'Aircraft list'!$A$4:$G$39,3,FALSE)="YES",VLOOKUP($F1173,'Aircraft list'!$A$4:$G$39,6,FALSE)="YES"),V1173,""),"")</f>
        <v/>
      </c>
      <c r="AG1173" s="116" t="str">
        <f>IFERROR(IF(VLOOKUP($F1173,'Aircraft list'!$A$4:$G$39,5,FALSE)="YES",T1173,""),"")</f>
        <v/>
      </c>
      <c r="AH1173" s="117" t="str">
        <f>IFERROR(IF(VLOOKUP($F1173,'Aircraft list'!$A$4:$G$39,5,FALSE)="YES",U1173,""),"")</f>
        <v/>
      </c>
      <c r="AI1173" s="115" t="str">
        <f>IFERROR(IF(VLOOKUP($F1173,'Aircraft list'!$A$4:$G$39,5,FALSE)="YES",V1173,""),"")</f>
        <v/>
      </c>
      <c r="AJ1173" s="101"/>
      <c r="AK1173" s="101"/>
      <c r="AL1173" s="101"/>
      <c r="AM1173" s="102" t="str">
        <f>IFERROR(IF(VLOOKUP($F1173,'Aircraft list'!$A$4:$G$39,7,FALSE)="YES",N1173,""),"")</f>
        <v/>
      </c>
      <c r="AN1173" s="112"/>
      <c r="AO1173" s="101"/>
      <c r="AP1173" s="101"/>
      <c r="AQ1173" s="101"/>
      <c r="AR1173" s="111"/>
      <c r="AS1173" s="102"/>
      <c r="AT1173" s="102"/>
    </row>
    <row r="1174" spans="1:46" s="50" customFormat="1">
      <c r="A1174" s="84"/>
      <c r="B1174" s="75"/>
      <c r="C1174" s="76"/>
      <c r="D1174" s="77"/>
      <c r="E1174" s="73" t="str">
        <f t="shared" si="57"/>
        <v/>
      </c>
      <c r="F1174" s="79"/>
      <c r="G1174" s="80"/>
      <c r="H1174" s="50" t="str">
        <f>IFERROR(IF(VLOOKUP(F1174,'Aircraft list'!$A$4:$T$59, 3,FALSE)="YES", "ME", "SE" )," ")</f>
        <v xml:space="preserve"> </v>
      </c>
      <c r="I1174" s="80"/>
      <c r="J1174" s="81" t="str">
        <f ca="1">IFERROR(IF(AND(
MOD(C1174-fctlontodouble(VLOOKUP(B1174,#REF!,4,FALSE))/360,1)&gt;=MOD((((MID((MID((IF(ISERR(A1174),"",fctsoleil(A1174,fctlattodouble(VLOOKUP(B1174,#REF!,3,FALSE)),fctlontodouble(VLOOKUP(B1174,#REF!,4,FALSE)),FALSE))),1,4)),1,2))*60+MID((MID((IF(ISERR(A1174),"",fctsoleil(A1174,fctlattodouble(VLOOKUP(B1174,#REF!,3,FALSE)),fctlontodouble(VLOOKUP(B1174,#REF!,4,FALSE)),FALSE))),1,4)),3,4))/(60*24))-fctlontodouble(VLOOKUP(B1174,#REF!,4,FALSE))/360,1),
MOD(C1174-fctlontodouble(VLOOKUP(B1174,#REF!,4,FALSE))/360,1)&lt;MOD((((MID((MID((IF(ISERR(A1174),"",fctsoleil(A1174,fctlattodouble(VLOOKUP(B1174,#REF!,3,FALSE)),fctlontodouble(VLOOKUP(B1174,#REF!,4,FALSE)),FALSE))),7,4)),1,2))*60+MID((MID((IF(ISERR(A1174),"",fctsoleil(A1174,fctlattodouble(VLOOKUP(B1174,#REF!,3,FALSE)),fctlontodouble(VLOOKUP(B1174,#REF!,4,FALSE)),FALSE))),7,4)),3,4))/(60*24))-fctlontodouble(VLOOKUP(B1174,#REF!,4,FALSE))/360,1)
),1,""),"")</f>
        <v/>
      </c>
      <c r="K1174" s="82" t="str">
        <f t="shared" si="58"/>
        <v/>
      </c>
      <c r="L1174" s="79" t="str">
        <f ca="1">IFERROR(IF(AND(
MOD(E1174-fctlontodouble(VLOOKUP(D1174,#REF!,4,FALSE))/360,1)&gt;=MOD((((MID((MID((IF(ISERR(A1174),"",fctsoleil(A1174,fctlattodouble(VLOOKUP(D1174,#REF!,3,FALSE)),fctlontodouble(VLOOKUP(D1174,#REF!,4,FALSE)),FALSE))),1,4)),1,2))*60+MID((MID((IF(ISERR(A1174),"",fctsoleil(A1174,fctlattodouble(VLOOKUP(D1174,#REF!,3,FALSE)),fctlontodouble(VLOOKUP(D1174,#REF!,4,FALSE)),FALSE))),1,4)),3,4))/(60*24))-fctlontodouble(VLOOKUP(D1174,#REF!,4,FALSE))/360,1),
MOD(E1174-fctlontodouble(VLOOKUP(D1174,#REF!,4,FALSE))/360,1)&lt;MOD((((MID((MID((IF(ISERR(A1174),"",fctsoleil(A1174,fctlattodouble(VLOOKUP(D1174,#REF!,3,FALSE)),fctlontodouble(VLOOKUP(D1174,#REF!,4,FALSE)),FALSE))),7,4)),1,2))*60+MID((MID((IF(ISERR(A1174),"",fctsoleil(A1174,fctlattodouble(VLOOKUP(D1174,#REF!,3,FALSE)),fctlontodouble(VLOOKUP(D1174,#REF!,4,FALSE)),FALSE))),7,4)),3,4))/(60*24))-fctlontodouble(VLOOKUP(D1174,#REF!,4,FALSE))/360,1)
),1," "),"")</f>
        <v/>
      </c>
      <c r="M1174" s="79" t="str">
        <f t="shared" si="59"/>
        <v/>
      </c>
      <c r="N1174" s="94"/>
      <c r="O1174" s="83"/>
      <c r="P1174" s="95"/>
      <c r="Q1174" s="96"/>
      <c r="R1174" s="97" t="str">
        <f>IF(AND(A1174&lt;&gt;0,B1174&lt;&gt;0,D1174&lt;&gt;0,C1174&lt;&gt;0,N1174&lt;&gt;0),(vol_de_nuit(B1174,D1174,A1174,C1174,N1174/24)*24),"")</f>
        <v/>
      </c>
      <c r="S1174" s="98"/>
      <c r="T1174" s="95"/>
      <c r="U1174" s="99"/>
      <c r="V1174" s="100"/>
      <c r="W1174" s="101"/>
      <c r="X1174" s="116" t="str">
        <f>IFERROR(IF(AND(VLOOKUP($F1174,'Aircraft list'!$A$4:$G$39,2,FALSE)="YES",VLOOKUP($F1174,'Aircraft list'!$A$4:$G$39,4,FALSE)="YES"),T1174,""),"")</f>
        <v/>
      </c>
      <c r="Y1174" s="115" t="str">
        <f>IFERROR(IF(AND(VLOOKUP($F1174,'Aircraft list'!$A$4:$G$39,2,FALSE)="YES",VLOOKUP($F1174,'Aircraft list'!$A$4:$G$39,4,FALSE)="YES"),V1174,""),"")</f>
        <v/>
      </c>
      <c r="Z1174" s="116" t="str">
        <f>IFERROR(IF(AND(VLOOKUP($F1174,'Aircraft list'!$A$4:$G$39,3,FALSE)="YES",VLOOKUP($F1174,'Aircraft list'!$A$4:$G$39,4,FALSE)="YES"),T1174,""),"")</f>
        <v/>
      </c>
      <c r="AA1174" s="115" t="str">
        <f>IFERROR(IF(AND(VLOOKUP($F1174,'Aircraft list'!$A$4:$G$39,3,FALSE)="YES",VLOOKUP($F1174,'Aircraft list'!$A$4:$G$39,4,FALSE)="YES"),V1174,""),"")</f>
        <v/>
      </c>
      <c r="AB1174" s="116" t="str">
        <f>IFERROR(IF(AND(VLOOKUP($F1174,'Aircraft list'!$A$4:$G$39,2,FALSE)="YES",VLOOKUP($F1174,'Aircraft list'!$A$4:$G$39,6,FALSE)="YES"),T1174,""),"")</f>
        <v/>
      </c>
      <c r="AC1174" s="115" t="str">
        <f>IFERROR(IF(AND(VLOOKUP($F1174,'Aircraft list'!$A$4:$G$39,2,FALSE)="YES",VLOOKUP($F1174,'Aircraft list'!$A$4:$G$39,6,FALSE)="YES"),V1174,""),"")</f>
        <v/>
      </c>
      <c r="AD1174" s="116" t="str">
        <f>IFERROR(IF(AND(VLOOKUP($F1174,'Aircraft list'!$A$4:$G$39,3,FALSE)="YES",VLOOKUP($F1174,'Aircraft list'!$A$4:$G$39,6,FALSE)="YES"),T1174,""),"")</f>
        <v/>
      </c>
      <c r="AE1174" s="117" t="str">
        <f>IFERROR(IF(AND(VLOOKUP($F1174,'Aircraft list'!$A$4:$G$39,3,FALSE)="YES",VLOOKUP($F1174,'Aircraft list'!$A$4:$G$39,6,FALSE)="YES"),U1174,""),"")</f>
        <v/>
      </c>
      <c r="AF1174" s="115" t="str">
        <f>IFERROR(IF(AND(VLOOKUP($F1174,'Aircraft list'!$A$4:$G$39,3,FALSE)="YES",VLOOKUP($F1174,'Aircraft list'!$A$4:$G$39,6,FALSE)="YES"),V1174,""),"")</f>
        <v/>
      </c>
      <c r="AG1174" s="116" t="str">
        <f>IFERROR(IF(VLOOKUP($F1174,'Aircraft list'!$A$4:$G$39,5,FALSE)="YES",T1174,""),"")</f>
        <v/>
      </c>
      <c r="AH1174" s="117" t="str">
        <f>IFERROR(IF(VLOOKUP($F1174,'Aircraft list'!$A$4:$G$39,5,FALSE)="YES",U1174,""),"")</f>
        <v/>
      </c>
      <c r="AI1174" s="115" t="str">
        <f>IFERROR(IF(VLOOKUP($F1174,'Aircraft list'!$A$4:$G$39,5,FALSE)="YES",V1174,""),"")</f>
        <v/>
      </c>
      <c r="AJ1174" s="101"/>
      <c r="AK1174" s="101"/>
      <c r="AL1174" s="101"/>
      <c r="AM1174" s="102" t="str">
        <f>IFERROR(IF(VLOOKUP($F1174,'Aircraft list'!$A$4:$G$39,7,FALSE)="YES",N1174,""),"")</f>
        <v/>
      </c>
      <c r="AN1174" s="112"/>
      <c r="AO1174" s="101"/>
      <c r="AP1174" s="101"/>
      <c r="AQ1174" s="101"/>
      <c r="AR1174" s="111"/>
      <c r="AS1174" s="102"/>
      <c r="AT1174" s="102"/>
    </row>
    <row r="1175" spans="1:46" s="50" customFormat="1">
      <c r="A1175" s="84"/>
      <c r="B1175" s="75"/>
      <c r="C1175" s="76"/>
      <c r="D1175" s="77"/>
      <c r="E1175" s="73" t="str">
        <f t="shared" si="57"/>
        <v/>
      </c>
      <c r="F1175" s="79"/>
      <c r="G1175" s="80"/>
      <c r="H1175" s="50" t="str">
        <f>IFERROR(IF(VLOOKUP(F1175,'Aircraft list'!$A$4:$T$59, 3,FALSE)="YES", "ME", "SE" )," ")</f>
        <v xml:space="preserve"> </v>
      </c>
      <c r="I1175" s="80"/>
      <c r="J1175" s="81" t="str">
        <f ca="1">IFERROR(IF(AND(
MOD(C1175-fctlontodouble(VLOOKUP(B1175,#REF!,4,FALSE))/360,1)&gt;=MOD((((MID((MID((IF(ISERR(A1175),"",fctsoleil(A1175,fctlattodouble(VLOOKUP(B1175,#REF!,3,FALSE)),fctlontodouble(VLOOKUP(B1175,#REF!,4,FALSE)),FALSE))),1,4)),1,2))*60+MID((MID((IF(ISERR(A1175),"",fctsoleil(A1175,fctlattodouble(VLOOKUP(B1175,#REF!,3,FALSE)),fctlontodouble(VLOOKUP(B1175,#REF!,4,FALSE)),FALSE))),1,4)),3,4))/(60*24))-fctlontodouble(VLOOKUP(B1175,#REF!,4,FALSE))/360,1),
MOD(C1175-fctlontodouble(VLOOKUP(B1175,#REF!,4,FALSE))/360,1)&lt;MOD((((MID((MID((IF(ISERR(A1175),"",fctsoleil(A1175,fctlattodouble(VLOOKUP(B1175,#REF!,3,FALSE)),fctlontodouble(VLOOKUP(B1175,#REF!,4,FALSE)),FALSE))),7,4)),1,2))*60+MID((MID((IF(ISERR(A1175),"",fctsoleil(A1175,fctlattodouble(VLOOKUP(B1175,#REF!,3,FALSE)),fctlontodouble(VLOOKUP(B1175,#REF!,4,FALSE)),FALSE))),7,4)),3,4))/(60*24))-fctlontodouble(VLOOKUP(B1175,#REF!,4,FALSE))/360,1)
),1,""),"")</f>
        <v/>
      </c>
      <c r="K1175" s="82" t="str">
        <f t="shared" si="58"/>
        <v/>
      </c>
      <c r="L1175" s="79" t="str">
        <f ca="1">IFERROR(IF(AND(
MOD(E1175-fctlontodouble(VLOOKUP(D1175,#REF!,4,FALSE))/360,1)&gt;=MOD((((MID((MID((IF(ISERR(A1175),"",fctsoleil(A1175,fctlattodouble(VLOOKUP(D1175,#REF!,3,FALSE)),fctlontodouble(VLOOKUP(D1175,#REF!,4,FALSE)),FALSE))),1,4)),1,2))*60+MID((MID((IF(ISERR(A1175),"",fctsoleil(A1175,fctlattodouble(VLOOKUP(D1175,#REF!,3,FALSE)),fctlontodouble(VLOOKUP(D1175,#REF!,4,FALSE)),FALSE))),1,4)),3,4))/(60*24))-fctlontodouble(VLOOKUP(D1175,#REF!,4,FALSE))/360,1),
MOD(E1175-fctlontodouble(VLOOKUP(D1175,#REF!,4,FALSE))/360,1)&lt;MOD((((MID((MID((IF(ISERR(A1175),"",fctsoleil(A1175,fctlattodouble(VLOOKUP(D1175,#REF!,3,FALSE)),fctlontodouble(VLOOKUP(D1175,#REF!,4,FALSE)),FALSE))),7,4)),1,2))*60+MID((MID((IF(ISERR(A1175),"",fctsoleil(A1175,fctlattodouble(VLOOKUP(D1175,#REF!,3,FALSE)),fctlontodouble(VLOOKUP(D1175,#REF!,4,FALSE)),FALSE))),7,4)),3,4))/(60*24))-fctlontodouble(VLOOKUP(D1175,#REF!,4,FALSE))/360,1)
),1," "),"")</f>
        <v/>
      </c>
      <c r="M1175" s="79" t="str">
        <f t="shared" si="59"/>
        <v/>
      </c>
      <c r="N1175" s="94"/>
      <c r="O1175" s="83"/>
      <c r="P1175" s="95"/>
      <c r="Q1175" s="96"/>
      <c r="R1175" s="97" t="str">
        <f>IF(AND(A1175&lt;&gt;0,B1175&lt;&gt;0,D1175&lt;&gt;0,C1175&lt;&gt;0,N1175&lt;&gt;0),(vol_de_nuit(B1175,D1175,A1175,C1175,N1175/24)*24),"")</f>
        <v/>
      </c>
      <c r="S1175" s="98"/>
      <c r="T1175" s="95"/>
      <c r="U1175" s="99"/>
      <c r="V1175" s="100"/>
      <c r="W1175" s="101"/>
      <c r="X1175" s="116" t="str">
        <f>IFERROR(IF(AND(VLOOKUP($F1175,'Aircraft list'!$A$4:$G$39,2,FALSE)="YES",VLOOKUP($F1175,'Aircraft list'!$A$4:$G$39,4,FALSE)="YES"),T1175,""),"")</f>
        <v/>
      </c>
      <c r="Y1175" s="115" t="str">
        <f>IFERROR(IF(AND(VLOOKUP($F1175,'Aircraft list'!$A$4:$G$39,2,FALSE)="YES",VLOOKUP($F1175,'Aircraft list'!$A$4:$G$39,4,FALSE)="YES"),V1175,""),"")</f>
        <v/>
      </c>
      <c r="Z1175" s="116" t="str">
        <f>IFERROR(IF(AND(VLOOKUP($F1175,'Aircraft list'!$A$4:$G$39,3,FALSE)="YES",VLOOKUP($F1175,'Aircraft list'!$A$4:$G$39,4,FALSE)="YES"),T1175,""),"")</f>
        <v/>
      </c>
      <c r="AA1175" s="115" t="str">
        <f>IFERROR(IF(AND(VLOOKUP($F1175,'Aircraft list'!$A$4:$G$39,3,FALSE)="YES",VLOOKUP($F1175,'Aircraft list'!$A$4:$G$39,4,FALSE)="YES"),V1175,""),"")</f>
        <v/>
      </c>
      <c r="AB1175" s="116" t="str">
        <f>IFERROR(IF(AND(VLOOKUP($F1175,'Aircraft list'!$A$4:$G$39,2,FALSE)="YES",VLOOKUP($F1175,'Aircraft list'!$A$4:$G$39,6,FALSE)="YES"),T1175,""),"")</f>
        <v/>
      </c>
      <c r="AC1175" s="115" t="str">
        <f>IFERROR(IF(AND(VLOOKUP($F1175,'Aircraft list'!$A$4:$G$39,2,FALSE)="YES",VLOOKUP($F1175,'Aircraft list'!$A$4:$G$39,6,FALSE)="YES"),V1175,""),"")</f>
        <v/>
      </c>
      <c r="AD1175" s="116" t="str">
        <f>IFERROR(IF(AND(VLOOKUP($F1175,'Aircraft list'!$A$4:$G$39,3,FALSE)="YES",VLOOKUP($F1175,'Aircraft list'!$A$4:$G$39,6,FALSE)="YES"),T1175,""),"")</f>
        <v/>
      </c>
      <c r="AE1175" s="117" t="str">
        <f>IFERROR(IF(AND(VLOOKUP($F1175,'Aircraft list'!$A$4:$G$39,3,FALSE)="YES",VLOOKUP($F1175,'Aircraft list'!$A$4:$G$39,6,FALSE)="YES"),U1175,""),"")</f>
        <v/>
      </c>
      <c r="AF1175" s="115" t="str">
        <f>IFERROR(IF(AND(VLOOKUP($F1175,'Aircraft list'!$A$4:$G$39,3,FALSE)="YES",VLOOKUP($F1175,'Aircraft list'!$A$4:$G$39,6,FALSE)="YES"),V1175,""),"")</f>
        <v/>
      </c>
      <c r="AG1175" s="116" t="str">
        <f>IFERROR(IF(VLOOKUP($F1175,'Aircraft list'!$A$4:$G$39,5,FALSE)="YES",T1175,""),"")</f>
        <v/>
      </c>
      <c r="AH1175" s="117" t="str">
        <f>IFERROR(IF(VLOOKUP($F1175,'Aircraft list'!$A$4:$G$39,5,FALSE)="YES",U1175,""),"")</f>
        <v/>
      </c>
      <c r="AI1175" s="115" t="str">
        <f>IFERROR(IF(VLOOKUP($F1175,'Aircraft list'!$A$4:$G$39,5,FALSE)="YES",V1175,""),"")</f>
        <v/>
      </c>
      <c r="AJ1175" s="101"/>
      <c r="AK1175" s="101"/>
      <c r="AL1175" s="101"/>
      <c r="AM1175" s="102" t="str">
        <f>IFERROR(IF(VLOOKUP($F1175,'Aircraft list'!$A$4:$G$39,7,FALSE)="YES",N1175,""),"")</f>
        <v/>
      </c>
      <c r="AN1175" s="112"/>
      <c r="AO1175" s="101"/>
      <c r="AP1175" s="101"/>
      <c r="AQ1175" s="101"/>
      <c r="AR1175" s="111"/>
      <c r="AS1175" s="102"/>
      <c r="AT1175" s="102"/>
    </row>
    <row r="1176" spans="1:46" s="50" customFormat="1">
      <c r="A1176" s="84"/>
      <c r="B1176" s="75"/>
      <c r="C1176" s="76"/>
      <c r="D1176" s="77"/>
      <c r="E1176" s="73" t="str">
        <f t="shared" si="57"/>
        <v/>
      </c>
      <c r="F1176" s="79"/>
      <c r="G1176" s="80"/>
      <c r="H1176" s="50" t="str">
        <f>IFERROR(IF(VLOOKUP(F1176,'Aircraft list'!$A$4:$T$59, 3,FALSE)="YES", "ME", "SE" )," ")</f>
        <v xml:space="preserve"> </v>
      </c>
      <c r="I1176" s="80"/>
      <c r="J1176" s="81" t="str">
        <f ca="1">IFERROR(IF(AND(
MOD(C1176-fctlontodouble(VLOOKUP(B1176,#REF!,4,FALSE))/360,1)&gt;=MOD((((MID((MID((IF(ISERR(A1176),"",fctsoleil(A1176,fctlattodouble(VLOOKUP(B1176,#REF!,3,FALSE)),fctlontodouble(VLOOKUP(B1176,#REF!,4,FALSE)),FALSE))),1,4)),1,2))*60+MID((MID((IF(ISERR(A1176),"",fctsoleil(A1176,fctlattodouble(VLOOKUP(B1176,#REF!,3,FALSE)),fctlontodouble(VLOOKUP(B1176,#REF!,4,FALSE)),FALSE))),1,4)),3,4))/(60*24))-fctlontodouble(VLOOKUP(B1176,#REF!,4,FALSE))/360,1),
MOD(C1176-fctlontodouble(VLOOKUP(B1176,#REF!,4,FALSE))/360,1)&lt;MOD((((MID((MID((IF(ISERR(A1176),"",fctsoleil(A1176,fctlattodouble(VLOOKUP(B1176,#REF!,3,FALSE)),fctlontodouble(VLOOKUP(B1176,#REF!,4,FALSE)),FALSE))),7,4)),1,2))*60+MID((MID((IF(ISERR(A1176),"",fctsoleil(A1176,fctlattodouble(VLOOKUP(B1176,#REF!,3,FALSE)),fctlontodouble(VLOOKUP(B1176,#REF!,4,FALSE)),FALSE))),7,4)),3,4))/(60*24))-fctlontodouble(VLOOKUP(B1176,#REF!,4,FALSE))/360,1)
),1,""),"")</f>
        <v/>
      </c>
      <c r="K1176" s="82" t="str">
        <f t="shared" si="58"/>
        <v/>
      </c>
      <c r="L1176" s="79" t="str">
        <f ca="1">IFERROR(IF(AND(
MOD(E1176-fctlontodouble(VLOOKUP(D1176,#REF!,4,FALSE))/360,1)&gt;=MOD((((MID((MID((IF(ISERR(A1176),"",fctsoleil(A1176,fctlattodouble(VLOOKUP(D1176,#REF!,3,FALSE)),fctlontodouble(VLOOKUP(D1176,#REF!,4,FALSE)),FALSE))),1,4)),1,2))*60+MID((MID((IF(ISERR(A1176),"",fctsoleil(A1176,fctlattodouble(VLOOKUP(D1176,#REF!,3,FALSE)),fctlontodouble(VLOOKUP(D1176,#REF!,4,FALSE)),FALSE))),1,4)),3,4))/(60*24))-fctlontodouble(VLOOKUP(D1176,#REF!,4,FALSE))/360,1),
MOD(E1176-fctlontodouble(VLOOKUP(D1176,#REF!,4,FALSE))/360,1)&lt;MOD((((MID((MID((IF(ISERR(A1176),"",fctsoleil(A1176,fctlattodouble(VLOOKUP(D1176,#REF!,3,FALSE)),fctlontodouble(VLOOKUP(D1176,#REF!,4,FALSE)),FALSE))),7,4)),1,2))*60+MID((MID((IF(ISERR(A1176),"",fctsoleil(A1176,fctlattodouble(VLOOKUP(D1176,#REF!,3,FALSE)),fctlontodouble(VLOOKUP(D1176,#REF!,4,FALSE)),FALSE))),7,4)),3,4))/(60*24))-fctlontodouble(VLOOKUP(D1176,#REF!,4,FALSE))/360,1)
),1," "),"")</f>
        <v/>
      </c>
      <c r="M1176" s="79" t="str">
        <f t="shared" si="59"/>
        <v/>
      </c>
      <c r="N1176" s="94"/>
      <c r="O1176" s="83"/>
      <c r="P1176" s="95"/>
      <c r="Q1176" s="96"/>
      <c r="R1176" s="97" t="str">
        <f>IF(AND(A1176&lt;&gt;0,B1176&lt;&gt;0,D1176&lt;&gt;0,C1176&lt;&gt;0,N1176&lt;&gt;0),(vol_de_nuit(B1176,D1176,A1176,C1176,N1176/24)*24),"")</f>
        <v/>
      </c>
      <c r="S1176" s="98"/>
      <c r="T1176" s="95"/>
      <c r="U1176" s="99"/>
      <c r="V1176" s="100"/>
      <c r="W1176" s="101"/>
      <c r="X1176" s="116" t="str">
        <f>IFERROR(IF(AND(VLOOKUP($F1176,'Aircraft list'!$A$4:$G$39,2,FALSE)="YES",VLOOKUP($F1176,'Aircraft list'!$A$4:$G$39,4,FALSE)="YES"),T1176,""),"")</f>
        <v/>
      </c>
      <c r="Y1176" s="115" t="str">
        <f>IFERROR(IF(AND(VLOOKUP($F1176,'Aircraft list'!$A$4:$G$39,2,FALSE)="YES",VLOOKUP($F1176,'Aircraft list'!$A$4:$G$39,4,FALSE)="YES"),V1176,""),"")</f>
        <v/>
      </c>
      <c r="Z1176" s="116" t="str">
        <f>IFERROR(IF(AND(VLOOKUP($F1176,'Aircraft list'!$A$4:$G$39,3,FALSE)="YES",VLOOKUP($F1176,'Aircraft list'!$A$4:$G$39,4,FALSE)="YES"),T1176,""),"")</f>
        <v/>
      </c>
      <c r="AA1176" s="115" t="str">
        <f>IFERROR(IF(AND(VLOOKUP($F1176,'Aircraft list'!$A$4:$G$39,3,FALSE)="YES",VLOOKUP($F1176,'Aircraft list'!$A$4:$G$39,4,FALSE)="YES"),V1176,""),"")</f>
        <v/>
      </c>
      <c r="AB1176" s="116" t="str">
        <f>IFERROR(IF(AND(VLOOKUP($F1176,'Aircraft list'!$A$4:$G$39,2,FALSE)="YES",VLOOKUP($F1176,'Aircraft list'!$A$4:$G$39,6,FALSE)="YES"),T1176,""),"")</f>
        <v/>
      </c>
      <c r="AC1176" s="115" t="str">
        <f>IFERROR(IF(AND(VLOOKUP($F1176,'Aircraft list'!$A$4:$G$39,2,FALSE)="YES",VLOOKUP($F1176,'Aircraft list'!$A$4:$G$39,6,FALSE)="YES"),V1176,""),"")</f>
        <v/>
      </c>
      <c r="AD1176" s="116" t="str">
        <f>IFERROR(IF(AND(VLOOKUP($F1176,'Aircraft list'!$A$4:$G$39,3,FALSE)="YES",VLOOKUP($F1176,'Aircraft list'!$A$4:$G$39,6,FALSE)="YES"),T1176,""),"")</f>
        <v/>
      </c>
      <c r="AE1176" s="117" t="str">
        <f>IFERROR(IF(AND(VLOOKUP($F1176,'Aircraft list'!$A$4:$G$39,3,FALSE)="YES",VLOOKUP($F1176,'Aircraft list'!$A$4:$G$39,6,FALSE)="YES"),U1176,""),"")</f>
        <v/>
      </c>
      <c r="AF1176" s="115" t="str">
        <f>IFERROR(IF(AND(VLOOKUP($F1176,'Aircraft list'!$A$4:$G$39,3,FALSE)="YES",VLOOKUP($F1176,'Aircraft list'!$A$4:$G$39,6,FALSE)="YES"),V1176,""),"")</f>
        <v/>
      </c>
      <c r="AG1176" s="116" t="str">
        <f>IFERROR(IF(VLOOKUP($F1176,'Aircraft list'!$A$4:$G$39,5,FALSE)="YES",T1176,""),"")</f>
        <v/>
      </c>
      <c r="AH1176" s="117" t="str">
        <f>IFERROR(IF(VLOOKUP($F1176,'Aircraft list'!$A$4:$G$39,5,FALSE)="YES",U1176,""),"")</f>
        <v/>
      </c>
      <c r="AI1176" s="115" t="str">
        <f>IFERROR(IF(VLOOKUP($F1176,'Aircraft list'!$A$4:$G$39,5,FALSE)="YES",V1176,""),"")</f>
        <v/>
      </c>
      <c r="AJ1176" s="101"/>
      <c r="AK1176" s="101"/>
      <c r="AL1176" s="101"/>
      <c r="AM1176" s="102" t="str">
        <f>IFERROR(IF(VLOOKUP($F1176,'Aircraft list'!$A$4:$G$39,7,FALSE)="YES",N1176,""),"")</f>
        <v/>
      </c>
      <c r="AN1176" s="112"/>
      <c r="AO1176" s="101"/>
      <c r="AP1176" s="101"/>
      <c r="AQ1176" s="101"/>
      <c r="AR1176" s="111"/>
      <c r="AS1176" s="102"/>
      <c r="AT1176" s="102"/>
    </row>
    <row r="1177" spans="1:46" s="50" customFormat="1">
      <c r="A1177" s="84"/>
      <c r="B1177" s="75"/>
      <c r="C1177" s="76"/>
      <c r="D1177" s="77"/>
      <c r="E1177" s="73" t="str">
        <f t="shared" si="57"/>
        <v/>
      </c>
      <c r="F1177" s="79"/>
      <c r="G1177" s="80"/>
      <c r="H1177" s="50" t="str">
        <f>IFERROR(IF(VLOOKUP(F1177,'Aircraft list'!$A$4:$T$59, 3,FALSE)="YES", "ME", "SE" )," ")</f>
        <v xml:space="preserve"> </v>
      </c>
      <c r="I1177" s="80"/>
      <c r="J1177" s="81" t="str">
        <f ca="1">IFERROR(IF(AND(
MOD(C1177-fctlontodouble(VLOOKUP(B1177,#REF!,4,FALSE))/360,1)&gt;=MOD((((MID((MID((IF(ISERR(A1177),"",fctsoleil(A1177,fctlattodouble(VLOOKUP(B1177,#REF!,3,FALSE)),fctlontodouble(VLOOKUP(B1177,#REF!,4,FALSE)),FALSE))),1,4)),1,2))*60+MID((MID((IF(ISERR(A1177),"",fctsoleil(A1177,fctlattodouble(VLOOKUP(B1177,#REF!,3,FALSE)),fctlontodouble(VLOOKUP(B1177,#REF!,4,FALSE)),FALSE))),1,4)),3,4))/(60*24))-fctlontodouble(VLOOKUP(B1177,#REF!,4,FALSE))/360,1),
MOD(C1177-fctlontodouble(VLOOKUP(B1177,#REF!,4,FALSE))/360,1)&lt;MOD((((MID((MID((IF(ISERR(A1177),"",fctsoleil(A1177,fctlattodouble(VLOOKUP(B1177,#REF!,3,FALSE)),fctlontodouble(VLOOKUP(B1177,#REF!,4,FALSE)),FALSE))),7,4)),1,2))*60+MID((MID((IF(ISERR(A1177),"",fctsoleil(A1177,fctlattodouble(VLOOKUP(B1177,#REF!,3,FALSE)),fctlontodouble(VLOOKUP(B1177,#REF!,4,FALSE)),FALSE))),7,4)),3,4))/(60*24))-fctlontodouble(VLOOKUP(B1177,#REF!,4,FALSE))/360,1)
),1,""),"")</f>
        <v/>
      </c>
      <c r="K1177" s="82" t="str">
        <f t="shared" si="58"/>
        <v/>
      </c>
      <c r="L1177" s="79" t="str">
        <f ca="1">IFERROR(IF(AND(
MOD(E1177-fctlontodouble(VLOOKUP(D1177,#REF!,4,FALSE))/360,1)&gt;=MOD((((MID((MID((IF(ISERR(A1177),"",fctsoleil(A1177,fctlattodouble(VLOOKUP(D1177,#REF!,3,FALSE)),fctlontodouble(VLOOKUP(D1177,#REF!,4,FALSE)),FALSE))),1,4)),1,2))*60+MID((MID((IF(ISERR(A1177),"",fctsoleil(A1177,fctlattodouble(VLOOKUP(D1177,#REF!,3,FALSE)),fctlontodouble(VLOOKUP(D1177,#REF!,4,FALSE)),FALSE))),1,4)),3,4))/(60*24))-fctlontodouble(VLOOKUP(D1177,#REF!,4,FALSE))/360,1),
MOD(E1177-fctlontodouble(VLOOKUP(D1177,#REF!,4,FALSE))/360,1)&lt;MOD((((MID((MID((IF(ISERR(A1177),"",fctsoleil(A1177,fctlattodouble(VLOOKUP(D1177,#REF!,3,FALSE)),fctlontodouble(VLOOKUP(D1177,#REF!,4,FALSE)),FALSE))),7,4)),1,2))*60+MID((MID((IF(ISERR(A1177),"",fctsoleil(A1177,fctlattodouble(VLOOKUP(D1177,#REF!,3,FALSE)),fctlontodouble(VLOOKUP(D1177,#REF!,4,FALSE)),FALSE))),7,4)),3,4))/(60*24))-fctlontodouble(VLOOKUP(D1177,#REF!,4,FALSE))/360,1)
),1," "),"")</f>
        <v/>
      </c>
      <c r="M1177" s="79" t="str">
        <f t="shared" si="59"/>
        <v/>
      </c>
      <c r="N1177" s="94"/>
      <c r="O1177" s="83"/>
      <c r="P1177" s="95"/>
      <c r="Q1177" s="96"/>
      <c r="R1177" s="97" t="str">
        <f>IF(AND(A1177&lt;&gt;0,B1177&lt;&gt;0,D1177&lt;&gt;0,C1177&lt;&gt;0,N1177&lt;&gt;0),(vol_de_nuit(B1177,D1177,A1177,C1177,N1177/24)*24),"")</f>
        <v/>
      </c>
      <c r="S1177" s="98"/>
      <c r="T1177" s="95"/>
      <c r="U1177" s="99"/>
      <c r="V1177" s="100"/>
      <c r="W1177" s="101"/>
      <c r="X1177" s="116" t="str">
        <f>IFERROR(IF(AND(VLOOKUP($F1177,'Aircraft list'!$A$4:$G$39,2,FALSE)="YES",VLOOKUP($F1177,'Aircraft list'!$A$4:$G$39,4,FALSE)="YES"),T1177,""),"")</f>
        <v/>
      </c>
      <c r="Y1177" s="115" t="str">
        <f>IFERROR(IF(AND(VLOOKUP($F1177,'Aircraft list'!$A$4:$G$39,2,FALSE)="YES",VLOOKUP($F1177,'Aircraft list'!$A$4:$G$39,4,FALSE)="YES"),V1177,""),"")</f>
        <v/>
      </c>
      <c r="Z1177" s="116" t="str">
        <f>IFERROR(IF(AND(VLOOKUP($F1177,'Aircraft list'!$A$4:$G$39,3,FALSE)="YES",VLOOKUP($F1177,'Aircraft list'!$A$4:$G$39,4,FALSE)="YES"),T1177,""),"")</f>
        <v/>
      </c>
      <c r="AA1177" s="115" t="str">
        <f>IFERROR(IF(AND(VLOOKUP($F1177,'Aircraft list'!$A$4:$G$39,3,FALSE)="YES",VLOOKUP($F1177,'Aircraft list'!$A$4:$G$39,4,FALSE)="YES"),V1177,""),"")</f>
        <v/>
      </c>
      <c r="AB1177" s="116" t="str">
        <f>IFERROR(IF(AND(VLOOKUP($F1177,'Aircraft list'!$A$4:$G$39,2,FALSE)="YES",VLOOKUP($F1177,'Aircraft list'!$A$4:$G$39,6,FALSE)="YES"),T1177,""),"")</f>
        <v/>
      </c>
      <c r="AC1177" s="115" t="str">
        <f>IFERROR(IF(AND(VLOOKUP($F1177,'Aircraft list'!$A$4:$G$39,2,FALSE)="YES",VLOOKUP($F1177,'Aircraft list'!$A$4:$G$39,6,FALSE)="YES"),V1177,""),"")</f>
        <v/>
      </c>
      <c r="AD1177" s="116" t="str">
        <f>IFERROR(IF(AND(VLOOKUP($F1177,'Aircraft list'!$A$4:$G$39,3,FALSE)="YES",VLOOKUP($F1177,'Aircraft list'!$A$4:$G$39,6,FALSE)="YES"),T1177,""),"")</f>
        <v/>
      </c>
      <c r="AE1177" s="117" t="str">
        <f>IFERROR(IF(AND(VLOOKUP($F1177,'Aircraft list'!$A$4:$G$39,3,FALSE)="YES",VLOOKUP($F1177,'Aircraft list'!$A$4:$G$39,6,FALSE)="YES"),U1177,""),"")</f>
        <v/>
      </c>
      <c r="AF1177" s="115" t="str">
        <f>IFERROR(IF(AND(VLOOKUP($F1177,'Aircraft list'!$A$4:$G$39,3,FALSE)="YES",VLOOKUP($F1177,'Aircraft list'!$A$4:$G$39,6,FALSE)="YES"),V1177,""),"")</f>
        <v/>
      </c>
      <c r="AG1177" s="116" t="str">
        <f>IFERROR(IF(VLOOKUP($F1177,'Aircraft list'!$A$4:$G$39,5,FALSE)="YES",T1177,""),"")</f>
        <v/>
      </c>
      <c r="AH1177" s="117" t="str">
        <f>IFERROR(IF(VLOOKUP($F1177,'Aircraft list'!$A$4:$G$39,5,FALSE)="YES",U1177,""),"")</f>
        <v/>
      </c>
      <c r="AI1177" s="115" t="str">
        <f>IFERROR(IF(VLOOKUP($F1177,'Aircraft list'!$A$4:$G$39,5,FALSE)="YES",V1177,""),"")</f>
        <v/>
      </c>
      <c r="AJ1177" s="101"/>
      <c r="AK1177" s="101"/>
      <c r="AL1177" s="101"/>
      <c r="AM1177" s="102" t="str">
        <f>IFERROR(IF(VLOOKUP($F1177,'Aircraft list'!$A$4:$G$39,7,FALSE)="YES",N1177,""),"")</f>
        <v/>
      </c>
      <c r="AN1177" s="112"/>
      <c r="AO1177" s="101"/>
      <c r="AP1177" s="101"/>
      <c r="AQ1177" s="101"/>
      <c r="AR1177" s="111"/>
      <c r="AS1177" s="102"/>
      <c r="AT1177" s="102"/>
    </row>
    <row r="1178" spans="1:46" s="50" customFormat="1">
      <c r="A1178" s="84"/>
      <c r="B1178" s="75"/>
      <c r="C1178" s="76"/>
      <c r="D1178" s="77"/>
      <c r="E1178" s="73" t="str">
        <f t="shared" si="57"/>
        <v/>
      </c>
      <c r="F1178" s="79"/>
      <c r="G1178" s="80"/>
      <c r="H1178" s="50" t="str">
        <f>IFERROR(IF(VLOOKUP(F1178,'Aircraft list'!$A$4:$T$59, 3,FALSE)="YES", "ME", "SE" )," ")</f>
        <v xml:space="preserve"> </v>
      </c>
      <c r="I1178" s="80"/>
      <c r="J1178" s="81" t="str">
        <f ca="1">IFERROR(IF(AND(
MOD(C1178-fctlontodouble(VLOOKUP(B1178,#REF!,4,FALSE))/360,1)&gt;=MOD((((MID((MID((IF(ISERR(A1178),"",fctsoleil(A1178,fctlattodouble(VLOOKUP(B1178,#REF!,3,FALSE)),fctlontodouble(VLOOKUP(B1178,#REF!,4,FALSE)),FALSE))),1,4)),1,2))*60+MID((MID((IF(ISERR(A1178),"",fctsoleil(A1178,fctlattodouble(VLOOKUP(B1178,#REF!,3,FALSE)),fctlontodouble(VLOOKUP(B1178,#REF!,4,FALSE)),FALSE))),1,4)),3,4))/(60*24))-fctlontodouble(VLOOKUP(B1178,#REF!,4,FALSE))/360,1),
MOD(C1178-fctlontodouble(VLOOKUP(B1178,#REF!,4,FALSE))/360,1)&lt;MOD((((MID((MID((IF(ISERR(A1178),"",fctsoleil(A1178,fctlattodouble(VLOOKUP(B1178,#REF!,3,FALSE)),fctlontodouble(VLOOKUP(B1178,#REF!,4,FALSE)),FALSE))),7,4)),1,2))*60+MID((MID((IF(ISERR(A1178),"",fctsoleil(A1178,fctlattodouble(VLOOKUP(B1178,#REF!,3,FALSE)),fctlontodouble(VLOOKUP(B1178,#REF!,4,FALSE)),FALSE))),7,4)),3,4))/(60*24))-fctlontodouble(VLOOKUP(B1178,#REF!,4,FALSE))/360,1)
),1,""),"")</f>
        <v/>
      </c>
      <c r="K1178" s="82" t="str">
        <f t="shared" si="58"/>
        <v/>
      </c>
      <c r="L1178" s="79" t="str">
        <f ca="1">IFERROR(IF(AND(
MOD(E1178-fctlontodouble(VLOOKUP(D1178,#REF!,4,FALSE))/360,1)&gt;=MOD((((MID((MID((IF(ISERR(A1178),"",fctsoleil(A1178,fctlattodouble(VLOOKUP(D1178,#REF!,3,FALSE)),fctlontodouble(VLOOKUP(D1178,#REF!,4,FALSE)),FALSE))),1,4)),1,2))*60+MID((MID((IF(ISERR(A1178),"",fctsoleil(A1178,fctlattodouble(VLOOKUP(D1178,#REF!,3,FALSE)),fctlontodouble(VLOOKUP(D1178,#REF!,4,FALSE)),FALSE))),1,4)),3,4))/(60*24))-fctlontodouble(VLOOKUP(D1178,#REF!,4,FALSE))/360,1),
MOD(E1178-fctlontodouble(VLOOKUP(D1178,#REF!,4,FALSE))/360,1)&lt;MOD((((MID((MID((IF(ISERR(A1178),"",fctsoleil(A1178,fctlattodouble(VLOOKUP(D1178,#REF!,3,FALSE)),fctlontodouble(VLOOKUP(D1178,#REF!,4,FALSE)),FALSE))),7,4)),1,2))*60+MID((MID((IF(ISERR(A1178),"",fctsoleil(A1178,fctlattodouble(VLOOKUP(D1178,#REF!,3,FALSE)),fctlontodouble(VLOOKUP(D1178,#REF!,4,FALSE)),FALSE))),7,4)),3,4))/(60*24))-fctlontodouble(VLOOKUP(D1178,#REF!,4,FALSE))/360,1)
),1," "),"")</f>
        <v/>
      </c>
      <c r="M1178" s="79" t="str">
        <f t="shared" si="59"/>
        <v/>
      </c>
      <c r="N1178" s="94"/>
      <c r="O1178" s="83"/>
      <c r="P1178" s="95"/>
      <c r="Q1178" s="96"/>
      <c r="R1178" s="97" t="str">
        <f>IF(AND(A1178&lt;&gt;0,B1178&lt;&gt;0,D1178&lt;&gt;0,C1178&lt;&gt;0,N1178&lt;&gt;0),(vol_de_nuit(B1178,D1178,A1178,C1178,N1178/24)*24),"")</f>
        <v/>
      </c>
      <c r="S1178" s="98"/>
      <c r="T1178" s="95"/>
      <c r="U1178" s="99"/>
      <c r="V1178" s="100"/>
      <c r="W1178" s="101"/>
      <c r="X1178" s="116" t="str">
        <f>IFERROR(IF(AND(VLOOKUP($F1178,'Aircraft list'!$A$4:$G$39,2,FALSE)="YES",VLOOKUP($F1178,'Aircraft list'!$A$4:$G$39,4,FALSE)="YES"),T1178,""),"")</f>
        <v/>
      </c>
      <c r="Y1178" s="115" t="str">
        <f>IFERROR(IF(AND(VLOOKUP($F1178,'Aircraft list'!$A$4:$G$39,2,FALSE)="YES",VLOOKUP($F1178,'Aircraft list'!$A$4:$G$39,4,FALSE)="YES"),V1178,""),"")</f>
        <v/>
      </c>
      <c r="Z1178" s="116" t="str">
        <f>IFERROR(IF(AND(VLOOKUP($F1178,'Aircraft list'!$A$4:$G$39,3,FALSE)="YES",VLOOKUP($F1178,'Aircraft list'!$A$4:$G$39,4,FALSE)="YES"),T1178,""),"")</f>
        <v/>
      </c>
      <c r="AA1178" s="115" t="str">
        <f>IFERROR(IF(AND(VLOOKUP($F1178,'Aircraft list'!$A$4:$G$39,3,FALSE)="YES",VLOOKUP($F1178,'Aircraft list'!$A$4:$G$39,4,FALSE)="YES"),V1178,""),"")</f>
        <v/>
      </c>
      <c r="AB1178" s="116" t="str">
        <f>IFERROR(IF(AND(VLOOKUP($F1178,'Aircraft list'!$A$4:$G$39,2,FALSE)="YES",VLOOKUP($F1178,'Aircraft list'!$A$4:$G$39,6,FALSE)="YES"),T1178,""),"")</f>
        <v/>
      </c>
      <c r="AC1178" s="115" t="str">
        <f>IFERROR(IF(AND(VLOOKUP($F1178,'Aircraft list'!$A$4:$G$39,2,FALSE)="YES",VLOOKUP($F1178,'Aircraft list'!$A$4:$G$39,6,FALSE)="YES"),V1178,""),"")</f>
        <v/>
      </c>
      <c r="AD1178" s="116" t="str">
        <f>IFERROR(IF(AND(VLOOKUP($F1178,'Aircraft list'!$A$4:$G$39,3,FALSE)="YES",VLOOKUP($F1178,'Aircraft list'!$A$4:$G$39,6,FALSE)="YES"),T1178,""),"")</f>
        <v/>
      </c>
      <c r="AE1178" s="117" t="str">
        <f>IFERROR(IF(AND(VLOOKUP($F1178,'Aircraft list'!$A$4:$G$39,3,FALSE)="YES",VLOOKUP($F1178,'Aircraft list'!$A$4:$G$39,6,FALSE)="YES"),U1178,""),"")</f>
        <v/>
      </c>
      <c r="AF1178" s="115" t="str">
        <f>IFERROR(IF(AND(VLOOKUP($F1178,'Aircraft list'!$A$4:$G$39,3,FALSE)="YES",VLOOKUP($F1178,'Aircraft list'!$A$4:$G$39,6,FALSE)="YES"),V1178,""),"")</f>
        <v/>
      </c>
      <c r="AG1178" s="116" t="str">
        <f>IFERROR(IF(VLOOKUP($F1178,'Aircraft list'!$A$4:$G$39,5,FALSE)="YES",T1178,""),"")</f>
        <v/>
      </c>
      <c r="AH1178" s="117" t="str">
        <f>IFERROR(IF(VLOOKUP($F1178,'Aircraft list'!$A$4:$G$39,5,FALSE)="YES",U1178,""),"")</f>
        <v/>
      </c>
      <c r="AI1178" s="115" t="str">
        <f>IFERROR(IF(VLOOKUP($F1178,'Aircraft list'!$A$4:$G$39,5,FALSE)="YES",V1178,""),"")</f>
        <v/>
      </c>
      <c r="AJ1178" s="101"/>
      <c r="AK1178" s="101"/>
      <c r="AL1178" s="101"/>
      <c r="AM1178" s="102" t="str">
        <f>IFERROR(IF(VLOOKUP($F1178,'Aircraft list'!$A$4:$G$39,7,FALSE)="YES",N1178,""),"")</f>
        <v/>
      </c>
      <c r="AN1178" s="112"/>
      <c r="AO1178" s="101"/>
      <c r="AP1178" s="101"/>
      <c r="AQ1178" s="101"/>
      <c r="AR1178" s="111"/>
      <c r="AS1178" s="102"/>
      <c r="AT1178" s="102"/>
    </row>
    <row r="1179" spans="1:46" s="50" customFormat="1">
      <c r="A1179" s="84"/>
      <c r="B1179" s="75"/>
      <c r="C1179" s="76"/>
      <c r="D1179" s="77"/>
      <c r="E1179" s="73" t="str">
        <f t="shared" si="57"/>
        <v/>
      </c>
      <c r="F1179" s="79"/>
      <c r="G1179" s="80"/>
      <c r="H1179" s="50" t="str">
        <f>IFERROR(IF(VLOOKUP(F1179,'Aircraft list'!$A$4:$T$59, 3,FALSE)="YES", "ME", "SE" )," ")</f>
        <v xml:space="preserve"> </v>
      </c>
      <c r="I1179" s="80"/>
      <c r="J1179" s="81" t="str">
        <f ca="1">IFERROR(IF(AND(
MOD(C1179-fctlontodouble(VLOOKUP(B1179,#REF!,4,FALSE))/360,1)&gt;=MOD((((MID((MID((IF(ISERR(A1179),"",fctsoleil(A1179,fctlattodouble(VLOOKUP(B1179,#REF!,3,FALSE)),fctlontodouble(VLOOKUP(B1179,#REF!,4,FALSE)),FALSE))),1,4)),1,2))*60+MID((MID((IF(ISERR(A1179),"",fctsoleil(A1179,fctlattodouble(VLOOKUP(B1179,#REF!,3,FALSE)),fctlontodouble(VLOOKUP(B1179,#REF!,4,FALSE)),FALSE))),1,4)),3,4))/(60*24))-fctlontodouble(VLOOKUP(B1179,#REF!,4,FALSE))/360,1),
MOD(C1179-fctlontodouble(VLOOKUP(B1179,#REF!,4,FALSE))/360,1)&lt;MOD((((MID((MID((IF(ISERR(A1179),"",fctsoleil(A1179,fctlattodouble(VLOOKUP(B1179,#REF!,3,FALSE)),fctlontodouble(VLOOKUP(B1179,#REF!,4,FALSE)),FALSE))),7,4)),1,2))*60+MID((MID((IF(ISERR(A1179),"",fctsoleil(A1179,fctlattodouble(VLOOKUP(B1179,#REF!,3,FALSE)),fctlontodouble(VLOOKUP(B1179,#REF!,4,FALSE)),FALSE))),7,4)),3,4))/(60*24))-fctlontodouble(VLOOKUP(B1179,#REF!,4,FALSE))/360,1)
),1,""),"")</f>
        <v/>
      </c>
      <c r="K1179" s="82" t="str">
        <f t="shared" si="58"/>
        <v/>
      </c>
      <c r="L1179" s="79" t="str">
        <f ca="1">IFERROR(IF(AND(
MOD(E1179-fctlontodouble(VLOOKUP(D1179,#REF!,4,FALSE))/360,1)&gt;=MOD((((MID((MID((IF(ISERR(A1179),"",fctsoleil(A1179,fctlattodouble(VLOOKUP(D1179,#REF!,3,FALSE)),fctlontodouble(VLOOKUP(D1179,#REF!,4,FALSE)),FALSE))),1,4)),1,2))*60+MID((MID((IF(ISERR(A1179),"",fctsoleil(A1179,fctlattodouble(VLOOKUP(D1179,#REF!,3,FALSE)),fctlontodouble(VLOOKUP(D1179,#REF!,4,FALSE)),FALSE))),1,4)),3,4))/(60*24))-fctlontodouble(VLOOKUP(D1179,#REF!,4,FALSE))/360,1),
MOD(E1179-fctlontodouble(VLOOKUP(D1179,#REF!,4,FALSE))/360,1)&lt;MOD((((MID((MID((IF(ISERR(A1179),"",fctsoleil(A1179,fctlattodouble(VLOOKUP(D1179,#REF!,3,FALSE)),fctlontodouble(VLOOKUP(D1179,#REF!,4,FALSE)),FALSE))),7,4)),1,2))*60+MID((MID((IF(ISERR(A1179),"",fctsoleil(A1179,fctlattodouble(VLOOKUP(D1179,#REF!,3,FALSE)),fctlontodouble(VLOOKUP(D1179,#REF!,4,FALSE)),FALSE))),7,4)),3,4))/(60*24))-fctlontodouble(VLOOKUP(D1179,#REF!,4,FALSE))/360,1)
),1," "),"")</f>
        <v/>
      </c>
      <c r="M1179" s="79" t="str">
        <f t="shared" si="59"/>
        <v/>
      </c>
      <c r="N1179" s="94"/>
      <c r="O1179" s="83"/>
      <c r="P1179" s="95"/>
      <c r="Q1179" s="96"/>
      <c r="R1179" s="97" t="str">
        <f>IF(AND(A1179&lt;&gt;0,B1179&lt;&gt;0,D1179&lt;&gt;0,C1179&lt;&gt;0,N1179&lt;&gt;0),(vol_de_nuit(B1179,D1179,A1179,C1179,N1179/24)*24),"")</f>
        <v/>
      </c>
      <c r="S1179" s="98"/>
      <c r="T1179" s="95"/>
      <c r="U1179" s="99"/>
      <c r="V1179" s="100"/>
      <c r="W1179" s="101"/>
      <c r="X1179" s="116" t="str">
        <f>IFERROR(IF(AND(VLOOKUP($F1179,'Aircraft list'!$A$4:$G$39,2,FALSE)="YES",VLOOKUP($F1179,'Aircraft list'!$A$4:$G$39,4,FALSE)="YES"),T1179,""),"")</f>
        <v/>
      </c>
      <c r="Y1179" s="115" t="str">
        <f>IFERROR(IF(AND(VLOOKUP($F1179,'Aircraft list'!$A$4:$G$39,2,FALSE)="YES",VLOOKUP($F1179,'Aircraft list'!$A$4:$G$39,4,FALSE)="YES"),V1179,""),"")</f>
        <v/>
      </c>
      <c r="Z1179" s="116" t="str">
        <f>IFERROR(IF(AND(VLOOKUP($F1179,'Aircraft list'!$A$4:$G$39,3,FALSE)="YES",VLOOKUP($F1179,'Aircraft list'!$A$4:$G$39,4,FALSE)="YES"),T1179,""),"")</f>
        <v/>
      </c>
      <c r="AA1179" s="115" t="str">
        <f>IFERROR(IF(AND(VLOOKUP($F1179,'Aircraft list'!$A$4:$G$39,3,FALSE)="YES",VLOOKUP($F1179,'Aircraft list'!$A$4:$G$39,4,FALSE)="YES"),V1179,""),"")</f>
        <v/>
      </c>
      <c r="AB1179" s="116" t="str">
        <f>IFERROR(IF(AND(VLOOKUP($F1179,'Aircraft list'!$A$4:$G$39,2,FALSE)="YES",VLOOKUP($F1179,'Aircraft list'!$A$4:$G$39,6,FALSE)="YES"),T1179,""),"")</f>
        <v/>
      </c>
      <c r="AC1179" s="115" t="str">
        <f>IFERROR(IF(AND(VLOOKUP($F1179,'Aircraft list'!$A$4:$G$39,2,FALSE)="YES",VLOOKUP($F1179,'Aircraft list'!$A$4:$G$39,6,FALSE)="YES"),V1179,""),"")</f>
        <v/>
      </c>
      <c r="AD1179" s="116" t="str">
        <f>IFERROR(IF(AND(VLOOKUP($F1179,'Aircraft list'!$A$4:$G$39,3,FALSE)="YES",VLOOKUP($F1179,'Aircraft list'!$A$4:$G$39,6,FALSE)="YES"),T1179,""),"")</f>
        <v/>
      </c>
      <c r="AE1179" s="117" t="str">
        <f>IFERROR(IF(AND(VLOOKUP($F1179,'Aircraft list'!$A$4:$G$39,3,FALSE)="YES",VLOOKUP($F1179,'Aircraft list'!$A$4:$G$39,6,FALSE)="YES"),U1179,""),"")</f>
        <v/>
      </c>
      <c r="AF1179" s="115" t="str">
        <f>IFERROR(IF(AND(VLOOKUP($F1179,'Aircraft list'!$A$4:$G$39,3,FALSE)="YES",VLOOKUP($F1179,'Aircraft list'!$A$4:$G$39,6,FALSE)="YES"),V1179,""),"")</f>
        <v/>
      </c>
      <c r="AG1179" s="116" t="str">
        <f>IFERROR(IF(VLOOKUP($F1179,'Aircraft list'!$A$4:$G$39,5,FALSE)="YES",T1179,""),"")</f>
        <v/>
      </c>
      <c r="AH1179" s="117" t="str">
        <f>IFERROR(IF(VLOOKUP($F1179,'Aircraft list'!$A$4:$G$39,5,FALSE)="YES",U1179,""),"")</f>
        <v/>
      </c>
      <c r="AI1179" s="115" t="str">
        <f>IFERROR(IF(VLOOKUP($F1179,'Aircraft list'!$A$4:$G$39,5,FALSE)="YES",V1179,""),"")</f>
        <v/>
      </c>
      <c r="AJ1179" s="101"/>
      <c r="AK1179" s="101"/>
      <c r="AL1179" s="101"/>
      <c r="AM1179" s="102" t="str">
        <f>IFERROR(IF(VLOOKUP($F1179,'Aircraft list'!$A$4:$G$39,7,FALSE)="YES",N1179,""),"")</f>
        <v/>
      </c>
      <c r="AN1179" s="112"/>
      <c r="AO1179" s="101"/>
      <c r="AP1179" s="101"/>
      <c r="AQ1179" s="101"/>
      <c r="AR1179" s="111"/>
      <c r="AS1179" s="102"/>
      <c r="AT1179" s="102"/>
    </row>
    <row r="1180" spans="1:46" s="50" customFormat="1">
      <c r="A1180" s="84"/>
      <c r="B1180" s="75"/>
      <c r="C1180" s="76"/>
      <c r="D1180" s="77"/>
      <c r="E1180" s="73" t="str">
        <f t="shared" si="57"/>
        <v/>
      </c>
      <c r="F1180" s="79"/>
      <c r="G1180" s="80"/>
      <c r="H1180" s="50" t="str">
        <f>IFERROR(IF(VLOOKUP(F1180,'Aircraft list'!$A$4:$T$59, 3,FALSE)="YES", "ME", "SE" )," ")</f>
        <v xml:space="preserve"> </v>
      </c>
      <c r="I1180" s="80"/>
      <c r="J1180" s="81" t="str">
        <f ca="1">IFERROR(IF(AND(
MOD(C1180-fctlontodouble(VLOOKUP(B1180,#REF!,4,FALSE))/360,1)&gt;=MOD((((MID((MID((IF(ISERR(A1180),"",fctsoleil(A1180,fctlattodouble(VLOOKUP(B1180,#REF!,3,FALSE)),fctlontodouble(VLOOKUP(B1180,#REF!,4,FALSE)),FALSE))),1,4)),1,2))*60+MID((MID((IF(ISERR(A1180),"",fctsoleil(A1180,fctlattodouble(VLOOKUP(B1180,#REF!,3,FALSE)),fctlontodouble(VLOOKUP(B1180,#REF!,4,FALSE)),FALSE))),1,4)),3,4))/(60*24))-fctlontodouble(VLOOKUP(B1180,#REF!,4,FALSE))/360,1),
MOD(C1180-fctlontodouble(VLOOKUP(B1180,#REF!,4,FALSE))/360,1)&lt;MOD((((MID((MID((IF(ISERR(A1180),"",fctsoleil(A1180,fctlattodouble(VLOOKUP(B1180,#REF!,3,FALSE)),fctlontodouble(VLOOKUP(B1180,#REF!,4,FALSE)),FALSE))),7,4)),1,2))*60+MID((MID((IF(ISERR(A1180),"",fctsoleil(A1180,fctlattodouble(VLOOKUP(B1180,#REF!,3,FALSE)),fctlontodouble(VLOOKUP(B1180,#REF!,4,FALSE)),FALSE))),7,4)),3,4))/(60*24))-fctlontodouble(VLOOKUP(B1180,#REF!,4,FALSE))/360,1)
),1,""),"")</f>
        <v/>
      </c>
      <c r="K1180" s="82" t="str">
        <f t="shared" si="58"/>
        <v/>
      </c>
      <c r="L1180" s="79" t="str">
        <f ca="1">IFERROR(IF(AND(
MOD(E1180-fctlontodouble(VLOOKUP(D1180,#REF!,4,FALSE))/360,1)&gt;=MOD((((MID((MID((IF(ISERR(A1180),"",fctsoleil(A1180,fctlattodouble(VLOOKUP(D1180,#REF!,3,FALSE)),fctlontodouble(VLOOKUP(D1180,#REF!,4,FALSE)),FALSE))),1,4)),1,2))*60+MID((MID((IF(ISERR(A1180),"",fctsoleil(A1180,fctlattodouble(VLOOKUP(D1180,#REF!,3,FALSE)),fctlontodouble(VLOOKUP(D1180,#REF!,4,FALSE)),FALSE))),1,4)),3,4))/(60*24))-fctlontodouble(VLOOKUP(D1180,#REF!,4,FALSE))/360,1),
MOD(E1180-fctlontodouble(VLOOKUP(D1180,#REF!,4,FALSE))/360,1)&lt;MOD((((MID((MID((IF(ISERR(A1180),"",fctsoleil(A1180,fctlattodouble(VLOOKUP(D1180,#REF!,3,FALSE)),fctlontodouble(VLOOKUP(D1180,#REF!,4,FALSE)),FALSE))),7,4)),1,2))*60+MID((MID((IF(ISERR(A1180),"",fctsoleil(A1180,fctlattodouble(VLOOKUP(D1180,#REF!,3,FALSE)),fctlontodouble(VLOOKUP(D1180,#REF!,4,FALSE)),FALSE))),7,4)),3,4))/(60*24))-fctlontodouble(VLOOKUP(D1180,#REF!,4,FALSE))/360,1)
),1," "),"")</f>
        <v/>
      </c>
      <c r="M1180" s="79" t="str">
        <f t="shared" si="59"/>
        <v/>
      </c>
      <c r="N1180" s="94"/>
      <c r="O1180" s="83"/>
      <c r="P1180" s="95"/>
      <c r="Q1180" s="96"/>
      <c r="R1180" s="97" t="str">
        <f>IF(AND(A1180&lt;&gt;0,B1180&lt;&gt;0,D1180&lt;&gt;0,C1180&lt;&gt;0,N1180&lt;&gt;0),(vol_de_nuit(B1180,D1180,A1180,C1180,N1180/24)*24),"")</f>
        <v/>
      </c>
      <c r="S1180" s="98"/>
      <c r="T1180" s="95"/>
      <c r="U1180" s="99"/>
      <c r="V1180" s="100"/>
      <c r="W1180" s="101"/>
      <c r="X1180" s="116" t="str">
        <f>IFERROR(IF(AND(VLOOKUP($F1180,'Aircraft list'!$A$4:$G$39,2,FALSE)="YES",VLOOKUP($F1180,'Aircraft list'!$A$4:$G$39,4,FALSE)="YES"),T1180,""),"")</f>
        <v/>
      </c>
      <c r="Y1180" s="115" t="str">
        <f>IFERROR(IF(AND(VLOOKUP($F1180,'Aircraft list'!$A$4:$G$39,2,FALSE)="YES",VLOOKUP($F1180,'Aircraft list'!$A$4:$G$39,4,FALSE)="YES"),V1180,""),"")</f>
        <v/>
      </c>
      <c r="Z1180" s="116" t="str">
        <f>IFERROR(IF(AND(VLOOKUP($F1180,'Aircraft list'!$A$4:$G$39,3,FALSE)="YES",VLOOKUP($F1180,'Aircraft list'!$A$4:$G$39,4,FALSE)="YES"),T1180,""),"")</f>
        <v/>
      </c>
      <c r="AA1180" s="115" t="str">
        <f>IFERROR(IF(AND(VLOOKUP($F1180,'Aircraft list'!$A$4:$G$39,3,FALSE)="YES",VLOOKUP($F1180,'Aircraft list'!$A$4:$G$39,4,FALSE)="YES"),V1180,""),"")</f>
        <v/>
      </c>
      <c r="AB1180" s="116" t="str">
        <f>IFERROR(IF(AND(VLOOKUP($F1180,'Aircraft list'!$A$4:$G$39,2,FALSE)="YES",VLOOKUP($F1180,'Aircraft list'!$A$4:$G$39,6,FALSE)="YES"),T1180,""),"")</f>
        <v/>
      </c>
      <c r="AC1180" s="115" t="str">
        <f>IFERROR(IF(AND(VLOOKUP($F1180,'Aircraft list'!$A$4:$G$39,2,FALSE)="YES",VLOOKUP($F1180,'Aircraft list'!$A$4:$G$39,6,FALSE)="YES"),V1180,""),"")</f>
        <v/>
      </c>
      <c r="AD1180" s="116" t="str">
        <f>IFERROR(IF(AND(VLOOKUP($F1180,'Aircraft list'!$A$4:$G$39,3,FALSE)="YES",VLOOKUP($F1180,'Aircraft list'!$A$4:$G$39,6,FALSE)="YES"),T1180,""),"")</f>
        <v/>
      </c>
      <c r="AE1180" s="117" t="str">
        <f>IFERROR(IF(AND(VLOOKUP($F1180,'Aircraft list'!$A$4:$G$39,3,FALSE)="YES",VLOOKUP($F1180,'Aircraft list'!$A$4:$G$39,6,FALSE)="YES"),U1180,""),"")</f>
        <v/>
      </c>
      <c r="AF1180" s="115" t="str">
        <f>IFERROR(IF(AND(VLOOKUP($F1180,'Aircraft list'!$A$4:$G$39,3,FALSE)="YES",VLOOKUP($F1180,'Aircraft list'!$A$4:$G$39,6,FALSE)="YES"),V1180,""),"")</f>
        <v/>
      </c>
      <c r="AG1180" s="116" t="str">
        <f>IFERROR(IF(VLOOKUP($F1180,'Aircraft list'!$A$4:$G$39,5,FALSE)="YES",T1180,""),"")</f>
        <v/>
      </c>
      <c r="AH1180" s="117" t="str">
        <f>IFERROR(IF(VLOOKUP($F1180,'Aircraft list'!$A$4:$G$39,5,FALSE)="YES",U1180,""),"")</f>
        <v/>
      </c>
      <c r="AI1180" s="115" t="str">
        <f>IFERROR(IF(VLOOKUP($F1180,'Aircraft list'!$A$4:$G$39,5,FALSE)="YES",V1180,""),"")</f>
        <v/>
      </c>
      <c r="AJ1180" s="101"/>
      <c r="AK1180" s="101"/>
      <c r="AL1180" s="101"/>
      <c r="AM1180" s="102" t="str">
        <f>IFERROR(IF(VLOOKUP($F1180,'Aircraft list'!$A$4:$G$39,7,FALSE)="YES",N1180,""),"")</f>
        <v/>
      </c>
      <c r="AN1180" s="112"/>
      <c r="AO1180" s="101"/>
      <c r="AP1180" s="101"/>
      <c r="AQ1180" s="101"/>
      <c r="AR1180" s="111"/>
      <c r="AS1180" s="102"/>
      <c r="AT1180" s="102"/>
    </row>
    <row r="1181" spans="1:46" s="50" customFormat="1">
      <c r="A1181" s="84"/>
      <c r="B1181" s="75"/>
      <c r="C1181" s="76"/>
      <c r="D1181" s="77"/>
      <c r="E1181" s="73" t="str">
        <f t="shared" si="57"/>
        <v/>
      </c>
      <c r="F1181" s="79"/>
      <c r="G1181" s="80"/>
      <c r="H1181" s="50" t="str">
        <f>IFERROR(IF(VLOOKUP(F1181,'Aircraft list'!$A$4:$T$59, 3,FALSE)="YES", "ME", "SE" )," ")</f>
        <v xml:space="preserve"> </v>
      </c>
      <c r="I1181" s="80"/>
      <c r="J1181" s="81" t="str">
        <f ca="1">IFERROR(IF(AND(
MOD(C1181-fctlontodouble(VLOOKUP(B1181,#REF!,4,FALSE))/360,1)&gt;=MOD((((MID((MID((IF(ISERR(A1181),"",fctsoleil(A1181,fctlattodouble(VLOOKUP(B1181,#REF!,3,FALSE)),fctlontodouble(VLOOKUP(B1181,#REF!,4,FALSE)),FALSE))),1,4)),1,2))*60+MID((MID((IF(ISERR(A1181),"",fctsoleil(A1181,fctlattodouble(VLOOKUP(B1181,#REF!,3,FALSE)),fctlontodouble(VLOOKUP(B1181,#REF!,4,FALSE)),FALSE))),1,4)),3,4))/(60*24))-fctlontodouble(VLOOKUP(B1181,#REF!,4,FALSE))/360,1),
MOD(C1181-fctlontodouble(VLOOKUP(B1181,#REF!,4,FALSE))/360,1)&lt;MOD((((MID((MID((IF(ISERR(A1181),"",fctsoleil(A1181,fctlattodouble(VLOOKUP(B1181,#REF!,3,FALSE)),fctlontodouble(VLOOKUP(B1181,#REF!,4,FALSE)),FALSE))),7,4)),1,2))*60+MID((MID((IF(ISERR(A1181),"",fctsoleil(A1181,fctlattodouble(VLOOKUP(B1181,#REF!,3,FALSE)),fctlontodouble(VLOOKUP(B1181,#REF!,4,FALSE)),FALSE))),7,4)),3,4))/(60*24))-fctlontodouble(VLOOKUP(B1181,#REF!,4,FALSE))/360,1)
),1,""),"")</f>
        <v/>
      </c>
      <c r="K1181" s="82" t="str">
        <f t="shared" si="58"/>
        <v/>
      </c>
      <c r="L1181" s="79" t="str">
        <f ca="1">IFERROR(IF(AND(
MOD(E1181-fctlontodouble(VLOOKUP(D1181,#REF!,4,FALSE))/360,1)&gt;=MOD((((MID((MID((IF(ISERR(A1181),"",fctsoleil(A1181,fctlattodouble(VLOOKUP(D1181,#REF!,3,FALSE)),fctlontodouble(VLOOKUP(D1181,#REF!,4,FALSE)),FALSE))),1,4)),1,2))*60+MID((MID((IF(ISERR(A1181),"",fctsoleil(A1181,fctlattodouble(VLOOKUP(D1181,#REF!,3,FALSE)),fctlontodouble(VLOOKUP(D1181,#REF!,4,FALSE)),FALSE))),1,4)),3,4))/(60*24))-fctlontodouble(VLOOKUP(D1181,#REF!,4,FALSE))/360,1),
MOD(E1181-fctlontodouble(VLOOKUP(D1181,#REF!,4,FALSE))/360,1)&lt;MOD((((MID((MID((IF(ISERR(A1181),"",fctsoleil(A1181,fctlattodouble(VLOOKUP(D1181,#REF!,3,FALSE)),fctlontodouble(VLOOKUP(D1181,#REF!,4,FALSE)),FALSE))),7,4)),1,2))*60+MID((MID((IF(ISERR(A1181),"",fctsoleil(A1181,fctlattodouble(VLOOKUP(D1181,#REF!,3,FALSE)),fctlontodouble(VLOOKUP(D1181,#REF!,4,FALSE)),FALSE))),7,4)),3,4))/(60*24))-fctlontodouble(VLOOKUP(D1181,#REF!,4,FALSE))/360,1)
),1," "),"")</f>
        <v/>
      </c>
      <c r="M1181" s="79" t="str">
        <f t="shared" si="59"/>
        <v/>
      </c>
      <c r="N1181" s="94"/>
      <c r="O1181" s="83"/>
      <c r="P1181" s="95"/>
      <c r="Q1181" s="96"/>
      <c r="R1181" s="97" t="str">
        <f>IF(AND(A1181&lt;&gt;0,B1181&lt;&gt;0,D1181&lt;&gt;0,C1181&lt;&gt;0,N1181&lt;&gt;0),(vol_de_nuit(B1181,D1181,A1181,C1181,N1181/24)*24),"")</f>
        <v/>
      </c>
      <c r="S1181" s="98"/>
      <c r="T1181" s="95"/>
      <c r="U1181" s="99"/>
      <c r="V1181" s="100"/>
      <c r="W1181" s="101"/>
      <c r="X1181" s="116" t="str">
        <f>IFERROR(IF(AND(VLOOKUP($F1181,'Aircraft list'!$A$4:$G$39,2,FALSE)="YES",VLOOKUP($F1181,'Aircraft list'!$A$4:$G$39,4,FALSE)="YES"),T1181,""),"")</f>
        <v/>
      </c>
      <c r="Y1181" s="115" t="str">
        <f>IFERROR(IF(AND(VLOOKUP($F1181,'Aircraft list'!$A$4:$G$39,2,FALSE)="YES",VLOOKUP($F1181,'Aircraft list'!$A$4:$G$39,4,FALSE)="YES"),V1181,""),"")</f>
        <v/>
      </c>
      <c r="Z1181" s="116" t="str">
        <f>IFERROR(IF(AND(VLOOKUP($F1181,'Aircraft list'!$A$4:$G$39,3,FALSE)="YES",VLOOKUP($F1181,'Aircraft list'!$A$4:$G$39,4,FALSE)="YES"),T1181,""),"")</f>
        <v/>
      </c>
      <c r="AA1181" s="115" t="str">
        <f>IFERROR(IF(AND(VLOOKUP($F1181,'Aircraft list'!$A$4:$G$39,3,FALSE)="YES",VLOOKUP($F1181,'Aircraft list'!$A$4:$G$39,4,FALSE)="YES"),V1181,""),"")</f>
        <v/>
      </c>
      <c r="AB1181" s="116" t="str">
        <f>IFERROR(IF(AND(VLOOKUP($F1181,'Aircraft list'!$A$4:$G$39,2,FALSE)="YES",VLOOKUP($F1181,'Aircraft list'!$A$4:$G$39,6,FALSE)="YES"),T1181,""),"")</f>
        <v/>
      </c>
      <c r="AC1181" s="115" t="str">
        <f>IFERROR(IF(AND(VLOOKUP($F1181,'Aircraft list'!$A$4:$G$39,2,FALSE)="YES",VLOOKUP($F1181,'Aircraft list'!$A$4:$G$39,6,FALSE)="YES"),V1181,""),"")</f>
        <v/>
      </c>
      <c r="AD1181" s="116" t="str">
        <f>IFERROR(IF(AND(VLOOKUP($F1181,'Aircraft list'!$A$4:$G$39,3,FALSE)="YES",VLOOKUP($F1181,'Aircraft list'!$A$4:$G$39,6,FALSE)="YES"),T1181,""),"")</f>
        <v/>
      </c>
      <c r="AE1181" s="117" t="str">
        <f>IFERROR(IF(AND(VLOOKUP($F1181,'Aircraft list'!$A$4:$G$39,3,FALSE)="YES",VLOOKUP($F1181,'Aircraft list'!$A$4:$G$39,6,FALSE)="YES"),U1181,""),"")</f>
        <v/>
      </c>
      <c r="AF1181" s="115" t="str">
        <f>IFERROR(IF(AND(VLOOKUP($F1181,'Aircraft list'!$A$4:$G$39,3,FALSE)="YES",VLOOKUP($F1181,'Aircraft list'!$A$4:$G$39,6,FALSE)="YES"),V1181,""),"")</f>
        <v/>
      </c>
      <c r="AG1181" s="116" t="str">
        <f>IFERROR(IF(VLOOKUP($F1181,'Aircraft list'!$A$4:$G$39,5,FALSE)="YES",T1181,""),"")</f>
        <v/>
      </c>
      <c r="AH1181" s="117" t="str">
        <f>IFERROR(IF(VLOOKUP($F1181,'Aircraft list'!$A$4:$G$39,5,FALSE)="YES",U1181,""),"")</f>
        <v/>
      </c>
      <c r="AI1181" s="115" t="str">
        <f>IFERROR(IF(VLOOKUP($F1181,'Aircraft list'!$A$4:$G$39,5,FALSE)="YES",V1181,""),"")</f>
        <v/>
      </c>
      <c r="AJ1181" s="101"/>
      <c r="AK1181" s="101"/>
      <c r="AL1181" s="101"/>
      <c r="AM1181" s="102" t="str">
        <f>IFERROR(IF(VLOOKUP($F1181,'Aircraft list'!$A$4:$G$39,7,FALSE)="YES",N1181,""),"")</f>
        <v/>
      </c>
      <c r="AN1181" s="112"/>
      <c r="AO1181" s="101"/>
      <c r="AP1181" s="101"/>
      <c r="AQ1181" s="101"/>
      <c r="AR1181" s="111"/>
      <c r="AS1181" s="102"/>
      <c r="AT1181" s="102"/>
    </row>
    <row r="1182" spans="1:46" s="50" customFormat="1">
      <c r="A1182" s="84"/>
      <c r="B1182" s="75"/>
      <c r="C1182" s="76"/>
      <c r="D1182" s="77"/>
      <c r="E1182" s="73" t="str">
        <f t="shared" si="57"/>
        <v/>
      </c>
      <c r="F1182" s="79"/>
      <c r="G1182" s="80"/>
      <c r="H1182" s="50" t="str">
        <f>IFERROR(IF(VLOOKUP(F1182,'Aircraft list'!$A$4:$T$59, 3,FALSE)="YES", "ME", "SE" )," ")</f>
        <v xml:space="preserve"> </v>
      </c>
      <c r="I1182" s="80"/>
      <c r="J1182" s="81" t="str">
        <f ca="1">IFERROR(IF(AND(
MOD(C1182-fctlontodouble(VLOOKUP(B1182,#REF!,4,FALSE))/360,1)&gt;=MOD((((MID((MID((IF(ISERR(A1182),"",fctsoleil(A1182,fctlattodouble(VLOOKUP(B1182,#REF!,3,FALSE)),fctlontodouble(VLOOKUP(B1182,#REF!,4,FALSE)),FALSE))),1,4)),1,2))*60+MID((MID((IF(ISERR(A1182),"",fctsoleil(A1182,fctlattodouble(VLOOKUP(B1182,#REF!,3,FALSE)),fctlontodouble(VLOOKUP(B1182,#REF!,4,FALSE)),FALSE))),1,4)),3,4))/(60*24))-fctlontodouble(VLOOKUP(B1182,#REF!,4,FALSE))/360,1),
MOD(C1182-fctlontodouble(VLOOKUP(B1182,#REF!,4,FALSE))/360,1)&lt;MOD((((MID((MID((IF(ISERR(A1182),"",fctsoleil(A1182,fctlattodouble(VLOOKUP(B1182,#REF!,3,FALSE)),fctlontodouble(VLOOKUP(B1182,#REF!,4,FALSE)),FALSE))),7,4)),1,2))*60+MID((MID((IF(ISERR(A1182),"",fctsoleil(A1182,fctlattodouble(VLOOKUP(B1182,#REF!,3,FALSE)),fctlontodouble(VLOOKUP(B1182,#REF!,4,FALSE)),FALSE))),7,4)),3,4))/(60*24))-fctlontodouble(VLOOKUP(B1182,#REF!,4,FALSE))/360,1)
),1,""),"")</f>
        <v/>
      </c>
      <c r="K1182" s="82" t="str">
        <f t="shared" si="58"/>
        <v/>
      </c>
      <c r="L1182" s="79" t="str">
        <f ca="1">IFERROR(IF(AND(
MOD(E1182-fctlontodouble(VLOOKUP(D1182,#REF!,4,FALSE))/360,1)&gt;=MOD((((MID((MID((IF(ISERR(A1182),"",fctsoleil(A1182,fctlattodouble(VLOOKUP(D1182,#REF!,3,FALSE)),fctlontodouble(VLOOKUP(D1182,#REF!,4,FALSE)),FALSE))),1,4)),1,2))*60+MID((MID((IF(ISERR(A1182),"",fctsoleil(A1182,fctlattodouble(VLOOKUP(D1182,#REF!,3,FALSE)),fctlontodouble(VLOOKUP(D1182,#REF!,4,FALSE)),FALSE))),1,4)),3,4))/(60*24))-fctlontodouble(VLOOKUP(D1182,#REF!,4,FALSE))/360,1),
MOD(E1182-fctlontodouble(VLOOKUP(D1182,#REF!,4,FALSE))/360,1)&lt;MOD((((MID((MID((IF(ISERR(A1182),"",fctsoleil(A1182,fctlattodouble(VLOOKUP(D1182,#REF!,3,FALSE)),fctlontodouble(VLOOKUP(D1182,#REF!,4,FALSE)),FALSE))),7,4)),1,2))*60+MID((MID((IF(ISERR(A1182),"",fctsoleil(A1182,fctlattodouble(VLOOKUP(D1182,#REF!,3,FALSE)),fctlontodouble(VLOOKUP(D1182,#REF!,4,FALSE)),FALSE))),7,4)),3,4))/(60*24))-fctlontodouble(VLOOKUP(D1182,#REF!,4,FALSE))/360,1)
),1," "),"")</f>
        <v/>
      </c>
      <c r="M1182" s="79" t="str">
        <f t="shared" si="59"/>
        <v/>
      </c>
      <c r="N1182" s="94"/>
      <c r="O1182" s="83"/>
      <c r="P1182" s="95"/>
      <c r="Q1182" s="96"/>
      <c r="R1182" s="97" t="str">
        <f>IF(AND(A1182&lt;&gt;0,B1182&lt;&gt;0,D1182&lt;&gt;0,C1182&lt;&gt;0,N1182&lt;&gt;0),(vol_de_nuit(B1182,D1182,A1182,C1182,N1182/24)*24),"")</f>
        <v/>
      </c>
      <c r="S1182" s="98"/>
      <c r="T1182" s="95"/>
      <c r="U1182" s="99"/>
      <c r="V1182" s="100"/>
      <c r="W1182" s="101"/>
      <c r="X1182" s="116" t="str">
        <f>IFERROR(IF(AND(VLOOKUP($F1182,'Aircraft list'!$A$4:$G$39,2,FALSE)="YES",VLOOKUP($F1182,'Aircraft list'!$A$4:$G$39,4,FALSE)="YES"),T1182,""),"")</f>
        <v/>
      </c>
      <c r="Y1182" s="115" t="str">
        <f>IFERROR(IF(AND(VLOOKUP($F1182,'Aircraft list'!$A$4:$G$39,2,FALSE)="YES",VLOOKUP($F1182,'Aircraft list'!$A$4:$G$39,4,FALSE)="YES"),V1182,""),"")</f>
        <v/>
      </c>
      <c r="Z1182" s="116" t="str">
        <f>IFERROR(IF(AND(VLOOKUP($F1182,'Aircraft list'!$A$4:$G$39,3,FALSE)="YES",VLOOKUP($F1182,'Aircraft list'!$A$4:$G$39,4,FALSE)="YES"),T1182,""),"")</f>
        <v/>
      </c>
      <c r="AA1182" s="115" t="str">
        <f>IFERROR(IF(AND(VLOOKUP($F1182,'Aircraft list'!$A$4:$G$39,3,FALSE)="YES",VLOOKUP($F1182,'Aircraft list'!$A$4:$G$39,4,FALSE)="YES"),V1182,""),"")</f>
        <v/>
      </c>
      <c r="AB1182" s="116" t="str">
        <f>IFERROR(IF(AND(VLOOKUP($F1182,'Aircraft list'!$A$4:$G$39,2,FALSE)="YES",VLOOKUP($F1182,'Aircraft list'!$A$4:$G$39,6,FALSE)="YES"),T1182,""),"")</f>
        <v/>
      </c>
      <c r="AC1182" s="115" t="str">
        <f>IFERROR(IF(AND(VLOOKUP($F1182,'Aircraft list'!$A$4:$G$39,2,FALSE)="YES",VLOOKUP($F1182,'Aircraft list'!$A$4:$G$39,6,FALSE)="YES"),V1182,""),"")</f>
        <v/>
      </c>
      <c r="AD1182" s="116" t="str">
        <f>IFERROR(IF(AND(VLOOKUP($F1182,'Aircraft list'!$A$4:$G$39,3,FALSE)="YES",VLOOKUP($F1182,'Aircraft list'!$A$4:$G$39,6,FALSE)="YES"),T1182,""),"")</f>
        <v/>
      </c>
      <c r="AE1182" s="117" t="str">
        <f>IFERROR(IF(AND(VLOOKUP($F1182,'Aircraft list'!$A$4:$G$39,3,FALSE)="YES",VLOOKUP($F1182,'Aircraft list'!$A$4:$G$39,6,FALSE)="YES"),U1182,""),"")</f>
        <v/>
      </c>
      <c r="AF1182" s="115" t="str">
        <f>IFERROR(IF(AND(VLOOKUP($F1182,'Aircraft list'!$A$4:$G$39,3,FALSE)="YES",VLOOKUP($F1182,'Aircraft list'!$A$4:$G$39,6,FALSE)="YES"),V1182,""),"")</f>
        <v/>
      </c>
      <c r="AG1182" s="116" t="str">
        <f>IFERROR(IF(VLOOKUP($F1182,'Aircraft list'!$A$4:$G$39,5,FALSE)="YES",T1182,""),"")</f>
        <v/>
      </c>
      <c r="AH1182" s="117" t="str">
        <f>IFERROR(IF(VLOOKUP($F1182,'Aircraft list'!$A$4:$G$39,5,FALSE)="YES",U1182,""),"")</f>
        <v/>
      </c>
      <c r="AI1182" s="115" t="str">
        <f>IFERROR(IF(VLOOKUP($F1182,'Aircraft list'!$A$4:$G$39,5,FALSE)="YES",V1182,""),"")</f>
        <v/>
      </c>
      <c r="AJ1182" s="101"/>
      <c r="AK1182" s="101"/>
      <c r="AL1182" s="101"/>
      <c r="AM1182" s="102" t="str">
        <f>IFERROR(IF(VLOOKUP($F1182,'Aircraft list'!$A$4:$G$39,7,FALSE)="YES",N1182,""),"")</f>
        <v/>
      </c>
      <c r="AN1182" s="112"/>
      <c r="AO1182" s="101"/>
      <c r="AP1182" s="101"/>
      <c r="AQ1182" s="101"/>
      <c r="AR1182" s="111"/>
      <c r="AS1182" s="102"/>
      <c r="AT1182" s="102"/>
    </row>
    <row r="1183" spans="1:46" s="50" customFormat="1">
      <c r="A1183" s="84"/>
      <c r="B1183" s="75"/>
      <c r="C1183" s="76"/>
      <c r="D1183" s="77"/>
      <c r="E1183" s="73" t="str">
        <f t="shared" si="57"/>
        <v/>
      </c>
      <c r="F1183" s="79"/>
      <c r="G1183" s="80"/>
      <c r="H1183" s="50" t="str">
        <f>IFERROR(IF(VLOOKUP(F1183,'Aircraft list'!$A$4:$T$59, 3,FALSE)="YES", "ME", "SE" )," ")</f>
        <v xml:space="preserve"> </v>
      </c>
      <c r="I1183" s="80"/>
      <c r="J1183" s="81" t="str">
        <f ca="1">IFERROR(IF(AND(
MOD(C1183-fctlontodouble(VLOOKUP(B1183,#REF!,4,FALSE))/360,1)&gt;=MOD((((MID((MID((IF(ISERR(A1183),"",fctsoleil(A1183,fctlattodouble(VLOOKUP(B1183,#REF!,3,FALSE)),fctlontodouble(VLOOKUP(B1183,#REF!,4,FALSE)),FALSE))),1,4)),1,2))*60+MID((MID((IF(ISERR(A1183),"",fctsoleil(A1183,fctlattodouble(VLOOKUP(B1183,#REF!,3,FALSE)),fctlontodouble(VLOOKUP(B1183,#REF!,4,FALSE)),FALSE))),1,4)),3,4))/(60*24))-fctlontodouble(VLOOKUP(B1183,#REF!,4,FALSE))/360,1),
MOD(C1183-fctlontodouble(VLOOKUP(B1183,#REF!,4,FALSE))/360,1)&lt;MOD((((MID((MID((IF(ISERR(A1183),"",fctsoleil(A1183,fctlattodouble(VLOOKUP(B1183,#REF!,3,FALSE)),fctlontodouble(VLOOKUP(B1183,#REF!,4,FALSE)),FALSE))),7,4)),1,2))*60+MID((MID((IF(ISERR(A1183),"",fctsoleil(A1183,fctlattodouble(VLOOKUP(B1183,#REF!,3,FALSE)),fctlontodouble(VLOOKUP(B1183,#REF!,4,FALSE)),FALSE))),7,4)),3,4))/(60*24))-fctlontodouble(VLOOKUP(B1183,#REF!,4,FALSE))/360,1)
),1,""),"")</f>
        <v/>
      </c>
      <c r="K1183" s="82" t="str">
        <f t="shared" si="58"/>
        <v/>
      </c>
      <c r="L1183" s="79" t="str">
        <f ca="1">IFERROR(IF(AND(
MOD(E1183-fctlontodouble(VLOOKUP(D1183,#REF!,4,FALSE))/360,1)&gt;=MOD((((MID((MID((IF(ISERR(A1183),"",fctsoleil(A1183,fctlattodouble(VLOOKUP(D1183,#REF!,3,FALSE)),fctlontodouble(VLOOKUP(D1183,#REF!,4,FALSE)),FALSE))),1,4)),1,2))*60+MID((MID((IF(ISERR(A1183),"",fctsoleil(A1183,fctlattodouble(VLOOKUP(D1183,#REF!,3,FALSE)),fctlontodouble(VLOOKUP(D1183,#REF!,4,FALSE)),FALSE))),1,4)),3,4))/(60*24))-fctlontodouble(VLOOKUP(D1183,#REF!,4,FALSE))/360,1),
MOD(E1183-fctlontodouble(VLOOKUP(D1183,#REF!,4,FALSE))/360,1)&lt;MOD((((MID((MID((IF(ISERR(A1183),"",fctsoleil(A1183,fctlattodouble(VLOOKUP(D1183,#REF!,3,FALSE)),fctlontodouble(VLOOKUP(D1183,#REF!,4,FALSE)),FALSE))),7,4)),1,2))*60+MID((MID((IF(ISERR(A1183),"",fctsoleil(A1183,fctlattodouble(VLOOKUP(D1183,#REF!,3,FALSE)),fctlontodouble(VLOOKUP(D1183,#REF!,4,FALSE)),FALSE))),7,4)),3,4))/(60*24))-fctlontodouble(VLOOKUP(D1183,#REF!,4,FALSE))/360,1)
),1," "),"")</f>
        <v/>
      </c>
      <c r="M1183" s="79" t="str">
        <f t="shared" si="59"/>
        <v/>
      </c>
      <c r="N1183" s="94"/>
      <c r="O1183" s="83"/>
      <c r="P1183" s="95"/>
      <c r="Q1183" s="96"/>
      <c r="R1183" s="97" t="str">
        <f>IF(AND(A1183&lt;&gt;0,B1183&lt;&gt;0,D1183&lt;&gt;0,C1183&lt;&gt;0,N1183&lt;&gt;0),(vol_de_nuit(B1183,D1183,A1183,C1183,N1183/24)*24),"")</f>
        <v/>
      </c>
      <c r="S1183" s="98"/>
      <c r="T1183" s="95"/>
      <c r="U1183" s="99"/>
      <c r="V1183" s="100"/>
      <c r="W1183" s="101"/>
      <c r="X1183" s="116" t="str">
        <f>IFERROR(IF(AND(VLOOKUP($F1183,'Aircraft list'!$A$4:$G$39,2,FALSE)="YES",VLOOKUP($F1183,'Aircraft list'!$A$4:$G$39,4,FALSE)="YES"),T1183,""),"")</f>
        <v/>
      </c>
      <c r="Y1183" s="115" t="str">
        <f>IFERROR(IF(AND(VLOOKUP($F1183,'Aircraft list'!$A$4:$G$39,2,FALSE)="YES",VLOOKUP($F1183,'Aircraft list'!$A$4:$G$39,4,FALSE)="YES"),V1183,""),"")</f>
        <v/>
      </c>
      <c r="Z1183" s="116" t="str">
        <f>IFERROR(IF(AND(VLOOKUP($F1183,'Aircraft list'!$A$4:$G$39,3,FALSE)="YES",VLOOKUP($F1183,'Aircraft list'!$A$4:$G$39,4,FALSE)="YES"),T1183,""),"")</f>
        <v/>
      </c>
      <c r="AA1183" s="115" t="str">
        <f>IFERROR(IF(AND(VLOOKUP($F1183,'Aircraft list'!$A$4:$G$39,3,FALSE)="YES",VLOOKUP($F1183,'Aircraft list'!$A$4:$G$39,4,FALSE)="YES"),V1183,""),"")</f>
        <v/>
      </c>
      <c r="AB1183" s="116" t="str">
        <f>IFERROR(IF(AND(VLOOKUP($F1183,'Aircraft list'!$A$4:$G$39,2,FALSE)="YES",VLOOKUP($F1183,'Aircraft list'!$A$4:$G$39,6,FALSE)="YES"),T1183,""),"")</f>
        <v/>
      </c>
      <c r="AC1183" s="115" t="str">
        <f>IFERROR(IF(AND(VLOOKUP($F1183,'Aircraft list'!$A$4:$G$39,2,FALSE)="YES",VLOOKUP($F1183,'Aircraft list'!$A$4:$G$39,6,FALSE)="YES"),V1183,""),"")</f>
        <v/>
      </c>
      <c r="AD1183" s="116" t="str">
        <f>IFERROR(IF(AND(VLOOKUP($F1183,'Aircraft list'!$A$4:$G$39,3,FALSE)="YES",VLOOKUP($F1183,'Aircraft list'!$A$4:$G$39,6,FALSE)="YES"),T1183,""),"")</f>
        <v/>
      </c>
      <c r="AE1183" s="117" t="str">
        <f>IFERROR(IF(AND(VLOOKUP($F1183,'Aircraft list'!$A$4:$G$39,3,FALSE)="YES",VLOOKUP($F1183,'Aircraft list'!$A$4:$G$39,6,FALSE)="YES"),U1183,""),"")</f>
        <v/>
      </c>
      <c r="AF1183" s="115" t="str">
        <f>IFERROR(IF(AND(VLOOKUP($F1183,'Aircraft list'!$A$4:$G$39,3,FALSE)="YES",VLOOKUP($F1183,'Aircraft list'!$A$4:$G$39,6,FALSE)="YES"),V1183,""),"")</f>
        <v/>
      </c>
      <c r="AG1183" s="116" t="str">
        <f>IFERROR(IF(VLOOKUP($F1183,'Aircraft list'!$A$4:$G$39,5,FALSE)="YES",T1183,""),"")</f>
        <v/>
      </c>
      <c r="AH1183" s="117" t="str">
        <f>IFERROR(IF(VLOOKUP($F1183,'Aircraft list'!$A$4:$G$39,5,FALSE)="YES",U1183,""),"")</f>
        <v/>
      </c>
      <c r="AI1183" s="115" t="str">
        <f>IFERROR(IF(VLOOKUP($F1183,'Aircraft list'!$A$4:$G$39,5,FALSE)="YES",V1183,""),"")</f>
        <v/>
      </c>
      <c r="AJ1183" s="101"/>
      <c r="AK1183" s="101"/>
      <c r="AL1183" s="101"/>
      <c r="AM1183" s="102" t="str">
        <f>IFERROR(IF(VLOOKUP($F1183,'Aircraft list'!$A$4:$G$39,7,FALSE)="YES",N1183,""),"")</f>
        <v/>
      </c>
      <c r="AN1183" s="112"/>
      <c r="AO1183" s="101"/>
      <c r="AP1183" s="101"/>
      <c r="AQ1183" s="101"/>
      <c r="AR1183" s="111"/>
      <c r="AS1183" s="102"/>
      <c r="AT1183" s="102"/>
    </row>
    <row r="1184" spans="1:46" s="50" customFormat="1">
      <c r="A1184" s="84"/>
      <c r="B1184" s="75"/>
      <c r="C1184" s="76"/>
      <c r="D1184" s="77"/>
      <c r="E1184" s="73" t="str">
        <f t="shared" si="57"/>
        <v/>
      </c>
      <c r="F1184" s="79"/>
      <c r="G1184" s="80"/>
      <c r="H1184" s="50" t="str">
        <f>IFERROR(IF(VLOOKUP(F1184,'Aircraft list'!$A$4:$T$59, 3,FALSE)="YES", "ME", "SE" )," ")</f>
        <v xml:space="preserve"> </v>
      </c>
      <c r="I1184" s="80"/>
      <c r="J1184" s="81" t="str">
        <f ca="1">IFERROR(IF(AND(
MOD(C1184-fctlontodouble(VLOOKUP(B1184,#REF!,4,FALSE))/360,1)&gt;=MOD((((MID((MID((IF(ISERR(A1184),"",fctsoleil(A1184,fctlattodouble(VLOOKUP(B1184,#REF!,3,FALSE)),fctlontodouble(VLOOKUP(B1184,#REF!,4,FALSE)),FALSE))),1,4)),1,2))*60+MID((MID((IF(ISERR(A1184),"",fctsoleil(A1184,fctlattodouble(VLOOKUP(B1184,#REF!,3,FALSE)),fctlontodouble(VLOOKUP(B1184,#REF!,4,FALSE)),FALSE))),1,4)),3,4))/(60*24))-fctlontodouble(VLOOKUP(B1184,#REF!,4,FALSE))/360,1),
MOD(C1184-fctlontodouble(VLOOKUP(B1184,#REF!,4,FALSE))/360,1)&lt;MOD((((MID((MID((IF(ISERR(A1184),"",fctsoleil(A1184,fctlattodouble(VLOOKUP(B1184,#REF!,3,FALSE)),fctlontodouble(VLOOKUP(B1184,#REF!,4,FALSE)),FALSE))),7,4)),1,2))*60+MID((MID((IF(ISERR(A1184),"",fctsoleil(A1184,fctlattodouble(VLOOKUP(B1184,#REF!,3,FALSE)),fctlontodouble(VLOOKUP(B1184,#REF!,4,FALSE)),FALSE))),7,4)),3,4))/(60*24))-fctlontodouble(VLOOKUP(B1184,#REF!,4,FALSE))/360,1)
),1,""),"")</f>
        <v/>
      </c>
      <c r="K1184" s="82" t="str">
        <f t="shared" si="58"/>
        <v/>
      </c>
      <c r="L1184" s="79" t="str">
        <f ca="1">IFERROR(IF(AND(
MOD(E1184-fctlontodouble(VLOOKUP(D1184,#REF!,4,FALSE))/360,1)&gt;=MOD((((MID((MID((IF(ISERR(A1184),"",fctsoleil(A1184,fctlattodouble(VLOOKUP(D1184,#REF!,3,FALSE)),fctlontodouble(VLOOKUP(D1184,#REF!,4,FALSE)),FALSE))),1,4)),1,2))*60+MID((MID((IF(ISERR(A1184),"",fctsoleil(A1184,fctlattodouble(VLOOKUP(D1184,#REF!,3,FALSE)),fctlontodouble(VLOOKUP(D1184,#REF!,4,FALSE)),FALSE))),1,4)),3,4))/(60*24))-fctlontodouble(VLOOKUP(D1184,#REF!,4,FALSE))/360,1),
MOD(E1184-fctlontodouble(VLOOKUP(D1184,#REF!,4,FALSE))/360,1)&lt;MOD((((MID((MID((IF(ISERR(A1184),"",fctsoleil(A1184,fctlattodouble(VLOOKUP(D1184,#REF!,3,FALSE)),fctlontodouble(VLOOKUP(D1184,#REF!,4,FALSE)),FALSE))),7,4)),1,2))*60+MID((MID((IF(ISERR(A1184),"",fctsoleil(A1184,fctlattodouble(VLOOKUP(D1184,#REF!,3,FALSE)),fctlontodouble(VLOOKUP(D1184,#REF!,4,FALSE)),FALSE))),7,4)),3,4))/(60*24))-fctlontodouble(VLOOKUP(D1184,#REF!,4,FALSE))/360,1)
),1," "),"")</f>
        <v/>
      </c>
      <c r="M1184" s="79" t="str">
        <f t="shared" si="59"/>
        <v/>
      </c>
      <c r="N1184" s="94"/>
      <c r="O1184" s="83"/>
      <c r="P1184" s="95"/>
      <c r="Q1184" s="96"/>
      <c r="R1184" s="97" t="str">
        <f>IF(AND(A1184&lt;&gt;0,B1184&lt;&gt;0,D1184&lt;&gt;0,C1184&lt;&gt;0,N1184&lt;&gt;0),(vol_de_nuit(B1184,D1184,A1184,C1184,N1184/24)*24),"")</f>
        <v/>
      </c>
      <c r="S1184" s="98"/>
      <c r="T1184" s="95"/>
      <c r="U1184" s="99"/>
      <c r="V1184" s="100"/>
      <c r="W1184" s="101"/>
      <c r="X1184" s="116" t="str">
        <f>IFERROR(IF(AND(VLOOKUP($F1184,'Aircraft list'!$A$4:$G$39,2,FALSE)="YES",VLOOKUP($F1184,'Aircraft list'!$A$4:$G$39,4,FALSE)="YES"),T1184,""),"")</f>
        <v/>
      </c>
      <c r="Y1184" s="115" t="str">
        <f>IFERROR(IF(AND(VLOOKUP($F1184,'Aircraft list'!$A$4:$G$39,2,FALSE)="YES",VLOOKUP($F1184,'Aircraft list'!$A$4:$G$39,4,FALSE)="YES"),V1184,""),"")</f>
        <v/>
      </c>
      <c r="Z1184" s="116" t="str">
        <f>IFERROR(IF(AND(VLOOKUP($F1184,'Aircraft list'!$A$4:$G$39,3,FALSE)="YES",VLOOKUP($F1184,'Aircraft list'!$A$4:$G$39,4,FALSE)="YES"),T1184,""),"")</f>
        <v/>
      </c>
      <c r="AA1184" s="115" t="str">
        <f>IFERROR(IF(AND(VLOOKUP($F1184,'Aircraft list'!$A$4:$G$39,3,FALSE)="YES",VLOOKUP($F1184,'Aircraft list'!$A$4:$G$39,4,FALSE)="YES"),V1184,""),"")</f>
        <v/>
      </c>
      <c r="AB1184" s="116" t="str">
        <f>IFERROR(IF(AND(VLOOKUP($F1184,'Aircraft list'!$A$4:$G$39,2,FALSE)="YES",VLOOKUP($F1184,'Aircraft list'!$A$4:$G$39,6,FALSE)="YES"),T1184,""),"")</f>
        <v/>
      </c>
      <c r="AC1184" s="115" t="str">
        <f>IFERROR(IF(AND(VLOOKUP($F1184,'Aircraft list'!$A$4:$G$39,2,FALSE)="YES",VLOOKUP($F1184,'Aircraft list'!$A$4:$G$39,6,FALSE)="YES"),V1184,""),"")</f>
        <v/>
      </c>
      <c r="AD1184" s="116" t="str">
        <f>IFERROR(IF(AND(VLOOKUP($F1184,'Aircraft list'!$A$4:$G$39,3,FALSE)="YES",VLOOKUP($F1184,'Aircraft list'!$A$4:$G$39,6,FALSE)="YES"),T1184,""),"")</f>
        <v/>
      </c>
      <c r="AE1184" s="117" t="str">
        <f>IFERROR(IF(AND(VLOOKUP($F1184,'Aircraft list'!$A$4:$G$39,3,FALSE)="YES",VLOOKUP($F1184,'Aircraft list'!$A$4:$G$39,6,FALSE)="YES"),U1184,""),"")</f>
        <v/>
      </c>
      <c r="AF1184" s="115" t="str">
        <f>IFERROR(IF(AND(VLOOKUP($F1184,'Aircraft list'!$A$4:$G$39,3,FALSE)="YES",VLOOKUP($F1184,'Aircraft list'!$A$4:$G$39,6,FALSE)="YES"),V1184,""),"")</f>
        <v/>
      </c>
      <c r="AG1184" s="116" t="str">
        <f>IFERROR(IF(VLOOKUP($F1184,'Aircraft list'!$A$4:$G$39,5,FALSE)="YES",T1184,""),"")</f>
        <v/>
      </c>
      <c r="AH1184" s="117" t="str">
        <f>IFERROR(IF(VLOOKUP($F1184,'Aircraft list'!$A$4:$G$39,5,FALSE)="YES",U1184,""),"")</f>
        <v/>
      </c>
      <c r="AI1184" s="115" t="str">
        <f>IFERROR(IF(VLOOKUP($F1184,'Aircraft list'!$A$4:$G$39,5,FALSE)="YES",V1184,""),"")</f>
        <v/>
      </c>
      <c r="AJ1184" s="101"/>
      <c r="AK1184" s="101"/>
      <c r="AL1184" s="101"/>
      <c r="AM1184" s="102" t="str">
        <f>IFERROR(IF(VLOOKUP($F1184,'Aircraft list'!$A$4:$G$39,7,FALSE)="YES",N1184,""),"")</f>
        <v/>
      </c>
      <c r="AN1184" s="112"/>
      <c r="AO1184" s="101"/>
      <c r="AP1184" s="101"/>
      <c r="AQ1184" s="101"/>
      <c r="AR1184" s="111"/>
      <c r="AS1184" s="102"/>
      <c r="AT1184" s="102"/>
    </row>
    <row r="1185" spans="1:46" s="50" customFormat="1">
      <c r="A1185" s="84"/>
      <c r="B1185" s="75"/>
      <c r="C1185" s="76"/>
      <c r="D1185" s="77"/>
      <c r="E1185" s="73" t="str">
        <f t="shared" si="57"/>
        <v/>
      </c>
      <c r="F1185" s="79"/>
      <c r="G1185" s="80"/>
      <c r="H1185" s="50" t="str">
        <f>IFERROR(IF(VLOOKUP(F1185,'Aircraft list'!$A$4:$T$59, 3,FALSE)="YES", "ME", "SE" )," ")</f>
        <v xml:space="preserve"> </v>
      </c>
      <c r="I1185" s="80"/>
      <c r="J1185" s="81" t="str">
        <f ca="1">IFERROR(IF(AND(
MOD(C1185-fctlontodouble(VLOOKUP(B1185,#REF!,4,FALSE))/360,1)&gt;=MOD((((MID((MID((IF(ISERR(A1185),"",fctsoleil(A1185,fctlattodouble(VLOOKUP(B1185,#REF!,3,FALSE)),fctlontodouble(VLOOKUP(B1185,#REF!,4,FALSE)),FALSE))),1,4)),1,2))*60+MID((MID((IF(ISERR(A1185),"",fctsoleil(A1185,fctlattodouble(VLOOKUP(B1185,#REF!,3,FALSE)),fctlontodouble(VLOOKUP(B1185,#REF!,4,FALSE)),FALSE))),1,4)),3,4))/(60*24))-fctlontodouble(VLOOKUP(B1185,#REF!,4,FALSE))/360,1),
MOD(C1185-fctlontodouble(VLOOKUP(B1185,#REF!,4,FALSE))/360,1)&lt;MOD((((MID((MID((IF(ISERR(A1185),"",fctsoleil(A1185,fctlattodouble(VLOOKUP(B1185,#REF!,3,FALSE)),fctlontodouble(VLOOKUP(B1185,#REF!,4,FALSE)),FALSE))),7,4)),1,2))*60+MID((MID((IF(ISERR(A1185),"",fctsoleil(A1185,fctlattodouble(VLOOKUP(B1185,#REF!,3,FALSE)),fctlontodouble(VLOOKUP(B1185,#REF!,4,FALSE)),FALSE))),7,4)),3,4))/(60*24))-fctlontodouble(VLOOKUP(B1185,#REF!,4,FALSE))/360,1)
),1,""),"")</f>
        <v/>
      </c>
      <c r="K1185" s="82" t="str">
        <f t="shared" si="58"/>
        <v/>
      </c>
      <c r="L1185" s="79" t="str">
        <f ca="1">IFERROR(IF(AND(
MOD(E1185-fctlontodouble(VLOOKUP(D1185,#REF!,4,FALSE))/360,1)&gt;=MOD((((MID((MID((IF(ISERR(A1185),"",fctsoleil(A1185,fctlattodouble(VLOOKUP(D1185,#REF!,3,FALSE)),fctlontodouble(VLOOKUP(D1185,#REF!,4,FALSE)),FALSE))),1,4)),1,2))*60+MID((MID((IF(ISERR(A1185),"",fctsoleil(A1185,fctlattodouble(VLOOKUP(D1185,#REF!,3,FALSE)),fctlontodouble(VLOOKUP(D1185,#REF!,4,FALSE)),FALSE))),1,4)),3,4))/(60*24))-fctlontodouble(VLOOKUP(D1185,#REF!,4,FALSE))/360,1),
MOD(E1185-fctlontodouble(VLOOKUP(D1185,#REF!,4,FALSE))/360,1)&lt;MOD((((MID((MID((IF(ISERR(A1185),"",fctsoleil(A1185,fctlattodouble(VLOOKUP(D1185,#REF!,3,FALSE)),fctlontodouble(VLOOKUP(D1185,#REF!,4,FALSE)),FALSE))),7,4)),1,2))*60+MID((MID((IF(ISERR(A1185),"",fctsoleil(A1185,fctlattodouble(VLOOKUP(D1185,#REF!,3,FALSE)),fctlontodouble(VLOOKUP(D1185,#REF!,4,FALSE)),FALSE))),7,4)),3,4))/(60*24))-fctlontodouble(VLOOKUP(D1185,#REF!,4,FALSE))/360,1)
),1," "),"")</f>
        <v/>
      </c>
      <c r="M1185" s="79" t="str">
        <f t="shared" si="59"/>
        <v/>
      </c>
      <c r="N1185" s="94"/>
      <c r="O1185" s="83"/>
      <c r="P1185" s="95"/>
      <c r="Q1185" s="96"/>
      <c r="R1185" s="97" t="str">
        <f>IF(AND(A1185&lt;&gt;0,B1185&lt;&gt;0,D1185&lt;&gt;0,C1185&lt;&gt;0,N1185&lt;&gt;0),(vol_de_nuit(B1185,D1185,A1185,C1185,N1185/24)*24),"")</f>
        <v/>
      </c>
      <c r="S1185" s="98"/>
      <c r="T1185" s="95"/>
      <c r="U1185" s="99"/>
      <c r="V1185" s="100"/>
      <c r="W1185" s="101"/>
      <c r="X1185" s="116" t="str">
        <f>IFERROR(IF(AND(VLOOKUP($F1185,'Aircraft list'!$A$4:$G$39,2,FALSE)="YES",VLOOKUP($F1185,'Aircraft list'!$A$4:$G$39,4,FALSE)="YES"),T1185,""),"")</f>
        <v/>
      </c>
      <c r="Y1185" s="115" t="str">
        <f>IFERROR(IF(AND(VLOOKUP($F1185,'Aircraft list'!$A$4:$G$39,2,FALSE)="YES",VLOOKUP($F1185,'Aircraft list'!$A$4:$G$39,4,FALSE)="YES"),V1185,""),"")</f>
        <v/>
      </c>
      <c r="Z1185" s="116" t="str">
        <f>IFERROR(IF(AND(VLOOKUP($F1185,'Aircraft list'!$A$4:$G$39,3,FALSE)="YES",VLOOKUP($F1185,'Aircraft list'!$A$4:$G$39,4,FALSE)="YES"),T1185,""),"")</f>
        <v/>
      </c>
      <c r="AA1185" s="115" t="str">
        <f>IFERROR(IF(AND(VLOOKUP($F1185,'Aircraft list'!$A$4:$G$39,3,FALSE)="YES",VLOOKUP($F1185,'Aircraft list'!$A$4:$G$39,4,FALSE)="YES"),V1185,""),"")</f>
        <v/>
      </c>
      <c r="AB1185" s="116" t="str">
        <f>IFERROR(IF(AND(VLOOKUP($F1185,'Aircraft list'!$A$4:$G$39,2,FALSE)="YES",VLOOKUP($F1185,'Aircraft list'!$A$4:$G$39,6,FALSE)="YES"),T1185,""),"")</f>
        <v/>
      </c>
      <c r="AC1185" s="115" t="str">
        <f>IFERROR(IF(AND(VLOOKUP($F1185,'Aircraft list'!$A$4:$G$39,2,FALSE)="YES",VLOOKUP($F1185,'Aircraft list'!$A$4:$G$39,6,FALSE)="YES"),V1185,""),"")</f>
        <v/>
      </c>
      <c r="AD1185" s="116" t="str">
        <f>IFERROR(IF(AND(VLOOKUP($F1185,'Aircraft list'!$A$4:$G$39,3,FALSE)="YES",VLOOKUP($F1185,'Aircraft list'!$A$4:$G$39,6,FALSE)="YES"),T1185,""),"")</f>
        <v/>
      </c>
      <c r="AE1185" s="117" t="str">
        <f>IFERROR(IF(AND(VLOOKUP($F1185,'Aircraft list'!$A$4:$G$39,3,FALSE)="YES",VLOOKUP($F1185,'Aircraft list'!$A$4:$G$39,6,FALSE)="YES"),U1185,""),"")</f>
        <v/>
      </c>
      <c r="AF1185" s="115" t="str">
        <f>IFERROR(IF(AND(VLOOKUP($F1185,'Aircraft list'!$A$4:$G$39,3,FALSE)="YES",VLOOKUP($F1185,'Aircraft list'!$A$4:$G$39,6,FALSE)="YES"),V1185,""),"")</f>
        <v/>
      </c>
      <c r="AG1185" s="116" t="str">
        <f>IFERROR(IF(VLOOKUP($F1185,'Aircraft list'!$A$4:$G$39,5,FALSE)="YES",T1185,""),"")</f>
        <v/>
      </c>
      <c r="AH1185" s="117" t="str">
        <f>IFERROR(IF(VLOOKUP($F1185,'Aircraft list'!$A$4:$G$39,5,FALSE)="YES",U1185,""),"")</f>
        <v/>
      </c>
      <c r="AI1185" s="115" t="str">
        <f>IFERROR(IF(VLOOKUP($F1185,'Aircraft list'!$A$4:$G$39,5,FALSE)="YES",V1185,""),"")</f>
        <v/>
      </c>
      <c r="AJ1185" s="101"/>
      <c r="AK1185" s="101"/>
      <c r="AL1185" s="101"/>
      <c r="AM1185" s="102" t="str">
        <f>IFERROR(IF(VLOOKUP($F1185,'Aircraft list'!$A$4:$G$39,7,FALSE)="YES",N1185,""),"")</f>
        <v/>
      </c>
      <c r="AN1185" s="112"/>
      <c r="AO1185" s="101"/>
      <c r="AP1185" s="101"/>
      <c r="AQ1185" s="101"/>
      <c r="AR1185" s="111"/>
      <c r="AS1185" s="102"/>
      <c r="AT1185" s="102"/>
    </row>
    <row r="1186" spans="1:46" s="50" customFormat="1">
      <c r="A1186" s="84"/>
      <c r="B1186" s="75"/>
      <c r="C1186" s="76"/>
      <c r="D1186" s="77"/>
      <c r="E1186" s="73" t="str">
        <f t="shared" si="57"/>
        <v/>
      </c>
      <c r="F1186" s="79"/>
      <c r="G1186" s="80"/>
      <c r="H1186" s="50" t="str">
        <f>IFERROR(IF(VLOOKUP(F1186,'Aircraft list'!$A$4:$T$59, 3,FALSE)="YES", "ME", "SE" )," ")</f>
        <v xml:space="preserve"> </v>
      </c>
      <c r="I1186" s="80"/>
      <c r="J1186" s="81" t="str">
        <f ca="1">IFERROR(IF(AND(
MOD(C1186-fctlontodouble(VLOOKUP(B1186,#REF!,4,FALSE))/360,1)&gt;=MOD((((MID((MID((IF(ISERR(A1186),"",fctsoleil(A1186,fctlattodouble(VLOOKUP(B1186,#REF!,3,FALSE)),fctlontodouble(VLOOKUP(B1186,#REF!,4,FALSE)),FALSE))),1,4)),1,2))*60+MID((MID((IF(ISERR(A1186),"",fctsoleil(A1186,fctlattodouble(VLOOKUP(B1186,#REF!,3,FALSE)),fctlontodouble(VLOOKUP(B1186,#REF!,4,FALSE)),FALSE))),1,4)),3,4))/(60*24))-fctlontodouble(VLOOKUP(B1186,#REF!,4,FALSE))/360,1),
MOD(C1186-fctlontodouble(VLOOKUP(B1186,#REF!,4,FALSE))/360,1)&lt;MOD((((MID((MID((IF(ISERR(A1186),"",fctsoleil(A1186,fctlattodouble(VLOOKUP(B1186,#REF!,3,FALSE)),fctlontodouble(VLOOKUP(B1186,#REF!,4,FALSE)),FALSE))),7,4)),1,2))*60+MID((MID((IF(ISERR(A1186),"",fctsoleil(A1186,fctlattodouble(VLOOKUP(B1186,#REF!,3,FALSE)),fctlontodouble(VLOOKUP(B1186,#REF!,4,FALSE)),FALSE))),7,4)),3,4))/(60*24))-fctlontodouble(VLOOKUP(B1186,#REF!,4,FALSE))/360,1)
),1,""),"")</f>
        <v/>
      </c>
      <c r="K1186" s="82" t="str">
        <f t="shared" si="58"/>
        <v/>
      </c>
      <c r="L1186" s="79" t="str">
        <f ca="1">IFERROR(IF(AND(
MOD(E1186-fctlontodouble(VLOOKUP(D1186,#REF!,4,FALSE))/360,1)&gt;=MOD((((MID((MID((IF(ISERR(A1186),"",fctsoleil(A1186,fctlattodouble(VLOOKUP(D1186,#REF!,3,FALSE)),fctlontodouble(VLOOKUP(D1186,#REF!,4,FALSE)),FALSE))),1,4)),1,2))*60+MID((MID((IF(ISERR(A1186),"",fctsoleil(A1186,fctlattodouble(VLOOKUP(D1186,#REF!,3,FALSE)),fctlontodouble(VLOOKUP(D1186,#REF!,4,FALSE)),FALSE))),1,4)),3,4))/(60*24))-fctlontodouble(VLOOKUP(D1186,#REF!,4,FALSE))/360,1),
MOD(E1186-fctlontodouble(VLOOKUP(D1186,#REF!,4,FALSE))/360,1)&lt;MOD((((MID((MID((IF(ISERR(A1186),"",fctsoleil(A1186,fctlattodouble(VLOOKUP(D1186,#REF!,3,FALSE)),fctlontodouble(VLOOKUP(D1186,#REF!,4,FALSE)),FALSE))),7,4)),1,2))*60+MID((MID((IF(ISERR(A1186),"",fctsoleil(A1186,fctlattodouble(VLOOKUP(D1186,#REF!,3,FALSE)),fctlontodouble(VLOOKUP(D1186,#REF!,4,FALSE)),FALSE))),7,4)),3,4))/(60*24))-fctlontodouble(VLOOKUP(D1186,#REF!,4,FALSE))/360,1)
),1," "),"")</f>
        <v/>
      </c>
      <c r="M1186" s="79" t="str">
        <f t="shared" si="59"/>
        <v/>
      </c>
      <c r="N1186" s="94"/>
      <c r="O1186" s="83"/>
      <c r="P1186" s="95"/>
      <c r="Q1186" s="96"/>
      <c r="R1186" s="97" t="str">
        <f>IF(AND(A1186&lt;&gt;0,B1186&lt;&gt;0,D1186&lt;&gt;0,C1186&lt;&gt;0,N1186&lt;&gt;0),(vol_de_nuit(B1186,D1186,A1186,C1186,N1186/24)*24),"")</f>
        <v/>
      </c>
      <c r="S1186" s="98"/>
      <c r="T1186" s="95"/>
      <c r="U1186" s="99"/>
      <c r="V1186" s="100"/>
      <c r="W1186" s="101"/>
      <c r="X1186" s="116" t="str">
        <f>IFERROR(IF(AND(VLOOKUP($F1186,'Aircraft list'!$A$4:$G$39,2,FALSE)="YES",VLOOKUP($F1186,'Aircraft list'!$A$4:$G$39,4,FALSE)="YES"),T1186,""),"")</f>
        <v/>
      </c>
      <c r="Y1186" s="115" t="str">
        <f>IFERROR(IF(AND(VLOOKUP($F1186,'Aircraft list'!$A$4:$G$39,2,FALSE)="YES",VLOOKUP($F1186,'Aircraft list'!$A$4:$G$39,4,FALSE)="YES"),V1186,""),"")</f>
        <v/>
      </c>
      <c r="Z1186" s="116" t="str">
        <f>IFERROR(IF(AND(VLOOKUP($F1186,'Aircraft list'!$A$4:$G$39,3,FALSE)="YES",VLOOKUP($F1186,'Aircraft list'!$A$4:$G$39,4,FALSE)="YES"),T1186,""),"")</f>
        <v/>
      </c>
      <c r="AA1186" s="115" t="str">
        <f>IFERROR(IF(AND(VLOOKUP($F1186,'Aircraft list'!$A$4:$G$39,3,FALSE)="YES",VLOOKUP($F1186,'Aircraft list'!$A$4:$G$39,4,FALSE)="YES"),V1186,""),"")</f>
        <v/>
      </c>
      <c r="AB1186" s="116" t="str">
        <f>IFERROR(IF(AND(VLOOKUP($F1186,'Aircraft list'!$A$4:$G$39,2,FALSE)="YES",VLOOKUP($F1186,'Aircraft list'!$A$4:$G$39,6,FALSE)="YES"),T1186,""),"")</f>
        <v/>
      </c>
      <c r="AC1186" s="115" t="str">
        <f>IFERROR(IF(AND(VLOOKUP($F1186,'Aircraft list'!$A$4:$G$39,2,FALSE)="YES",VLOOKUP($F1186,'Aircraft list'!$A$4:$G$39,6,FALSE)="YES"),V1186,""),"")</f>
        <v/>
      </c>
      <c r="AD1186" s="116" t="str">
        <f>IFERROR(IF(AND(VLOOKUP($F1186,'Aircraft list'!$A$4:$G$39,3,FALSE)="YES",VLOOKUP($F1186,'Aircraft list'!$A$4:$G$39,6,FALSE)="YES"),T1186,""),"")</f>
        <v/>
      </c>
      <c r="AE1186" s="117" t="str">
        <f>IFERROR(IF(AND(VLOOKUP($F1186,'Aircraft list'!$A$4:$G$39,3,FALSE)="YES",VLOOKUP($F1186,'Aircraft list'!$A$4:$G$39,6,FALSE)="YES"),U1186,""),"")</f>
        <v/>
      </c>
      <c r="AF1186" s="115" t="str">
        <f>IFERROR(IF(AND(VLOOKUP($F1186,'Aircraft list'!$A$4:$G$39,3,FALSE)="YES",VLOOKUP($F1186,'Aircraft list'!$A$4:$G$39,6,FALSE)="YES"),V1186,""),"")</f>
        <v/>
      </c>
      <c r="AG1186" s="116" t="str">
        <f>IFERROR(IF(VLOOKUP($F1186,'Aircraft list'!$A$4:$G$39,5,FALSE)="YES",T1186,""),"")</f>
        <v/>
      </c>
      <c r="AH1186" s="117" t="str">
        <f>IFERROR(IF(VLOOKUP($F1186,'Aircraft list'!$A$4:$G$39,5,FALSE)="YES",U1186,""),"")</f>
        <v/>
      </c>
      <c r="AI1186" s="115" t="str">
        <f>IFERROR(IF(VLOOKUP($F1186,'Aircraft list'!$A$4:$G$39,5,FALSE)="YES",V1186,""),"")</f>
        <v/>
      </c>
      <c r="AJ1186" s="101"/>
      <c r="AK1186" s="101"/>
      <c r="AL1186" s="101"/>
      <c r="AM1186" s="102" t="str">
        <f>IFERROR(IF(VLOOKUP($F1186,'Aircraft list'!$A$4:$G$39,7,FALSE)="YES",N1186,""),"")</f>
        <v/>
      </c>
      <c r="AN1186" s="112"/>
      <c r="AO1186" s="101"/>
      <c r="AP1186" s="101"/>
      <c r="AQ1186" s="101"/>
      <c r="AR1186" s="111"/>
      <c r="AS1186" s="102"/>
      <c r="AT1186" s="102"/>
    </row>
    <row r="1187" spans="1:46" s="50" customFormat="1">
      <c r="A1187" s="84"/>
      <c r="B1187" s="75"/>
      <c r="C1187" s="76"/>
      <c r="D1187" s="77"/>
      <c r="E1187" s="73" t="str">
        <f t="shared" si="57"/>
        <v/>
      </c>
      <c r="F1187" s="79"/>
      <c r="G1187" s="80"/>
      <c r="H1187" s="50" t="str">
        <f>IFERROR(IF(VLOOKUP(F1187,'Aircraft list'!$A$4:$T$59, 3,FALSE)="YES", "ME", "SE" )," ")</f>
        <v xml:space="preserve"> </v>
      </c>
      <c r="I1187" s="80"/>
      <c r="J1187" s="81" t="str">
        <f ca="1">IFERROR(IF(AND(
MOD(C1187-fctlontodouble(VLOOKUP(B1187,#REF!,4,FALSE))/360,1)&gt;=MOD((((MID((MID((IF(ISERR(A1187),"",fctsoleil(A1187,fctlattodouble(VLOOKUP(B1187,#REF!,3,FALSE)),fctlontodouble(VLOOKUP(B1187,#REF!,4,FALSE)),FALSE))),1,4)),1,2))*60+MID((MID((IF(ISERR(A1187),"",fctsoleil(A1187,fctlattodouble(VLOOKUP(B1187,#REF!,3,FALSE)),fctlontodouble(VLOOKUP(B1187,#REF!,4,FALSE)),FALSE))),1,4)),3,4))/(60*24))-fctlontodouble(VLOOKUP(B1187,#REF!,4,FALSE))/360,1),
MOD(C1187-fctlontodouble(VLOOKUP(B1187,#REF!,4,FALSE))/360,1)&lt;MOD((((MID((MID((IF(ISERR(A1187),"",fctsoleil(A1187,fctlattodouble(VLOOKUP(B1187,#REF!,3,FALSE)),fctlontodouble(VLOOKUP(B1187,#REF!,4,FALSE)),FALSE))),7,4)),1,2))*60+MID((MID((IF(ISERR(A1187),"",fctsoleil(A1187,fctlattodouble(VLOOKUP(B1187,#REF!,3,FALSE)),fctlontodouble(VLOOKUP(B1187,#REF!,4,FALSE)),FALSE))),7,4)),3,4))/(60*24))-fctlontodouble(VLOOKUP(B1187,#REF!,4,FALSE))/360,1)
),1,""),"")</f>
        <v/>
      </c>
      <c r="K1187" s="82" t="str">
        <f t="shared" si="58"/>
        <v/>
      </c>
      <c r="L1187" s="79" t="str">
        <f ca="1">IFERROR(IF(AND(
MOD(E1187-fctlontodouble(VLOOKUP(D1187,#REF!,4,FALSE))/360,1)&gt;=MOD((((MID((MID((IF(ISERR(A1187),"",fctsoleil(A1187,fctlattodouble(VLOOKUP(D1187,#REF!,3,FALSE)),fctlontodouble(VLOOKUP(D1187,#REF!,4,FALSE)),FALSE))),1,4)),1,2))*60+MID((MID((IF(ISERR(A1187),"",fctsoleil(A1187,fctlattodouble(VLOOKUP(D1187,#REF!,3,FALSE)),fctlontodouble(VLOOKUP(D1187,#REF!,4,FALSE)),FALSE))),1,4)),3,4))/(60*24))-fctlontodouble(VLOOKUP(D1187,#REF!,4,FALSE))/360,1),
MOD(E1187-fctlontodouble(VLOOKUP(D1187,#REF!,4,FALSE))/360,1)&lt;MOD((((MID((MID((IF(ISERR(A1187),"",fctsoleil(A1187,fctlattodouble(VLOOKUP(D1187,#REF!,3,FALSE)),fctlontodouble(VLOOKUP(D1187,#REF!,4,FALSE)),FALSE))),7,4)),1,2))*60+MID((MID((IF(ISERR(A1187),"",fctsoleil(A1187,fctlattodouble(VLOOKUP(D1187,#REF!,3,FALSE)),fctlontodouble(VLOOKUP(D1187,#REF!,4,FALSE)),FALSE))),7,4)),3,4))/(60*24))-fctlontodouble(VLOOKUP(D1187,#REF!,4,FALSE))/360,1)
),1," "),"")</f>
        <v/>
      </c>
      <c r="M1187" s="79" t="str">
        <f t="shared" si="59"/>
        <v/>
      </c>
      <c r="N1187" s="94"/>
      <c r="O1187" s="83"/>
      <c r="P1187" s="95"/>
      <c r="Q1187" s="96"/>
      <c r="R1187" s="97" t="str">
        <f>IF(AND(A1187&lt;&gt;0,B1187&lt;&gt;0,D1187&lt;&gt;0,C1187&lt;&gt;0,N1187&lt;&gt;0),(vol_de_nuit(B1187,D1187,A1187,C1187,N1187/24)*24),"")</f>
        <v/>
      </c>
      <c r="S1187" s="98"/>
      <c r="T1187" s="95"/>
      <c r="U1187" s="99"/>
      <c r="V1187" s="100"/>
      <c r="W1187" s="101"/>
      <c r="X1187" s="116" t="str">
        <f>IFERROR(IF(AND(VLOOKUP($F1187,'Aircraft list'!$A$4:$G$39,2,FALSE)="YES",VLOOKUP($F1187,'Aircraft list'!$A$4:$G$39,4,FALSE)="YES"),T1187,""),"")</f>
        <v/>
      </c>
      <c r="Y1187" s="115" t="str">
        <f>IFERROR(IF(AND(VLOOKUP($F1187,'Aircraft list'!$A$4:$G$39,2,FALSE)="YES",VLOOKUP($F1187,'Aircraft list'!$A$4:$G$39,4,FALSE)="YES"),V1187,""),"")</f>
        <v/>
      </c>
      <c r="Z1187" s="116" t="str">
        <f>IFERROR(IF(AND(VLOOKUP($F1187,'Aircraft list'!$A$4:$G$39,3,FALSE)="YES",VLOOKUP($F1187,'Aircraft list'!$A$4:$G$39,4,FALSE)="YES"),T1187,""),"")</f>
        <v/>
      </c>
      <c r="AA1187" s="115" t="str">
        <f>IFERROR(IF(AND(VLOOKUP($F1187,'Aircraft list'!$A$4:$G$39,3,FALSE)="YES",VLOOKUP($F1187,'Aircraft list'!$A$4:$G$39,4,FALSE)="YES"),V1187,""),"")</f>
        <v/>
      </c>
      <c r="AB1187" s="116" t="str">
        <f>IFERROR(IF(AND(VLOOKUP($F1187,'Aircraft list'!$A$4:$G$39,2,FALSE)="YES",VLOOKUP($F1187,'Aircraft list'!$A$4:$G$39,6,FALSE)="YES"),T1187,""),"")</f>
        <v/>
      </c>
      <c r="AC1187" s="115" t="str">
        <f>IFERROR(IF(AND(VLOOKUP($F1187,'Aircraft list'!$A$4:$G$39,2,FALSE)="YES",VLOOKUP($F1187,'Aircraft list'!$A$4:$G$39,6,FALSE)="YES"),V1187,""),"")</f>
        <v/>
      </c>
      <c r="AD1187" s="116" t="str">
        <f>IFERROR(IF(AND(VLOOKUP($F1187,'Aircraft list'!$A$4:$G$39,3,FALSE)="YES",VLOOKUP($F1187,'Aircraft list'!$A$4:$G$39,6,FALSE)="YES"),T1187,""),"")</f>
        <v/>
      </c>
      <c r="AE1187" s="117" t="str">
        <f>IFERROR(IF(AND(VLOOKUP($F1187,'Aircraft list'!$A$4:$G$39,3,FALSE)="YES",VLOOKUP($F1187,'Aircraft list'!$A$4:$G$39,6,FALSE)="YES"),U1187,""),"")</f>
        <v/>
      </c>
      <c r="AF1187" s="115" t="str">
        <f>IFERROR(IF(AND(VLOOKUP($F1187,'Aircraft list'!$A$4:$G$39,3,FALSE)="YES",VLOOKUP($F1187,'Aircraft list'!$A$4:$G$39,6,FALSE)="YES"),V1187,""),"")</f>
        <v/>
      </c>
      <c r="AG1187" s="116" t="str">
        <f>IFERROR(IF(VLOOKUP($F1187,'Aircraft list'!$A$4:$G$39,5,FALSE)="YES",T1187,""),"")</f>
        <v/>
      </c>
      <c r="AH1187" s="117" t="str">
        <f>IFERROR(IF(VLOOKUP($F1187,'Aircraft list'!$A$4:$G$39,5,FALSE)="YES",U1187,""),"")</f>
        <v/>
      </c>
      <c r="AI1187" s="115" t="str">
        <f>IFERROR(IF(VLOOKUP($F1187,'Aircraft list'!$A$4:$G$39,5,FALSE)="YES",V1187,""),"")</f>
        <v/>
      </c>
      <c r="AJ1187" s="101"/>
      <c r="AK1187" s="101"/>
      <c r="AL1187" s="101"/>
      <c r="AM1187" s="102" t="str">
        <f>IFERROR(IF(VLOOKUP($F1187,'Aircraft list'!$A$4:$G$39,7,FALSE)="YES",N1187,""),"")</f>
        <v/>
      </c>
      <c r="AN1187" s="112"/>
      <c r="AO1187" s="101"/>
      <c r="AP1187" s="101"/>
      <c r="AQ1187" s="101"/>
      <c r="AR1187" s="111"/>
      <c r="AS1187" s="102"/>
      <c r="AT1187" s="102"/>
    </row>
    <row r="1188" spans="1:46" s="50" customFormat="1">
      <c r="A1188" s="84"/>
      <c r="B1188" s="75"/>
      <c r="C1188" s="76"/>
      <c r="D1188" s="77"/>
      <c r="E1188" s="73" t="str">
        <f t="shared" si="57"/>
        <v/>
      </c>
      <c r="F1188" s="79"/>
      <c r="G1188" s="80"/>
      <c r="H1188" s="50" t="str">
        <f>IFERROR(IF(VLOOKUP(F1188,'Aircraft list'!$A$4:$T$59, 3,FALSE)="YES", "ME", "SE" )," ")</f>
        <v xml:space="preserve"> </v>
      </c>
      <c r="I1188" s="80"/>
      <c r="J1188" s="81" t="str">
        <f ca="1">IFERROR(IF(AND(
MOD(C1188-fctlontodouble(VLOOKUP(B1188,#REF!,4,FALSE))/360,1)&gt;=MOD((((MID((MID((IF(ISERR(A1188),"",fctsoleil(A1188,fctlattodouble(VLOOKUP(B1188,#REF!,3,FALSE)),fctlontodouble(VLOOKUP(B1188,#REF!,4,FALSE)),FALSE))),1,4)),1,2))*60+MID((MID((IF(ISERR(A1188),"",fctsoleil(A1188,fctlattodouble(VLOOKUP(B1188,#REF!,3,FALSE)),fctlontodouble(VLOOKUP(B1188,#REF!,4,FALSE)),FALSE))),1,4)),3,4))/(60*24))-fctlontodouble(VLOOKUP(B1188,#REF!,4,FALSE))/360,1),
MOD(C1188-fctlontodouble(VLOOKUP(B1188,#REF!,4,FALSE))/360,1)&lt;MOD((((MID((MID((IF(ISERR(A1188),"",fctsoleil(A1188,fctlattodouble(VLOOKUP(B1188,#REF!,3,FALSE)),fctlontodouble(VLOOKUP(B1188,#REF!,4,FALSE)),FALSE))),7,4)),1,2))*60+MID((MID((IF(ISERR(A1188),"",fctsoleil(A1188,fctlattodouble(VLOOKUP(B1188,#REF!,3,FALSE)),fctlontodouble(VLOOKUP(B1188,#REF!,4,FALSE)),FALSE))),7,4)),3,4))/(60*24))-fctlontodouble(VLOOKUP(B1188,#REF!,4,FALSE))/360,1)
),1,""),"")</f>
        <v/>
      </c>
      <c r="K1188" s="82" t="str">
        <f t="shared" si="58"/>
        <v/>
      </c>
      <c r="L1188" s="79" t="str">
        <f ca="1">IFERROR(IF(AND(
MOD(E1188-fctlontodouble(VLOOKUP(D1188,#REF!,4,FALSE))/360,1)&gt;=MOD((((MID((MID((IF(ISERR(A1188),"",fctsoleil(A1188,fctlattodouble(VLOOKUP(D1188,#REF!,3,FALSE)),fctlontodouble(VLOOKUP(D1188,#REF!,4,FALSE)),FALSE))),1,4)),1,2))*60+MID((MID((IF(ISERR(A1188),"",fctsoleil(A1188,fctlattodouble(VLOOKUP(D1188,#REF!,3,FALSE)),fctlontodouble(VLOOKUP(D1188,#REF!,4,FALSE)),FALSE))),1,4)),3,4))/(60*24))-fctlontodouble(VLOOKUP(D1188,#REF!,4,FALSE))/360,1),
MOD(E1188-fctlontodouble(VLOOKUP(D1188,#REF!,4,FALSE))/360,1)&lt;MOD((((MID((MID((IF(ISERR(A1188),"",fctsoleil(A1188,fctlattodouble(VLOOKUP(D1188,#REF!,3,FALSE)),fctlontodouble(VLOOKUP(D1188,#REF!,4,FALSE)),FALSE))),7,4)),1,2))*60+MID((MID((IF(ISERR(A1188),"",fctsoleil(A1188,fctlattodouble(VLOOKUP(D1188,#REF!,3,FALSE)),fctlontodouble(VLOOKUP(D1188,#REF!,4,FALSE)),FALSE))),7,4)),3,4))/(60*24))-fctlontodouble(VLOOKUP(D1188,#REF!,4,FALSE))/360,1)
),1," "),"")</f>
        <v/>
      </c>
      <c r="M1188" s="79" t="str">
        <f t="shared" si="59"/>
        <v/>
      </c>
      <c r="N1188" s="94"/>
      <c r="O1188" s="83"/>
      <c r="P1188" s="95"/>
      <c r="Q1188" s="96"/>
      <c r="R1188" s="97" t="str">
        <f>IF(AND(A1188&lt;&gt;0,B1188&lt;&gt;0,D1188&lt;&gt;0,C1188&lt;&gt;0,N1188&lt;&gt;0),(vol_de_nuit(B1188,D1188,A1188,C1188,N1188/24)*24),"")</f>
        <v/>
      </c>
      <c r="S1188" s="98"/>
      <c r="T1188" s="95"/>
      <c r="U1188" s="99"/>
      <c r="V1188" s="100"/>
      <c r="W1188" s="101"/>
      <c r="X1188" s="116" t="str">
        <f>IFERROR(IF(AND(VLOOKUP($F1188,'Aircraft list'!$A$4:$G$39,2,FALSE)="YES",VLOOKUP($F1188,'Aircraft list'!$A$4:$G$39,4,FALSE)="YES"),T1188,""),"")</f>
        <v/>
      </c>
      <c r="Y1188" s="115" t="str">
        <f>IFERROR(IF(AND(VLOOKUP($F1188,'Aircraft list'!$A$4:$G$39,2,FALSE)="YES",VLOOKUP($F1188,'Aircraft list'!$A$4:$G$39,4,FALSE)="YES"),V1188,""),"")</f>
        <v/>
      </c>
      <c r="Z1188" s="116" t="str">
        <f>IFERROR(IF(AND(VLOOKUP($F1188,'Aircraft list'!$A$4:$G$39,3,FALSE)="YES",VLOOKUP($F1188,'Aircraft list'!$A$4:$G$39,4,FALSE)="YES"),T1188,""),"")</f>
        <v/>
      </c>
      <c r="AA1188" s="115" t="str">
        <f>IFERROR(IF(AND(VLOOKUP($F1188,'Aircraft list'!$A$4:$G$39,3,FALSE)="YES",VLOOKUP($F1188,'Aircraft list'!$A$4:$G$39,4,FALSE)="YES"),V1188,""),"")</f>
        <v/>
      </c>
      <c r="AB1188" s="116" t="str">
        <f>IFERROR(IF(AND(VLOOKUP($F1188,'Aircraft list'!$A$4:$G$39,2,FALSE)="YES",VLOOKUP($F1188,'Aircraft list'!$A$4:$G$39,6,FALSE)="YES"),T1188,""),"")</f>
        <v/>
      </c>
      <c r="AC1188" s="115" t="str">
        <f>IFERROR(IF(AND(VLOOKUP($F1188,'Aircraft list'!$A$4:$G$39,2,FALSE)="YES",VLOOKUP($F1188,'Aircraft list'!$A$4:$G$39,6,FALSE)="YES"),V1188,""),"")</f>
        <v/>
      </c>
      <c r="AD1188" s="116" t="str">
        <f>IFERROR(IF(AND(VLOOKUP($F1188,'Aircraft list'!$A$4:$G$39,3,FALSE)="YES",VLOOKUP($F1188,'Aircraft list'!$A$4:$G$39,6,FALSE)="YES"),T1188,""),"")</f>
        <v/>
      </c>
      <c r="AE1188" s="117" t="str">
        <f>IFERROR(IF(AND(VLOOKUP($F1188,'Aircraft list'!$A$4:$G$39,3,FALSE)="YES",VLOOKUP($F1188,'Aircraft list'!$A$4:$G$39,6,FALSE)="YES"),U1188,""),"")</f>
        <v/>
      </c>
      <c r="AF1188" s="115" t="str">
        <f>IFERROR(IF(AND(VLOOKUP($F1188,'Aircraft list'!$A$4:$G$39,3,FALSE)="YES",VLOOKUP($F1188,'Aircraft list'!$A$4:$G$39,6,FALSE)="YES"),V1188,""),"")</f>
        <v/>
      </c>
      <c r="AG1188" s="116" t="str">
        <f>IFERROR(IF(VLOOKUP($F1188,'Aircraft list'!$A$4:$G$39,5,FALSE)="YES",T1188,""),"")</f>
        <v/>
      </c>
      <c r="AH1188" s="117" t="str">
        <f>IFERROR(IF(VLOOKUP($F1188,'Aircraft list'!$A$4:$G$39,5,FALSE)="YES",U1188,""),"")</f>
        <v/>
      </c>
      <c r="AI1188" s="115" t="str">
        <f>IFERROR(IF(VLOOKUP($F1188,'Aircraft list'!$A$4:$G$39,5,FALSE)="YES",V1188,""),"")</f>
        <v/>
      </c>
      <c r="AJ1188" s="101"/>
      <c r="AK1188" s="101"/>
      <c r="AL1188" s="101"/>
      <c r="AM1188" s="102" t="str">
        <f>IFERROR(IF(VLOOKUP($F1188,'Aircraft list'!$A$4:$G$39,7,FALSE)="YES",N1188,""),"")</f>
        <v/>
      </c>
      <c r="AN1188" s="112"/>
      <c r="AO1188" s="101"/>
      <c r="AP1188" s="101"/>
      <c r="AQ1188" s="101"/>
      <c r="AR1188" s="111"/>
      <c r="AS1188" s="102"/>
      <c r="AT1188" s="102"/>
    </row>
    <row r="1189" spans="1:46" s="50" customFormat="1">
      <c r="A1189" s="84"/>
      <c r="B1189" s="75"/>
      <c r="C1189" s="76"/>
      <c r="D1189" s="77"/>
      <c r="E1189" s="73" t="str">
        <f t="shared" si="57"/>
        <v/>
      </c>
      <c r="F1189" s="79"/>
      <c r="G1189" s="80"/>
      <c r="H1189" s="50" t="str">
        <f>IFERROR(IF(VLOOKUP(F1189,'Aircraft list'!$A$4:$T$59, 3,FALSE)="YES", "ME", "SE" )," ")</f>
        <v xml:space="preserve"> </v>
      </c>
      <c r="I1189" s="80"/>
      <c r="J1189" s="81" t="str">
        <f ca="1">IFERROR(IF(AND(
MOD(C1189-fctlontodouble(VLOOKUP(B1189,#REF!,4,FALSE))/360,1)&gt;=MOD((((MID((MID((IF(ISERR(A1189),"",fctsoleil(A1189,fctlattodouble(VLOOKUP(B1189,#REF!,3,FALSE)),fctlontodouble(VLOOKUP(B1189,#REF!,4,FALSE)),FALSE))),1,4)),1,2))*60+MID((MID((IF(ISERR(A1189),"",fctsoleil(A1189,fctlattodouble(VLOOKUP(B1189,#REF!,3,FALSE)),fctlontodouble(VLOOKUP(B1189,#REF!,4,FALSE)),FALSE))),1,4)),3,4))/(60*24))-fctlontodouble(VLOOKUP(B1189,#REF!,4,FALSE))/360,1),
MOD(C1189-fctlontodouble(VLOOKUP(B1189,#REF!,4,FALSE))/360,1)&lt;MOD((((MID((MID((IF(ISERR(A1189),"",fctsoleil(A1189,fctlattodouble(VLOOKUP(B1189,#REF!,3,FALSE)),fctlontodouble(VLOOKUP(B1189,#REF!,4,FALSE)),FALSE))),7,4)),1,2))*60+MID((MID((IF(ISERR(A1189),"",fctsoleil(A1189,fctlattodouble(VLOOKUP(B1189,#REF!,3,FALSE)),fctlontodouble(VLOOKUP(B1189,#REF!,4,FALSE)),FALSE))),7,4)),3,4))/(60*24))-fctlontodouble(VLOOKUP(B1189,#REF!,4,FALSE))/360,1)
),1,""),"")</f>
        <v/>
      </c>
      <c r="K1189" s="82" t="str">
        <f t="shared" si="58"/>
        <v/>
      </c>
      <c r="L1189" s="79" t="str">
        <f ca="1">IFERROR(IF(AND(
MOD(E1189-fctlontodouble(VLOOKUP(D1189,#REF!,4,FALSE))/360,1)&gt;=MOD((((MID((MID((IF(ISERR(A1189),"",fctsoleil(A1189,fctlattodouble(VLOOKUP(D1189,#REF!,3,FALSE)),fctlontodouble(VLOOKUP(D1189,#REF!,4,FALSE)),FALSE))),1,4)),1,2))*60+MID((MID((IF(ISERR(A1189),"",fctsoleil(A1189,fctlattodouble(VLOOKUP(D1189,#REF!,3,FALSE)),fctlontodouble(VLOOKUP(D1189,#REF!,4,FALSE)),FALSE))),1,4)),3,4))/(60*24))-fctlontodouble(VLOOKUP(D1189,#REF!,4,FALSE))/360,1),
MOD(E1189-fctlontodouble(VLOOKUP(D1189,#REF!,4,FALSE))/360,1)&lt;MOD((((MID((MID((IF(ISERR(A1189),"",fctsoleil(A1189,fctlattodouble(VLOOKUP(D1189,#REF!,3,FALSE)),fctlontodouble(VLOOKUP(D1189,#REF!,4,FALSE)),FALSE))),7,4)),1,2))*60+MID((MID((IF(ISERR(A1189),"",fctsoleil(A1189,fctlattodouble(VLOOKUP(D1189,#REF!,3,FALSE)),fctlontodouble(VLOOKUP(D1189,#REF!,4,FALSE)),FALSE))),7,4)),3,4))/(60*24))-fctlontodouble(VLOOKUP(D1189,#REF!,4,FALSE))/360,1)
),1," "),"")</f>
        <v/>
      </c>
      <c r="M1189" s="79" t="str">
        <f t="shared" si="59"/>
        <v/>
      </c>
      <c r="N1189" s="94"/>
      <c r="O1189" s="83"/>
      <c r="P1189" s="95"/>
      <c r="Q1189" s="96"/>
      <c r="R1189" s="97" t="str">
        <f>IF(AND(A1189&lt;&gt;0,B1189&lt;&gt;0,D1189&lt;&gt;0,C1189&lt;&gt;0,N1189&lt;&gt;0),(vol_de_nuit(B1189,D1189,A1189,C1189,N1189/24)*24),"")</f>
        <v/>
      </c>
      <c r="S1189" s="98"/>
      <c r="T1189" s="95"/>
      <c r="U1189" s="99"/>
      <c r="V1189" s="100"/>
      <c r="W1189" s="101"/>
      <c r="X1189" s="116" t="str">
        <f>IFERROR(IF(AND(VLOOKUP($F1189,'Aircraft list'!$A$4:$G$39,2,FALSE)="YES",VLOOKUP($F1189,'Aircraft list'!$A$4:$G$39,4,FALSE)="YES"),T1189,""),"")</f>
        <v/>
      </c>
      <c r="Y1189" s="115" t="str">
        <f>IFERROR(IF(AND(VLOOKUP($F1189,'Aircraft list'!$A$4:$G$39,2,FALSE)="YES",VLOOKUP($F1189,'Aircraft list'!$A$4:$G$39,4,FALSE)="YES"),V1189,""),"")</f>
        <v/>
      </c>
      <c r="Z1189" s="116" t="str">
        <f>IFERROR(IF(AND(VLOOKUP($F1189,'Aircraft list'!$A$4:$G$39,3,FALSE)="YES",VLOOKUP($F1189,'Aircraft list'!$A$4:$G$39,4,FALSE)="YES"),T1189,""),"")</f>
        <v/>
      </c>
      <c r="AA1189" s="115" t="str">
        <f>IFERROR(IF(AND(VLOOKUP($F1189,'Aircraft list'!$A$4:$G$39,3,FALSE)="YES",VLOOKUP($F1189,'Aircraft list'!$A$4:$G$39,4,FALSE)="YES"),V1189,""),"")</f>
        <v/>
      </c>
      <c r="AB1189" s="116" t="str">
        <f>IFERROR(IF(AND(VLOOKUP($F1189,'Aircraft list'!$A$4:$G$39,2,FALSE)="YES",VLOOKUP($F1189,'Aircraft list'!$A$4:$G$39,6,FALSE)="YES"),T1189,""),"")</f>
        <v/>
      </c>
      <c r="AC1189" s="115" t="str">
        <f>IFERROR(IF(AND(VLOOKUP($F1189,'Aircraft list'!$A$4:$G$39,2,FALSE)="YES",VLOOKUP($F1189,'Aircraft list'!$A$4:$G$39,6,FALSE)="YES"),V1189,""),"")</f>
        <v/>
      </c>
      <c r="AD1189" s="116" t="str">
        <f>IFERROR(IF(AND(VLOOKUP($F1189,'Aircraft list'!$A$4:$G$39,3,FALSE)="YES",VLOOKUP($F1189,'Aircraft list'!$A$4:$G$39,6,FALSE)="YES"),T1189,""),"")</f>
        <v/>
      </c>
      <c r="AE1189" s="117" t="str">
        <f>IFERROR(IF(AND(VLOOKUP($F1189,'Aircraft list'!$A$4:$G$39,3,FALSE)="YES",VLOOKUP($F1189,'Aircraft list'!$A$4:$G$39,6,FALSE)="YES"),U1189,""),"")</f>
        <v/>
      </c>
      <c r="AF1189" s="115" t="str">
        <f>IFERROR(IF(AND(VLOOKUP($F1189,'Aircraft list'!$A$4:$G$39,3,FALSE)="YES",VLOOKUP($F1189,'Aircraft list'!$A$4:$G$39,6,FALSE)="YES"),V1189,""),"")</f>
        <v/>
      </c>
      <c r="AG1189" s="116" t="str">
        <f>IFERROR(IF(VLOOKUP($F1189,'Aircraft list'!$A$4:$G$39,5,FALSE)="YES",T1189,""),"")</f>
        <v/>
      </c>
      <c r="AH1189" s="117" t="str">
        <f>IFERROR(IF(VLOOKUP($F1189,'Aircraft list'!$A$4:$G$39,5,FALSE)="YES",U1189,""),"")</f>
        <v/>
      </c>
      <c r="AI1189" s="115" t="str">
        <f>IFERROR(IF(VLOOKUP($F1189,'Aircraft list'!$A$4:$G$39,5,FALSE)="YES",V1189,""),"")</f>
        <v/>
      </c>
      <c r="AJ1189" s="101"/>
      <c r="AK1189" s="101"/>
      <c r="AL1189" s="101"/>
      <c r="AM1189" s="102" t="str">
        <f>IFERROR(IF(VLOOKUP($F1189,'Aircraft list'!$A$4:$G$39,7,FALSE)="YES",N1189,""),"")</f>
        <v/>
      </c>
      <c r="AN1189" s="112"/>
      <c r="AO1189" s="101"/>
      <c r="AP1189" s="101"/>
      <c r="AQ1189" s="101"/>
      <c r="AR1189" s="111"/>
      <c r="AS1189" s="102"/>
      <c r="AT1189" s="102"/>
    </row>
    <row r="1190" spans="1:46" s="50" customFormat="1">
      <c r="A1190" s="84"/>
      <c r="B1190" s="75"/>
      <c r="C1190" s="76"/>
      <c r="D1190" s="77"/>
      <c r="E1190" s="73" t="str">
        <f t="shared" si="57"/>
        <v/>
      </c>
      <c r="F1190" s="79"/>
      <c r="G1190" s="80"/>
      <c r="H1190" s="50" t="str">
        <f>IFERROR(IF(VLOOKUP(F1190,'Aircraft list'!$A$4:$T$59, 3,FALSE)="YES", "ME", "SE" )," ")</f>
        <v xml:space="preserve"> </v>
      </c>
      <c r="I1190" s="80"/>
      <c r="J1190" s="81" t="str">
        <f ca="1">IFERROR(IF(AND(
MOD(C1190-fctlontodouble(VLOOKUP(B1190,#REF!,4,FALSE))/360,1)&gt;=MOD((((MID((MID((IF(ISERR(A1190),"",fctsoleil(A1190,fctlattodouble(VLOOKUP(B1190,#REF!,3,FALSE)),fctlontodouble(VLOOKUP(B1190,#REF!,4,FALSE)),FALSE))),1,4)),1,2))*60+MID((MID((IF(ISERR(A1190),"",fctsoleil(A1190,fctlattodouble(VLOOKUP(B1190,#REF!,3,FALSE)),fctlontodouble(VLOOKUP(B1190,#REF!,4,FALSE)),FALSE))),1,4)),3,4))/(60*24))-fctlontodouble(VLOOKUP(B1190,#REF!,4,FALSE))/360,1),
MOD(C1190-fctlontodouble(VLOOKUP(B1190,#REF!,4,FALSE))/360,1)&lt;MOD((((MID((MID((IF(ISERR(A1190),"",fctsoleil(A1190,fctlattodouble(VLOOKUP(B1190,#REF!,3,FALSE)),fctlontodouble(VLOOKUP(B1190,#REF!,4,FALSE)),FALSE))),7,4)),1,2))*60+MID((MID((IF(ISERR(A1190),"",fctsoleil(A1190,fctlattodouble(VLOOKUP(B1190,#REF!,3,FALSE)),fctlontodouble(VLOOKUP(B1190,#REF!,4,FALSE)),FALSE))),7,4)),3,4))/(60*24))-fctlontodouble(VLOOKUP(B1190,#REF!,4,FALSE))/360,1)
),1,""),"")</f>
        <v/>
      </c>
      <c r="K1190" s="82" t="str">
        <f t="shared" si="58"/>
        <v/>
      </c>
      <c r="L1190" s="79" t="str">
        <f ca="1">IFERROR(IF(AND(
MOD(E1190-fctlontodouble(VLOOKUP(D1190,#REF!,4,FALSE))/360,1)&gt;=MOD((((MID((MID((IF(ISERR(A1190),"",fctsoleil(A1190,fctlattodouble(VLOOKUP(D1190,#REF!,3,FALSE)),fctlontodouble(VLOOKUP(D1190,#REF!,4,FALSE)),FALSE))),1,4)),1,2))*60+MID((MID((IF(ISERR(A1190),"",fctsoleil(A1190,fctlattodouble(VLOOKUP(D1190,#REF!,3,FALSE)),fctlontodouble(VLOOKUP(D1190,#REF!,4,FALSE)),FALSE))),1,4)),3,4))/(60*24))-fctlontodouble(VLOOKUP(D1190,#REF!,4,FALSE))/360,1),
MOD(E1190-fctlontodouble(VLOOKUP(D1190,#REF!,4,FALSE))/360,1)&lt;MOD((((MID((MID((IF(ISERR(A1190),"",fctsoleil(A1190,fctlattodouble(VLOOKUP(D1190,#REF!,3,FALSE)),fctlontodouble(VLOOKUP(D1190,#REF!,4,FALSE)),FALSE))),7,4)),1,2))*60+MID((MID((IF(ISERR(A1190),"",fctsoleil(A1190,fctlattodouble(VLOOKUP(D1190,#REF!,3,FALSE)),fctlontodouble(VLOOKUP(D1190,#REF!,4,FALSE)),FALSE))),7,4)),3,4))/(60*24))-fctlontodouble(VLOOKUP(D1190,#REF!,4,FALSE))/360,1)
),1," "),"")</f>
        <v/>
      </c>
      <c r="M1190" s="79" t="str">
        <f t="shared" si="59"/>
        <v/>
      </c>
      <c r="N1190" s="94"/>
      <c r="O1190" s="83"/>
      <c r="P1190" s="95"/>
      <c r="Q1190" s="96"/>
      <c r="R1190" s="97" t="str">
        <f>IF(AND(A1190&lt;&gt;0,B1190&lt;&gt;0,D1190&lt;&gt;0,C1190&lt;&gt;0,N1190&lt;&gt;0),(vol_de_nuit(B1190,D1190,A1190,C1190,N1190/24)*24),"")</f>
        <v/>
      </c>
      <c r="S1190" s="98"/>
      <c r="T1190" s="95"/>
      <c r="U1190" s="99"/>
      <c r="V1190" s="100"/>
      <c r="W1190" s="101"/>
      <c r="X1190" s="116" t="str">
        <f>IFERROR(IF(AND(VLOOKUP($F1190,'Aircraft list'!$A$4:$G$39,2,FALSE)="YES",VLOOKUP($F1190,'Aircraft list'!$A$4:$G$39,4,FALSE)="YES"),T1190,""),"")</f>
        <v/>
      </c>
      <c r="Y1190" s="115" t="str">
        <f>IFERROR(IF(AND(VLOOKUP($F1190,'Aircraft list'!$A$4:$G$39,2,FALSE)="YES",VLOOKUP($F1190,'Aircraft list'!$A$4:$G$39,4,FALSE)="YES"),V1190,""),"")</f>
        <v/>
      </c>
      <c r="Z1190" s="116" t="str">
        <f>IFERROR(IF(AND(VLOOKUP($F1190,'Aircraft list'!$A$4:$G$39,3,FALSE)="YES",VLOOKUP($F1190,'Aircraft list'!$A$4:$G$39,4,FALSE)="YES"),T1190,""),"")</f>
        <v/>
      </c>
      <c r="AA1190" s="115" t="str">
        <f>IFERROR(IF(AND(VLOOKUP($F1190,'Aircraft list'!$A$4:$G$39,3,FALSE)="YES",VLOOKUP($F1190,'Aircraft list'!$A$4:$G$39,4,FALSE)="YES"),V1190,""),"")</f>
        <v/>
      </c>
      <c r="AB1190" s="116" t="str">
        <f>IFERROR(IF(AND(VLOOKUP($F1190,'Aircraft list'!$A$4:$G$39,2,FALSE)="YES",VLOOKUP($F1190,'Aircraft list'!$A$4:$G$39,6,FALSE)="YES"),T1190,""),"")</f>
        <v/>
      </c>
      <c r="AC1190" s="115" t="str">
        <f>IFERROR(IF(AND(VLOOKUP($F1190,'Aircraft list'!$A$4:$G$39,2,FALSE)="YES",VLOOKUP($F1190,'Aircraft list'!$A$4:$G$39,6,FALSE)="YES"),V1190,""),"")</f>
        <v/>
      </c>
      <c r="AD1190" s="116" t="str">
        <f>IFERROR(IF(AND(VLOOKUP($F1190,'Aircraft list'!$A$4:$G$39,3,FALSE)="YES",VLOOKUP($F1190,'Aircraft list'!$A$4:$G$39,6,FALSE)="YES"),T1190,""),"")</f>
        <v/>
      </c>
      <c r="AE1190" s="117" t="str">
        <f>IFERROR(IF(AND(VLOOKUP($F1190,'Aircraft list'!$A$4:$G$39,3,FALSE)="YES",VLOOKUP($F1190,'Aircraft list'!$A$4:$G$39,6,FALSE)="YES"),U1190,""),"")</f>
        <v/>
      </c>
      <c r="AF1190" s="115" t="str">
        <f>IFERROR(IF(AND(VLOOKUP($F1190,'Aircraft list'!$A$4:$G$39,3,FALSE)="YES",VLOOKUP($F1190,'Aircraft list'!$A$4:$G$39,6,FALSE)="YES"),V1190,""),"")</f>
        <v/>
      </c>
      <c r="AG1190" s="116" t="str">
        <f>IFERROR(IF(VLOOKUP($F1190,'Aircraft list'!$A$4:$G$39,5,FALSE)="YES",T1190,""),"")</f>
        <v/>
      </c>
      <c r="AH1190" s="117" t="str">
        <f>IFERROR(IF(VLOOKUP($F1190,'Aircraft list'!$A$4:$G$39,5,FALSE)="YES",U1190,""),"")</f>
        <v/>
      </c>
      <c r="AI1190" s="115" t="str">
        <f>IFERROR(IF(VLOOKUP($F1190,'Aircraft list'!$A$4:$G$39,5,FALSE)="YES",V1190,""),"")</f>
        <v/>
      </c>
      <c r="AJ1190" s="101"/>
      <c r="AK1190" s="101"/>
      <c r="AL1190" s="101"/>
      <c r="AM1190" s="102" t="str">
        <f>IFERROR(IF(VLOOKUP($F1190,'Aircraft list'!$A$4:$G$39,7,FALSE)="YES",N1190,""),"")</f>
        <v/>
      </c>
      <c r="AN1190" s="112"/>
      <c r="AO1190" s="101"/>
      <c r="AP1190" s="101"/>
      <c r="AQ1190" s="101"/>
      <c r="AR1190" s="111"/>
      <c r="AS1190" s="102"/>
      <c r="AT1190" s="102"/>
    </row>
    <row r="1191" spans="1:46" s="50" customFormat="1">
      <c r="A1191" s="84"/>
      <c r="B1191" s="75"/>
      <c r="C1191" s="76"/>
      <c r="D1191" s="77"/>
      <c r="E1191" s="73" t="str">
        <f t="shared" si="57"/>
        <v/>
      </c>
      <c r="F1191" s="79"/>
      <c r="G1191" s="80"/>
      <c r="H1191" s="50" t="str">
        <f>IFERROR(IF(VLOOKUP(F1191,'Aircraft list'!$A$4:$T$59, 3,FALSE)="YES", "ME", "SE" )," ")</f>
        <v xml:space="preserve"> </v>
      </c>
      <c r="I1191" s="80"/>
      <c r="J1191" s="81" t="str">
        <f ca="1">IFERROR(IF(AND(
MOD(C1191-fctlontodouble(VLOOKUP(B1191,#REF!,4,FALSE))/360,1)&gt;=MOD((((MID((MID((IF(ISERR(A1191),"",fctsoleil(A1191,fctlattodouble(VLOOKUP(B1191,#REF!,3,FALSE)),fctlontodouble(VLOOKUP(B1191,#REF!,4,FALSE)),FALSE))),1,4)),1,2))*60+MID((MID((IF(ISERR(A1191),"",fctsoleil(A1191,fctlattodouble(VLOOKUP(B1191,#REF!,3,FALSE)),fctlontodouble(VLOOKUP(B1191,#REF!,4,FALSE)),FALSE))),1,4)),3,4))/(60*24))-fctlontodouble(VLOOKUP(B1191,#REF!,4,FALSE))/360,1),
MOD(C1191-fctlontodouble(VLOOKUP(B1191,#REF!,4,FALSE))/360,1)&lt;MOD((((MID((MID((IF(ISERR(A1191),"",fctsoleil(A1191,fctlattodouble(VLOOKUP(B1191,#REF!,3,FALSE)),fctlontodouble(VLOOKUP(B1191,#REF!,4,FALSE)),FALSE))),7,4)),1,2))*60+MID((MID((IF(ISERR(A1191),"",fctsoleil(A1191,fctlattodouble(VLOOKUP(B1191,#REF!,3,FALSE)),fctlontodouble(VLOOKUP(B1191,#REF!,4,FALSE)),FALSE))),7,4)),3,4))/(60*24))-fctlontodouble(VLOOKUP(B1191,#REF!,4,FALSE))/360,1)
),1,""),"")</f>
        <v/>
      </c>
      <c r="K1191" s="82" t="str">
        <f t="shared" si="58"/>
        <v/>
      </c>
      <c r="L1191" s="79" t="str">
        <f ca="1">IFERROR(IF(AND(
MOD(E1191-fctlontodouble(VLOOKUP(D1191,#REF!,4,FALSE))/360,1)&gt;=MOD((((MID((MID((IF(ISERR(A1191),"",fctsoleil(A1191,fctlattodouble(VLOOKUP(D1191,#REF!,3,FALSE)),fctlontodouble(VLOOKUP(D1191,#REF!,4,FALSE)),FALSE))),1,4)),1,2))*60+MID((MID((IF(ISERR(A1191),"",fctsoleil(A1191,fctlattodouble(VLOOKUP(D1191,#REF!,3,FALSE)),fctlontodouble(VLOOKUP(D1191,#REF!,4,FALSE)),FALSE))),1,4)),3,4))/(60*24))-fctlontodouble(VLOOKUP(D1191,#REF!,4,FALSE))/360,1),
MOD(E1191-fctlontodouble(VLOOKUP(D1191,#REF!,4,FALSE))/360,1)&lt;MOD((((MID((MID((IF(ISERR(A1191),"",fctsoleil(A1191,fctlattodouble(VLOOKUP(D1191,#REF!,3,FALSE)),fctlontodouble(VLOOKUP(D1191,#REF!,4,FALSE)),FALSE))),7,4)),1,2))*60+MID((MID((IF(ISERR(A1191),"",fctsoleil(A1191,fctlattodouble(VLOOKUP(D1191,#REF!,3,FALSE)),fctlontodouble(VLOOKUP(D1191,#REF!,4,FALSE)),FALSE))),7,4)),3,4))/(60*24))-fctlontodouble(VLOOKUP(D1191,#REF!,4,FALSE))/360,1)
),1," "),"")</f>
        <v/>
      </c>
      <c r="M1191" s="79" t="str">
        <f t="shared" si="59"/>
        <v/>
      </c>
      <c r="N1191" s="94"/>
      <c r="O1191" s="83"/>
      <c r="P1191" s="95"/>
      <c r="Q1191" s="96"/>
      <c r="R1191" s="97" t="str">
        <f>IF(AND(A1191&lt;&gt;0,B1191&lt;&gt;0,D1191&lt;&gt;0,C1191&lt;&gt;0,N1191&lt;&gt;0),(vol_de_nuit(B1191,D1191,A1191,C1191,N1191/24)*24),"")</f>
        <v/>
      </c>
      <c r="S1191" s="98"/>
      <c r="T1191" s="95"/>
      <c r="U1191" s="99"/>
      <c r="V1191" s="100"/>
      <c r="W1191" s="101"/>
      <c r="X1191" s="116" t="str">
        <f>IFERROR(IF(AND(VLOOKUP($F1191,'Aircraft list'!$A$4:$G$39,2,FALSE)="YES",VLOOKUP($F1191,'Aircraft list'!$A$4:$G$39,4,FALSE)="YES"),T1191,""),"")</f>
        <v/>
      </c>
      <c r="Y1191" s="115" t="str">
        <f>IFERROR(IF(AND(VLOOKUP($F1191,'Aircraft list'!$A$4:$G$39,2,FALSE)="YES",VLOOKUP($F1191,'Aircraft list'!$A$4:$G$39,4,FALSE)="YES"),V1191,""),"")</f>
        <v/>
      </c>
      <c r="Z1191" s="116" t="str">
        <f>IFERROR(IF(AND(VLOOKUP($F1191,'Aircraft list'!$A$4:$G$39,3,FALSE)="YES",VLOOKUP($F1191,'Aircraft list'!$A$4:$G$39,4,FALSE)="YES"),T1191,""),"")</f>
        <v/>
      </c>
      <c r="AA1191" s="115" t="str">
        <f>IFERROR(IF(AND(VLOOKUP($F1191,'Aircraft list'!$A$4:$G$39,3,FALSE)="YES",VLOOKUP($F1191,'Aircraft list'!$A$4:$G$39,4,FALSE)="YES"),V1191,""),"")</f>
        <v/>
      </c>
      <c r="AB1191" s="116" t="str">
        <f>IFERROR(IF(AND(VLOOKUP($F1191,'Aircraft list'!$A$4:$G$39,2,FALSE)="YES",VLOOKUP($F1191,'Aircraft list'!$A$4:$G$39,6,FALSE)="YES"),T1191,""),"")</f>
        <v/>
      </c>
      <c r="AC1191" s="115" t="str">
        <f>IFERROR(IF(AND(VLOOKUP($F1191,'Aircraft list'!$A$4:$G$39,2,FALSE)="YES",VLOOKUP($F1191,'Aircraft list'!$A$4:$G$39,6,FALSE)="YES"),V1191,""),"")</f>
        <v/>
      </c>
      <c r="AD1191" s="116" t="str">
        <f>IFERROR(IF(AND(VLOOKUP($F1191,'Aircraft list'!$A$4:$G$39,3,FALSE)="YES",VLOOKUP($F1191,'Aircraft list'!$A$4:$G$39,6,FALSE)="YES"),T1191,""),"")</f>
        <v/>
      </c>
      <c r="AE1191" s="117" t="str">
        <f>IFERROR(IF(AND(VLOOKUP($F1191,'Aircraft list'!$A$4:$G$39,3,FALSE)="YES",VLOOKUP($F1191,'Aircraft list'!$A$4:$G$39,6,FALSE)="YES"),U1191,""),"")</f>
        <v/>
      </c>
      <c r="AF1191" s="115" t="str">
        <f>IFERROR(IF(AND(VLOOKUP($F1191,'Aircraft list'!$A$4:$G$39,3,FALSE)="YES",VLOOKUP($F1191,'Aircraft list'!$A$4:$G$39,6,FALSE)="YES"),V1191,""),"")</f>
        <v/>
      </c>
      <c r="AG1191" s="116" t="str">
        <f>IFERROR(IF(VLOOKUP($F1191,'Aircraft list'!$A$4:$G$39,5,FALSE)="YES",T1191,""),"")</f>
        <v/>
      </c>
      <c r="AH1191" s="117" t="str">
        <f>IFERROR(IF(VLOOKUP($F1191,'Aircraft list'!$A$4:$G$39,5,FALSE)="YES",U1191,""),"")</f>
        <v/>
      </c>
      <c r="AI1191" s="115" t="str">
        <f>IFERROR(IF(VLOOKUP($F1191,'Aircraft list'!$A$4:$G$39,5,FALSE)="YES",V1191,""),"")</f>
        <v/>
      </c>
      <c r="AJ1191" s="101"/>
      <c r="AK1191" s="101"/>
      <c r="AL1191" s="101"/>
      <c r="AM1191" s="102" t="str">
        <f>IFERROR(IF(VLOOKUP($F1191,'Aircraft list'!$A$4:$G$39,7,FALSE)="YES",N1191,""),"")</f>
        <v/>
      </c>
      <c r="AN1191" s="112"/>
      <c r="AO1191" s="101"/>
      <c r="AP1191" s="101"/>
      <c r="AQ1191" s="101"/>
      <c r="AR1191" s="111"/>
      <c r="AS1191" s="102"/>
      <c r="AT1191" s="102"/>
    </row>
    <row r="1192" spans="1:46" s="50" customFormat="1">
      <c r="A1192" s="84"/>
      <c r="B1192" s="75"/>
      <c r="C1192" s="76"/>
      <c r="D1192" s="77"/>
      <c r="E1192" s="73" t="str">
        <f t="shared" si="57"/>
        <v/>
      </c>
      <c r="F1192" s="79"/>
      <c r="G1192" s="80"/>
      <c r="H1192" s="50" t="str">
        <f>IFERROR(IF(VLOOKUP(F1192,'Aircraft list'!$A$4:$T$59, 3,FALSE)="YES", "ME", "SE" )," ")</f>
        <v xml:space="preserve"> </v>
      </c>
      <c r="I1192" s="80"/>
      <c r="J1192" s="81" t="str">
        <f ca="1">IFERROR(IF(AND(
MOD(C1192-fctlontodouble(VLOOKUP(B1192,#REF!,4,FALSE))/360,1)&gt;=MOD((((MID((MID((IF(ISERR(A1192),"",fctsoleil(A1192,fctlattodouble(VLOOKUP(B1192,#REF!,3,FALSE)),fctlontodouble(VLOOKUP(B1192,#REF!,4,FALSE)),FALSE))),1,4)),1,2))*60+MID((MID((IF(ISERR(A1192),"",fctsoleil(A1192,fctlattodouble(VLOOKUP(B1192,#REF!,3,FALSE)),fctlontodouble(VLOOKUP(B1192,#REF!,4,FALSE)),FALSE))),1,4)),3,4))/(60*24))-fctlontodouble(VLOOKUP(B1192,#REF!,4,FALSE))/360,1),
MOD(C1192-fctlontodouble(VLOOKUP(B1192,#REF!,4,FALSE))/360,1)&lt;MOD((((MID((MID((IF(ISERR(A1192),"",fctsoleil(A1192,fctlattodouble(VLOOKUP(B1192,#REF!,3,FALSE)),fctlontodouble(VLOOKUP(B1192,#REF!,4,FALSE)),FALSE))),7,4)),1,2))*60+MID((MID((IF(ISERR(A1192),"",fctsoleil(A1192,fctlattodouble(VLOOKUP(B1192,#REF!,3,FALSE)),fctlontodouble(VLOOKUP(B1192,#REF!,4,FALSE)),FALSE))),7,4)),3,4))/(60*24))-fctlontodouble(VLOOKUP(B1192,#REF!,4,FALSE))/360,1)
),1,""),"")</f>
        <v/>
      </c>
      <c r="K1192" s="82" t="str">
        <f t="shared" si="58"/>
        <v/>
      </c>
      <c r="L1192" s="79" t="str">
        <f ca="1">IFERROR(IF(AND(
MOD(E1192-fctlontodouble(VLOOKUP(D1192,#REF!,4,FALSE))/360,1)&gt;=MOD((((MID((MID((IF(ISERR(A1192),"",fctsoleil(A1192,fctlattodouble(VLOOKUP(D1192,#REF!,3,FALSE)),fctlontodouble(VLOOKUP(D1192,#REF!,4,FALSE)),FALSE))),1,4)),1,2))*60+MID((MID((IF(ISERR(A1192),"",fctsoleil(A1192,fctlattodouble(VLOOKUP(D1192,#REF!,3,FALSE)),fctlontodouble(VLOOKUP(D1192,#REF!,4,FALSE)),FALSE))),1,4)),3,4))/(60*24))-fctlontodouble(VLOOKUP(D1192,#REF!,4,FALSE))/360,1),
MOD(E1192-fctlontodouble(VLOOKUP(D1192,#REF!,4,FALSE))/360,1)&lt;MOD((((MID((MID((IF(ISERR(A1192),"",fctsoleil(A1192,fctlattodouble(VLOOKUP(D1192,#REF!,3,FALSE)),fctlontodouble(VLOOKUP(D1192,#REF!,4,FALSE)),FALSE))),7,4)),1,2))*60+MID((MID((IF(ISERR(A1192),"",fctsoleil(A1192,fctlattodouble(VLOOKUP(D1192,#REF!,3,FALSE)),fctlontodouble(VLOOKUP(D1192,#REF!,4,FALSE)),FALSE))),7,4)),3,4))/(60*24))-fctlontodouble(VLOOKUP(D1192,#REF!,4,FALSE))/360,1)
),1," "),"")</f>
        <v/>
      </c>
      <c r="M1192" s="79" t="str">
        <f t="shared" si="59"/>
        <v/>
      </c>
      <c r="N1192" s="94"/>
      <c r="O1192" s="83"/>
      <c r="P1192" s="95"/>
      <c r="Q1192" s="96"/>
      <c r="R1192" s="97" t="str">
        <f>IF(AND(A1192&lt;&gt;0,B1192&lt;&gt;0,D1192&lt;&gt;0,C1192&lt;&gt;0,N1192&lt;&gt;0),(vol_de_nuit(B1192,D1192,A1192,C1192,N1192/24)*24),"")</f>
        <v/>
      </c>
      <c r="S1192" s="98"/>
      <c r="T1192" s="95"/>
      <c r="U1192" s="99"/>
      <c r="V1192" s="100"/>
      <c r="W1192" s="101"/>
      <c r="X1192" s="116" t="str">
        <f>IFERROR(IF(AND(VLOOKUP($F1192,'Aircraft list'!$A$4:$G$39,2,FALSE)="YES",VLOOKUP($F1192,'Aircraft list'!$A$4:$G$39,4,FALSE)="YES"),T1192,""),"")</f>
        <v/>
      </c>
      <c r="Y1192" s="115" t="str">
        <f>IFERROR(IF(AND(VLOOKUP($F1192,'Aircraft list'!$A$4:$G$39,2,FALSE)="YES",VLOOKUP($F1192,'Aircraft list'!$A$4:$G$39,4,FALSE)="YES"),V1192,""),"")</f>
        <v/>
      </c>
      <c r="Z1192" s="116" t="str">
        <f>IFERROR(IF(AND(VLOOKUP($F1192,'Aircraft list'!$A$4:$G$39,3,FALSE)="YES",VLOOKUP($F1192,'Aircraft list'!$A$4:$G$39,4,FALSE)="YES"),T1192,""),"")</f>
        <v/>
      </c>
      <c r="AA1192" s="115" t="str">
        <f>IFERROR(IF(AND(VLOOKUP($F1192,'Aircraft list'!$A$4:$G$39,3,FALSE)="YES",VLOOKUP($F1192,'Aircraft list'!$A$4:$G$39,4,FALSE)="YES"),V1192,""),"")</f>
        <v/>
      </c>
      <c r="AB1192" s="116" t="str">
        <f>IFERROR(IF(AND(VLOOKUP($F1192,'Aircraft list'!$A$4:$G$39,2,FALSE)="YES",VLOOKUP($F1192,'Aircraft list'!$A$4:$G$39,6,FALSE)="YES"),T1192,""),"")</f>
        <v/>
      </c>
      <c r="AC1192" s="115" t="str">
        <f>IFERROR(IF(AND(VLOOKUP($F1192,'Aircraft list'!$A$4:$G$39,2,FALSE)="YES",VLOOKUP($F1192,'Aircraft list'!$A$4:$G$39,6,FALSE)="YES"),V1192,""),"")</f>
        <v/>
      </c>
      <c r="AD1192" s="116" t="str">
        <f>IFERROR(IF(AND(VLOOKUP($F1192,'Aircraft list'!$A$4:$G$39,3,FALSE)="YES",VLOOKUP($F1192,'Aircraft list'!$A$4:$G$39,6,FALSE)="YES"),T1192,""),"")</f>
        <v/>
      </c>
      <c r="AE1192" s="117" t="str">
        <f>IFERROR(IF(AND(VLOOKUP($F1192,'Aircraft list'!$A$4:$G$39,3,FALSE)="YES",VLOOKUP($F1192,'Aircraft list'!$A$4:$G$39,6,FALSE)="YES"),U1192,""),"")</f>
        <v/>
      </c>
      <c r="AF1192" s="115" t="str">
        <f>IFERROR(IF(AND(VLOOKUP($F1192,'Aircraft list'!$A$4:$G$39,3,FALSE)="YES",VLOOKUP($F1192,'Aircraft list'!$A$4:$G$39,6,FALSE)="YES"),V1192,""),"")</f>
        <v/>
      </c>
      <c r="AG1192" s="116" t="str">
        <f>IFERROR(IF(VLOOKUP($F1192,'Aircraft list'!$A$4:$G$39,5,FALSE)="YES",T1192,""),"")</f>
        <v/>
      </c>
      <c r="AH1192" s="117" t="str">
        <f>IFERROR(IF(VLOOKUP($F1192,'Aircraft list'!$A$4:$G$39,5,FALSE)="YES",U1192,""),"")</f>
        <v/>
      </c>
      <c r="AI1192" s="115" t="str">
        <f>IFERROR(IF(VLOOKUP($F1192,'Aircraft list'!$A$4:$G$39,5,FALSE)="YES",V1192,""),"")</f>
        <v/>
      </c>
      <c r="AJ1192" s="101"/>
      <c r="AK1192" s="101"/>
      <c r="AL1192" s="101"/>
      <c r="AM1192" s="102" t="str">
        <f>IFERROR(IF(VLOOKUP($F1192,'Aircraft list'!$A$4:$G$39,7,FALSE)="YES",N1192,""),"")</f>
        <v/>
      </c>
      <c r="AN1192" s="112"/>
      <c r="AO1192" s="101"/>
      <c r="AP1192" s="101"/>
      <c r="AQ1192" s="101"/>
      <c r="AR1192" s="111"/>
      <c r="AS1192" s="102"/>
      <c r="AT1192" s="102"/>
    </row>
    <row r="1193" spans="1:46" s="50" customFormat="1">
      <c r="A1193" s="84"/>
      <c r="B1193" s="75"/>
      <c r="C1193" s="76"/>
      <c r="D1193" s="77"/>
      <c r="E1193" s="73" t="str">
        <f t="shared" si="57"/>
        <v/>
      </c>
      <c r="F1193" s="79"/>
      <c r="G1193" s="80"/>
      <c r="H1193" s="50" t="str">
        <f>IFERROR(IF(VLOOKUP(F1193,'Aircraft list'!$A$4:$T$59, 3,FALSE)="YES", "ME", "SE" )," ")</f>
        <v xml:space="preserve"> </v>
      </c>
      <c r="I1193" s="80"/>
      <c r="J1193" s="81" t="str">
        <f ca="1">IFERROR(IF(AND(
MOD(C1193-fctlontodouble(VLOOKUP(B1193,#REF!,4,FALSE))/360,1)&gt;=MOD((((MID((MID((IF(ISERR(A1193),"",fctsoleil(A1193,fctlattodouble(VLOOKUP(B1193,#REF!,3,FALSE)),fctlontodouble(VLOOKUP(B1193,#REF!,4,FALSE)),FALSE))),1,4)),1,2))*60+MID((MID((IF(ISERR(A1193),"",fctsoleil(A1193,fctlattodouble(VLOOKUP(B1193,#REF!,3,FALSE)),fctlontodouble(VLOOKUP(B1193,#REF!,4,FALSE)),FALSE))),1,4)),3,4))/(60*24))-fctlontodouble(VLOOKUP(B1193,#REF!,4,FALSE))/360,1),
MOD(C1193-fctlontodouble(VLOOKUP(B1193,#REF!,4,FALSE))/360,1)&lt;MOD((((MID((MID((IF(ISERR(A1193),"",fctsoleil(A1193,fctlattodouble(VLOOKUP(B1193,#REF!,3,FALSE)),fctlontodouble(VLOOKUP(B1193,#REF!,4,FALSE)),FALSE))),7,4)),1,2))*60+MID((MID((IF(ISERR(A1193),"",fctsoleil(A1193,fctlattodouble(VLOOKUP(B1193,#REF!,3,FALSE)),fctlontodouble(VLOOKUP(B1193,#REF!,4,FALSE)),FALSE))),7,4)),3,4))/(60*24))-fctlontodouble(VLOOKUP(B1193,#REF!,4,FALSE))/360,1)
),1,""),"")</f>
        <v/>
      </c>
      <c r="K1193" s="82" t="str">
        <f t="shared" si="58"/>
        <v/>
      </c>
      <c r="L1193" s="79" t="str">
        <f ca="1">IFERROR(IF(AND(
MOD(E1193-fctlontodouble(VLOOKUP(D1193,#REF!,4,FALSE))/360,1)&gt;=MOD((((MID((MID((IF(ISERR(A1193),"",fctsoleil(A1193,fctlattodouble(VLOOKUP(D1193,#REF!,3,FALSE)),fctlontodouble(VLOOKUP(D1193,#REF!,4,FALSE)),FALSE))),1,4)),1,2))*60+MID((MID((IF(ISERR(A1193),"",fctsoleil(A1193,fctlattodouble(VLOOKUP(D1193,#REF!,3,FALSE)),fctlontodouble(VLOOKUP(D1193,#REF!,4,FALSE)),FALSE))),1,4)),3,4))/(60*24))-fctlontodouble(VLOOKUP(D1193,#REF!,4,FALSE))/360,1),
MOD(E1193-fctlontodouble(VLOOKUP(D1193,#REF!,4,FALSE))/360,1)&lt;MOD((((MID((MID((IF(ISERR(A1193),"",fctsoleil(A1193,fctlattodouble(VLOOKUP(D1193,#REF!,3,FALSE)),fctlontodouble(VLOOKUP(D1193,#REF!,4,FALSE)),FALSE))),7,4)),1,2))*60+MID((MID((IF(ISERR(A1193),"",fctsoleil(A1193,fctlattodouble(VLOOKUP(D1193,#REF!,3,FALSE)),fctlontodouble(VLOOKUP(D1193,#REF!,4,FALSE)),FALSE))),7,4)),3,4))/(60*24))-fctlontodouble(VLOOKUP(D1193,#REF!,4,FALSE))/360,1)
),1," "),"")</f>
        <v/>
      </c>
      <c r="M1193" s="79" t="str">
        <f t="shared" si="59"/>
        <v/>
      </c>
      <c r="N1193" s="94"/>
      <c r="O1193" s="83"/>
      <c r="P1193" s="95"/>
      <c r="Q1193" s="96"/>
      <c r="R1193" s="97" t="str">
        <f>IF(AND(A1193&lt;&gt;0,B1193&lt;&gt;0,D1193&lt;&gt;0,C1193&lt;&gt;0,N1193&lt;&gt;0),(vol_de_nuit(B1193,D1193,A1193,C1193,N1193/24)*24),"")</f>
        <v/>
      </c>
      <c r="S1193" s="98"/>
      <c r="T1193" s="95"/>
      <c r="U1193" s="99"/>
      <c r="V1193" s="100"/>
      <c r="W1193" s="101"/>
      <c r="X1193" s="116" t="str">
        <f>IFERROR(IF(AND(VLOOKUP($F1193,'Aircraft list'!$A$4:$G$39,2,FALSE)="YES",VLOOKUP($F1193,'Aircraft list'!$A$4:$G$39,4,FALSE)="YES"),T1193,""),"")</f>
        <v/>
      </c>
      <c r="Y1193" s="115" t="str">
        <f>IFERROR(IF(AND(VLOOKUP($F1193,'Aircraft list'!$A$4:$G$39,2,FALSE)="YES",VLOOKUP($F1193,'Aircraft list'!$A$4:$G$39,4,FALSE)="YES"),V1193,""),"")</f>
        <v/>
      </c>
      <c r="Z1193" s="116" t="str">
        <f>IFERROR(IF(AND(VLOOKUP($F1193,'Aircraft list'!$A$4:$G$39,3,FALSE)="YES",VLOOKUP($F1193,'Aircraft list'!$A$4:$G$39,4,FALSE)="YES"),T1193,""),"")</f>
        <v/>
      </c>
      <c r="AA1193" s="115" t="str">
        <f>IFERROR(IF(AND(VLOOKUP($F1193,'Aircraft list'!$A$4:$G$39,3,FALSE)="YES",VLOOKUP($F1193,'Aircraft list'!$A$4:$G$39,4,FALSE)="YES"),V1193,""),"")</f>
        <v/>
      </c>
      <c r="AB1193" s="116" t="str">
        <f>IFERROR(IF(AND(VLOOKUP($F1193,'Aircraft list'!$A$4:$G$39,2,FALSE)="YES",VLOOKUP($F1193,'Aircraft list'!$A$4:$G$39,6,FALSE)="YES"),T1193,""),"")</f>
        <v/>
      </c>
      <c r="AC1193" s="115" t="str">
        <f>IFERROR(IF(AND(VLOOKUP($F1193,'Aircraft list'!$A$4:$G$39,2,FALSE)="YES",VLOOKUP($F1193,'Aircraft list'!$A$4:$G$39,6,FALSE)="YES"),V1193,""),"")</f>
        <v/>
      </c>
      <c r="AD1193" s="116" t="str">
        <f>IFERROR(IF(AND(VLOOKUP($F1193,'Aircraft list'!$A$4:$G$39,3,FALSE)="YES",VLOOKUP($F1193,'Aircraft list'!$A$4:$G$39,6,FALSE)="YES"),T1193,""),"")</f>
        <v/>
      </c>
      <c r="AE1193" s="117" t="str">
        <f>IFERROR(IF(AND(VLOOKUP($F1193,'Aircraft list'!$A$4:$G$39,3,FALSE)="YES",VLOOKUP($F1193,'Aircraft list'!$A$4:$G$39,6,FALSE)="YES"),U1193,""),"")</f>
        <v/>
      </c>
      <c r="AF1193" s="115" t="str">
        <f>IFERROR(IF(AND(VLOOKUP($F1193,'Aircraft list'!$A$4:$G$39,3,FALSE)="YES",VLOOKUP($F1193,'Aircraft list'!$A$4:$G$39,6,FALSE)="YES"),V1193,""),"")</f>
        <v/>
      </c>
      <c r="AG1193" s="116" t="str">
        <f>IFERROR(IF(VLOOKUP($F1193,'Aircraft list'!$A$4:$G$39,5,FALSE)="YES",T1193,""),"")</f>
        <v/>
      </c>
      <c r="AH1193" s="117" t="str">
        <f>IFERROR(IF(VLOOKUP($F1193,'Aircraft list'!$A$4:$G$39,5,FALSE)="YES",U1193,""),"")</f>
        <v/>
      </c>
      <c r="AI1193" s="115" t="str">
        <f>IFERROR(IF(VLOOKUP($F1193,'Aircraft list'!$A$4:$G$39,5,FALSE)="YES",V1193,""),"")</f>
        <v/>
      </c>
      <c r="AJ1193" s="101"/>
      <c r="AK1193" s="101"/>
      <c r="AL1193" s="101"/>
      <c r="AM1193" s="102" t="str">
        <f>IFERROR(IF(VLOOKUP($F1193,'Aircraft list'!$A$4:$G$39,7,FALSE)="YES",N1193,""),"")</f>
        <v/>
      </c>
      <c r="AN1193" s="112"/>
      <c r="AO1193" s="101"/>
      <c r="AP1193" s="101"/>
      <c r="AQ1193" s="101"/>
      <c r="AR1193" s="111"/>
      <c r="AS1193" s="102"/>
      <c r="AT1193" s="102"/>
    </row>
    <row r="1194" spans="1:46" s="50" customFormat="1">
      <c r="A1194" s="84"/>
      <c r="B1194" s="75"/>
      <c r="C1194" s="76"/>
      <c r="D1194" s="77"/>
      <c r="E1194" s="73" t="str">
        <f t="shared" si="57"/>
        <v/>
      </c>
      <c r="F1194" s="79"/>
      <c r="G1194" s="80"/>
      <c r="H1194" s="50" t="str">
        <f>IFERROR(IF(VLOOKUP(F1194,'Aircraft list'!$A$4:$T$59, 3,FALSE)="YES", "ME", "SE" )," ")</f>
        <v xml:space="preserve"> </v>
      </c>
      <c r="I1194" s="80"/>
      <c r="J1194" s="81" t="str">
        <f ca="1">IFERROR(IF(AND(
MOD(C1194-fctlontodouble(VLOOKUP(B1194,#REF!,4,FALSE))/360,1)&gt;=MOD((((MID((MID((IF(ISERR(A1194),"",fctsoleil(A1194,fctlattodouble(VLOOKUP(B1194,#REF!,3,FALSE)),fctlontodouble(VLOOKUP(B1194,#REF!,4,FALSE)),FALSE))),1,4)),1,2))*60+MID((MID((IF(ISERR(A1194),"",fctsoleil(A1194,fctlattodouble(VLOOKUP(B1194,#REF!,3,FALSE)),fctlontodouble(VLOOKUP(B1194,#REF!,4,FALSE)),FALSE))),1,4)),3,4))/(60*24))-fctlontodouble(VLOOKUP(B1194,#REF!,4,FALSE))/360,1),
MOD(C1194-fctlontodouble(VLOOKUP(B1194,#REF!,4,FALSE))/360,1)&lt;MOD((((MID((MID((IF(ISERR(A1194),"",fctsoleil(A1194,fctlattodouble(VLOOKUP(B1194,#REF!,3,FALSE)),fctlontodouble(VLOOKUP(B1194,#REF!,4,FALSE)),FALSE))),7,4)),1,2))*60+MID((MID((IF(ISERR(A1194),"",fctsoleil(A1194,fctlattodouble(VLOOKUP(B1194,#REF!,3,FALSE)),fctlontodouble(VLOOKUP(B1194,#REF!,4,FALSE)),FALSE))),7,4)),3,4))/(60*24))-fctlontodouble(VLOOKUP(B1194,#REF!,4,FALSE))/360,1)
),1,""),"")</f>
        <v/>
      </c>
      <c r="K1194" s="82" t="str">
        <f t="shared" si="58"/>
        <v/>
      </c>
      <c r="L1194" s="79" t="str">
        <f ca="1">IFERROR(IF(AND(
MOD(E1194-fctlontodouble(VLOOKUP(D1194,#REF!,4,FALSE))/360,1)&gt;=MOD((((MID((MID((IF(ISERR(A1194),"",fctsoleil(A1194,fctlattodouble(VLOOKUP(D1194,#REF!,3,FALSE)),fctlontodouble(VLOOKUP(D1194,#REF!,4,FALSE)),FALSE))),1,4)),1,2))*60+MID((MID((IF(ISERR(A1194),"",fctsoleil(A1194,fctlattodouble(VLOOKUP(D1194,#REF!,3,FALSE)),fctlontodouble(VLOOKUP(D1194,#REF!,4,FALSE)),FALSE))),1,4)),3,4))/(60*24))-fctlontodouble(VLOOKUP(D1194,#REF!,4,FALSE))/360,1),
MOD(E1194-fctlontodouble(VLOOKUP(D1194,#REF!,4,FALSE))/360,1)&lt;MOD((((MID((MID((IF(ISERR(A1194),"",fctsoleil(A1194,fctlattodouble(VLOOKUP(D1194,#REF!,3,FALSE)),fctlontodouble(VLOOKUP(D1194,#REF!,4,FALSE)),FALSE))),7,4)),1,2))*60+MID((MID((IF(ISERR(A1194),"",fctsoleil(A1194,fctlattodouble(VLOOKUP(D1194,#REF!,3,FALSE)),fctlontodouble(VLOOKUP(D1194,#REF!,4,FALSE)),FALSE))),7,4)),3,4))/(60*24))-fctlontodouble(VLOOKUP(D1194,#REF!,4,FALSE))/360,1)
),1," "),"")</f>
        <v/>
      </c>
      <c r="M1194" s="79" t="str">
        <f t="shared" si="59"/>
        <v/>
      </c>
      <c r="N1194" s="94"/>
      <c r="O1194" s="83"/>
      <c r="P1194" s="95"/>
      <c r="Q1194" s="96"/>
      <c r="R1194" s="97" t="str">
        <f>IF(AND(A1194&lt;&gt;0,B1194&lt;&gt;0,D1194&lt;&gt;0,C1194&lt;&gt;0,N1194&lt;&gt;0),(vol_de_nuit(B1194,D1194,A1194,C1194,N1194/24)*24),"")</f>
        <v/>
      </c>
      <c r="S1194" s="98"/>
      <c r="T1194" s="95"/>
      <c r="U1194" s="99"/>
      <c r="V1194" s="100"/>
      <c r="W1194" s="101"/>
      <c r="X1194" s="116" t="str">
        <f>IFERROR(IF(AND(VLOOKUP($F1194,'Aircraft list'!$A$4:$G$39,2,FALSE)="YES",VLOOKUP($F1194,'Aircraft list'!$A$4:$G$39,4,FALSE)="YES"),T1194,""),"")</f>
        <v/>
      </c>
      <c r="Y1194" s="115" t="str">
        <f>IFERROR(IF(AND(VLOOKUP($F1194,'Aircraft list'!$A$4:$G$39,2,FALSE)="YES",VLOOKUP($F1194,'Aircraft list'!$A$4:$G$39,4,FALSE)="YES"),V1194,""),"")</f>
        <v/>
      </c>
      <c r="Z1194" s="116" t="str">
        <f>IFERROR(IF(AND(VLOOKUP($F1194,'Aircraft list'!$A$4:$G$39,3,FALSE)="YES",VLOOKUP($F1194,'Aircraft list'!$A$4:$G$39,4,FALSE)="YES"),T1194,""),"")</f>
        <v/>
      </c>
      <c r="AA1194" s="115" t="str">
        <f>IFERROR(IF(AND(VLOOKUP($F1194,'Aircraft list'!$A$4:$G$39,3,FALSE)="YES",VLOOKUP($F1194,'Aircraft list'!$A$4:$G$39,4,FALSE)="YES"),V1194,""),"")</f>
        <v/>
      </c>
      <c r="AB1194" s="116" t="str">
        <f>IFERROR(IF(AND(VLOOKUP($F1194,'Aircraft list'!$A$4:$G$39,2,FALSE)="YES",VLOOKUP($F1194,'Aircraft list'!$A$4:$G$39,6,FALSE)="YES"),T1194,""),"")</f>
        <v/>
      </c>
      <c r="AC1194" s="115" t="str">
        <f>IFERROR(IF(AND(VLOOKUP($F1194,'Aircraft list'!$A$4:$G$39,2,FALSE)="YES",VLOOKUP($F1194,'Aircraft list'!$A$4:$G$39,6,FALSE)="YES"),V1194,""),"")</f>
        <v/>
      </c>
      <c r="AD1194" s="116" t="str">
        <f>IFERROR(IF(AND(VLOOKUP($F1194,'Aircraft list'!$A$4:$G$39,3,FALSE)="YES",VLOOKUP($F1194,'Aircraft list'!$A$4:$G$39,6,FALSE)="YES"),T1194,""),"")</f>
        <v/>
      </c>
      <c r="AE1194" s="117" t="str">
        <f>IFERROR(IF(AND(VLOOKUP($F1194,'Aircraft list'!$A$4:$G$39,3,FALSE)="YES",VLOOKUP($F1194,'Aircraft list'!$A$4:$G$39,6,FALSE)="YES"),U1194,""),"")</f>
        <v/>
      </c>
      <c r="AF1194" s="115" t="str">
        <f>IFERROR(IF(AND(VLOOKUP($F1194,'Aircraft list'!$A$4:$G$39,3,FALSE)="YES",VLOOKUP($F1194,'Aircraft list'!$A$4:$G$39,6,FALSE)="YES"),V1194,""),"")</f>
        <v/>
      </c>
      <c r="AG1194" s="116" t="str">
        <f>IFERROR(IF(VLOOKUP($F1194,'Aircraft list'!$A$4:$G$39,5,FALSE)="YES",T1194,""),"")</f>
        <v/>
      </c>
      <c r="AH1194" s="117" t="str">
        <f>IFERROR(IF(VLOOKUP($F1194,'Aircraft list'!$A$4:$G$39,5,FALSE)="YES",U1194,""),"")</f>
        <v/>
      </c>
      <c r="AI1194" s="115" t="str">
        <f>IFERROR(IF(VLOOKUP($F1194,'Aircraft list'!$A$4:$G$39,5,FALSE)="YES",V1194,""),"")</f>
        <v/>
      </c>
      <c r="AJ1194" s="101"/>
      <c r="AK1194" s="101"/>
      <c r="AL1194" s="101"/>
      <c r="AM1194" s="102" t="str">
        <f>IFERROR(IF(VLOOKUP($F1194,'Aircraft list'!$A$4:$G$39,7,FALSE)="YES",N1194,""),"")</f>
        <v/>
      </c>
      <c r="AN1194" s="112"/>
      <c r="AO1194" s="101"/>
      <c r="AP1194" s="101"/>
      <c r="AQ1194" s="101"/>
      <c r="AR1194" s="111"/>
      <c r="AS1194" s="102"/>
      <c r="AT1194" s="102"/>
    </row>
    <row r="1195" spans="1:46" s="50" customFormat="1">
      <c r="A1195" s="84"/>
      <c r="B1195" s="75"/>
      <c r="C1195" s="76"/>
      <c r="D1195" s="77"/>
      <c r="E1195" s="73" t="str">
        <f t="shared" si="57"/>
        <v/>
      </c>
      <c r="F1195" s="79"/>
      <c r="G1195" s="80"/>
      <c r="H1195" s="50" t="str">
        <f>IFERROR(IF(VLOOKUP(F1195,'Aircraft list'!$A$4:$T$59, 3,FALSE)="YES", "ME", "SE" )," ")</f>
        <v xml:space="preserve"> </v>
      </c>
      <c r="I1195" s="80"/>
      <c r="J1195" s="81" t="str">
        <f ca="1">IFERROR(IF(AND(
MOD(C1195-fctlontodouble(VLOOKUP(B1195,#REF!,4,FALSE))/360,1)&gt;=MOD((((MID((MID((IF(ISERR(A1195),"",fctsoleil(A1195,fctlattodouble(VLOOKUP(B1195,#REF!,3,FALSE)),fctlontodouble(VLOOKUP(B1195,#REF!,4,FALSE)),FALSE))),1,4)),1,2))*60+MID((MID((IF(ISERR(A1195),"",fctsoleil(A1195,fctlattodouble(VLOOKUP(B1195,#REF!,3,FALSE)),fctlontodouble(VLOOKUP(B1195,#REF!,4,FALSE)),FALSE))),1,4)),3,4))/(60*24))-fctlontodouble(VLOOKUP(B1195,#REF!,4,FALSE))/360,1),
MOD(C1195-fctlontodouble(VLOOKUP(B1195,#REF!,4,FALSE))/360,1)&lt;MOD((((MID((MID((IF(ISERR(A1195),"",fctsoleil(A1195,fctlattodouble(VLOOKUP(B1195,#REF!,3,FALSE)),fctlontodouble(VLOOKUP(B1195,#REF!,4,FALSE)),FALSE))),7,4)),1,2))*60+MID((MID((IF(ISERR(A1195),"",fctsoleil(A1195,fctlattodouble(VLOOKUP(B1195,#REF!,3,FALSE)),fctlontodouble(VLOOKUP(B1195,#REF!,4,FALSE)),FALSE))),7,4)),3,4))/(60*24))-fctlontodouble(VLOOKUP(B1195,#REF!,4,FALSE))/360,1)
),1,""),"")</f>
        <v/>
      </c>
      <c r="K1195" s="82" t="str">
        <f t="shared" si="58"/>
        <v/>
      </c>
      <c r="L1195" s="79" t="str">
        <f ca="1">IFERROR(IF(AND(
MOD(E1195-fctlontodouble(VLOOKUP(D1195,#REF!,4,FALSE))/360,1)&gt;=MOD((((MID((MID((IF(ISERR(A1195),"",fctsoleil(A1195,fctlattodouble(VLOOKUP(D1195,#REF!,3,FALSE)),fctlontodouble(VLOOKUP(D1195,#REF!,4,FALSE)),FALSE))),1,4)),1,2))*60+MID((MID((IF(ISERR(A1195),"",fctsoleil(A1195,fctlattodouble(VLOOKUP(D1195,#REF!,3,FALSE)),fctlontodouble(VLOOKUP(D1195,#REF!,4,FALSE)),FALSE))),1,4)),3,4))/(60*24))-fctlontodouble(VLOOKUP(D1195,#REF!,4,FALSE))/360,1),
MOD(E1195-fctlontodouble(VLOOKUP(D1195,#REF!,4,FALSE))/360,1)&lt;MOD((((MID((MID((IF(ISERR(A1195),"",fctsoleil(A1195,fctlattodouble(VLOOKUP(D1195,#REF!,3,FALSE)),fctlontodouble(VLOOKUP(D1195,#REF!,4,FALSE)),FALSE))),7,4)),1,2))*60+MID((MID((IF(ISERR(A1195),"",fctsoleil(A1195,fctlattodouble(VLOOKUP(D1195,#REF!,3,FALSE)),fctlontodouble(VLOOKUP(D1195,#REF!,4,FALSE)),FALSE))),7,4)),3,4))/(60*24))-fctlontodouble(VLOOKUP(D1195,#REF!,4,FALSE))/360,1)
),1," "),"")</f>
        <v/>
      </c>
      <c r="M1195" s="79" t="str">
        <f t="shared" si="59"/>
        <v/>
      </c>
      <c r="N1195" s="94"/>
      <c r="O1195" s="83"/>
      <c r="P1195" s="95"/>
      <c r="Q1195" s="96"/>
      <c r="R1195" s="97" t="str">
        <f>IF(AND(A1195&lt;&gt;0,B1195&lt;&gt;0,D1195&lt;&gt;0,C1195&lt;&gt;0,N1195&lt;&gt;0),(vol_de_nuit(B1195,D1195,A1195,C1195,N1195/24)*24),"")</f>
        <v/>
      </c>
      <c r="S1195" s="98"/>
      <c r="T1195" s="95"/>
      <c r="U1195" s="99"/>
      <c r="V1195" s="100"/>
      <c r="W1195" s="101"/>
      <c r="X1195" s="116" t="str">
        <f>IFERROR(IF(AND(VLOOKUP($F1195,'Aircraft list'!$A$4:$G$39,2,FALSE)="YES",VLOOKUP($F1195,'Aircraft list'!$A$4:$G$39,4,FALSE)="YES"),T1195,""),"")</f>
        <v/>
      </c>
      <c r="Y1195" s="115" t="str">
        <f>IFERROR(IF(AND(VLOOKUP($F1195,'Aircraft list'!$A$4:$G$39,2,FALSE)="YES",VLOOKUP($F1195,'Aircraft list'!$A$4:$G$39,4,FALSE)="YES"),V1195,""),"")</f>
        <v/>
      </c>
      <c r="Z1195" s="116" t="str">
        <f>IFERROR(IF(AND(VLOOKUP($F1195,'Aircraft list'!$A$4:$G$39,3,FALSE)="YES",VLOOKUP($F1195,'Aircraft list'!$A$4:$G$39,4,FALSE)="YES"),T1195,""),"")</f>
        <v/>
      </c>
      <c r="AA1195" s="115" t="str">
        <f>IFERROR(IF(AND(VLOOKUP($F1195,'Aircraft list'!$A$4:$G$39,3,FALSE)="YES",VLOOKUP($F1195,'Aircraft list'!$A$4:$G$39,4,FALSE)="YES"),V1195,""),"")</f>
        <v/>
      </c>
      <c r="AB1195" s="116" t="str">
        <f>IFERROR(IF(AND(VLOOKUP($F1195,'Aircraft list'!$A$4:$G$39,2,FALSE)="YES",VLOOKUP($F1195,'Aircraft list'!$A$4:$G$39,6,FALSE)="YES"),T1195,""),"")</f>
        <v/>
      </c>
      <c r="AC1195" s="115" t="str">
        <f>IFERROR(IF(AND(VLOOKUP($F1195,'Aircraft list'!$A$4:$G$39,2,FALSE)="YES",VLOOKUP($F1195,'Aircraft list'!$A$4:$G$39,6,FALSE)="YES"),V1195,""),"")</f>
        <v/>
      </c>
      <c r="AD1195" s="116" t="str">
        <f>IFERROR(IF(AND(VLOOKUP($F1195,'Aircraft list'!$A$4:$G$39,3,FALSE)="YES",VLOOKUP($F1195,'Aircraft list'!$A$4:$G$39,6,FALSE)="YES"),T1195,""),"")</f>
        <v/>
      </c>
      <c r="AE1195" s="117" t="str">
        <f>IFERROR(IF(AND(VLOOKUP($F1195,'Aircraft list'!$A$4:$G$39,3,FALSE)="YES",VLOOKUP($F1195,'Aircraft list'!$A$4:$G$39,6,FALSE)="YES"),U1195,""),"")</f>
        <v/>
      </c>
      <c r="AF1195" s="115" t="str">
        <f>IFERROR(IF(AND(VLOOKUP($F1195,'Aircraft list'!$A$4:$G$39,3,FALSE)="YES",VLOOKUP($F1195,'Aircraft list'!$A$4:$G$39,6,FALSE)="YES"),V1195,""),"")</f>
        <v/>
      </c>
      <c r="AG1195" s="116" t="str">
        <f>IFERROR(IF(VLOOKUP($F1195,'Aircraft list'!$A$4:$G$39,5,FALSE)="YES",T1195,""),"")</f>
        <v/>
      </c>
      <c r="AH1195" s="117" t="str">
        <f>IFERROR(IF(VLOOKUP($F1195,'Aircraft list'!$A$4:$G$39,5,FALSE)="YES",U1195,""),"")</f>
        <v/>
      </c>
      <c r="AI1195" s="115" t="str">
        <f>IFERROR(IF(VLOOKUP($F1195,'Aircraft list'!$A$4:$G$39,5,FALSE)="YES",V1195,""),"")</f>
        <v/>
      </c>
      <c r="AJ1195" s="101"/>
      <c r="AK1195" s="101"/>
      <c r="AL1195" s="101"/>
      <c r="AM1195" s="102" t="str">
        <f>IFERROR(IF(VLOOKUP($F1195,'Aircraft list'!$A$4:$G$39,7,FALSE)="YES",N1195,""),"")</f>
        <v/>
      </c>
      <c r="AN1195" s="112"/>
      <c r="AO1195" s="101"/>
      <c r="AP1195" s="101"/>
      <c r="AQ1195" s="101"/>
      <c r="AR1195" s="111"/>
      <c r="AS1195" s="102"/>
      <c r="AT1195" s="102"/>
    </row>
    <row r="1196" spans="1:46" s="50" customFormat="1">
      <c r="A1196" s="84"/>
      <c r="B1196" s="75"/>
      <c r="C1196" s="76"/>
      <c r="D1196" s="77"/>
      <c r="E1196" s="73" t="str">
        <f t="shared" si="57"/>
        <v/>
      </c>
      <c r="F1196" s="79"/>
      <c r="G1196" s="80"/>
      <c r="H1196" s="50" t="str">
        <f>IFERROR(IF(VLOOKUP(F1196,'Aircraft list'!$A$4:$T$59, 3,FALSE)="YES", "ME", "SE" )," ")</f>
        <v xml:space="preserve"> </v>
      </c>
      <c r="I1196" s="80"/>
      <c r="J1196" s="81" t="str">
        <f ca="1">IFERROR(IF(AND(
MOD(C1196-fctlontodouble(VLOOKUP(B1196,#REF!,4,FALSE))/360,1)&gt;=MOD((((MID((MID((IF(ISERR(A1196),"",fctsoleil(A1196,fctlattodouble(VLOOKUP(B1196,#REF!,3,FALSE)),fctlontodouble(VLOOKUP(B1196,#REF!,4,FALSE)),FALSE))),1,4)),1,2))*60+MID((MID((IF(ISERR(A1196),"",fctsoleil(A1196,fctlattodouble(VLOOKUP(B1196,#REF!,3,FALSE)),fctlontodouble(VLOOKUP(B1196,#REF!,4,FALSE)),FALSE))),1,4)),3,4))/(60*24))-fctlontodouble(VLOOKUP(B1196,#REF!,4,FALSE))/360,1),
MOD(C1196-fctlontodouble(VLOOKUP(B1196,#REF!,4,FALSE))/360,1)&lt;MOD((((MID((MID((IF(ISERR(A1196),"",fctsoleil(A1196,fctlattodouble(VLOOKUP(B1196,#REF!,3,FALSE)),fctlontodouble(VLOOKUP(B1196,#REF!,4,FALSE)),FALSE))),7,4)),1,2))*60+MID((MID((IF(ISERR(A1196),"",fctsoleil(A1196,fctlattodouble(VLOOKUP(B1196,#REF!,3,FALSE)),fctlontodouble(VLOOKUP(B1196,#REF!,4,FALSE)),FALSE))),7,4)),3,4))/(60*24))-fctlontodouble(VLOOKUP(B1196,#REF!,4,FALSE))/360,1)
),1,""),"")</f>
        <v/>
      </c>
      <c r="K1196" s="82" t="str">
        <f t="shared" si="58"/>
        <v/>
      </c>
      <c r="L1196" s="79" t="str">
        <f ca="1">IFERROR(IF(AND(
MOD(E1196-fctlontodouble(VLOOKUP(D1196,#REF!,4,FALSE))/360,1)&gt;=MOD((((MID((MID((IF(ISERR(A1196),"",fctsoleil(A1196,fctlattodouble(VLOOKUP(D1196,#REF!,3,FALSE)),fctlontodouble(VLOOKUP(D1196,#REF!,4,FALSE)),FALSE))),1,4)),1,2))*60+MID((MID((IF(ISERR(A1196),"",fctsoleil(A1196,fctlattodouble(VLOOKUP(D1196,#REF!,3,FALSE)),fctlontodouble(VLOOKUP(D1196,#REF!,4,FALSE)),FALSE))),1,4)),3,4))/(60*24))-fctlontodouble(VLOOKUP(D1196,#REF!,4,FALSE))/360,1),
MOD(E1196-fctlontodouble(VLOOKUP(D1196,#REF!,4,FALSE))/360,1)&lt;MOD((((MID((MID((IF(ISERR(A1196),"",fctsoleil(A1196,fctlattodouble(VLOOKUP(D1196,#REF!,3,FALSE)),fctlontodouble(VLOOKUP(D1196,#REF!,4,FALSE)),FALSE))),7,4)),1,2))*60+MID((MID((IF(ISERR(A1196),"",fctsoleil(A1196,fctlattodouble(VLOOKUP(D1196,#REF!,3,FALSE)),fctlontodouble(VLOOKUP(D1196,#REF!,4,FALSE)),FALSE))),7,4)),3,4))/(60*24))-fctlontodouble(VLOOKUP(D1196,#REF!,4,FALSE))/360,1)
),1," "),"")</f>
        <v/>
      </c>
      <c r="M1196" s="79" t="str">
        <f t="shared" si="59"/>
        <v/>
      </c>
      <c r="N1196" s="94"/>
      <c r="O1196" s="83"/>
      <c r="P1196" s="95"/>
      <c r="Q1196" s="96"/>
      <c r="R1196" s="97" t="str">
        <f>IF(AND(A1196&lt;&gt;0,B1196&lt;&gt;0,D1196&lt;&gt;0,C1196&lt;&gt;0,N1196&lt;&gt;0),(vol_de_nuit(B1196,D1196,A1196,C1196,N1196/24)*24),"")</f>
        <v/>
      </c>
      <c r="S1196" s="98"/>
      <c r="T1196" s="95"/>
      <c r="U1196" s="99"/>
      <c r="V1196" s="100"/>
      <c r="W1196" s="101"/>
      <c r="X1196" s="116" t="str">
        <f>IFERROR(IF(AND(VLOOKUP($F1196,'Aircraft list'!$A$4:$G$39,2,FALSE)="YES",VLOOKUP($F1196,'Aircraft list'!$A$4:$G$39,4,FALSE)="YES"),T1196,""),"")</f>
        <v/>
      </c>
      <c r="Y1196" s="115" t="str">
        <f>IFERROR(IF(AND(VLOOKUP($F1196,'Aircraft list'!$A$4:$G$39,2,FALSE)="YES",VLOOKUP($F1196,'Aircraft list'!$A$4:$G$39,4,FALSE)="YES"),V1196,""),"")</f>
        <v/>
      </c>
      <c r="Z1196" s="116" t="str">
        <f>IFERROR(IF(AND(VLOOKUP($F1196,'Aircraft list'!$A$4:$G$39,3,FALSE)="YES",VLOOKUP($F1196,'Aircraft list'!$A$4:$G$39,4,FALSE)="YES"),T1196,""),"")</f>
        <v/>
      </c>
      <c r="AA1196" s="115" t="str">
        <f>IFERROR(IF(AND(VLOOKUP($F1196,'Aircraft list'!$A$4:$G$39,3,FALSE)="YES",VLOOKUP($F1196,'Aircraft list'!$A$4:$G$39,4,FALSE)="YES"),V1196,""),"")</f>
        <v/>
      </c>
      <c r="AB1196" s="116" t="str">
        <f>IFERROR(IF(AND(VLOOKUP($F1196,'Aircraft list'!$A$4:$G$39,2,FALSE)="YES",VLOOKUP($F1196,'Aircraft list'!$A$4:$G$39,6,FALSE)="YES"),T1196,""),"")</f>
        <v/>
      </c>
      <c r="AC1196" s="115" t="str">
        <f>IFERROR(IF(AND(VLOOKUP($F1196,'Aircraft list'!$A$4:$G$39,2,FALSE)="YES",VLOOKUP($F1196,'Aircraft list'!$A$4:$G$39,6,FALSE)="YES"),V1196,""),"")</f>
        <v/>
      </c>
      <c r="AD1196" s="116" t="str">
        <f>IFERROR(IF(AND(VLOOKUP($F1196,'Aircraft list'!$A$4:$G$39,3,FALSE)="YES",VLOOKUP($F1196,'Aircraft list'!$A$4:$G$39,6,FALSE)="YES"),T1196,""),"")</f>
        <v/>
      </c>
      <c r="AE1196" s="117" t="str">
        <f>IFERROR(IF(AND(VLOOKUP($F1196,'Aircraft list'!$A$4:$G$39,3,FALSE)="YES",VLOOKUP($F1196,'Aircraft list'!$A$4:$G$39,6,FALSE)="YES"),U1196,""),"")</f>
        <v/>
      </c>
      <c r="AF1196" s="115" t="str">
        <f>IFERROR(IF(AND(VLOOKUP($F1196,'Aircraft list'!$A$4:$G$39,3,FALSE)="YES",VLOOKUP($F1196,'Aircraft list'!$A$4:$G$39,6,FALSE)="YES"),V1196,""),"")</f>
        <v/>
      </c>
      <c r="AG1196" s="116" t="str">
        <f>IFERROR(IF(VLOOKUP($F1196,'Aircraft list'!$A$4:$G$39,5,FALSE)="YES",T1196,""),"")</f>
        <v/>
      </c>
      <c r="AH1196" s="117" t="str">
        <f>IFERROR(IF(VLOOKUP($F1196,'Aircraft list'!$A$4:$G$39,5,FALSE)="YES",U1196,""),"")</f>
        <v/>
      </c>
      <c r="AI1196" s="115" t="str">
        <f>IFERROR(IF(VLOOKUP($F1196,'Aircraft list'!$A$4:$G$39,5,FALSE)="YES",V1196,""),"")</f>
        <v/>
      </c>
      <c r="AJ1196" s="101"/>
      <c r="AK1196" s="101"/>
      <c r="AL1196" s="101"/>
      <c r="AM1196" s="102" t="str">
        <f>IFERROR(IF(VLOOKUP($F1196,'Aircraft list'!$A$4:$G$39,7,FALSE)="YES",N1196,""),"")</f>
        <v/>
      </c>
      <c r="AN1196" s="112"/>
      <c r="AO1196" s="101"/>
      <c r="AP1196" s="101"/>
      <c r="AQ1196" s="101"/>
      <c r="AR1196" s="111"/>
      <c r="AS1196" s="102"/>
      <c r="AT1196" s="102"/>
    </row>
    <row r="1197" spans="1:46" s="50" customFormat="1">
      <c r="A1197" s="84"/>
      <c r="B1197" s="75"/>
      <c r="C1197" s="76"/>
      <c r="D1197" s="77"/>
      <c r="E1197" s="73" t="str">
        <f t="shared" si="57"/>
        <v/>
      </c>
      <c r="F1197" s="79"/>
      <c r="G1197" s="80"/>
      <c r="H1197" s="50" t="str">
        <f>IFERROR(IF(VLOOKUP(F1197,'Aircraft list'!$A$4:$T$59, 3,FALSE)="YES", "ME", "SE" )," ")</f>
        <v xml:space="preserve"> </v>
      </c>
      <c r="I1197" s="80"/>
      <c r="J1197" s="81" t="str">
        <f ca="1">IFERROR(IF(AND(
MOD(C1197-fctlontodouble(VLOOKUP(B1197,#REF!,4,FALSE))/360,1)&gt;=MOD((((MID((MID((IF(ISERR(A1197),"",fctsoleil(A1197,fctlattodouble(VLOOKUP(B1197,#REF!,3,FALSE)),fctlontodouble(VLOOKUP(B1197,#REF!,4,FALSE)),FALSE))),1,4)),1,2))*60+MID((MID((IF(ISERR(A1197),"",fctsoleil(A1197,fctlattodouble(VLOOKUP(B1197,#REF!,3,FALSE)),fctlontodouble(VLOOKUP(B1197,#REF!,4,FALSE)),FALSE))),1,4)),3,4))/(60*24))-fctlontodouble(VLOOKUP(B1197,#REF!,4,FALSE))/360,1),
MOD(C1197-fctlontodouble(VLOOKUP(B1197,#REF!,4,FALSE))/360,1)&lt;MOD((((MID((MID((IF(ISERR(A1197),"",fctsoleil(A1197,fctlattodouble(VLOOKUP(B1197,#REF!,3,FALSE)),fctlontodouble(VLOOKUP(B1197,#REF!,4,FALSE)),FALSE))),7,4)),1,2))*60+MID((MID((IF(ISERR(A1197),"",fctsoleil(A1197,fctlattodouble(VLOOKUP(B1197,#REF!,3,FALSE)),fctlontodouble(VLOOKUP(B1197,#REF!,4,FALSE)),FALSE))),7,4)),3,4))/(60*24))-fctlontodouble(VLOOKUP(B1197,#REF!,4,FALSE))/360,1)
),1,""),"")</f>
        <v/>
      </c>
      <c r="K1197" s="82" t="str">
        <f t="shared" si="58"/>
        <v/>
      </c>
      <c r="L1197" s="79" t="str">
        <f ca="1">IFERROR(IF(AND(
MOD(E1197-fctlontodouble(VLOOKUP(D1197,#REF!,4,FALSE))/360,1)&gt;=MOD((((MID((MID((IF(ISERR(A1197),"",fctsoleil(A1197,fctlattodouble(VLOOKUP(D1197,#REF!,3,FALSE)),fctlontodouble(VLOOKUP(D1197,#REF!,4,FALSE)),FALSE))),1,4)),1,2))*60+MID((MID((IF(ISERR(A1197),"",fctsoleil(A1197,fctlattodouble(VLOOKUP(D1197,#REF!,3,FALSE)),fctlontodouble(VLOOKUP(D1197,#REF!,4,FALSE)),FALSE))),1,4)),3,4))/(60*24))-fctlontodouble(VLOOKUP(D1197,#REF!,4,FALSE))/360,1),
MOD(E1197-fctlontodouble(VLOOKUP(D1197,#REF!,4,FALSE))/360,1)&lt;MOD((((MID((MID((IF(ISERR(A1197),"",fctsoleil(A1197,fctlattodouble(VLOOKUP(D1197,#REF!,3,FALSE)),fctlontodouble(VLOOKUP(D1197,#REF!,4,FALSE)),FALSE))),7,4)),1,2))*60+MID((MID((IF(ISERR(A1197),"",fctsoleil(A1197,fctlattodouble(VLOOKUP(D1197,#REF!,3,FALSE)),fctlontodouble(VLOOKUP(D1197,#REF!,4,FALSE)),FALSE))),7,4)),3,4))/(60*24))-fctlontodouble(VLOOKUP(D1197,#REF!,4,FALSE))/360,1)
),1," "),"")</f>
        <v/>
      </c>
      <c r="M1197" s="79" t="str">
        <f t="shared" si="59"/>
        <v/>
      </c>
      <c r="N1197" s="94"/>
      <c r="O1197" s="83"/>
      <c r="P1197" s="95"/>
      <c r="Q1197" s="96"/>
      <c r="R1197" s="97" t="str">
        <f>IF(AND(A1197&lt;&gt;0,B1197&lt;&gt;0,D1197&lt;&gt;0,C1197&lt;&gt;0,N1197&lt;&gt;0),(vol_de_nuit(B1197,D1197,A1197,C1197,N1197/24)*24),"")</f>
        <v/>
      </c>
      <c r="S1197" s="98"/>
      <c r="T1197" s="95"/>
      <c r="U1197" s="99"/>
      <c r="V1197" s="100"/>
      <c r="W1197" s="101"/>
      <c r="X1197" s="116" t="str">
        <f>IFERROR(IF(AND(VLOOKUP($F1197,'Aircraft list'!$A$4:$G$39,2,FALSE)="YES",VLOOKUP($F1197,'Aircraft list'!$A$4:$G$39,4,FALSE)="YES"),T1197,""),"")</f>
        <v/>
      </c>
      <c r="Y1197" s="115" t="str">
        <f>IFERROR(IF(AND(VLOOKUP($F1197,'Aircraft list'!$A$4:$G$39,2,FALSE)="YES",VLOOKUP($F1197,'Aircraft list'!$A$4:$G$39,4,FALSE)="YES"),V1197,""),"")</f>
        <v/>
      </c>
      <c r="Z1197" s="116" t="str">
        <f>IFERROR(IF(AND(VLOOKUP($F1197,'Aircraft list'!$A$4:$G$39,3,FALSE)="YES",VLOOKUP($F1197,'Aircraft list'!$A$4:$G$39,4,FALSE)="YES"),T1197,""),"")</f>
        <v/>
      </c>
      <c r="AA1197" s="115" t="str">
        <f>IFERROR(IF(AND(VLOOKUP($F1197,'Aircraft list'!$A$4:$G$39,3,FALSE)="YES",VLOOKUP($F1197,'Aircraft list'!$A$4:$G$39,4,FALSE)="YES"),V1197,""),"")</f>
        <v/>
      </c>
      <c r="AB1197" s="116" t="str">
        <f>IFERROR(IF(AND(VLOOKUP($F1197,'Aircraft list'!$A$4:$G$39,2,FALSE)="YES",VLOOKUP($F1197,'Aircraft list'!$A$4:$G$39,6,FALSE)="YES"),T1197,""),"")</f>
        <v/>
      </c>
      <c r="AC1197" s="115" t="str">
        <f>IFERROR(IF(AND(VLOOKUP($F1197,'Aircraft list'!$A$4:$G$39,2,FALSE)="YES",VLOOKUP($F1197,'Aircraft list'!$A$4:$G$39,6,FALSE)="YES"),V1197,""),"")</f>
        <v/>
      </c>
      <c r="AD1197" s="116" t="str">
        <f>IFERROR(IF(AND(VLOOKUP($F1197,'Aircraft list'!$A$4:$G$39,3,FALSE)="YES",VLOOKUP($F1197,'Aircraft list'!$A$4:$G$39,6,FALSE)="YES"),T1197,""),"")</f>
        <v/>
      </c>
      <c r="AE1197" s="117" t="str">
        <f>IFERROR(IF(AND(VLOOKUP($F1197,'Aircraft list'!$A$4:$G$39,3,FALSE)="YES",VLOOKUP($F1197,'Aircraft list'!$A$4:$G$39,6,FALSE)="YES"),U1197,""),"")</f>
        <v/>
      </c>
      <c r="AF1197" s="115" t="str">
        <f>IFERROR(IF(AND(VLOOKUP($F1197,'Aircraft list'!$A$4:$G$39,3,FALSE)="YES",VLOOKUP($F1197,'Aircraft list'!$A$4:$G$39,6,FALSE)="YES"),V1197,""),"")</f>
        <v/>
      </c>
      <c r="AG1197" s="116" t="str">
        <f>IFERROR(IF(VLOOKUP($F1197,'Aircraft list'!$A$4:$G$39,5,FALSE)="YES",T1197,""),"")</f>
        <v/>
      </c>
      <c r="AH1197" s="117" t="str">
        <f>IFERROR(IF(VLOOKUP($F1197,'Aircraft list'!$A$4:$G$39,5,FALSE)="YES",U1197,""),"")</f>
        <v/>
      </c>
      <c r="AI1197" s="115" t="str">
        <f>IFERROR(IF(VLOOKUP($F1197,'Aircraft list'!$A$4:$G$39,5,FALSE)="YES",V1197,""),"")</f>
        <v/>
      </c>
      <c r="AJ1197" s="101"/>
      <c r="AK1197" s="101"/>
      <c r="AL1197" s="101"/>
      <c r="AM1197" s="102" t="str">
        <f>IFERROR(IF(VLOOKUP($F1197,'Aircraft list'!$A$4:$G$39,7,FALSE)="YES",N1197,""),"")</f>
        <v/>
      </c>
      <c r="AN1197" s="112"/>
      <c r="AO1197" s="101"/>
      <c r="AP1197" s="101"/>
      <c r="AQ1197" s="101"/>
      <c r="AR1197" s="111"/>
      <c r="AS1197" s="102"/>
      <c r="AT1197" s="102"/>
    </row>
    <row r="1198" spans="1:46" s="50" customFormat="1">
      <c r="A1198" s="84"/>
      <c r="B1198" s="75"/>
      <c r="C1198" s="76"/>
      <c r="D1198" s="77"/>
      <c r="E1198" s="73" t="str">
        <f t="shared" si="57"/>
        <v/>
      </c>
      <c r="F1198" s="79"/>
      <c r="G1198" s="80"/>
      <c r="H1198" s="50" t="str">
        <f>IFERROR(IF(VLOOKUP(F1198,'Aircraft list'!$A$4:$T$59, 3,FALSE)="YES", "ME", "SE" )," ")</f>
        <v xml:space="preserve"> </v>
      </c>
      <c r="I1198" s="80"/>
      <c r="J1198" s="81" t="str">
        <f ca="1">IFERROR(IF(AND(
MOD(C1198-fctlontodouble(VLOOKUP(B1198,#REF!,4,FALSE))/360,1)&gt;=MOD((((MID((MID((IF(ISERR(A1198),"",fctsoleil(A1198,fctlattodouble(VLOOKUP(B1198,#REF!,3,FALSE)),fctlontodouble(VLOOKUP(B1198,#REF!,4,FALSE)),FALSE))),1,4)),1,2))*60+MID((MID((IF(ISERR(A1198),"",fctsoleil(A1198,fctlattodouble(VLOOKUP(B1198,#REF!,3,FALSE)),fctlontodouble(VLOOKUP(B1198,#REF!,4,FALSE)),FALSE))),1,4)),3,4))/(60*24))-fctlontodouble(VLOOKUP(B1198,#REF!,4,FALSE))/360,1),
MOD(C1198-fctlontodouble(VLOOKUP(B1198,#REF!,4,FALSE))/360,1)&lt;MOD((((MID((MID((IF(ISERR(A1198),"",fctsoleil(A1198,fctlattodouble(VLOOKUP(B1198,#REF!,3,FALSE)),fctlontodouble(VLOOKUP(B1198,#REF!,4,FALSE)),FALSE))),7,4)),1,2))*60+MID((MID((IF(ISERR(A1198),"",fctsoleil(A1198,fctlattodouble(VLOOKUP(B1198,#REF!,3,FALSE)),fctlontodouble(VLOOKUP(B1198,#REF!,4,FALSE)),FALSE))),7,4)),3,4))/(60*24))-fctlontodouble(VLOOKUP(B1198,#REF!,4,FALSE))/360,1)
),1,""),"")</f>
        <v/>
      </c>
      <c r="K1198" s="82" t="str">
        <f t="shared" si="58"/>
        <v/>
      </c>
      <c r="L1198" s="79" t="str">
        <f ca="1">IFERROR(IF(AND(
MOD(E1198-fctlontodouble(VLOOKUP(D1198,#REF!,4,FALSE))/360,1)&gt;=MOD((((MID((MID((IF(ISERR(A1198),"",fctsoleil(A1198,fctlattodouble(VLOOKUP(D1198,#REF!,3,FALSE)),fctlontodouble(VLOOKUP(D1198,#REF!,4,FALSE)),FALSE))),1,4)),1,2))*60+MID((MID((IF(ISERR(A1198),"",fctsoleil(A1198,fctlattodouble(VLOOKUP(D1198,#REF!,3,FALSE)),fctlontodouble(VLOOKUP(D1198,#REF!,4,FALSE)),FALSE))),1,4)),3,4))/(60*24))-fctlontodouble(VLOOKUP(D1198,#REF!,4,FALSE))/360,1),
MOD(E1198-fctlontodouble(VLOOKUP(D1198,#REF!,4,FALSE))/360,1)&lt;MOD((((MID((MID((IF(ISERR(A1198),"",fctsoleil(A1198,fctlattodouble(VLOOKUP(D1198,#REF!,3,FALSE)),fctlontodouble(VLOOKUP(D1198,#REF!,4,FALSE)),FALSE))),7,4)),1,2))*60+MID((MID((IF(ISERR(A1198),"",fctsoleil(A1198,fctlattodouble(VLOOKUP(D1198,#REF!,3,FALSE)),fctlontodouble(VLOOKUP(D1198,#REF!,4,FALSE)),FALSE))),7,4)),3,4))/(60*24))-fctlontodouble(VLOOKUP(D1198,#REF!,4,FALSE))/360,1)
),1," "),"")</f>
        <v/>
      </c>
      <c r="M1198" s="79" t="str">
        <f t="shared" si="59"/>
        <v/>
      </c>
      <c r="N1198" s="94"/>
      <c r="O1198" s="83"/>
      <c r="P1198" s="95"/>
      <c r="Q1198" s="96"/>
      <c r="R1198" s="97" t="str">
        <f>IF(AND(A1198&lt;&gt;0,B1198&lt;&gt;0,D1198&lt;&gt;0,C1198&lt;&gt;0,N1198&lt;&gt;0),(vol_de_nuit(B1198,D1198,A1198,C1198,N1198/24)*24),"")</f>
        <v/>
      </c>
      <c r="S1198" s="98"/>
      <c r="T1198" s="95"/>
      <c r="U1198" s="99"/>
      <c r="V1198" s="100"/>
      <c r="W1198" s="101"/>
      <c r="X1198" s="116" t="str">
        <f>IFERROR(IF(AND(VLOOKUP($F1198,'Aircraft list'!$A$4:$G$39,2,FALSE)="YES",VLOOKUP($F1198,'Aircraft list'!$A$4:$G$39,4,FALSE)="YES"),T1198,""),"")</f>
        <v/>
      </c>
      <c r="Y1198" s="115" t="str">
        <f>IFERROR(IF(AND(VLOOKUP($F1198,'Aircraft list'!$A$4:$G$39,2,FALSE)="YES",VLOOKUP($F1198,'Aircraft list'!$A$4:$G$39,4,FALSE)="YES"),V1198,""),"")</f>
        <v/>
      </c>
      <c r="Z1198" s="116" t="str">
        <f>IFERROR(IF(AND(VLOOKUP($F1198,'Aircraft list'!$A$4:$G$39,3,FALSE)="YES",VLOOKUP($F1198,'Aircraft list'!$A$4:$G$39,4,FALSE)="YES"),T1198,""),"")</f>
        <v/>
      </c>
      <c r="AA1198" s="115" t="str">
        <f>IFERROR(IF(AND(VLOOKUP($F1198,'Aircraft list'!$A$4:$G$39,3,FALSE)="YES",VLOOKUP($F1198,'Aircraft list'!$A$4:$G$39,4,FALSE)="YES"),V1198,""),"")</f>
        <v/>
      </c>
      <c r="AB1198" s="116" t="str">
        <f>IFERROR(IF(AND(VLOOKUP($F1198,'Aircraft list'!$A$4:$G$39,2,FALSE)="YES",VLOOKUP($F1198,'Aircraft list'!$A$4:$G$39,6,FALSE)="YES"),T1198,""),"")</f>
        <v/>
      </c>
      <c r="AC1198" s="115" t="str">
        <f>IFERROR(IF(AND(VLOOKUP($F1198,'Aircraft list'!$A$4:$G$39,2,FALSE)="YES",VLOOKUP($F1198,'Aircraft list'!$A$4:$G$39,6,FALSE)="YES"),V1198,""),"")</f>
        <v/>
      </c>
      <c r="AD1198" s="116" t="str">
        <f>IFERROR(IF(AND(VLOOKUP($F1198,'Aircraft list'!$A$4:$G$39,3,FALSE)="YES",VLOOKUP($F1198,'Aircraft list'!$A$4:$G$39,6,FALSE)="YES"),T1198,""),"")</f>
        <v/>
      </c>
      <c r="AE1198" s="117" t="str">
        <f>IFERROR(IF(AND(VLOOKUP($F1198,'Aircraft list'!$A$4:$G$39,3,FALSE)="YES",VLOOKUP($F1198,'Aircraft list'!$A$4:$G$39,6,FALSE)="YES"),U1198,""),"")</f>
        <v/>
      </c>
      <c r="AF1198" s="115" t="str">
        <f>IFERROR(IF(AND(VLOOKUP($F1198,'Aircraft list'!$A$4:$G$39,3,FALSE)="YES",VLOOKUP($F1198,'Aircraft list'!$A$4:$G$39,6,FALSE)="YES"),V1198,""),"")</f>
        <v/>
      </c>
      <c r="AG1198" s="116" t="str">
        <f>IFERROR(IF(VLOOKUP($F1198,'Aircraft list'!$A$4:$G$39,5,FALSE)="YES",T1198,""),"")</f>
        <v/>
      </c>
      <c r="AH1198" s="117" t="str">
        <f>IFERROR(IF(VLOOKUP($F1198,'Aircraft list'!$A$4:$G$39,5,FALSE)="YES",U1198,""),"")</f>
        <v/>
      </c>
      <c r="AI1198" s="115" t="str">
        <f>IFERROR(IF(VLOOKUP($F1198,'Aircraft list'!$A$4:$G$39,5,FALSE)="YES",V1198,""),"")</f>
        <v/>
      </c>
      <c r="AJ1198" s="101"/>
      <c r="AK1198" s="101"/>
      <c r="AL1198" s="101"/>
      <c r="AM1198" s="102" t="str">
        <f>IFERROR(IF(VLOOKUP($F1198,'Aircraft list'!$A$4:$G$39,7,FALSE)="YES",N1198,""),"")</f>
        <v/>
      </c>
      <c r="AN1198" s="112"/>
      <c r="AO1198" s="101"/>
      <c r="AP1198" s="101"/>
      <c r="AQ1198" s="101"/>
      <c r="AR1198" s="111"/>
      <c r="AS1198" s="102"/>
      <c r="AT1198" s="102"/>
    </row>
    <row r="1199" spans="1:46" s="50" customFormat="1">
      <c r="A1199" s="84"/>
      <c r="B1199" s="75"/>
      <c r="C1199" s="76"/>
      <c r="D1199" s="77"/>
      <c r="E1199" s="73" t="str">
        <f t="shared" si="57"/>
        <v/>
      </c>
      <c r="F1199" s="79"/>
      <c r="G1199" s="80"/>
      <c r="H1199" s="50" t="str">
        <f>IFERROR(IF(VLOOKUP(F1199,'Aircraft list'!$A$4:$T$59, 3,FALSE)="YES", "ME", "SE" )," ")</f>
        <v xml:space="preserve"> </v>
      </c>
      <c r="I1199" s="80"/>
      <c r="J1199" s="81" t="str">
        <f ca="1">IFERROR(IF(AND(
MOD(C1199-fctlontodouble(VLOOKUP(B1199,#REF!,4,FALSE))/360,1)&gt;=MOD((((MID((MID((IF(ISERR(A1199),"",fctsoleil(A1199,fctlattodouble(VLOOKUP(B1199,#REF!,3,FALSE)),fctlontodouble(VLOOKUP(B1199,#REF!,4,FALSE)),FALSE))),1,4)),1,2))*60+MID((MID((IF(ISERR(A1199),"",fctsoleil(A1199,fctlattodouble(VLOOKUP(B1199,#REF!,3,FALSE)),fctlontodouble(VLOOKUP(B1199,#REF!,4,FALSE)),FALSE))),1,4)),3,4))/(60*24))-fctlontodouble(VLOOKUP(B1199,#REF!,4,FALSE))/360,1),
MOD(C1199-fctlontodouble(VLOOKUP(B1199,#REF!,4,FALSE))/360,1)&lt;MOD((((MID((MID((IF(ISERR(A1199),"",fctsoleil(A1199,fctlattodouble(VLOOKUP(B1199,#REF!,3,FALSE)),fctlontodouble(VLOOKUP(B1199,#REF!,4,FALSE)),FALSE))),7,4)),1,2))*60+MID((MID((IF(ISERR(A1199),"",fctsoleil(A1199,fctlattodouble(VLOOKUP(B1199,#REF!,3,FALSE)),fctlontodouble(VLOOKUP(B1199,#REF!,4,FALSE)),FALSE))),7,4)),3,4))/(60*24))-fctlontodouble(VLOOKUP(B1199,#REF!,4,FALSE))/360,1)
),1,""),"")</f>
        <v/>
      </c>
      <c r="K1199" s="82" t="str">
        <f t="shared" si="58"/>
        <v/>
      </c>
      <c r="L1199" s="79" t="str">
        <f ca="1">IFERROR(IF(AND(
MOD(E1199-fctlontodouble(VLOOKUP(D1199,#REF!,4,FALSE))/360,1)&gt;=MOD((((MID((MID((IF(ISERR(A1199),"",fctsoleil(A1199,fctlattodouble(VLOOKUP(D1199,#REF!,3,FALSE)),fctlontodouble(VLOOKUP(D1199,#REF!,4,FALSE)),FALSE))),1,4)),1,2))*60+MID((MID((IF(ISERR(A1199),"",fctsoleil(A1199,fctlattodouble(VLOOKUP(D1199,#REF!,3,FALSE)),fctlontodouble(VLOOKUP(D1199,#REF!,4,FALSE)),FALSE))),1,4)),3,4))/(60*24))-fctlontodouble(VLOOKUP(D1199,#REF!,4,FALSE))/360,1),
MOD(E1199-fctlontodouble(VLOOKUP(D1199,#REF!,4,FALSE))/360,1)&lt;MOD((((MID((MID((IF(ISERR(A1199),"",fctsoleil(A1199,fctlattodouble(VLOOKUP(D1199,#REF!,3,FALSE)),fctlontodouble(VLOOKUP(D1199,#REF!,4,FALSE)),FALSE))),7,4)),1,2))*60+MID((MID((IF(ISERR(A1199),"",fctsoleil(A1199,fctlattodouble(VLOOKUP(D1199,#REF!,3,FALSE)),fctlontodouble(VLOOKUP(D1199,#REF!,4,FALSE)),FALSE))),7,4)),3,4))/(60*24))-fctlontodouble(VLOOKUP(D1199,#REF!,4,FALSE))/360,1)
),1," "),"")</f>
        <v/>
      </c>
      <c r="M1199" s="79" t="str">
        <f t="shared" si="59"/>
        <v/>
      </c>
      <c r="N1199" s="94"/>
      <c r="O1199" s="83"/>
      <c r="P1199" s="95"/>
      <c r="Q1199" s="96"/>
      <c r="R1199" s="97" t="str">
        <f>IF(AND(A1199&lt;&gt;0,B1199&lt;&gt;0,D1199&lt;&gt;0,C1199&lt;&gt;0,N1199&lt;&gt;0),(vol_de_nuit(B1199,D1199,A1199,C1199,N1199/24)*24),"")</f>
        <v/>
      </c>
      <c r="S1199" s="98"/>
      <c r="T1199" s="95"/>
      <c r="U1199" s="99"/>
      <c r="V1199" s="100"/>
      <c r="W1199" s="101"/>
      <c r="X1199" s="116" t="str">
        <f>IFERROR(IF(AND(VLOOKUP($F1199,'Aircraft list'!$A$4:$G$39,2,FALSE)="YES",VLOOKUP($F1199,'Aircraft list'!$A$4:$G$39,4,FALSE)="YES"),T1199,""),"")</f>
        <v/>
      </c>
      <c r="Y1199" s="115" t="str">
        <f>IFERROR(IF(AND(VLOOKUP($F1199,'Aircraft list'!$A$4:$G$39,2,FALSE)="YES",VLOOKUP($F1199,'Aircraft list'!$A$4:$G$39,4,FALSE)="YES"),V1199,""),"")</f>
        <v/>
      </c>
      <c r="Z1199" s="116" t="str">
        <f>IFERROR(IF(AND(VLOOKUP($F1199,'Aircraft list'!$A$4:$G$39,3,FALSE)="YES",VLOOKUP($F1199,'Aircraft list'!$A$4:$G$39,4,FALSE)="YES"),T1199,""),"")</f>
        <v/>
      </c>
      <c r="AA1199" s="115" t="str">
        <f>IFERROR(IF(AND(VLOOKUP($F1199,'Aircraft list'!$A$4:$G$39,3,FALSE)="YES",VLOOKUP($F1199,'Aircraft list'!$A$4:$G$39,4,FALSE)="YES"),V1199,""),"")</f>
        <v/>
      </c>
      <c r="AB1199" s="116" t="str">
        <f>IFERROR(IF(AND(VLOOKUP($F1199,'Aircraft list'!$A$4:$G$39,2,FALSE)="YES",VLOOKUP($F1199,'Aircraft list'!$A$4:$G$39,6,FALSE)="YES"),T1199,""),"")</f>
        <v/>
      </c>
      <c r="AC1199" s="115" t="str">
        <f>IFERROR(IF(AND(VLOOKUP($F1199,'Aircraft list'!$A$4:$G$39,2,FALSE)="YES",VLOOKUP($F1199,'Aircraft list'!$A$4:$G$39,6,FALSE)="YES"),V1199,""),"")</f>
        <v/>
      </c>
      <c r="AD1199" s="116" t="str">
        <f>IFERROR(IF(AND(VLOOKUP($F1199,'Aircraft list'!$A$4:$G$39,3,FALSE)="YES",VLOOKUP($F1199,'Aircraft list'!$A$4:$G$39,6,FALSE)="YES"),T1199,""),"")</f>
        <v/>
      </c>
      <c r="AE1199" s="117" t="str">
        <f>IFERROR(IF(AND(VLOOKUP($F1199,'Aircraft list'!$A$4:$G$39,3,FALSE)="YES",VLOOKUP($F1199,'Aircraft list'!$A$4:$G$39,6,FALSE)="YES"),#REF!,""),"")</f>
        <v/>
      </c>
      <c r="AF1199" s="115" t="str">
        <f>IFERROR(IF(AND(VLOOKUP($F1199,'Aircraft list'!$A$4:$G$39,3,FALSE)="YES",VLOOKUP($F1199,'Aircraft list'!$A$4:$G$39,6,FALSE)="YES"),V1199,""),"")</f>
        <v/>
      </c>
      <c r="AG1199" s="116" t="str">
        <f>IFERROR(IF(VLOOKUP($F1199,'Aircraft list'!$A$4:$G$39,5,FALSE)="YES",T1199,""),"")</f>
        <v/>
      </c>
      <c r="AH1199" s="117" t="str">
        <f>IFERROR(IF(VLOOKUP($F1199,'Aircraft list'!$A$4:$G$39,5,FALSE)="YES",U1199,""),"")</f>
        <v/>
      </c>
      <c r="AI1199" s="115" t="str">
        <f>IFERROR(IF(VLOOKUP($F1199,'Aircraft list'!$A$4:$G$39,5,FALSE)="YES",V1199,""),"")</f>
        <v/>
      </c>
      <c r="AJ1199" s="101"/>
      <c r="AK1199" s="101"/>
      <c r="AL1199" s="101"/>
      <c r="AM1199" s="102" t="str">
        <f>IFERROR(IF(VLOOKUP($F1199,'Aircraft list'!$A$4:$G$39,7,FALSE)="YES",N1199,""),"")</f>
        <v/>
      </c>
      <c r="AN1199" s="112"/>
      <c r="AO1199" s="101"/>
      <c r="AP1199" s="101"/>
      <c r="AQ1199" s="101"/>
      <c r="AR1199" s="111"/>
      <c r="AS1199" s="102"/>
      <c r="AT1199" s="102"/>
    </row>
    <row r="1200" spans="1:46" s="50" customFormat="1">
      <c r="A1200" s="84"/>
      <c r="B1200" s="75"/>
      <c r="C1200" s="76"/>
      <c r="D1200" s="77"/>
      <c r="E1200" s="73" t="str">
        <f t="shared" si="57"/>
        <v/>
      </c>
      <c r="F1200" s="79"/>
      <c r="G1200" s="80"/>
      <c r="H1200" s="50" t="str">
        <f>IFERROR(IF(VLOOKUP(F1200,'Aircraft list'!$A$4:$T$59, 3,FALSE)="YES", "ME", "SE" )," ")</f>
        <v xml:space="preserve"> </v>
      </c>
      <c r="I1200" s="80"/>
      <c r="J1200" s="81" t="str">
        <f ca="1">IFERROR(IF(AND(
MOD(C1200-fctlontodouble(VLOOKUP(B1200,#REF!,4,FALSE))/360,1)&gt;=MOD((((MID((MID((IF(ISERR(A1200),"",fctsoleil(A1200,fctlattodouble(VLOOKUP(B1200,#REF!,3,FALSE)),fctlontodouble(VLOOKUP(B1200,#REF!,4,FALSE)),FALSE))),1,4)),1,2))*60+MID((MID((IF(ISERR(A1200),"",fctsoleil(A1200,fctlattodouble(VLOOKUP(B1200,#REF!,3,FALSE)),fctlontodouble(VLOOKUP(B1200,#REF!,4,FALSE)),FALSE))),1,4)),3,4))/(60*24))-fctlontodouble(VLOOKUP(B1200,#REF!,4,FALSE))/360,1),
MOD(C1200-fctlontodouble(VLOOKUP(B1200,#REF!,4,FALSE))/360,1)&lt;MOD((((MID((MID((IF(ISERR(A1200),"",fctsoleil(A1200,fctlattodouble(VLOOKUP(B1200,#REF!,3,FALSE)),fctlontodouble(VLOOKUP(B1200,#REF!,4,FALSE)),FALSE))),7,4)),1,2))*60+MID((MID((IF(ISERR(A1200),"",fctsoleil(A1200,fctlattodouble(VLOOKUP(B1200,#REF!,3,FALSE)),fctlontodouble(VLOOKUP(B1200,#REF!,4,FALSE)),FALSE))),7,4)),3,4))/(60*24))-fctlontodouble(VLOOKUP(B1200,#REF!,4,FALSE))/360,1)
),1,""),"")</f>
        <v/>
      </c>
      <c r="K1200" s="82" t="str">
        <f t="shared" si="58"/>
        <v/>
      </c>
      <c r="L1200" s="79" t="str">
        <f ca="1">IFERROR(IF(AND(
MOD(E1200-fctlontodouble(VLOOKUP(D1200,#REF!,4,FALSE))/360,1)&gt;=MOD((((MID((MID((IF(ISERR(A1200),"",fctsoleil(A1200,fctlattodouble(VLOOKUP(D1200,#REF!,3,FALSE)),fctlontodouble(VLOOKUP(D1200,#REF!,4,FALSE)),FALSE))),1,4)),1,2))*60+MID((MID((IF(ISERR(A1200),"",fctsoleil(A1200,fctlattodouble(VLOOKUP(D1200,#REF!,3,FALSE)),fctlontodouble(VLOOKUP(D1200,#REF!,4,FALSE)),FALSE))),1,4)),3,4))/(60*24))-fctlontodouble(VLOOKUP(D1200,#REF!,4,FALSE))/360,1),
MOD(E1200-fctlontodouble(VLOOKUP(D1200,#REF!,4,FALSE))/360,1)&lt;MOD((((MID((MID((IF(ISERR(A1200),"",fctsoleil(A1200,fctlattodouble(VLOOKUP(D1200,#REF!,3,FALSE)),fctlontodouble(VLOOKUP(D1200,#REF!,4,FALSE)),FALSE))),7,4)),1,2))*60+MID((MID((IF(ISERR(A1200),"",fctsoleil(A1200,fctlattodouble(VLOOKUP(D1200,#REF!,3,FALSE)),fctlontodouble(VLOOKUP(D1200,#REF!,4,FALSE)),FALSE))),7,4)),3,4))/(60*24))-fctlontodouble(VLOOKUP(D1200,#REF!,4,FALSE))/360,1)
),1," "),"")</f>
        <v/>
      </c>
      <c r="M1200" s="79" t="str">
        <f t="shared" si="59"/>
        <v/>
      </c>
      <c r="N1200" s="94"/>
      <c r="O1200" s="83"/>
      <c r="P1200" s="95"/>
      <c r="Q1200" s="96"/>
      <c r="R1200" s="97" t="str">
        <f>IF(AND(A1200&lt;&gt;0,B1200&lt;&gt;0,D1200&lt;&gt;0,C1200&lt;&gt;0,N1200&lt;&gt;0),(vol_de_nuit(B1200,D1200,A1200,C1200,N1200/24)*24),"")</f>
        <v/>
      </c>
      <c r="S1200" s="98"/>
      <c r="T1200" s="95"/>
      <c r="U1200" s="99"/>
      <c r="V1200" s="100"/>
      <c r="W1200" s="101"/>
      <c r="X1200" s="116" t="str">
        <f>IFERROR(IF(AND(VLOOKUP($F1200,'Aircraft list'!$A$4:$G$39,2,FALSE)="YES",VLOOKUP($F1200,'Aircraft list'!$A$4:$G$39,4,FALSE)="YES"),T1200,""),"")</f>
        <v/>
      </c>
      <c r="Y1200" s="115" t="str">
        <f>IFERROR(IF(AND(VLOOKUP($F1200,'Aircraft list'!$A$4:$G$39,2,FALSE)="YES",VLOOKUP($F1200,'Aircraft list'!$A$4:$G$39,4,FALSE)="YES"),V1200,""),"")</f>
        <v/>
      </c>
      <c r="Z1200" s="116" t="str">
        <f>IFERROR(IF(AND(VLOOKUP($F1200,'Aircraft list'!$A$4:$G$39,3,FALSE)="YES",VLOOKUP($F1200,'Aircraft list'!$A$4:$G$39,4,FALSE)="YES"),T1200,""),"")</f>
        <v/>
      </c>
      <c r="AA1200" s="115" t="str">
        <f>IFERROR(IF(AND(VLOOKUP($F1200,'Aircraft list'!$A$4:$G$39,3,FALSE)="YES",VLOOKUP($F1200,'Aircraft list'!$A$4:$G$39,4,FALSE)="YES"),U1199,""),"")</f>
        <v/>
      </c>
      <c r="AB1200" s="116" t="str">
        <f>IFERROR(IF(AND(VLOOKUP($F1200,'Aircraft list'!$A$4:$G$39,2,FALSE)="YES",VLOOKUP($F1200,'Aircraft list'!$A$4:$G$39,6,FALSE)="YES"),T1200,""),"")</f>
        <v/>
      </c>
      <c r="AC1200" s="115" t="str">
        <f>IFERROR(IF(AND(VLOOKUP($F1200,'Aircraft list'!$A$4:$G$39,2,FALSE)="YES",VLOOKUP($F1200,'Aircraft list'!$A$4:$G$39,6,FALSE)="YES"),U1199,""),"")</f>
        <v/>
      </c>
      <c r="AD1200" s="116" t="str">
        <f>IFERROR(IF(AND(VLOOKUP($F1200,'Aircraft list'!$A$4:$G$39,3,FALSE)="YES",VLOOKUP($F1200,'Aircraft list'!$A$4:$G$39,6,FALSE)="YES"),T1200,""),"")</f>
        <v/>
      </c>
      <c r="AE1200" s="117" t="str">
        <f>IFERROR(IF(AND(VLOOKUP($F1200,'Aircraft list'!$A$4:$G$39,3,FALSE)="YES",VLOOKUP($F1200,'Aircraft list'!$A$4:$G$39,6,FALSE)="YES"),U1200,""),"")</f>
        <v/>
      </c>
      <c r="AF1200" s="115" t="str">
        <f>IFERROR(IF(AND(VLOOKUP($F1200,'Aircraft list'!$A$4:$G$39,3,FALSE)="YES",VLOOKUP($F1200,'Aircraft list'!$A$4:$G$39,6,FALSE)="YES"),U1199,""),"")</f>
        <v/>
      </c>
      <c r="AG1200" s="116" t="str">
        <f>IFERROR(IF(VLOOKUP($F1200,'Aircraft list'!$A$4:$G$39,5,FALSE)="YES",T1200,""),"")</f>
        <v/>
      </c>
      <c r="AH1200" s="117" t="str">
        <f>IFERROR(IF(VLOOKUP($F1200,'Aircraft list'!$A$4:$G$39,5,FALSE)="YES",U1200,""),"")</f>
        <v/>
      </c>
      <c r="AI1200" s="115" t="str">
        <f>IFERROR(IF(VLOOKUP($F1200,'Aircraft list'!$A$4:$G$39,5,FALSE)="YES",V1200,""),"")</f>
        <v/>
      </c>
      <c r="AJ1200" s="101"/>
      <c r="AK1200" s="101"/>
      <c r="AL1200" s="101"/>
      <c r="AM1200" s="102" t="str">
        <f>IFERROR(IF(VLOOKUP($F1200,'Aircraft list'!$A$4:$G$39,7,FALSE)="YES",N1200,""),"")</f>
        <v/>
      </c>
      <c r="AN1200" s="112"/>
      <c r="AO1200" s="101"/>
      <c r="AP1200" s="101"/>
      <c r="AQ1200" s="101"/>
      <c r="AR1200" s="111"/>
      <c r="AS1200" s="102"/>
      <c r="AT1200" s="102"/>
    </row>
  </sheetData>
  <sheetProtection selectLockedCells="1"/>
  <dataConsolidate/>
  <mergeCells count="34">
    <mergeCell ref="AR4:AT4"/>
    <mergeCell ref="AB4:AC4"/>
    <mergeCell ref="AD4:AF4"/>
    <mergeCell ref="AG4:AI4"/>
    <mergeCell ref="AJ4:AJ5"/>
    <mergeCell ref="AK4:AK5"/>
    <mergeCell ref="AL4:AL5"/>
    <mergeCell ref="AM4:AM5"/>
    <mergeCell ref="AN4:AN5"/>
    <mergeCell ref="AO4:AO5"/>
    <mergeCell ref="AP4:AP5"/>
    <mergeCell ref="AQ4:AQ5"/>
    <mergeCell ref="Z4:AA4"/>
    <mergeCell ref="J4:K4"/>
    <mergeCell ref="L4:M4"/>
    <mergeCell ref="N4:N5"/>
    <mergeCell ref="P4:Q4"/>
    <mergeCell ref="R4:R5"/>
    <mergeCell ref="S4:S5"/>
    <mergeCell ref="T4:T5"/>
    <mergeCell ref="U4:U5"/>
    <mergeCell ref="V4:V5"/>
    <mergeCell ref="W4:W5"/>
    <mergeCell ref="X4:Y4"/>
    <mergeCell ref="A1:F2"/>
    <mergeCell ref="G1:I1"/>
    <mergeCell ref="G2:H2"/>
    <mergeCell ref="B3:E3"/>
    <mergeCell ref="G3:H3"/>
    <mergeCell ref="A4:A5"/>
    <mergeCell ref="B4:C4"/>
    <mergeCell ref="D4:E4"/>
    <mergeCell ref="F4:H4"/>
    <mergeCell ref="I4:I5"/>
  </mergeCells>
  <dataValidations count="2">
    <dataValidation type="list" allowBlank="1" showInputMessage="1" showErrorMessage="1" sqref="F6:F1200">
      <formula1>AVION</formula1>
    </dataValidation>
    <dataValidation type="list" allowBlank="1" showInputMessage="1" showErrorMessage="1" sqref="G15:G1200">
      <formula1>INDIRECT(F15)</formula1>
    </dataValidation>
  </dataValidations>
  <pageMargins left="0.25" right="0.25" top="0.75" bottom="0.75" header="0.3" footer="0.3"/>
  <pageSetup paperSize="9" scale="44" orientation="landscape" horizontalDpi="1200" verticalDpi="1200" r:id="rId1"/>
  <rowBreaks count="11" manualBreakCount="11">
    <brk id="100" max="45" man="1"/>
    <brk id="200" max="45" man="1"/>
    <brk id="300" max="45" man="1"/>
    <brk id="400" max="45" man="1"/>
    <brk id="500" max="45" man="1"/>
    <brk id="600" max="45" man="1"/>
    <brk id="700" max="45" man="1"/>
    <brk id="800" max="45" man="1"/>
    <brk id="900" max="45" man="1"/>
    <brk id="1000" max="45" man="1"/>
    <brk id="1100" max="45" man="1"/>
  </rowBreak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OFFSET('Aircraft list'!$H$3,MATCH(F6,'Aircraft list'!$H$4:$H$59,0),1,1,COUNTA(OFFSET('Aircraft list'!$H$3,MATCH(F6,'Aircraft list'!$H$4:$H$59,0),1,1,25)))</xm:f>
          </x14:formula1>
          <xm:sqref>G6:G14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0">
    <pageSetUpPr autoPageBreaks="0"/>
  </sheetPr>
  <dimension ref="A1:CI154"/>
  <sheetViews>
    <sheetView topLeftCell="F1" zoomScale="75" zoomScaleNormal="130" zoomScalePageLayoutView="110" workbookViewId="0">
      <selection activeCell="L20" sqref="L20"/>
    </sheetView>
  </sheetViews>
  <sheetFormatPr baseColWidth="10" defaultColWidth="0" defaultRowHeight="14.5"/>
  <cols>
    <col min="1" max="1" width="16" style="2" customWidth="1"/>
    <col min="2" max="2" width="8.453125" style="2" customWidth="1"/>
    <col min="3" max="3" width="9.453125" style="2" customWidth="1"/>
    <col min="4" max="5" width="8.36328125" style="2" customWidth="1"/>
    <col min="6" max="6" width="10.453125" style="2" bestFit="1" customWidth="1"/>
    <col min="7" max="7" width="10.81640625" style="2" customWidth="1"/>
    <col min="8" max="8" width="15" style="2" customWidth="1"/>
    <col min="9" max="33" width="7.453125" style="2" customWidth="1"/>
    <col min="34" max="34" width="13.36328125" style="2" customWidth="1"/>
    <col min="35" max="35" width="12.1796875" style="2" bestFit="1" customWidth="1"/>
    <col min="36" max="36" width="12.1796875" style="2" customWidth="1"/>
    <col min="37" max="37" width="12.1796875" style="4" customWidth="1"/>
    <col min="38" max="43" width="7.36328125" style="2" customWidth="1"/>
    <col min="44" max="44" width="7.36328125" style="5" customWidth="1"/>
    <col min="45" max="74" width="7.36328125" style="2" customWidth="1"/>
    <col min="75" max="75" width="10.81640625" style="2" customWidth="1"/>
    <col min="76" max="87" width="0" style="2" hidden="1" customWidth="1"/>
    <col min="88" max="16384" width="10.81640625" style="2" hidden="1"/>
  </cols>
  <sheetData>
    <row r="1" spans="1:75" ht="15" thickBot="1">
      <c r="A1" s="2" t="str">
        <f ca="1">MID(CELL("filename"),FIND("[",CELL("filename"))+1,FIND("]",CELL("filename"))-FIND("[",CELL("filename"))-1)</f>
        <v>logbook pro forum.xlsm</v>
      </c>
      <c r="B1" s="3">
        <f ca="1">YEAR(TODAY())</f>
        <v>2019</v>
      </c>
      <c r="C1" s="192" t="s">
        <v>80</v>
      </c>
      <c r="D1" s="193"/>
    </row>
    <row r="2" spans="1:75" s="13" customFormat="1" ht="32" customHeight="1" thickBot="1">
      <c r="A2" s="6" t="s">
        <v>88</v>
      </c>
      <c r="B2" s="7" t="s">
        <v>87</v>
      </c>
      <c r="C2" s="7" t="s">
        <v>82</v>
      </c>
      <c r="D2" s="8" t="s">
        <v>89</v>
      </c>
      <c r="E2" s="8" t="s">
        <v>81</v>
      </c>
      <c r="F2" s="7" t="s">
        <v>83</v>
      </c>
      <c r="G2" s="6" t="s">
        <v>84</v>
      </c>
      <c r="H2" s="9" t="s">
        <v>88</v>
      </c>
      <c r="I2" s="198" t="s">
        <v>85</v>
      </c>
      <c r="J2" s="198"/>
      <c r="K2" s="198"/>
      <c r="L2" s="198"/>
      <c r="M2" s="198"/>
      <c r="N2" s="198"/>
      <c r="O2" s="198"/>
      <c r="P2" s="198"/>
      <c r="Q2" s="198"/>
      <c r="R2" s="198"/>
      <c r="S2" s="198"/>
      <c r="T2" s="198"/>
      <c r="U2" s="198"/>
      <c r="V2" s="198"/>
      <c r="W2" s="198"/>
      <c r="X2" s="198"/>
      <c r="Y2" s="198"/>
      <c r="Z2" s="198"/>
      <c r="AA2" s="198"/>
      <c r="AB2" s="198"/>
      <c r="AC2" s="198"/>
      <c r="AD2" s="198"/>
      <c r="AE2" s="198"/>
      <c r="AF2" s="198"/>
      <c r="AG2" s="10"/>
      <c r="AH2" s="7" t="s">
        <v>88</v>
      </c>
      <c r="AI2" s="7" t="s">
        <v>92</v>
      </c>
      <c r="AJ2" s="7" t="s">
        <v>91</v>
      </c>
      <c r="AK2" s="11" t="s">
        <v>77</v>
      </c>
      <c r="AL2" s="12">
        <v>2014</v>
      </c>
      <c r="AM2" s="12">
        <v>2015</v>
      </c>
      <c r="AN2" s="12">
        <v>2016</v>
      </c>
      <c r="AO2" s="12">
        <v>2017</v>
      </c>
      <c r="AP2" s="12">
        <v>2018</v>
      </c>
      <c r="AQ2" s="12">
        <v>2019</v>
      </c>
      <c r="AR2" s="12">
        <v>2020</v>
      </c>
      <c r="AS2" s="12">
        <v>2021</v>
      </c>
      <c r="AT2" s="12">
        <v>2022</v>
      </c>
      <c r="AU2" s="12">
        <v>2023</v>
      </c>
      <c r="AV2" s="12">
        <v>2024</v>
      </c>
      <c r="AW2" s="12">
        <v>2025</v>
      </c>
      <c r="AX2" s="12">
        <v>2026</v>
      </c>
      <c r="AY2" s="12">
        <v>2027</v>
      </c>
      <c r="AZ2" s="12">
        <v>2028</v>
      </c>
      <c r="BA2" s="12">
        <v>2029</v>
      </c>
      <c r="BB2" s="12">
        <v>2030</v>
      </c>
      <c r="BC2" s="12">
        <v>2031</v>
      </c>
      <c r="BD2" s="12">
        <v>2032</v>
      </c>
      <c r="BE2" s="12">
        <v>2033</v>
      </c>
      <c r="BF2" s="12">
        <v>2034</v>
      </c>
      <c r="BG2" s="12">
        <v>2035</v>
      </c>
      <c r="BH2" s="12">
        <v>2036</v>
      </c>
      <c r="BI2" s="12">
        <v>2037</v>
      </c>
      <c r="BJ2" s="12">
        <v>2038</v>
      </c>
      <c r="BK2" s="12">
        <v>2039</v>
      </c>
      <c r="BL2" s="12">
        <v>2040</v>
      </c>
      <c r="BM2" s="12">
        <v>2041</v>
      </c>
      <c r="BN2" s="12">
        <v>2042</v>
      </c>
      <c r="BO2" s="12">
        <v>2043</v>
      </c>
      <c r="BP2" s="12">
        <v>2044</v>
      </c>
      <c r="BQ2" s="12">
        <v>2045</v>
      </c>
      <c r="BR2" s="12">
        <v>2046</v>
      </c>
      <c r="BS2" s="12">
        <v>2047</v>
      </c>
      <c r="BT2" s="12">
        <v>2048</v>
      </c>
      <c r="BU2" s="12">
        <v>2049</v>
      </c>
      <c r="BV2" s="12">
        <v>2050</v>
      </c>
    </row>
    <row r="3" spans="1:75">
      <c r="A3" s="14"/>
      <c r="B3" s="14"/>
      <c r="C3" s="15"/>
      <c r="D3" s="14"/>
      <c r="E3" s="14"/>
      <c r="F3" s="14"/>
      <c r="G3" s="16"/>
      <c r="H3" s="17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9"/>
      <c r="AH3" s="14"/>
      <c r="AI3" s="14"/>
      <c r="AJ3" s="20"/>
      <c r="AK3" s="21"/>
      <c r="AL3" s="22"/>
      <c r="AM3" s="22"/>
      <c r="AN3" s="22"/>
      <c r="AO3" s="22"/>
      <c r="AP3" s="22"/>
      <c r="AQ3" s="22"/>
      <c r="AR3" s="22"/>
      <c r="AS3" s="22"/>
      <c r="AT3" s="22"/>
      <c r="AU3" s="22"/>
      <c r="AV3" s="22"/>
      <c r="AW3" s="22"/>
      <c r="AX3" s="22"/>
      <c r="AY3" s="22"/>
      <c r="AZ3" s="22"/>
      <c r="BA3" s="22"/>
      <c r="BB3" s="22"/>
      <c r="BC3" s="22"/>
      <c r="BD3" s="22"/>
      <c r="BE3" s="22"/>
      <c r="BF3" s="22"/>
      <c r="BG3" s="22"/>
      <c r="BH3" s="22"/>
      <c r="BI3" s="22"/>
      <c r="BJ3" s="22"/>
      <c r="BK3" s="22"/>
      <c r="BL3" s="22"/>
      <c r="BM3" s="22"/>
      <c r="BN3" s="22"/>
      <c r="BO3" s="22"/>
      <c r="BP3" s="22"/>
      <c r="BQ3" s="22"/>
      <c r="BR3" s="22"/>
      <c r="BS3" s="22"/>
      <c r="BT3" s="22"/>
      <c r="BU3" s="22"/>
      <c r="BV3" s="22"/>
    </row>
    <row r="4" spans="1:75">
      <c r="A4" s="118" t="s">
        <v>47</v>
      </c>
      <c r="B4" s="118"/>
      <c r="C4" s="119" t="s">
        <v>97</v>
      </c>
      <c r="D4" s="119" t="s">
        <v>97</v>
      </c>
      <c r="E4" s="118"/>
      <c r="F4" s="118"/>
      <c r="G4" s="120"/>
      <c r="H4" s="126" t="str">
        <f>A4</f>
        <v>BE_76</v>
      </c>
      <c r="I4" s="121" t="s">
        <v>98</v>
      </c>
      <c r="J4" s="121"/>
      <c r="K4" s="121"/>
      <c r="L4" s="121"/>
      <c r="M4" s="121"/>
      <c r="N4" s="121"/>
      <c r="O4" s="121"/>
      <c r="P4" s="121"/>
      <c r="Q4" s="121"/>
      <c r="R4" s="121"/>
      <c r="S4" s="121"/>
      <c r="T4" s="121"/>
      <c r="U4" s="121"/>
      <c r="V4" s="121"/>
      <c r="W4" s="121"/>
      <c r="X4" s="121"/>
      <c r="Y4" s="121"/>
      <c r="Z4" s="121"/>
      <c r="AA4" s="121"/>
      <c r="AB4" s="121"/>
      <c r="AC4" s="121"/>
      <c r="AD4" s="121"/>
      <c r="AE4" s="121"/>
      <c r="AF4" s="121"/>
      <c r="AG4" s="122"/>
      <c r="AH4" s="127" t="str">
        <f t="shared" ref="AH4:AH59" si="0">A4</f>
        <v>BE_76</v>
      </c>
      <c r="AI4" s="140">
        <f t="shared" ref="AI4:AI35" ca="1" si="1">SUM(AL4:AQ4)</f>
        <v>0</v>
      </c>
      <c r="AJ4" s="138" t="e">
        <f ca="1">SUMIFS((INDIRECT("'["&amp;($A$1)&amp;"]"&amp;$B$1&amp;"'!$L$6:$L$480")),(INDIRECT("'["&amp;($A$1)&amp;"]"&amp;$B$1&amp;"'!$A$6:$A$480")),"&gt;"&amp;TODAY()-"90",(INDIRECT("'["&amp;($A$1)&amp;"]"&amp;$B$1&amp;"'!$F$6:$F$480")),AH4)
+SUMIFS((INDIRECT("'["&amp;($A$1)&amp;"]"&amp;$B$1&amp;"'!$M$6:$M$480")),(INDIRECT("'["&amp;($A$1)&amp;"]"&amp;$B$1&amp;"'!$A$6:$A$480")),"&gt;"&amp;TODAY()-"90",(INDIRECT("'["&amp;($A$1)&amp;"]"&amp;$B$1&amp;"'!$F$6:$F$480")),AH4)
+SUMIFS((INDIRECT("'["&amp;($A$1)&amp;"]"&amp;$B$1-1&amp;"'!$L$6:$L$480")),(INDIRECT("'["&amp;($A$1)&amp;"]"&amp;$B$1-1&amp;"'!$A$6:$A$480")),"&gt;"&amp;TODAY()-"90",(INDIRECT("'["&amp;($A$1)&amp;"]"&amp;$B$1-1&amp;"'!$F$6:$F$480")),AH4)
+SUMIFS((INDIRECT("'["&amp;($A$1)&amp;"]"&amp;$B$1-1&amp;"'!$M$6:$M$480")),(INDIRECT("'["&amp;($A$1)&amp;"]"&amp;$B$1-1&amp;"'!$A$6:$A$480")),"&gt;"&amp;TODAY()-"90",(INDIRECT("'["&amp;($A$1)&amp;"]"&amp;$B$1-1&amp;"'!$F$6:$F$480")),AH4)</f>
        <v>#REF!</v>
      </c>
      <c r="AK4" s="128" t="e">
        <f t="array" aca="1" ref="AK4" ca="1">IF(A4="","",IF((MAX(IF((INDIRECT("'["&amp;($A$1)&amp;"]"&amp;$B$1&amp;"'!$F$6:$F$979"))=$AH4,(INDIRECT("'["&amp;($A$1)&amp;"]"&amp;$B$1&amp;"'!$A$6:$A$979")))))=0/1/1900,
IF((MAX(IF((INDIRECT("'["&amp;($A$1)&amp;"]"&amp;$B$1-1&amp;"'!$F$6:$F$979"))=$AH4,(INDIRECT("'["&amp;($A$1)&amp;"]"&amp;$B$1-1&amp;"'!$A$6:$A$979")))))=0/1/1900,"&gt; 1 year",(MAX(IF((INDIRECT("'["&amp;($A$1)&amp;"]"&amp;$B$1-1&amp;"'!$F$6:$F$979"))=$AH4,(INDIRECT("'["&amp;($A$1)&amp;"]"&amp;$B$1-1&amp;"'!$A$6:$A$979")))))),
(MAX(IF((INDIRECT("'["&amp;($A$1)&amp;"]"&amp;$B$1&amp;"'!$F$6:$F$979"))=$AH4,(INDIRECT("'["&amp;($A$1)&amp;"]"&amp;$B$1&amp;"'!$A$6:$A$979")))))))</f>
        <v>#REF!</v>
      </c>
      <c r="AL4" s="125" t="str">
        <f ca="1">IFERROR(SUMIF((INDIRECT("'["&amp;($A$1)&amp;"]"&amp;AL$2&amp;"'!$F$6:$F$480")),$AH4,(INDIRECT("'["&amp;($A$1)&amp;"]"&amp;AL$2&amp;"'!$N$6:$N$480"))),"")</f>
        <v/>
      </c>
      <c r="AM4" s="125" t="str">
        <f t="shared" ref="AM4:BV11" ca="1" si="2">IFERROR(SUMIF((INDIRECT("'["&amp;($A$1)&amp;"]"&amp;AM$2&amp;"'!$F$6:$F$480")),$AH4,(INDIRECT("'["&amp;($A$1)&amp;"]"&amp;AM$2&amp;"'!$N$6:$N$480"))),"")</f>
        <v/>
      </c>
      <c r="AN4" s="125" t="str">
        <f t="shared" ca="1" si="2"/>
        <v/>
      </c>
      <c r="AO4" s="125" t="str">
        <f t="shared" ca="1" si="2"/>
        <v/>
      </c>
      <c r="AP4" s="125" t="str">
        <f t="shared" ca="1" si="2"/>
        <v/>
      </c>
      <c r="AQ4" s="125">
        <f t="shared" ca="1" si="2"/>
        <v>0</v>
      </c>
      <c r="AR4" s="125" t="str">
        <f t="shared" ca="1" si="2"/>
        <v/>
      </c>
      <c r="AS4" s="125" t="str">
        <f t="shared" ca="1" si="2"/>
        <v/>
      </c>
      <c r="AT4" s="125" t="str">
        <f t="shared" ca="1" si="2"/>
        <v/>
      </c>
      <c r="AU4" s="125" t="str">
        <f t="shared" ca="1" si="2"/>
        <v/>
      </c>
      <c r="AV4" s="125" t="str">
        <f t="shared" ca="1" si="2"/>
        <v/>
      </c>
      <c r="AW4" s="125" t="str">
        <f t="shared" ca="1" si="2"/>
        <v/>
      </c>
      <c r="AX4" s="125" t="str">
        <f t="shared" ca="1" si="2"/>
        <v/>
      </c>
      <c r="AY4" s="125" t="str">
        <f t="shared" ca="1" si="2"/>
        <v/>
      </c>
      <c r="AZ4" s="125" t="str">
        <f t="shared" ca="1" si="2"/>
        <v/>
      </c>
      <c r="BA4" s="125" t="str">
        <f t="shared" ca="1" si="2"/>
        <v/>
      </c>
      <c r="BB4" s="125" t="str">
        <f t="shared" ca="1" si="2"/>
        <v/>
      </c>
      <c r="BC4" s="125" t="str">
        <f t="shared" ca="1" si="2"/>
        <v/>
      </c>
      <c r="BD4" s="125" t="str">
        <f t="shared" ca="1" si="2"/>
        <v/>
      </c>
      <c r="BE4" s="125" t="str">
        <f t="shared" ca="1" si="2"/>
        <v/>
      </c>
      <c r="BF4" s="125" t="str">
        <f t="shared" ca="1" si="2"/>
        <v/>
      </c>
      <c r="BG4" s="125" t="str">
        <f t="shared" ca="1" si="2"/>
        <v/>
      </c>
      <c r="BH4" s="125" t="str">
        <f t="shared" ca="1" si="2"/>
        <v/>
      </c>
      <c r="BI4" s="125" t="str">
        <f t="shared" ca="1" si="2"/>
        <v/>
      </c>
      <c r="BJ4" s="125" t="str">
        <f t="shared" ca="1" si="2"/>
        <v/>
      </c>
      <c r="BK4" s="125" t="str">
        <f t="shared" ca="1" si="2"/>
        <v/>
      </c>
      <c r="BL4" s="125" t="str">
        <f t="shared" ca="1" si="2"/>
        <v/>
      </c>
      <c r="BM4" s="125" t="str">
        <f t="shared" ca="1" si="2"/>
        <v/>
      </c>
      <c r="BN4" s="125" t="str">
        <f t="shared" ca="1" si="2"/>
        <v/>
      </c>
      <c r="BO4" s="125" t="str">
        <f t="shared" ca="1" si="2"/>
        <v/>
      </c>
      <c r="BP4" s="125" t="str">
        <f t="shared" ca="1" si="2"/>
        <v/>
      </c>
      <c r="BQ4" s="125" t="str">
        <f t="shared" ca="1" si="2"/>
        <v/>
      </c>
      <c r="BR4" s="125" t="str">
        <f t="shared" ca="1" si="2"/>
        <v/>
      </c>
      <c r="BS4" s="125" t="str">
        <f t="shared" ca="1" si="2"/>
        <v/>
      </c>
      <c r="BT4" s="125" t="str">
        <f t="shared" ca="1" si="2"/>
        <v/>
      </c>
      <c r="BU4" s="125" t="str">
        <f t="shared" ca="1" si="2"/>
        <v/>
      </c>
      <c r="BV4" s="125" t="str">
        <f t="shared" ca="1" si="2"/>
        <v/>
      </c>
      <c r="BW4" s="23"/>
    </row>
    <row r="5" spans="1:75" s="24" customFormat="1">
      <c r="A5" s="47" t="s">
        <v>32</v>
      </c>
      <c r="B5" s="47"/>
      <c r="C5" s="47" t="s">
        <v>97</v>
      </c>
      <c r="D5" s="47"/>
      <c r="E5" s="47"/>
      <c r="F5" s="47" t="s">
        <v>97</v>
      </c>
      <c r="G5" s="48"/>
      <c r="H5" s="129" t="str">
        <f t="shared" ref="H5:H59" si="3">A5</f>
        <v>B_1900</v>
      </c>
      <c r="I5" s="45" t="s">
        <v>98</v>
      </c>
      <c r="J5" s="45"/>
      <c r="K5" s="45"/>
      <c r="L5" s="45"/>
      <c r="M5" s="45"/>
      <c r="N5" s="45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6"/>
      <c r="AH5" s="130" t="str">
        <f t="shared" si="0"/>
        <v>B_1900</v>
      </c>
      <c r="AI5" s="141">
        <f t="shared" ca="1" si="1"/>
        <v>0</v>
      </c>
      <c r="AJ5" s="139" t="e">
        <f t="shared" ref="AJ5:AJ59" ca="1" si="4">SUMIFS((INDIRECT("'["&amp;($A$1)&amp;"]"&amp;$B$1&amp;"'!$L$6:$L$480")),(INDIRECT("'["&amp;($A$1)&amp;"]"&amp;$B$1&amp;"'!$A$6:$A$480")),"&gt;"&amp;TODAY()-"90",(INDIRECT("'["&amp;($A$1)&amp;"]"&amp;$B$1&amp;"'!$F$6:$F$480")),AH5)
+SUMIFS((INDIRECT("'["&amp;($A$1)&amp;"]"&amp;$B$1&amp;"'!$M$6:$M$480")),(INDIRECT("'["&amp;($A$1)&amp;"]"&amp;$B$1&amp;"'!$A$6:$A$480")),"&gt;"&amp;TODAY()-"90",(INDIRECT("'["&amp;($A$1)&amp;"]"&amp;$B$1&amp;"'!$F$6:$F$480")),AH5)
+SUMIFS((INDIRECT("'["&amp;($A$1)&amp;"]"&amp;$B$1-1&amp;"'!$L$6:$L$480")),(INDIRECT("'["&amp;($A$1)&amp;"]"&amp;$B$1-1&amp;"'!$A$6:$A$480")),"&gt;"&amp;TODAY()-"90",(INDIRECT("'["&amp;($A$1)&amp;"]"&amp;$B$1-1&amp;"'!$F$6:$F$480")),AH5)
+SUMIFS((INDIRECT("'["&amp;($A$1)&amp;"]"&amp;$B$1-1&amp;"'!$M$6:$M$480")),(INDIRECT("'["&amp;($A$1)&amp;"]"&amp;$B$1-1&amp;"'!$A$6:$A$480")),"&gt;"&amp;TODAY()-"90",(INDIRECT("'["&amp;($A$1)&amp;"]"&amp;$B$1-1&amp;"'!$F$6:$F$480")),AH5)</f>
        <v>#REF!</v>
      </c>
      <c r="AK5" s="131" t="e">
        <f t="array" aca="1" ref="AK5" ca="1">IF(A5="","",IF((MAX(IF((INDIRECT("'["&amp;($A$1)&amp;"]"&amp;$B$1&amp;"'!$F$6:$F$979"))=$AH5,(INDIRECT("'["&amp;($A$1)&amp;"]"&amp;$B$1&amp;"'!$A$6:$A$979")))))=0/1/1900,
IF((MAX(IF((INDIRECT("'["&amp;($A$1)&amp;"]"&amp;$B$1-1&amp;"'!$F$6:$F$979"))=$AH5,(INDIRECT("'["&amp;($A$1)&amp;"]"&amp;$B$1-1&amp;"'!$A$6:$A$979")))))=0/1/1900,"&gt; 1 year",(MAX(IF((INDIRECT("'["&amp;($A$1)&amp;"]"&amp;$B$1-1&amp;"'!$F$6:$F$979"))=$AH5,(INDIRECT("'["&amp;($A$1)&amp;"]"&amp;$B$1-1&amp;"'!$A$6:$A$979")))))),
(MAX(IF((INDIRECT("'["&amp;($A$1)&amp;"]"&amp;$B$1&amp;"'!$F$6:$F$979"))=$AH5,(INDIRECT("'["&amp;($A$1)&amp;"]"&amp;$B$1&amp;"'!$A$6:$A$979")))))))</f>
        <v>#REF!</v>
      </c>
      <c r="AL5" s="132" t="str">
        <f t="shared" ref="AL5:BA34" ca="1" si="5">IFERROR(SUMIF((INDIRECT("'["&amp;($A$1)&amp;"]"&amp;AL$2&amp;"'!$F$6:$F$480")),$AH5,(INDIRECT("'["&amp;($A$1)&amp;"]"&amp;AL$2&amp;"'!$N$6:$N$480"))),"")</f>
        <v/>
      </c>
      <c r="AM5" s="132" t="str">
        <f t="shared" ca="1" si="2"/>
        <v/>
      </c>
      <c r="AN5" s="132" t="str">
        <f t="shared" ca="1" si="2"/>
        <v/>
      </c>
      <c r="AO5" s="132" t="str">
        <f t="shared" ca="1" si="2"/>
        <v/>
      </c>
      <c r="AP5" s="132" t="str">
        <f t="shared" ca="1" si="2"/>
        <v/>
      </c>
      <c r="AQ5" s="132">
        <f t="shared" ca="1" si="2"/>
        <v>0</v>
      </c>
      <c r="AR5" s="132" t="str">
        <f t="shared" ca="1" si="2"/>
        <v/>
      </c>
      <c r="AS5" s="132" t="str">
        <f t="shared" ca="1" si="2"/>
        <v/>
      </c>
      <c r="AT5" s="132" t="str">
        <f t="shared" ca="1" si="2"/>
        <v/>
      </c>
      <c r="AU5" s="132" t="str">
        <f t="shared" ca="1" si="2"/>
        <v/>
      </c>
      <c r="AV5" s="132" t="str">
        <f t="shared" ca="1" si="2"/>
        <v/>
      </c>
      <c r="AW5" s="132" t="str">
        <f t="shared" ca="1" si="2"/>
        <v/>
      </c>
      <c r="AX5" s="132" t="str">
        <f t="shared" ca="1" si="2"/>
        <v/>
      </c>
      <c r="AY5" s="132" t="str">
        <f t="shared" ca="1" si="2"/>
        <v/>
      </c>
      <c r="AZ5" s="132" t="str">
        <f t="shared" ca="1" si="2"/>
        <v/>
      </c>
      <c r="BA5" s="132" t="str">
        <f t="shared" ca="1" si="2"/>
        <v/>
      </c>
      <c r="BB5" s="132" t="str">
        <f t="shared" ca="1" si="2"/>
        <v/>
      </c>
      <c r="BC5" s="132" t="str">
        <f t="shared" ca="1" si="2"/>
        <v/>
      </c>
      <c r="BD5" s="132" t="str">
        <f t="shared" ca="1" si="2"/>
        <v/>
      </c>
      <c r="BE5" s="132" t="str">
        <f t="shared" ca="1" si="2"/>
        <v/>
      </c>
      <c r="BF5" s="132" t="str">
        <f t="shared" ca="1" si="2"/>
        <v/>
      </c>
      <c r="BG5" s="132" t="str">
        <f t="shared" ca="1" si="2"/>
        <v/>
      </c>
      <c r="BH5" s="132" t="str">
        <f t="shared" ca="1" si="2"/>
        <v/>
      </c>
      <c r="BI5" s="132" t="str">
        <f t="shared" ca="1" si="2"/>
        <v/>
      </c>
      <c r="BJ5" s="132" t="str">
        <f t="shared" ca="1" si="2"/>
        <v/>
      </c>
      <c r="BK5" s="132" t="str">
        <f t="shared" ca="1" si="2"/>
        <v/>
      </c>
      <c r="BL5" s="132" t="str">
        <f t="shared" ca="1" si="2"/>
        <v/>
      </c>
      <c r="BM5" s="132" t="str">
        <f t="shared" ca="1" si="2"/>
        <v/>
      </c>
      <c r="BN5" s="132" t="str">
        <f t="shared" ca="1" si="2"/>
        <v/>
      </c>
      <c r="BO5" s="132" t="str">
        <f t="shared" ca="1" si="2"/>
        <v/>
      </c>
      <c r="BP5" s="132" t="str">
        <f t="shared" ca="1" si="2"/>
        <v/>
      </c>
      <c r="BQ5" s="132" t="str">
        <f t="shared" ca="1" si="2"/>
        <v/>
      </c>
      <c r="BR5" s="132" t="str">
        <f t="shared" ca="1" si="2"/>
        <v/>
      </c>
      <c r="BS5" s="132" t="str">
        <f t="shared" ca="1" si="2"/>
        <v/>
      </c>
      <c r="BT5" s="132" t="str">
        <f t="shared" ca="1" si="2"/>
        <v/>
      </c>
      <c r="BU5" s="132" t="str">
        <f t="shared" ca="1" si="2"/>
        <v/>
      </c>
      <c r="BV5" s="132" t="str">
        <f t="shared" ca="1" si="2"/>
        <v/>
      </c>
      <c r="BW5" s="132"/>
    </row>
    <row r="6" spans="1:75">
      <c r="A6" s="118" t="s">
        <v>34</v>
      </c>
      <c r="B6" s="119" t="s">
        <v>97</v>
      </c>
      <c r="C6" s="118"/>
      <c r="D6" s="118"/>
      <c r="E6" s="118"/>
      <c r="F6" s="118" t="s">
        <v>97</v>
      </c>
      <c r="G6" s="120" t="s">
        <v>97</v>
      </c>
      <c r="H6" s="126" t="str">
        <f t="shared" si="3"/>
        <v>PC_6</v>
      </c>
      <c r="I6" s="121" t="s">
        <v>98</v>
      </c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21"/>
      <c r="X6" s="121"/>
      <c r="Y6" s="121"/>
      <c r="Z6" s="121"/>
      <c r="AA6" s="121"/>
      <c r="AB6" s="121"/>
      <c r="AC6" s="121"/>
      <c r="AD6" s="121"/>
      <c r="AE6" s="121"/>
      <c r="AF6" s="121"/>
      <c r="AG6" s="122"/>
      <c r="AH6" s="127" t="str">
        <f t="shared" si="0"/>
        <v>PC_6</v>
      </c>
      <c r="AI6" s="140">
        <f t="shared" ca="1" si="1"/>
        <v>0</v>
      </c>
      <c r="AJ6" s="138" t="e">
        <f t="shared" ca="1" si="4"/>
        <v>#REF!</v>
      </c>
      <c r="AK6" s="128" t="e">
        <f t="array" aca="1" ref="AK6" ca="1">IF(A6="","",IF((MAX(IF((INDIRECT("'["&amp;($A$1)&amp;"]"&amp;$B$1&amp;"'!$F$6:$F$979"))=$AH6,(INDIRECT("'["&amp;($A$1)&amp;"]"&amp;$B$1&amp;"'!$A$6:$A$979")))))=0/1/1900,
IF((MAX(IF((INDIRECT("'["&amp;($A$1)&amp;"]"&amp;$B$1-1&amp;"'!$F$6:$F$979"))=$AH6,(INDIRECT("'["&amp;($A$1)&amp;"]"&amp;$B$1-1&amp;"'!$A$6:$A$979")))))=0/1/1900,"&gt; 1 year",(MAX(IF((INDIRECT("'["&amp;($A$1)&amp;"]"&amp;$B$1-1&amp;"'!$F$6:$F$979"))=$AH6,(INDIRECT("'["&amp;($A$1)&amp;"]"&amp;$B$1-1&amp;"'!$A$6:$A$979")))))),
(MAX(IF((INDIRECT("'["&amp;($A$1)&amp;"]"&amp;$B$1&amp;"'!$F$6:$F$979"))=$AH6,(INDIRECT("'["&amp;($A$1)&amp;"]"&amp;$B$1&amp;"'!$A$6:$A$979")))))))</f>
        <v>#REF!</v>
      </c>
      <c r="AL6" s="125" t="str">
        <f t="shared" ca="1" si="5"/>
        <v/>
      </c>
      <c r="AM6" s="125" t="str">
        <f t="shared" ca="1" si="2"/>
        <v/>
      </c>
      <c r="AN6" s="125" t="str">
        <f t="shared" ca="1" si="2"/>
        <v/>
      </c>
      <c r="AO6" s="125" t="str">
        <f t="shared" ca="1" si="2"/>
        <v/>
      </c>
      <c r="AP6" s="125" t="str">
        <f t="shared" ca="1" si="2"/>
        <v/>
      </c>
      <c r="AQ6" s="125">
        <f t="shared" ca="1" si="2"/>
        <v>0</v>
      </c>
      <c r="AR6" s="125" t="str">
        <f t="shared" ca="1" si="2"/>
        <v/>
      </c>
      <c r="AS6" s="125" t="str">
        <f t="shared" ca="1" si="2"/>
        <v/>
      </c>
      <c r="AT6" s="125" t="str">
        <f t="shared" ca="1" si="2"/>
        <v/>
      </c>
      <c r="AU6" s="125" t="str">
        <f t="shared" ca="1" si="2"/>
        <v/>
      </c>
      <c r="AV6" s="125" t="str">
        <f t="shared" ca="1" si="2"/>
        <v/>
      </c>
      <c r="AW6" s="125" t="str">
        <f t="shared" ca="1" si="2"/>
        <v/>
      </c>
      <c r="AX6" s="125" t="str">
        <f t="shared" ca="1" si="2"/>
        <v/>
      </c>
      <c r="AY6" s="125" t="str">
        <f t="shared" ca="1" si="2"/>
        <v/>
      </c>
      <c r="AZ6" s="125" t="str">
        <f t="shared" ca="1" si="2"/>
        <v/>
      </c>
      <c r="BA6" s="125" t="str">
        <f t="shared" ca="1" si="2"/>
        <v/>
      </c>
      <c r="BB6" s="125" t="str">
        <f t="shared" ca="1" si="2"/>
        <v/>
      </c>
      <c r="BC6" s="125" t="str">
        <f t="shared" ca="1" si="2"/>
        <v/>
      </c>
      <c r="BD6" s="125" t="str">
        <f t="shared" ca="1" si="2"/>
        <v/>
      </c>
      <c r="BE6" s="125" t="str">
        <f t="shared" ca="1" si="2"/>
        <v/>
      </c>
      <c r="BF6" s="125" t="str">
        <f t="shared" ca="1" si="2"/>
        <v/>
      </c>
      <c r="BG6" s="125" t="str">
        <f t="shared" ca="1" si="2"/>
        <v/>
      </c>
      <c r="BH6" s="125" t="str">
        <f t="shared" ca="1" si="2"/>
        <v/>
      </c>
      <c r="BI6" s="125" t="str">
        <f t="shared" ca="1" si="2"/>
        <v/>
      </c>
      <c r="BJ6" s="125" t="str">
        <f t="shared" ca="1" si="2"/>
        <v/>
      </c>
      <c r="BK6" s="125" t="str">
        <f t="shared" ca="1" si="2"/>
        <v/>
      </c>
      <c r="BL6" s="125" t="str">
        <f t="shared" ca="1" si="2"/>
        <v/>
      </c>
      <c r="BM6" s="125" t="str">
        <f t="shared" ca="1" si="2"/>
        <v/>
      </c>
      <c r="BN6" s="125" t="str">
        <f t="shared" ca="1" si="2"/>
        <v/>
      </c>
      <c r="BO6" s="125" t="str">
        <f t="shared" ca="1" si="2"/>
        <v/>
      </c>
      <c r="BP6" s="125" t="str">
        <f t="shared" ca="1" si="2"/>
        <v/>
      </c>
      <c r="BQ6" s="125" t="str">
        <f t="shared" ca="1" si="2"/>
        <v/>
      </c>
      <c r="BR6" s="125" t="str">
        <f t="shared" ca="1" si="2"/>
        <v/>
      </c>
      <c r="BS6" s="125" t="str">
        <f t="shared" ca="1" si="2"/>
        <v/>
      </c>
      <c r="BT6" s="125" t="str">
        <f t="shared" ca="1" si="2"/>
        <v/>
      </c>
      <c r="BU6" s="125" t="str">
        <f t="shared" ca="1" si="2"/>
        <v/>
      </c>
      <c r="BV6" s="125" t="str">
        <f t="shared" ca="1" si="2"/>
        <v/>
      </c>
      <c r="BW6" s="23"/>
    </row>
    <row r="7" spans="1:75" s="24" customFormat="1">
      <c r="A7" s="47" t="s">
        <v>79</v>
      </c>
      <c r="B7" s="133" t="s">
        <v>97</v>
      </c>
      <c r="C7" s="47"/>
      <c r="D7" s="133" t="s">
        <v>97</v>
      </c>
      <c r="E7" s="47"/>
      <c r="F7" s="47"/>
      <c r="G7" s="48"/>
      <c r="H7" s="129" t="str">
        <f t="shared" si="3"/>
        <v>DA_20</v>
      </c>
      <c r="I7" s="45" t="s">
        <v>98</v>
      </c>
      <c r="J7" s="45"/>
      <c r="K7" s="45"/>
      <c r="L7" s="45"/>
      <c r="M7" s="45"/>
      <c r="N7" s="45"/>
      <c r="O7" s="45"/>
      <c r="P7" s="45"/>
      <c r="Q7" s="45"/>
      <c r="R7" s="45"/>
      <c r="S7" s="45"/>
      <c r="T7" s="45"/>
      <c r="U7" s="45"/>
      <c r="V7" s="45"/>
      <c r="W7" s="45"/>
      <c r="X7" s="45"/>
      <c r="Y7" s="45"/>
      <c r="Z7" s="45"/>
      <c r="AA7" s="45"/>
      <c r="AB7" s="45"/>
      <c r="AC7" s="45"/>
      <c r="AD7" s="45"/>
      <c r="AE7" s="45"/>
      <c r="AF7" s="45"/>
      <c r="AG7" s="46"/>
      <c r="AH7" s="130" t="str">
        <f t="shared" si="0"/>
        <v>DA_20</v>
      </c>
      <c r="AI7" s="141">
        <f t="shared" ca="1" si="1"/>
        <v>0</v>
      </c>
      <c r="AJ7" s="139" t="e">
        <f t="shared" ca="1" si="4"/>
        <v>#REF!</v>
      </c>
      <c r="AK7" s="131" t="e">
        <f t="array" aca="1" ref="AK7" ca="1">IF(A7="","",IF((MAX(IF((INDIRECT("'["&amp;($A$1)&amp;"]"&amp;$B$1&amp;"'!$F$6:$F$979"))=$AH7,(INDIRECT("'["&amp;($A$1)&amp;"]"&amp;$B$1&amp;"'!$A$6:$A$979")))))=0/1/1900,
IF((MAX(IF((INDIRECT("'["&amp;($A$1)&amp;"]"&amp;$B$1-1&amp;"'!$F$6:$F$979"))=$AH7,(INDIRECT("'["&amp;($A$1)&amp;"]"&amp;$B$1-1&amp;"'!$A$6:$A$979")))))=0/1/1900,"&gt; 1 year",(MAX(IF((INDIRECT("'["&amp;($A$1)&amp;"]"&amp;$B$1-1&amp;"'!$F$6:$F$979"))=$AH7,(INDIRECT("'["&amp;($A$1)&amp;"]"&amp;$B$1-1&amp;"'!$A$6:$A$979")))))),
(MAX(IF((INDIRECT("'["&amp;($A$1)&amp;"]"&amp;$B$1&amp;"'!$F$6:$F$979"))=$AH7,(INDIRECT("'["&amp;($A$1)&amp;"]"&amp;$B$1&amp;"'!$A$6:$A$979")))))))</f>
        <v>#REF!</v>
      </c>
      <c r="AL7" s="132" t="str">
        <f t="shared" ca="1" si="5"/>
        <v/>
      </c>
      <c r="AM7" s="132" t="str">
        <f t="shared" ca="1" si="2"/>
        <v/>
      </c>
      <c r="AN7" s="132" t="str">
        <f t="shared" ca="1" si="2"/>
        <v/>
      </c>
      <c r="AO7" s="132" t="str">
        <f t="shared" ca="1" si="2"/>
        <v/>
      </c>
      <c r="AP7" s="132" t="str">
        <f t="shared" ca="1" si="2"/>
        <v/>
      </c>
      <c r="AQ7" s="132">
        <f t="shared" ca="1" si="2"/>
        <v>0</v>
      </c>
      <c r="AR7" s="132" t="str">
        <f t="shared" ca="1" si="2"/>
        <v/>
      </c>
      <c r="AS7" s="132" t="str">
        <f t="shared" ca="1" si="2"/>
        <v/>
      </c>
      <c r="AT7" s="132" t="str">
        <f t="shared" ca="1" si="2"/>
        <v/>
      </c>
      <c r="AU7" s="132" t="str">
        <f t="shared" ca="1" si="2"/>
        <v/>
      </c>
      <c r="AV7" s="132" t="str">
        <f t="shared" ca="1" si="2"/>
        <v/>
      </c>
      <c r="AW7" s="132" t="str">
        <f t="shared" ca="1" si="2"/>
        <v/>
      </c>
      <c r="AX7" s="132" t="str">
        <f t="shared" ca="1" si="2"/>
        <v/>
      </c>
      <c r="AY7" s="132" t="str">
        <f t="shared" ca="1" si="2"/>
        <v/>
      </c>
      <c r="AZ7" s="132" t="str">
        <f t="shared" ca="1" si="2"/>
        <v/>
      </c>
      <c r="BA7" s="132" t="str">
        <f t="shared" ca="1" si="2"/>
        <v/>
      </c>
      <c r="BB7" s="132" t="str">
        <f t="shared" ca="1" si="2"/>
        <v/>
      </c>
      <c r="BC7" s="132" t="str">
        <f t="shared" ca="1" si="2"/>
        <v/>
      </c>
      <c r="BD7" s="132" t="str">
        <f t="shared" ca="1" si="2"/>
        <v/>
      </c>
      <c r="BE7" s="132" t="str">
        <f t="shared" ca="1" si="2"/>
        <v/>
      </c>
      <c r="BF7" s="132" t="str">
        <f t="shared" ca="1" si="2"/>
        <v/>
      </c>
      <c r="BG7" s="132" t="str">
        <f t="shared" ca="1" si="2"/>
        <v/>
      </c>
      <c r="BH7" s="132" t="str">
        <f t="shared" ca="1" si="2"/>
        <v/>
      </c>
      <c r="BI7" s="132" t="str">
        <f t="shared" ca="1" si="2"/>
        <v/>
      </c>
      <c r="BJ7" s="132" t="str">
        <f t="shared" ca="1" si="2"/>
        <v/>
      </c>
      <c r="BK7" s="132" t="str">
        <f t="shared" ca="1" si="2"/>
        <v/>
      </c>
      <c r="BL7" s="132" t="str">
        <f t="shared" ca="1" si="2"/>
        <v/>
      </c>
      <c r="BM7" s="132" t="str">
        <f t="shared" ca="1" si="2"/>
        <v/>
      </c>
      <c r="BN7" s="132" t="str">
        <f t="shared" ca="1" si="2"/>
        <v/>
      </c>
      <c r="BO7" s="132" t="str">
        <f t="shared" ca="1" si="2"/>
        <v/>
      </c>
      <c r="BP7" s="132" t="str">
        <f t="shared" ca="1" si="2"/>
        <v/>
      </c>
      <c r="BQ7" s="132" t="str">
        <f t="shared" ca="1" si="2"/>
        <v/>
      </c>
      <c r="BR7" s="132" t="str">
        <f t="shared" ca="1" si="2"/>
        <v/>
      </c>
      <c r="BS7" s="132" t="str">
        <f t="shared" ca="1" si="2"/>
        <v/>
      </c>
      <c r="BT7" s="132" t="str">
        <f t="shared" ca="1" si="2"/>
        <v/>
      </c>
      <c r="BU7" s="132" t="str">
        <f t="shared" ca="1" si="2"/>
        <v/>
      </c>
      <c r="BV7" s="132" t="str">
        <f t="shared" ca="1" si="2"/>
        <v/>
      </c>
      <c r="BW7" s="132"/>
    </row>
    <row r="8" spans="1:75">
      <c r="A8" s="118" t="s">
        <v>36</v>
      </c>
      <c r="B8" s="119" t="s">
        <v>97</v>
      </c>
      <c r="C8" s="118"/>
      <c r="D8" s="119" t="s">
        <v>97</v>
      </c>
      <c r="E8" s="118"/>
      <c r="F8" s="118"/>
      <c r="G8" s="120"/>
      <c r="H8" s="126" t="str">
        <f t="shared" si="3"/>
        <v>DA_40</v>
      </c>
      <c r="I8" s="121" t="s">
        <v>98</v>
      </c>
      <c r="J8" s="121"/>
      <c r="K8" s="121"/>
      <c r="L8" s="121"/>
      <c r="M8" s="121"/>
      <c r="N8" s="121"/>
      <c r="O8" s="121"/>
      <c r="P8" s="121"/>
      <c r="Q8" s="121"/>
      <c r="R8" s="121"/>
      <c r="S8" s="121"/>
      <c r="T8" s="121"/>
      <c r="U8" s="121"/>
      <c r="V8" s="121"/>
      <c r="W8" s="121"/>
      <c r="X8" s="121"/>
      <c r="Y8" s="121"/>
      <c r="Z8" s="121"/>
      <c r="AA8" s="121"/>
      <c r="AB8" s="121"/>
      <c r="AC8" s="121"/>
      <c r="AD8" s="121"/>
      <c r="AE8" s="121"/>
      <c r="AF8" s="121"/>
      <c r="AG8" s="122"/>
      <c r="AH8" s="127" t="str">
        <f t="shared" si="0"/>
        <v>DA_40</v>
      </c>
      <c r="AI8" s="140">
        <f t="shared" ca="1" si="1"/>
        <v>0</v>
      </c>
      <c r="AJ8" s="138" t="e">
        <f t="shared" ca="1" si="4"/>
        <v>#REF!</v>
      </c>
      <c r="AK8" s="128" t="e">
        <f t="array" aca="1" ref="AK8" ca="1">IF(A8="","",IF((MAX(IF((INDIRECT("'["&amp;($A$1)&amp;"]"&amp;$B$1&amp;"'!$F$6:$F$979"))=$AH8,(INDIRECT("'["&amp;($A$1)&amp;"]"&amp;$B$1&amp;"'!$A$6:$A$979")))))=0/1/1900,
IF((MAX(IF((INDIRECT("'["&amp;($A$1)&amp;"]"&amp;$B$1-1&amp;"'!$F$6:$F$979"))=$AH8,(INDIRECT("'["&amp;($A$1)&amp;"]"&amp;$B$1-1&amp;"'!$A$6:$A$979")))))=0/1/1900,"&gt; 1 year",(MAX(IF((INDIRECT("'["&amp;($A$1)&amp;"]"&amp;$B$1-1&amp;"'!$F$6:$F$979"))=$AH8,(INDIRECT("'["&amp;($A$1)&amp;"]"&amp;$B$1-1&amp;"'!$A$6:$A$979")))))),
(MAX(IF((INDIRECT("'["&amp;($A$1)&amp;"]"&amp;$B$1&amp;"'!$F$6:$F$979"))=$AH8,(INDIRECT("'["&amp;($A$1)&amp;"]"&amp;$B$1&amp;"'!$A$6:$A$979")))))))</f>
        <v>#REF!</v>
      </c>
      <c r="AL8" s="125" t="str">
        <f t="shared" ca="1" si="5"/>
        <v/>
      </c>
      <c r="AM8" s="125" t="str">
        <f t="shared" ca="1" si="2"/>
        <v/>
      </c>
      <c r="AN8" s="125" t="str">
        <f t="shared" ca="1" si="2"/>
        <v/>
      </c>
      <c r="AO8" s="125" t="str">
        <f t="shared" ca="1" si="2"/>
        <v/>
      </c>
      <c r="AP8" s="125" t="str">
        <f t="shared" ca="1" si="2"/>
        <v/>
      </c>
      <c r="AQ8" s="125">
        <f t="shared" ca="1" si="2"/>
        <v>0</v>
      </c>
      <c r="AR8" s="125" t="str">
        <f t="shared" ca="1" si="2"/>
        <v/>
      </c>
      <c r="AS8" s="125" t="str">
        <f t="shared" ca="1" si="2"/>
        <v/>
      </c>
      <c r="AT8" s="125" t="str">
        <f t="shared" ca="1" si="2"/>
        <v/>
      </c>
      <c r="AU8" s="125" t="str">
        <f t="shared" ca="1" si="2"/>
        <v/>
      </c>
      <c r="AV8" s="125" t="str">
        <f t="shared" ca="1" si="2"/>
        <v/>
      </c>
      <c r="AW8" s="125" t="str">
        <f t="shared" ca="1" si="2"/>
        <v/>
      </c>
      <c r="AX8" s="125" t="str">
        <f t="shared" ca="1" si="2"/>
        <v/>
      </c>
      <c r="AY8" s="125" t="str">
        <f t="shared" ca="1" si="2"/>
        <v/>
      </c>
      <c r="AZ8" s="125" t="str">
        <f t="shared" ca="1" si="2"/>
        <v/>
      </c>
      <c r="BA8" s="125" t="str">
        <f t="shared" ca="1" si="2"/>
        <v/>
      </c>
      <c r="BB8" s="125" t="str">
        <f t="shared" ca="1" si="2"/>
        <v/>
      </c>
      <c r="BC8" s="125" t="str">
        <f t="shared" ca="1" si="2"/>
        <v/>
      </c>
      <c r="BD8" s="125" t="str">
        <f t="shared" ca="1" si="2"/>
        <v/>
      </c>
      <c r="BE8" s="125" t="str">
        <f t="shared" ca="1" si="2"/>
        <v/>
      </c>
      <c r="BF8" s="125" t="str">
        <f t="shared" ca="1" si="2"/>
        <v/>
      </c>
      <c r="BG8" s="125" t="str">
        <f t="shared" ca="1" si="2"/>
        <v/>
      </c>
      <c r="BH8" s="125" t="str">
        <f t="shared" ca="1" si="2"/>
        <v/>
      </c>
      <c r="BI8" s="125" t="str">
        <f t="shared" ca="1" si="2"/>
        <v/>
      </c>
      <c r="BJ8" s="125" t="str">
        <f t="shared" ca="1" si="2"/>
        <v/>
      </c>
      <c r="BK8" s="125" t="str">
        <f t="shared" ca="1" si="2"/>
        <v/>
      </c>
      <c r="BL8" s="125" t="str">
        <f t="shared" ca="1" si="2"/>
        <v/>
      </c>
      <c r="BM8" s="125" t="str">
        <f t="shared" ca="1" si="2"/>
        <v/>
      </c>
      <c r="BN8" s="125" t="str">
        <f t="shared" ca="1" si="2"/>
        <v/>
      </c>
      <c r="BO8" s="125" t="str">
        <f t="shared" ca="1" si="2"/>
        <v/>
      </c>
      <c r="BP8" s="125" t="str">
        <f t="shared" ca="1" si="2"/>
        <v/>
      </c>
      <c r="BQ8" s="125" t="str">
        <f t="shared" ca="1" si="2"/>
        <v/>
      </c>
      <c r="BR8" s="125" t="str">
        <f t="shared" ca="1" si="2"/>
        <v/>
      </c>
      <c r="BS8" s="125" t="str">
        <f t="shared" ca="1" si="2"/>
        <v/>
      </c>
      <c r="BT8" s="125" t="str">
        <f t="shared" ca="1" si="2"/>
        <v/>
      </c>
      <c r="BU8" s="125" t="str">
        <f t="shared" ca="1" si="2"/>
        <v/>
      </c>
      <c r="BV8" s="125" t="str">
        <f t="shared" ca="1" si="2"/>
        <v/>
      </c>
      <c r="BW8" s="23"/>
    </row>
    <row r="9" spans="1:75" s="24" customFormat="1">
      <c r="A9" s="47" t="s">
        <v>35</v>
      </c>
      <c r="B9" s="47"/>
      <c r="C9" s="133" t="s">
        <v>97</v>
      </c>
      <c r="D9" s="133" t="s">
        <v>97</v>
      </c>
      <c r="E9" s="47"/>
      <c r="F9" s="47"/>
      <c r="G9" s="48"/>
      <c r="H9" s="129" t="str">
        <f t="shared" si="3"/>
        <v>DA_42</v>
      </c>
      <c r="I9" s="45" t="s">
        <v>98</v>
      </c>
      <c r="J9" s="45"/>
      <c r="K9" s="45"/>
      <c r="L9" s="45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6"/>
      <c r="AH9" s="130" t="str">
        <f t="shared" si="0"/>
        <v>DA_42</v>
      </c>
      <c r="AI9" s="141">
        <f t="shared" ca="1" si="1"/>
        <v>0</v>
      </c>
      <c r="AJ9" s="139" t="e">
        <f t="shared" ca="1" si="4"/>
        <v>#REF!</v>
      </c>
      <c r="AK9" s="131" t="e">
        <f t="array" aca="1" ref="AK9" ca="1">IF(A9="","",IF((MAX(IF((INDIRECT("'["&amp;($A$1)&amp;"]"&amp;$B$1&amp;"'!$F$6:$F$979"))=$AH9,(INDIRECT("'["&amp;($A$1)&amp;"]"&amp;$B$1&amp;"'!$A$6:$A$979")))))=0/1/1900,
IF((MAX(IF((INDIRECT("'["&amp;($A$1)&amp;"]"&amp;$B$1-1&amp;"'!$F$6:$F$979"))=$AH9,(INDIRECT("'["&amp;($A$1)&amp;"]"&amp;$B$1-1&amp;"'!$A$6:$A$979")))))=0/1/1900,"&gt; 1 year",(MAX(IF((INDIRECT("'["&amp;($A$1)&amp;"]"&amp;$B$1-1&amp;"'!$F$6:$F$979"))=$AH9,(INDIRECT("'["&amp;($A$1)&amp;"]"&amp;$B$1-1&amp;"'!$A$6:$A$979")))))),
(MAX(IF((INDIRECT("'["&amp;($A$1)&amp;"]"&amp;$B$1&amp;"'!$F$6:$F$979"))=$AH9,(INDIRECT("'["&amp;($A$1)&amp;"]"&amp;$B$1&amp;"'!$A$6:$A$979")))))))</f>
        <v>#REF!</v>
      </c>
      <c r="AL9" s="132" t="str">
        <f t="shared" ca="1" si="5"/>
        <v/>
      </c>
      <c r="AM9" s="132" t="str">
        <f t="shared" ca="1" si="2"/>
        <v/>
      </c>
      <c r="AN9" s="132" t="str">
        <f t="shared" ca="1" si="2"/>
        <v/>
      </c>
      <c r="AO9" s="132" t="str">
        <f t="shared" ca="1" si="2"/>
        <v/>
      </c>
      <c r="AP9" s="132" t="str">
        <f t="shared" ca="1" si="2"/>
        <v/>
      </c>
      <c r="AQ9" s="132">
        <f t="shared" ca="1" si="2"/>
        <v>0</v>
      </c>
      <c r="AR9" s="132" t="str">
        <f t="shared" ca="1" si="2"/>
        <v/>
      </c>
      <c r="AS9" s="132" t="str">
        <f t="shared" ca="1" si="2"/>
        <v/>
      </c>
      <c r="AT9" s="132" t="str">
        <f t="shared" ca="1" si="2"/>
        <v/>
      </c>
      <c r="AU9" s="132" t="str">
        <f t="shared" ca="1" si="2"/>
        <v/>
      </c>
      <c r="AV9" s="132" t="str">
        <f t="shared" ca="1" si="2"/>
        <v/>
      </c>
      <c r="AW9" s="132" t="str">
        <f t="shared" ca="1" si="2"/>
        <v/>
      </c>
      <c r="AX9" s="132" t="str">
        <f t="shared" ca="1" si="2"/>
        <v/>
      </c>
      <c r="AY9" s="132" t="str">
        <f t="shared" ca="1" si="2"/>
        <v/>
      </c>
      <c r="AZ9" s="132" t="str">
        <f t="shared" ca="1" si="2"/>
        <v/>
      </c>
      <c r="BA9" s="132" t="str">
        <f t="shared" ca="1" si="2"/>
        <v/>
      </c>
      <c r="BB9" s="132" t="str">
        <f t="shared" ca="1" si="2"/>
        <v/>
      </c>
      <c r="BC9" s="132" t="str">
        <f t="shared" ca="1" si="2"/>
        <v/>
      </c>
      <c r="BD9" s="132" t="str">
        <f t="shared" ca="1" si="2"/>
        <v/>
      </c>
      <c r="BE9" s="132" t="str">
        <f t="shared" ca="1" si="2"/>
        <v/>
      </c>
      <c r="BF9" s="132" t="str">
        <f t="shared" ca="1" si="2"/>
        <v/>
      </c>
      <c r="BG9" s="132" t="str">
        <f t="shared" ca="1" si="2"/>
        <v/>
      </c>
      <c r="BH9" s="132" t="str">
        <f t="shared" ca="1" si="2"/>
        <v/>
      </c>
      <c r="BI9" s="132" t="str">
        <f t="shared" ca="1" si="2"/>
        <v/>
      </c>
      <c r="BJ9" s="132" t="str">
        <f t="shared" ca="1" si="2"/>
        <v/>
      </c>
      <c r="BK9" s="132" t="str">
        <f t="shared" ca="1" si="2"/>
        <v/>
      </c>
      <c r="BL9" s="132" t="str">
        <f t="shared" ca="1" si="2"/>
        <v/>
      </c>
      <c r="BM9" s="132" t="str">
        <f t="shared" ca="1" si="2"/>
        <v/>
      </c>
      <c r="BN9" s="132" t="str">
        <f t="shared" ca="1" si="2"/>
        <v/>
      </c>
      <c r="BO9" s="132" t="str">
        <f t="shared" ca="1" si="2"/>
        <v/>
      </c>
      <c r="BP9" s="132" t="str">
        <f t="shared" ca="1" si="2"/>
        <v/>
      </c>
      <c r="BQ9" s="132" t="str">
        <f t="shared" ca="1" si="2"/>
        <v/>
      </c>
      <c r="BR9" s="132" t="str">
        <f t="shared" ca="1" si="2"/>
        <v/>
      </c>
      <c r="BS9" s="132" t="str">
        <f t="shared" ca="1" si="2"/>
        <v/>
      </c>
      <c r="BT9" s="132" t="str">
        <f t="shared" ca="1" si="2"/>
        <v/>
      </c>
      <c r="BU9" s="132" t="str">
        <f t="shared" ca="1" si="2"/>
        <v/>
      </c>
      <c r="BV9" s="132" t="str">
        <f t="shared" ca="1" si="2"/>
        <v/>
      </c>
      <c r="BW9" s="132"/>
    </row>
    <row r="10" spans="1:75">
      <c r="A10" s="118" t="s">
        <v>37</v>
      </c>
      <c r="B10" s="118" t="s">
        <v>97</v>
      </c>
      <c r="C10" s="118"/>
      <c r="D10" s="119" t="s">
        <v>97</v>
      </c>
      <c r="E10" s="118"/>
      <c r="F10" s="118"/>
      <c r="G10" s="120" t="s">
        <v>97</v>
      </c>
      <c r="H10" s="126" t="str">
        <f t="shared" si="3"/>
        <v>D_112</v>
      </c>
      <c r="I10" s="121" t="s">
        <v>98</v>
      </c>
      <c r="J10" s="121"/>
      <c r="K10" s="121"/>
      <c r="L10" s="121"/>
      <c r="M10" s="121"/>
      <c r="N10" s="121"/>
      <c r="O10" s="121"/>
      <c r="P10" s="121"/>
      <c r="Q10" s="121"/>
      <c r="R10" s="121"/>
      <c r="S10" s="121"/>
      <c r="T10" s="121"/>
      <c r="U10" s="121"/>
      <c r="V10" s="121"/>
      <c r="W10" s="121"/>
      <c r="X10" s="121"/>
      <c r="Y10" s="121"/>
      <c r="Z10" s="121"/>
      <c r="AA10" s="121"/>
      <c r="AB10" s="121"/>
      <c r="AC10" s="121"/>
      <c r="AD10" s="121"/>
      <c r="AE10" s="121"/>
      <c r="AF10" s="121"/>
      <c r="AG10" s="122"/>
      <c r="AH10" s="127" t="str">
        <f t="shared" si="0"/>
        <v>D_112</v>
      </c>
      <c r="AI10" s="140">
        <f t="shared" ca="1" si="1"/>
        <v>0</v>
      </c>
      <c r="AJ10" s="138" t="e">
        <f t="shared" ca="1" si="4"/>
        <v>#REF!</v>
      </c>
      <c r="AK10" s="128" t="e">
        <f t="array" aca="1" ref="AK10" ca="1">IF(A10="","",IF((MAX(IF((INDIRECT("'["&amp;($A$1)&amp;"]"&amp;$B$1&amp;"'!$F$6:$F$979"))=$AH10,(INDIRECT("'["&amp;($A$1)&amp;"]"&amp;$B$1&amp;"'!$A$6:$A$979")))))=0/1/1900,
IF((MAX(IF((INDIRECT("'["&amp;($A$1)&amp;"]"&amp;$B$1-1&amp;"'!$F$6:$F$979"))=$AH10,(INDIRECT("'["&amp;($A$1)&amp;"]"&amp;$B$1-1&amp;"'!$A$6:$A$979")))))=0/1/1900,"&gt; 1 year",(MAX(IF((INDIRECT("'["&amp;($A$1)&amp;"]"&amp;$B$1-1&amp;"'!$F$6:$F$979"))=$AH10,(INDIRECT("'["&amp;($A$1)&amp;"]"&amp;$B$1-1&amp;"'!$A$6:$A$979")))))),
(MAX(IF((INDIRECT("'["&amp;($A$1)&amp;"]"&amp;$B$1&amp;"'!$F$6:$F$979"))=$AH10,(INDIRECT("'["&amp;($A$1)&amp;"]"&amp;$B$1&amp;"'!$A$6:$A$979")))))))</f>
        <v>#REF!</v>
      </c>
      <c r="AL10" s="125" t="str">
        <f t="shared" ca="1" si="5"/>
        <v/>
      </c>
      <c r="AM10" s="125" t="str">
        <f t="shared" ca="1" si="2"/>
        <v/>
      </c>
      <c r="AN10" s="125" t="str">
        <f t="shared" ca="1" si="2"/>
        <v/>
      </c>
      <c r="AO10" s="125" t="str">
        <f t="shared" ca="1" si="2"/>
        <v/>
      </c>
      <c r="AP10" s="125" t="str">
        <f t="shared" ca="1" si="2"/>
        <v/>
      </c>
      <c r="AQ10" s="125">
        <f t="shared" ca="1" si="2"/>
        <v>0</v>
      </c>
      <c r="AR10" s="125" t="str">
        <f t="shared" ca="1" si="2"/>
        <v/>
      </c>
      <c r="AS10" s="125" t="str">
        <f t="shared" ca="1" si="2"/>
        <v/>
      </c>
      <c r="AT10" s="125" t="str">
        <f t="shared" ca="1" si="2"/>
        <v/>
      </c>
      <c r="AU10" s="125" t="str">
        <f t="shared" ca="1" si="2"/>
        <v/>
      </c>
      <c r="AV10" s="125" t="str">
        <f t="shared" ca="1" si="2"/>
        <v/>
      </c>
      <c r="AW10" s="125" t="str">
        <f t="shared" ca="1" si="2"/>
        <v/>
      </c>
      <c r="AX10" s="125" t="str">
        <f t="shared" ca="1" si="2"/>
        <v/>
      </c>
      <c r="AY10" s="125" t="str">
        <f t="shared" ca="1" si="2"/>
        <v/>
      </c>
      <c r="AZ10" s="125" t="str">
        <f t="shared" ca="1" si="2"/>
        <v/>
      </c>
      <c r="BA10" s="125" t="str">
        <f t="shared" ca="1" si="2"/>
        <v/>
      </c>
      <c r="BB10" s="125" t="str">
        <f t="shared" ca="1" si="2"/>
        <v/>
      </c>
      <c r="BC10" s="125" t="str">
        <f t="shared" ca="1" si="2"/>
        <v/>
      </c>
      <c r="BD10" s="125" t="str">
        <f t="shared" ca="1" si="2"/>
        <v/>
      </c>
      <c r="BE10" s="125" t="str">
        <f t="shared" ca="1" si="2"/>
        <v/>
      </c>
      <c r="BF10" s="125" t="str">
        <f t="shared" ca="1" si="2"/>
        <v/>
      </c>
      <c r="BG10" s="125" t="str">
        <f t="shared" ca="1" si="2"/>
        <v/>
      </c>
      <c r="BH10" s="125" t="str">
        <f t="shared" ca="1" si="2"/>
        <v/>
      </c>
      <c r="BI10" s="125" t="str">
        <f t="shared" ca="1" si="2"/>
        <v/>
      </c>
      <c r="BJ10" s="125" t="str">
        <f t="shared" ca="1" si="2"/>
        <v/>
      </c>
      <c r="BK10" s="125" t="str">
        <f t="shared" ca="1" si="2"/>
        <v/>
      </c>
      <c r="BL10" s="125" t="str">
        <f t="shared" ca="1" si="2"/>
        <v/>
      </c>
      <c r="BM10" s="125" t="str">
        <f t="shared" ca="1" si="2"/>
        <v/>
      </c>
      <c r="BN10" s="125" t="str">
        <f t="shared" ca="1" si="2"/>
        <v/>
      </c>
      <c r="BO10" s="125" t="str">
        <f t="shared" ca="1" si="2"/>
        <v/>
      </c>
      <c r="BP10" s="125" t="str">
        <f t="shared" ca="1" si="2"/>
        <v/>
      </c>
      <c r="BQ10" s="125" t="str">
        <f t="shared" ca="1" si="2"/>
        <v/>
      </c>
      <c r="BR10" s="125" t="str">
        <f t="shared" ca="1" si="2"/>
        <v/>
      </c>
      <c r="BS10" s="125" t="str">
        <f t="shared" ca="1" si="2"/>
        <v/>
      </c>
      <c r="BT10" s="125" t="str">
        <f t="shared" ca="1" si="2"/>
        <v/>
      </c>
      <c r="BU10" s="125" t="str">
        <f t="shared" ca="1" si="2"/>
        <v/>
      </c>
      <c r="BV10" s="125" t="str">
        <f t="shared" ca="1" si="2"/>
        <v/>
      </c>
      <c r="BW10" s="23"/>
    </row>
    <row r="11" spans="1:75" s="24" customFormat="1">
      <c r="A11" s="47" t="s">
        <v>38</v>
      </c>
      <c r="B11" s="47" t="s">
        <v>97</v>
      </c>
      <c r="C11" s="47"/>
      <c r="D11" s="133" t="s">
        <v>97</v>
      </c>
      <c r="E11" s="47"/>
      <c r="F11" s="47"/>
      <c r="G11" s="48" t="s">
        <v>97</v>
      </c>
      <c r="H11" s="129" t="str">
        <f t="shared" si="3"/>
        <v>D_113</v>
      </c>
      <c r="I11" s="45" t="s">
        <v>98</v>
      </c>
      <c r="J11" s="45"/>
      <c r="K11" s="45"/>
      <c r="L11" s="45"/>
      <c r="M11" s="45"/>
      <c r="N11" s="45"/>
      <c r="O11" s="45"/>
      <c r="P11" s="45"/>
      <c r="Q11" s="45"/>
      <c r="R11" s="45"/>
      <c r="S11" s="45"/>
      <c r="T11" s="45"/>
      <c r="U11" s="45"/>
      <c r="V11" s="45"/>
      <c r="W11" s="45"/>
      <c r="X11" s="45"/>
      <c r="Y11" s="45"/>
      <c r="Z11" s="45"/>
      <c r="AA11" s="45"/>
      <c r="AB11" s="45"/>
      <c r="AC11" s="45"/>
      <c r="AD11" s="45"/>
      <c r="AE11" s="45"/>
      <c r="AF11" s="45"/>
      <c r="AG11" s="46"/>
      <c r="AH11" s="130" t="str">
        <f t="shared" si="0"/>
        <v>D_113</v>
      </c>
      <c r="AI11" s="141">
        <f t="shared" ca="1" si="1"/>
        <v>0</v>
      </c>
      <c r="AJ11" s="139" t="e">
        <f t="shared" ca="1" si="4"/>
        <v>#REF!</v>
      </c>
      <c r="AK11" s="131" t="e">
        <f t="array" aca="1" ref="AK11" ca="1">IF(A11="","",IF((MAX(IF((INDIRECT("'["&amp;($A$1)&amp;"]"&amp;$B$1&amp;"'!$F$6:$F$979"))=$AH11,(INDIRECT("'["&amp;($A$1)&amp;"]"&amp;$B$1&amp;"'!$A$6:$A$979")))))=0/1/1900,
IF((MAX(IF((INDIRECT("'["&amp;($A$1)&amp;"]"&amp;$B$1-1&amp;"'!$F$6:$F$979"))=$AH11,(INDIRECT("'["&amp;($A$1)&amp;"]"&amp;$B$1-1&amp;"'!$A$6:$A$979")))))=0/1/1900,"&gt; 1 year",(MAX(IF((INDIRECT("'["&amp;($A$1)&amp;"]"&amp;$B$1-1&amp;"'!$F$6:$F$979"))=$AH11,(INDIRECT("'["&amp;($A$1)&amp;"]"&amp;$B$1-1&amp;"'!$A$6:$A$979")))))),
(MAX(IF((INDIRECT("'["&amp;($A$1)&amp;"]"&amp;$B$1&amp;"'!$F$6:$F$979"))=$AH11,(INDIRECT("'["&amp;($A$1)&amp;"]"&amp;$B$1&amp;"'!$A$6:$A$979")))))))</f>
        <v>#REF!</v>
      </c>
      <c r="AL11" s="132" t="str">
        <f t="shared" ca="1" si="5"/>
        <v/>
      </c>
      <c r="AM11" s="132" t="str">
        <f t="shared" ca="1" si="2"/>
        <v/>
      </c>
      <c r="AN11" s="132" t="str">
        <f t="shared" ca="1" si="2"/>
        <v/>
      </c>
      <c r="AO11" s="132" t="str">
        <f t="shared" ca="1" si="2"/>
        <v/>
      </c>
      <c r="AP11" s="132" t="str">
        <f t="shared" ref="AP11:BE11" ca="1" si="6">IFERROR(SUMIF((INDIRECT("'["&amp;($A$1)&amp;"]"&amp;AP$2&amp;"'!$F$6:$F$480")),$AH11,(INDIRECT("'["&amp;($A$1)&amp;"]"&amp;AP$2&amp;"'!$N$6:$N$480"))),"")</f>
        <v/>
      </c>
      <c r="AQ11" s="132">
        <f t="shared" ca="1" si="6"/>
        <v>0</v>
      </c>
      <c r="AR11" s="132" t="str">
        <f t="shared" ca="1" si="6"/>
        <v/>
      </c>
      <c r="AS11" s="132" t="str">
        <f t="shared" ca="1" si="6"/>
        <v/>
      </c>
      <c r="AT11" s="132" t="str">
        <f t="shared" ca="1" si="6"/>
        <v/>
      </c>
      <c r="AU11" s="132" t="str">
        <f t="shared" ca="1" si="6"/>
        <v/>
      </c>
      <c r="AV11" s="132" t="str">
        <f t="shared" ca="1" si="6"/>
        <v/>
      </c>
      <c r="AW11" s="132" t="str">
        <f t="shared" ca="1" si="6"/>
        <v/>
      </c>
      <c r="AX11" s="132" t="str">
        <f t="shared" ca="1" si="6"/>
        <v/>
      </c>
      <c r="AY11" s="132" t="str">
        <f t="shared" ca="1" si="6"/>
        <v/>
      </c>
      <c r="AZ11" s="132" t="str">
        <f t="shared" ca="1" si="6"/>
        <v/>
      </c>
      <c r="BA11" s="132" t="str">
        <f t="shared" ca="1" si="6"/>
        <v/>
      </c>
      <c r="BB11" s="132" t="str">
        <f t="shared" ca="1" si="6"/>
        <v/>
      </c>
      <c r="BC11" s="132" t="str">
        <f t="shared" ca="1" si="6"/>
        <v/>
      </c>
      <c r="BD11" s="132" t="str">
        <f t="shared" ca="1" si="6"/>
        <v/>
      </c>
      <c r="BE11" s="132" t="str">
        <f t="shared" ca="1" si="6"/>
        <v/>
      </c>
      <c r="BF11" s="132" t="str">
        <f t="shared" ref="BF11:BU11" ca="1" si="7">IFERROR(SUMIF((INDIRECT("'["&amp;($A$1)&amp;"]"&amp;BF$2&amp;"'!$F$6:$F$480")),$AH11,(INDIRECT("'["&amp;($A$1)&amp;"]"&amp;BF$2&amp;"'!$N$6:$N$480"))),"")</f>
        <v/>
      </c>
      <c r="BG11" s="132" t="str">
        <f t="shared" ca="1" si="7"/>
        <v/>
      </c>
      <c r="BH11" s="132" t="str">
        <f t="shared" ca="1" si="7"/>
        <v/>
      </c>
      <c r="BI11" s="132" t="str">
        <f t="shared" ca="1" si="7"/>
        <v/>
      </c>
      <c r="BJ11" s="132" t="str">
        <f t="shared" ca="1" si="7"/>
        <v/>
      </c>
      <c r="BK11" s="132" t="str">
        <f t="shared" ca="1" si="7"/>
        <v/>
      </c>
      <c r="BL11" s="132" t="str">
        <f t="shared" ca="1" si="7"/>
        <v/>
      </c>
      <c r="BM11" s="132" t="str">
        <f t="shared" ca="1" si="7"/>
        <v/>
      </c>
      <c r="BN11" s="132" t="str">
        <f t="shared" ca="1" si="7"/>
        <v/>
      </c>
      <c r="BO11" s="132" t="str">
        <f t="shared" ca="1" si="7"/>
        <v/>
      </c>
      <c r="BP11" s="132" t="str">
        <f t="shared" ca="1" si="7"/>
        <v/>
      </c>
      <c r="BQ11" s="132" t="str">
        <f t="shared" ca="1" si="7"/>
        <v/>
      </c>
      <c r="BR11" s="132" t="str">
        <f t="shared" ca="1" si="7"/>
        <v/>
      </c>
      <c r="BS11" s="132" t="str">
        <f t="shared" ca="1" si="7"/>
        <v/>
      </c>
      <c r="BT11" s="132" t="str">
        <f t="shared" ca="1" si="7"/>
        <v/>
      </c>
      <c r="BU11" s="132" t="str">
        <f t="shared" ca="1" si="7"/>
        <v/>
      </c>
      <c r="BV11" s="132" t="str">
        <f t="shared" ref="AM11:BV19" ca="1" si="8">IFERROR(SUMIF((INDIRECT("'["&amp;($A$1)&amp;"]"&amp;BV$2&amp;"'!$F$6:$F$480")),$AH11,(INDIRECT("'["&amp;($A$1)&amp;"]"&amp;BV$2&amp;"'!$N$6:$N$480"))),"")</f>
        <v/>
      </c>
      <c r="BW11" s="132"/>
    </row>
    <row r="12" spans="1:75">
      <c r="A12" s="118" t="s">
        <v>52</v>
      </c>
      <c r="B12" s="118" t="s">
        <v>97</v>
      </c>
      <c r="C12" s="118"/>
      <c r="D12" s="119" t="s">
        <v>97</v>
      </c>
      <c r="E12" s="118"/>
      <c r="F12" s="118"/>
      <c r="G12" s="120" t="s">
        <v>97</v>
      </c>
      <c r="H12" s="126" t="str">
        <f t="shared" si="3"/>
        <v>DR_221</v>
      </c>
      <c r="I12" s="121" t="s">
        <v>98</v>
      </c>
      <c r="J12" s="121"/>
      <c r="K12" s="121"/>
      <c r="L12" s="121"/>
      <c r="M12" s="121"/>
      <c r="N12" s="121"/>
      <c r="O12" s="121"/>
      <c r="P12" s="121"/>
      <c r="Q12" s="121"/>
      <c r="R12" s="121"/>
      <c r="S12" s="121"/>
      <c r="T12" s="121"/>
      <c r="U12" s="121"/>
      <c r="V12" s="121"/>
      <c r="W12" s="121"/>
      <c r="X12" s="121"/>
      <c r="Y12" s="121"/>
      <c r="Z12" s="121"/>
      <c r="AA12" s="121"/>
      <c r="AB12" s="121"/>
      <c r="AC12" s="121"/>
      <c r="AD12" s="121"/>
      <c r="AE12" s="121"/>
      <c r="AF12" s="121"/>
      <c r="AG12" s="122"/>
      <c r="AH12" s="127" t="str">
        <f t="shared" si="0"/>
        <v>DR_221</v>
      </c>
      <c r="AI12" s="140">
        <f t="shared" ca="1" si="1"/>
        <v>0</v>
      </c>
      <c r="AJ12" s="138" t="e">
        <f t="shared" ca="1" si="4"/>
        <v>#REF!</v>
      </c>
      <c r="AK12" s="128" t="e">
        <f t="array" aca="1" ref="AK12" ca="1">IF(A12="","",IF((MAX(IF((INDIRECT("'["&amp;($A$1)&amp;"]"&amp;$B$1&amp;"'!$F$6:$F$979"))=$AH12,(INDIRECT("'["&amp;($A$1)&amp;"]"&amp;$B$1&amp;"'!$A$6:$A$979")))))=0/1/1900,
IF((MAX(IF((INDIRECT("'["&amp;($A$1)&amp;"]"&amp;$B$1-1&amp;"'!$F$6:$F$979"))=$AH12,(INDIRECT("'["&amp;($A$1)&amp;"]"&amp;$B$1-1&amp;"'!$A$6:$A$979")))))=0/1/1900,"&gt; 1 year",(MAX(IF((INDIRECT("'["&amp;($A$1)&amp;"]"&amp;$B$1-1&amp;"'!$F$6:$F$979"))=$AH12,(INDIRECT("'["&amp;($A$1)&amp;"]"&amp;$B$1-1&amp;"'!$A$6:$A$979")))))),
(MAX(IF((INDIRECT("'["&amp;($A$1)&amp;"]"&amp;$B$1&amp;"'!$F$6:$F$979"))=$AH12,(INDIRECT("'["&amp;($A$1)&amp;"]"&amp;$B$1&amp;"'!$A$6:$A$979")))))))</f>
        <v>#REF!</v>
      </c>
      <c r="AL12" s="125" t="str">
        <f t="shared" ca="1" si="5"/>
        <v/>
      </c>
      <c r="AM12" s="125" t="str">
        <f t="shared" ca="1" si="8"/>
        <v/>
      </c>
      <c r="AN12" s="125" t="str">
        <f t="shared" ca="1" si="8"/>
        <v/>
      </c>
      <c r="AO12" s="125" t="str">
        <f t="shared" ca="1" si="8"/>
        <v/>
      </c>
      <c r="AP12" s="125" t="str">
        <f t="shared" ca="1" si="8"/>
        <v/>
      </c>
      <c r="AQ12" s="125">
        <f t="shared" ca="1" si="8"/>
        <v>0</v>
      </c>
      <c r="AR12" s="125" t="str">
        <f t="shared" ca="1" si="8"/>
        <v/>
      </c>
      <c r="AS12" s="125" t="str">
        <f t="shared" ca="1" si="8"/>
        <v/>
      </c>
      <c r="AT12" s="125" t="str">
        <f t="shared" ca="1" si="8"/>
        <v/>
      </c>
      <c r="AU12" s="125" t="str">
        <f t="shared" ca="1" si="8"/>
        <v/>
      </c>
      <c r="AV12" s="125" t="str">
        <f t="shared" ca="1" si="8"/>
        <v/>
      </c>
      <c r="AW12" s="125" t="str">
        <f t="shared" ca="1" si="8"/>
        <v/>
      </c>
      <c r="AX12" s="125" t="str">
        <f t="shared" ca="1" si="8"/>
        <v/>
      </c>
      <c r="AY12" s="125" t="str">
        <f t="shared" ca="1" si="8"/>
        <v/>
      </c>
      <c r="AZ12" s="125" t="str">
        <f t="shared" ca="1" si="8"/>
        <v/>
      </c>
      <c r="BA12" s="125" t="str">
        <f t="shared" ca="1" si="8"/>
        <v/>
      </c>
      <c r="BB12" s="125" t="str">
        <f t="shared" ca="1" si="8"/>
        <v/>
      </c>
      <c r="BC12" s="125" t="str">
        <f t="shared" ca="1" si="8"/>
        <v/>
      </c>
      <c r="BD12" s="125" t="str">
        <f t="shared" ca="1" si="8"/>
        <v/>
      </c>
      <c r="BE12" s="125" t="str">
        <f t="shared" ca="1" si="8"/>
        <v/>
      </c>
      <c r="BF12" s="125" t="str">
        <f t="shared" ca="1" si="8"/>
        <v/>
      </c>
      <c r="BG12" s="125" t="str">
        <f t="shared" ca="1" si="8"/>
        <v/>
      </c>
      <c r="BH12" s="125" t="str">
        <f t="shared" ca="1" si="8"/>
        <v/>
      </c>
      <c r="BI12" s="125" t="str">
        <f t="shared" ca="1" si="8"/>
        <v/>
      </c>
      <c r="BJ12" s="125" t="str">
        <f t="shared" ca="1" si="8"/>
        <v/>
      </c>
      <c r="BK12" s="125" t="str">
        <f t="shared" ca="1" si="8"/>
        <v/>
      </c>
      <c r="BL12" s="125" t="str">
        <f t="shared" ca="1" si="8"/>
        <v/>
      </c>
      <c r="BM12" s="125" t="str">
        <f t="shared" ca="1" si="8"/>
        <v/>
      </c>
      <c r="BN12" s="125" t="str">
        <f t="shared" ca="1" si="8"/>
        <v/>
      </c>
      <c r="BO12" s="125" t="str">
        <f t="shared" ca="1" si="8"/>
        <v/>
      </c>
      <c r="BP12" s="125" t="str">
        <f t="shared" ca="1" si="8"/>
        <v/>
      </c>
      <c r="BQ12" s="125" t="str">
        <f t="shared" ca="1" si="8"/>
        <v/>
      </c>
      <c r="BR12" s="125" t="str">
        <f t="shared" ca="1" si="8"/>
        <v/>
      </c>
      <c r="BS12" s="125" t="str">
        <f t="shared" ca="1" si="8"/>
        <v/>
      </c>
      <c r="BT12" s="125" t="str">
        <f t="shared" ca="1" si="8"/>
        <v/>
      </c>
      <c r="BU12" s="125" t="str">
        <f t="shared" ca="1" si="8"/>
        <v/>
      </c>
      <c r="BV12" s="125" t="str">
        <f t="shared" ca="1" si="8"/>
        <v/>
      </c>
      <c r="BW12" s="23"/>
    </row>
    <row r="13" spans="1:75" s="24" customFormat="1">
      <c r="A13" s="47" t="s">
        <v>50</v>
      </c>
      <c r="B13" s="47" t="s">
        <v>97</v>
      </c>
      <c r="C13" s="47"/>
      <c r="D13" s="133" t="s">
        <v>97</v>
      </c>
      <c r="E13" s="47"/>
      <c r="F13" s="47"/>
      <c r="G13" s="48"/>
      <c r="H13" s="129" t="str">
        <f t="shared" si="3"/>
        <v>DR_300</v>
      </c>
      <c r="I13" s="45" t="s">
        <v>98</v>
      </c>
      <c r="J13" s="45"/>
      <c r="K13" s="45"/>
      <c r="L13" s="45"/>
      <c r="M13" s="45"/>
      <c r="N13" s="45"/>
      <c r="O13" s="45"/>
      <c r="P13" s="45"/>
      <c r="Q13" s="45"/>
      <c r="R13" s="45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6"/>
      <c r="AH13" s="130" t="str">
        <f t="shared" si="0"/>
        <v>DR_300</v>
      </c>
      <c r="AI13" s="141">
        <f t="shared" ca="1" si="1"/>
        <v>0</v>
      </c>
      <c r="AJ13" s="139" t="e">
        <f t="shared" ca="1" si="4"/>
        <v>#REF!</v>
      </c>
      <c r="AK13" s="131" t="e">
        <f t="array" aca="1" ref="AK13" ca="1">IF(A13="","",IF((MAX(IF((INDIRECT("'["&amp;($A$1)&amp;"]"&amp;$B$1&amp;"'!$F$6:$F$979"))=$AH13,(INDIRECT("'["&amp;($A$1)&amp;"]"&amp;$B$1&amp;"'!$A$6:$A$979")))))=0/1/1900,
IF((MAX(IF((INDIRECT("'["&amp;($A$1)&amp;"]"&amp;$B$1-1&amp;"'!$F$6:$F$979"))=$AH13,(INDIRECT("'["&amp;($A$1)&amp;"]"&amp;$B$1-1&amp;"'!$A$6:$A$979")))))=0/1/1900,"&gt; 1 year",(MAX(IF((INDIRECT("'["&amp;($A$1)&amp;"]"&amp;$B$1-1&amp;"'!$F$6:$F$979"))=$AH13,(INDIRECT("'["&amp;($A$1)&amp;"]"&amp;$B$1-1&amp;"'!$A$6:$A$979")))))),
(MAX(IF((INDIRECT("'["&amp;($A$1)&amp;"]"&amp;$B$1&amp;"'!$F$6:$F$979"))=$AH13,(INDIRECT("'["&amp;($A$1)&amp;"]"&amp;$B$1&amp;"'!$A$6:$A$979")))))))</f>
        <v>#REF!</v>
      </c>
      <c r="AL13" s="132" t="str">
        <f t="shared" ca="1" si="5"/>
        <v/>
      </c>
      <c r="AM13" s="132" t="str">
        <f t="shared" ca="1" si="8"/>
        <v/>
      </c>
      <c r="AN13" s="132" t="str">
        <f t="shared" ca="1" si="8"/>
        <v/>
      </c>
      <c r="AO13" s="132" t="str">
        <f t="shared" ca="1" si="8"/>
        <v/>
      </c>
      <c r="AP13" s="132" t="str">
        <f t="shared" ca="1" si="8"/>
        <v/>
      </c>
      <c r="AQ13" s="132">
        <f t="shared" ca="1" si="8"/>
        <v>0</v>
      </c>
      <c r="AR13" s="132" t="str">
        <f t="shared" ca="1" si="8"/>
        <v/>
      </c>
      <c r="AS13" s="132" t="str">
        <f t="shared" ca="1" si="8"/>
        <v/>
      </c>
      <c r="AT13" s="132" t="str">
        <f t="shared" ca="1" si="8"/>
        <v/>
      </c>
      <c r="AU13" s="132" t="str">
        <f t="shared" ca="1" si="8"/>
        <v/>
      </c>
      <c r="AV13" s="132" t="str">
        <f t="shared" ca="1" si="8"/>
        <v/>
      </c>
      <c r="AW13" s="132" t="str">
        <f t="shared" ca="1" si="8"/>
        <v/>
      </c>
      <c r="AX13" s="132" t="str">
        <f t="shared" ca="1" si="8"/>
        <v/>
      </c>
      <c r="AY13" s="132" t="str">
        <f t="shared" ca="1" si="8"/>
        <v/>
      </c>
      <c r="AZ13" s="132" t="str">
        <f t="shared" ca="1" si="8"/>
        <v/>
      </c>
      <c r="BA13" s="132" t="str">
        <f t="shared" ca="1" si="8"/>
        <v/>
      </c>
      <c r="BB13" s="132" t="str">
        <f t="shared" ca="1" si="8"/>
        <v/>
      </c>
      <c r="BC13" s="132" t="str">
        <f t="shared" ca="1" si="8"/>
        <v/>
      </c>
      <c r="BD13" s="132" t="str">
        <f t="shared" ca="1" si="8"/>
        <v/>
      </c>
      <c r="BE13" s="132" t="str">
        <f t="shared" ca="1" si="8"/>
        <v/>
      </c>
      <c r="BF13" s="132" t="str">
        <f t="shared" ca="1" si="8"/>
        <v/>
      </c>
      <c r="BG13" s="132" t="str">
        <f t="shared" ca="1" si="8"/>
        <v/>
      </c>
      <c r="BH13" s="132" t="str">
        <f t="shared" ca="1" si="8"/>
        <v/>
      </c>
      <c r="BI13" s="132" t="str">
        <f t="shared" ca="1" si="8"/>
        <v/>
      </c>
      <c r="BJ13" s="132" t="str">
        <f t="shared" ca="1" si="8"/>
        <v/>
      </c>
      <c r="BK13" s="132" t="str">
        <f t="shared" ca="1" si="8"/>
        <v/>
      </c>
      <c r="BL13" s="132" t="str">
        <f t="shared" ca="1" si="8"/>
        <v/>
      </c>
      <c r="BM13" s="132" t="str">
        <f t="shared" ca="1" si="8"/>
        <v/>
      </c>
      <c r="BN13" s="132" t="str">
        <f t="shared" ca="1" si="8"/>
        <v/>
      </c>
      <c r="BO13" s="132" t="str">
        <f t="shared" ca="1" si="8"/>
        <v/>
      </c>
      <c r="BP13" s="132" t="str">
        <f t="shared" ca="1" si="8"/>
        <v/>
      </c>
      <c r="BQ13" s="132" t="str">
        <f t="shared" ca="1" si="8"/>
        <v/>
      </c>
      <c r="BR13" s="132" t="str">
        <f t="shared" ca="1" si="8"/>
        <v/>
      </c>
      <c r="BS13" s="132" t="str">
        <f t="shared" ca="1" si="8"/>
        <v/>
      </c>
      <c r="BT13" s="132" t="str">
        <f t="shared" ca="1" si="8"/>
        <v/>
      </c>
      <c r="BU13" s="132" t="str">
        <f t="shared" ca="1" si="8"/>
        <v/>
      </c>
      <c r="BV13" s="132" t="str">
        <f t="shared" ca="1" si="8"/>
        <v/>
      </c>
      <c r="BW13" s="132"/>
    </row>
    <row r="14" spans="1:75">
      <c r="A14" s="118" t="s">
        <v>31</v>
      </c>
      <c r="B14" s="118" t="s">
        <v>97</v>
      </c>
      <c r="C14" s="118"/>
      <c r="D14" s="119" t="s">
        <v>97</v>
      </c>
      <c r="E14" s="118"/>
      <c r="F14" s="118"/>
      <c r="G14" s="120"/>
      <c r="H14" s="126" t="str">
        <f t="shared" si="3"/>
        <v>DR_400</v>
      </c>
      <c r="I14" s="121" t="s">
        <v>98</v>
      </c>
      <c r="J14" s="121"/>
      <c r="K14" s="121"/>
      <c r="L14" s="121"/>
      <c r="M14" s="121"/>
      <c r="N14" s="121"/>
      <c r="O14" s="121"/>
      <c r="P14" s="121"/>
      <c r="Q14" s="121"/>
      <c r="R14" s="121"/>
      <c r="S14" s="121"/>
      <c r="T14" s="121"/>
      <c r="U14" s="121"/>
      <c r="V14" s="121"/>
      <c r="W14" s="121"/>
      <c r="X14" s="121"/>
      <c r="Y14" s="121"/>
      <c r="Z14" s="121"/>
      <c r="AA14" s="121"/>
      <c r="AB14" s="121"/>
      <c r="AC14" s="121"/>
      <c r="AD14" s="121"/>
      <c r="AE14" s="121"/>
      <c r="AF14" s="121"/>
      <c r="AG14" s="122"/>
      <c r="AH14" s="127" t="str">
        <f t="shared" si="0"/>
        <v>DR_400</v>
      </c>
      <c r="AI14" s="140">
        <f t="shared" ca="1" si="1"/>
        <v>0</v>
      </c>
      <c r="AJ14" s="138" t="e">
        <f t="shared" ca="1" si="4"/>
        <v>#REF!</v>
      </c>
      <c r="AK14" s="128" t="e">
        <f t="array" aca="1" ref="AK14" ca="1">IF(A14="","",IF((MAX(IF((INDIRECT("'["&amp;($A$1)&amp;"]"&amp;$B$1&amp;"'!$F$6:$F$979"))=$AH14,(INDIRECT("'["&amp;($A$1)&amp;"]"&amp;$B$1&amp;"'!$A$6:$A$979")))))=0/1/1900,
IF((MAX(IF((INDIRECT("'["&amp;($A$1)&amp;"]"&amp;$B$1-1&amp;"'!$F$6:$F$979"))=$AH14,(INDIRECT("'["&amp;($A$1)&amp;"]"&amp;$B$1-1&amp;"'!$A$6:$A$979")))))=0/1/1900,"&gt; 1 year",(MAX(IF((INDIRECT("'["&amp;($A$1)&amp;"]"&amp;$B$1-1&amp;"'!$F$6:$F$979"))=$AH14,(INDIRECT("'["&amp;($A$1)&amp;"]"&amp;$B$1-1&amp;"'!$A$6:$A$979")))))),
(MAX(IF((INDIRECT("'["&amp;($A$1)&amp;"]"&amp;$B$1&amp;"'!$F$6:$F$979"))=$AH14,(INDIRECT("'["&amp;($A$1)&amp;"]"&amp;$B$1&amp;"'!$A$6:$A$979")))))))</f>
        <v>#REF!</v>
      </c>
      <c r="AL14" s="125" t="str">
        <f t="shared" ca="1" si="5"/>
        <v/>
      </c>
      <c r="AM14" s="125" t="str">
        <f t="shared" ca="1" si="8"/>
        <v/>
      </c>
      <c r="AN14" s="125" t="str">
        <f ca="1">IFERROR(SUMIF((INDIRECT("'["&amp;($A$1)&amp;"]"&amp;AN$2&amp;"'!$F$6:$F$480")),$AH14,(INDIRECT("'["&amp;($A$1)&amp;"]"&amp;AN$2&amp;"'!$N$6:$N$480"))),"")</f>
        <v/>
      </c>
      <c r="AO14" s="125" t="str">
        <f t="shared" ca="1" si="8"/>
        <v/>
      </c>
      <c r="AP14" s="125" t="str">
        <f t="shared" ca="1" si="8"/>
        <v/>
      </c>
      <c r="AQ14" s="125">
        <f t="shared" ca="1" si="8"/>
        <v>0</v>
      </c>
      <c r="AR14" s="125" t="str">
        <f t="shared" ca="1" si="8"/>
        <v/>
      </c>
      <c r="AS14" s="125" t="str">
        <f t="shared" ca="1" si="8"/>
        <v/>
      </c>
      <c r="AT14" s="125" t="str">
        <f t="shared" ca="1" si="8"/>
        <v/>
      </c>
      <c r="AU14" s="125" t="str">
        <f t="shared" ca="1" si="8"/>
        <v/>
      </c>
      <c r="AV14" s="125" t="str">
        <f t="shared" ca="1" si="8"/>
        <v/>
      </c>
      <c r="AW14" s="125" t="str">
        <f t="shared" ca="1" si="8"/>
        <v/>
      </c>
      <c r="AX14" s="125" t="str">
        <f t="shared" ca="1" si="8"/>
        <v/>
      </c>
      <c r="AY14" s="125" t="str">
        <f t="shared" ca="1" si="8"/>
        <v/>
      </c>
      <c r="AZ14" s="125" t="str">
        <f t="shared" ca="1" si="8"/>
        <v/>
      </c>
      <c r="BA14" s="125" t="str">
        <f t="shared" ca="1" si="8"/>
        <v/>
      </c>
      <c r="BB14" s="125" t="str">
        <f t="shared" ca="1" si="8"/>
        <v/>
      </c>
      <c r="BC14" s="125" t="str">
        <f t="shared" ca="1" si="8"/>
        <v/>
      </c>
      <c r="BD14" s="125" t="str">
        <f t="shared" ca="1" si="8"/>
        <v/>
      </c>
      <c r="BE14" s="125" t="str">
        <f t="shared" ca="1" si="8"/>
        <v/>
      </c>
      <c r="BF14" s="125" t="str">
        <f t="shared" ca="1" si="8"/>
        <v/>
      </c>
      <c r="BG14" s="125" t="str">
        <f t="shared" ca="1" si="8"/>
        <v/>
      </c>
      <c r="BH14" s="125" t="str">
        <f t="shared" ca="1" si="8"/>
        <v/>
      </c>
      <c r="BI14" s="125" t="str">
        <f t="shared" ca="1" si="8"/>
        <v/>
      </c>
      <c r="BJ14" s="125" t="str">
        <f t="shared" ca="1" si="8"/>
        <v/>
      </c>
      <c r="BK14" s="125" t="str">
        <f t="shared" ca="1" si="8"/>
        <v/>
      </c>
      <c r="BL14" s="125" t="str">
        <f t="shared" ca="1" si="8"/>
        <v/>
      </c>
      <c r="BM14" s="125" t="str">
        <f t="shared" ca="1" si="8"/>
        <v/>
      </c>
      <c r="BN14" s="125" t="str">
        <f t="shared" ca="1" si="8"/>
        <v/>
      </c>
      <c r="BO14" s="125" t="str">
        <f t="shared" ca="1" si="8"/>
        <v/>
      </c>
      <c r="BP14" s="125" t="str">
        <f t="shared" ca="1" si="8"/>
        <v/>
      </c>
      <c r="BQ14" s="125" t="str">
        <f t="shared" ca="1" si="8"/>
        <v/>
      </c>
      <c r="BR14" s="125" t="str">
        <f t="shared" ca="1" si="8"/>
        <v/>
      </c>
      <c r="BS14" s="125" t="str">
        <f t="shared" ca="1" si="8"/>
        <v/>
      </c>
      <c r="BT14" s="125" t="str">
        <f t="shared" ca="1" si="8"/>
        <v/>
      </c>
      <c r="BU14" s="125" t="str">
        <f t="shared" ca="1" si="8"/>
        <v/>
      </c>
      <c r="BV14" s="125" t="str">
        <f t="shared" ca="1" si="8"/>
        <v/>
      </c>
      <c r="BW14" s="23"/>
    </row>
    <row r="15" spans="1:75" s="24" customFormat="1">
      <c r="A15" s="47" t="s">
        <v>41</v>
      </c>
      <c r="B15" s="47" t="s">
        <v>97</v>
      </c>
      <c r="C15" s="47"/>
      <c r="D15" s="133" t="s">
        <v>97</v>
      </c>
      <c r="E15" s="47"/>
      <c r="F15" s="47"/>
      <c r="G15" s="48"/>
      <c r="H15" s="129" t="str">
        <f t="shared" si="3"/>
        <v>DR_253</v>
      </c>
      <c r="I15" s="45" t="s">
        <v>98</v>
      </c>
      <c r="J15" s="45"/>
      <c r="K15" s="45"/>
      <c r="L15" s="45"/>
      <c r="M15" s="45"/>
      <c r="N15" s="45"/>
      <c r="O15" s="45"/>
      <c r="P15" s="45"/>
      <c r="Q15" s="45"/>
      <c r="R15" s="45"/>
      <c r="S15" s="45"/>
      <c r="T15" s="45"/>
      <c r="U15" s="45"/>
      <c r="V15" s="45"/>
      <c r="W15" s="45"/>
      <c r="X15" s="45"/>
      <c r="Y15" s="45"/>
      <c r="Z15" s="45"/>
      <c r="AA15" s="45"/>
      <c r="AB15" s="45"/>
      <c r="AC15" s="45"/>
      <c r="AD15" s="45"/>
      <c r="AE15" s="45"/>
      <c r="AF15" s="45"/>
      <c r="AG15" s="46"/>
      <c r="AH15" s="130" t="str">
        <f t="shared" si="0"/>
        <v>DR_253</v>
      </c>
      <c r="AI15" s="141">
        <f t="shared" ca="1" si="1"/>
        <v>0</v>
      </c>
      <c r="AJ15" s="139" t="e">
        <f t="shared" ca="1" si="4"/>
        <v>#REF!</v>
      </c>
      <c r="AK15" s="131" t="e">
        <f t="array" aca="1" ref="AK15" ca="1">IF(A15="","",IF((MAX(IF((INDIRECT("'["&amp;($A$1)&amp;"]"&amp;$B$1&amp;"'!$F$6:$F$979"))=$AH15,(INDIRECT("'["&amp;($A$1)&amp;"]"&amp;$B$1&amp;"'!$A$6:$A$979")))))=0/1/1900,
IF((MAX(IF((INDIRECT("'["&amp;($A$1)&amp;"]"&amp;$B$1-1&amp;"'!$F$6:$F$979"))=$AH15,(INDIRECT("'["&amp;($A$1)&amp;"]"&amp;$B$1-1&amp;"'!$A$6:$A$979")))))=0/1/1900,"&gt; 1 year",(MAX(IF((INDIRECT("'["&amp;($A$1)&amp;"]"&amp;$B$1-1&amp;"'!$F$6:$F$979"))=$AH15,(INDIRECT("'["&amp;($A$1)&amp;"]"&amp;$B$1-1&amp;"'!$A$6:$A$979")))))),
(MAX(IF((INDIRECT("'["&amp;($A$1)&amp;"]"&amp;$B$1&amp;"'!$F$6:$F$979"))=$AH15,(INDIRECT("'["&amp;($A$1)&amp;"]"&amp;$B$1&amp;"'!$A$6:$A$979")))))))</f>
        <v>#REF!</v>
      </c>
      <c r="AL15" s="132" t="str">
        <f t="shared" ca="1" si="5"/>
        <v/>
      </c>
      <c r="AM15" s="132" t="str">
        <f t="shared" ca="1" si="8"/>
        <v/>
      </c>
      <c r="AN15" s="132" t="str">
        <f t="shared" ca="1" si="8"/>
        <v/>
      </c>
      <c r="AO15" s="132" t="str">
        <f t="shared" ca="1" si="8"/>
        <v/>
      </c>
      <c r="AP15" s="132" t="str">
        <f t="shared" ca="1" si="8"/>
        <v/>
      </c>
      <c r="AQ15" s="132">
        <f t="shared" ca="1" si="8"/>
        <v>0</v>
      </c>
      <c r="AR15" s="132" t="str">
        <f t="shared" ca="1" si="8"/>
        <v/>
      </c>
      <c r="AS15" s="132" t="str">
        <f t="shared" ca="1" si="8"/>
        <v/>
      </c>
      <c r="AT15" s="132" t="str">
        <f t="shared" ca="1" si="8"/>
        <v/>
      </c>
      <c r="AU15" s="132" t="str">
        <f t="shared" ca="1" si="8"/>
        <v/>
      </c>
      <c r="AV15" s="132" t="str">
        <f t="shared" ca="1" si="8"/>
        <v/>
      </c>
      <c r="AW15" s="132" t="str">
        <f t="shared" ca="1" si="8"/>
        <v/>
      </c>
      <c r="AX15" s="132" t="str">
        <f t="shared" ca="1" si="8"/>
        <v/>
      </c>
      <c r="AY15" s="132" t="str">
        <f t="shared" ca="1" si="8"/>
        <v/>
      </c>
      <c r="AZ15" s="132" t="str">
        <f t="shared" ca="1" si="8"/>
        <v/>
      </c>
      <c r="BA15" s="132" t="str">
        <f t="shared" ca="1" si="8"/>
        <v/>
      </c>
      <c r="BB15" s="132" t="str">
        <f t="shared" ca="1" si="8"/>
        <v/>
      </c>
      <c r="BC15" s="132" t="str">
        <f t="shared" ca="1" si="8"/>
        <v/>
      </c>
      <c r="BD15" s="132" t="str">
        <f t="shared" ca="1" si="8"/>
        <v/>
      </c>
      <c r="BE15" s="132" t="str">
        <f t="shared" ca="1" si="8"/>
        <v/>
      </c>
      <c r="BF15" s="132" t="str">
        <f t="shared" ca="1" si="8"/>
        <v/>
      </c>
      <c r="BG15" s="132" t="str">
        <f t="shared" ca="1" si="8"/>
        <v/>
      </c>
      <c r="BH15" s="132" t="str">
        <f t="shared" ca="1" si="8"/>
        <v/>
      </c>
      <c r="BI15" s="132" t="str">
        <f t="shared" ca="1" si="8"/>
        <v/>
      </c>
      <c r="BJ15" s="132" t="str">
        <f t="shared" ca="1" si="8"/>
        <v/>
      </c>
      <c r="BK15" s="132" t="str">
        <f t="shared" ca="1" si="8"/>
        <v/>
      </c>
      <c r="BL15" s="132" t="str">
        <f t="shared" ca="1" si="8"/>
        <v/>
      </c>
      <c r="BM15" s="132" t="str">
        <f t="shared" ca="1" si="8"/>
        <v/>
      </c>
      <c r="BN15" s="132" t="str">
        <f t="shared" ca="1" si="8"/>
        <v/>
      </c>
      <c r="BO15" s="132" t="str">
        <f t="shared" ca="1" si="8"/>
        <v/>
      </c>
      <c r="BP15" s="132" t="str">
        <f t="shared" ca="1" si="8"/>
        <v/>
      </c>
      <c r="BQ15" s="132" t="str">
        <f t="shared" ca="1" si="8"/>
        <v/>
      </c>
      <c r="BR15" s="132" t="str">
        <f t="shared" ca="1" si="8"/>
        <v/>
      </c>
      <c r="BS15" s="132" t="str">
        <f t="shared" ca="1" si="8"/>
        <v/>
      </c>
      <c r="BT15" s="132" t="str">
        <f t="shared" ca="1" si="8"/>
        <v/>
      </c>
      <c r="BU15" s="132" t="str">
        <f t="shared" ca="1" si="8"/>
        <v/>
      </c>
      <c r="BV15" s="132" t="str">
        <f t="shared" ca="1" si="8"/>
        <v/>
      </c>
      <c r="BW15" s="132"/>
    </row>
    <row r="16" spans="1:75">
      <c r="A16" s="118" t="s">
        <v>42</v>
      </c>
      <c r="B16" s="118" t="s">
        <v>97</v>
      </c>
      <c r="C16" s="118"/>
      <c r="D16" s="119" t="s">
        <v>97</v>
      </c>
      <c r="E16" s="118"/>
      <c r="F16" s="118"/>
      <c r="G16" s="120" t="s">
        <v>97</v>
      </c>
      <c r="H16" s="126" t="str">
        <f t="shared" si="3"/>
        <v>CAP_10</v>
      </c>
      <c r="I16" s="121" t="s">
        <v>98</v>
      </c>
      <c r="J16" s="121"/>
      <c r="K16" s="121"/>
      <c r="L16" s="121"/>
      <c r="M16" s="121"/>
      <c r="N16" s="121"/>
      <c r="O16" s="121"/>
      <c r="P16" s="121"/>
      <c r="Q16" s="121"/>
      <c r="R16" s="121"/>
      <c r="S16" s="121"/>
      <c r="T16" s="121"/>
      <c r="U16" s="121"/>
      <c r="V16" s="121"/>
      <c r="W16" s="121"/>
      <c r="X16" s="121"/>
      <c r="Y16" s="121"/>
      <c r="Z16" s="121"/>
      <c r="AA16" s="121"/>
      <c r="AB16" s="121"/>
      <c r="AC16" s="121"/>
      <c r="AD16" s="121"/>
      <c r="AE16" s="121"/>
      <c r="AF16" s="121"/>
      <c r="AG16" s="122"/>
      <c r="AH16" s="127" t="str">
        <f t="shared" si="0"/>
        <v>CAP_10</v>
      </c>
      <c r="AI16" s="140">
        <f t="shared" ca="1" si="1"/>
        <v>0</v>
      </c>
      <c r="AJ16" s="138" t="e">
        <f t="shared" ca="1" si="4"/>
        <v>#REF!</v>
      </c>
      <c r="AK16" s="128" t="e">
        <f t="array" aca="1" ref="AK16" ca="1">IF(A16="","",IF((MAX(IF((INDIRECT("'["&amp;($A$1)&amp;"]"&amp;$B$1&amp;"'!$F$6:$F$979"))=$AH16,(INDIRECT("'["&amp;($A$1)&amp;"]"&amp;$B$1&amp;"'!$A$6:$A$979")))))=0/1/1900,
IF((MAX(IF((INDIRECT("'["&amp;($A$1)&amp;"]"&amp;$B$1-1&amp;"'!$F$6:$F$979"))=$AH16,(INDIRECT("'["&amp;($A$1)&amp;"]"&amp;$B$1-1&amp;"'!$A$6:$A$979")))))=0/1/1900,"&gt; 1 year",(MAX(IF((INDIRECT("'["&amp;($A$1)&amp;"]"&amp;$B$1-1&amp;"'!$F$6:$F$979"))=$AH16,(INDIRECT("'["&amp;($A$1)&amp;"]"&amp;$B$1-1&amp;"'!$A$6:$A$979")))))),
(MAX(IF((INDIRECT("'["&amp;($A$1)&amp;"]"&amp;$B$1&amp;"'!$F$6:$F$979"))=$AH16,(INDIRECT("'["&amp;($A$1)&amp;"]"&amp;$B$1&amp;"'!$A$6:$A$979")))))))</f>
        <v>#REF!</v>
      </c>
      <c r="AL16" s="125" t="str">
        <f t="shared" ca="1" si="5"/>
        <v/>
      </c>
      <c r="AM16" s="125" t="str">
        <f t="shared" ca="1" si="8"/>
        <v/>
      </c>
      <c r="AN16" s="125" t="str">
        <f t="shared" ca="1" si="8"/>
        <v/>
      </c>
      <c r="AO16" s="125" t="str">
        <f t="shared" ca="1" si="8"/>
        <v/>
      </c>
      <c r="AP16" s="125" t="str">
        <f t="shared" ca="1" si="8"/>
        <v/>
      </c>
      <c r="AQ16" s="125">
        <f t="shared" ca="1" si="8"/>
        <v>0</v>
      </c>
      <c r="AR16" s="125" t="str">
        <f t="shared" ca="1" si="8"/>
        <v/>
      </c>
      <c r="AS16" s="125" t="str">
        <f t="shared" ca="1" si="8"/>
        <v/>
      </c>
      <c r="AT16" s="125" t="str">
        <f t="shared" ca="1" si="8"/>
        <v/>
      </c>
      <c r="AU16" s="125" t="str">
        <f t="shared" ca="1" si="8"/>
        <v/>
      </c>
      <c r="AV16" s="125" t="str">
        <f t="shared" ca="1" si="8"/>
        <v/>
      </c>
      <c r="AW16" s="125" t="str">
        <f t="shared" ca="1" si="8"/>
        <v/>
      </c>
      <c r="AX16" s="125" t="str">
        <f t="shared" ca="1" si="8"/>
        <v/>
      </c>
      <c r="AY16" s="125" t="str">
        <f t="shared" ca="1" si="8"/>
        <v/>
      </c>
      <c r="AZ16" s="125" t="str">
        <f t="shared" ca="1" si="8"/>
        <v/>
      </c>
      <c r="BA16" s="125" t="str">
        <f t="shared" ca="1" si="8"/>
        <v/>
      </c>
      <c r="BB16" s="125" t="str">
        <f t="shared" ca="1" si="8"/>
        <v/>
      </c>
      <c r="BC16" s="125" t="str">
        <f t="shared" ca="1" si="8"/>
        <v/>
      </c>
      <c r="BD16" s="125" t="str">
        <f t="shared" ca="1" si="8"/>
        <v/>
      </c>
      <c r="BE16" s="125" t="str">
        <f t="shared" ca="1" si="8"/>
        <v/>
      </c>
      <c r="BF16" s="125" t="str">
        <f t="shared" ca="1" si="8"/>
        <v/>
      </c>
      <c r="BG16" s="125" t="str">
        <f t="shared" ca="1" si="8"/>
        <v/>
      </c>
      <c r="BH16" s="125" t="str">
        <f t="shared" ca="1" si="8"/>
        <v/>
      </c>
      <c r="BI16" s="125" t="str">
        <f t="shared" ca="1" si="8"/>
        <v/>
      </c>
      <c r="BJ16" s="125" t="str">
        <f t="shared" ca="1" si="8"/>
        <v/>
      </c>
      <c r="BK16" s="125" t="str">
        <f t="shared" ca="1" si="8"/>
        <v/>
      </c>
      <c r="BL16" s="125" t="str">
        <f t="shared" ca="1" si="8"/>
        <v/>
      </c>
      <c r="BM16" s="125" t="str">
        <f t="shared" ca="1" si="8"/>
        <v/>
      </c>
      <c r="BN16" s="125" t="str">
        <f t="shared" ca="1" si="8"/>
        <v/>
      </c>
      <c r="BO16" s="125" t="str">
        <f t="shared" ca="1" si="8"/>
        <v/>
      </c>
      <c r="BP16" s="125" t="str">
        <f t="shared" ca="1" si="8"/>
        <v/>
      </c>
      <c r="BQ16" s="125" t="str">
        <f t="shared" ca="1" si="8"/>
        <v/>
      </c>
      <c r="BR16" s="125" t="str">
        <f t="shared" ca="1" si="8"/>
        <v/>
      </c>
      <c r="BS16" s="125" t="str">
        <f t="shared" ca="1" si="8"/>
        <v/>
      </c>
      <c r="BT16" s="125" t="str">
        <f t="shared" ca="1" si="8"/>
        <v/>
      </c>
      <c r="BU16" s="125" t="str">
        <f t="shared" ca="1" si="8"/>
        <v/>
      </c>
      <c r="BV16" s="125" t="str">
        <f t="shared" ca="1" si="8"/>
        <v/>
      </c>
      <c r="BW16" s="23"/>
    </row>
    <row r="17" spans="1:75" s="24" customFormat="1">
      <c r="A17" s="47" t="s">
        <v>51</v>
      </c>
      <c r="B17" s="47" t="s">
        <v>97</v>
      </c>
      <c r="C17" s="47"/>
      <c r="D17" s="133" t="s">
        <v>97</v>
      </c>
      <c r="E17" s="47"/>
      <c r="F17" s="47"/>
      <c r="G17" s="48"/>
      <c r="H17" s="129" t="str">
        <f t="shared" si="3"/>
        <v>C_150</v>
      </c>
      <c r="I17" s="45" t="s">
        <v>98</v>
      </c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6"/>
      <c r="AH17" s="130" t="str">
        <f t="shared" si="0"/>
        <v>C_150</v>
      </c>
      <c r="AI17" s="141">
        <f t="shared" ca="1" si="1"/>
        <v>0</v>
      </c>
      <c r="AJ17" s="139" t="e">
        <f t="shared" ca="1" si="4"/>
        <v>#REF!</v>
      </c>
      <c r="AK17" s="131" t="e">
        <f t="array" aca="1" ref="AK17" ca="1">IF(A17="","",IF((MAX(IF((INDIRECT("'["&amp;($A$1)&amp;"]"&amp;$B$1&amp;"'!$F$6:$F$979"))=$AH17,(INDIRECT("'["&amp;($A$1)&amp;"]"&amp;$B$1&amp;"'!$A$6:$A$979")))))=0/1/1900,
IF((MAX(IF((INDIRECT("'["&amp;($A$1)&amp;"]"&amp;$B$1-1&amp;"'!$F$6:$F$979"))=$AH17,(INDIRECT("'["&amp;($A$1)&amp;"]"&amp;$B$1-1&amp;"'!$A$6:$A$979")))))=0/1/1900,"&gt; 1 year",(MAX(IF((INDIRECT("'["&amp;($A$1)&amp;"]"&amp;$B$1-1&amp;"'!$F$6:$F$979"))=$AH17,(INDIRECT("'["&amp;($A$1)&amp;"]"&amp;$B$1-1&amp;"'!$A$6:$A$979")))))),
(MAX(IF((INDIRECT("'["&amp;($A$1)&amp;"]"&amp;$B$1&amp;"'!$F$6:$F$979"))=$AH17,(INDIRECT("'["&amp;($A$1)&amp;"]"&amp;$B$1&amp;"'!$A$6:$A$979")))))))</f>
        <v>#REF!</v>
      </c>
      <c r="AL17" s="132" t="str">
        <f t="shared" ca="1" si="5"/>
        <v/>
      </c>
      <c r="AM17" s="132" t="str">
        <f t="shared" ca="1" si="8"/>
        <v/>
      </c>
      <c r="AN17" s="132" t="str">
        <f t="shared" ca="1" si="8"/>
        <v/>
      </c>
      <c r="AO17" s="132" t="str">
        <f t="shared" ca="1" si="8"/>
        <v/>
      </c>
      <c r="AP17" s="132" t="str">
        <f t="shared" ca="1" si="8"/>
        <v/>
      </c>
      <c r="AQ17" s="132">
        <f t="shared" ca="1" si="8"/>
        <v>0</v>
      </c>
      <c r="AR17" s="132" t="str">
        <f t="shared" ca="1" si="8"/>
        <v/>
      </c>
      <c r="AS17" s="132" t="str">
        <f t="shared" ca="1" si="8"/>
        <v/>
      </c>
      <c r="AT17" s="132" t="str">
        <f t="shared" ca="1" si="8"/>
        <v/>
      </c>
      <c r="AU17" s="132" t="str">
        <f t="shared" ca="1" si="8"/>
        <v/>
      </c>
      <c r="AV17" s="132" t="str">
        <f t="shared" ca="1" si="8"/>
        <v/>
      </c>
      <c r="AW17" s="132" t="str">
        <f t="shared" ca="1" si="8"/>
        <v/>
      </c>
      <c r="AX17" s="132" t="str">
        <f t="shared" ca="1" si="8"/>
        <v/>
      </c>
      <c r="AY17" s="132" t="str">
        <f t="shared" ca="1" si="8"/>
        <v/>
      </c>
      <c r="AZ17" s="132" t="str">
        <f t="shared" ca="1" si="8"/>
        <v/>
      </c>
      <c r="BA17" s="132" t="str">
        <f t="shared" ca="1" si="8"/>
        <v/>
      </c>
      <c r="BB17" s="132" t="str">
        <f t="shared" ca="1" si="8"/>
        <v/>
      </c>
      <c r="BC17" s="132" t="str">
        <f t="shared" ca="1" si="8"/>
        <v/>
      </c>
      <c r="BD17" s="132" t="str">
        <f t="shared" ca="1" si="8"/>
        <v/>
      </c>
      <c r="BE17" s="132" t="str">
        <f t="shared" ca="1" si="8"/>
        <v/>
      </c>
      <c r="BF17" s="132" t="str">
        <f t="shared" ca="1" si="8"/>
        <v/>
      </c>
      <c r="BG17" s="132" t="str">
        <f t="shared" ca="1" si="8"/>
        <v/>
      </c>
      <c r="BH17" s="132" t="str">
        <f t="shared" ca="1" si="8"/>
        <v/>
      </c>
      <c r="BI17" s="132" t="str">
        <f t="shared" ca="1" si="8"/>
        <v/>
      </c>
      <c r="BJ17" s="132" t="str">
        <f t="shared" ca="1" si="8"/>
        <v/>
      </c>
      <c r="BK17" s="132" t="str">
        <f t="shared" ca="1" si="8"/>
        <v/>
      </c>
      <c r="BL17" s="132" t="str">
        <f t="shared" ca="1" si="8"/>
        <v/>
      </c>
      <c r="BM17" s="132" t="str">
        <f t="shared" ca="1" si="8"/>
        <v/>
      </c>
      <c r="BN17" s="132" t="str">
        <f t="shared" ca="1" si="8"/>
        <v/>
      </c>
      <c r="BO17" s="132" t="str">
        <f t="shared" ca="1" si="8"/>
        <v/>
      </c>
      <c r="BP17" s="132" t="str">
        <f t="shared" ca="1" si="8"/>
        <v/>
      </c>
      <c r="BQ17" s="132" t="str">
        <f t="shared" ca="1" si="8"/>
        <v/>
      </c>
      <c r="BR17" s="132" t="str">
        <f t="shared" ca="1" si="8"/>
        <v/>
      </c>
      <c r="BS17" s="132" t="str">
        <f t="shared" ca="1" si="8"/>
        <v/>
      </c>
      <c r="BT17" s="132" t="str">
        <f t="shared" ca="1" si="8"/>
        <v/>
      </c>
      <c r="BU17" s="132" t="str">
        <f t="shared" ca="1" si="8"/>
        <v/>
      </c>
      <c r="BV17" s="132" t="str">
        <f t="shared" ca="1" si="8"/>
        <v/>
      </c>
      <c r="BW17" s="132"/>
    </row>
    <row r="18" spans="1:75">
      <c r="A18" s="118" t="s">
        <v>43</v>
      </c>
      <c r="B18" s="118" t="s">
        <v>97</v>
      </c>
      <c r="C18" s="118"/>
      <c r="D18" s="119" t="s">
        <v>97</v>
      </c>
      <c r="E18" s="118"/>
      <c r="F18" s="118"/>
      <c r="G18" s="120"/>
      <c r="H18" s="126" t="str">
        <f t="shared" si="3"/>
        <v>C_152</v>
      </c>
      <c r="I18" s="121" t="s">
        <v>98</v>
      </c>
      <c r="J18" s="121"/>
      <c r="K18" s="121"/>
      <c r="L18" s="121"/>
      <c r="M18" s="121"/>
      <c r="N18" s="121"/>
      <c r="O18" s="121"/>
      <c r="P18" s="121"/>
      <c r="Q18" s="121"/>
      <c r="R18" s="121"/>
      <c r="S18" s="121"/>
      <c r="T18" s="121"/>
      <c r="U18" s="121"/>
      <c r="V18" s="121"/>
      <c r="W18" s="121"/>
      <c r="X18" s="121"/>
      <c r="Y18" s="121"/>
      <c r="Z18" s="121"/>
      <c r="AA18" s="121"/>
      <c r="AB18" s="121"/>
      <c r="AC18" s="121"/>
      <c r="AD18" s="121"/>
      <c r="AE18" s="121"/>
      <c r="AF18" s="121"/>
      <c r="AG18" s="122"/>
      <c r="AH18" s="127" t="str">
        <f t="shared" si="0"/>
        <v>C_152</v>
      </c>
      <c r="AI18" s="140">
        <f t="shared" ca="1" si="1"/>
        <v>0</v>
      </c>
      <c r="AJ18" s="138" t="e">
        <f t="shared" ca="1" si="4"/>
        <v>#REF!</v>
      </c>
      <c r="AK18" s="128" t="e">
        <f t="array" aca="1" ref="AK18" ca="1">IF(A18="","",IF((MAX(IF((INDIRECT("'["&amp;($A$1)&amp;"]"&amp;$B$1&amp;"'!$F$6:$F$979"))=$AH18,(INDIRECT("'["&amp;($A$1)&amp;"]"&amp;$B$1&amp;"'!$A$6:$A$979")))))=0/1/1900,
IF((MAX(IF((INDIRECT("'["&amp;($A$1)&amp;"]"&amp;$B$1-1&amp;"'!$F$6:$F$979"))=$AH18,(INDIRECT("'["&amp;($A$1)&amp;"]"&amp;$B$1-1&amp;"'!$A$6:$A$979")))))=0/1/1900,"&gt; 1 year",(MAX(IF((INDIRECT("'["&amp;($A$1)&amp;"]"&amp;$B$1-1&amp;"'!$F$6:$F$979"))=$AH18,(INDIRECT("'["&amp;($A$1)&amp;"]"&amp;$B$1-1&amp;"'!$A$6:$A$979")))))),
(MAX(IF((INDIRECT("'["&amp;($A$1)&amp;"]"&amp;$B$1&amp;"'!$F$6:$F$979"))=$AH18,(INDIRECT("'["&amp;($A$1)&amp;"]"&amp;$B$1&amp;"'!$A$6:$A$979")))))))</f>
        <v>#REF!</v>
      </c>
      <c r="AL18" s="125" t="str">
        <f t="shared" ca="1" si="5"/>
        <v/>
      </c>
      <c r="AM18" s="125" t="str">
        <f t="shared" ca="1" si="8"/>
        <v/>
      </c>
      <c r="AN18" s="125" t="str">
        <f t="shared" ca="1" si="8"/>
        <v/>
      </c>
      <c r="AO18" s="125" t="str">
        <f t="shared" ca="1" si="8"/>
        <v/>
      </c>
      <c r="AP18" s="125" t="str">
        <f t="shared" ca="1" si="8"/>
        <v/>
      </c>
      <c r="AQ18" s="125">
        <f t="shared" ca="1" si="8"/>
        <v>0</v>
      </c>
      <c r="AR18" s="125" t="str">
        <f t="shared" ca="1" si="8"/>
        <v/>
      </c>
      <c r="AS18" s="125" t="str">
        <f t="shared" ca="1" si="8"/>
        <v/>
      </c>
      <c r="AT18" s="125" t="str">
        <f t="shared" ca="1" si="8"/>
        <v/>
      </c>
      <c r="AU18" s="125" t="str">
        <f t="shared" ca="1" si="8"/>
        <v/>
      </c>
      <c r="AV18" s="125" t="str">
        <f t="shared" ca="1" si="8"/>
        <v/>
      </c>
      <c r="AW18" s="125" t="str">
        <f t="shared" ca="1" si="8"/>
        <v/>
      </c>
      <c r="AX18" s="125" t="str">
        <f t="shared" ca="1" si="8"/>
        <v/>
      </c>
      <c r="AY18" s="125" t="str">
        <f t="shared" ca="1" si="8"/>
        <v/>
      </c>
      <c r="AZ18" s="125" t="str">
        <f t="shared" ca="1" si="8"/>
        <v/>
      </c>
      <c r="BA18" s="125" t="str">
        <f t="shared" ca="1" si="8"/>
        <v/>
      </c>
      <c r="BB18" s="125" t="str">
        <f t="shared" ca="1" si="8"/>
        <v/>
      </c>
      <c r="BC18" s="125" t="str">
        <f t="shared" ca="1" si="8"/>
        <v/>
      </c>
      <c r="BD18" s="125" t="str">
        <f t="shared" ca="1" si="8"/>
        <v/>
      </c>
      <c r="BE18" s="125" t="str">
        <f t="shared" ca="1" si="8"/>
        <v/>
      </c>
      <c r="BF18" s="125" t="str">
        <f t="shared" ca="1" si="8"/>
        <v/>
      </c>
      <c r="BG18" s="125" t="str">
        <f t="shared" ca="1" si="8"/>
        <v/>
      </c>
      <c r="BH18" s="125" t="str">
        <f t="shared" ca="1" si="8"/>
        <v/>
      </c>
      <c r="BI18" s="125" t="str">
        <f t="shared" ca="1" si="8"/>
        <v/>
      </c>
      <c r="BJ18" s="125" t="str">
        <f t="shared" ca="1" si="8"/>
        <v/>
      </c>
      <c r="BK18" s="125" t="str">
        <f t="shared" ca="1" si="8"/>
        <v/>
      </c>
      <c r="BL18" s="125" t="str">
        <f t="shared" ca="1" si="8"/>
        <v/>
      </c>
      <c r="BM18" s="125" t="str">
        <f t="shared" ca="1" si="8"/>
        <v/>
      </c>
      <c r="BN18" s="125" t="str">
        <f t="shared" ca="1" si="8"/>
        <v/>
      </c>
      <c r="BO18" s="125" t="str">
        <f t="shared" ca="1" si="8"/>
        <v/>
      </c>
      <c r="BP18" s="125" t="str">
        <f t="shared" ca="1" si="8"/>
        <v/>
      </c>
      <c r="BQ18" s="125" t="str">
        <f t="shared" ca="1" si="8"/>
        <v/>
      </c>
      <c r="BR18" s="125" t="str">
        <f t="shared" ca="1" si="8"/>
        <v/>
      </c>
      <c r="BS18" s="125" t="str">
        <f t="shared" ca="1" si="8"/>
        <v/>
      </c>
      <c r="BT18" s="125" t="str">
        <f t="shared" ca="1" si="8"/>
        <v/>
      </c>
      <c r="BU18" s="125" t="str">
        <f t="shared" ca="1" si="8"/>
        <v/>
      </c>
      <c r="BV18" s="125" t="str">
        <f t="shared" ca="1" si="8"/>
        <v/>
      </c>
      <c r="BW18" s="23"/>
    </row>
    <row r="19" spans="1:75" s="24" customFormat="1">
      <c r="A19" s="47" t="s">
        <v>33</v>
      </c>
      <c r="B19" s="47" t="s">
        <v>97</v>
      </c>
      <c r="C19" s="47"/>
      <c r="D19" s="133" t="s">
        <v>97</v>
      </c>
      <c r="E19" s="47"/>
      <c r="F19" s="47"/>
      <c r="G19" s="48"/>
      <c r="H19" s="129" t="str">
        <f t="shared" si="3"/>
        <v>C_172</v>
      </c>
      <c r="I19" s="45" t="s">
        <v>106</v>
      </c>
      <c r="J19" s="45" t="s">
        <v>107</v>
      </c>
      <c r="K19" s="45" t="s">
        <v>108</v>
      </c>
      <c r="L19" s="45" t="s">
        <v>109</v>
      </c>
      <c r="M19" s="45" t="s">
        <v>110</v>
      </c>
      <c r="N19" s="45" t="s">
        <v>111</v>
      </c>
      <c r="O19" s="45"/>
      <c r="P19" s="45"/>
      <c r="Q19" s="45"/>
      <c r="R19" s="45"/>
      <c r="S19" s="45"/>
      <c r="T19" s="45"/>
      <c r="U19" s="45"/>
      <c r="V19" s="45"/>
      <c r="W19" s="45"/>
      <c r="X19" s="45"/>
      <c r="Y19" s="45"/>
      <c r="Z19" s="45"/>
      <c r="AA19" s="45"/>
      <c r="AB19" s="45"/>
      <c r="AC19" s="45"/>
      <c r="AD19" s="45"/>
      <c r="AE19" s="45"/>
      <c r="AF19" s="45"/>
      <c r="AG19" s="46"/>
      <c r="AH19" s="130" t="str">
        <f t="shared" si="0"/>
        <v>C_172</v>
      </c>
      <c r="AI19" s="141">
        <f t="shared" ca="1" si="1"/>
        <v>3</v>
      </c>
      <c r="AJ19" s="139" t="e">
        <f t="shared" ca="1" si="4"/>
        <v>#REF!</v>
      </c>
      <c r="AK19" s="131">
        <f t="array" aca="1" ref="AK19" ca="1">IF(A19="","",IF((MAX(IF((INDIRECT("'["&amp;($A$1)&amp;"]"&amp;$B$1&amp;"'!$F$6:$F$979"))=$AH19,(INDIRECT("'["&amp;($A$1)&amp;"]"&amp;$B$1&amp;"'!$A$6:$A$979")))))=0/1/1900,
IF((MAX(IF((INDIRECT("'["&amp;($A$1)&amp;"]"&amp;$B$1-1&amp;"'!$F$6:$F$979"))=$AH19,(INDIRECT("'["&amp;($A$1)&amp;"]"&amp;$B$1-1&amp;"'!$A$6:$A$979")))))=0/1/1900,"&gt; 1 year",(MAX(IF((INDIRECT("'["&amp;($A$1)&amp;"]"&amp;$B$1-1&amp;"'!$F$6:$F$979"))=$AH19,(INDIRECT("'["&amp;($A$1)&amp;"]"&amp;$B$1-1&amp;"'!$A$6:$A$979")))))),
(MAX(IF((INDIRECT("'["&amp;($A$1)&amp;"]"&amp;$B$1&amp;"'!$F$6:$F$979"))=$AH19,(INDIRECT("'["&amp;($A$1)&amp;"]"&amp;$B$1&amp;"'!$A$6:$A$979")))))))</f>
        <v>43706</v>
      </c>
      <c r="AL19" s="132" t="str">
        <f t="shared" ca="1" si="5"/>
        <v/>
      </c>
      <c r="AM19" s="132" t="str">
        <f t="shared" ca="1" si="8"/>
        <v/>
      </c>
      <c r="AN19" s="132" t="str">
        <f t="shared" ca="1" si="8"/>
        <v/>
      </c>
      <c r="AO19" s="132" t="str">
        <f t="shared" ref="AO19:BD49" ca="1" si="9">IFERROR(SUMIF((INDIRECT("'["&amp;($A$1)&amp;"]"&amp;AO$2&amp;"'!$F$6:$F$480")),$AH19,(INDIRECT("'["&amp;($A$1)&amp;"]"&amp;AO$2&amp;"'!$N$6:$N$480"))),"")</f>
        <v/>
      </c>
      <c r="AP19" s="132" t="str">
        <f t="shared" ca="1" si="9"/>
        <v/>
      </c>
      <c r="AQ19" s="132">
        <f t="shared" ca="1" si="9"/>
        <v>3</v>
      </c>
      <c r="AR19" s="132" t="str">
        <f t="shared" ca="1" si="9"/>
        <v/>
      </c>
      <c r="AS19" s="132" t="str">
        <f t="shared" ca="1" si="9"/>
        <v/>
      </c>
      <c r="AT19" s="132" t="str">
        <f t="shared" ca="1" si="9"/>
        <v/>
      </c>
      <c r="AU19" s="132" t="str">
        <f t="shared" ca="1" si="9"/>
        <v/>
      </c>
      <c r="AV19" s="132" t="str">
        <f t="shared" ca="1" si="9"/>
        <v/>
      </c>
      <c r="AW19" s="132" t="str">
        <f t="shared" ca="1" si="9"/>
        <v/>
      </c>
      <c r="AX19" s="132" t="str">
        <f t="shared" ca="1" si="9"/>
        <v/>
      </c>
      <c r="AY19" s="132" t="str">
        <f t="shared" ca="1" si="9"/>
        <v/>
      </c>
      <c r="AZ19" s="132" t="str">
        <f t="shared" ca="1" si="9"/>
        <v/>
      </c>
      <c r="BA19" s="132" t="str">
        <f t="shared" ca="1" si="9"/>
        <v/>
      </c>
      <c r="BB19" s="132" t="str">
        <f t="shared" ca="1" si="9"/>
        <v/>
      </c>
      <c r="BC19" s="132" t="str">
        <f t="shared" ca="1" si="9"/>
        <v/>
      </c>
      <c r="BD19" s="132" t="str">
        <f t="shared" ca="1" si="9"/>
        <v/>
      </c>
      <c r="BE19" s="132" t="str">
        <f t="shared" ref="BE19:BT34" ca="1" si="10">IFERROR(SUMIF((INDIRECT("'["&amp;($A$1)&amp;"]"&amp;BE$2&amp;"'!$F$6:$F$480")),$AH19,(INDIRECT("'["&amp;($A$1)&amp;"]"&amp;BE$2&amp;"'!$N$6:$N$480"))),"")</f>
        <v/>
      </c>
      <c r="BF19" s="132" t="str">
        <f t="shared" ca="1" si="10"/>
        <v/>
      </c>
      <c r="BG19" s="132" t="str">
        <f t="shared" ca="1" si="10"/>
        <v/>
      </c>
      <c r="BH19" s="132" t="str">
        <f t="shared" ca="1" si="10"/>
        <v/>
      </c>
      <c r="BI19" s="132" t="str">
        <f t="shared" ca="1" si="10"/>
        <v/>
      </c>
      <c r="BJ19" s="132" t="str">
        <f t="shared" ca="1" si="10"/>
        <v/>
      </c>
      <c r="BK19" s="132" t="str">
        <f t="shared" ca="1" si="10"/>
        <v/>
      </c>
      <c r="BL19" s="132" t="str">
        <f t="shared" ca="1" si="10"/>
        <v/>
      </c>
      <c r="BM19" s="132" t="str">
        <f t="shared" ca="1" si="10"/>
        <v/>
      </c>
      <c r="BN19" s="132" t="str">
        <f t="shared" ca="1" si="10"/>
        <v/>
      </c>
      <c r="BO19" s="132" t="str">
        <f t="shared" ca="1" si="10"/>
        <v/>
      </c>
      <c r="BP19" s="132" t="str">
        <f t="shared" ca="1" si="10"/>
        <v/>
      </c>
      <c r="BQ19" s="132" t="str">
        <f t="shared" ca="1" si="10"/>
        <v/>
      </c>
      <c r="BR19" s="132" t="str">
        <f t="shared" ca="1" si="10"/>
        <v/>
      </c>
      <c r="BS19" s="132" t="str">
        <f t="shared" ca="1" si="10"/>
        <v/>
      </c>
      <c r="BT19" s="132" t="str">
        <f t="shared" ca="1" si="10"/>
        <v/>
      </c>
      <c r="BU19" s="132" t="str">
        <f t="shared" ref="BU19:BV33" ca="1" si="11">IFERROR(SUMIF((INDIRECT("'["&amp;($A$1)&amp;"]"&amp;BU$2&amp;"'!$F$6:$F$480")),$AH19,(INDIRECT("'["&amp;($A$1)&amp;"]"&amp;BU$2&amp;"'!$N$6:$N$480"))),"")</f>
        <v/>
      </c>
      <c r="BV19" s="132" t="str">
        <f t="shared" ca="1" si="11"/>
        <v/>
      </c>
      <c r="BW19" s="132"/>
    </row>
    <row r="20" spans="1:75">
      <c r="A20" s="118" t="s">
        <v>39</v>
      </c>
      <c r="B20" s="118" t="s">
        <v>97</v>
      </c>
      <c r="C20" s="118"/>
      <c r="D20" s="119" t="s">
        <v>97</v>
      </c>
      <c r="E20" s="118"/>
      <c r="F20" s="118"/>
      <c r="G20" s="120"/>
      <c r="H20" s="126" t="str">
        <f t="shared" si="3"/>
        <v>C_177</v>
      </c>
      <c r="I20" s="121" t="s">
        <v>112</v>
      </c>
      <c r="J20" s="121" t="s">
        <v>113</v>
      </c>
      <c r="K20" s="121" t="s">
        <v>114</v>
      </c>
      <c r="L20" s="121"/>
      <c r="M20" s="121"/>
      <c r="N20" s="121"/>
      <c r="O20" s="121"/>
      <c r="P20" s="121"/>
      <c r="Q20" s="121"/>
      <c r="R20" s="121"/>
      <c r="S20" s="121"/>
      <c r="T20" s="121"/>
      <c r="U20" s="121"/>
      <c r="V20" s="121"/>
      <c r="W20" s="121"/>
      <c r="X20" s="121"/>
      <c r="Y20" s="121"/>
      <c r="Z20" s="121"/>
      <c r="AA20" s="121"/>
      <c r="AB20" s="121"/>
      <c r="AC20" s="121"/>
      <c r="AD20" s="121"/>
      <c r="AE20" s="121"/>
      <c r="AF20" s="121"/>
      <c r="AG20" s="122"/>
      <c r="AH20" s="127" t="str">
        <f t="shared" si="0"/>
        <v>C_177</v>
      </c>
      <c r="AI20" s="140">
        <f t="shared" ca="1" si="1"/>
        <v>0</v>
      </c>
      <c r="AJ20" s="138" t="e">
        <f t="shared" ca="1" si="4"/>
        <v>#REF!</v>
      </c>
      <c r="AK20" s="128" t="e">
        <f t="array" aca="1" ref="AK20" ca="1">IF(A20="","",IF((MAX(IF((INDIRECT("'["&amp;($A$1)&amp;"]"&amp;$B$1&amp;"'!$F$6:$F$979"))=$AH20,(INDIRECT("'["&amp;($A$1)&amp;"]"&amp;$B$1&amp;"'!$A$6:$A$979")))))=0/1/1900,
IF((MAX(IF((INDIRECT("'["&amp;($A$1)&amp;"]"&amp;$B$1-1&amp;"'!$F$6:$F$979"))=$AH20,(INDIRECT("'["&amp;($A$1)&amp;"]"&amp;$B$1-1&amp;"'!$A$6:$A$979")))))=0/1/1900,"&gt; 1 year",(MAX(IF((INDIRECT("'["&amp;($A$1)&amp;"]"&amp;$B$1-1&amp;"'!$F$6:$F$979"))=$AH20,(INDIRECT("'["&amp;($A$1)&amp;"]"&amp;$B$1-1&amp;"'!$A$6:$A$979")))))),
(MAX(IF((INDIRECT("'["&amp;($A$1)&amp;"]"&amp;$B$1&amp;"'!$F$6:$F$979"))=$AH20,(INDIRECT("'["&amp;($A$1)&amp;"]"&amp;$B$1&amp;"'!$A$6:$A$979")))))))</f>
        <v>#REF!</v>
      </c>
      <c r="AL20" s="125" t="str">
        <f t="shared" ca="1" si="5"/>
        <v/>
      </c>
      <c r="AM20" s="125" t="str">
        <f t="shared" ca="1" si="5"/>
        <v/>
      </c>
      <c r="AN20" s="125" t="str">
        <f t="shared" ca="1" si="5"/>
        <v/>
      </c>
      <c r="AO20" s="125" t="str">
        <f t="shared" ca="1" si="5"/>
        <v/>
      </c>
      <c r="AP20" s="125" t="str">
        <f t="shared" ca="1" si="5"/>
        <v/>
      </c>
      <c r="AQ20" s="125">
        <f t="shared" ca="1" si="5"/>
        <v>0</v>
      </c>
      <c r="AR20" s="125" t="str">
        <f t="shared" ca="1" si="5"/>
        <v/>
      </c>
      <c r="AS20" s="125" t="str">
        <f t="shared" ca="1" si="5"/>
        <v/>
      </c>
      <c r="AT20" s="125" t="str">
        <f t="shared" ca="1" si="5"/>
        <v/>
      </c>
      <c r="AU20" s="125" t="str">
        <f t="shared" ca="1" si="5"/>
        <v/>
      </c>
      <c r="AV20" s="125" t="str">
        <f t="shared" ca="1" si="5"/>
        <v/>
      </c>
      <c r="AW20" s="125" t="str">
        <f t="shared" ca="1" si="5"/>
        <v/>
      </c>
      <c r="AX20" s="125" t="str">
        <f t="shared" ca="1" si="5"/>
        <v/>
      </c>
      <c r="AY20" s="125" t="str">
        <f t="shared" ca="1" si="5"/>
        <v/>
      </c>
      <c r="AZ20" s="125" t="str">
        <f t="shared" ca="1" si="5"/>
        <v/>
      </c>
      <c r="BA20" s="125" t="str">
        <f t="shared" ca="1" si="5"/>
        <v/>
      </c>
      <c r="BB20" s="125" t="str">
        <f t="shared" ca="1" si="9"/>
        <v/>
      </c>
      <c r="BC20" s="125" t="str">
        <f t="shared" ca="1" si="9"/>
        <v/>
      </c>
      <c r="BD20" s="125" t="str">
        <f t="shared" ca="1" si="9"/>
        <v/>
      </c>
      <c r="BE20" s="125" t="str">
        <f t="shared" ca="1" si="10"/>
        <v/>
      </c>
      <c r="BF20" s="125" t="str">
        <f t="shared" ca="1" si="10"/>
        <v/>
      </c>
      <c r="BG20" s="125" t="str">
        <f t="shared" ca="1" si="10"/>
        <v/>
      </c>
      <c r="BH20" s="125" t="str">
        <f t="shared" ca="1" si="10"/>
        <v/>
      </c>
      <c r="BI20" s="125" t="str">
        <f t="shared" ca="1" si="10"/>
        <v/>
      </c>
      <c r="BJ20" s="125" t="str">
        <f t="shared" ca="1" si="10"/>
        <v/>
      </c>
      <c r="BK20" s="125" t="str">
        <f t="shared" ca="1" si="10"/>
        <v/>
      </c>
      <c r="BL20" s="125" t="str">
        <f t="shared" ca="1" si="10"/>
        <v/>
      </c>
      <c r="BM20" s="125" t="str">
        <f t="shared" ca="1" si="10"/>
        <v/>
      </c>
      <c r="BN20" s="125" t="str">
        <f t="shared" ca="1" si="10"/>
        <v/>
      </c>
      <c r="BO20" s="125" t="str">
        <f t="shared" ca="1" si="10"/>
        <v/>
      </c>
      <c r="BP20" s="125" t="str">
        <f t="shared" ca="1" si="10"/>
        <v/>
      </c>
      <c r="BQ20" s="125" t="str">
        <f t="shared" ca="1" si="10"/>
        <v/>
      </c>
      <c r="BR20" s="125" t="str">
        <f t="shared" ca="1" si="10"/>
        <v/>
      </c>
      <c r="BS20" s="125" t="str">
        <f t="shared" ca="1" si="10"/>
        <v/>
      </c>
      <c r="BT20" s="125" t="str">
        <f t="shared" ca="1" si="10"/>
        <v/>
      </c>
      <c r="BU20" s="125" t="str">
        <f t="shared" ca="1" si="11"/>
        <v/>
      </c>
      <c r="BV20" s="125" t="str">
        <f t="shared" ca="1" si="11"/>
        <v/>
      </c>
      <c r="BW20" s="23"/>
    </row>
    <row r="21" spans="1:75" s="24" customFormat="1">
      <c r="A21" s="47" t="s">
        <v>54</v>
      </c>
      <c r="B21" s="47" t="s">
        <v>97</v>
      </c>
      <c r="C21" s="47"/>
      <c r="D21" s="133" t="s">
        <v>97</v>
      </c>
      <c r="E21" s="47"/>
      <c r="F21" s="47"/>
      <c r="G21" s="48"/>
      <c r="H21" s="129" t="str">
        <f t="shared" si="3"/>
        <v>C_206</v>
      </c>
      <c r="I21" s="45" t="s">
        <v>98</v>
      </c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45"/>
      <c r="U21" s="45"/>
      <c r="V21" s="45"/>
      <c r="W21" s="45"/>
      <c r="X21" s="45"/>
      <c r="Y21" s="45"/>
      <c r="Z21" s="45"/>
      <c r="AA21" s="45"/>
      <c r="AB21" s="45"/>
      <c r="AC21" s="45"/>
      <c r="AD21" s="45"/>
      <c r="AE21" s="45"/>
      <c r="AF21" s="45"/>
      <c r="AG21" s="46"/>
      <c r="AH21" s="130" t="str">
        <f t="shared" si="0"/>
        <v>C_206</v>
      </c>
      <c r="AI21" s="141">
        <f t="shared" ca="1" si="1"/>
        <v>0</v>
      </c>
      <c r="AJ21" s="139" t="e">
        <f t="shared" ca="1" si="4"/>
        <v>#REF!</v>
      </c>
      <c r="AK21" s="131" t="e">
        <f t="array" aca="1" ref="AK21" ca="1">IF(A21="","",IF((MAX(IF((INDIRECT("'["&amp;($A$1)&amp;"]"&amp;$B$1&amp;"'!$F$6:$F$979"))=$AH21,(INDIRECT("'["&amp;($A$1)&amp;"]"&amp;$B$1&amp;"'!$A$6:$A$979")))))=0/1/1900,
IF((MAX(IF((INDIRECT("'["&amp;($A$1)&amp;"]"&amp;$B$1-1&amp;"'!$F$6:$F$979"))=$AH21,(INDIRECT("'["&amp;($A$1)&amp;"]"&amp;$B$1-1&amp;"'!$A$6:$A$979")))))=0/1/1900,"&gt; 1 year",(MAX(IF((INDIRECT("'["&amp;($A$1)&amp;"]"&amp;$B$1-1&amp;"'!$F$6:$F$979"))=$AH21,(INDIRECT("'["&amp;($A$1)&amp;"]"&amp;$B$1-1&amp;"'!$A$6:$A$979")))))),
(MAX(IF((INDIRECT("'["&amp;($A$1)&amp;"]"&amp;$B$1&amp;"'!$F$6:$F$979"))=$AH21,(INDIRECT("'["&amp;($A$1)&amp;"]"&amp;$B$1&amp;"'!$A$6:$A$979")))))))</f>
        <v>#REF!</v>
      </c>
      <c r="AL21" s="132" t="str">
        <f t="shared" ca="1" si="5"/>
        <v/>
      </c>
      <c r="AM21" s="132" t="str">
        <f t="shared" ca="1" si="5"/>
        <v/>
      </c>
      <c r="AN21" s="132" t="str">
        <f t="shared" ca="1" si="5"/>
        <v/>
      </c>
      <c r="AO21" s="132" t="str">
        <f t="shared" ca="1" si="5"/>
        <v/>
      </c>
      <c r="AP21" s="132" t="str">
        <f t="shared" ca="1" si="5"/>
        <v/>
      </c>
      <c r="AQ21" s="132">
        <f t="shared" ca="1" si="5"/>
        <v>0</v>
      </c>
      <c r="AR21" s="132" t="str">
        <f t="shared" ca="1" si="5"/>
        <v/>
      </c>
      <c r="AS21" s="132" t="str">
        <f t="shared" ca="1" si="5"/>
        <v/>
      </c>
      <c r="AT21" s="132" t="str">
        <f t="shared" ca="1" si="5"/>
        <v/>
      </c>
      <c r="AU21" s="132" t="str">
        <f t="shared" ca="1" si="5"/>
        <v/>
      </c>
      <c r="AV21" s="132" t="str">
        <f t="shared" ca="1" si="5"/>
        <v/>
      </c>
      <c r="AW21" s="132" t="str">
        <f t="shared" ca="1" si="5"/>
        <v/>
      </c>
      <c r="AX21" s="132" t="str">
        <f t="shared" ca="1" si="5"/>
        <v/>
      </c>
      <c r="AY21" s="132" t="str">
        <f t="shared" ca="1" si="5"/>
        <v/>
      </c>
      <c r="AZ21" s="132" t="str">
        <f t="shared" ca="1" si="5"/>
        <v/>
      </c>
      <c r="BA21" s="132" t="str">
        <f t="shared" ca="1" si="5"/>
        <v/>
      </c>
      <c r="BB21" s="132" t="str">
        <f t="shared" ca="1" si="9"/>
        <v/>
      </c>
      <c r="BC21" s="132" t="str">
        <f t="shared" ca="1" si="9"/>
        <v/>
      </c>
      <c r="BD21" s="132" t="str">
        <f t="shared" ca="1" si="9"/>
        <v/>
      </c>
      <c r="BE21" s="132" t="str">
        <f t="shared" ca="1" si="10"/>
        <v/>
      </c>
      <c r="BF21" s="132" t="str">
        <f t="shared" ca="1" si="10"/>
        <v/>
      </c>
      <c r="BG21" s="132" t="str">
        <f t="shared" ca="1" si="10"/>
        <v/>
      </c>
      <c r="BH21" s="132" t="str">
        <f t="shared" ca="1" si="10"/>
        <v/>
      </c>
      <c r="BI21" s="132" t="str">
        <f t="shared" ca="1" si="10"/>
        <v/>
      </c>
      <c r="BJ21" s="132" t="str">
        <f t="shared" ca="1" si="10"/>
        <v/>
      </c>
      <c r="BK21" s="132" t="str">
        <f t="shared" ca="1" si="10"/>
        <v/>
      </c>
      <c r="BL21" s="132" t="str">
        <f t="shared" ca="1" si="10"/>
        <v/>
      </c>
      <c r="BM21" s="132" t="str">
        <f t="shared" ca="1" si="10"/>
        <v/>
      </c>
      <c r="BN21" s="132" t="str">
        <f t="shared" ca="1" si="10"/>
        <v/>
      </c>
      <c r="BO21" s="132" t="str">
        <f t="shared" ca="1" si="10"/>
        <v/>
      </c>
      <c r="BP21" s="132" t="str">
        <f t="shared" ca="1" si="10"/>
        <v/>
      </c>
      <c r="BQ21" s="132" t="str">
        <f t="shared" ca="1" si="10"/>
        <v/>
      </c>
      <c r="BR21" s="132" t="str">
        <f t="shared" ca="1" si="10"/>
        <v/>
      </c>
      <c r="BS21" s="132" t="str">
        <f t="shared" ca="1" si="10"/>
        <v/>
      </c>
      <c r="BT21" s="132" t="str">
        <f t="shared" ca="1" si="10"/>
        <v/>
      </c>
      <c r="BU21" s="132" t="str">
        <f t="shared" ca="1" si="11"/>
        <v/>
      </c>
      <c r="BV21" s="132" t="str">
        <f t="shared" ca="1" si="11"/>
        <v/>
      </c>
      <c r="BW21" s="132"/>
    </row>
    <row r="22" spans="1:75">
      <c r="A22" s="118" t="s">
        <v>46</v>
      </c>
      <c r="B22" s="118" t="s">
        <v>97</v>
      </c>
      <c r="C22" s="118"/>
      <c r="D22" s="118"/>
      <c r="E22" s="118"/>
      <c r="F22" s="118" t="s">
        <v>97</v>
      </c>
      <c r="G22" s="120"/>
      <c r="H22" s="126" t="str">
        <f t="shared" si="3"/>
        <v>C_208</v>
      </c>
      <c r="I22" s="121" t="s">
        <v>98</v>
      </c>
      <c r="J22" s="121"/>
      <c r="K22" s="121"/>
      <c r="L22" s="121"/>
      <c r="M22" s="121"/>
      <c r="N22" s="123"/>
      <c r="O22" s="124"/>
      <c r="P22" s="121"/>
      <c r="Q22" s="121"/>
      <c r="R22" s="121"/>
      <c r="S22" s="121"/>
      <c r="T22" s="121"/>
      <c r="U22" s="121"/>
      <c r="V22" s="121"/>
      <c r="W22" s="121"/>
      <c r="X22" s="121"/>
      <c r="Y22" s="121"/>
      <c r="Z22" s="121"/>
      <c r="AA22" s="121"/>
      <c r="AB22" s="121"/>
      <c r="AC22" s="121"/>
      <c r="AD22" s="121"/>
      <c r="AE22" s="121"/>
      <c r="AF22" s="121"/>
      <c r="AG22" s="122"/>
      <c r="AH22" s="127" t="str">
        <f t="shared" si="0"/>
        <v>C_208</v>
      </c>
      <c r="AI22" s="140">
        <f t="shared" ca="1" si="1"/>
        <v>0</v>
      </c>
      <c r="AJ22" s="138" t="e">
        <f t="shared" ca="1" si="4"/>
        <v>#REF!</v>
      </c>
      <c r="AK22" s="128" t="e">
        <f t="array" aca="1" ref="AK22" ca="1">IF(A22="","",IF((MAX(IF((INDIRECT("'["&amp;($A$1)&amp;"]"&amp;$B$1&amp;"'!$F$6:$F$979"))=$AH22,(INDIRECT("'["&amp;($A$1)&amp;"]"&amp;$B$1&amp;"'!$A$6:$A$979")))))=0/1/1900,
IF((MAX(IF((INDIRECT("'["&amp;($A$1)&amp;"]"&amp;$B$1-1&amp;"'!$F$6:$F$979"))=$AH22,(INDIRECT("'["&amp;($A$1)&amp;"]"&amp;$B$1-1&amp;"'!$A$6:$A$979")))))=0/1/1900,"&gt; 1 year",(MAX(IF((INDIRECT("'["&amp;($A$1)&amp;"]"&amp;$B$1-1&amp;"'!$F$6:$F$979"))=$AH22,(INDIRECT("'["&amp;($A$1)&amp;"]"&amp;$B$1-1&amp;"'!$A$6:$A$979")))))),
(MAX(IF((INDIRECT("'["&amp;($A$1)&amp;"]"&amp;$B$1&amp;"'!$F$6:$F$979"))=$AH22,(INDIRECT("'["&amp;($A$1)&amp;"]"&amp;$B$1&amp;"'!$A$6:$A$979")))))))</f>
        <v>#REF!</v>
      </c>
      <c r="AL22" s="125" t="str">
        <f t="shared" ca="1" si="5"/>
        <v/>
      </c>
      <c r="AM22" s="125" t="str">
        <f t="shared" ca="1" si="5"/>
        <v/>
      </c>
      <c r="AN22" s="125" t="str">
        <f t="shared" ca="1" si="5"/>
        <v/>
      </c>
      <c r="AO22" s="125" t="str">
        <f t="shared" ca="1" si="5"/>
        <v/>
      </c>
      <c r="AP22" s="125" t="str">
        <f t="shared" ca="1" si="5"/>
        <v/>
      </c>
      <c r="AQ22" s="125">
        <f t="shared" ca="1" si="5"/>
        <v>0</v>
      </c>
      <c r="AR22" s="125" t="str">
        <f t="shared" ca="1" si="5"/>
        <v/>
      </c>
      <c r="AS22" s="125" t="str">
        <f t="shared" ca="1" si="5"/>
        <v/>
      </c>
      <c r="AT22" s="125" t="str">
        <f t="shared" ca="1" si="5"/>
        <v/>
      </c>
      <c r="AU22" s="125" t="str">
        <f t="shared" ca="1" si="5"/>
        <v/>
      </c>
      <c r="AV22" s="125" t="str">
        <f t="shared" ca="1" si="5"/>
        <v/>
      </c>
      <c r="AW22" s="125" t="str">
        <f t="shared" ca="1" si="5"/>
        <v/>
      </c>
      <c r="AX22" s="125" t="str">
        <f t="shared" ca="1" si="5"/>
        <v/>
      </c>
      <c r="AY22" s="125" t="str">
        <f t="shared" ca="1" si="5"/>
        <v/>
      </c>
      <c r="AZ22" s="125" t="str">
        <f t="shared" ca="1" si="5"/>
        <v/>
      </c>
      <c r="BA22" s="125" t="str">
        <f t="shared" ca="1" si="5"/>
        <v/>
      </c>
      <c r="BB22" s="125" t="str">
        <f t="shared" ca="1" si="9"/>
        <v/>
      </c>
      <c r="BC22" s="125" t="str">
        <f t="shared" ca="1" si="9"/>
        <v/>
      </c>
      <c r="BD22" s="125" t="str">
        <f t="shared" ca="1" si="9"/>
        <v/>
      </c>
      <c r="BE22" s="125" t="str">
        <f t="shared" ca="1" si="10"/>
        <v/>
      </c>
      <c r="BF22" s="125" t="str">
        <f t="shared" ca="1" si="10"/>
        <v/>
      </c>
      <c r="BG22" s="125" t="str">
        <f t="shared" ca="1" si="10"/>
        <v/>
      </c>
      <c r="BH22" s="125" t="str">
        <f t="shared" ca="1" si="10"/>
        <v/>
      </c>
      <c r="BI22" s="125" t="str">
        <f t="shared" ca="1" si="10"/>
        <v/>
      </c>
      <c r="BJ22" s="125" t="str">
        <f t="shared" ca="1" si="10"/>
        <v/>
      </c>
      <c r="BK22" s="125" t="str">
        <f t="shared" ca="1" si="10"/>
        <v/>
      </c>
      <c r="BL22" s="125" t="str">
        <f t="shared" ca="1" si="10"/>
        <v/>
      </c>
      <c r="BM22" s="125" t="str">
        <f t="shared" ca="1" si="10"/>
        <v/>
      </c>
      <c r="BN22" s="125" t="str">
        <f t="shared" ca="1" si="10"/>
        <v/>
      </c>
      <c r="BO22" s="125" t="str">
        <f t="shared" ca="1" si="10"/>
        <v/>
      </c>
      <c r="BP22" s="125" t="str">
        <f t="shared" ca="1" si="10"/>
        <v/>
      </c>
      <c r="BQ22" s="125" t="str">
        <f t="shared" ca="1" si="10"/>
        <v/>
      </c>
      <c r="BR22" s="125" t="str">
        <f t="shared" ca="1" si="10"/>
        <v/>
      </c>
      <c r="BS22" s="125" t="str">
        <f t="shared" ca="1" si="10"/>
        <v/>
      </c>
      <c r="BT22" s="125" t="str">
        <f t="shared" ca="1" si="10"/>
        <v/>
      </c>
      <c r="BU22" s="125" t="str">
        <f t="shared" ca="1" si="11"/>
        <v/>
      </c>
      <c r="BV22" s="125" t="str">
        <f t="shared" ca="1" si="11"/>
        <v/>
      </c>
      <c r="BW22" s="23"/>
    </row>
    <row r="23" spans="1:75" s="24" customFormat="1">
      <c r="A23" s="47" t="s">
        <v>45</v>
      </c>
      <c r="B23" s="47"/>
      <c r="C23" s="47" t="s">
        <v>97</v>
      </c>
      <c r="D23" s="47" t="s">
        <v>97</v>
      </c>
      <c r="E23" s="47"/>
      <c r="F23" s="47"/>
      <c r="G23" s="48"/>
      <c r="H23" s="129" t="str">
        <f t="shared" si="3"/>
        <v>C_310</v>
      </c>
      <c r="I23" s="45" t="s">
        <v>98</v>
      </c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45"/>
      <c r="V23" s="45"/>
      <c r="W23" s="45"/>
      <c r="X23" s="45"/>
      <c r="Y23" s="45"/>
      <c r="Z23" s="45"/>
      <c r="AA23" s="45"/>
      <c r="AB23" s="45"/>
      <c r="AC23" s="45"/>
      <c r="AD23" s="45"/>
      <c r="AE23" s="45"/>
      <c r="AF23" s="45"/>
      <c r="AG23" s="46"/>
      <c r="AH23" s="130" t="str">
        <f t="shared" si="0"/>
        <v>C_310</v>
      </c>
      <c r="AI23" s="141">
        <f t="shared" ca="1" si="1"/>
        <v>0</v>
      </c>
      <c r="AJ23" s="139" t="e">
        <f t="shared" ca="1" si="4"/>
        <v>#REF!</v>
      </c>
      <c r="AK23" s="131" t="e">
        <f t="array" aca="1" ref="AK23" ca="1">IF(A23="","",IF((MAX(IF((INDIRECT("'["&amp;($A$1)&amp;"]"&amp;$B$1&amp;"'!$F$6:$F$979"))=$AH23,(INDIRECT("'["&amp;($A$1)&amp;"]"&amp;$B$1&amp;"'!$A$6:$A$979")))))=0/1/1900,
IF((MAX(IF((INDIRECT("'["&amp;($A$1)&amp;"]"&amp;$B$1-1&amp;"'!$F$6:$F$979"))=$AH23,(INDIRECT("'["&amp;($A$1)&amp;"]"&amp;$B$1-1&amp;"'!$A$6:$A$979")))))=0/1/1900,"&gt; 1 year",(MAX(IF((INDIRECT("'["&amp;($A$1)&amp;"]"&amp;$B$1-1&amp;"'!$F$6:$F$979"))=$AH23,(INDIRECT("'["&amp;($A$1)&amp;"]"&amp;$B$1-1&amp;"'!$A$6:$A$979")))))),
(MAX(IF((INDIRECT("'["&amp;($A$1)&amp;"]"&amp;$B$1&amp;"'!$F$6:$F$979"))=$AH23,(INDIRECT("'["&amp;($A$1)&amp;"]"&amp;$B$1&amp;"'!$A$6:$A$979")))))))</f>
        <v>#REF!</v>
      </c>
      <c r="AL23" s="132" t="str">
        <f t="shared" ca="1" si="5"/>
        <v/>
      </c>
      <c r="AM23" s="132" t="str">
        <f t="shared" ca="1" si="5"/>
        <v/>
      </c>
      <c r="AN23" s="132" t="str">
        <f t="shared" ca="1" si="5"/>
        <v/>
      </c>
      <c r="AO23" s="132" t="str">
        <f t="shared" ca="1" si="5"/>
        <v/>
      </c>
      <c r="AP23" s="132" t="str">
        <f t="shared" ca="1" si="5"/>
        <v/>
      </c>
      <c r="AQ23" s="132">
        <f t="shared" ca="1" si="5"/>
        <v>0</v>
      </c>
      <c r="AR23" s="132" t="str">
        <f t="shared" ca="1" si="5"/>
        <v/>
      </c>
      <c r="AS23" s="132" t="str">
        <f t="shared" ca="1" si="5"/>
        <v/>
      </c>
      <c r="AT23" s="132" t="str">
        <f t="shared" ca="1" si="5"/>
        <v/>
      </c>
      <c r="AU23" s="132" t="str">
        <f t="shared" ca="1" si="5"/>
        <v/>
      </c>
      <c r="AV23" s="132" t="str">
        <f t="shared" ca="1" si="5"/>
        <v/>
      </c>
      <c r="AW23" s="132" t="str">
        <f t="shared" ca="1" si="5"/>
        <v/>
      </c>
      <c r="AX23" s="132" t="str">
        <f t="shared" ca="1" si="5"/>
        <v/>
      </c>
      <c r="AY23" s="132" t="str">
        <f t="shared" ca="1" si="5"/>
        <v/>
      </c>
      <c r="AZ23" s="132" t="str">
        <f t="shared" ca="1" si="5"/>
        <v/>
      </c>
      <c r="BA23" s="132" t="str">
        <f t="shared" ca="1" si="5"/>
        <v/>
      </c>
      <c r="BB23" s="132" t="str">
        <f t="shared" ca="1" si="9"/>
        <v/>
      </c>
      <c r="BC23" s="132" t="str">
        <f t="shared" ca="1" si="9"/>
        <v/>
      </c>
      <c r="BD23" s="132" t="str">
        <f t="shared" ca="1" si="9"/>
        <v/>
      </c>
      <c r="BE23" s="132" t="str">
        <f t="shared" ca="1" si="10"/>
        <v/>
      </c>
      <c r="BF23" s="132" t="str">
        <f t="shared" ca="1" si="10"/>
        <v/>
      </c>
      <c r="BG23" s="132" t="str">
        <f t="shared" ca="1" si="10"/>
        <v/>
      </c>
      <c r="BH23" s="132" t="str">
        <f t="shared" ca="1" si="10"/>
        <v/>
      </c>
      <c r="BI23" s="132" t="str">
        <f t="shared" ca="1" si="10"/>
        <v/>
      </c>
      <c r="BJ23" s="132" t="str">
        <f t="shared" ca="1" si="10"/>
        <v/>
      </c>
      <c r="BK23" s="132" t="str">
        <f t="shared" ca="1" si="10"/>
        <v/>
      </c>
      <c r="BL23" s="132" t="str">
        <f t="shared" ca="1" si="10"/>
        <v/>
      </c>
      <c r="BM23" s="132" t="str">
        <f t="shared" ca="1" si="10"/>
        <v/>
      </c>
      <c r="BN23" s="132" t="str">
        <f t="shared" ca="1" si="10"/>
        <v/>
      </c>
      <c r="BO23" s="132" t="str">
        <f t="shared" ca="1" si="10"/>
        <v/>
      </c>
      <c r="BP23" s="132" t="str">
        <f t="shared" ca="1" si="10"/>
        <v/>
      </c>
      <c r="BQ23" s="132" t="str">
        <f t="shared" ca="1" si="10"/>
        <v/>
      </c>
      <c r="BR23" s="132" t="str">
        <f t="shared" ca="1" si="10"/>
        <v/>
      </c>
      <c r="BS23" s="132" t="str">
        <f t="shared" ca="1" si="10"/>
        <v/>
      </c>
      <c r="BT23" s="132" t="str">
        <f t="shared" ca="1" si="10"/>
        <v/>
      </c>
      <c r="BU23" s="132" t="str">
        <f t="shared" ca="1" si="11"/>
        <v/>
      </c>
      <c r="BV23" s="132" t="str">
        <f t="shared" ca="1" si="11"/>
        <v/>
      </c>
      <c r="BW23" s="132"/>
    </row>
    <row r="24" spans="1:75">
      <c r="A24" s="118" t="s">
        <v>48</v>
      </c>
      <c r="B24" s="118" t="s">
        <v>97</v>
      </c>
      <c r="C24" s="118"/>
      <c r="D24" s="118" t="s">
        <v>97</v>
      </c>
      <c r="E24" s="118"/>
      <c r="F24" s="118"/>
      <c r="G24" s="120"/>
      <c r="H24" s="126" t="str">
        <f t="shared" si="3"/>
        <v>PA_28</v>
      </c>
      <c r="I24" s="121" t="s">
        <v>98</v>
      </c>
      <c r="J24" s="121"/>
      <c r="K24" s="121"/>
      <c r="L24" s="121"/>
      <c r="M24" s="121"/>
      <c r="N24" s="121"/>
      <c r="O24" s="121"/>
      <c r="P24" s="121"/>
      <c r="Q24" s="121"/>
      <c r="R24" s="121"/>
      <c r="S24" s="121"/>
      <c r="T24" s="121"/>
      <c r="U24" s="121"/>
      <c r="V24" s="121"/>
      <c r="W24" s="121"/>
      <c r="X24" s="121"/>
      <c r="Y24" s="121"/>
      <c r="Z24" s="121"/>
      <c r="AA24" s="121"/>
      <c r="AB24" s="121"/>
      <c r="AC24" s="121"/>
      <c r="AD24" s="121"/>
      <c r="AE24" s="121"/>
      <c r="AF24" s="121"/>
      <c r="AG24" s="122"/>
      <c r="AH24" s="127" t="str">
        <f t="shared" si="0"/>
        <v>PA_28</v>
      </c>
      <c r="AI24" s="140">
        <f t="shared" ca="1" si="1"/>
        <v>0</v>
      </c>
      <c r="AJ24" s="138" t="e">
        <f t="shared" ca="1" si="4"/>
        <v>#REF!</v>
      </c>
      <c r="AK24" s="128" t="e">
        <f t="array" aca="1" ref="AK24" ca="1">IF(A24="","",IF((MAX(IF((INDIRECT("'["&amp;($A$1)&amp;"]"&amp;$B$1&amp;"'!$F$6:$F$979"))=$AH24,(INDIRECT("'["&amp;($A$1)&amp;"]"&amp;$B$1&amp;"'!$A$6:$A$979")))))=0/1/1900,
IF((MAX(IF((INDIRECT("'["&amp;($A$1)&amp;"]"&amp;$B$1-1&amp;"'!$F$6:$F$979"))=$AH24,(INDIRECT("'["&amp;($A$1)&amp;"]"&amp;$B$1-1&amp;"'!$A$6:$A$979")))))=0/1/1900,"&gt; 1 year",(MAX(IF((INDIRECT("'["&amp;($A$1)&amp;"]"&amp;$B$1-1&amp;"'!$F$6:$F$979"))=$AH24,(INDIRECT("'["&amp;($A$1)&amp;"]"&amp;$B$1-1&amp;"'!$A$6:$A$979")))))),
(MAX(IF((INDIRECT("'["&amp;($A$1)&amp;"]"&amp;$B$1&amp;"'!$F$6:$F$979"))=$AH24,(INDIRECT("'["&amp;($A$1)&amp;"]"&amp;$B$1&amp;"'!$A$6:$A$979")))))))</f>
        <v>#REF!</v>
      </c>
      <c r="AL24" s="125" t="str">
        <f t="shared" ca="1" si="5"/>
        <v/>
      </c>
      <c r="AM24" s="125" t="str">
        <f t="shared" ca="1" si="5"/>
        <v/>
      </c>
      <c r="AN24" s="125" t="str">
        <f t="shared" ca="1" si="5"/>
        <v/>
      </c>
      <c r="AO24" s="125" t="str">
        <f t="shared" ca="1" si="5"/>
        <v/>
      </c>
      <c r="AP24" s="125" t="str">
        <f t="shared" ca="1" si="5"/>
        <v/>
      </c>
      <c r="AQ24" s="125">
        <f t="shared" ca="1" si="5"/>
        <v>0</v>
      </c>
      <c r="AR24" s="125" t="str">
        <f t="shared" ca="1" si="5"/>
        <v/>
      </c>
      <c r="AS24" s="125" t="str">
        <f t="shared" ca="1" si="5"/>
        <v/>
      </c>
      <c r="AT24" s="125" t="str">
        <f t="shared" ca="1" si="5"/>
        <v/>
      </c>
      <c r="AU24" s="125" t="str">
        <f t="shared" ca="1" si="5"/>
        <v/>
      </c>
      <c r="AV24" s="125" t="str">
        <f t="shared" ca="1" si="5"/>
        <v/>
      </c>
      <c r="AW24" s="125" t="str">
        <f t="shared" ca="1" si="5"/>
        <v/>
      </c>
      <c r="AX24" s="125" t="str">
        <f t="shared" ca="1" si="5"/>
        <v/>
      </c>
      <c r="AY24" s="125" t="str">
        <f t="shared" ca="1" si="5"/>
        <v/>
      </c>
      <c r="AZ24" s="125" t="str">
        <f t="shared" ca="1" si="5"/>
        <v/>
      </c>
      <c r="BA24" s="125" t="str">
        <f t="shared" ca="1" si="5"/>
        <v/>
      </c>
      <c r="BB24" s="125" t="str">
        <f t="shared" ca="1" si="9"/>
        <v/>
      </c>
      <c r="BC24" s="125" t="str">
        <f t="shared" ca="1" si="9"/>
        <v/>
      </c>
      <c r="BD24" s="125" t="str">
        <f t="shared" ca="1" si="9"/>
        <v/>
      </c>
      <c r="BE24" s="125" t="str">
        <f t="shared" ca="1" si="10"/>
        <v/>
      </c>
      <c r="BF24" s="125" t="str">
        <f t="shared" ca="1" si="10"/>
        <v/>
      </c>
      <c r="BG24" s="125" t="str">
        <f t="shared" ca="1" si="10"/>
        <v/>
      </c>
      <c r="BH24" s="125" t="str">
        <f t="shared" ca="1" si="10"/>
        <v/>
      </c>
      <c r="BI24" s="125" t="str">
        <f t="shared" ca="1" si="10"/>
        <v/>
      </c>
      <c r="BJ24" s="125" t="str">
        <f t="shared" ca="1" si="10"/>
        <v/>
      </c>
      <c r="BK24" s="125" t="str">
        <f t="shared" ca="1" si="10"/>
        <v/>
      </c>
      <c r="BL24" s="125" t="str">
        <f t="shared" ca="1" si="10"/>
        <v/>
      </c>
      <c r="BM24" s="125" t="str">
        <f t="shared" ca="1" si="10"/>
        <v/>
      </c>
      <c r="BN24" s="125" t="str">
        <f t="shared" ca="1" si="10"/>
        <v/>
      </c>
      <c r="BO24" s="125" t="str">
        <f t="shared" ca="1" si="10"/>
        <v/>
      </c>
      <c r="BP24" s="125" t="str">
        <f t="shared" ca="1" si="10"/>
        <v/>
      </c>
      <c r="BQ24" s="125" t="str">
        <f t="shared" ca="1" si="10"/>
        <v/>
      </c>
      <c r="BR24" s="125" t="str">
        <f t="shared" ca="1" si="10"/>
        <v/>
      </c>
      <c r="BS24" s="125" t="str">
        <f t="shared" ca="1" si="10"/>
        <v/>
      </c>
      <c r="BT24" s="125" t="str">
        <f t="shared" ca="1" si="10"/>
        <v/>
      </c>
      <c r="BU24" s="125" t="str">
        <f t="shared" ca="1" si="11"/>
        <v/>
      </c>
      <c r="BV24" s="125" t="str">
        <f t="shared" ca="1" si="11"/>
        <v/>
      </c>
      <c r="BW24" s="23"/>
    </row>
    <row r="25" spans="1:75" s="24" customFormat="1">
      <c r="A25" s="47" t="s">
        <v>49</v>
      </c>
      <c r="B25" s="47" t="s">
        <v>97</v>
      </c>
      <c r="C25" s="47"/>
      <c r="D25" s="47" t="s">
        <v>97</v>
      </c>
      <c r="E25" s="47"/>
      <c r="F25" s="47"/>
      <c r="G25" s="48"/>
      <c r="H25" s="129" t="str">
        <f t="shared" si="3"/>
        <v>TB_10</v>
      </c>
      <c r="I25" s="45" t="s">
        <v>98</v>
      </c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45"/>
      <c r="V25" s="45"/>
      <c r="W25" s="45"/>
      <c r="X25" s="45"/>
      <c r="Y25" s="45"/>
      <c r="Z25" s="45"/>
      <c r="AA25" s="45"/>
      <c r="AB25" s="45"/>
      <c r="AC25" s="45"/>
      <c r="AD25" s="45"/>
      <c r="AE25" s="45"/>
      <c r="AF25" s="45"/>
      <c r="AG25" s="46"/>
      <c r="AH25" s="130" t="str">
        <f t="shared" si="0"/>
        <v>TB_10</v>
      </c>
      <c r="AI25" s="141">
        <f t="shared" ca="1" si="1"/>
        <v>0</v>
      </c>
      <c r="AJ25" s="139" t="e">
        <f t="shared" ca="1" si="4"/>
        <v>#REF!</v>
      </c>
      <c r="AK25" s="131" t="e">
        <f t="array" aca="1" ref="AK25" ca="1">IF(A25="","",IF((MAX(IF((INDIRECT("'["&amp;($A$1)&amp;"]"&amp;$B$1&amp;"'!$F$6:$F$979"))=$AH25,(INDIRECT("'["&amp;($A$1)&amp;"]"&amp;$B$1&amp;"'!$A$6:$A$979")))))=0/1/1900,
IF((MAX(IF((INDIRECT("'["&amp;($A$1)&amp;"]"&amp;$B$1-1&amp;"'!$F$6:$F$979"))=$AH25,(INDIRECT("'["&amp;($A$1)&amp;"]"&amp;$B$1-1&amp;"'!$A$6:$A$979")))))=0/1/1900,"&gt; 1 year",(MAX(IF((INDIRECT("'["&amp;($A$1)&amp;"]"&amp;$B$1-1&amp;"'!$F$6:$F$979"))=$AH25,(INDIRECT("'["&amp;($A$1)&amp;"]"&amp;$B$1-1&amp;"'!$A$6:$A$979")))))),
(MAX(IF((INDIRECT("'["&amp;($A$1)&amp;"]"&amp;$B$1&amp;"'!$F$6:$F$979"))=$AH25,(INDIRECT("'["&amp;($A$1)&amp;"]"&amp;$B$1&amp;"'!$A$6:$A$979")))))))</f>
        <v>#REF!</v>
      </c>
      <c r="AL25" s="132" t="str">
        <f t="shared" ca="1" si="5"/>
        <v/>
      </c>
      <c r="AM25" s="132" t="str">
        <f t="shared" ca="1" si="5"/>
        <v/>
      </c>
      <c r="AN25" s="132" t="str">
        <f t="shared" ca="1" si="5"/>
        <v/>
      </c>
      <c r="AO25" s="132" t="str">
        <f t="shared" ca="1" si="5"/>
        <v/>
      </c>
      <c r="AP25" s="132" t="str">
        <f t="shared" ca="1" si="5"/>
        <v/>
      </c>
      <c r="AQ25" s="132">
        <f t="shared" ca="1" si="5"/>
        <v>0</v>
      </c>
      <c r="AR25" s="132" t="str">
        <f t="shared" ca="1" si="5"/>
        <v/>
      </c>
      <c r="AS25" s="132" t="str">
        <f t="shared" ca="1" si="5"/>
        <v/>
      </c>
      <c r="AT25" s="132" t="str">
        <f t="shared" ca="1" si="5"/>
        <v/>
      </c>
      <c r="AU25" s="132" t="str">
        <f t="shared" ca="1" si="5"/>
        <v/>
      </c>
      <c r="AV25" s="132" t="str">
        <f t="shared" ca="1" si="5"/>
        <v/>
      </c>
      <c r="AW25" s="132" t="str">
        <f t="shared" ca="1" si="5"/>
        <v/>
      </c>
      <c r="AX25" s="132" t="str">
        <f t="shared" ca="1" si="5"/>
        <v/>
      </c>
      <c r="AY25" s="132" t="str">
        <f t="shared" ca="1" si="5"/>
        <v/>
      </c>
      <c r="AZ25" s="132" t="str">
        <f t="shared" ca="1" si="5"/>
        <v/>
      </c>
      <c r="BA25" s="132" t="str">
        <f t="shared" ca="1" si="5"/>
        <v/>
      </c>
      <c r="BB25" s="132" t="str">
        <f t="shared" ca="1" si="9"/>
        <v/>
      </c>
      <c r="BC25" s="132" t="str">
        <f t="shared" ca="1" si="9"/>
        <v/>
      </c>
      <c r="BD25" s="132" t="str">
        <f t="shared" ca="1" si="9"/>
        <v/>
      </c>
      <c r="BE25" s="132" t="str">
        <f t="shared" ca="1" si="10"/>
        <v/>
      </c>
      <c r="BF25" s="132" t="str">
        <f t="shared" ca="1" si="10"/>
        <v/>
      </c>
      <c r="BG25" s="132" t="str">
        <f t="shared" ca="1" si="10"/>
        <v/>
      </c>
      <c r="BH25" s="132" t="str">
        <f t="shared" ca="1" si="10"/>
        <v/>
      </c>
      <c r="BI25" s="132" t="str">
        <f t="shared" ca="1" si="10"/>
        <v/>
      </c>
      <c r="BJ25" s="132" t="str">
        <f t="shared" ca="1" si="10"/>
        <v/>
      </c>
      <c r="BK25" s="132" t="str">
        <f t="shared" ca="1" si="10"/>
        <v/>
      </c>
      <c r="BL25" s="132" t="str">
        <f t="shared" ca="1" si="10"/>
        <v/>
      </c>
      <c r="BM25" s="132" t="str">
        <f t="shared" ca="1" si="10"/>
        <v/>
      </c>
      <c r="BN25" s="132" t="str">
        <f t="shared" ca="1" si="10"/>
        <v/>
      </c>
      <c r="BO25" s="132" t="str">
        <f t="shared" ca="1" si="10"/>
        <v/>
      </c>
      <c r="BP25" s="132" t="str">
        <f t="shared" ca="1" si="10"/>
        <v/>
      </c>
      <c r="BQ25" s="132" t="str">
        <f t="shared" ca="1" si="10"/>
        <v/>
      </c>
      <c r="BR25" s="132" t="str">
        <f t="shared" ca="1" si="10"/>
        <v/>
      </c>
      <c r="BS25" s="132" t="str">
        <f t="shared" ca="1" si="10"/>
        <v/>
      </c>
      <c r="BT25" s="132" t="str">
        <f t="shared" ca="1" si="10"/>
        <v/>
      </c>
      <c r="BU25" s="132" t="str">
        <f t="shared" ca="1" si="11"/>
        <v/>
      </c>
      <c r="BV25" s="132" t="str">
        <f t="shared" ca="1" si="11"/>
        <v/>
      </c>
      <c r="BW25" s="132"/>
    </row>
    <row r="26" spans="1:75">
      <c r="A26" s="118" t="s">
        <v>58</v>
      </c>
      <c r="B26" s="118" t="s">
        <v>97</v>
      </c>
      <c r="C26" s="118"/>
      <c r="D26" s="118" t="s">
        <v>97</v>
      </c>
      <c r="E26" s="118"/>
      <c r="F26" s="118"/>
      <c r="G26" s="120" t="s">
        <v>97</v>
      </c>
      <c r="H26" s="126" t="str">
        <f t="shared" si="3"/>
        <v>PITTS_S2B</v>
      </c>
      <c r="I26" s="121" t="s">
        <v>98</v>
      </c>
      <c r="J26" s="121"/>
      <c r="K26" s="121"/>
      <c r="L26" s="121"/>
      <c r="M26" s="121"/>
      <c r="N26" s="121"/>
      <c r="O26" s="121"/>
      <c r="P26" s="121"/>
      <c r="Q26" s="121"/>
      <c r="R26" s="121"/>
      <c r="S26" s="121"/>
      <c r="T26" s="121"/>
      <c r="U26" s="121"/>
      <c r="V26" s="121"/>
      <c r="W26" s="121"/>
      <c r="X26" s="121"/>
      <c r="Y26" s="121"/>
      <c r="Z26" s="121"/>
      <c r="AA26" s="121"/>
      <c r="AB26" s="121"/>
      <c r="AC26" s="121"/>
      <c r="AD26" s="121"/>
      <c r="AE26" s="121"/>
      <c r="AF26" s="121"/>
      <c r="AG26" s="122"/>
      <c r="AH26" s="127" t="str">
        <f t="shared" si="0"/>
        <v>PITTS_S2B</v>
      </c>
      <c r="AI26" s="140">
        <f t="shared" ca="1" si="1"/>
        <v>0</v>
      </c>
      <c r="AJ26" s="138" t="e">
        <f t="shared" ca="1" si="4"/>
        <v>#REF!</v>
      </c>
      <c r="AK26" s="128" t="e">
        <f t="array" aca="1" ref="AK26" ca="1">IF(A26="","",IF((MAX(IF((INDIRECT("'["&amp;($A$1)&amp;"]"&amp;$B$1&amp;"'!$F$6:$F$979"))=$AH26,(INDIRECT("'["&amp;($A$1)&amp;"]"&amp;$B$1&amp;"'!$A$6:$A$979")))))=0/1/1900,
IF((MAX(IF((INDIRECT("'["&amp;($A$1)&amp;"]"&amp;$B$1-1&amp;"'!$F$6:$F$979"))=$AH26,(INDIRECT("'["&amp;($A$1)&amp;"]"&amp;$B$1-1&amp;"'!$A$6:$A$979")))))=0/1/1900,"&gt; 1 year",(MAX(IF((INDIRECT("'["&amp;($A$1)&amp;"]"&amp;$B$1-1&amp;"'!$F$6:$F$979"))=$AH26,(INDIRECT("'["&amp;($A$1)&amp;"]"&amp;$B$1-1&amp;"'!$A$6:$A$979")))))),
(MAX(IF((INDIRECT("'["&amp;($A$1)&amp;"]"&amp;$B$1&amp;"'!$F$6:$F$979"))=$AH26,(INDIRECT("'["&amp;($A$1)&amp;"]"&amp;$B$1&amp;"'!$A$6:$A$979")))))))</f>
        <v>#REF!</v>
      </c>
      <c r="AL26" s="125" t="str">
        <f t="shared" ca="1" si="5"/>
        <v/>
      </c>
      <c r="AM26" s="125" t="str">
        <f t="shared" ca="1" si="5"/>
        <v/>
      </c>
      <c r="AN26" s="125" t="str">
        <f t="shared" ca="1" si="5"/>
        <v/>
      </c>
      <c r="AO26" s="125" t="str">
        <f t="shared" ca="1" si="5"/>
        <v/>
      </c>
      <c r="AP26" s="125" t="str">
        <f t="shared" ca="1" si="5"/>
        <v/>
      </c>
      <c r="AQ26" s="125">
        <f t="shared" ca="1" si="5"/>
        <v>0</v>
      </c>
      <c r="AR26" s="125" t="str">
        <f t="shared" ca="1" si="5"/>
        <v/>
      </c>
      <c r="AS26" s="125" t="str">
        <f t="shared" ca="1" si="5"/>
        <v/>
      </c>
      <c r="AT26" s="125" t="str">
        <f t="shared" ca="1" si="5"/>
        <v/>
      </c>
      <c r="AU26" s="125" t="str">
        <f t="shared" ca="1" si="5"/>
        <v/>
      </c>
      <c r="AV26" s="125" t="str">
        <f t="shared" ca="1" si="5"/>
        <v/>
      </c>
      <c r="AW26" s="125" t="str">
        <f t="shared" ca="1" si="5"/>
        <v/>
      </c>
      <c r="AX26" s="125" t="str">
        <f t="shared" ca="1" si="5"/>
        <v/>
      </c>
      <c r="AY26" s="125" t="str">
        <f t="shared" ca="1" si="5"/>
        <v/>
      </c>
      <c r="AZ26" s="125" t="str">
        <f t="shared" ca="1" si="5"/>
        <v/>
      </c>
      <c r="BA26" s="125" t="str">
        <f t="shared" ca="1" si="5"/>
        <v/>
      </c>
      <c r="BB26" s="125" t="str">
        <f t="shared" ca="1" si="9"/>
        <v/>
      </c>
      <c r="BC26" s="125" t="str">
        <f t="shared" ca="1" si="9"/>
        <v/>
      </c>
      <c r="BD26" s="125" t="str">
        <f t="shared" ca="1" si="9"/>
        <v/>
      </c>
      <c r="BE26" s="125" t="str">
        <f t="shared" ca="1" si="10"/>
        <v/>
      </c>
      <c r="BF26" s="125" t="str">
        <f t="shared" ca="1" si="10"/>
        <v/>
      </c>
      <c r="BG26" s="125" t="str">
        <f t="shared" ca="1" si="10"/>
        <v/>
      </c>
      <c r="BH26" s="125" t="str">
        <f t="shared" ca="1" si="10"/>
        <v/>
      </c>
      <c r="BI26" s="125" t="str">
        <f t="shared" ca="1" si="10"/>
        <v/>
      </c>
      <c r="BJ26" s="125" t="str">
        <f t="shared" ca="1" si="10"/>
        <v/>
      </c>
      <c r="BK26" s="125" t="str">
        <f t="shared" ca="1" si="10"/>
        <v/>
      </c>
      <c r="BL26" s="125" t="str">
        <f t="shared" ca="1" si="10"/>
        <v/>
      </c>
      <c r="BM26" s="125" t="str">
        <f t="shared" ca="1" si="10"/>
        <v/>
      </c>
      <c r="BN26" s="125" t="str">
        <f t="shared" ca="1" si="10"/>
        <v/>
      </c>
      <c r="BO26" s="125" t="str">
        <f t="shared" ca="1" si="10"/>
        <v/>
      </c>
      <c r="BP26" s="125" t="str">
        <f t="shared" ca="1" si="10"/>
        <v/>
      </c>
      <c r="BQ26" s="125" t="str">
        <f t="shared" ca="1" si="10"/>
        <v/>
      </c>
      <c r="BR26" s="125" t="str">
        <f t="shared" ca="1" si="10"/>
        <v/>
      </c>
      <c r="BS26" s="125" t="str">
        <f t="shared" ca="1" si="10"/>
        <v/>
      </c>
      <c r="BT26" s="125" t="str">
        <f t="shared" ca="1" si="10"/>
        <v/>
      </c>
      <c r="BU26" s="125" t="str">
        <f t="shared" ca="1" si="11"/>
        <v/>
      </c>
      <c r="BV26" s="125" t="str">
        <f t="shared" ca="1" si="11"/>
        <v/>
      </c>
      <c r="BW26" s="23"/>
    </row>
    <row r="27" spans="1:75" s="24" customFormat="1">
      <c r="A27" s="47" t="s">
        <v>53</v>
      </c>
      <c r="B27" s="47" t="s">
        <v>97</v>
      </c>
      <c r="C27" s="47"/>
      <c r="D27" s="47" t="s">
        <v>97</v>
      </c>
      <c r="E27" s="47"/>
      <c r="F27" s="47"/>
      <c r="G27" s="48"/>
      <c r="H27" s="129" t="str">
        <f t="shared" si="3"/>
        <v>P_2002</v>
      </c>
      <c r="I27" s="45" t="s">
        <v>98</v>
      </c>
      <c r="J27" s="45"/>
      <c r="K27" s="45"/>
      <c r="L27" s="45"/>
      <c r="M27" s="45"/>
      <c r="N27" s="45"/>
      <c r="O27" s="45"/>
      <c r="P27" s="45"/>
      <c r="Q27" s="45"/>
      <c r="R27" s="45"/>
      <c r="S27" s="45"/>
      <c r="T27" s="45"/>
      <c r="U27" s="45"/>
      <c r="V27" s="45"/>
      <c r="W27" s="45"/>
      <c r="X27" s="45"/>
      <c r="Y27" s="45"/>
      <c r="Z27" s="45"/>
      <c r="AA27" s="45"/>
      <c r="AB27" s="45"/>
      <c r="AC27" s="45"/>
      <c r="AD27" s="45"/>
      <c r="AE27" s="45"/>
      <c r="AF27" s="45"/>
      <c r="AG27" s="46"/>
      <c r="AH27" s="130" t="str">
        <f t="shared" si="0"/>
        <v>P_2002</v>
      </c>
      <c r="AI27" s="141">
        <f t="shared" ca="1" si="1"/>
        <v>0</v>
      </c>
      <c r="AJ27" s="139" t="e">
        <f t="shared" ca="1" si="4"/>
        <v>#REF!</v>
      </c>
      <c r="AK27" s="131" t="e">
        <f t="array" aca="1" ref="AK27" ca="1">IF(A27="","",IF((MAX(IF((INDIRECT("'["&amp;($A$1)&amp;"]"&amp;$B$1&amp;"'!$F$6:$F$979"))=$AH27,(INDIRECT("'["&amp;($A$1)&amp;"]"&amp;$B$1&amp;"'!$A$6:$A$979")))))=0/1/1900,
IF((MAX(IF((INDIRECT("'["&amp;($A$1)&amp;"]"&amp;$B$1-1&amp;"'!$F$6:$F$979"))=$AH27,(INDIRECT("'["&amp;($A$1)&amp;"]"&amp;$B$1-1&amp;"'!$A$6:$A$979")))))=0/1/1900,"&gt; 1 year",(MAX(IF((INDIRECT("'["&amp;($A$1)&amp;"]"&amp;$B$1-1&amp;"'!$F$6:$F$979"))=$AH27,(INDIRECT("'["&amp;($A$1)&amp;"]"&amp;$B$1-1&amp;"'!$A$6:$A$979")))))),
(MAX(IF((INDIRECT("'["&amp;($A$1)&amp;"]"&amp;$B$1&amp;"'!$F$6:$F$979"))=$AH27,(INDIRECT("'["&amp;($A$1)&amp;"]"&amp;$B$1&amp;"'!$A$6:$A$979")))))))</f>
        <v>#REF!</v>
      </c>
      <c r="AL27" s="132" t="str">
        <f t="shared" ca="1" si="5"/>
        <v/>
      </c>
      <c r="AM27" s="132" t="str">
        <f t="shared" ca="1" si="5"/>
        <v/>
      </c>
      <c r="AN27" s="132" t="str">
        <f t="shared" ca="1" si="5"/>
        <v/>
      </c>
      <c r="AO27" s="132" t="str">
        <f t="shared" ca="1" si="5"/>
        <v/>
      </c>
      <c r="AP27" s="132" t="str">
        <f t="shared" ca="1" si="5"/>
        <v/>
      </c>
      <c r="AQ27" s="132">
        <f t="shared" ca="1" si="5"/>
        <v>0</v>
      </c>
      <c r="AR27" s="132" t="str">
        <f t="shared" ca="1" si="5"/>
        <v/>
      </c>
      <c r="AS27" s="132" t="str">
        <f t="shared" ca="1" si="5"/>
        <v/>
      </c>
      <c r="AT27" s="132" t="str">
        <f t="shared" ca="1" si="5"/>
        <v/>
      </c>
      <c r="AU27" s="132" t="str">
        <f t="shared" ca="1" si="5"/>
        <v/>
      </c>
      <c r="AV27" s="132" t="str">
        <f t="shared" ca="1" si="5"/>
        <v/>
      </c>
      <c r="AW27" s="132" t="str">
        <f t="shared" ca="1" si="5"/>
        <v/>
      </c>
      <c r="AX27" s="132" t="str">
        <f t="shared" ca="1" si="5"/>
        <v/>
      </c>
      <c r="AY27" s="132" t="str">
        <f t="shared" ca="1" si="5"/>
        <v/>
      </c>
      <c r="AZ27" s="132" t="str">
        <f t="shared" ca="1" si="5"/>
        <v/>
      </c>
      <c r="BA27" s="132" t="str">
        <f t="shared" ca="1" si="5"/>
        <v/>
      </c>
      <c r="BB27" s="132" t="str">
        <f t="shared" ca="1" si="9"/>
        <v/>
      </c>
      <c r="BC27" s="132" t="str">
        <f t="shared" ca="1" si="9"/>
        <v/>
      </c>
      <c r="BD27" s="132" t="str">
        <f t="shared" ca="1" si="9"/>
        <v/>
      </c>
      <c r="BE27" s="132" t="str">
        <f t="shared" ca="1" si="10"/>
        <v/>
      </c>
      <c r="BF27" s="132" t="str">
        <f t="shared" ca="1" si="10"/>
        <v/>
      </c>
      <c r="BG27" s="132" t="str">
        <f t="shared" ca="1" si="10"/>
        <v/>
      </c>
      <c r="BH27" s="132" t="str">
        <f t="shared" ca="1" si="10"/>
        <v/>
      </c>
      <c r="BI27" s="132" t="str">
        <f t="shared" ca="1" si="10"/>
        <v/>
      </c>
      <c r="BJ27" s="132" t="str">
        <f t="shared" ca="1" si="10"/>
        <v/>
      </c>
      <c r="BK27" s="132" t="str">
        <f t="shared" ca="1" si="10"/>
        <v/>
      </c>
      <c r="BL27" s="132" t="str">
        <f t="shared" ca="1" si="10"/>
        <v/>
      </c>
      <c r="BM27" s="132" t="str">
        <f t="shared" ca="1" si="10"/>
        <v/>
      </c>
      <c r="BN27" s="132" t="str">
        <f t="shared" ca="1" si="10"/>
        <v/>
      </c>
      <c r="BO27" s="132" t="str">
        <f t="shared" ca="1" si="10"/>
        <v/>
      </c>
      <c r="BP27" s="132" t="str">
        <f t="shared" ca="1" si="10"/>
        <v/>
      </c>
      <c r="BQ27" s="132" t="str">
        <f t="shared" ca="1" si="10"/>
        <v/>
      </c>
      <c r="BR27" s="132" t="str">
        <f t="shared" ca="1" si="10"/>
        <v/>
      </c>
      <c r="BS27" s="132" t="str">
        <f t="shared" ca="1" si="10"/>
        <v/>
      </c>
      <c r="BT27" s="132" t="str">
        <f t="shared" ca="1" si="10"/>
        <v/>
      </c>
      <c r="BU27" s="132" t="str">
        <f t="shared" ca="1" si="11"/>
        <v/>
      </c>
      <c r="BV27" s="132" t="str">
        <f t="shared" ca="1" si="11"/>
        <v/>
      </c>
      <c r="BW27" s="132"/>
    </row>
    <row r="28" spans="1:75">
      <c r="A28" s="118" t="s">
        <v>24</v>
      </c>
      <c r="B28" s="118" t="s">
        <v>97</v>
      </c>
      <c r="C28" s="118"/>
      <c r="D28" s="118" t="s">
        <v>97</v>
      </c>
      <c r="E28" s="118"/>
      <c r="F28" s="118"/>
      <c r="G28" s="120" t="s">
        <v>97</v>
      </c>
      <c r="H28" s="126" t="str">
        <f t="shared" si="3"/>
        <v>PIPER J3</v>
      </c>
      <c r="I28" s="121" t="s">
        <v>98</v>
      </c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  <c r="U28" s="121"/>
      <c r="V28" s="121"/>
      <c r="W28" s="121"/>
      <c r="X28" s="121"/>
      <c r="Y28" s="121"/>
      <c r="Z28" s="121"/>
      <c r="AA28" s="121"/>
      <c r="AB28" s="121"/>
      <c r="AC28" s="121"/>
      <c r="AD28" s="121"/>
      <c r="AE28" s="121"/>
      <c r="AF28" s="121"/>
      <c r="AG28" s="122"/>
      <c r="AH28" s="127" t="str">
        <f t="shared" si="0"/>
        <v>PIPER J3</v>
      </c>
      <c r="AI28" s="140">
        <f t="shared" ca="1" si="1"/>
        <v>0</v>
      </c>
      <c r="AJ28" s="138" t="e">
        <f t="shared" ca="1" si="4"/>
        <v>#REF!</v>
      </c>
      <c r="AK28" s="128" t="e">
        <f t="array" aca="1" ref="AK28" ca="1">IF(A28="","",IF((MAX(IF((INDIRECT("'["&amp;($A$1)&amp;"]"&amp;$B$1&amp;"'!$F$6:$F$979"))=$AH28,(INDIRECT("'["&amp;($A$1)&amp;"]"&amp;$B$1&amp;"'!$A$6:$A$979")))))=0/1/1900,
IF((MAX(IF((INDIRECT("'["&amp;($A$1)&amp;"]"&amp;$B$1-1&amp;"'!$F$6:$F$979"))=$AH28,(INDIRECT("'["&amp;($A$1)&amp;"]"&amp;$B$1-1&amp;"'!$A$6:$A$979")))))=0/1/1900,"&gt; 1 year",(MAX(IF((INDIRECT("'["&amp;($A$1)&amp;"]"&amp;$B$1-1&amp;"'!$F$6:$F$979"))=$AH28,(INDIRECT("'["&amp;($A$1)&amp;"]"&amp;$B$1-1&amp;"'!$A$6:$A$979")))))),
(MAX(IF((INDIRECT("'["&amp;($A$1)&amp;"]"&amp;$B$1&amp;"'!$F$6:$F$979"))=$AH28,(INDIRECT("'["&amp;($A$1)&amp;"]"&amp;$B$1&amp;"'!$A$6:$A$979")))))))</f>
        <v>#REF!</v>
      </c>
      <c r="AL28" s="125" t="str">
        <f t="shared" ca="1" si="5"/>
        <v/>
      </c>
      <c r="AM28" s="125" t="str">
        <f t="shared" ca="1" si="5"/>
        <v/>
      </c>
      <c r="AN28" s="125" t="str">
        <f t="shared" ca="1" si="5"/>
        <v/>
      </c>
      <c r="AO28" s="125" t="str">
        <f t="shared" ca="1" si="5"/>
        <v/>
      </c>
      <c r="AP28" s="125" t="str">
        <f t="shared" ca="1" si="5"/>
        <v/>
      </c>
      <c r="AQ28" s="125">
        <f t="shared" ca="1" si="5"/>
        <v>0</v>
      </c>
      <c r="AR28" s="125" t="str">
        <f t="shared" ca="1" si="5"/>
        <v/>
      </c>
      <c r="AS28" s="125" t="str">
        <f t="shared" ca="1" si="5"/>
        <v/>
      </c>
      <c r="AT28" s="125" t="str">
        <f t="shared" ca="1" si="5"/>
        <v/>
      </c>
      <c r="AU28" s="125" t="str">
        <f t="shared" ca="1" si="5"/>
        <v/>
      </c>
      <c r="AV28" s="125" t="str">
        <f t="shared" ca="1" si="5"/>
        <v/>
      </c>
      <c r="AW28" s="125" t="str">
        <f t="shared" ca="1" si="5"/>
        <v/>
      </c>
      <c r="AX28" s="125" t="str">
        <f t="shared" ca="1" si="5"/>
        <v/>
      </c>
      <c r="AY28" s="125" t="str">
        <f t="shared" ca="1" si="5"/>
        <v/>
      </c>
      <c r="AZ28" s="125" t="str">
        <f t="shared" ca="1" si="5"/>
        <v/>
      </c>
      <c r="BA28" s="125" t="str">
        <f t="shared" ca="1" si="5"/>
        <v/>
      </c>
      <c r="BB28" s="125" t="str">
        <f t="shared" ca="1" si="9"/>
        <v/>
      </c>
      <c r="BC28" s="125" t="str">
        <f t="shared" ca="1" si="9"/>
        <v/>
      </c>
      <c r="BD28" s="125" t="str">
        <f t="shared" ca="1" si="9"/>
        <v/>
      </c>
      <c r="BE28" s="125" t="str">
        <f t="shared" ca="1" si="10"/>
        <v/>
      </c>
      <c r="BF28" s="125" t="str">
        <f t="shared" ca="1" si="10"/>
        <v/>
      </c>
      <c r="BG28" s="125" t="str">
        <f t="shared" ca="1" si="10"/>
        <v/>
      </c>
      <c r="BH28" s="125" t="str">
        <f t="shared" ca="1" si="10"/>
        <v/>
      </c>
      <c r="BI28" s="125" t="str">
        <f t="shared" ca="1" si="10"/>
        <v/>
      </c>
      <c r="BJ28" s="125" t="str">
        <f t="shared" ca="1" si="10"/>
        <v/>
      </c>
      <c r="BK28" s="125" t="str">
        <f t="shared" ca="1" si="10"/>
        <v/>
      </c>
      <c r="BL28" s="125" t="str">
        <f t="shared" ca="1" si="10"/>
        <v/>
      </c>
      <c r="BM28" s="125" t="str">
        <f t="shared" ca="1" si="10"/>
        <v/>
      </c>
      <c r="BN28" s="125" t="str">
        <f t="shared" ca="1" si="10"/>
        <v/>
      </c>
      <c r="BO28" s="125" t="str">
        <f t="shared" ca="1" si="10"/>
        <v/>
      </c>
      <c r="BP28" s="125" t="str">
        <f t="shared" ca="1" si="10"/>
        <v/>
      </c>
      <c r="BQ28" s="125" t="str">
        <f t="shared" ca="1" si="10"/>
        <v/>
      </c>
      <c r="BR28" s="125" t="str">
        <f t="shared" ca="1" si="10"/>
        <v/>
      </c>
      <c r="BS28" s="125" t="str">
        <f t="shared" ca="1" si="10"/>
        <v/>
      </c>
      <c r="BT28" s="125" t="str">
        <f t="shared" ca="1" si="10"/>
        <v/>
      </c>
      <c r="BU28" s="125" t="str">
        <f t="shared" ca="1" si="11"/>
        <v/>
      </c>
      <c r="BV28" s="125" t="str">
        <f t="shared" ca="1" si="11"/>
        <v/>
      </c>
      <c r="BW28" s="23"/>
    </row>
    <row r="29" spans="1:75" s="24" customFormat="1">
      <c r="A29" s="47" t="s">
        <v>40</v>
      </c>
      <c r="B29" s="47" t="s">
        <v>97</v>
      </c>
      <c r="C29" s="47"/>
      <c r="D29" s="47" t="s">
        <v>97</v>
      </c>
      <c r="E29" s="47"/>
      <c r="F29" s="47"/>
      <c r="G29" s="48"/>
      <c r="H29" s="129" t="str">
        <f t="shared" si="3"/>
        <v>MS_800</v>
      </c>
      <c r="I29" s="45" t="s">
        <v>98</v>
      </c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  <c r="V29" s="45"/>
      <c r="W29" s="45"/>
      <c r="X29" s="45"/>
      <c r="Y29" s="45"/>
      <c r="Z29" s="45"/>
      <c r="AA29" s="45"/>
      <c r="AB29" s="45"/>
      <c r="AC29" s="45"/>
      <c r="AD29" s="45"/>
      <c r="AE29" s="45"/>
      <c r="AF29" s="45"/>
      <c r="AG29" s="46"/>
      <c r="AH29" s="130" t="str">
        <f t="shared" si="0"/>
        <v>MS_800</v>
      </c>
      <c r="AI29" s="141">
        <f t="shared" ca="1" si="1"/>
        <v>0</v>
      </c>
      <c r="AJ29" s="139" t="e">
        <f t="shared" ca="1" si="4"/>
        <v>#REF!</v>
      </c>
      <c r="AK29" s="131" t="e">
        <f t="array" aca="1" ref="AK29" ca="1">IF(A29="","",IF((MAX(IF((INDIRECT("'["&amp;($A$1)&amp;"]"&amp;$B$1&amp;"'!$F$6:$F$979"))=$AH29,(INDIRECT("'["&amp;($A$1)&amp;"]"&amp;$B$1&amp;"'!$A$6:$A$979")))))=0/1/1900,
IF((MAX(IF((INDIRECT("'["&amp;($A$1)&amp;"]"&amp;$B$1-1&amp;"'!$F$6:$F$979"))=$AH29,(INDIRECT("'["&amp;($A$1)&amp;"]"&amp;$B$1-1&amp;"'!$A$6:$A$979")))))=0/1/1900,"&gt; 1 year",(MAX(IF((INDIRECT("'["&amp;($A$1)&amp;"]"&amp;$B$1-1&amp;"'!$F$6:$F$979"))=$AH29,(INDIRECT("'["&amp;($A$1)&amp;"]"&amp;$B$1-1&amp;"'!$A$6:$A$979")))))),
(MAX(IF((INDIRECT("'["&amp;($A$1)&amp;"]"&amp;$B$1&amp;"'!$F$6:$F$979"))=$AH29,(INDIRECT("'["&amp;($A$1)&amp;"]"&amp;$B$1&amp;"'!$A$6:$A$979")))))))</f>
        <v>#REF!</v>
      </c>
      <c r="AL29" s="132" t="str">
        <f t="shared" ca="1" si="5"/>
        <v/>
      </c>
      <c r="AM29" s="132" t="str">
        <f t="shared" ca="1" si="5"/>
        <v/>
      </c>
      <c r="AN29" s="132" t="str">
        <f t="shared" ca="1" si="5"/>
        <v/>
      </c>
      <c r="AO29" s="132" t="str">
        <f t="shared" ca="1" si="5"/>
        <v/>
      </c>
      <c r="AP29" s="132" t="str">
        <f t="shared" ca="1" si="5"/>
        <v/>
      </c>
      <c r="AQ29" s="132">
        <f t="shared" ca="1" si="5"/>
        <v>0</v>
      </c>
      <c r="AR29" s="132" t="str">
        <f t="shared" ca="1" si="5"/>
        <v/>
      </c>
      <c r="AS29" s="132" t="str">
        <f t="shared" ca="1" si="5"/>
        <v/>
      </c>
      <c r="AT29" s="132" t="str">
        <f t="shared" ca="1" si="5"/>
        <v/>
      </c>
      <c r="AU29" s="132" t="str">
        <f t="shared" ca="1" si="5"/>
        <v/>
      </c>
      <c r="AV29" s="132" t="str">
        <f t="shared" ca="1" si="5"/>
        <v/>
      </c>
      <c r="AW29" s="132" t="str">
        <f t="shared" ca="1" si="5"/>
        <v/>
      </c>
      <c r="AX29" s="132" t="str">
        <f t="shared" ca="1" si="5"/>
        <v/>
      </c>
      <c r="AY29" s="132" t="str">
        <f t="shared" ca="1" si="5"/>
        <v/>
      </c>
      <c r="AZ29" s="132" t="str">
        <f t="shared" ca="1" si="5"/>
        <v/>
      </c>
      <c r="BA29" s="132" t="str">
        <f t="shared" ca="1" si="5"/>
        <v/>
      </c>
      <c r="BB29" s="132" t="str">
        <f t="shared" ca="1" si="9"/>
        <v/>
      </c>
      <c r="BC29" s="132" t="str">
        <f t="shared" ca="1" si="9"/>
        <v/>
      </c>
      <c r="BD29" s="132" t="str">
        <f t="shared" ca="1" si="9"/>
        <v/>
      </c>
      <c r="BE29" s="132" t="str">
        <f t="shared" ca="1" si="10"/>
        <v/>
      </c>
      <c r="BF29" s="132" t="str">
        <f t="shared" ca="1" si="10"/>
        <v/>
      </c>
      <c r="BG29" s="132" t="str">
        <f t="shared" ca="1" si="10"/>
        <v/>
      </c>
      <c r="BH29" s="132" t="str">
        <f t="shared" ca="1" si="10"/>
        <v/>
      </c>
      <c r="BI29" s="132" t="str">
        <f t="shared" ca="1" si="10"/>
        <v/>
      </c>
      <c r="BJ29" s="132" t="str">
        <f t="shared" ca="1" si="10"/>
        <v/>
      </c>
      <c r="BK29" s="132" t="str">
        <f t="shared" ca="1" si="10"/>
        <v/>
      </c>
      <c r="BL29" s="132" t="str">
        <f t="shared" ca="1" si="10"/>
        <v/>
      </c>
      <c r="BM29" s="132" t="str">
        <f t="shared" ca="1" si="10"/>
        <v/>
      </c>
      <c r="BN29" s="132" t="str">
        <f t="shared" ca="1" si="10"/>
        <v/>
      </c>
      <c r="BO29" s="132" t="str">
        <f t="shared" ca="1" si="10"/>
        <v/>
      </c>
      <c r="BP29" s="132" t="str">
        <f t="shared" ca="1" si="10"/>
        <v/>
      </c>
      <c r="BQ29" s="132" t="str">
        <f t="shared" ca="1" si="10"/>
        <v/>
      </c>
      <c r="BR29" s="132" t="str">
        <f t="shared" ca="1" si="10"/>
        <v/>
      </c>
      <c r="BS29" s="132" t="str">
        <f t="shared" ca="1" si="10"/>
        <v/>
      </c>
      <c r="BT29" s="132" t="str">
        <f t="shared" ca="1" si="10"/>
        <v/>
      </c>
      <c r="BU29" s="132" t="str">
        <f t="shared" ca="1" si="11"/>
        <v/>
      </c>
      <c r="BV29" s="132" t="str">
        <f t="shared" ca="1" si="11"/>
        <v/>
      </c>
      <c r="BW29" s="132"/>
    </row>
    <row r="30" spans="1:75">
      <c r="A30" s="118" t="s">
        <v>44</v>
      </c>
      <c r="B30" s="118" t="s">
        <v>97</v>
      </c>
      <c r="C30" s="118"/>
      <c r="D30" s="118" t="s">
        <v>97</v>
      </c>
      <c r="E30" s="118"/>
      <c r="F30" s="118"/>
      <c r="G30" s="120"/>
      <c r="H30" s="126" t="str">
        <f t="shared" si="3"/>
        <v>WA_52</v>
      </c>
      <c r="I30" s="121" t="s">
        <v>98</v>
      </c>
      <c r="J30" s="121"/>
      <c r="K30" s="121"/>
      <c r="L30" s="121"/>
      <c r="M30" s="121"/>
      <c r="N30" s="121"/>
      <c r="O30" s="121"/>
      <c r="P30" s="121"/>
      <c r="Q30" s="121"/>
      <c r="R30" s="121"/>
      <c r="S30" s="121"/>
      <c r="T30" s="121"/>
      <c r="U30" s="121"/>
      <c r="V30" s="121"/>
      <c r="W30" s="121"/>
      <c r="X30" s="121"/>
      <c r="Y30" s="121"/>
      <c r="Z30" s="121"/>
      <c r="AA30" s="121"/>
      <c r="AB30" s="121"/>
      <c r="AC30" s="121"/>
      <c r="AD30" s="121"/>
      <c r="AE30" s="121"/>
      <c r="AF30" s="121"/>
      <c r="AG30" s="122"/>
      <c r="AH30" s="127" t="str">
        <f t="shared" si="0"/>
        <v>WA_52</v>
      </c>
      <c r="AI30" s="140">
        <f t="shared" ca="1" si="1"/>
        <v>0</v>
      </c>
      <c r="AJ30" s="138" t="e">
        <f t="shared" ca="1" si="4"/>
        <v>#REF!</v>
      </c>
      <c r="AK30" s="128" t="e">
        <f t="array" aca="1" ref="AK30" ca="1">IF(A30="","",IF((MAX(IF((INDIRECT("'["&amp;($A$1)&amp;"]"&amp;$B$1&amp;"'!$F$6:$F$979"))=$AH30,(INDIRECT("'["&amp;($A$1)&amp;"]"&amp;$B$1&amp;"'!$A$6:$A$979")))))=0/1/1900,
IF((MAX(IF((INDIRECT("'["&amp;($A$1)&amp;"]"&amp;$B$1-1&amp;"'!$F$6:$F$979"))=$AH30,(INDIRECT("'["&amp;($A$1)&amp;"]"&amp;$B$1-1&amp;"'!$A$6:$A$979")))))=0/1/1900,"&gt; 1 year",(MAX(IF((INDIRECT("'["&amp;($A$1)&amp;"]"&amp;$B$1-1&amp;"'!$F$6:$F$979"))=$AH30,(INDIRECT("'["&amp;($A$1)&amp;"]"&amp;$B$1-1&amp;"'!$A$6:$A$979")))))),
(MAX(IF((INDIRECT("'["&amp;($A$1)&amp;"]"&amp;$B$1&amp;"'!$F$6:$F$979"))=$AH30,(INDIRECT("'["&amp;($A$1)&amp;"]"&amp;$B$1&amp;"'!$A$6:$A$979")))))))</f>
        <v>#REF!</v>
      </c>
      <c r="AL30" s="125" t="str">
        <f t="shared" ca="1" si="5"/>
        <v/>
      </c>
      <c r="AM30" s="125" t="str">
        <f t="shared" ca="1" si="5"/>
        <v/>
      </c>
      <c r="AN30" s="125" t="str">
        <f t="shared" ca="1" si="5"/>
        <v/>
      </c>
      <c r="AO30" s="125" t="str">
        <f t="shared" ca="1" si="5"/>
        <v/>
      </c>
      <c r="AP30" s="125" t="str">
        <f t="shared" ca="1" si="5"/>
        <v/>
      </c>
      <c r="AQ30" s="125">
        <f t="shared" ca="1" si="5"/>
        <v>0</v>
      </c>
      <c r="AR30" s="125" t="str">
        <f t="shared" ca="1" si="5"/>
        <v/>
      </c>
      <c r="AS30" s="125" t="str">
        <f t="shared" ca="1" si="5"/>
        <v/>
      </c>
      <c r="AT30" s="125" t="str">
        <f t="shared" ca="1" si="5"/>
        <v/>
      </c>
      <c r="AU30" s="125" t="str">
        <f t="shared" ca="1" si="5"/>
        <v/>
      </c>
      <c r="AV30" s="125" t="str">
        <f t="shared" ca="1" si="5"/>
        <v/>
      </c>
      <c r="AW30" s="125" t="str">
        <f t="shared" ca="1" si="5"/>
        <v/>
      </c>
      <c r="AX30" s="125" t="str">
        <f t="shared" ca="1" si="5"/>
        <v/>
      </c>
      <c r="AY30" s="125" t="str">
        <f t="shared" ca="1" si="5"/>
        <v/>
      </c>
      <c r="AZ30" s="125" t="str">
        <f t="shared" ca="1" si="5"/>
        <v/>
      </c>
      <c r="BA30" s="125" t="str">
        <f t="shared" ca="1" si="5"/>
        <v/>
      </c>
      <c r="BB30" s="125" t="str">
        <f t="shared" ca="1" si="9"/>
        <v/>
      </c>
      <c r="BC30" s="125" t="str">
        <f t="shared" ca="1" si="9"/>
        <v/>
      </c>
      <c r="BD30" s="125" t="str">
        <f t="shared" ca="1" si="9"/>
        <v/>
      </c>
      <c r="BE30" s="125" t="str">
        <f t="shared" ca="1" si="10"/>
        <v/>
      </c>
      <c r="BF30" s="125" t="str">
        <f t="shared" ca="1" si="10"/>
        <v/>
      </c>
      <c r="BG30" s="125" t="str">
        <f t="shared" ca="1" si="10"/>
        <v/>
      </c>
      <c r="BH30" s="125" t="str">
        <f t="shared" ca="1" si="10"/>
        <v/>
      </c>
      <c r="BI30" s="125" t="str">
        <f t="shared" ca="1" si="10"/>
        <v/>
      </c>
      <c r="BJ30" s="125" t="str">
        <f t="shared" ca="1" si="10"/>
        <v/>
      </c>
      <c r="BK30" s="125" t="str">
        <f t="shared" ca="1" si="10"/>
        <v/>
      </c>
      <c r="BL30" s="125" t="str">
        <f t="shared" ca="1" si="10"/>
        <v/>
      </c>
      <c r="BM30" s="125" t="str">
        <f t="shared" ca="1" si="10"/>
        <v/>
      </c>
      <c r="BN30" s="125" t="str">
        <f t="shared" ca="1" si="10"/>
        <v/>
      </c>
      <c r="BO30" s="125" t="str">
        <f t="shared" ca="1" si="10"/>
        <v/>
      </c>
      <c r="BP30" s="125" t="str">
        <f t="shared" ca="1" si="10"/>
        <v/>
      </c>
      <c r="BQ30" s="125" t="str">
        <f t="shared" ca="1" si="10"/>
        <v/>
      </c>
      <c r="BR30" s="125" t="str">
        <f t="shared" ca="1" si="10"/>
        <v/>
      </c>
      <c r="BS30" s="125" t="str">
        <f t="shared" ca="1" si="10"/>
        <v/>
      </c>
      <c r="BT30" s="125" t="str">
        <f t="shared" ca="1" si="10"/>
        <v/>
      </c>
      <c r="BU30" s="125" t="str">
        <f t="shared" ca="1" si="11"/>
        <v/>
      </c>
      <c r="BV30" s="125" t="str">
        <f t="shared" ca="1" si="11"/>
        <v/>
      </c>
      <c r="BW30" s="23"/>
    </row>
    <row r="31" spans="1:75" s="24" customFormat="1">
      <c r="A31" s="47" t="s">
        <v>55</v>
      </c>
      <c r="B31" s="47" t="s">
        <v>97</v>
      </c>
      <c r="C31" s="47"/>
      <c r="D31" s="47" t="s">
        <v>97</v>
      </c>
      <c r="E31" s="47"/>
      <c r="F31" s="47"/>
      <c r="G31" s="48"/>
      <c r="H31" s="129" t="str">
        <f t="shared" si="3"/>
        <v>PA_32</v>
      </c>
      <c r="I31" s="45" t="s">
        <v>98</v>
      </c>
      <c r="J31" s="45"/>
      <c r="K31" s="45"/>
      <c r="L31" s="45"/>
      <c r="M31" s="45"/>
      <c r="N31" s="45"/>
      <c r="O31" s="45"/>
      <c r="P31" s="45"/>
      <c r="Q31" s="45"/>
      <c r="R31" s="45"/>
      <c r="S31" s="45"/>
      <c r="T31" s="45"/>
      <c r="U31" s="45"/>
      <c r="V31" s="45"/>
      <c r="W31" s="45"/>
      <c r="X31" s="45"/>
      <c r="Y31" s="45"/>
      <c r="Z31" s="45"/>
      <c r="AA31" s="45"/>
      <c r="AB31" s="45"/>
      <c r="AC31" s="45"/>
      <c r="AD31" s="45"/>
      <c r="AE31" s="45"/>
      <c r="AF31" s="45"/>
      <c r="AG31" s="46"/>
      <c r="AH31" s="130" t="str">
        <f t="shared" si="0"/>
        <v>PA_32</v>
      </c>
      <c r="AI31" s="141">
        <f t="shared" ca="1" si="1"/>
        <v>0</v>
      </c>
      <c r="AJ31" s="139" t="e">
        <f t="shared" ca="1" si="4"/>
        <v>#REF!</v>
      </c>
      <c r="AK31" s="131" t="e">
        <f t="array" aca="1" ref="AK31" ca="1">IF(A31="","",IF((MAX(IF((INDIRECT("'["&amp;($A$1)&amp;"]"&amp;$B$1&amp;"'!$F$6:$F$979"))=$AH31,(INDIRECT("'["&amp;($A$1)&amp;"]"&amp;$B$1&amp;"'!$A$6:$A$979")))))=0/1/1900,
IF((MAX(IF((INDIRECT("'["&amp;($A$1)&amp;"]"&amp;$B$1-1&amp;"'!$F$6:$F$979"))=$AH31,(INDIRECT("'["&amp;($A$1)&amp;"]"&amp;$B$1-1&amp;"'!$A$6:$A$979")))))=0/1/1900,"&gt; 1 year",(MAX(IF((INDIRECT("'["&amp;($A$1)&amp;"]"&amp;$B$1-1&amp;"'!$F$6:$F$979"))=$AH31,(INDIRECT("'["&amp;($A$1)&amp;"]"&amp;$B$1-1&amp;"'!$A$6:$A$979")))))),
(MAX(IF((INDIRECT("'["&amp;($A$1)&amp;"]"&amp;$B$1&amp;"'!$F$6:$F$979"))=$AH31,(INDIRECT("'["&amp;($A$1)&amp;"]"&amp;$B$1&amp;"'!$A$6:$A$979")))))))</f>
        <v>#REF!</v>
      </c>
      <c r="AL31" s="132" t="str">
        <f t="shared" ca="1" si="5"/>
        <v/>
      </c>
      <c r="AM31" s="132" t="str">
        <f t="shared" ca="1" si="5"/>
        <v/>
      </c>
      <c r="AN31" s="132" t="str">
        <f t="shared" ca="1" si="5"/>
        <v/>
      </c>
      <c r="AO31" s="132" t="str">
        <f t="shared" ca="1" si="5"/>
        <v/>
      </c>
      <c r="AP31" s="132" t="str">
        <f t="shared" ca="1" si="5"/>
        <v/>
      </c>
      <c r="AQ31" s="132">
        <f t="shared" ca="1" si="5"/>
        <v>0</v>
      </c>
      <c r="AR31" s="132" t="str">
        <f t="shared" ca="1" si="5"/>
        <v/>
      </c>
      <c r="AS31" s="132" t="str">
        <f t="shared" ca="1" si="5"/>
        <v/>
      </c>
      <c r="AT31" s="132" t="str">
        <f t="shared" ca="1" si="5"/>
        <v/>
      </c>
      <c r="AU31" s="132" t="str">
        <f t="shared" ca="1" si="5"/>
        <v/>
      </c>
      <c r="AV31" s="132" t="str">
        <f t="shared" ca="1" si="5"/>
        <v/>
      </c>
      <c r="AW31" s="132" t="str">
        <f t="shared" ca="1" si="5"/>
        <v/>
      </c>
      <c r="AX31" s="132" t="str">
        <f t="shared" ca="1" si="5"/>
        <v/>
      </c>
      <c r="AY31" s="132" t="str">
        <f t="shared" ca="1" si="5"/>
        <v/>
      </c>
      <c r="AZ31" s="132" t="str">
        <f t="shared" ca="1" si="5"/>
        <v/>
      </c>
      <c r="BA31" s="132" t="str">
        <f t="shared" ca="1" si="5"/>
        <v/>
      </c>
      <c r="BB31" s="132" t="str">
        <f t="shared" ca="1" si="9"/>
        <v/>
      </c>
      <c r="BC31" s="132" t="str">
        <f t="shared" ca="1" si="9"/>
        <v/>
      </c>
      <c r="BD31" s="132" t="str">
        <f t="shared" ca="1" si="9"/>
        <v/>
      </c>
      <c r="BE31" s="132" t="str">
        <f t="shared" ca="1" si="10"/>
        <v/>
      </c>
      <c r="BF31" s="132" t="str">
        <f t="shared" ca="1" si="10"/>
        <v/>
      </c>
      <c r="BG31" s="132" t="str">
        <f t="shared" ca="1" si="10"/>
        <v/>
      </c>
      <c r="BH31" s="132" t="str">
        <f t="shared" ca="1" si="10"/>
        <v/>
      </c>
      <c r="BI31" s="132" t="str">
        <f t="shared" ca="1" si="10"/>
        <v/>
      </c>
      <c r="BJ31" s="132" t="str">
        <f t="shared" ca="1" si="10"/>
        <v/>
      </c>
      <c r="BK31" s="132" t="str">
        <f t="shared" ca="1" si="10"/>
        <v/>
      </c>
      <c r="BL31" s="132" t="str">
        <f t="shared" ca="1" si="10"/>
        <v/>
      </c>
      <c r="BM31" s="132" t="str">
        <f t="shared" ca="1" si="10"/>
        <v/>
      </c>
      <c r="BN31" s="132" t="str">
        <f t="shared" ca="1" si="10"/>
        <v/>
      </c>
      <c r="BO31" s="132" t="str">
        <f t="shared" ca="1" si="10"/>
        <v/>
      </c>
      <c r="BP31" s="132" t="str">
        <f t="shared" ca="1" si="10"/>
        <v/>
      </c>
      <c r="BQ31" s="132" t="str">
        <f t="shared" ca="1" si="10"/>
        <v/>
      </c>
      <c r="BR31" s="132" t="str">
        <f t="shared" ca="1" si="10"/>
        <v/>
      </c>
      <c r="BS31" s="132" t="str">
        <f t="shared" ca="1" si="10"/>
        <v/>
      </c>
      <c r="BT31" s="132" t="str">
        <f t="shared" ca="1" si="10"/>
        <v/>
      </c>
      <c r="BU31" s="132" t="str">
        <f t="shared" ca="1" si="11"/>
        <v/>
      </c>
      <c r="BV31" s="132" t="str">
        <f t="shared" ca="1" si="11"/>
        <v/>
      </c>
      <c r="BW31" s="132"/>
    </row>
    <row r="32" spans="1:75">
      <c r="A32" s="118" t="s">
        <v>56</v>
      </c>
      <c r="B32" s="118"/>
      <c r="C32" s="118" t="s">
        <v>97</v>
      </c>
      <c r="D32" s="118" t="s">
        <v>97</v>
      </c>
      <c r="E32" s="118"/>
      <c r="F32" s="118"/>
      <c r="G32" s="120"/>
      <c r="H32" s="126" t="str">
        <f t="shared" si="3"/>
        <v>PA_34</v>
      </c>
      <c r="I32" s="121" t="s">
        <v>98</v>
      </c>
      <c r="J32" s="121"/>
      <c r="K32" s="121"/>
      <c r="L32" s="121"/>
      <c r="M32" s="121"/>
      <c r="N32" s="121"/>
      <c r="O32" s="121"/>
      <c r="P32" s="121"/>
      <c r="Q32" s="121"/>
      <c r="R32" s="121"/>
      <c r="S32" s="121"/>
      <c r="T32" s="121"/>
      <c r="U32" s="121"/>
      <c r="V32" s="121"/>
      <c r="W32" s="121"/>
      <c r="X32" s="121"/>
      <c r="Y32" s="121"/>
      <c r="Z32" s="121"/>
      <c r="AA32" s="121"/>
      <c r="AB32" s="121"/>
      <c r="AC32" s="121"/>
      <c r="AD32" s="121"/>
      <c r="AE32" s="121"/>
      <c r="AF32" s="121"/>
      <c r="AG32" s="122"/>
      <c r="AH32" s="127" t="str">
        <f t="shared" si="0"/>
        <v>PA_34</v>
      </c>
      <c r="AI32" s="140">
        <f t="shared" ca="1" si="1"/>
        <v>0</v>
      </c>
      <c r="AJ32" s="138" t="e">
        <f t="shared" ca="1" si="4"/>
        <v>#REF!</v>
      </c>
      <c r="AK32" s="128" t="e">
        <f t="array" aca="1" ref="AK32" ca="1">IF(A32="","",IF((MAX(IF((INDIRECT("'["&amp;($A$1)&amp;"]"&amp;$B$1&amp;"'!$F$6:$F$979"))=$AH32,(INDIRECT("'["&amp;($A$1)&amp;"]"&amp;$B$1&amp;"'!$A$6:$A$979")))))=0/1/1900,
IF((MAX(IF((INDIRECT("'["&amp;($A$1)&amp;"]"&amp;$B$1-1&amp;"'!$F$6:$F$979"))=$AH32,(INDIRECT("'["&amp;($A$1)&amp;"]"&amp;$B$1-1&amp;"'!$A$6:$A$979")))))=0/1/1900,"&gt; 1 year",(MAX(IF((INDIRECT("'["&amp;($A$1)&amp;"]"&amp;$B$1-1&amp;"'!$F$6:$F$979"))=$AH32,(INDIRECT("'["&amp;($A$1)&amp;"]"&amp;$B$1-1&amp;"'!$A$6:$A$979")))))),
(MAX(IF((INDIRECT("'["&amp;($A$1)&amp;"]"&amp;$B$1&amp;"'!$F$6:$F$979"))=$AH32,(INDIRECT("'["&amp;($A$1)&amp;"]"&amp;$B$1&amp;"'!$A$6:$A$979")))))))</f>
        <v>#REF!</v>
      </c>
      <c r="AL32" s="125" t="str">
        <f t="shared" ca="1" si="5"/>
        <v/>
      </c>
      <c r="AM32" s="125" t="str">
        <f t="shared" ca="1" si="5"/>
        <v/>
      </c>
      <c r="AN32" s="125" t="str">
        <f t="shared" ca="1" si="5"/>
        <v/>
      </c>
      <c r="AO32" s="125" t="str">
        <f t="shared" ca="1" si="5"/>
        <v/>
      </c>
      <c r="AP32" s="125" t="str">
        <f t="shared" ca="1" si="5"/>
        <v/>
      </c>
      <c r="AQ32" s="125">
        <f t="shared" ca="1" si="5"/>
        <v>0</v>
      </c>
      <c r="AR32" s="125" t="str">
        <f t="shared" ca="1" si="5"/>
        <v/>
      </c>
      <c r="AS32" s="125" t="str">
        <f t="shared" ca="1" si="5"/>
        <v/>
      </c>
      <c r="AT32" s="125" t="str">
        <f t="shared" ca="1" si="5"/>
        <v/>
      </c>
      <c r="AU32" s="125" t="str">
        <f t="shared" ca="1" si="5"/>
        <v/>
      </c>
      <c r="AV32" s="125" t="str">
        <f t="shared" ca="1" si="5"/>
        <v/>
      </c>
      <c r="AW32" s="125" t="str">
        <f t="shared" ca="1" si="5"/>
        <v/>
      </c>
      <c r="AX32" s="125" t="str">
        <f t="shared" ca="1" si="5"/>
        <v/>
      </c>
      <c r="AY32" s="125" t="str">
        <f t="shared" ca="1" si="5"/>
        <v/>
      </c>
      <c r="AZ32" s="125" t="str">
        <f t="shared" ca="1" si="5"/>
        <v/>
      </c>
      <c r="BA32" s="125" t="str">
        <f t="shared" ca="1" si="5"/>
        <v/>
      </c>
      <c r="BB32" s="125" t="str">
        <f t="shared" ca="1" si="9"/>
        <v/>
      </c>
      <c r="BC32" s="125" t="str">
        <f t="shared" ca="1" si="9"/>
        <v/>
      </c>
      <c r="BD32" s="125" t="str">
        <f t="shared" ca="1" si="9"/>
        <v/>
      </c>
      <c r="BE32" s="125" t="str">
        <f t="shared" ca="1" si="10"/>
        <v/>
      </c>
      <c r="BF32" s="125" t="str">
        <f t="shared" ca="1" si="10"/>
        <v/>
      </c>
      <c r="BG32" s="125" t="str">
        <f t="shared" ca="1" si="10"/>
        <v/>
      </c>
      <c r="BH32" s="125" t="str">
        <f t="shared" ca="1" si="10"/>
        <v/>
      </c>
      <c r="BI32" s="125" t="str">
        <f t="shared" ca="1" si="10"/>
        <v/>
      </c>
      <c r="BJ32" s="125" t="str">
        <f t="shared" ca="1" si="10"/>
        <v/>
      </c>
      <c r="BK32" s="125" t="str">
        <f t="shared" ca="1" si="10"/>
        <v/>
      </c>
      <c r="BL32" s="125" t="str">
        <f t="shared" ca="1" si="10"/>
        <v/>
      </c>
      <c r="BM32" s="125" t="str">
        <f t="shared" ca="1" si="10"/>
        <v/>
      </c>
      <c r="BN32" s="125" t="str">
        <f t="shared" ca="1" si="10"/>
        <v/>
      </c>
      <c r="BO32" s="125" t="str">
        <f t="shared" ca="1" si="10"/>
        <v/>
      </c>
      <c r="BP32" s="125" t="str">
        <f t="shared" ca="1" si="10"/>
        <v/>
      </c>
      <c r="BQ32" s="125" t="str">
        <f t="shared" ca="1" si="10"/>
        <v/>
      </c>
      <c r="BR32" s="125" t="str">
        <f t="shared" ca="1" si="10"/>
        <v/>
      </c>
      <c r="BS32" s="125" t="str">
        <f t="shared" ca="1" si="10"/>
        <v/>
      </c>
      <c r="BT32" s="125" t="str">
        <f t="shared" ca="1" si="10"/>
        <v/>
      </c>
      <c r="BU32" s="125" t="str">
        <f t="shared" ca="1" si="11"/>
        <v/>
      </c>
      <c r="BV32" s="125" t="str">
        <f t="shared" ca="1" si="11"/>
        <v/>
      </c>
      <c r="BW32" s="23"/>
    </row>
    <row r="33" spans="1:75" s="24" customFormat="1">
      <c r="A33" s="47" t="s">
        <v>28</v>
      </c>
      <c r="B33" s="47"/>
      <c r="C33" s="47" t="s">
        <v>97</v>
      </c>
      <c r="D33" s="47" t="s">
        <v>97</v>
      </c>
      <c r="E33" s="47"/>
      <c r="F33" s="47"/>
      <c r="G33" s="48"/>
      <c r="H33" s="129" t="str">
        <f t="shared" si="3"/>
        <v>DASA</v>
      </c>
      <c r="I33" s="45" t="s">
        <v>98</v>
      </c>
      <c r="J33" s="45"/>
      <c r="K33" s="45"/>
      <c r="L33" s="45"/>
      <c r="M33" s="45"/>
      <c r="N33" s="45"/>
      <c r="O33" s="45"/>
      <c r="P33" s="45"/>
      <c r="Q33" s="45"/>
      <c r="R33" s="45"/>
      <c r="S33" s="45"/>
      <c r="T33" s="45"/>
      <c r="U33" s="45"/>
      <c r="V33" s="45"/>
      <c r="W33" s="45"/>
      <c r="X33" s="45"/>
      <c r="Y33" s="45"/>
      <c r="Z33" s="45"/>
      <c r="AA33" s="45"/>
      <c r="AB33" s="45"/>
      <c r="AC33" s="45"/>
      <c r="AD33" s="45"/>
      <c r="AE33" s="45"/>
      <c r="AF33" s="45"/>
      <c r="AG33" s="46"/>
      <c r="AH33" s="130" t="str">
        <f t="shared" si="0"/>
        <v>DASA</v>
      </c>
      <c r="AI33" s="141">
        <f t="shared" ca="1" si="1"/>
        <v>0</v>
      </c>
      <c r="AJ33" s="139" t="e">
        <f t="shared" ca="1" si="4"/>
        <v>#REF!</v>
      </c>
      <c r="AK33" s="131" t="e">
        <f t="array" aca="1" ref="AK33" ca="1">IF(A33="","",IF((MAX(IF((INDIRECT("'["&amp;($A$1)&amp;"]"&amp;$B$1&amp;"'!$F$6:$F$979"))=$AH33,(INDIRECT("'["&amp;($A$1)&amp;"]"&amp;$B$1&amp;"'!$A$6:$A$979")))))=0/1/1900,
IF((MAX(IF((INDIRECT("'["&amp;($A$1)&amp;"]"&amp;$B$1-1&amp;"'!$F$6:$F$979"))=$AH33,(INDIRECT("'["&amp;($A$1)&amp;"]"&amp;$B$1-1&amp;"'!$A$6:$A$979")))))=0/1/1900,"&gt; 1 year",(MAX(IF((INDIRECT("'["&amp;($A$1)&amp;"]"&amp;$B$1-1&amp;"'!$F$6:$F$979"))=$AH33,(INDIRECT("'["&amp;($A$1)&amp;"]"&amp;$B$1-1&amp;"'!$A$6:$A$979")))))),
(MAX(IF((INDIRECT("'["&amp;($A$1)&amp;"]"&amp;$B$1&amp;"'!$F$6:$F$979"))=$AH33,(INDIRECT("'["&amp;($A$1)&amp;"]"&amp;$B$1&amp;"'!$A$6:$A$979")))))))</f>
        <v>#REF!</v>
      </c>
      <c r="AL33" s="132" t="str">
        <f t="shared" ca="1" si="5"/>
        <v/>
      </c>
      <c r="AM33" s="132" t="str">
        <f t="shared" ca="1" si="5"/>
        <v/>
      </c>
      <c r="AN33" s="132" t="str">
        <f t="shared" ca="1" si="5"/>
        <v/>
      </c>
      <c r="AO33" s="132" t="str">
        <f t="shared" ca="1" si="5"/>
        <v/>
      </c>
      <c r="AP33" s="132" t="str">
        <f t="shared" ca="1" si="5"/>
        <v/>
      </c>
      <c r="AQ33" s="132">
        <f t="shared" ca="1" si="5"/>
        <v>0</v>
      </c>
      <c r="AR33" s="132" t="str">
        <f t="shared" ca="1" si="5"/>
        <v/>
      </c>
      <c r="AS33" s="132" t="str">
        <f t="shared" ca="1" si="5"/>
        <v/>
      </c>
      <c r="AT33" s="132" t="str">
        <f t="shared" ca="1" si="5"/>
        <v/>
      </c>
      <c r="AU33" s="132" t="str">
        <f t="shared" ca="1" si="5"/>
        <v/>
      </c>
      <c r="AV33" s="132" t="str">
        <f t="shared" ca="1" si="5"/>
        <v/>
      </c>
      <c r="AW33" s="132" t="str">
        <f t="shared" ca="1" si="5"/>
        <v/>
      </c>
      <c r="AX33" s="132" t="str">
        <f t="shared" ca="1" si="5"/>
        <v/>
      </c>
      <c r="AY33" s="132" t="str">
        <f t="shared" ca="1" si="5"/>
        <v/>
      </c>
      <c r="AZ33" s="132" t="str">
        <f t="shared" ca="1" si="5"/>
        <v/>
      </c>
      <c r="BA33" s="132" t="str">
        <f t="shared" ca="1" si="5"/>
        <v/>
      </c>
      <c r="BB33" s="132" t="str">
        <f t="shared" ca="1" si="9"/>
        <v/>
      </c>
      <c r="BC33" s="132" t="str">
        <f t="shared" ca="1" si="9"/>
        <v/>
      </c>
      <c r="BD33" s="132" t="str">
        <f t="shared" ca="1" si="9"/>
        <v/>
      </c>
      <c r="BE33" s="132" t="str">
        <f t="shared" ca="1" si="10"/>
        <v/>
      </c>
      <c r="BF33" s="132" t="str">
        <f t="shared" ca="1" si="10"/>
        <v/>
      </c>
      <c r="BG33" s="132" t="str">
        <f t="shared" ca="1" si="10"/>
        <v/>
      </c>
      <c r="BH33" s="132" t="str">
        <f t="shared" ca="1" si="10"/>
        <v/>
      </c>
      <c r="BI33" s="132" t="str">
        <f t="shared" ca="1" si="10"/>
        <v/>
      </c>
      <c r="BJ33" s="132" t="str">
        <f t="shared" ca="1" si="10"/>
        <v/>
      </c>
      <c r="BK33" s="132" t="str">
        <f t="shared" ca="1" si="10"/>
        <v/>
      </c>
      <c r="BL33" s="132" t="str">
        <f t="shared" ca="1" si="10"/>
        <v/>
      </c>
      <c r="BM33" s="132" t="str">
        <f t="shared" ca="1" si="10"/>
        <v/>
      </c>
      <c r="BN33" s="132" t="str">
        <f t="shared" ca="1" si="10"/>
        <v/>
      </c>
      <c r="BO33" s="132" t="str">
        <f t="shared" ca="1" si="10"/>
        <v/>
      </c>
      <c r="BP33" s="132" t="str">
        <f t="shared" ca="1" si="10"/>
        <v/>
      </c>
      <c r="BQ33" s="132" t="str">
        <f t="shared" ca="1" si="10"/>
        <v/>
      </c>
      <c r="BR33" s="132" t="str">
        <f t="shared" ca="1" si="10"/>
        <v/>
      </c>
      <c r="BS33" s="132" t="str">
        <f t="shared" ca="1" si="10"/>
        <v/>
      </c>
      <c r="BT33" s="132" t="str">
        <f t="shared" ca="1" si="10"/>
        <v/>
      </c>
      <c r="BU33" s="132" t="str">
        <f t="shared" ca="1" si="11"/>
        <v/>
      </c>
      <c r="BV33" s="132" t="str">
        <f t="shared" ca="1" si="11"/>
        <v/>
      </c>
      <c r="BW33" s="132"/>
    </row>
    <row r="34" spans="1:75">
      <c r="A34" s="118" t="s">
        <v>57</v>
      </c>
      <c r="B34" s="118" t="s">
        <v>97</v>
      </c>
      <c r="C34" s="118"/>
      <c r="D34" s="118" t="s">
        <v>97</v>
      </c>
      <c r="E34" s="118"/>
      <c r="F34" s="118"/>
      <c r="G34" s="120"/>
      <c r="H34" s="126" t="str">
        <f t="shared" si="3"/>
        <v>TB_20</v>
      </c>
      <c r="I34" s="121" t="s">
        <v>98</v>
      </c>
      <c r="J34" s="121"/>
      <c r="K34" s="121"/>
      <c r="L34" s="121"/>
      <c r="M34" s="121"/>
      <c r="N34" s="121"/>
      <c r="O34" s="121"/>
      <c r="P34" s="121"/>
      <c r="Q34" s="121"/>
      <c r="R34" s="121"/>
      <c r="S34" s="121"/>
      <c r="T34" s="121"/>
      <c r="U34" s="121"/>
      <c r="V34" s="121"/>
      <c r="W34" s="121"/>
      <c r="X34" s="121"/>
      <c r="Y34" s="121"/>
      <c r="Z34" s="121"/>
      <c r="AA34" s="121"/>
      <c r="AB34" s="121"/>
      <c r="AC34" s="121"/>
      <c r="AD34" s="121"/>
      <c r="AE34" s="121"/>
      <c r="AF34" s="121"/>
      <c r="AG34" s="122"/>
      <c r="AH34" s="127" t="str">
        <f t="shared" si="0"/>
        <v>TB_20</v>
      </c>
      <c r="AI34" s="140">
        <f t="shared" ca="1" si="1"/>
        <v>0</v>
      </c>
      <c r="AJ34" s="138" t="e">
        <f t="shared" ca="1" si="4"/>
        <v>#REF!</v>
      </c>
      <c r="AK34" s="128" t="e">
        <f t="array" aca="1" ref="AK34" ca="1">IF(A34="","",IF((MAX(IF((INDIRECT("'["&amp;($A$1)&amp;"]"&amp;$B$1&amp;"'!$F$6:$F$979"))=$AH34,(INDIRECT("'["&amp;($A$1)&amp;"]"&amp;$B$1&amp;"'!$A$6:$A$979")))))=0/1/1900,
IF((MAX(IF((INDIRECT("'["&amp;($A$1)&amp;"]"&amp;$B$1-1&amp;"'!$F$6:$F$979"))=$AH34,(INDIRECT("'["&amp;($A$1)&amp;"]"&amp;$B$1-1&amp;"'!$A$6:$A$979")))))=0/1/1900,"&gt; 1 year",(MAX(IF((INDIRECT("'["&amp;($A$1)&amp;"]"&amp;$B$1-1&amp;"'!$F$6:$F$979"))=$AH34,(INDIRECT("'["&amp;($A$1)&amp;"]"&amp;$B$1-1&amp;"'!$A$6:$A$979")))))),
(MAX(IF((INDIRECT("'["&amp;($A$1)&amp;"]"&amp;$B$1&amp;"'!$F$6:$F$979"))=$AH34,(INDIRECT("'["&amp;($A$1)&amp;"]"&amp;$B$1&amp;"'!$A$6:$A$979")))))))</f>
        <v>#REF!</v>
      </c>
      <c r="AL34" s="125" t="str">
        <f t="shared" ca="1" si="5"/>
        <v/>
      </c>
      <c r="AM34" s="125" t="str">
        <f t="shared" ca="1" si="5"/>
        <v/>
      </c>
      <c r="AN34" s="125" t="str">
        <f t="shared" ca="1" si="5"/>
        <v/>
      </c>
      <c r="AO34" s="125" t="str">
        <f t="shared" ca="1" si="5"/>
        <v/>
      </c>
      <c r="AP34" s="125" t="str">
        <f t="shared" ca="1" si="5"/>
        <v/>
      </c>
      <c r="AQ34" s="125">
        <f t="shared" ca="1" si="5"/>
        <v>0</v>
      </c>
      <c r="AR34" s="125" t="str">
        <f t="shared" ca="1" si="5"/>
        <v/>
      </c>
      <c r="AS34" s="125" t="str">
        <f t="shared" ca="1" si="5"/>
        <v/>
      </c>
      <c r="AT34" s="125" t="str">
        <f t="shared" ca="1" si="5"/>
        <v/>
      </c>
      <c r="AU34" s="125" t="str">
        <f t="shared" ca="1" si="5"/>
        <v/>
      </c>
      <c r="AV34" s="125" t="str">
        <f t="shared" ca="1" si="5"/>
        <v/>
      </c>
      <c r="AW34" s="125" t="str">
        <f t="shared" ca="1" si="5"/>
        <v/>
      </c>
      <c r="AX34" s="125" t="str">
        <f t="shared" ca="1" si="5"/>
        <v/>
      </c>
      <c r="AY34" s="125" t="str">
        <f t="shared" ca="1" si="5"/>
        <v/>
      </c>
      <c r="AZ34" s="125" t="str">
        <f t="shared" ca="1" si="5"/>
        <v/>
      </c>
      <c r="BA34" s="125" t="str">
        <f t="shared" ca="1" si="5"/>
        <v/>
      </c>
      <c r="BB34" s="125" t="str">
        <f t="shared" ca="1" si="9"/>
        <v/>
      </c>
      <c r="BC34" s="125" t="str">
        <f t="shared" ca="1" si="9"/>
        <v/>
      </c>
      <c r="BD34" s="125" t="str">
        <f t="shared" ca="1" si="9"/>
        <v/>
      </c>
      <c r="BE34" s="125" t="str">
        <f t="shared" ca="1" si="10"/>
        <v/>
      </c>
      <c r="BF34" s="125" t="str">
        <f t="shared" ca="1" si="10"/>
        <v/>
      </c>
      <c r="BG34" s="125" t="str">
        <f t="shared" ca="1" si="10"/>
        <v/>
      </c>
      <c r="BH34" s="125" t="str">
        <f t="shared" ca="1" si="10"/>
        <v/>
      </c>
      <c r="BI34" s="125" t="str">
        <f t="shared" ca="1" si="10"/>
        <v/>
      </c>
      <c r="BJ34" s="125" t="str">
        <f t="shared" ca="1" si="10"/>
        <v/>
      </c>
      <c r="BK34" s="125" t="str">
        <f t="shared" ca="1" si="10"/>
        <v/>
      </c>
      <c r="BL34" s="125" t="str">
        <f t="shared" ca="1" si="10"/>
        <v/>
      </c>
      <c r="BM34" s="125" t="str">
        <f t="shared" ca="1" si="10"/>
        <v/>
      </c>
      <c r="BN34" s="125" t="str">
        <f t="shared" ca="1" si="10"/>
        <v/>
      </c>
      <c r="BO34" s="125" t="str">
        <f t="shared" ca="1" si="10"/>
        <v/>
      </c>
      <c r="BP34" s="125" t="str">
        <f t="shared" ca="1" si="10"/>
        <v/>
      </c>
      <c r="BQ34" s="125" t="str">
        <f t="shared" ca="1" si="10"/>
        <v/>
      </c>
      <c r="BR34" s="125" t="str">
        <f t="shared" ca="1" si="10"/>
        <v/>
      </c>
      <c r="BS34" s="125" t="str">
        <f t="shared" ca="1" si="10"/>
        <v/>
      </c>
      <c r="BT34" s="125" t="str">
        <f t="shared" ref="BT34:BV52" ca="1" si="12">IFERROR(SUMIF((INDIRECT("'["&amp;($A$1)&amp;"]"&amp;BT$2&amp;"'!$F$6:$F$480")),$AH34,(INDIRECT("'["&amp;($A$1)&amp;"]"&amp;BT$2&amp;"'!$N$6:$N$480"))),"")</f>
        <v/>
      </c>
      <c r="BU34" s="125" t="str">
        <f t="shared" ca="1" si="12"/>
        <v/>
      </c>
      <c r="BV34" s="125" t="str">
        <f t="shared" ca="1" si="12"/>
        <v/>
      </c>
      <c r="BW34" s="23"/>
    </row>
    <row r="35" spans="1:75" s="24" customFormat="1">
      <c r="A35" s="47" t="s">
        <v>78</v>
      </c>
      <c r="B35" s="47" t="s">
        <v>97</v>
      </c>
      <c r="C35" s="47"/>
      <c r="D35" s="47" t="s">
        <v>97</v>
      </c>
      <c r="E35" s="47"/>
      <c r="F35" s="47"/>
      <c r="G35" s="48"/>
      <c r="H35" s="129" t="str">
        <f t="shared" si="3"/>
        <v>SR_20</v>
      </c>
      <c r="I35" s="45" t="s">
        <v>98</v>
      </c>
      <c r="J35" s="45"/>
      <c r="K35" s="45"/>
      <c r="L35" s="45"/>
      <c r="M35" s="45"/>
      <c r="N35" s="45"/>
      <c r="O35" s="45"/>
      <c r="P35" s="45"/>
      <c r="Q35" s="45"/>
      <c r="R35" s="45"/>
      <c r="S35" s="45"/>
      <c r="T35" s="45"/>
      <c r="U35" s="45"/>
      <c r="V35" s="45"/>
      <c r="W35" s="45"/>
      <c r="X35" s="45"/>
      <c r="Y35" s="45"/>
      <c r="Z35" s="45"/>
      <c r="AA35" s="45"/>
      <c r="AB35" s="45"/>
      <c r="AC35" s="45"/>
      <c r="AD35" s="45"/>
      <c r="AE35" s="45"/>
      <c r="AF35" s="45"/>
      <c r="AG35" s="46"/>
      <c r="AH35" s="130" t="str">
        <f t="shared" si="0"/>
        <v>SR_20</v>
      </c>
      <c r="AI35" s="141">
        <f t="shared" ca="1" si="1"/>
        <v>0</v>
      </c>
      <c r="AJ35" s="139" t="e">
        <f t="shared" ca="1" si="4"/>
        <v>#REF!</v>
      </c>
      <c r="AK35" s="131" t="e">
        <f t="array" aca="1" ref="AK35" ca="1">IF(A35="","",IF((MAX(IF((INDIRECT("'["&amp;($A$1)&amp;"]"&amp;$B$1&amp;"'!$F$6:$F$979"))=$AH35,(INDIRECT("'["&amp;($A$1)&amp;"]"&amp;$B$1&amp;"'!$A$6:$A$979")))))=0/1/1900,
IF((MAX(IF((INDIRECT("'["&amp;($A$1)&amp;"]"&amp;$B$1-1&amp;"'!$F$6:$F$979"))=$AH35,(INDIRECT("'["&amp;($A$1)&amp;"]"&amp;$B$1-1&amp;"'!$A$6:$A$979")))))=0/1/1900,"&gt; 1 year",(MAX(IF((INDIRECT("'["&amp;($A$1)&amp;"]"&amp;$B$1-1&amp;"'!$F$6:$F$979"))=$AH35,(INDIRECT("'["&amp;($A$1)&amp;"]"&amp;$B$1-1&amp;"'!$A$6:$A$979")))))),
(MAX(IF((INDIRECT("'["&amp;($A$1)&amp;"]"&amp;$B$1&amp;"'!$F$6:$F$979"))=$AH35,(INDIRECT("'["&amp;($A$1)&amp;"]"&amp;$B$1&amp;"'!$A$6:$A$979")))))))</f>
        <v>#REF!</v>
      </c>
      <c r="AL35" s="132" t="str">
        <f t="shared" ref="AL35:BA50" ca="1" si="13">IFERROR(SUMIF((INDIRECT("'["&amp;($A$1)&amp;"]"&amp;AL$2&amp;"'!$F$6:$F$480")),$AH35,(INDIRECT("'["&amp;($A$1)&amp;"]"&amp;AL$2&amp;"'!$N$6:$N$480"))),"")</f>
        <v/>
      </c>
      <c r="AM35" s="132" t="str">
        <f t="shared" ca="1" si="13"/>
        <v/>
      </c>
      <c r="AN35" s="132" t="str">
        <f t="shared" ca="1" si="13"/>
        <v/>
      </c>
      <c r="AO35" s="132" t="str">
        <f t="shared" ca="1" si="13"/>
        <v/>
      </c>
      <c r="AP35" s="132" t="str">
        <f t="shared" ca="1" si="13"/>
        <v/>
      </c>
      <c r="AQ35" s="132">
        <f t="shared" ca="1" si="13"/>
        <v>0</v>
      </c>
      <c r="AR35" s="132" t="str">
        <f t="shared" ca="1" si="13"/>
        <v/>
      </c>
      <c r="AS35" s="132" t="str">
        <f t="shared" ca="1" si="13"/>
        <v/>
      </c>
      <c r="AT35" s="132" t="str">
        <f t="shared" ca="1" si="13"/>
        <v/>
      </c>
      <c r="AU35" s="132" t="str">
        <f t="shared" ca="1" si="13"/>
        <v/>
      </c>
      <c r="AV35" s="132" t="str">
        <f t="shared" ca="1" si="13"/>
        <v/>
      </c>
      <c r="AW35" s="132" t="str">
        <f t="shared" ca="1" si="13"/>
        <v/>
      </c>
      <c r="AX35" s="132" t="str">
        <f t="shared" ca="1" si="13"/>
        <v/>
      </c>
      <c r="AY35" s="132" t="str">
        <f t="shared" ca="1" si="13"/>
        <v/>
      </c>
      <c r="AZ35" s="132" t="str">
        <f t="shared" ca="1" si="13"/>
        <v/>
      </c>
      <c r="BA35" s="132" t="str">
        <f t="shared" ca="1" si="13"/>
        <v/>
      </c>
      <c r="BB35" s="132" t="str">
        <f t="shared" ca="1" si="9"/>
        <v/>
      </c>
      <c r="BC35" s="132" t="str">
        <f t="shared" ca="1" si="9"/>
        <v/>
      </c>
      <c r="BD35" s="132" t="str">
        <f t="shared" ca="1" si="9"/>
        <v/>
      </c>
      <c r="BE35" s="132" t="str">
        <f t="shared" ref="BE35:BT53" ca="1" si="14">IFERROR(SUMIF((INDIRECT("'["&amp;($A$1)&amp;"]"&amp;BE$2&amp;"'!$F$6:$F$480")),$AH35,(INDIRECT("'["&amp;($A$1)&amp;"]"&amp;BE$2&amp;"'!$N$6:$N$480"))),"")</f>
        <v/>
      </c>
      <c r="BF35" s="132" t="str">
        <f t="shared" ca="1" si="14"/>
        <v/>
      </c>
      <c r="BG35" s="132" t="str">
        <f t="shared" ca="1" si="14"/>
        <v/>
      </c>
      <c r="BH35" s="132" t="str">
        <f t="shared" ca="1" si="14"/>
        <v/>
      </c>
      <c r="BI35" s="132" t="str">
        <f t="shared" ca="1" si="14"/>
        <v/>
      </c>
      <c r="BJ35" s="132" t="str">
        <f t="shared" ca="1" si="14"/>
        <v/>
      </c>
      <c r="BK35" s="132" t="str">
        <f t="shared" ca="1" si="14"/>
        <v/>
      </c>
      <c r="BL35" s="132" t="str">
        <f t="shared" ca="1" si="14"/>
        <v/>
      </c>
      <c r="BM35" s="132" t="str">
        <f t="shared" ca="1" si="14"/>
        <v/>
      </c>
      <c r="BN35" s="132" t="str">
        <f t="shared" ca="1" si="14"/>
        <v/>
      </c>
      <c r="BO35" s="132" t="str">
        <f t="shared" ca="1" si="14"/>
        <v/>
      </c>
      <c r="BP35" s="132" t="str">
        <f t="shared" ca="1" si="14"/>
        <v/>
      </c>
      <c r="BQ35" s="132" t="str">
        <f t="shared" ca="1" si="14"/>
        <v/>
      </c>
      <c r="BR35" s="132" t="str">
        <f t="shared" ca="1" si="14"/>
        <v/>
      </c>
      <c r="BS35" s="132" t="str">
        <f t="shared" ca="1" si="14"/>
        <v/>
      </c>
      <c r="BT35" s="132" t="str">
        <f t="shared" ca="1" si="14"/>
        <v/>
      </c>
      <c r="BU35" s="132" t="str">
        <f t="shared" ca="1" si="12"/>
        <v/>
      </c>
      <c r="BV35" s="132" t="str">
        <f t="shared" ca="1" si="12"/>
        <v/>
      </c>
      <c r="BW35" s="132"/>
    </row>
    <row r="36" spans="1:75">
      <c r="A36" s="118" t="s">
        <v>59</v>
      </c>
      <c r="B36" s="118"/>
      <c r="C36" s="118" t="s">
        <v>97</v>
      </c>
      <c r="D36" s="118"/>
      <c r="E36" s="118" t="s">
        <v>97</v>
      </c>
      <c r="F36" s="118"/>
      <c r="G36" s="120"/>
      <c r="H36" s="126" t="str">
        <f t="shared" si="3"/>
        <v>Phénom_100</v>
      </c>
      <c r="I36" s="121" t="s">
        <v>98</v>
      </c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1"/>
      <c r="Z36" s="121"/>
      <c r="AA36" s="121"/>
      <c r="AB36" s="121"/>
      <c r="AC36" s="121"/>
      <c r="AD36" s="121"/>
      <c r="AE36" s="121"/>
      <c r="AF36" s="121"/>
      <c r="AG36" s="122"/>
      <c r="AH36" s="127" t="str">
        <f t="shared" si="0"/>
        <v>Phénom_100</v>
      </c>
      <c r="AI36" s="140">
        <f t="shared" ref="AI36:AI59" ca="1" si="15">SUM(AL36:AQ36)</f>
        <v>0</v>
      </c>
      <c r="AJ36" s="138" t="e">
        <f t="shared" ca="1" si="4"/>
        <v>#REF!</v>
      </c>
      <c r="AK36" s="128" t="e">
        <f t="array" aca="1" ref="AK36" ca="1">IF(A36="","",IF((MAX(IF((INDIRECT("'["&amp;($A$1)&amp;"]"&amp;$B$1&amp;"'!$F$6:$F$979"))=$AH36,(INDIRECT("'["&amp;($A$1)&amp;"]"&amp;$B$1&amp;"'!$A$6:$A$979")))))=0/1/1900,
IF((MAX(IF((INDIRECT("'["&amp;($A$1)&amp;"]"&amp;$B$1-1&amp;"'!$F$6:$F$979"))=$AH36,(INDIRECT("'["&amp;($A$1)&amp;"]"&amp;$B$1-1&amp;"'!$A$6:$A$979")))))=0/1/1900,"&gt; 1 year",(MAX(IF((INDIRECT("'["&amp;($A$1)&amp;"]"&amp;$B$1-1&amp;"'!$F$6:$F$979"))=$AH36,(INDIRECT("'["&amp;($A$1)&amp;"]"&amp;$B$1-1&amp;"'!$A$6:$A$979")))))),
(MAX(IF((INDIRECT("'["&amp;($A$1)&amp;"]"&amp;$B$1&amp;"'!$F$6:$F$979"))=$AH36,(INDIRECT("'["&amp;($A$1)&amp;"]"&amp;$B$1&amp;"'!$A$6:$A$979")))))))</f>
        <v>#REF!</v>
      </c>
      <c r="AL36" s="125" t="str">
        <f t="shared" ca="1" si="13"/>
        <v/>
      </c>
      <c r="AM36" s="125" t="str">
        <f t="shared" ca="1" si="13"/>
        <v/>
      </c>
      <c r="AN36" s="125" t="str">
        <f t="shared" ca="1" si="13"/>
        <v/>
      </c>
      <c r="AO36" s="125" t="str">
        <f t="shared" ca="1" si="13"/>
        <v/>
      </c>
      <c r="AP36" s="125" t="str">
        <f t="shared" ca="1" si="13"/>
        <v/>
      </c>
      <c r="AQ36" s="125">
        <f t="shared" ca="1" si="13"/>
        <v>0</v>
      </c>
      <c r="AR36" s="125" t="str">
        <f t="shared" ca="1" si="13"/>
        <v/>
      </c>
      <c r="AS36" s="125" t="str">
        <f t="shared" ca="1" si="13"/>
        <v/>
      </c>
      <c r="AT36" s="125" t="str">
        <f t="shared" ca="1" si="13"/>
        <v/>
      </c>
      <c r="AU36" s="125" t="str">
        <f t="shared" ca="1" si="13"/>
        <v/>
      </c>
      <c r="AV36" s="125" t="str">
        <f t="shared" ca="1" si="13"/>
        <v/>
      </c>
      <c r="AW36" s="125" t="str">
        <f t="shared" ca="1" si="13"/>
        <v/>
      </c>
      <c r="AX36" s="125" t="str">
        <f t="shared" ca="1" si="13"/>
        <v/>
      </c>
      <c r="AY36" s="125" t="str">
        <f t="shared" ca="1" si="13"/>
        <v/>
      </c>
      <c r="AZ36" s="125" t="str">
        <f t="shared" ca="1" si="13"/>
        <v/>
      </c>
      <c r="BA36" s="125" t="str">
        <f t="shared" ca="1" si="13"/>
        <v/>
      </c>
      <c r="BB36" s="125" t="str">
        <f t="shared" ca="1" si="9"/>
        <v/>
      </c>
      <c r="BC36" s="125" t="str">
        <f t="shared" ca="1" si="9"/>
        <v/>
      </c>
      <c r="BD36" s="125" t="str">
        <f t="shared" ca="1" si="9"/>
        <v/>
      </c>
      <c r="BE36" s="125" t="str">
        <f t="shared" ca="1" si="14"/>
        <v/>
      </c>
      <c r="BF36" s="125" t="str">
        <f t="shared" ca="1" si="14"/>
        <v/>
      </c>
      <c r="BG36" s="125" t="str">
        <f t="shared" ca="1" si="14"/>
        <v/>
      </c>
      <c r="BH36" s="125" t="str">
        <f t="shared" ca="1" si="14"/>
        <v/>
      </c>
      <c r="BI36" s="125" t="str">
        <f t="shared" ca="1" si="14"/>
        <v/>
      </c>
      <c r="BJ36" s="125" t="str">
        <f t="shared" ca="1" si="14"/>
        <v/>
      </c>
      <c r="BK36" s="125" t="str">
        <f t="shared" ca="1" si="14"/>
        <v/>
      </c>
      <c r="BL36" s="125" t="str">
        <f t="shared" ca="1" si="14"/>
        <v/>
      </c>
      <c r="BM36" s="125" t="str">
        <f t="shared" ca="1" si="14"/>
        <v/>
      </c>
      <c r="BN36" s="125" t="str">
        <f t="shared" ca="1" si="14"/>
        <v/>
      </c>
      <c r="BO36" s="125" t="str">
        <f t="shared" ca="1" si="14"/>
        <v/>
      </c>
      <c r="BP36" s="125" t="str">
        <f t="shared" ca="1" si="14"/>
        <v/>
      </c>
      <c r="BQ36" s="125" t="str">
        <f t="shared" ca="1" si="14"/>
        <v/>
      </c>
      <c r="BR36" s="125" t="str">
        <f t="shared" ca="1" si="14"/>
        <v/>
      </c>
      <c r="BS36" s="125" t="str">
        <f t="shared" ca="1" si="14"/>
        <v/>
      </c>
      <c r="BT36" s="125" t="str">
        <f t="shared" ca="1" si="14"/>
        <v/>
      </c>
      <c r="BU36" s="125" t="str">
        <f t="shared" ca="1" si="12"/>
        <v/>
      </c>
      <c r="BV36" s="125" t="str">
        <f t="shared" ca="1" si="12"/>
        <v/>
      </c>
      <c r="BW36" s="23"/>
    </row>
    <row r="37" spans="1:75" s="24" customFormat="1">
      <c r="A37" s="47" t="s">
        <v>104</v>
      </c>
      <c r="B37" s="47" t="s">
        <v>97</v>
      </c>
      <c r="C37" s="47"/>
      <c r="D37" s="47" t="s">
        <v>97</v>
      </c>
      <c r="E37" s="47"/>
      <c r="F37" s="47"/>
      <c r="G37" s="48"/>
      <c r="H37" s="129" t="str">
        <f t="shared" si="3"/>
        <v>R_2160</v>
      </c>
      <c r="I37" s="45" t="s">
        <v>98</v>
      </c>
      <c r="J37" s="45"/>
      <c r="K37" s="45"/>
      <c r="L37" s="45"/>
      <c r="M37" s="45"/>
      <c r="N37" s="45"/>
      <c r="O37" s="45"/>
      <c r="P37" s="45"/>
      <c r="Q37" s="45"/>
      <c r="R37" s="45"/>
      <c r="S37" s="45"/>
      <c r="T37" s="45"/>
      <c r="U37" s="45"/>
      <c r="V37" s="45"/>
      <c r="W37" s="45"/>
      <c r="X37" s="45"/>
      <c r="Y37" s="45"/>
      <c r="Z37" s="45"/>
      <c r="AA37" s="45"/>
      <c r="AB37" s="45"/>
      <c r="AC37" s="45"/>
      <c r="AD37" s="45"/>
      <c r="AE37" s="45"/>
      <c r="AF37" s="45"/>
      <c r="AG37" s="46"/>
      <c r="AH37" s="130" t="str">
        <f t="shared" si="0"/>
        <v>R_2160</v>
      </c>
      <c r="AI37" s="141">
        <f t="shared" ca="1" si="15"/>
        <v>0</v>
      </c>
      <c r="AJ37" s="139" t="e">
        <f t="shared" ca="1" si="4"/>
        <v>#REF!</v>
      </c>
      <c r="AK37" s="131" t="e">
        <f t="array" aca="1" ref="AK37" ca="1">IF(A37="","",IF((MAX(IF((INDIRECT("'["&amp;($A$1)&amp;"]"&amp;$B$1&amp;"'!$F$6:$F$979"))=$AH37,(INDIRECT("'["&amp;($A$1)&amp;"]"&amp;$B$1&amp;"'!$A$6:$A$979")))))=0/1/1900,
IF((MAX(IF((INDIRECT("'["&amp;($A$1)&amp;"]"&amp;$B$1-1&amp;"'!$F$6:$F$979"))=$AH37,(INDIRECT("'["&amp;($A$1)&amp;"]"&amp;$B$1-1&amp;"'!$A$6:$A$979")))))=0/1/1900,"&gt; 1 year",(MAX(IF((INDIRECT("'["&amp;($A$1)&amp;"]"&amp;$B$1-1&amp;"'!$F$6:$F$979"))=$AH37,(INDIRECT("'["&amp;($A$1)&amp;"]"&amp;$B$1-1&amp;"'!$A$6:$A$979")))))),
(MAX(IF((INDIRECT("'["&amp;($A$1)&amp;"]"&amp;$B$1&amp;"'!$F$6:$F$979"))=$AH37,(INDIRECT("'["&amp;($A$1)&amp;"]"&amp;$B$1&amp;"'!$A$6:$A$979")))))))</f>
        <v>#REF!</v>
      </c>
      <c r="AL37" s="132" t="str">
        <f t="shared" ca="1" si="13"/>
        <v/>
      </c>
      <c r="AM37" s="132" t="str">
        <f t="shared" ca="1" si="13"/>
        <v/>
      </c>
      <c r="AN37" s="132" t="str">
        <f t="shared" ca="1" si="13"/>
        <v/>
      </c>
      <c r="AO37" s="132" t="str">
        <f t="shared" ca="1" si="13"/>
        <v/>
      </c>
      <c r="AP37" s="132" t="str">
        <f t="shared" ca="1" si="13"/>
        <v/>
      </c>
      <c r="AQ37" s="132">
        <f t="shared" ca="1" si="13"/>
        <v>0</v>
      </c>
      <c r="AR37" s="132" t="str">
        <f t="shared" ca="1" si="13"/>
        <v/>
      </c>
      <c r="AS37" s="132" t="str">
        <f t="shared" ca="1" si="13"/>
        <v/>
      </c>
      <c r="AT37" s="132" t="str">
        <f t="shared" ca="1" si="13"/>
        <v/>
      </c>
      <c r="AU37" s="132" t="str">
        <f t="shared" ca="1" si="13"/>
        <v/>
      </c>
      <c r="AV37" s="132" t="str">
        <f t="shared" ca="1" si="13"/>
        <v/>
      </c>
      <c r="AW37" s="132" t="str">
        <f t="shared" ca="1" si="13"/>
        <v/>
      </c>
      <c r="AX37" s="132" t="str">
        <f t="shared" ca="1" si="13"/>
        <v/>
      </c>
      <c r="AY37" s="132" t="str">
        <f t="shared" ca="1" si="13"/>
        <v/>
      </c>
      <c r="AZ37" s="132" t="str">
        <f t="shared" ca="1" si="13"/>
        <v/>
      </c>
      <c r="BA37" s="132" t="str">
        <f t="shared" ca="1" si="13"/>
        <v/>
      </c>
      <c r="BB37" s="132" t="str">
        <f t="shared" ca="1" si="9"/>
        <v/>
      </c>
      <c r="BC37" s="132" t="str">
        <f t="shared" ca="1" si="9"/>
        <v/>
      </c>
      <c r="BD37" s="132" t="str">
        <f t="shared" ca="1" si="9"/>
        <v/>
      </c>
      <c r="BE37" s="132" t="str">
        <f t="shared" ca="1" si="14"/>
        <v/>
      </c>
      <c r="BF37" s="132" t="str">
        <f t="shared" ca="1" si="14"/>
        <v/>
      </c>
      <c r="BG37" s="132" t="str">
        <f t="shared" ca="1" si="14"/>
        <v/>
      </c>
      <c r="BH37" s="132" t="str">
        <f t="shared" ca="1" si="14"/>
        <v/>
      </c>
      <c r="BI37" s="132" t="str">
        <f t="shared" ca="1" si="14"/>
        <v/>
      </c>
      <c r="BJ37" s="132" t="str">
        <f t="shared" ca="1" si="14"/>
        <v/>
      </c>
      <c r="BK37" s="132" t="str">
        <f t="shared" ca="1" si="14"/>
        <v/>
      </c>
      <c r="BL37" s="132" t="str">
        <f t="shared" ca="1" si="14"/>
        <v/>
      </c>
      <c r="BM37" s="132" t="str">
        <f t="shared" ca="1" si="14"/>
        <v/>
      </c>
      <c r="BN37" s="132" t="str">
        <f t="shared" ca="1" si="14"/>
        <v/>
      </c>
      <c r="BO37" s="132" t="str">
        <f t="shared" ca="1" si="14"/>
        <v/>
      </c>
      <c r="BP37" s="132" t="str">
        <f t="shared" ca="1" si="14"/>
        <v/>
      </c>
      <c r="BQ37" s="132" t="str">
        <f t="shared" ca="1" si="14"/>
        <v/>
      </c>
      <c r="BR37" s="132" t="str">
        <f t="shared" ca="1" si="14"/>
        <v/>
      </c>
      <c r="BS37" s="132" t="str">
        <f t="shared" ca="1" si="14"/>
        <v/>
      </c>
      <c r="BT37" s="132" t="str">
        <f t="shared" ca="1" si="14"/>
        <v/>
      </c>
      <c r="BU37" s="132" t="str">
        <f t="shared" ca="1" si="12"/>
        <v/>
      </c>
      <c r="BV37" s="132" t="str">
        <f t="shared" ca="1" si="12"/>
        <v/>
      </c>
      <c r="BW37" s="132"/>
    </row>
    <row r="38" spans="1:75">
      <c r="A38" s="118" t="s">
        <v>99</v>
      </c>
      <c r="B38" s="118"/>
      <c r="C38" s="118" t="s">
        <v>97</v>
      </c>
      <c r="D38" s="118"/>
      <c r="E38" s="118" t="s">
        <v>97</v>
      </c>
      <c r="F38" s="118"/>
      <c r="G38" s="120"/>
      <c r="H38" s="126" t="str">
        <f t="shared" si="3"/>
        <v>A_321</v>
      </c>
      <c r="I38" s="121" t="s">
        <v>98</v>
      </c>
      <c r="J38" s="121"/>
      <c r="K38" s="121"/>
      <c r="L38" s="121"/>
      <c r="M38" s="121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1"/>
      <c r="AB38" s="121"/>
      <c r="AC38" s="121"/>
      <c r="AD38" s="121"/>
      <c r="AE38" s="121"/>
      <c r="AF38" s="121"/>
      <c r="AG38" s="122"/>
      <c r="AH38" s="127" t="str">
        <f t="shared" si="0"/>
        <v>A_321</v>
      </c>
      <c r="AI38" s="140">
        <f t="shared" ca="1" si="15"/>
        <v>0</v>
      </c>
      <c r="AJ38" s="138" t="e">
        <f t="shared" ca="1" si="4"/>
        <v>#REF!</v>
      </c>
      <c r="AK38" s="128" t="e">
        <f t="array" aca="1" ref="AK38" ca="1">IF(A38="","",IF((MAX(IF((INDIRECT("'["&amp;($A$1)&amp;"]"&amp;$B$1&amp;"'!$F$6:$F$979"))=$AH38,(INDIRECT("'["&amp;($A$1)&amp;"]"&amp;$B$1&amp;"'!$A$6:$A$979")))))=0/1/1900,
IF((MAX(IF((INDIRECT("'["&amp;($A$1)&amp;"]"&amp;$B$1-1&amp;"'!$F$6:$F$979"))=$AH38,(INDIRECT("'["&amp;($A$1)&amp;"]"&amp;$B$1-1&amp;"'!$A$6:$A$979")))))=0/1/1900,"&gt; 1 year",(MAX(IF((INDIRECT("'["&amp;($A$1)&amp;"]"&amp;$B$1-1&amp;"'!$F$6:$F$979"))=$AH38,(INDIRECT("'["&amp;($A$1)&amp;"]"&amp;$B$1-1&amp;"'!$A$6:$A$979")))))),
(MAX(IF((INDIRECT("'["&amp;($A$1)&amp;"]"&amp;$B$1&amp;"'!$F$6:$F$979"))=$AH38,(INDIRECT("'["&amp;($A$1)&amp;"]"&amp;$B$1&amp;"'!$A$6:$A$979")))))))</f>
        <v>#REF!</v>
      </c>
      <c r="AL38" s="125" t="str">
        <f t="shared" ca="1" si="13"/>
        <v/>
      </c>
      <c r="AM38" s="125" t="str">
        <f t="shared" ca="1" si="13"/>
        <v/>
      </c>
      <c r="AN38" s="125" t="str">
        <f t="shared" ca="1" si="13"/>
        <v/>
      </c>
      <c r="AO38" s="125" t="str">
        <f t="shared" ca="1" si="13"/>
        <v/>
      </c>
      <c r="AP38" s="125" t="str">
        <f t="shared" ca="1" si="13"/>
        <v/>
      </c>
      <c r="AQ38" s="125">
        <f t="shared" ca="1" si="13"/>
        <v>0</v>
      </c>
      <c r="AR38" s="125" t="str">
        <f t="shared" ca="1" si="13"/>
        <v/>
      </c>
      <c r="AS38" s="125" t="str">
        <f t="shared" ca="1" si="13"/>
        <v/>
      </c>
      <c r="AT38" s="125" t="str">
        <f t="shared" ca="1" si="13"/>
        <v/>
      </c>
      <c r="AU38" s="125" t="str">
        <f t="shared" ca="1" si="13"/>
        <v/>
      </c>
      <c r="AV38" s="125" t="str">
        <f t="shared" ca="1" si="13"/>
        <v/>
      </c>
      <c r="AW38" s="125" t="str">
        <f t="shared" ca="1" si="13"/>
        <v/>
      </c>
      <c r="AX38" s="125" t="str">
        <f t="shared" ca="1" si="13"/>
        <v/>
      </c>
      <c r="AY38" s="125" t="str">
        <f t="shared" ca="1" si="13"/>
        <v/>
      </c>
      <c r="AZ38" s="125" t="str">
        <f t="shared" ca="1" si="13"/>
        <v/>
      </c>
      <c r="BA38" s="125" t="str">
        <f t="shared" ca="1" si="13"/>
        <v/>
      </c>
      <c r="BB38" s="125" t="str">
        <f t="shared" ca="1" si="9"/>
        <v/>
      </c>
      <c r="BC38" s="125" t="str">
        <f t="shared" ca="1" si="9"/>
        <v/>
      </c>
      <c r="BD38" s="125" t="str">
        <f t="shared" ca="1" si="9"/>
        <v/>
      </c>
      <c r="BE38" s="125" t="str">
        <f t="shared" ca="1" si="14"/>
        <v/>
      </c>
      <c r="BF38" s="125" t="str">
        <f t="shared" ca="1" si="14"/>
        <v/>
      </c>
      <c r="BG38" s="125" t="str">
        <f t="shared" ca="1" si="14"/>
        <v/>
      </c>
      <c r="BH38" s="125" t="str">
        <f t="shared" ca="1" si="14"/>
        <v/>
      </c>
      <c r="BI38" s="125" t="str">
        <f t="shared" ca="1" si="14"/>
        <v/>
      </c>
      <c r="BJ38" s="125" t="str">
        <f t="shared" ca="1" si="14"/>
        <v/>
      </c>
      <c r="BK38" s="125" t="str">
        <f t="shared" ca="1" si="14"/>
        <v/>
      </c>
      <c r="BL38" s="125" t="str">
        <f t="shared" ca="1" si="14"/>
        <v/>
      </c>
      <c r="BM38" s="125" t="str">
        <f t="shared" ca="1" si="14"/>
        <v/>
      </c>
      <c r="BN38" s="125" t="str">
        <f t="shared" ca="1" si="14"/>
        <v/>
      </c>
      <c r="BO38" s="125" t="str">
        <f t="shared" ca="1" si="14"/>
        <v/>
      </c>
      <c r="BP38" s="125" t="str">
        <f t="shared" ca="1" si="14"/>
        <v/>
      </c>
      <c r="BQ38" s="125" t="str">
        <f t="shared" ca="1" si="14"/>
        <v/>
      </c>
      <c r="BR38" s="125" t="str">
        <f t="shared" ca="1" si="14"/>
        <v/>
      </c>
      <c r="BS38" s="125" t="str">
        <f t="shared" ca="1" si="14"/>
        <v/>
      </c>
      <c r="BT38" s="125" t="str">
        <f t="shared" ca="1" si="14"/>
        <v/>
      </c>
      <c r="BU38" s="125" t="str">
        <f t="shared" ca="1" si="12"/>
        <v/>
      </c>
      <c r="BV38" s="125" t="str">
        <f t="shared" ca="1" si="12"/>
        <v/>
      </c>
      <c r="BW38" s="23"/>
    </row>
    <row r="39" spans="1:75" s="24" customFormat="1">
      <c r="A39" s="47" t="s">
        <v>100</v>
      </c>
      <c r="B39" s="47"/>
      <c r="C39" s="47"/>
      <c r="D39" s="47"/>
      <c r="E39" s="47"/>
      <c r="F39" s="47"/>
      <c r="G39" s="48"/>
      <c r="H39" s="129" t="str">
        <f t="shared" si="3"/>
        <v>A_323</v>
      </c>
      <c r="I39" s="45" t="s">
        <v>98</v>
      </c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45"/>
      <c r="U39" s="45"/>
      <c r="V39" s="45"/>
      <c r="W39" s="45"/>
      <c r="X39" s="45"/>
      <c r="Y39" s="45"/>
      <c r="Z39" s="45"/>
      <c r="AA39" s="45"/>
      <c r="AB39" s="45"/>
      <c r="AC39" s="45"/>
      <c r="AD39" s="45"/>
      <c r="AE39" s="45"/>
      <c r="AF39" s="45"/>
      <c r="AG39" s="46"/>
      <c r="AH39" s="130" t="str">
        <f t="shared" si="0"/>
        <v>A_323</v>
      </c>
      <c r="AI39" s="141">
        <f t="shared" ca="1" si="15"/>
        <v>0</v>
      </c>
      <c r="AJ39" s="139" t="e">
        <f t="shared" ca="1" si="4"/>
        <v>#REF!</v>
      </c>
      <c r="AK39" s="131" t="e">
        <f t="array" aca="1" ref="AK39" ca="1">IF(A39="","",IF((MAX(IF((INDIRECT("'["&amp;($A$1)&amp;"]"&amp;$B$1&amp;"'!$F$6:$F$979"))=$AH39,(INDIRECT("'["&amp;($A$1)&amp;"]"&amp;$B$1&amp;"'!$A$6:$A$979")))))=0/1/1900,
IF((MAX(IF((INDIRECT("'["&amp;($A$1)&amp;"]"&amp;$B$1-1&amp;"'!$F$6:$F$979"))=$AH39,(INDIRECT("'["&amp;($A$1)&amp;"]"&amp;$B$1-1&amp;"'!$A$6:$A$979")))))=0/1/1900,"&gt; 1 year",(MAX(IF((INDIRECT("'["&amp;($A$1)&amp;"]"&amp;$B$1-1&amp;"'!$F$6:$F$979"))=$AH39,(INDIRECT("'["&amp;($A$1)&amp;"]"&amp;$B$1-1&amp;"'!$A$6:$A$979")))))),
(MAX(IF((INDIRECT("'["&amp;($A$1)&amp;"]"&amp;$B$1&amp;"'!$F$6:$F$979"))=$AH39,(INDIRECT("'["&amp;($A$1)&amp;"]"&amp;$B$1&amp;"'!$A$6:$A$979")))))))</f>
        <v>#REF!</v>
      </c>
      <c r="AL39" s="132" t="str">
        <f t="shared" ca="1" si="13"/>
        <v/>
      </c>
      <c r="AM39" s="132" t="str">
        <f t="shared" ca="1" si="13"/>
        <v/>
      </c>
      <c r="AN39" s="132" t="str">
        <f t="shared" ca="1" si="13"/>
        <v/>
      </c>
      <c r="AO39" s="132" t="str">
        <f t="shared" ca="1" si="13"/>
        <v/>
      </c>
      <c r="AP39" s="132" t="str">
        <f t="shared" ca="1" si="13"/>
        <v/>
      </c>
      <c r="AQ39" s="132">
        <f t="shared" ca="1" si="13"/>
        <v>0</v>
      </c>
      <c r="AR39" s="132" t="str">
        <f t="shared" ca="1" si="13"/>
        <v/>
      </c>
      <c r="AS39" s="132" t="str">
        <f t="shared" ca="1" si="13"/>
        <v/>
      </c>
      <c r="AT39" s="132" t="str">
        <f t="shared" ca="1" si="13"/>
        <v/>
      </c>
      <c r="AU39" s="132" t="str">
        <f t="shared" ca="1" si="13"/>
        <v/>
      </c>
      <c r="AV39" s="132" t="str">
        <f t="shared" ca="1" si="13"/>
        <v/>
      </c>
      <c r="AW39" s="132" t="str">
        <f t="shared" ca="1" si="13"/>
        <v/>
      </c>
      <c r="AX39" s="132" t="str">
        <f t="shared" ca="1" si="13"/>
        <v/>
      </c>
      <c r="AY39" s="132" t="str">
        <f t="shared" ca="1" si="13"/>
        <v/>
      </c>
      <c r="AZ39" s="132" t="str">
        <f t="shared" ca="1" si="13"/>
        <v/>
      </c>
      <c r="BA39" s="132" t="str">
        <f t="shared" ca="1" si="13"/>
        <v/>
      </c>
      <c r="BB39" s="132" t="str">
        <f t="shared" ca="1" si="9"/>
        <v/>
      </c>
      <c r="BC39" s="132" t="str">
        <f t="shared" ca="1" si="9"/>
        <v/>
      </c>
      <c r="BD39" s="132" t="str">
        <f t="shared" ca="1" si="9"/>
        <v/>
      </c>
      <c r="BE39" s="132" t="str">
        <f t="shared" ca="1" si="14"/>
        <v/>
      </c>
      <c r="BF39" s="132" t="str">
        <f t="shared" ca="1" si="14"/>
        <v/>
      </c>
      <c r="BG39" s="132" t="str">
        <f t="shared" ca="1" si="14"/>
        <v/>
      </c>
      <c r="BH39" s="132" t="str">
        <f t="shared" ca="1" si="14"/>
        <v/>
      </c>
      <c r="BI39" s="132" t="str">
        <f t="shared" ca="1" si="14"/>
        <v/>
      </c>
      <c r="BJ39" s="132" t="str">
        <f t="shared" ca="1" si="14"/>
        <v/>
      </c>
      <c r="BK39" s="132" t="str">
        <f t="shared" ca="1" si="14"/>
        <v/>
      </c>
      <c r="BL39" s="132" t="str">
        <f t="shared" ca="1" si="14"/>
        <v/>
      </c>
      <c r="BM39" s="132" t="str">
        <f t="shared" ca="1" si="14"/>
        <v/>
      </c>
      <c r="BN39" s="132" t="str">
        <f t="shared" ca="1" si="14"/>
        <v/>
      </c>
      <c r="BO39" s="132" t="str">
        <f t="shared" ca="1" si="14"/>
        <v/>
      </c>
      <c r="BP39" s="132" t="str">
        <f t="shared" ca="1" si="14"/>
        <v/>
      </c>
      <c r="BQ39" s="132" t="str">
        <f t="shared" ca="1" si="14"/>
        <v/>
      </c>
      <c r="BR39" s="132" t="str">
        <f t="shared" ca="1" si="14"/>
        <v/>
      </c>
      <c r="BS39" s="132" t="str">
        <f t="shared" ca="1" si="14"/>
        <v/>
      </c>
      <c r="BT39" s="132" t="str">
        <f t="shared" ca="1" si="14"/>
        <v/>
      </c>
      <c r="BU39" s="132" t="str">
        <f t="shared" ca="1" si="12"/>
        <v/>
      </c>
      <c r="BV39" s="132" t="str">
        <f t="shared" ca="1" si="12"/>
        <v/>
      </c>
      <c r="BW39" s="132"/>
    </row>
    <row r="40" spans="1:75">
      <c r="A40" s="118" t="s">
        <v>101</v>
      </c>
      <c r="B40" s="118"/>
      <c r="C40" s="118"/>
      <c r="D40" s="118"/>
      <c r="E40" s="118"/>
      <c r="F40" s="118"/>
      <c r="G40" s="120"/>
      <c r="H40" s="126" t="str">
        <f t="shared" si="3"/>
        <v>A_350</v>
      </c>
      <c r="I40" s="121"/>
      <c r="J40" s="121"/>
      <c r="K40" s="121"/>
      <c r="L40" s="121"/>
      <c r="M40" s="121"/>
      <c r="N40" s="121"/>
      <c r="O40" s="121"/>
      <c r="P40" s="121"/>
      <c r="Q40" s="121"/>
      <c r="R40" s="121"/>
      <c r="S40" s="121"/>
      <c r="T40" s="121"/>
      <c r="U40" s="121"/>
      <c r="V40" s="121"/>
      <c r="W40" s="121"/>
      <c r="X40" s="121"/>
      <c r="Y40" s="121"/>
      <c r="Z40" s="121"/>
      <c r="AA40" s="121"/>
      <c r="AB40" s="121"/>
      <c r="AC40" s="121"/>
      <c r="AD40" s="121"/>
      <c r="AE40" s="121"/>
      <c r="AF40" s="121"/>
      <c r="AG40" s="122"/>
      <c r="AH40" s="127" t="str">
        <f t="shared" si="0"/>
        <v>A_350</v>
      </c>
      <c r="AI40" s="140">
        <f t="shared" ca="1" si="15"/>
        <v>0</v>
      </c>
      <c r="AJ40" s="138" t="e">
        <f t="shared" ca="1" si="4"/>
        <v>#REF!</v>
      </c>
      <c r="AK40" s="128" t="e">
        <f t="array" aca="1" ref="AK40" ca="1">IF(A40="","",IF((MAX(IF((INDIRECT("'["&amp;($A$1)&amp;"]"&amp;$B$1&amp;"'!$F$6:$F$979"))=$AH40,(INDIRECT("'["&amp;($A$1)&amp;"]"&amp;$B$1&amp;"'!$A$6:$A$979")))))=0/1/1900,
IF((MAX(IF((INDIRECT("'["&amp;($A$1)&amp;"]"&amp;$B$1-1&amp;"'!$F$6:$F$979"))=$AH40,(INDIRECT("'["&amp;($A$1)&amp;"]"&amp;$B$1-1&amp;"'!$A$6:$A$979")))))=0/1/1900,"&gt; 1 year",(MAX(IF((INDIRECT("'["&amp;($A$1)&amp;"]"&amp;$B$1-1&amp;"'!$F$6:$F$979"))=$AH40,(INDIRECT("'["&amp;($A$1)&amp;"]"&amp;$B$1-1&amp;"'!$A$6:$A$979")))))),
(MAX(IF((INDIRECT("'["&amp;($A$1)&amp;"]"&amp;$B$1&amp;"'!$F$6:$F$979"))=$AH40,(INDIRECT("'["&amp;($A$1)&amp;"]"&amp;$B$1&amp;"'!$A$6:$A$979")))))))</f>
        <v>#REF!</v>
      </c>
      <c r="AL40" s="125" t="str">
        <f t="shared" ca="1" si="13"/>
        <v/>
      </c>
      <c r="AM40" s="125" t="str">
        <f t="shared" ca="1" si="13"/>
        <v/>
      </c>
      <c r="AN40" s="125" t="str">
        <f t="shared" ca="1" si="13"/>
        <v/>
      </c>
      <c r="AO40" s="125" t="str">
        <f t="shared" ca="1" si="13"/>
        <v/>
      </c>
      <c r="AP40" s="125" t="str">
        <f t="shared" ca="1" si="13"/>
        <v/>
      </c>
      <c r="AQ40" s="125">
        <f t="shared" ca="1" si="13"/>
        <v>0</v>
      </c>
      <c r="AR40" s="125" t="str">
        <f t="shared" ca="1" si="13"/>
        <v/>
      </c>
      <c r="AS40" s="125" t="str">
        <f t="shared" ca="1" si="13"/>
        <v/>
      </c>
      <c r="AT40" s="125" t="str">
        <f t="shared" ca="1" si="13"/>
        <v/>
      </c>
      <c r="AU40" s="125" t="str">
        <f t="shared" ca="1" si="13"/>
        <v/>
      </c>
      <c r="AV40" s="125" t="str">
        <f t="shared" ca="1" si="13"/>
        <v/>
      </c>
      <c r="AW40" s="125" t="str">
        <f t="shared" ca="1" si="13"/>
        <v/>
      </c>
      <c r="AX40" s="125" t="str">
        <f t="shared" ca="1" si="13"/>
        <v/>
      </c>
      <c r="AY40" s="125" t="str">
        <f t="shared" ca="1" si="13"/>
        <v/>
      </c>
      <c r="AZ40" s="125" t="str">
        <f t="shared" ca="1" si="13"/>
        <v/>
      </c>
      <c r="BA40" s="125" t="str">
        <f t="shared" ca="1" si="13"/>
        <v/>
      </c>
      <c r="BB40" s="125" t="str">
        <f t="shared" ca="1" si="9"/>
        <v/>
      </c>
      <c r="BC40" s="125" t="str">
        <f t="shared" ca="1" si="9"/>
        <v/>
      </c>
      <c r="BD40" s="125" t="str">
        <f t="shared" ca="1" si="9"/>
        <v/>
      </c>
      <c r="BE40" s="125" t="str">
        <f t="shared" ca="1" si="14"/>
        <v/>
      </c>
      <c r="BF40" s="125" t="str">
        <f t="shared" ca="1" si="14"/>
        <v/>
      </c>
      <c r="BG40" s="125" t="str">
        <f t="shared" ca="1" si="14"/>
        <v/>
      </c>
      <c r="BH40" s="125" t="str">
        <f t="shared" ca="1" si="14"/>
        <v/>
      </c>
      <c r="BI40" s="125" t="str">
        <f t="shared" ca="1" si="14"/>
        <v/>
      </c>
      <c r="BJ40" s="125" t="str">
        <f t="shared" ca="1" si="14"/>
        <v/>
      </c>
      <c r="BK40" s="125" t="str">
        <f t="shared" ca="1" si="14"/>
        <v/>
      </c>
      <c r="BL40" s="125" t="str">
        <f t="shared" ca="1" si="14"/>
        <v/>
      </c>
      <c r="BM40" s="125" t="str">
        <f t="shared" ca="1" si="14"/>
        <v/>
      </c>
      <c r="BN40" s="125" t="str">
        <f t="shared" ca="1" si="14"/>
        <v/>
      </c>
      <c r="BO40" s="125" t="str">
        <f t="shared" ca="1" si="14"/>
        <v/>
      </c>
      <c r="BP40" s="125" t="str">
        <f t="shared" ca="1" si="14"/>
        <v/>
      </c>
      <c r="BQ40" s="125" t="str">
        <f t="shared" ca="1" si="14"/>
        <v/>
      </c>
      <c r="BR40" s="125" t="str">
        <f t="shared" ca="1" si="14"/>
        <v/>
      </c>
      <c r="BS40" s="125" t="str">
        <f t="shared" ca="1" si="14"/>
        <v/>
      </c>
      <c r="BT40" s="125" t="str">
        <f t="shared" ca="1" si="14"/>
        <v/>
      </c>
      <c r="BU40" s="125" t="str">
        <f t="shared" ca="1" si="12"/>
        <v/>
      </c>
      <c r="BV40" s="125" t="str">
        <f t="shared" ca="1" si="12"/>
        <v/>
      </c>
    </row>
    <row r="41" spans="1:75" s="24" customFormat="1">
      <c r="A41" s="47" t="s">
        <v>102</v>
      </c>
      <c r="B41" s="47"/>
      <c r="C41" s="47"/>
      <c r="D41" s="47"/>
      <c r="E41" s="47"/>
      <c r="F41" s="47"/>
      <c r="G41" s="48"/>
      <c r="H41" s="129" t="str">
        <f t="shared" si="3"/>
        <v>A_380</v>
      </c>
      <c r="I41" s="45" t="s">
        <v>103</v>
      </c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45"/>
      <c r="W41" s="45"/>
      <c r="X41" s="45"/>
      <c r="Y41" s="45"/>
      <c r="Z41" s="45"/>
      <c r="AA41" s="45"/>
      <c r="AB41" s="45"/>
      <c r="AC41" s="45"/>
      <c r="AD41" s="45"/>
      <c r="AE41" s="45"/>
      <c r="AF41" s="45"/>
      <c r="AG41" s="46"/>
      <c r="AH41" s="130" t="str">
        <f t="shared" si="0"/>
        <v>A_380</v>
      </c>
      <c r="AI41" s="141">
        <f t="shared" ca="1" si="15"/>
        <v>0</v>
      </c>
      <c r="AJ41" s="139" t="e">
        <f t="shared" ca="1" si="4"/>
        <v>#REF!</v>
      </c>
      <c r="AK41" s="131" t="e">
        <f t="array" aca="1" ref="AK41" ca="1">IF(A41="","",IF((MAX(IF((INDIRECT("'["&amp;($A$1)&amp;"]"&amp;$B$1&amp;"'!$F$6:$F$979"))=$AH41,(INDIRECT("'["&amp;($A$1)&amp;"]"&amp;$B$1&amp;"'!$A$6:$A$979")))))=0/1/1900,
IF((MAX(IF((INDIRECT("'["&amp;($A$1)&amp;"]"&amp;$B$1-1&amp;"'!$F$6:$F$979"))=$AH41,(INDIRECT("'["&amp;($A$1)&amp;"]"&amp;$B$1-1&amp;"'!$A$6:$A$979")))))=0/1/1900,"&gt; 1 year",(MAX(IF((INDIRECT("'["&amp;($A$1)&amp;"]"&amp;$B$1-1&amp;"'!$F$6:$F$979"))=$AH41,(INDIRECT("'["&amp;($A$1)&amp;"]"&amp;$B$1-1&amp;"'!$A$6:$A$979")))))),
(MAX(IF((INDIRECT("'["&amp;($A$1)&amp;"]"&amp;$B$1&amp;"'!$F$6:$F$979"))=$AH41,(INDIRECT("'["&amp;($A$1)&amp;"]"&amp;$B$1&amp;"'!$A$6:$A$979")))))))</f>
        <v>#REF!</v>
      </c>
      <c r="AL41" s="132" t="str">
        <f t="shared" ca="1" si="13"/>
        <v/>
      </c>
      <c r="AM41" s="132" t="str">
        <f t="shared" ca="1" si="13"/>
        <v/>
      </c>
      <c r="AN41" s="132" t="str">
        <f t="shared" ca="1" si="13"/>
        <v/>
      </c>
      <c r="AO41" s="132" t="str">
        <f t="shared" ca="1" si="13"/>
        <v/>
      </c>
      <c r="AP41" s="132" t="str">
        <f t="shared" ca="1" si="13"/>
        <v/>
      </c>
      <c r="AQ41" s="132">
        <f t="shared" ca="1" si="13"/>
        <v>0</v>
      </c>
      <c r="AR41" s="132" t="str">
        <f t="shared" ca="1" si="13"/>
        <v/>
      </c>
      <c r="AS41" s="132" t="str">
        <f t="shared" ca="1" si="13"/>
        <v/>
      </c>
      <c r="AT41" s="132" t="str">
        <f t="shared" ca="1" si="13"/>
        <v/>
      </c>
      <c r="AU41" s="132" t="str">
        <f t="shared" ca="1" si="13"/>
        <v/>
      </c>
      <c r="AV41" s="132" t="str">
        <f t="shared" ca="1" si="13"/>
        <v/>
      </c>
      <c r="AW41" s="132" t="str">
        <f t="shared" ca="1" si="13"/>
        <v/>
      </c>
      <c r="AX41" s="132" t="str">
        <f t="shared" ca="1" si="13"/>
        <v/>
      </c>
      <c r="AY41" s="132" t="str">
        <f t="shared" ca="1" si="13"/>
        <v/>
      </c>
      <c r="AZ41" s="132" t="str">
        <f t="shared" ca="1" si="13"/>
        <v/>
      </c>
      <c r="BA41" s="132" t="str">
        <f t="shared" ca="1" si="13"/>
        <v/>
      </c>
      <c r="BB41" s="132" t="str">
        <f t="shared" ca="1" si="9"/>
        <v/>
      </c>
      <c r="BC41" s="132" t="str">
        <f t="shared" ca="1" si="9"/>
        <v/>
      </c>
      <c r="BD41" s="132" t="str">
        <f t="shared" ca="1" si="9"/>
        <v/>
      </c>
      <c r="BE41" s="132" t="str">
        <f t="shared" ca="1" si="14"/>
        <v/>
      </c>
      <c r="BF41" s="132" t="str">
        <f t="shared" ca="1" si="14"/>
        <v/>
      </c>
      <c r="BG41" s="132" t="str">
        <f t="shared" ca="1" si="14"/>
        <v/>
      </c>
      <c r="BH41" s="132" t="str">
        <f t="shared" ca="1" si="14"/>
        <v/>
      </c>
      <c r="BI41" s="132" t="str">
        <f t="shared" ca="1" si="14"/>
        <v/>
      </c>
      <c r="BJ41" s="132" t="str">
        <f t="shared" ca="1" si="14"/>
        <v/>
      </c>
      <c r="BK41" s="132" t="str">
        <f t="shared" ca="1" si="14"/>
        <v/>
      </c>
      <c r="BL41" s="132" t="str">
        <f t="shared" ca="1" si="14"/>
        <v/>
      </c>
      <c r="BM41" s="132" t="str">
        <f t="shared" ca="1" si="14"/>
        <v/>
      </c>
      <c r="BN41" s="132" t="str">
        <f t="shared" ca="1" si="14"/>
        <v/>
      </c>
      <c r="BO41" s="132" t="str">
        <f t="shared" ca="1" si="14"/>
        <v/>
      </c>
      <c r="BP41" s="132" t="str">
        <f t="shared" ca="1" si="14"/>
        <v/>
      </c>
      <c r="BQ41" s="132" t="str">
        <f t="shared" ca="1" si="14"/>
        <v/>
      </c>
      <c r="BR41" s="132" t="str">
        <f t="shared" ca="1" si="14"/>
        <v/>
      </c>
      <c r="BS41" s="132" t="str">
        <f t="shared" ca="1" si="14"/>
        <v/>
      </c>
      <c r="BT41" s="132" t="str">
        <f t="shared" ca="1" si="14"/>
        <v/>
      </c>
      <c r="BU41" s="132" t="str">
        <f t="shared" ca="1" si="12"/>
        <v/>
      </c>
      <c r="BV41" s="132" t="str">
        <f t="shared" ca="1" si="12"/>
        <v/>
      </c>
    </row>
    <row r="42" spans="1:75">
      <c r="A42" s="118" t="s">
        <v>106</v>
      </c>
      <c r="B42" s="118"/>
      <c r="C42" s="118"/>
      <c r="D42" s="118"/>
      <c r="E42" s="118"/>
      <c r="F42" s="118"/>
      <c r="G42" s="120"/>
      <c r="H42" s="126" t="str">
        <f t="shared" si="3"/>
        <v>A</v>
      </c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1"/>
      <c r="Z42" s="121"/>
      <c r="AA42" s="121"/>
      <c r="AB42" s="121"/>
      <c r="AC42" s="121"/>
      <c r="AD42" s="121"/>
      <c r="AE42" s="121"/>
      <c r="AF42" s="121"/>
      <c r="AG42" s="122"/>
      <c r="AH42" s="127" t="str">
        <f t="shared" si="0"/>
        <v>A</v>
      </c>
      <c r="AI42" s="140">
        <f t="shared" ca="1" si="15"/>
        <v>0</v>
      </c>
      <c r="AJ42" s="138" t="e">
        <f t="shared" ca="1" si="4"/>
        <v>#REF!</v>
      </c>
      <c r="AK42" s="128" t="e">
        <f t="array" aca="1" ref="AK42" ca="1">IF(A42="","",IF((MAX(IF((INDIRECT("'["&amp;($A$1)&amp;"]"&amp;$B$1&amp;"'!$F$6:$F$979"))=$AH42,(INDIRECT("'["&amp;($A$1)&amp;"]"&amp;$B$1&amp;"'!$A$6:$A$979")))))=0/1/1900,
IF((MAX(IF((INDIRECT("'["&amp;($A$1)&amp;"]"&amp;$B$1-1&amp;"'!$F$6:$F$979"))=$AH42,(INDIRECT("'["&amp;($A$1)&amp;"]"&amp;$B$1-1&amp;"'!$A$6:$A$979")))))=0/1/1900,"&gt; 1 year",(MAX(IF((INDIRECT("'["&amp;($A$1)&amp;"]"&amp;$B$1-1&amp;"'!$F$6:$F$979"))=$AH42,(INDIRECT("'["&amp;($A$1)&amp;"]"&amp;$B$1-1&amp;"'!$A$6:$A$979")))))),
(MAX(IF((INDIRECT("'["&amp;($A$1)&amp;"]"&amp;$B$1&amp;"'!$F$6:$F$979"))=$AH42,(INDIRECT("'["&amp;($A$1)&amp;"]"&amp;$B$1&amp;"'!$A$6:$A$979")))))))</f>
        <v>#REF!</v>
      </c>
      <c r="AL42" s="125" t="str">
        <f t="shared" ca="1" si="13"/>
        <v/>
      </c>
      <c r="AM42" s="125" t="str">
        <f t="shared" ca="1" si="13"/>
        <v/>
      </c>
      <c r="AN42" s="125" t="str">
        <f t="shared" ca="1" si="13"/>
        <v/>
      </c>
      <c r="AO42" s="125" t="str">
        <f t="shared" ca="1" si="13"/>
        <v/>
      </c>
      <c r="AP42" s="125" t="str">
        <f t="shared" ca="1" si="13"/>
        <v/>
      </c>
      <c r="AQ42" s="125">
        <f t="shared" ca="1" si="13"/>
        <v>0</v>
      </c>
      <c r="AR42" s="125" t="str">
        <f t="shared" ca="1" si="13"/>
        <v/>
      </c>
      <c r="AS42" s="125" t="str">
        <f t="shared" ca="1" si="13"/>
        <v/>
      </c>
      <c r="AT42" s="125" t="str">
        <f t="shared" ca="1" si="13"/>
        <v/>
      </c>
      <c r="AU42" s="125" t="str">
        <f t="shared" ca="1" si="13"/>
        <v/>
      </c>
      <c r="AV42" s="125" t="str">
        <f t="shared" ca="1" si="13"/>
        <v/>
      </c>
      <c r="AW42" s="125" t="str">
        <f t="shared" ca="1" si="13"/>
        <v/>
      </c>
      <c r="AX42" s="125" t="str">
        <f t="shared" ca="1" si="13"/>
        <v/>
      </c>
      <c r="AY42" s="125" t="str">
        <f t="shared" ca="1" si="13"/>
        <v/>
      </c>
      <c r="AZ42" s="125" t="str">
        <f t="shared" ca="1" si="13"/>
        <v/>
      </c>
      <c r="BA42" s="125" t="str">
        <f t="shared" ca="1" si="13"/>
        <v/>
      </c>
      <c r="BB42" s="125" t="str">
        <f t="shared" ca="1" si="9"/>
        <v/>
      </c>
      <c r="BC42" s="125" t="str">
        <f t="shared" ca="1" si="9"/>
        <v/>
      </c>
      <c r="BD42" s="125" t="str">
        <f t="shared" ca="1" si="9"/>
        <v/>
      </c>
      <c r="BE42" s="125" t="str">
        <f t="shared" ca="1" si="14"/>
        <v/>
      </c>
      <c r="BF42" s="125" t="str">
        <f t="shared" ca="1" si="14"/>
        <v/>
      </c>
      <c r="BG42" s="125" t="str">
        <f t="shared" ca="1" si="14"/>
        <v/>
      </c>
      <c r="BH42" s="125" t="str">
        <f t="shared" ca="1" si="14"/>
        <v/>
      </c>
      <c r="BI42" s="125" t="str">
        <f t="shared" ca="1" si="14"/>
        <v/>
      </c>
      <c r="BJ42" s="125" t="str">
        <f t="shared" ca="1" si="14"/>
        <v/>
      </c>
      <c r="BK42" s="125" t="str">
        <f t="shared" ca="1" si="14"/>
        <v/>
      </c>
      <c r="BL42" s="125" t="str">
        <f t="shared" ca="1" si="14"/>
        <v/>
      </c>
      <c r="BM42" s="125" t="str">
        <f t="shared" ca="1" si="14"/>
        <v/>
      </c>
      <c r="BN42" s="125" t="str">
        <f t="shared" ca="1" si="14"/>
        <v/>
      </c>
      <c r="BO42" s="125" t="str">
        <f t="shared" ca="1" si="14"/>
        <v/>
      </c>
      <c r="BP42" s="125" t="str">
        <f t="shared" ca="1" si="14"/>
        <v/>
      </c>
      <c r="BQ42" s="125" t="str">
        <f t="shared" ca="1" si="14"/>
        <v/>
      </c>
      <c r="BR42" s="125" t="str">
        <f t="shared" ca="1" si="14"/>
        <v/>
      </c>
      <c r="BS42" s="125" t="str">
        <f t="shared" ca="1" si="14"/>
        <v/>
      </c>
      <c r="BT42" s="125" t="str">
        <f t="shared" ca="1" si="14"/>
        <v/>
      </c>
      <c r="BU42" s="125" t="str">
        <f t="shared" ca="1" si="12"/>
        <v/>
      </c>
      <c r="BV42" s="125" t="str">
        <f t="shared" ca="1" si="12"/>
        <v/>
      </c>
    </row>
    <row r="43" spans="1:75" s="24" customFormat="1">
      <c r="A43" s="47"/>
      <c r="B43" s="47"/>
      <c r="C43" s="47"/>
      <c r="D43" s="47"/>
      <c r="E43" s="47"/>
      <c r="F43" s="47"/>
      <c r="G43" s="48"/>
      <c r="H43" s="129">
        <f t="shared" si="3"/>
        <v>0</v>
      </c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45"/>
      <c r="W43" s="45"/>
      <c r="X43" s="45"/>
      <c r="Y43" s="45"/>
      <c r="Z43" s="45"/>
      <c r="AA43" s="45"/>
      <c r="AB43" s="45"/>
      <c r="AC43" s="45"/>
      <c r="AD43" s="45"/>
      <c r="AE43" s="45"/>
      <c r="AF43" s="45"/>
      <c r="AG43" s="46"/>
      <c r="AH43" s="130">
        <f t="shared" si="0"/>
        <v>0</v>
      </c>
      <c r="AI43" s="141">
        <f t="shared" ca="1" si="15"/>
        <v>0</v>
      </c>
      <c r="AJ43" s="139" t="e">
        <f t="shared" ca="1" si="4"/>
        <v>#REF!</v>
      </c>
      <c r="AK43" s="131" t="str">
        <f t="array" aca="1" ref="AK43" ca="1">IF(A43="","",IF((MAX(IF((INDIRECT("'["&amp;($A$1)&amp;"]"&amp;$B$1&amp;"'!$F$6:$F$979"))=$AH43,(INDIRECT("'["&amp;($A$1)&amp;"]"&amp;$B$1&amp;"'!$A$6:$A$979")))))=0/1/1900,
IF((MAX(IF((INDIRECT("'["&amp;($A$1)&amp;"]"&amp;$B$1-1&amp;"'!$F$6:$F$979"))=$AH43,(INDIRECT("'["&amp;($A$1)&amp;"]"&amp;$B$1-1&amp;"'!$A$6:$A$979")))))=0/1/1900,"&gt; 1 year",(MAX(IF((INDIRECT("'["&amp;($A$1)&amp;"]"&amp;$B$1-1&amp;"'!$F$6:$F$979"))=$AH43,(INDIRECT("'["&amp;($A$1)&amp;"]"&amp;$B$1-1&amp;"'!$A$6:$A$979")))))),
(MAX(IF((INDIRECT("'["&amp;($A$1)&amp;"]"&amp;$B$1&amp;"'!$F$6:$F$979"))=$AH43,(INDIRECT("'["&amp;($A$1)&amp;"]"&amp;$B$1&amp;"'!$A$6:$A$979")))))))</f>
        <v/>
      </c>
      <c r="AL43" s="132" t="str">
        <f t="shared" ca="1" si="13"/>
        <v/>
      </c>
      <c r="AM43" s="132" t="str">
        <f t="shared" ca="1" si="13"/>
        <v/>
      </c>
      <c r="AN43" s="132" t="str">
        <f t="shared" ca="1" si="13"/>
        <v/>
      </c>
      <c r="AO43" s="132" t="str">
        <f t="shared" ca="1" si="13"/>
        <v/>
      </c>
      <c r="AP43" s="132" t="str">
        <f t="shared" ca="1" si="13"/>
        <v/>
      </c>
      <c r="AQ43" s="132">
        <f t="shared" ca="1" si="13"/>
        <v>0</v>
      </c>
      <c r="AR43" s="132" t="str">
        <f t="shared" ca="1" si="13"/>
        <v/>
      </c>
      <c r="AS43" s="132" t="str">
        <f t="shared" ca="1" si="13"/>
        <v/>
      </c>
      <c r="AT43" s="132" t="str">
        <f t="shared" ca="1" si="13"/>
        <v/>
      </c>
      <c r="AU43" s="132" t="str">
        <f t="shared" ca="1" si="13"/>
        <v/>
      </c>
      <c r="AV43" s="132" t="str">
        <f t="shared" ca="1" si="13"/>
        <v/>
      </c>
      <c r="AW43" s="132" t="str">
        <f t="shared" ca="1" si="13"/>
        <v/>
      </c>
      <c r="AX43" s="132" t="str">
        <f t="shared" ca="1" si="13"/>
        <v/>
      </c>
      <c r="AY43" s="132" t="str">
        <f t="shared" ca="1" si="13"/>
        <v/>
      </c>
      <c r="AZ43" s="132" t="str">
        <f t="shared" ca="1" si="13"/>
        <v/>
      </c>
      <c r="BA43" s="132" t="str">
        <f t="shared" ca="1" si="13"/>
        <v/>
      </c>
      <c r="BB43" s="132" t="str">
        <f t="shared" ca="1" si="9"/>
        <v/>
      </c>
      <c r="BC43" s="132" t="str">
        <f t="shared" ca="1" si="9"/>
        <v/>
      </c>
      <c r="BD43" s="132" t="str">
        <f t="shared" ca="1" si="9"/>
        <v/>
      </c>
      <c r="BE43" s="132" t="str">
        <f t="shared" ca="1" si="14"/>
        <v/>
      </c>
      <c r="BF43" s="132" t="str">
        <f t="shared" ca="1" si="14"/>
        <v/>
      </c>
      <c r="BG43" s="132" t="str">
        <f t="shared" ca="1" si="14"/>
        <v/>
      </c>
      <c r="BH43" s="132" t="str">
        <f t="shared" ca="1" si="14"/>
        <v/>
      </c>
      <c r="BI43" s="132" t="str">
        <f t="shared" ca="1" si="14"/>
        <v/>
      </c>
      <c r="BJ43" s="132" t="str">
        <f t="shared" ca="1" si="14"/>
        <v/>
      </c>
      <c r="BK43" s="132" t="str">
        <f t="shared" ca="1" si="14"/>
        <v/>
      </c>
      <c r="BL43" s="132" t="str">
        <f t="shared" ca="1" si="14"/>
        <v/>
      </c>
      <c r="BM43" s="132" t="str">
        <f t="shared" ca="1" si="14"/>
        <v/>
      </c>
      <c r="BN43" s="132" t="str">
        <f t="shared" ca="1" si="14"/>
        <v/>
      </c>
      <c r="BO43" s="132" t="str">
        <f t="shared" ca="1" si="14"/>
        <v/>
      </c>
      <c r="BP43" s="132" t="str">
        <f t="shared" ca="1" si="14"/>
        <v/>
      </c>
      <c r="BQ43" s="132" t="str">
        <f t="shared" ca="1" si="14"/>
        <v/>
      </c>
      <c r="BR43" s="132" t="str">
        <f t="shared" ca="1" si="14"/>
        <v/>
      </c>
      <c r="BS43" s="132" t="str">
        <f t="shared" ca="1" si="14"/>
        <v/>
      </c>
      <c r="BT43" s="132" t="str">
        <f t="shared" ca="1" si="14"/>
        <v/>
      </c>
      <c r="BU43" s="132" t="str">
        <f t="shared" ca="1" si="12"/>
        <v/>
      </c>
      <c r="BV43" s="132" t="str">
        <f t="shared" ca="1" si="12"/>
        <v/>
      </c>
    </row>
    <row r="44" spans="1:75">
      <c r="A44" s="118"/>
      <c r="B44" s="118"/>
      <c r="C44" s="118"/>
      <c r="D44" s="118"/>
      <c r="E44" s="118"/>
      <c r="F44" s="118"/>
      <c r="G44" s="120"/>
      <c r="H44" s="126">
        <f t="shared" si="3"/>
        <v>0</v>
      </c>
      <c r="I44" s="121"/>
      <c r="J44" s="121"/>
      <c r="K44" s="121"/>
      <c r="L44" s="121"/>
      <c r="M44" s="121"/>
      <c r="N44" s="121"/>
      <c r="O44" s="121"/>
      <c r="P44" s="121"/>
      <c r="Q44" s="121"/>
      <c r="R44" s="121"/>
      <c r="S44" s="121"/>
      <c r="T44" s="121"/>
      <c r="U44" s="121"/>
      <c r="V44" s="121"/>
      <c r="W44" s="121"/>
      <c r="X44" s="121"/>
      <c r="Y44" s="121"/>
      <c r="Z44" s="121"/>
      <c r="AA44" s="121"/>
      <c r="AB44" s="121"/>
      <c r="AC44" s="121"/>
      <c r="AD44" s="121"/>
      <c r="AE44" s="121"/>
      <c r="AF44" s="121"/>
      <c r="AG44" s="122"/>
      <c r="AH44" s="127">
        <f t="shared" si="0"/>
        <v>0</v>
      </c>
      <c r="AI44" s="140">
        <f t="shared" ca="1" si="15"/>
        <v>0</v>
      </c>
      <c r="AJ44" s="138" t="e">
        <f t="shared" ca="1" si="4"/>
        <v>#REF!</v>
      </c>
      <c r="AK44" s="128" t="str">
        <f t="array" aca="1" ref="AK44" ca="1">IF(A44="","",IF((MAX(IF((INDIRECT("'["&amp;($A$1)&amp;"]"&amp;$B$1&amp;"'!$F$6:$F$979"))=$AH44,(INDIRECT("'["&amp;($A$1)&amp;"]"&amp;$B$1&amp;"'!$A$6:$A$979")))))=0/1/1900,
IF((MAX(IF((INDIRECT("'["&amp;($A$1)&amp;"]"&amp;$B$1-1&amp;"'!$F$6:$F$979"))=$AH44,(INDIRECT("'["&amp;($A$1)&amp;"]"&amp;$B$1-1&amp;"'!$A$6:$A$979")))))=0/1/1900,"&gt; 1 year",(MAX(IF((INDIRECT("'["&amp;($A$1)&amp;"]"&amp;$B$1-1&amp;"'!$F$6:$F$979"))=$AH44,(INDIRECT("'["&amp;($A$1)&amp;"]"&amp;$B$1-1&amp;"'!$A$6:$A$979")))))),
(MAX(IF((INDIRECT("'["&amp;($A$1)&amp;"]"&amp;$B$1&amp;"'!$F$6:$F$979"))=$AH44,(INDIRECT("'["&amp;($A$1)&amp;"]"&amp;$B$1&amp;"'!$A$6:$A$979")))))))</f>
        <v/>
      </c>
      <c r="AL44" s="125" t="str">
        <f t="shared" ca="1" si="13"/>
        <v/>
      </c>
      <c r="AM44" s="125" t="str">
        <f t="shared" ca="1" si="13"/>
        <v/>
      </c>
      <c r="AN44" s="125" t="str">
        <f t="shared" ca="1" si="13"/>
        <v/>
      </c>
      <c r="AO44" s="125" t="str">
        <f t="shared" ca="1" si="13"/>
        <v/>
      </c>
      <c r="AP44" s="125" t="str">
        <f t="shared" ca="1" si="13"/>
        <v/>
      </c>
      <c r="AQ44" s="125">
        <f t="shared" ca="1" si="13"/>
        <v>0</v>
      </c>
      <c r="AR44" s="125" t="str">
        <f t="shared" ca="1" si="13"/>
        <v/>
      </c>
      <c r="AS44" s="125" t="str">
        <f t="shared" ca="1" si="13"/>
        <v/>
      </c>
      <c r="AT44" s="125" t="str">
        <f t="shared" ca="1" si="13"/>
        <v/>
      </c>
      <c r="AU44" s="125" t="str">
        <f t="shared" ca="1" si="13"/>
        <v/>
      </c>
      <c r="AV44" s="125" t="str">
        <f t="shared" ca="1" si="13"/>
        <v/>
      </c>
      <c r="AW44" s="125" t="str">
        <f t="shared" ca="1" si="13"/>
        <v/>
      </c>
      <c r="AX44" s="125" t="str">
        <f t="shared" ca="1" si="13"/>
        <v/>
      </c>
      <c r="AY44" s="125" t="str">
        <f t="shared" ca="1" si="13"/>
        <v/>
      </c>
      <c r="AZ44" s="125" t="str">
        <f t="shared" ca="1" si="13"/>
        <v/>
      </c>
      <c r="BA44" s="125" t="str">
        <f t="shared" ca="1" si="13"/>
        <v/>
      </c>
      <c r="BB44" s="125" t="str">
        <f t="shared" ca="1" si="9"/>
        <v/>
      </c>
      <c r="BC44" s="125" t="str">
        <f t="shared" ca="1" si="9"/>
        <v/>
      </c>
      <c r="BD44" s="125" t="str">
        <f t="shared" ca="1" si="9"/>
        <v/>
      </c>
      <c r="BE44" s="125" t="str">
        <f t="shared" ca="1" si="14"/>
        <v/>
      </c>
      <c r="BF44" s="125" t="str">
        <f t="shared" ca="1" si="14"/>
        <v/>
      </c>
      <c r="BG44" s="125" t="str">
        <f t="shared" ca="1" si="14"/>
        <v/>
      </c>
      <c r="BH44" s="125" t="str">
        <f t="shared" ca="1" si="14"/>
        <v/>
      </c>
      <c r="BI44" s="125" t="str">
        <f t="shared" ca="1" si="14"/>
        <v/>
      </c>
      <c r="BJ44" s="125" t="str">
        <f t="shared" ca="1" si="14"/>
        <v/>
      </c>
      <c r="BK44" s="125" t="str">
        <f t="shared" ca="1" si="14"/>
        <v/>
      </c>
      <c r="BL44" s="125" t="str">
        <f t="shared" ca="1" si="14"/>
        <v/>
      </c>
      <c r="BM44" s="125" t="str">
        <f t="shared" ca="1" si="14"/>
        <v/>
      </c>
      <c r="BN44" s="125" t="str">
        <f t="shared" ca="1" si="14"/>
        <v/>
      </c>
      <c r="BO44" s="125" t="str">
        <f t="shared" ca="1" si="14"/>
        <v/>
      </c>
      <c r="BP44" s="125" t="str">
        <f t="shared" ca="1" si="14"/>
        <v/>
      </c>
      <c r="BQ44" s="125" t="str">
        <f t="shared" ca="1" si="14"/>
        <v/>
      </c>
      <c r="BR44" s="125" t="str">
        <f t="shared" ca="1" si="14"/>
        <v/>
      </c>
      <c r="BS44" s="125" t="str">
        <f t="shared" ca="1" si="14"/>
        <v/>
      </c>
      <c r="BT44" s="125" t="str">
        <f t="shared" ca="1" si="14"/>
        <v/>
      </c>
      <c r="BU44" s="125" t="str">
        <f t="shared" ca="1" si="12"/>
        <v/>
      </c>
      <c r="BV44" s="125" t="str">
        <f t="shared" ca="1" si="12"/>
        <v/>
      </c>
    </row>
    <row r="45" spans="1:75" s="24" customFormat="1">
      <c r="A45" s="47"/>
      <c r="B45" s="47"/>
      <c r="C45" s="47"/>
      <c r="D45" s="47"/>
      <c r="E45" s="47"/>
      <c r="F45" s="47"/>
      <c r="G45" s="48"/>
      <c r="H45" s="129">
        <f t="shared" si="3"/>
        <v>0</v>
      </c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45"/>
      <c r="W45" s="45"/>
      <c r="X45" s="45"/>
      <c r="Y45" s="45"/>
      <c r="Z45" s="45"/>
      <c r="AA45" s="45"/>
      <c r="AB45" s="45"/>
      <c r="AC45" s="45"/>
      <c r="AD45" s="45"/>
      <c r="AE45" s="45"/>
      <c r="AF45" s="45"/>
      <c r="AG45" s="46"/>
      <c r="AH45" s="130">
        <f t="shared" si="0"/>
        <v>0</v>
      </c>
      <c r="AI45" s="141">
        <f t="shared" ca="1" si="15"/>
        <v>0</v>
      </c>
      <c r="AJ45" s="139" t="e">
        <f t="shared" ca="1" si="4"/>
        <v>#REF!</v>
      </c>
      <c r="AK45" s="131" t="str">
        <f t="array" aca="1" ref="AK45" ca="1">IF(A45="","",IF((MAX(IF((INDIRECT("'["&amp;($A$1)&amp;"]"&amp;$B$1&amp;"'!$F$6:$F$979"))=$AH45,(INDIRECT("'["&amp;($A$1)&amp;"]"&amp;$B$1&amp;"'!$A$6:$A$979")))))=0/1/1900,
IF((MAX(IF((INDIRECT("'["&amp;($A$1)&amp;"]"&amp;$B$1-1&amp;"'!$F$6:$F$979"))=$AH45,(INDIRECT("'["&amp;($A$1)&amp;"]"&amp;$B$1-1&amp;"'!$A$6:$A$979")))))=0/1/1900,"&gt; 1 year",(MAX(IF((INDIRECT("'["&amp;($A$1)&amp;"]"&amp;$B$1-1&amp;"'!$F$6:$F$979"))=$AH45,(INDIRECT("'["&amp;($A$1)&amp;"]"&amp;$B$1-1&amp;"'!$A$6:$A$979")))))),
(MAX(IF((INDIRECT("'["&amp;($A$1)&amp;"]"&amp;$B$1&amp;"'!$F$6:$F$979"))=$AH45,(INDIRECT("'["&amp;($A$1)&amp;"]"&amp;$B$1&amp;"'!$A$6:$A$979")))))))</f>
        <v/>
      </c>
      <c r="AL45" s="132" t="str">
        <f t="shared" ca="1" si="13"/>
        <v/>
      </c>
      <c r="AM45" s="132" t="str">
        <f t="shared" ca="1" si="13"/>
        <v/>
      </c>
      <c r="AN45" s="132" t="str">
        <f t="shared" ca="1" si="13"/>
        <v/>
      </c>
      <c r="AO45" s="132" t="str">
        <f t="shared" ca="1" si="13"/>
        <v/>
      </c>
      <c r="AP45" s="132" t="str">
        <f t="shared" ca="1" si="13"/>
        <v/>
      </c>
      <c r="AQ45" s="132">
        <f t="shared" ca="1" si="13"/>
        <v>0</v>
      </c>
      <c r="AR45" s="132" t="str">
        <f t="shared" ca="1" si="13"/>
        <v/>
      </c>
      <c r="AS45" s="132" t="str">
        <f t="shared" ca="1" si="13"/>
        <v/>
      </c>
      <c r="AT45" s="132" t="str">
        <f t="shared" ca="1" si="13"/>
        <v/>
      </c>
      <c r="AU45" s="132" t="str">
        <f t="shared" ca="1" si="13"/>
        <v/>
      </c>
      <c r="AV45" s="132" t="str">
        <f t="shared" ca="1" si="13"/>
        <v/>
      </c>
      <c r="AW45" s="132" t="str">
        <f t="shared" ca="1" si="13"/>
        <v/>
      </c>
      <c r="AX45" s="132" t="str">
        <f t="shared" ca="1" si="13"/>
        <v/>
      </c>
      <c r="AY45" s="132" t="str">
        <f t="shared" ca="1" si="13"/>
        <v/>
      </c>
      <c r="AZ45" s="132" t="str">
        <f t="shared" ca="1" si="13"/>
        <v/>
      </c>
      <c r="BA45" s="132" t="str">
        <f t="shared" ca="1" si="13"/>
        <v/>
      </c>
      <c r="BB45" s="132" t="str">
        <f t="shared" ca="1" si="9"/>
        <v/>
      </c>
      <c r="BC45" s="132" t="str">
        <f t="shared" ca="1" si="9"/>
        <v/>
      </c>
      <c r="BD45" s="132" t="str">
        <f t="shared" ca="1" si="9"/>
        <v/>
      </c>
      <c r="BE45" s="132" t="str">
        <f t="shared" ca="1" si="14"/>
        <v/>
      </c>
      <c r="BF45" s="132" t="str">
        <f t="shared" ca="1" si="14"/>
        <v/>
      </c>
      <c r="BG45" s="132" t="str">
        <f t="shared" ca="1" si="14"/>
        <v/>
      </c>
      <c r="BH45" s="132" t="str">
        <f t="shared" ca="1" si="14"/>
        <v/>
      </c>
      <c r="BI45" s="132" t="str">
        <f t="shared" ca="1" si="14"/>
        <v/>
      </c>
      <c r="BJ45" s="132" t="str">
        <f t="shared" ca="1" si="14"/>
        <v/>
      </c>
      <c r="BK45" s="132" t="str">
        <f t="shared" ca="1" si="14"/>
        <v/>
      </c>
      <c r="BL45" s="132" t="str">
        <f t="shared" ca="1" si="14"/>
        <v/>
      </c>
      <c r="BM45" s="132" t="str">
        <f t="shared" ca="1" si="14"/>
        <v/>
      </c>
      <c r="BN45" s="132" t="str">
        <f t="shared" ca="1" si="14"/>
        <v/>
      </c>
      <c r="BO45" s="132" t="str">
        <f t="shared" ca="1" si="14"/>
        <v/>
      </c>
      <c r="BP45" s="132" t="str">
        <f t="shared" ca="1" si="14"/>
        <v/>
      </c>
      <c r="BQ45" s="132" t="str">
        <f t="shared" ca="1" si="14"/>
        <v/>
      </c>
      <c r="BR45" s="132" t="str">
        <f t="shared" ca="1" si="14"/>
        <v/>
      </c>
      <c r="BS45" s="132" t="str">
        <f t="shared" ca="1" si="14"/>
        <v/>
      </c>
      <c r="BT45" s="132" t="str">
        <f t="shared" ca="1" si="14"/>
        <v/>
      </c>
      <c r="BU45" s="132" t="str">
        <f t="shared" ca="1" si="12"/>
        <v/>
      </c>
      <c r="BV45" s="132" t="str">
        <f t="shared" ca="1" si="12"/>
        <v/>
      </c>
    </row>
    <row r="46" spans="1:75">
      <c r="A46" s="118"/>
      <c r="B46" s="118"/>
      <c r="C46" s="118"/>
      <c r="D46" s="118"/>
      <c r="E46" s="118"/>
      <c r="F46" s="118"/>
      <c r="G46" s="120"/>
      <c r="H46" s="126">
        <f t="shared" si="3"/>
        <v>0</v>
      </c>
      <c r="I46" s="121"/>
      <c r="J46" s="121"/>
      <c r="K46" s="121"/>
      <c r="L46" s="121"/>
      <c r="M46" s="121"/>
      <c r="N46" s="121"/>
      <c r="O46" s="121"/>
      <c r="P46" s="121"/>
      <c r="Q46" s="121"/>
      <c r="R46" s="121"/>
      <c r="S46" s="121"/>
      <c r="T46" s="121"/>
      <c r="U46" s="121"/>
      <c r="V46" s="121"/>
      <c r="W46" s="121"/>
      <c r="X46" s="121"/>
      <c r="Y46" s="121"/>
      <c r="Z46" s="121"/>
      <c r="AA46" s="121"/>
      <c r="AB46" s="121"/>
      <c r="AC46" s="121"/>
      <c r="AD46" s="121"/>
      <c r="AE46" s="121"/>
      <c r="AF46" s="121"/>
      <c r="AG46" s="122"/>
      <c r="AH46" s="127">
        <f t="shared" si="0"/>
        <v>0</v>
      </c>
      <c r="AI46" s="140">
        <f t="shared" ca="1" si="15"/>
        <v>0</v>
      </c>
      <c r="AJ46" s="138" t="e">
        <f t="shared" ca="1" si="4"/>
        <v>#REF!</v>
      </c>
      <c r="AK46" s="128" t="str">
        <f t="array" aca="1" ref="AK46" ca="1">IF(A46="","",IF((MAX(IF((INDIRECT("'["&amp;($A$1)&amp;"]"&amp;$B$1&amp;"'!$F$6:$F$979"))=$AH46,(INDIRECT("'["&amp;($A$1)&amp;"]"&amp;$B$1&amp;"'!$A$6:$A$979")))))=0/1/1900,
IF((MAX(IF((INDIRECT("'["&amp;($A$1)&amp;"]"&amp;$B$1-1&amp;"'!$F$6:$F$979"))=$AH46,(INDIRECT("'["&amp;($A$1)&amp;"]"&amp;$B$1-1&amp;"'!$A$6:$A$979")))))=0/1/1900,"&gt; 1 year",(MAX(IF((INDIRECT("'["&amp;($A$1)&amp;"]"&amp;$B$1-1&amp;"'!$F$6:$F$979"))=$AH46,(INDIRECT("'["&amp;($A$1)&amp;"]"&amp;$B$1-1&amp;"'!$A$6:$A$979")))))),
(MAX(IF((INDIRECT("'["&amp;($A$1)&amp;"]"&amp;$B$1&amp;"'!$F$6:$F$979"))=$AH46,(INDIRECT("'["&amp;($A$1)&amp;"]"&amp;$B$1&amp;"'!$A$6:$A$979")))))))</f>
        <v/>
      </c>
      <c r="AL46" s="125" t="str">
        <f t="shared" ca="1" si="13"/>
        <v/>
      </c>
      <c r="AM46" s="125" t="str">
        <f t="shared" ca="1" si="13"/>
        <v/>
      </c>
      <c r="AN46" s="125" t="str">
        <f t="shared" ca="1" si="13"/>
        <v/>
      </c>
      <c r="AO46" s="125" t="str">
        <f t="shared" ca="1" si="13"/>
        <v/>
      </c>
      <c r="AP46" s="125" t="str">
        <f t="shared" ca="1" si="13"/>
        <v/>
      </c>
      <c r="AQ46" s="125">
        <f t="shared" ca="1" si="13"/>
        <v>0</v>
      </c>
      <c r="AR46" s="125" t="str">
        <f t="shared" ca="1" si="13"/>
        <v/>
      </c>
      <c r="AS46" s="125" t="str">
        <f t="shared" ca="1" si="13"/>
        <v/>
      </c>
      <c r="AT46" s="125" t="str">
        <f t="shared" ca="1" si="13"/>
        <v/>
      </c>
      <c r="AU46" s="125" t="str">
        <f t="shared" ca="1" si="13"/>
        <v/>
      </c>
      <c r="AV46" s="125" t="str">
        <f t="shared" ca="1" si="13"/>
        <v/>
      </c>
      <c r="AW46" s="125" t="str">
        <f t="shared" ca="1" si="13"/>
        <v/>
      </c>
      <c r="AX46" s="125" t="str">
        <f t="shared" ca="1" si="13"/>
        <v/>
      </c>
      <c r="AY46" s="125" t="str">
        <f t="shared" ca="1" si="13"/>
        <v/>
      </c>
      <c r="AZ46" s="125" t="str">
        <f t="shared" ca="1" si="13"/>
        <v/>
      </c>
      <c r="BA46" s="125" t="str">
        <f t="shared" ca="1" si="13"/>
        <v/>
      </c>
      <c r="BB46" s="125" t="str">
        <f t="shared" ca="1" si="9"/>
        <v/>
      </c>
      <c r="BC46" s="125" t="str">
        <f t="shared" ca="1" si="9"/>
        <v/>
      </c>
      <c r="BD46" s="125" t="str">
        <f t="shared" ca="1" si="9"/>
        <v/>
      </c>
      <c r="BE46" s="125" t="str">
        <f t="shared" ca="1" si="14"/>
        <v/>
      </c>
      <c r="BF46" s="125" t="str">
        <f t="shared" ca="1" si="14"/>
        <v/>
      </c>
      <c r="BG46" s="125" t="str">
        <f t="shared" ca="1" si="14"/>
        <v/>
      </c>
      <c r="BH46" s="125" t="str">
        <f t="shared" ca="1" si="14"/>
        <v/>
      </c>
      <c r="BI46" s="125" t="str">
        <f t="shared" ca="1" si="14"/>
        <v/>
      </c>
      <c r="BJ46" s="125" t="str">
        <f t="shared" ca="1" si="14"/>
        <v/>
      </c>
      <c r="BK46" s="125" t="str">
        <f t="shared" ca="1" si="14"/>
        <v/>
      </c>
      <c r="BL46" s="125" t="str">
        <f t="shared" ca="1" si="14"/>
        <v/>
      </c>
      <c r="BM46" s="125" t="str">
        <f t="shared" ca="1" si="14"/>
        <v/>
      </c>
      <c r="BN46" s="125" t="str">
        <f t="shared" ca="1" si="14"/>
        <v/>
      </c>
      <c r="BO46" s="125" t="str">
        <f t="shared" ca="1" si="14"/>
        <v/>
      </c>
      <c r="BP46" s="125" t="str">
        <f t="shared" ca="1" si="14"/>
        <v/>
      </c>
      <c r="BQ46" s="125" t="str">
        <f t="shared" ca="1" si="14"/>
        <v/>
      </c>
      <c r="BR46" s="125" t="str">
        <f t="shared" ca="1" si="14"/>
        <v/>
      </c>
      <c r="BS46" s="125" t="str">
        <f t="shared" ca="1" si="14"/>
        <v/>
      </c>
      <c r="BT46" s="125" t="str">
        <f t="shared" ca="1" si="14"/>
        <v/>
      </c>
      <c r="BU46" s="125" t="str">
        <f t="shared" ca="1" si="12"/>
        <v/>
      </c>
      <c r="BV46" s="125" t="str">
        <f t="shared" ca="1" si="12"/>
        <v/>
      </c>
    </row>
    <row r="47" spans="1:75" s="24" customFormat="1">
      <c r="A47" s="47"/>
      <c r="B47" s="47"/>
      <c r="C47" s="47"/>
      <c r="D47" s="47"/>
      <c r="E47" s="47"/>
      <c r="F47" s="47"/>
      <c r="G47" s="48"/>
      <c r="H47" s="129">
        <f t="shared" si="3"/>
        <v>0</v>
      </c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45"/>
      <c r="U47" s="45"/>
      <c r="V47" s="45"/>
      <c r="W47" s="45"/>
      <c r="X47" s="45"/>
      <c r="Y47" s="45"/>
      <c r="Z47" s="45"/>
      <c r="AA47" s="45"/>
      <c r="AB47" s="45"/>
      <c r="AC47" s="45"/>
      <c r="AD47" s="45"/>
      <c r="AE47" s="45"/>
      <c r="AF47" s="45"/>
      <c r="AG47" s="46"/>
      <c r="AH47" s="130">
        <f t="shared" si="0"/>
        <v>0</v>
      </c>
      <c r="AI47" s="141">
        <f t="shared" ca="1" si="15"/>
        <v>0</v>
      </c>
      <c r="AJ47" s="139" t="e">
        <f t="shared" ca="1" si="4"/>
        <v>#REF!</v>
      </c>
      <c r="AK47" s="131" t="str">
        <f t="array" aca="1" ref="AK47" ca="1">IF(A47="","",IF((MAX(IF((INDIRECT("'["&amp;($A$1)&amp;"]"&amp;$B$1&amp;"'!$F$6:$F$979"))=$AH47,(INDIRECT("'["&amp;($A$1)&amp;"]"&amp;$B$1&amp;"'!$A$6:$A$979")))))=0/1/1900,
IF((MAX(IF((INDIRECT("'["&amp;($A$1)&amp;"]"&amp;$B$1-1&amp;"'!$F$6:$F$979"))=$AH47,(INDIRECT("'["&amp;($A$1)&amp;"]"&amp;$B$1-1&amp;"'!$A$6:$A$979")))))=0/1/1900,"&gt; 1 year",(MAX(IF((INDIRECT("'["&amp;($A$1)&amp;"]"&amp;$B$1-1&amp;"'!$F$6:$F$979"))=$AH47,(INDIRECT("'["&amp;($A$1)&amp;"]"&amp;$B$1-1&amp;"'!$A$6:$A$979")))))),
(MAX(IF((INDIRECT("'["&amp;($A$1)&amp;"]"&amp;$B$1&amp;"'!$F$6:$F$979"))=$AH47,(INDIRECT("'["&amp;($A$1)&amp;"]"&amp;$B$1&amp;"'!$A$6:$A$979")))))))</f>
        <v/>
      </c>
      <c r="AL47" s="132" t="str">
        <f t="shared" ca="1" si="13"/>
        <v/>
      </c>
      <c r="AM47" s="132" t="str">
        <f t="shared" ca="1" si="13"/>
        <v/>
      </c>
      <c r="AN47" s="132" t="str">
        <f t="shared" ca="1" si="13"/>
        <v/>
      </c>
      <c r="AO47" s="132" t="str">
        <f t="shared" ca="1" si="13"/>
        <v/>
      </c>
      <c r="AP47" s="132" t="str">
        <f t="shared" ca="1" si="13"/>
        <v/>
      </c>
      <c r="AQ47" s="132">
        <f t="shared" ca="1" si="13"/>
        <v>0</v>
      </c>
      <c r="AR47" s="132" t="str">
        <f t="shared" ca="1" si="13"/>
        <v/>
      </c>
      <c r="AS47" s="132" t="str">
        <f t="shared" ca="1" si="13"/>
        <v/>
      </c>
      <c r="AT47" s="132" t="str">
        <f t="shared" ca="1" si="13"/>
        <v/>
      </c>
      <c r="AU47" s="132" t="str">
        <f t="shared" ca="1" si="13"/>
        <v/>
      </c>
      <c r="AV47" s="132" t="str">
        <f t="shared" ca="1" si="13"/>
        <v/>
      </c>
      <c r="AW47" s="132" t="str">
        <f t="shared" ca="1" si="13"/>
        <v/>
      </c>
      <c r="AX47" s="132" t="str">
        <f t="shared" ca="1" si="13"/>
        <v/>
      </c>
      <c r="AY47" s="132" t="str">
        <f t="shared" ca="1" si="13"/>
        <v/>
      </c>
      <c r="AZ47" s="132" t="str">
        <f t="shared" ca="1" si="13"/>
        <v/>
      </c>
      <c r="BA47" s="132" t="str">
        <f t="shared" ca="1" si="13"/>
        <v/>
      </c>
      <c r="BB47" s="132" t="str">
        <f t="shared" ca="1" si="9"/>
        <v/>
      </c>
      <c r="BC47" s="132" t="str">
        <f t="shared" ca="1" si="9"/>
        <v/>
      </c>
      <c r="BD47" s="132" t="str">
        <f t="shared" ca="1" si="9"/>
        <v/>
      </c>
      <c r="BE47" s="132" t="str">
        <f t="shared" ca="1" si="14"/>
        <v/>
      </c>
      <c r="BF47" s="132" t="str">
        <f t="shared" ca="1" si="14"/>
        <v/>
      </c>
      <c r="BG47" s="132" t="str">
        <f t="shared" ca="1" si="14"/>
        <v/>
      </c>
      <c r="BH47" s="132" t="str">
        <f t="shared" ca="1" si="14"/>
        <v/>
      </c>
      <c r="BI47" s="132" t="str">
        <f t="shared" ca="1" si="14"/>
        <v/>
      </c>
      <c r="BJ47" s="132" t="str">
        <f t="shared" ca="1" si="14"/>
        <v/>
      </c>
      <c r="BK47" s="132" t="str">
        <f t="shared" ca="1" si="14"/>
        <v/>
      </c>
      <c r="BL47" s="132" t="str">
        <f t="shared" ca="1" si="14"/>
        <v/>
      </c>
      <c r="BM47" s="132" t="str">
        <f t="shared" ca="1" si="14"/>
        <v/>
      </c>
      <c r="BN47" s="132" t="str">
        <f t="shared" ca="1" si="14"/>
        <v/>
      </c>
      <c r="BO47" s="132" t="str">
        <f t="shared" ca="1" si="14"/>
        <v/>
      </c>
      <c r="BP47" s="132" t="str">
        <f t="shared" ca="1" si="14"/>
        <v/>
      </c>
      <c r="BQ47" s="132" t="str">
        <f t="shared" ca="1" si="14"/>
        <v/>
      </c>
      <c r="BR47" s="132" t="str">
        <f t="shared" ca="1" si="14"/>
        <v/>
      </c>
      <c r="BS47" s="132" t="str">
        <f t="shared" ca="1" si="14"/>
        <v/>
      </c>
      <c r="BT47" s="132" t="str">
        <f t="shared" ca="1" si="14"/>
        <v/>
      </c>
      <c r="BU47" s="132" t="str">
        <f t="shared" ca="1" si="12"/>
        <v/>
      </c>
      <c r="BV47" s="132" t="str">
        <f t="shared" ca="1" si="12"/>
        <v/>
      </c>
    </row>
    <row r="48" spans="1:75">
      <c r="A48" s="118"/>
      <c r="B48" s="118"/>
      <c r="C48" s="118"/>
      <c r="D48" s="118"/>
      <c r="E48" s="118"/>
      <c r="F48" s="118"/>
      <c r="G48" s="120"/>
      <c r="H48" s="126">
        <f t="shared" si="3"/>
        <v>0</v>
      </c>
      <c r="I48" s="121"/>
      <c r="J48" s="121"/>
      <c r="K48" s="121"/>
      <c r="L48" s="121"/>
      <c r="M48" s="121"/>
      <c r="N48" s="121"/>
      <c r="O48" s="121"/>
      <c r="P48" s="121"/>
      <c r="Q48" s="121"/>
      <c r="R48" s="121"/>
      <c r="S48" s="121"/>
      <c r="T48" s="121"/>
      <c r="U48" s="121"/>
      <c r="V48" s="121"/>
      <c r="W48" s="121"/>
      <c r="X48" s="121"/>
      <c r="Y48" s="121"/>
      <c r="Z48" s="121"/>
      <c r="AA48" s="121"/>
      <c r="AB48" s="121"/>
      <c r="AC48" s="121"/>
      <c r="AD48" s="121"/>
      <c r="AE48" s="121"/>
      <c r="AF48" s="121"/>
      <c r="AG48" s="122"/>
      <c r="AH48" s="127">
        <f t="shared" si="0"/>
        <v>0</v>
      </c>
      <c r="AI48" s="140">
        <f t="shared" ca="1" si="15"/>
        <v>0</v>
      </c>
      <c r="AJ48" s="138" t="e">
        <f t="shared" ca="1" si="4"/>
        <v>#REF!</v>
      </c>
      <c r="AK48" s="128" t="str">
        <f t="array" aca="1" ref="AK48" ca="1">IF(A48="","",IF((MAX(IF((INDIRECT("'["&amp;($A$1)&amp;"]"&amp;$B$1&amp;"'!$F$6:$F$979"))=$AH48,(INDIRECT("'["&amp;($A$1)&amp;"]"&amp;$B$1&amp;"'!$A$6:$A$979")))))=0/1/1900,
IF((MAX(IF((INDIRECT("'["&amp;($A$1)&amp;"]"&amp;$B$1-1&amp;"'!$F$6:$F$979"))=$AH48,(INDIRECT("'["&amp;($A$1)&amp;"]"&amp;$B$1-1&amp;"'!$A$6:$A$979")))))=0/1/1900,"&gt; 1 year",(MAX(IF((INDIRECT("'["&amp;($A$1)&amp;"]"&amp;$B$1-1&amp;"'!$F$6:$F$979"))=$AH48,(INDIRECT("'["&amp;($A$1)&amp;"]"&amp;$B$1-1&amp;"'!$A$6:$A$979")))))),
(MAX(IF((INDIRECT("'["&amp;($A$1)&amp;"]"&amp;$B$1&amp;"'!$F$6:$F$979"))=$AH48,(INDIRECT("'["&amp;($A$1)&amp;"]"&amp;$B$1&amp;"'!$A$6:$A$979")))))))</f>
        <v/>
      </c>
      <c r="AL48" s="125" t="str">
        <f t="shared" ca="1" si="13"/>
        <v/>
      </c>
      <c r="AM48" s="125" t="str">
        <f t="shared" ca="1" si="13"/>
        <v/>
      </c>
      <c r="AN48" s="125" t="str">
        <f t="shared" ca="1" si="13"/>
        <v/>
      </c>
      <c r="AO48" s="125" t="str">
        <f t="shared" ca="1" si="13"/>
        <v/>
      </c>
      <c r="AP48" s="125" t="str">
        <f t="shared" ca="1" si="13"/>
        <v/>
      </c>
      <c r="AQ48" s="125">
        <f t="shared" ca="1" si="13"/>
        <v>0</v>
      </c>
      <c r="AR48" s="125" t="str">
        <f t="shared" ca="1" si="13"/>
        <v/>
      </c>
      <c r="AS48" s="125" t="str">
        <f t="shared" ca="1" si="13"/>
        <v/>
      </c>
      <c r="AT48" s="125" t="str">
        <f t="shared" ca="1" si="13"/>
        <v/>
      </c>
      <c r="AU48" s="125" t="str">
        <f t="shared" ca="1" si="13"/>
        <v/>
      </c>
      <c r="AV48" s="125" t="str">
        <f t="shared" ca="1" si="13"/>
        <v/>
      </c>
      <c r="AW48" s="125" t="str">
        <f t="shared" ca="1" si="13"/>
        <v/>
      </c>
      <c r="AX48" s="125" t="str">
        <f t="shared" ca="1" si="13"/>
        <v/>
      </c>
      <c r="AY48" s="125" t="str">
        <f t="shared" ca="1" si="13"/>
        <v/>
      </c>
      <c r="AZ48" s="125" t="str">
        <f t="shared" ca="1" si="13"/>
        <v/>
      </c>
      <c r="BA48" s="125" t="str">
        <f t="shared" ca="1" si="13"/>
        <v/>
      </c>
      <c r="BB48" s="125" t="str">
        <f t="shared" ca="1" si="9"/>
        <v/>
      </c>
      <c r="BC48" s="125" t="str">
        <f t="shared" ca="1" si="9"/>
        <v/>
      </c>
      <c r="BD48" s="125" t="str">
        <f t="shared" ca="1" si="9"/>
        <v/>
      </c>
      <c r="BE48" s="125" t="str">
        <f t="shared" ca="1" si="14"/>
        <v/>
      </c>
      <c r="BF48" s="125" t="str">
        <f t="shared" ca="1" si="14"/>
        <v/>
      </c>
      <c r="BG48" s="125" t="str">
        <f t="shared" ca="1" si="14"/>
        <v/>
      </c>
      <c r="BH48" s="125" t="str">
        <f t="shared" ca="1" si="14"/>
        <v/>
      </c>
      <c r="BI48" s="125" t="str">
        <f t="shared" ca="1" si="14"/>
        <v/>
      </c>
      <c r="BJ48" s="125" t="str">
        <f t="shared" ca="1" si="14"/>
        <v/>
      </c>
      <c r="BK48" s="125" t="str">
        <f t="shared" ca="1" si="14"/>
        <v/>
      </c>
      <c r="BL48" s="125" t="str">
        <f t="shared" ca="1" si="14"/>
        <v/>
      </c>
      <c r="BM48" s="125" t="str">
        <f t="shared" ca="1" si="14"/>
        <v/>
      </c>
      <c r="BN48" s="125" t="str">
        <f t="shared" ca="1" si="14"/>
        <v/>
      </c>
      <c r="BO48" s="125" t="str">
        <f t="shared" ca="1" si="14"/>
        <v/>
      </c>
      <c r="BP48" s="125" t="str">
        <f t="shared" ca="1" si="14"/>
        <v/>
      </c>
      <c r="BQ48" s="125" t="str">
        <f t="shared" ca="1" si="14"/>
        <v/>
      </c>
      <c r="BR48" s="125" t="str">
        <f t="shared" ca="1" si="14"/>
        <v/>
      </c>
      <c r="BS48" s="125" t="str">
        <f t="shared" ca="1" si="14"/>
        <v/>
      </c>
      <c r="BT48" s="125" t="str">
        <f t="shared" ca="1" si="14"/>
        <v/>
      </c>
      <c r="BU48" s="125" t="str">
        <f t="shared" ca="1" si="12"/>
        <v/>
      </c>
      <c r="BV48" s="125" t="str">
        <f t="shared" ca="1" si="12"/>
        <v/>
      </c>
    </row>
    <row r="49" spans="1:75" s="24" customFormat="1">
      <c r="A49" s="47"/>
      <c r="B49" s="47"/>
      <c r="C49" s="47"/>
      <c r="D49" s="47"/>
      <c r="E49" s="47"/>
      <c r="F49" s="47"/>
      <c r="G49" s="48"/>
      <c r="H49" s="129">
        <f t="shared" si="3"/>
        <v>0</v>
      </c>
      <c r="I49" s="45"/>
      <c r="J49" s="45"/>
      <c r="K49" s="45"/>
      <c r="L49" s="45"/>
      <c r="M49" s="45"/>
      <c r="N49" s="45"/>
      <c r="O49" s="45"/>
      <c r="P49" s="45"/>
      <c r="Q49" s="45"/>
      <c r="R49" s="45"/>
      <c r="S49" s="45"/>
      <c r="T49" s="45"/>
      <c r="U49" s="45"/>
      <c r="V49" s="45"/>
      <c r="W49" s="45"/>
      <c r="X49" s="45"/>
      <c r="Y49" s="45"/>
      <c r="Z49" s="45"/>
      <c r="AA49" s="45"/>
      <c r="AB49" s="45"/>
      <c r="AC49" s="45"/>
      <c r="AD49" s="45"/>
      <c r="AE49" s="45"/>
      <c r="AF49" s="45"/>
      <c r="AG49" s="46"/>
      <c r="AH49" s="130">
        <f t="shared" si="0"/>
        <v>0</v>
      </c>
      <c r="AI49" s="141">
        <f t="shared" ca="1" si="15"/>
        <v>0</v>
      </c>
      <c r="AJ49" s="139" t="e">
        <f t="shared" ca="1" si="4"/>
        <v>#REF!</v>
      </c>
      <c r="AK49" s="131" t="str">
        <f t="array" aca="1" ref="AK49" ca="1">IF(A49="","",IF((MAX(IF((INDIRECT("'["&amp;($A$1)&amp;"]"&amp;$B$1&amp;"'!$F$6:$F$979"))=$AH49,(INDIRECT("'["&amp;($A$1)&amp;"]"&amp;$B$1&amp;"'!$A$6:$A$979")))))=0/1/1900,
IF((MAX(IF((INDIRECT("'["&amp;($A$1)&amp;"]"&amp;$B$1-1&amp;"'!$F$6:$F$979"))=$AH49,(INDIRECT("'["&amp;($A$1)&amp;"]"&amp;$B$1-1&amp;"'!$A$6:$A$979")))))=0/1/1900,"&gt; 1 year",(MAX(IF((INDIRECT("'["&amp;($A$1)&amp;"]"&amp;$B$1-1&amp;"'!$F$6:$F$979"))=$AH49,(INDIRECT("'["&amp;($A$1)&amp;"]"&amp;$B$1-1&amp;"'!$A$6:$A$979")))))),
(MAX(IF((INDIRECT("'["&amp;($A$1)&amp;"]"&amp;$B$1&amp;"'!$F$6:$F$979"))=$AH49,(INDIRECT("'["&amp;($A$1)&amp;"]"&amp;$B$1&amp;"'!$A$6:$A$979")))))))</f>
        <v/>
      </c>
      <c r="AL49" s="132" t="str">
        <f t="shared" ca="1" si="13"/>
        <v/>
      </c>
      <c r="AM49" s="132" t="str">
        <f t="shared" ca="1" si="13"/>
        <v/>
      </c>
      <c r="AN49" s="132" t="str">
        <f t="shared" ca="1" si="13"/>
        <v/>
      </c>
      <c r="AO49" s="132" t="str">
        <f t="shared" ca="1" si="13"/>
        <v/>
      </c>
      <c r="AP49" s="132" t="str">
        <f t="shared" ca="1" si="13"/>
        <v/>
      </c>
      <c r="AQ49" s="132">
        <f t="shared" ca="1" si="13"/>
        <v>0</v>
      </c>
      <c r="AR49" s="132" t="str">
        <f t="shared" ca="1" si="13"/>
        <v/>
      </c>
      <c r="AS49" s="132" t="str">
        <f t="shared" ca="1" si="13"/>
        <v/>
      </c>
      <c r="AT49" s="132" t="str">
        <f t="shared" ca="1" si="13"/>
        <v/>
      </c>
      <c r="AU49" s="132" t="str">
        <f t="shared" ca="1" si="13"/>
        <v/>
      </c>
      <c r="AV49" s="132" t="str">
        <f t="shared" ca="1" si="13"/>
        <v/>
      </c>
      <c r="AW49" s="132" t="str">
        <f t="shared" ca="1" si="13"/>
        <v/>
      </c>
      <c r="AX49" s="132" t="str">
        <f t="shared" ca="1" si="13"/>
        <v/>
      </c>
      <c r="AY49" s="132" t="str">
        <f t="shared" ca="1" si="13"/>
        <v/>
      </c>
      <c r="AZ49" s="132" t="str">
        <f t="shared" ca="1" si="13"/>
        <v/>
      </c>
      <c r="BA49" s="132" t="str">
        <f t="shared" ca="1" si="13"/>
        <v/>
      </c>
      <c r="BB49" s="132" t="str">
        <f t="shared" ca="1" si="9"/>
        <v/>
      </c>
      <c r="BC49" s="132" t="str">
        <f t="shared" ca="1" si="9"/>
        <v/>
      </c>
      <c r="BD49" s="132" t="str">
        <f t="shared" ca="1" si="9"/>
        <v/>
      </c>
      <c r="BE49" s="132" t="str">
        <f t="shared" ca="1" si="14"/>
        <v/>
      </c>
      <c r="BF49" s="132" t="str">
        <f t="shared" ca="1" si="14"/>
        <v/>
      </c>
      <c r="BG49" s="132" t="str">
        <f t="shared" ca="1" si="14"/>
        <v/>
      </c>
      <c r="BH49" s="132" t="str">
        <f t="shared" ca="1" si="14"/>
        <v/>
      </c>
      <c r="BI49" s="132" t="str">
        <f t="shared" ca="1" si="14"/>
        <v/>
      </c>
      <c r="BJ49" s="132" t="str">
        <f t="shared" ca="1" si="14"/>
        <v/>
      </c>
      <c r="BK49" s="132" t="str">
        <f t="shared" ca="1" si="14"/>
        <v/>
      </c>
      <c r="BL49" s="132" t="str">
        <f t="shared" ca="1" si="14"/>
        <v/>
      </c>
      <c r="BM49" s="132" t="str">
        <f t="shared" ca="1" si="14"/>
        <v/>
      </c>
      <c r="BN49" s="132" t="str">
        <f t="shared" ca="1" si="14"/>
        <v/>
      </c>
      <c r="BO49" s="132" t="str">
        <f t="shared" ca="1" si="14"/>
        <v/>
      </c>
      <c r="BP49" s="132" t="str">
        <f t="shared" ca="1" si="14"/>
        <v/>
      </c>
      <c r="BQ49" s="132" t="str">
        <f t="shared" ca="1" si="14"/>
        <v/>
      </c>
      <c r="BR49" s="132" t="str">
        <f t="shared" ca="1" si="14"/>
        <v/>
      </c>
      <c r="BS49" s="132" t="str">
        <f t="shared" ca="1" si="14"/>
        <v/>
      </c>
      <c r="BT49" s="132" t="str">
        <f t="shared" ca="1" si="14"/>
        <v/>
      </c>
      <c r="BU49" s="132" t="str">
        <f t="shared" ca="1" si="12"/>
        <v/>
      </c>
      <c r="BV49" s="132" t="str">
        <f t="shared" ca="1" si="12"/>
        <v/>
      </c>
    </row>
    <row r="50" spans="1:75">
      <c r="A50" s="118"/>
      <c r="B50" s="118"/>
      <c r="C50" s="118"/>
      <c r="D50" s="118"/>
      <c r="E50" s="118"/>
      <c r="F50" s="118"/>
      <c r="G50" s="120"/>
      <c r="H50" s="126">
        <f t="shared" si="3"/>
        <v>0</v>
      </c>
      <c r="I50" s="121"/>
      <c r="J50" s="121"/>
      <c r="K50" s="121"/>
      <c r="L50" s="121"/>
      <c r="M50" s="121"/>
      <c r="N50" s="121"/>
      <c r="O50" s="121"/>
      <c r="P50" s="121"/>
      <c r="Q50" s="121"/>
      <c r="R50" s="121"/>
      <c r="S50" s="121"/>
      <c r="T50" s="121"/>
      <c r="U50" s="121"/>
      <c r="V50" s="121"/>
      <c r="W50" s="121"/>
      <c r="X50" s="121"/>
      <c r="Y50" s="121"/>
      <c r="Z50" s="121"/>
      <c r="AA50" s="121"/>
      <c r="AB50" s="121"/>
      <c r="AC50" s="121"/>
      <c r="AD50" s="121"/>
      <c r="AE50" s="121"/>
      <c r="AF50" s="121"/>
      <c r="AG50" s="122"/>
      <c r="AH50" s="127">
        <f t="shared" si="0"/>
        <v>0</v>
      </c>
      <c r="AI50" s="140">
        <f t="shared" ca="1" si="15"/>
        <v>0</v>
      </c>
      <c r="AJ50" s="138" t="e">
        <f t="shared" ca="1" si="4"/>
        <v>#REF!</v>
      </c>
      <c r="AK50" s="128" t="str">
        <f t="array" aca="1" ref="AK50" ca="1">IF(A50="","",IF((MAX(IF((INDIRECT("'["&amp;($A$1)&amp;"]"&amp;$B$1&amp;"'!$F$6:$F$979"))=$AH50,(INDIRECT("'["&amp;($A$1)&amp;"]"&amp;$B$1&amp;"'!$A$6:$A$979")))))=0/1/1900,
IF((MAX(IF((INDIRECT("'["&amp;($A$1)&amp;"]"&amp;$B$1-1&amp;"'!$F$6:$F$979"))=$AH50,(INDIRECT("'["&amp;($A$1)&amp;"]"&amp;$B$1-1&amp;"'!$A$6:$A$979")))))=0/1/1900,"&gt; 1 year",(MAX(IF((INDIRECT("'["&amp;($A$1)&amp;"]"&amp;$B$1-1&amp;"'!$F$6:$F$979"))=$AH50,(INDIRECT("'["&amp;($A$1)&amp;"]"&amp;$B$1-1&amp;"'!$A$6:$A$979")))))),
(MAX(IF((INDIRECT("'["&amp;($A$1)&amp;"]"&amp;$B$1&amp;"'!$F$6:$F$979"))=$AH50,(INDIRECT("'["&amp;($A$1)&amp;"]"&amp;$B$1&amp;"'!$A$6:$A$979")))))))</f>
        <v/>
      </c>
      <c r="AL50" s="125" t="str">
        <f t="shared" ca="1" si="13"/>
        <v/>
      </c>
      <c r="AM50" s="125" t="str">
        <f t="shared" ca="1" si="13"/>
        <v/>
      </c>
      <c r="AN50" s="125" t="str">
        <f t="shared" ca="1" si="13"/>
        <v/>
      </c>
      <c r="AO50" s="125" t="str">
        <f t="shared" ca="1" si="13"/>
        <v/>
      </c>
      <c r="AP50" s="125" t="str">
        <f t="shared" ca="1" si="13"/>
        <v/>
      </c>
      <c r="AQ50" s="125">
        <f t="shared" ca="1" si="13"/>
        <v>0</v>
      </c>
      <c r="AR50" s="125" t="str">
        <f t="shared" ca="1" si="13"/>
        <v/>
      </c>
      <c r="AS50" s="125" t="str">
        <f t="shared" ca="1" si="13"/>
        <v/>
      </c>
      <c r="AT50" s="125" t="str">
        <f t="shared" ca="1" si="13"/>
        <v/>
      </c>
      <c r="AU50" s="125" t="str">
        <f t="shared" ca="1" si="13"/>
        <v/>
      </c>
      <c r="AV50" s="125" t="str">
        <f t="shared" ca="1" si="13"/>
        <v/>
      </c>
      <c r="AW50" s="125" t="str">
        <f t="shared" ca="1" si="13"/>
        <v/>
      </c>
      <c r="AX50" s="125" t="str">
        <f t="shared" ca="1" si="13"/>
        <v/>
      </c>
      <c r="AY50" s="125" t="str">
        <f t="shared" ca="1" si="13"/>
        <v/>
      </c>
      <c r="AZ50" s="125" t="str">
        <f t="shared" ca="1" si="13"/>
        <v/>
      </c>
      <c r="BA50" s="125" t="str">
        <f t="shared" ref="BA50:BP59" ca="1" si="16">IFERROR(SUMIF((INDIRECT("'["&amp;($A$1)&amp;"]"&amp;BA$2&amp;"'!$F$6:$F$480")),$AH50,(INDIRECT("'["&amp;($A$1)&amp;"]"&amp;BA$2&amp;"'!$N$6:$N$480"))),"")</f>
        <v/>
      </c>
      <c r="BB50" s="125" t="str">
        <f t="shared" ca="1" si="16"/>
        <v/>
      </c>
      <c r="BC50" s="125" t="str">
        <f t="shared" ca="1" si="16"/>
        <v/>
      </c>
      <c r="BD50" s="125" t="str">
        <f t="shared" ca="1" si="16"/>
        <v/>
      </c>
      <c r="BE50" s="125" t="str">
        <f t="shared" ca="1" si="16"/>
        <v/>
      </c>
      <c r="BF50" s="125" t="str">
        <f t="shared" ca="1" si="16"/>
        <v/>
      </c>
      <c r="BG50" s="125" t="str">
        <f t="shared" ca="1" si="16"/>
        <v/>
      </c>
      <c r="BH50" s="125" t="str">
        <f t="shared" ca="1" si="16"/>
        <v/>
      </c>
      <c r="BI50" s="125" t="str">
        <f t="shared" ca="1" si="16"/>
        <v/>
      </c>
      <c r="BJ50" s="125" t="str">
        <f t="shared" ca="1" si="16"/>
        <v/>
      </c>
      <c r="BK50" s="125" t="str">
        <f t="shared" ca="1" si="16"/>
        <v/>
      </c>
      <c r="BL50" s="125" t="str">
        <f t="shared" ca="1" si="16"/>
        <v/>
      </c>
      <c r="BM50" s="125" t="str">
        <f t="shared" ca="1" si="16"/>
        <v/>
      </c>
      <c r="BN50" s="125" t="str">
        <f t="shared" ca="1" si="16"/>
        <v/>
      </c>
      <c r="BO50" s="125" t="str">
        <f t="shared" ca="1" si="16"/>
        <v/>
      </c>
      <c r="BP50" s="125" t="str">
        <f t="shared" ca="1" si="16"/>
        <v/>
      </c>
      <c r="BQ50" s="125" t="str">
        <f t="shared" ca="1" si="14"/>
        <v/>
      </c>
      <c r="BR50" s="125" t="str">
        <f t="shared" ca="1" si="14"/>
        <v/>
      </c>
      <c r="BS50" s="125" t="str">
        <f t="shared" ca="1" si="14"/>
        <v/>
      </c>
      <c r="BT50" s="125" t="str">
        <f t="shared" ca="1" si="14"/>
        <v/>
      </c>
      <c r="BU50" s="125" t="str">
        <f t="shared" ca="1" si="12"/>
        <v/>
      </c>
      <c r="BV50" s="125" t="str">
        <f t="shared" ca="1" si="12"/>
        <v/>
      </c>
    </row>
    <row r="51" spans="1:75" s="24" customFormat="1">
      <c r="A51" s="47"/>
      <c r="B51" s="47"/>
      <c r="C51" s="47"/>
      <c r="D51" s="47"/>
      <c r="E51" s="47"/>
      <c r="F51" s="47"/>
      <c r="G51" s="48"/>
      <c r="H51" s="129">
        <f t="shared" si="3"/>
        <v>0</v>
      </c>
      <c r="I51" s="45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45"/>
      <c r="U51" s="45"/>
      <c r="V51" s="45"/>
      <c r="W51" s="45"/>
      <c r="X51" s="45"/>
      <c r="Y51" s="45"/>
      <c r="Z51" s="45"/>
      <c r="AA51" s="45"/>
      <c r="AB51" s="45"/>
      <c r="AC51" s="45"/>
      <c r="AD51" s="45"/>
      <c r="AE51" s="45"/>
      <c r="AF51" s="45"/>
      <c r="AG51" s="46"/>
      <c r="AH51" s="130">
        <f t="shared" si="0"/>
        <v>0</v>
      </c>
      <c r="AI51" s="141">
        <f t="shared" ca="1" si="15"/>
        <v>0</v>
      </c>
      <c r="AJ51" s="139" t="e">
        <f t="shared" ca="1" si="4"/>
        <v>#REF!</v>
      </c>
      <c r="AK51" s="131" t="str">
        <f t="array" aca="1" ref="AK51" ca="1">IF(A51="","",IF((MAX(IF((INDIRECT("'["&amp;($A$1)&amp;"]"&amp;$B$1&amp;"'!$F$6:$F$979"))=$AH51,(INDIRECT("'["&amp;($A$1)&amp;"]"&amp;$B$1&amp;"'!$A$6:$A$979")))))=0/1/1900,
IF((MAX(IF((INDIRECT("'["&amp;($A$1)&amp;"]"&amp;$B$1-1&amp;"'!$F$6:$F$979"))=$AH51,(INDIRECT("'["&amp;($A$1)&amp;"]"&amp;$B$1-1&amp;"'!$A$6:$A$979")))))=0/1/1900,"&gt; 1 year",(MAX(IF((INDIRECT("'["&amp;($A$1)&amp;"]"&amp;$B$1-1&amp;"'!$F$6:$F$979"))=$AH51,(INDIRECT("'["&amp;($A$1)&amp;"]"&amp;$B$1-1&amp;"'!$A$6:$A$979")))))),
(MAX(IF((INDIRECT("'["&amp;($A$1)&amp;"]"&amp;$B$1&amp;"'!$F$6:$F$979"))=$AH51,(INDIRECT("'["&amp;($A$1)&amp;"]"&amp;$B$1&amp;"'!$A$6:$A$979")))))))</f>
        <v/>
      </c>
      <c r="AL51" s="132" t="str">
        <f t="shared" ref="AL51:BA59" ca="1" si="17">IFERROR(SUMIF((INDIRECT("'["&amp;($A$1)&amp;"]"&amp;AL$2&amp;"'!$F$6:$F$480")),$AH51,(INDIRECT("'["&amp;($A$1)&amp;"]"&amp;AL$2&amp;"'!$N$6:$N$480"))),"")</f>
        <v/>
      </c>
      <c r="AM51" s="132" t="str">
        <f t="shared" ca="1" si="17"/>
        <v/>
      </c>
      <c r="AN51" s="132" t="str">
        <f t="shared" ca="1" si="17"/>
        <v/>
      </c>
      <c r="AO51" s="132" t="str">
        <f t="shared" ca="1" si="17"/>
        <v/>
      </c>
      <c r="AP51" s="132" t="str">
        <f t="shared" ca="1" si="17"/>
        <v/>
      </c>
      <c r="AQ51" s="132">
        <f t="shared" ca="1" si="17"/>
        <v>0</v>
      </c>
      <c r="AR51" s="132" t="str">
        <f t="shared" ca="1" si="17"/>
        <v/>
      </c>
      <c r="AS51" s="132" t="str">
        <f t="shared" ca="1" si="17"/>
        <v/>
      </c>
      <c r="AT51" s="132" t="str">
        <f t="shared" ca="1" si="17"/>
        <v/>
      </c>
      <c r="AU51" s="132" t="str">
        <f t="shared" ca="1" si="17"/>
        <v/>
      </c>
      <c r="AV51" s="132" t="str">
        <f t="shared" ca="1" si="17"/>
        <v/>
      </c>
      <c r="AW51" s="132" t="str">
        <f t="shared" ca="1" si="17"/>
        <v/>
      </c>
      <c r="AX51" s="132" t="str">
        <f t="shared" ca="1" si="17"/>
        <v/>
      </c>
      <c r="AY51" s="132" t="str">
        <f t="shared" ca="1" si="17"/>
        <v/>
      </c>
      <c r="AZ51" s="132" t="str">
        <f t="shared" ca="1" si="17"/>
        <v/>
      </c>
      <c r="BA51" s="132" t="str">
        <f t="shared" ca="1" si="17"/>
        <v/>
      </c>
      <c r="BB51" s="132" t="str">
        <f t="shared" ca="1" si="16"/>
        <v/>
      </c>
      <c r="BC51" s="132" t="str">
        <f t="shared" ca="1" si="16"/>
        <v/>
      </c>
      <c r="BD51" s="132" t="str">
        <f t="shared" ca="1" si="16"/>
        <v/>
      </c>
      <c r="BE51" s="132" t="str">
        <f t="shared" ca="1" si="16"/>
        <v/>
      </c>
      <c r="BF51" s="132" t="str">
        <f t="shared" ca="1" si="16"/>
        <v/>
      </c>
      <c r="BG51" s="132" t="str">
        <f t="shared" ca="1" si="16"/>
        <v/>
      </c>
      <c r="BH51" s="132" t="str">
        <f t="shared" ca="1" si="16"/>
        <v/>
      </c>
      <c r="BI51" s="132" t="str">
        <f t="shared" ca="1" si="16"/>
        <v/>
      </c>
      <c r="BJ51" s="132" t="str">
        <f t="shared" ca="1" si="16"/>
        <v/>
      </c>
      <c r="BK51" s="132" t="str">
        <f t="shared" ca="1" si="16"/>
        <v/>
      </c>
      <c r="BL51" s="132" t="str">
        <f t="shared" ca="1" si="16"/>
        <v/>
      </c>
      <c r="BM51" s="132" t="str">
        <f t="shared" ca="1" si="16"/>
        <v/>
      </c>
      <c r="BN51" s="132" t="str">
        <f t="shared" ca="1" si="16"/>
        <v/>
      </c>
      <c r="BO51" s="132" t="str">
        <f t="shared" ca="1" si="16"/>
        <v/>
      </c>
      <c r="BP51" s="132" t="str">
        <f t="shared" ca="1" si="16"/>
        <v/>
      </c>
      <c r="BQ51" s="132" t="str">
        <f t="shared" ca="1" si="14"/>
        <v/>
      </c>
      <c r="BR51" s="132" t="str">
        <f t="shared" ca="1" si="14"/>
        <v/>
      </c>
      <c r="BS51" s="132" t="str">
        <f t="shared" ca="1" si="14"/>
        <v/>
      </c>
      <c r="BT51" s="132" t="str">
        <f t="shared" ca="1" si="14"/>
        <v/>
      </c>
      <c r="BU51" s="132" t="str">
        <f t="shared" ca="1" si="12"/>
        <v/>
      </c>
      <c r="BV51" s="132" t="str">
        <f t="shared" ca="1" si="12"/>
        <v/>
      </c>
    </row>
    <row r="52" spans="1:75">
      <c r="A52" s="118"/>
      <c r="B52" s="118"/>
      <c r="C52" s="118"/>
      <c r="D52" s="118"/>
      <c r="E52" s="118"/>
      <c r="F52" s="118"/>
      <c r="G52" s="120"/>
      <c r="H52" s="126">
        <f t="shared" si="3"/>
        <v>0</v>
      </c>
      <c r="I52" s="121"/>
      <c r="J52" s="121"/>
      <c r="K52" s="121"/>
      <c r="L52" s="121"/>
      <c r="M52" s="121"/>
      <c r="N52" s="121"/>
      <c r="O52" s="121"/>
      <c r="P52" s="121"/>
      <c r="Q52" s="121"/>
      <c r="R52" s="121"/>
      <c r="S52" s="121"/>
      <c r="T52" s="121"/>
      <c r="U52" s="121"/>
      <c r="V52" s="121"/>
      <c r="W52" s="121"/>
      <c r="X52" s="121"/>
      <c r="Y52" s="121"/>
      <c r="Z52" s="121"/>
      <c r="AA52" s="121"/>
      <c r="AB52" s="121"/>
      <c r="AC52" s="121"/>
      <c r="AD52" s="121"/>
      <c r="AE52" s="121"/>
      <c r="AF52" s="121"/>
      <c r="AG52" s="122"/>
      <c r="AH52" s="127">
        <f t="shared" si="0"/>
        <v>0</v>
      </c>
      <c r="AI52" s="140">
        <f t="shared" ca="1" si="15"/>
        <v>0</v>
      </c>
      <c r="AJ52" s="138" t="e">
        <f t="shared" ca="1" si="4"/>
        <v>#REF!</v>
      </c>
      <c r="AK52" s="128" t="str">
        <f t="array" aca="1" ref="AK52" ca="1">IF(A52="","",IF((MAX(IF((INDIRECT("'["&amp;($A$1)&amp;"]"&amp;$B$1&amp;"'!$F$6:$F$979"))=$AH52,(INDIRECT("'["&amp;($A$1)&amp;"]"&amp;$B$1&amp;"'!$A$6:$A$979")))))=0/1/1900,
IF((MAX(IF((INDIRECT("'["&amp;($A$1)&amp;"]"&amp;$B$1-1&amp;"'!$F$6:$F$979"))=$AH52,(INDIRECT("'["&amp;($A$1)&amp;"]"&amp;$B$1-1&amp;"'!$A$6:$A$979")))))=0/1/1900,"&gt; 1 year",(MAX(IF((INDIRECT("'["&amp;($A$1)&amp;"]"&amp;$B$1-1&amp;"'!$F$6:$F$979"))=$AH52,(INDIRECT("'["&amp;($A$1)&amp;"]"&amp;$B$1-1&amp;"'!$A$6:$A$979")))))),
(MAX(IF((INDIRECT("'["&amp;($A$1)&amp;"]"&amp;$B$1&amp;"'!$F$6:$F$979"))=$AH52,(INDIRECT("'["&amp;($A$1)&amp;"]"&amp;$B$1&amp;"'!$A$6:$A$979")))))))</f>
        <v/>
      </c>
      <c r="AL52" s="125" t="str">
        <f t="shared" ca="1" si="17"/>
        <v/>
      </c>
      <c r="AM52" s="125" t="str">
        <f t="shared" ca="1" si="17"/>
        <v/>
      </c>
      <c r="AN52" s="125" t="str">
        <f t="shared" ca="1" si="17"/>
        <v/>
      </c>
      <c r="AO52" s="125" t="str">
        <f t="shared" ca="1" si="17"/>
        <v/>
      </c>
      <c r="AP52" s="125" t="str">
        <f t="shared" ca="1" si="17"/>
        <v/>
      </c>
      <c r="AQ52" s="125">
        <f t="shared" ca="1" si="17"/>
        <v>0</v>
      </c>
      <c r="AR52" s="125" t="str">
        <f t="shared" ca="1" si="17"/>
        <v/>
      </c>
      <c r="AS52" s="125" t="str">
        <f t="shared" ca="1" si="17"/>
        <v/>
      </c>
      <c r="AT52" s="125" t="str">
        <f t="shared" ca="1" si="17"/>
        <v/>
      </c>
      <c r="AU52" s="125" t="str">
        <f t="shared" ca="1" si="17"/>
        <v/>
      </c>
      <c r="AV52" s="125" t="str">
        <f t="shared" ca="1" si="17"/>
        <v/>
      </c>
      <c r="AW52" s="125" t="str">
        <f t="shared" ca="1" si="17"/>
        <v/>
      </c>
      <c r="AX52" s="125" t="str">
        <f t="shared" ca="1" si="17"/>
        <v/>
      </c>
      <c r="AY52" s="125" t="str">
        <f t="shared" ca="1" si="17"/>
        <v/>
      </c>
      <c r="AZ52" s="125" t="str">
        <f t="shared" ca="1" si="17"/>
        <v/>
      </c>
      <c r="BA52" s="125" t="str">
        <f t="shared" ca="1" si="17"/>
        <v/>
      </c>
      <c r="BB52" s="125" t="str">
        <f t="shared" ca="1" si="16"/>
        <v/>
      </c>
      <c r="BC52" s="125" t="str">
        <f t="shared" ca="1" si="16"/>
        <v/>
      </c>
      <c r="BD52" s="125" t="str">
        <f t="shared" ca="1" si="16"/>
        <v/>
      </c>
      <c r="BE52" s="125" t="str">
        <f t="shared" ca="1" si="16"/>
        <v/>
      </c>
      <c r="BF52" s="125" t="str">
        <f t="shared" ca="1" si="16"/>
        <v/>
      </c>
      <c r="BG52" s="125" t="str">
        <f t="shared" ca="1" si="16"/>
        <v/>
      </c>
      <c r="BH52" s="125" t="str">
        <f t="shared" ca="1" si="16"/>
        <v/>
      </c>
      <c r="BI52" s="125" t="str">
        <f t="shared" ca="1" si="16"/>
        <v/>
      </c>
      <c r="BJ52" s="125" t="str">
        <f t="shared" ca="1" si="16"/>
        <v/>
      </c>
      <c r="BK52" s="125" t="str">
        <f t="shared" ca="1" si="16"/>
        <v/>
      </c>
      <c r="BL52" s="125" t="str">
        <f t="shared" ca="1" si="16"/>
        <v/>
      </c>
      <c r="BM52" s="125" t="str">
        <f t="shared" ca="1" si="16"/>
        <v/>
      </c>
      <c r="BN52" s="125" t="str">
        <f t="shared" ca="1" si="16"/>
        <v/>
      </c>
      <c r="BO52" s="125" t="str">
        <f t="shared" ca="1" si="16"/>
        <v/>
      </c>
      <c r="BP52" s="125" t="str">
        <f t="shared" ca="1" si="16"/>
        <v/>
      </c>
      <c r="BQ52" s="125" t="str">
        <f t="shared" ca="1" si="14"/>
        <v/>
      </c>
      <c r="BR52" s="125" t="str">
        <f t="shared" ca="1" si="14"/>
        <v/>
      </c>
      <c r="BS52" s="125" t="str">
        <f t="shared" ca="1" si="14"/>
        <v/>
      </c>
      <c r="BT52" s="125" t="str">
        <f t="shared" ca="1" si="14"/>
        <v/>
      </c>
      <c r="BU52" s="125" t="str">
        <f t="shared" ca="1" si="12"/>
        <v/>
      </c>
      <c r="BV52" s="125" t="str">
        <f t="shared" ca="1" si="12"/>
        <v/>
      </c>
    </row>
    <row r="53" spans="1:75" s="24" customFormat="1">
      <c r="A53" s="47"/>
      <c r="B53" s="47"/>
      <c r="C53" s="47"/>
      <c r="D53" s="47"/>
      <c r="E53" s="47"/>
      <c r="F53" s="47"/>
      <c r="G53" s="48"/>
      <c r="H53" s="129">
        <f t="shared" si="3"/>
        <v>0</v>
      </c>
      <c r="I53" s="45"/>
      <c r="J53" s="45"/>
      <c r="K53" s="45"/>
      <c r="L53" s="45"/>
      <c r="M53" s="45"/>
      <c r="N53" s="45"/>
      <c r="O53" s="45"/>
      <c r="P53" s="45"/>
      <c r="Q53" s="45"/>
      <c r="R53" s="45"/>
      <c r="S53" s="45"/>
      <c r="T53" s="45"/>
      <c r="U53" s="45"/>
      <c r="V53" s="45"/>
      <c r="W53" s="45"/>
      <c r="X53" s="45"/>
      <c r="Y53" s="45"/>
      <c r="Z53" s="45"/>
      <c r="AA53" s="45"/>
      <c r="AB53" s="45"/>
      <c r="AC53" s="45"/>
      <c r="AD53" s="45"/>
      <c r="AE53" s="45"/>
      <c r="AF53" s="45"/>
      <c r="AG53" s="46"/>
      <c r="AH53" s="130">
        <f t="shared" si="0"/>
        <v>0</v>
      </c>
      <c r="AI53" s="141">
        <f t="shared" ca="1" si="15"/>
        <v>0</v>
      </c>
      <c r="AJ53" s="139" t="e">
        <f t="shared" ca="1" si="4"/>
        <v>#REF!</v>
      </c>
      <c r="AK53" s="131" t="str">
        <f t="array" aca="1" ref="AK53" ca="1">IF(A53="","",IF((MAX(IF((INDIRECT("'["&amp;($A$1)&amp;"]"&amp;$B$1&amp;"'!$F$6:$F$979"))=$AH53,(INDIRECT("'["&amp;($A$1)&amp;"]"&amp;$B$1&amp;"'!$A$6:$A$979")))))=0/1/1900,
IF((MAX(IF((INDIRECT("'["&amp;($A$1)&amp;"]"&amp;$B$1-1&amp;"'!$F$6:$F$979"))=$AH53,(INDIRECT("'["&amp;($A$1)&amp;"]"&amp;$B$1-1&amp;"'!$A$6:$A$979")))))=0/1/1900,"&gt; 1 year",(MAX(IF((INDIRECT("'["&amp;($A$1)&amp;"]"&amp;$B$1-1&amp;"'!$F$6:$F$979"))=$AH53,(INDIRECT("'["&amp;($A$1)&amp;"]"&amp;$B$1-1&amp;"'!$A$6:$A$979")))))),
(MAX(IF((INDIRECT("'["&amp;($A$1)&amp;"]"&amp;$B$1&amp;"'!$F$6:$F$979"))=$AH53,(INDIRECT("'["&amp;($A$1)&amp;"]"&amp;$B$1&amp;"'!$A$6:$A$979")))))))</f>
        <v/>
      </c>
      <c r="AL53" s="132" t="str">
        <f t="shared" ca="1" si="17"/>
        <v/>
      </c>
      <c r="AM53" s="132" t="str">
        <f t="shared" ca="1" si="17"/>
        <v/>
      </c>
      <c r="AN53" s="132" t="str">
        <f t="shared" ca="1" si="17"/>
        <v/>
      </c>
      <c r="AO53" s="132" t="str">
        <f t="shared" ca="1" si="17"/>
        <v/>
      </c>
      <c r="AP53" s="132" t="str">
        <f t="shared" ca="1" si="17"/>
        <v/>
      </c>
      <c r="AQ53" s="132">
        <f t="shared" ca="1" si="17"/>
        <v>0</v>
      </c>
      <c r="AR53" s="132" t="str">
        <f t="shared" ca="1" si="17"/>
        <v/>
      </c>
      <c r="AS53" s="132" t="str">
        <f t="shared" ca="1" si="17"/>
        <v/>
      </c>
      <c r="AT53" s="132" t="str">
        <f t="shared" ca="1" si="17"/>
        <v/>
      </c>
      <c r="AU53" s="132" t="str">
        <f t="shared" ca="1" si="17"/>
        <v/>
      </c>
      <c r="AV53" s="132" t="str">
        <f t="shared" ca="1" si="17"/>
        <v/>
      </c>
      <c r="AW53" s="132" t="str">
        <f t="shared" ca="1" si="17"/>
        <v/>
      </c>
      <c r="AX53" s="132" t="str">
        <f t="shared" ca="1" si="17"/>
        <v/>
      </c>
      <c r="AY53" s="132" t="str">
        <f t="shared" ca="1" si="17"/>
        <v/>
      </c>
      <c r="AZ53" s="132" t="str">
        <f t="shared" ca="1" si="17"/>
        <v/>
      </c>
      <c r="BA53" s="132" t="str">
        <f t="shared" ca="1" si="17"/>
        <v/>
      </c>
      <c r="BB53" s="132" t="str">
        <f t="shared" ca="1" si="16"/>
        <v/>
      </c>
      <c r="BC53" s="132" t="str">
        <f t="shared" ca="1" si="16"/>
        <v/>
      </c>
      <c r="BD53" s="132" t="str">
        <f t="shared" ca="1" si="16"/>
        <v/>
      </c>
      <c r="BE53" s="132" t="str">
        <f t="shared" ca="1" si="16"/>
        <v/>
      </c>
      <c r="BF53" s="132" t="str">
        <f t="shared" ca="1" si="16"/>
        <v/>
      </c>
      <c r="BG53" s="132" t="str">
        <f t="shared" ca="1" si="16"/>
        <v/>
      </c>
      <c r="BH53" s="132" t="str">
        <f t="shared" ca="1" si="16"/>
        <v/>
      </c>
      <c r="BI53" s="132" t="str">
        <f t="shared" ca="1" si="16"/>
        <v/>
      </c>
      <c r="BJ53" s="132" t="str">
        <f t="shared" ca="1" si="16"/>
        <v/>
      </c>
      <c r="BK53" s="132" t="str">
        <f t="shared" ca="1" si="16"/>
        <v/>
      </c>
      <c r="BL53" s="132" t="str">
        <f t="shared" ca="1" si="16"/>
        <v/>
      </c>
      <c r="BM53" s="132" t="str">
        <f t="shared" ca="1" si="16"/>
        <v/>
      </c>
      <c r="BN53" s="132" t="str">
        <f t="shared" ca="1" si="16"/>
        <v/>
      </c>
      <c r="BO53" s="132" t="str">
        <f t="shared" ca="1" si="16"/>
        <v/>
      </c>
      <c r="BP53" s="132" t="str">
        <f t="shared" ca="1" si="16"/>
        <v/>
      </c>
      <c r="BQ53" s="132" t="str">
        <f t="shared" ca="1" si="14"/>
        <v/>
      </c>
      <c r="BR53" s="132" t="str">
        <f t="shared" ca="1" si="14"/>
        <v/>
      </c>
      <c r="BS53" s="132" t="str">
        <f t="shared" ca="1" si="14"/>
        <v/>
      </c>
      <c r="BT53" s="132" t="str">
        <f t="shared" ref="BT53:BV53" ca="1" si="18">IFERROR(SUMIF((INDIRECT("'["&amp;($A$1)&amp;"]"&amp;BT$2&amp;"'!$F$6:$F$480")),$AH53,(INDIRECT("'["&amp;($A$1)&amp;"]"&amp;BT$2&amp;"'!$N$6:$N$480"))),"")</f>
        <v/>
      </c>
      <c r="BU53" s="132" t="str">
        <f t="shared" ca="1" si="18"/>
        <v/>
      </c>
      <c r="BV53" s="132" t="str">
        <f t="shared" ca="1" si="18"/>
        <v/>
      </c>
    </row>
    <row r="54" spans="1:75">
      <c r="A54" s="118"/>
      <c r="B54" s="118"/>
      <c r="C54" s="118"/>
      <c r="D54" s="118"/>
      <c r="E54" s="118"/>
      <c r="F54" s="118"/>
      <c r="G54" s="120"/>
      <c r="H54" s="126">
        <f t="shared" si="3"/>
        <v>0</v>
      </c>
      <c r="I54" s="121"/>
      <c r="J54" s="121"/>
      <c r="K54" s="121"/>
      <c r="L54" s="121"/>
      <c r="M54" s="121"/>
      <c r="N54" s="121"/>
      <c r="O54" s="121"/>
      <c r="P54" s="121"/>
      <c r="Q54" s="121"/>
      <c r="R54" s="121"/>
      <c r="S54" s="121"/>
      <c r="T54" s="121"/>
      <c r="U54" s="121"/>
      <c r="V54" s="121"/>
      <c r="W54" s="121"/>
      <c r="X54" s="121"/>
      <c r="Y54" s="121"/>
      <c r="Z54" s="121"/>
      <c r="AA54" s="121"/>
      <c r="AB54" s="121"/>
      <c r="AC54" s="121"/>
      <c r="AD54" s="121"/>
      <c r="AE54" s="121"/>
      <c r="AF54" s="121"/>
      <c r="AG54" s="122"/>
      <c r="AH54" s="127">
        <f t="shared" si="0"/>
        <v>0</v>
      </c>
      <c r="AI54" s="140">
        <f t="shared" ca="1" si="15"/>
        <v>0</v>
      </c>
      <c r="AJ54" s="138" t="e">
        <f t="shared" ca="1" si="4"/>
        <v>#REF!</v>
      </c>
      <c r="AK54" s="128" t="str">
        <f t="array" aca="1" ref="AK54" ca="1">IF(A54="","",IF((MAX(IF((INDIRECT("'["&amp;($A$1)&amp;"]"&amp;$B$1&amp;"'!$F$6:$F$979"))=$AH54,(INDIRECT("'["&amp;($A$1)&amp;"]"&amp;$B$1&amp;"'!$A$6:$A$979")))))=0/1/1900,
IF((MAX(IF((INDIRECT("'["&amp;($A$1)&amp;"]"&amp;$B$1-1&amp;"'!$F$6:$F$979"))=$AH54,(INDIRECT("'["&amp;($A$1)&amp;"]"&amp;$B$1-1&amp;"'!$A$6:$A$979")))))=0/1/1900,"&gt; 1 year",(MAX(IF((INDIRECT("'["&amp;($A$1)&amp;"]"&amp;$B$1-1&amp;"'!$F$6:$F$979"))=$AH54,(INDIRECT("'["&amp;($A$1)&amp;"]"&amp;$B$1-1&amp;"'!$A$6:$A$979")))))),
(MAX(IF((INDIRECT("'["&amp;($A$1)&amp;"]"&amp;$B$1&amp;"'!$F$6:$F$979"))=$AH54,(INDIRECT("'["&amp;($A$1)&amp;"]"&amp;$B$1&amp;"'!$A$6:$A$979")))))))</f>
        <v/>
      </c>
      <c r="AL54" s="125" t="str">
        <f t="shared" ca="1" si="17"/>
        <v/>
      </c>
      <c r="AM54" s="125" t="str">
        <f t="shared" ca="1" si="17"/>
        <v/>
      </c>
      <c r="AN54" s="125" t="str">
        <f t="shared" ca="1" si="17"/>
        <v/>
      </c>
      <c r="AO54" s="125" t="str">
        <f t="shared" ca="1" si="17"/>
        <v/>
      </c>
      <c r="AP54" s="125" t="str">
        <f t="shared" ca="1" si="17"/>
        <v/>
      </c>
      <c r="AQ54" s="125">
        <f t="shared" ca="1" si="17"/>
        <v>0</v>
      </c>
      <c r="AR54" s="125" t="str">
        <f t="shared" ca="1" si="17"/>
        <v/>
      </c>
      <c r="AS54" s="125" t="str">
        <f t="shared" ca="1" si="17"/>
        <v/>
      </c>
      <c r="AT54" s="125" t="str">
        <f t="shared" ca="1" si="17"/>
        <v/>
      </c>
      <c r="AU54" s="125" t="str">
        <f t="shared" ca="1" si="17"/>
        <v/>
      </c>
      <c r="AV54" s="125" t="str">
        <f t="shared" ca="1" si="17"/>
        <v/>
      </c>
      <c r="AW54" s="125" t="str">
        <f t="shared" ca="1" si="17"/>
        <v/>
      </c>
      <c r="AX54" s="125" t="str">
        <f t="shared" ca="1" si="17"/>
        <v/>
      </c>
      <c r="AY54" s="125" t="str">
        <f t="shared" ca="1" si="17"/>
        <v/>
      </c>
      <c r="AZ54" s="125" t="str">
        <f t="shared" ca="1" si="17"/>
        <v/>
      </c>
      <c r="BA54" s="125" t="str">
        <f t="shared" ca="1" si="17"/>
        <v/>
      </c>
      <c r="BB54" s="125" t="str">
        <f t="shared" ca="1" si="16"/>
        <v/>
      </c>
      <c r="BC54" s="125" t="str">
        <f t="shared" ca="1" si="16"/>
        <v/>
      </c>
      <c r="BD54" s="125" t="str">
        <f t="shared" ca="1" si="16"/>
        <v/>
      </c>
      <c r="BE54" s="125" t="str">
        <f t="shared" ca="1" si="16"/>
        <v/>
      </c>
      <c r="BF54" s="125" t="str">
        <f t="shared" ca="1" si="16"/>
        <v/>
      </c>
      <c r="BG54" s="125" t="str">
        <f t="shared" ca="1" si="16"/>
        <v/>
      </c>
      <c r="BH54" s="125" t="str">
        <f t="shared" ca="1" si="16"/>
        <v/>
      </c>
      <c r="BI54" s="125" t="str">
        <f t="shared" ca="1" si="16"/>
        <v/>
      </c>
      <c r="BJ54" s="125" t="str">
        <f t="shared" ca="1" si="16"/>
        <v/>
      </c>
      <c r="BK54" s="125" t="str">
        <f t="shared" ca="1" si="16"/>
        <v/>
      </c>
      <c r="BL54" s="125" t="str">
        <f t="shared" ca="1" si="16"/>
        <v/>
      </c>
      <c r="BM54" s="125" t="str">
        <f t="shared" ca="1" si="16"/>
        <v/>
      </c>
      <c r="BN54" s="125" t="str">
        <f t="shared" ca="1" si="16"/>
        <v/>
      </c>
      <c r="BO54" s="125" t="str">
        <f t="shared" ca="1" si="16"/>
        <v/>
      </c>
      <c r="BP54" s="125" t="str">
        <f t="shared" ca="1" si="16"/>
        <v/>
      </c>
      <c r="BQ54" s="125" t="str">
        <f t="shared" ref="BQ54:BV59" ca="1" si="19">IFERROR(SUMIF((INDIRECT("'["&amp;($A$1)&amp;"]"&amp;BQ$2&amp;"'!$F$6:$F$480")),$AH54,(INDIRECT("'["&amp;($A$1)&amp;"]"&amp;BQ$2&amp;"'!$N$6:$N$480"))),"")</f>
        <v/>
      </c>
      <c r="BR54" s="125" t="str">
        <f t="shared" ca="1" si="19"/>
        <v/>
      </c>
      <c r="BS54" s="125" t="str">
        <f t="shared" ca="1" si="19"/>
        <v/>
      </c>
      <c r="BT54" s="125" t="str">
        <f t="shared" ca="1" si="19"/>
        <v/>
      </c>
      <c r="BU54" s="125" t="str">
        <f t="shared" ca="1" si="19"/>
        <v/>
      </c>
      <c r="BV54" s="125" t="str">
        <f t="shared" ca="1" si="19"/>
        <v/>
      </c>
    </row>
    <row r="55" spans="1:75" s="24" customFormat="1">
      <c r="A55" s="47"/>
      <c r="B55" s="47"/>
      <c r="C55" s="47"/>
      <c r="D55" s="47"/>
      <c r="E55" s="47"/>
      <c r="F55" s="47"/>
      <c r="G55" s="48"/>
      <c r="H55" s="129">
        <f t="shared" si="3"/>
        <v>0</v>
      </c>
      <c r="I55" s="45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45"/>
      <c r="W55" s="45"/>
      <c r="X55" s="45"/>
      <c r="Y55" s="45"/>
      <c r="Z55" s="45"/>
      <c r="AA55" s="45"/>
      <c r="AB55" s="45"/>
      <c r="AC55" s="45"/>
      <c r="AD55" s="45"/>
      <c r="AE55" s="45"/>
      <c r="AF55" s="45"/>
      <c r="AG55" s="46"/>
      <c r="AH55" s="130">
        <f t="shared" si="0"/>
        <v>0</v>
      </c>
      <c r="AI55" s="141">
        <f t="shared" ca="1" si="15"/>
        <v>0</v>
      </c>
      <c r="AJ55" s="139" t="e">
        <f t="shared" ca="1" si="4"/>
        <v>#REF!</v>
      </c>
      <c r="AK55" s="131" t="str">
        <f t="array" aca="1" ref="AK55" ca="1">IF(A55="","",IF((MAX(IF((INDIRECT("'["&amp;($A$1)&amp;"]"&amp;$B$1&amp;"'!$F$6:$F$979"))=$AH55,(INDIRECT("'["&amp;($A$1)&amp;"]"&amp;$B$1&amp;"'!$A$6:$A$979")))))=0/1/1900,
IF((MAX(IF((INDIRECT("'["&amp;($A$1)&amp;"]"&amp;$B$1-1&amp;"'!$F$6:$F$979"))=$AH55,(INDIRECT("'["&amp;($A$1)&amp;"]"&amp;$B$1-1&amp;"'!$A$6:$A$979")))))=0/1/1900,"&gt; 1 year",(MAX(IF((INDIRECT("'["&amp;($A$1)&amp;"]"&amp;$B$1-1&amp;"'!$F$6:$F$979"))=$AH55,(INDIRECT("'["&amp;($A$1)&amp;"]"&amp;$B$1-1&amp;"'!$A$6:$A$979")))))),
(MAX(IF((INDIRECT("'["&amp;($A$1)&amp;"]"&amp;$B$1&amp;"'!$F$6:$F$979"))=$AH55,(INDIRECT("'["&amp;($A$1)&amp;"]"&amp;$B$1&amp;"'!$A$6:$A$979")))))))</f>
        <v/>
      </c>
      <c r="AL55" s="132" t="str">
        <f t="shared" ca="1" si="17"/>
        <v/>
      </c>
      <c r="AM55" s="132" t="str">
        <f t="shared" ca="1" si="17"/>
        <v/>
      </c>
      <c r="AN55" s="132" t="str">
        <f t="shared" ca="1" si="17"/>
        <v/>
      </c>
      <c r="AO55" s="132" t="str">
        <f t="shared" ca="1" si="17"/>
        <v/>
      </c>
      <c r="AP55" s="132" t="str">
        <f t="shared" ca="1" si="17"/>
        <v/>
      </c>
      <c r="AQ55" s="132">
        <f t="shared" ca="1" si="17"/>
        <v>0</v>
      </c>
      <c r="AR55" s="132" t="str">
        <f t="shared" ca="1" si="17"/>
        <v/>
      </c>
      <c r="AS55" s="132" t="str">
        <f t="shared" ca="1" si="17"/>
        <v/>
      </c>
      <c r="AT55" s="132" t="str">
        <f t="shared" ca="1" si="17"/>
        <v/>
      </c>
      <c r="AU55" s="132" t="str">
        <f t="shared" ca="1" si="17"/>
        <v/>
      </c>
      <c r="AV55" s="132" t="str">
        <f t="shared" ca="1" si="17"/>
        <v/>
      </c>
      <c r="AW55" s="132" t="str">
        <f t="shared" ca="1" si="17"/>
        <v/>
      </c>
      <c r="AX55" s="132" t="str">
        <f t="shared" ca="1" si="17"/>
        <v/>
      </c>
      <c r="AY55" s="132" t="str">
        <f t="shared" ca="1" si="17"/>
        <v/>
      </c>
      <c r="AZ55" s="132" t="str">
        <f t="shared" ca="1" si="17"/>
        <v/>
      </c>
      <c r="BA55" s="132" t="str">
        <f t="shared" ca="1" si="17"/>
        <v/>
      </c>
      <c r="BB55" s="132" t="str">
        <f t="shared" ca="1" si="16"/>
        <v/>
      </c>
      <c r="BC55" s="132" t="str">
        <f t="shared" ca="1" si="16"/>
        <v/>
      </c>
      <c r="BD55" s="132" t="str">
        <f t="shared" ca="1" si="16"/>
        <v/>
      </c>
      <c r="BE55" s="132" t="str">
        <f t="shared" ca="1" si="16"/>
        <v/>
      </c>
      <c r="BF55" s="132" t="str">
        <f t="shared" ca="1" si="16"/>
        <v/>
      </c>
      <c r="BG55" s="132" t="str">
        <f t="shared" ca="1" si="16"/>
        <v/>
      </c>
      <c r="BH55" s="132" t="str">
        <f t="shared" ca="1" si="16"/>
        <v/>
      </c>
      <c r="BI55" s="132" t="str">
        <f t="shared" ca="1" si="16"/>
        <v/>
      </c>
      <c r="BJ55" s="132" t="str">
        <f t="shared" ca="1" si="16"/>
        <v/>
      </c>
      <c r="BK55" s="132" t="str">
        <f t="shared" ca="1" si="16"/>
        <v/>
      </c>
      <c r="BL55" s="132" t="str">
        <f t="shared" ca="1" si="16"/>
        <v/>
      </c>
      <c r="BM55" s="132" t="str">
        <f t="shared" ca="1" si="16"/>
        <v/>
      </c>
      <c r="BN55" s="132" t="str">
        <f t="shared" ca="1" si="16"/>
        <v/>
      </c>
      <c r="BO55" s="132" t="str">
        <f t="shared" ca="1" si="16"/>
        <v/>
      </c>
      <c r="BP55" s="132" t="str">
        <f t="shared" ca="1" si="16"/>
        <v/>
      </c>
      <c r="BQ55" s="132" t="str">
        <f t="shared" ca="1" si="19"/>
        <v/>
      </c>
      <c r="BR55" s="132" t="str">
        <f t="shared" ca="1" si="19"/>
        <v/>
      </c>
      <c r="BS55" s="132" t="str">
        <f t="shared" ca="1" si="19"/>
        <v/>
      </c>
      <c r="BT55" s="132" t="str">
        <f t="shared" ca="1" si="19"/>
        <v/>
      </c>
      <c r="BU55" s="132" t="str">
        <f t="shared" ca="1" si="19"/>
        <v/>
      </c>
      <c r="BV55" s="132" t="str">
        <f t="shared" ca="1" si="19"/>
        <v/>
      </c>
    </row>
    <row r="56" spans="1:75">
      <c r="A56" s="118"/>
      <c r="B56" s="118"/>
      <c r="C56" s="118"/>
      <c r="D56" s="118"/>
      <c r="E56" s="118"/>
      <c r="F56" s="118"/>
      <c r="G56" s="120"/>
      <c r="H56" s="126">
        <f t="shared" si="3"/>
        <v>0</v>
      </c>
      <c r="I56" s="121"/>
      <c r="J56" s="121"/>
      <c r="K56" s="121"/>
      <c r="L56" s="121"/>
      <c r="M56" s="121"/>
      <c r="N56" s="121"/>
      <c r="O56" s="121"/>
      <c r="P56" s="121"/>
      <c r="Q56" s="121"/>
      <c r="R56" s="121"/>
      <c r="S56" s="121"/>
      <c r="T56" s="121"/>
      <c r="U56" s="121"/>
      <c r="V56" s="121"/>
      <c r="W56" s="121"/>
      <c r="X56" s="121"/>
      <c r="Y56" s="121"/>
      <c r="Z56" s="121"/>
      <c r="AA56" s="121"/>
      <c r="AB56" s="121"/>
      <c r="AC56" s="121"/>
      <c r="AD56" s="121"/>
      <c r="AE56" s="121"/>
      <c r="AF56" s="121"/>
      <c r="AG56" s="122"/>
      <c r="AH56" s="127">
        <f t="shared" si="0"/>
        <v>0</v>
      </c>
      <c r="AI56" s="140">
        <f t="shared" ca="1" si="15"/>
        <v>0</v>
      </c>
      <c r="AJ56" s="138" t="e">
        <f t="shared" ca="1" si="4"/>
        <v>#REF!</v>
      </c>
      <c r="AK56" s="128" t="str">
        <f t="array" aca="1" ref="AK56" ca="1">IF(A56="","",IF((MAX(IF((INDIRECT("'["&amp;($A$1)&amp;"]"&amp;$B$1&amp;"'!$F$6:$F$979"))=$AH56,(INDIRECT("'["&amp;($A$1)&amp;"]"&amp;$B$1&amp;"'!$A$6:$A$979")))))=0/1/1900,
IF((MAX(IF((INDIRECT("'["&amp;($A$1)&amp;"]"&amp;$B$1-1&amp;"'!$F$6:$F$979"))=$AH56,(INDIRECT("'["&amp;($A$1)&amp;"]"&amp;$B$1-1&amp;"'!$A$6:$A$979")))))=0/1/1900,"&gt; 1 year",(MAX(IF((INDIRECT("'["&amp;($A$1)&amp;"]"&amp;$B$1-1&amp;"'!$F$6:$F$979"))=$AH56,(INDIRECT("'["&amp;($A$1)&amp;"]"&amp;$B$1-1&amp;"'!$A$6:$A$979")))))),
(MAX(IF((INDIRECT("'["&amp;($A$1)&amp;"]"&amp;$B$1&amp;"'!$F$6:$F$979"))=$AH56,(INDIRECT("'["&amp;($A$1)&amp;"]"&amp;$B$1&amp;"'!$A$6:$A$979")))))))</f>
        <v/>
      </c>
      <c r="AL56" s="125" t="str">
        <f t="shared" ca="1" si="17"/>
        <v/>
      </c>
      <c r="AM56" s="125" t="str">
        <f t="shared" ca="1" si="17"/>
        <v/>
      </c>
      <c r="AN56" s="125" t="str">
        <f t="shared" ca="1" si="17"/>
        <v/>
      </c>
      <c r="AO56" s="125" t="str">
        <f t="shared" ca="1" si="17"/>
        <v/>
      </c>
      <c r="AP56" s="125" t="str">
        <f t="shared" ca="1" si="17"/>
        <v/>
      </c>
      <c r="AQ56" s="125">
        <f t="shared" ca="1" si="17"/>
        <v>0</v>
      </c>
      <c r="AR56" s="125" t="str">
        <f t="shared" ca="1" si="17"/>
        <v/>
      </c>
      <c r="AS56" s="125" t="str">
        <f t="shared" ca="1" si="17"/>
        <v/>
      </c>
      <c r="AT56" s="125" t="str">
        <f t="shared" ca="1" si="17"/>
        <v/>
      </c>
      <c r="AU56" s="125" t="str">
        <f t="shared" ca="1" si="17"/>
        <v/>
      </c>
      <c r="AV56" s="125" t="str">
        <f t="shared" ca="1" si="17"/>
        <v/>
      </c>
      <c r="AW56" s="125" t="str">
        <f t="shared" ca="1" si="17"/>
        <v/>
      </c>
      <c r="AX56" s="125" t="str">
        <f t="shared" ca="1" si="17"/>
        <v/>
      </c>
      <c r="AY56" s="125" t="str">
        <f t="shared" ca="1" si="17"/>
        <v/>
      </c>
      <c r="AZ56" s="125" t="str">
        <f t="shared" ca="1" si="17"/>
        <v/>
      </c>
      <c r="BA56" s="125" t="str">
        <f t="shared" ca="1" si="17"/>
        <v/>
      </c>
      <c r="BB56" s="125" t="str">
        <f t="shared" ca="1" si="16"/>
        <v/>
      </c>
      <c r="BC56" s="125" t="str">
        <f t="shared" ca="1" si="16"/>
        <v/>
      </c>
      <c r="BD56" s="125" t="str">
        <f t="shared" ca="1" si="16"/>
        <v/>
      </c>
      <c r="BE56" s="125" t="str">
        <f t="shared" ca="1" si="16"/>
        <v/>
      </c>
      <c r="BF56" s="125" t="str">
        <f t="shared" ca="1" si="16"/>
        <v/>
      </c>
      <c r="BG56" s="125" t="str">
        <f t="shared" ca="1" si="16"/>
        <v/>
      </c>
      <c r="BH56" s="125" t="str">
        <f t="shared" ca="1" si="16"/>
        <v/>
      </c>
      <c r="BI56" s="125" t="str">
        <f t="shared" ca="1" si="16"/>
        <v/>
      </c>
      <c r="BJ56" s="125" t="str">
        <f t="shared" ca="1" si="16"/>
        <v/>
      </c>
      <c r="BK56" s="125" t="str">
        <f t="shared" ca="1" si="16"/>
        <v/>
      </c>
      <c r="BL56" s="125" t="str">
        <f t="shared" ca="1" si="16"/>
        <v/>
      </c>
      <c r="BM56" s="125" t="str">
        <f t="shared" ca="1" si="16"/>
        <v/>
      </c>
      <c r="BN56" s="125" t="str">
        <f t="shared" ca="1" si="16"/>
        <v/>
      </c>
      <c r="BO56" s="125" t="str">
        <f t="shared" ca="1" si="16"/>
        <v/>
      </c>
      <c r="BP56" s="125" t="str">
        <f t="shared" ca="1" si="16"/>
        <v/>
      </c>
      <c r="BQ56" s="125" t="str">
        <f t="shared" ca="1" si="19"/>
        <v/>
      </c>
      <c r="BR56" s="125" t="str">
        <f t="shared" ca="1" si="19"/>
        <v/>
      </c>
      <c r="BS56" s="125" t="str">
        <f t="shared" ca="1" si="19"/>
        <v/>
      </c>
      <c r="BT56" s="125" t="str">
        <f t="shared" ca="1" si="19"/>
        <v/>
      </c>
      <c r="BU56" s="125" t="str">
        <f t="shared" ca="1" si="19"/>
        <v/>
      </c>
      <c r="BV56" s="125" t="str">
        <f t="shared" ca="1" si="19"/>
        <v/>
      </c>
    </row>
    <row r="57" spans="1:75" s="24" customFormat="1">
      <c r="A57" s="47"/>
      <c r="B57" s="47"/>
      <c r="C57" s="47"/>
      <c r="D57" s="47"/>
      <c r="E57" s="47"/>
      <c r="F57" s="47"/>
      <c r="G57" s="48"/>
      <c r="H57" s="129">
        <f t="shared" si="3"/>
        <v>0</v>
      </c>
      <c r="I57" s="45"/>
      <c r="J57" s="45"/>
      <c r="K57" s="45"/>
      <c r="L57" s="45"/>
      <c r="M57" s="45"/>
      <c r="N57" s="45"/>
      <c r="O57" s="45"/>
      <c r="P57" s="45"/>
      <c r="Q57" s="45"/>
      <c r="R57" s="45"/>
      <c r="S57" s="45"/>
      <c r="T57" s="45"/>
      <c r="U57" s="45"/>
      <c r="V57" s="45"/>
      <c r="W57" s="45"/>
      <c r="X57" s="45"/>
      <c r="Y57" s="45"/>
      <c r="Z57" s="45"/>
      <c r="AA57" s="45"/>
      <c r="AB57" s="45"/>
      <c r="AC57" s="45"/>
      <c r="AD57" s="45"/>
      <c r="AE57" s="45"/>
      <c r="AF57" s="45"/>
      <c r="AG57" s="46"/>
      <c r="AH57" s="130">
        <f t="shared" si="0"/>
        <v>0</v>
      </c>
      <c r="AI57" s="141">
        <f t="shared" ca="1" si="15"/>
        <v>0</v>
      </c>
      <c r="AJ57" s="139" t="e">
        <f t="shared" ca="1" si="4"/>
        <v>#REF!</v>
      </c>
      <c r="AK57" s="131" t="str">
        <f t="array" aca="1" ref="AK57" ca="1">IF(A57="","",IF((MAX(IF((INDIRECT("'["&amp;($A$1)&amp;"]"&amp;$B$1&amp;"'!$F$6:$F$979"))=$AH57,(INDIRECT("'["&amp;($A$1)&amp;"]"&amp;$B$1&amp;"'!$A$6:$A$979")))))=0/1/1900,
IF((MAX(IF((INDIRECT("'["&amp;($A$1)&amp;"]"&amp;$B$1-1&amp;"'!$F$6:$F$979"))=$AH57,(INDIRECT("'["&amp;($A$1)&amp;"]"&amp;$B$1-1&amp;"'!$A$6:$A$979")))))=0/1/1900,"&gt; 1 year",(MAX(IF((INDIRECT("'["&amp;($A$1)&amp;"]"&amp;$B$1-1&amp;"'!$F$6:$F$979"))=$AH57,(INDIRECT("'["&amp;($A$1)&amp;"]"&amp;$B$1-1&amp;"'!$A$6:$A$979")))))),
(MAX(IF((INDIRECT("'["&amp;($A$1)&amp;"]"&amp;$B$1&amp;"'!$F$6:$F$979"))=$AH57,(INDIRECT("'["&amp;($A$1)&amp;"]"&amp;$B$1&amp;"'!$A$6:$A$979")))))))</f>
        <v/>
      </c>
      <c r="AL57" s="132" t="str">
        <f t="shared" ca="1" si="17"/>
        <v/>
      </c>
      <c r="AM57" s="132" t="str">
        <f t="shared" ca="1" si="17"/>
        <v/>
      </c>
      <c r="AN57" s="132" t="str">
        <f t="shared" ca="1" si="17"/>
        <v/>
      </c>
      <c r="AO57" s="132" t="str">
        <f t="shared" ca="1" si="17"/>
        <v/>
      </c>
      <c r="AP57" s="132" t="str">
        <f t="shared" ca="1" si="17"/>
        <v/>
      </c>
      <c r="AQ57" s="132">
        <f t="shared" ca="1" si="17"/>
        <v>0</v>
      </c>
      <c r="AR57" s="132" t="str">
        <f t="shared" ca="1" si="17"/>
        <v/>
      </c>
      <c r="AS57" s="132" t="str">
        <f t="shared" ca="1" si="17"/>
        <v/>
      </c>
      <c r="AT57" s="132" t="str">
        <f t="shared" ca="1" si="17"/>
        <v/>
      </c>
      <c r="AU57" s="132" t="str">
        <f t="shared" ca="1" si="17"/>
        <v/>
      </c>
      <c r="AV57" s="132" t="str">
        <f t="shared" ca="1" si="17"/>
        <v/>
      </c>
      <c r="AW57" s="132" t="str">
        <f t="shared" ca="1" si="17"/>
        <v/>
      </c>
      <c r="AX57" s="132" t="str">
        <f t="shared" ca="1" si="17"/>
        <v/>
      </c>
      <c r="AY57" s="132" t="str">
        <f t="shared" ca="1" si="17"/>
        <v/>
      </c>
      <c r="AZ57" s="132" t="str">
        <f t="shared" ca="1" si="17"/>
        <v/>
      </c>
      <c r="BA57" s="132" t="str">
        <f t="shared" ca="1" si="17"/>
        <v/>
      </c>
      <c r="BB57" s="132" t="str">
        <f t="shared" ca="1" si="16"/>
        <v/>
      </c>
      <c r="BC57" s="132" t="str">
        <f t="shared" ca="1" si="16"/>
        <v/>
      </c>
      <c r="BD57" s="132" t="str">
        <f t="shared" ca="1" si="16"/>
        <v/>
      </c>
      <c r="BE57" s="132" t="str">
        <f t="shared" ca="1" si="16"/>
        <v/>
      </c>
      <c r="BF57" s="132" t="str">
        <f t="shared" ca="1" si="16"/>
        <v/>
      </c>
      <c r="BG57" s="132" t="str">
        <f t="shared" ca="1" si="16"/>
        <v/>
      </c>
      <c r="BH57" s="132" t="str">
        <f t="shared" ca="1" si="16"/>
        <v/>
      </c>
      <c r="BI57" s="132" t="str">
        <f t="shared" ca="1" si="16"/>
        <v/>
      </c>
      <c r="BJ57" s="132" t="str">
        <f t="shared" ca="1" si="16"/>
        <v/>
      </c>
      <c r="BK57" s="132" t="str">
        <f t="shared" ca="1" si="16"/>
        <v/>
      </c>
      <c r="BL57" s="132" t="str">
        <f t="shared" ca="1" si="16"/>
        <v/>
      </c>
      <c r="BM57" s="132" t="str">
        <f t="shared" ca="1" si="16"/>
        <v/>
      </c>
      <c r="BN57" s="132" t="str">
        <f t="shared" ca="1" si="16"/>
        <v/>
      </c>
      <c r="BO57" s="132" t="str">
        <f t="shared" ca="1" si="16"/>
        <v/>
      </c>
      <c r="BP57" s="132" t="str">
        <f t="shared" ca="1" si="16"/>
        <v/>
      </c>
      <c r="BQ57" s="132" t="str">
        <f t="shared" ca="1" si="19"/>
        <v/>
      </c>
      <c r="BR57" s="132" t="str">
        <f t="shared" ca="1" si="19"/>
        <v/>
      </c>
      <c r="BS57" s="132" t="str">
        <f t="shared" ca="1" si="19"/>
        <v/>
      </c>
      <c r="BT57" s="132" t="str">
        <f t="shared" ca="1" si="19"/>
        <v/>
      </c>
      <c r="BU57" s="132" t="str">
        <f t="shared" ca="1" si="19"/>
        <v/>
      </c>
      <c r="BV57" s="132" t="str">
        <f t="shared" ca="1" si="19"/>
        <v/>
      </c>
    </row>
    <row r="58" spans="1:75">
      <c r="A58" s="118"/>
      <c r="B58" s="118"/>
      <c r="C58" s="118"/>
      <c r="D58" s="118"/>
      <c r="E58" s="118"/>
      <c r="F58" s="118"/>
      <c r="G58" s="120"/>
      <c r="H58" s="126">
        <f t="shared" si="3"/>
        <v>0</v>
      </c>
      <c r="I58" s="121"/>
      <c r="J58" s="121"/>
      <c r="K58" s="121"/>
      <c r="L58" s="121"/>
      <c r="M58" s="121"/>
      <c r="N58" s="121"/>
      <c r="O58" s="121"/>
      <c r="P58" s="121"/>
      <c r="Q58" s="121"/>
      <c r="R58" s="121"/>
      <c r="S58" s="121"/>
      <c r="T58" s="121"/>
      <c r="U58" s="121"/>
      <c r="V58" s="121"/>
      <c r="W58" s="121"/>
      <c r="X58" s="121"/>
      <c r="Y58" s="121"/>
      <c r="Z58" s="121"/>
      <c r="AA58" s="121"/>
      <c r="AB58" s="121"/>
      <c r="AC58" s="121"/>
      <c r="AD58" s="121"/>
      <c r="AE58" s="121"/>
      <c r="AF58" s="121"/>
      <c r="AG58" s="122"/>
      <c r="AH58" s="127">
        <f t="shared" si="0"/>
        <v>0</v>
      </c>
      <c r="AI58" s="140">
        <f t="shared" ca="1" si="15"/>
        <v>0</v>
      </c>
      <c r="AJ58" s="138" t="e">
        <f t="shared" ca="1" si="4"/>
        <v>#REF!</v>
      </c>
      <c r="AK58" s="128" t="str">
        <f t="array" aca="1" ref="AK58" ca="1">IF(A58="","",IF((MAX(IF((INDIRECT("'["&amp;($A$1)&amp;"]"&amp;$B$1&amp;"'!$F$6:$F$979"))=$AH58,(INDIRECT("'["&amp;($A$1)&amp;"]"&amp;$B$1&amp;"'!$A$6:$A$979")))))=0/1/1900,
IF((MAX(IF((INDIRECT("'["&amp;($A$1)&amp;"]"&amp;$B$1-1&amp;"'!$F$6:$F$979"))=$AH58,(INDIRECT("'["&amp;($A$1)&amp;"]"&amp;$B$1-1&amp;"'!$A$6:$A$979")))))=0/1/1900,"&gt; 1 year",(MAX(IF((INDIRECT("'["&amp;($A$1)&amp;"]"&amp;$B$1-1&amp;"'!$F$6:$F$979"))=$AH58,(INDIRECT("'["&amp;($A$1)&amp;"]"&amp;$B$1-1&amp;"'!$A$6:$A$979")))))),
(MAX(IF((INDIRECT("'["&amp;($A$1)&amp;"]"&amp;$B$1&amp;"'!$F$6:$F$979"))=$AH58,(INDIRECT("'["&amp;($A$1)&amp;"]"&amp;$B$1&amp;"'!$A$6:$A$979")))))))</f>
        <v/>
      </c>
      <c r="AL58" s="125" t="str">
        <f t="shared" ca="1" si="17"/>
        <v/>
      </c>
      <c r="AM58" s="125" t="str">
        <f t="shared" ca="1" si="17"/>
        <v/>
      </c>
      <c r="AN58" s="125" t="str">
        <f t="shared" ca="1" si="17"/>
        <v/>
      </c>
      <c r="AO58" s="125" t="str">
        <f t="shared" ca="1" si="17"/>
        <v/>
      </c>
      <c r="AP58" s="125" t="str">
        <f t="shared" ca="1" si="17"/>
        <v/>
      </c>
      <c r="AQ58" s="125">
        <f t="shared" ca="1" si="17"/>
        <v>0</v>
      </c>
      <c r="AR58" s="125" t="str">
        <f t="shared" ca="1" si="17"/>
        <v/>
      </c>
      <c r="AS58" s="125" t="str">
        <f t="shared" ca="1" si="17"/>
        <v/>
      </c>
      <c r="AT58" s="125" t="str">
        <f t="shared" ca="1" si="17"/>
        <v/>
      </c>
      <c r="AU58" s="125" t="str">
        <f t="shared" ca="1" si="17"/>
        <v/>
      </c>
      <c r="AV58" s="125" t="str">
        <f t="shared" ca="1" si="17"/>
        <v/>
      </c>
      <c r="AW58" s="125" t="str">
        <f t="shared" ca="1" si="17"/>
        <v/>
      </c>
      <c r="AX58" s="125" t="str">
        <f t="shared" ca="1" si="17"/>
        <v/>
      </c>
      <c r="AY58" s="125" t="str">
        <f t="shared" ca="1" si="17"/>
        <v/>
      </c>
      <c r="AZ58" s="125" t="str">
        <f t="shared" ca="1" si="17"/>
        <v/>
      </c>
      <c r="BA58" s="125" t="str">
        <f t="shared" ca="1" si="17"/>
        <v/>
      </c>
      <c r="BB58" s="125" t="str">
        <f t="shared" ca="1" si="16"/>
        <v/>
      </c>
      <c r="BC58" s="125" t="str">
        <f t="shared" ca="1" si="16"/>
        <v/>
      </c>
      <c r="BD58" s="125" t="str">
        <f t="shared" ca="1" si="16"/>
        <v/>
      </c>
      <c r="BE58" s="125" t="str">
        <f t="shared" ca="1" si="16"/>
        <v/>
      </c>
      <c r="BF58" s="125" t="str">
        <f t="shared" ca="1" si="16"/>
        <v/>
      </c>
      <c r="BG58" s="125" t="str">
        <f t="shared" ca="1" si="16"/>
        <v/>
      </c>
      <c r="BH58" s="125" t="str">
        <f t="shared" ca="1" si="16"/>
        <v/>
      </c>
      <c r="BI58" s="125" t="str">
        <f t="shared" ca="1" si="16"/>
        <v/>
      </c>
      <c r="BJ58" s="125" t="str">
        <f t="shared" ca="1" si="16"/>
        <v/>
      </c>
      <c r="BK58" s="125" t="str">
        <f t="shared" ca="1" si="16"/>
        <v/>
      </c>
      <c r="BL58" s="125" t="str">
        <f t="shared" ca="1" si="16"/>
        <v/>
      </c>
      <c r="BM58" s="125" t="str">
        <f t="shared" ca="1" si="16"/>
        <v/>
      </c>
      <c r="BN58" s="125" t="str">
        <f t="shared" ca="1" si="16"/>
        <v/>
      </c>
      <c r="BO58" s="125" t="str">
        <f t="shared" ca="1" si="16"/>
        <v/>
      </c>
      <c r="BP58" s="125" t="str">
        <f t="shared" ca="1" si="16"/>
        <v/>
      </c>
      <c r="BQ58" s="125" t="str">
        <f t="shared" ca="1" si="19"/>
        <v/>
      </c>
      <c r="BR58" s="125" t="str">
        <f t="shared" ca="1" si="19"/>
        <v/>
      </c>
      <c r="BS58" s="125" t="str">
        <f t="shared" ca="1" si="19"/>
        <v/>
      </c>
      <c r="BT58" s="125" t="str">
        <f t="shared" ca="1" si="19"/>
        <v/>
      </c>
      <c r="BU58" s="125" t="str">
        <f t="shared" ca="1" si="19"/>
        <v/>
      </c>
      <c r="BV58" s="125" t="str">
        <f t="shared" ca="1" si="19"/>
        <v/>
      </c>
    </row>
    <row r="59" spans="1:75" s="24" customFormat="1" ht="15" thickBot="1">
      <c r="A59" s="47"/>
      <c r="B59" s="47"/>
      <c r="C59" s="47"/>
      <c r="D59" s="47"/>
      <c r="E59" s="47"/>
      <c r="F59" s="47"/>
      <c r="G59" s="134"/>
      <c r="H59" s="129">
        <f t="shared" si="3"/>
        <v>0</v>
      </c>
      <c r="I59" s="135"/>
      <c r="J59" s="135"/>
      <c r="K59" s="135"/>
      <c r="L59" s="135"/>
      <c r="M59" s="135"/>
      <c r="N59" s="135"/>
      <c r="O59" s="135"/>
      <c r="P59" s="135"/>
      <c r="Q59" s="135"/>
      <c r="R59" s="135"/>
      <c r="S59" s="135"/>
      <c r="T59" s="135"/>
      <c r="U59" s="135"/>
      <c r="V59" s="135"/>
      <c r="W59" s="135"/>
      <c r="X59" s="135"/>
      <c r="Y59" s="135"/>
      <c r="Z59" s="135"/>
      <c r="AA59" s="135"/>
      <c r="AB59" s="135"/>
      <c r="AC59" s="135"/>
      <c r="AD59" s="135"/>
      <c r="AE59" s="135"/>
      <c r="AF59" s="135"/>
      <c r="AG59" s="136"/>
      <c r="AH59" s="137">
        <f t="shared" si="0"/>
        <v>0</v>
      </c>
      <c r="AI59" s="141">
        <f t="shared" ca="1" si="15"/>
        <v>0</v>
      </c>
      <c r="AJ59" s="139" t="e">
        <f t="shared" ca="1" si="4"/>
        <v>#REF!</v>
      </c>
      <c r="AK59" s="131" t="str">
        <f t="array" aca="1" ref="AK59" ca="1">IF(A59="","",IF((MAX(IF((INDIRECT("'["&amp;($A$1)&amp;"]"&amp;$B$1&amp;"'!$F$6:$F$979"))=$AH59,(INDIRECT("'["&amp;($A$1)&amp;"]"&amp;$B$1&amp;"'!$A$6:$A$979")))))=0/1/1900,
IF((MAX(IF((INDIRECT("'["&amp;($A$1)&amp;"]"&amp;$B$1-1&amp;"'!$F$6:$F$979"))=$AH59,(INDIRECT("'["&amp;($A$1)&amp;"]"&amp;$B$1-1&amp;"'!$A$6:$A$979")))))=0/1/1900,"&gt; 1 year",(MAX(IF((INDIRECT("'["&amp;($A$1)&amp;"]"&amp;$B$1-1&amp;"'!$F$6:$F$979"))=$AH59,(INDIRECT("'["&amp;($A$1)&amp;"]"&amp;$B$1-1&amp;"'!$A$6:$A$979")))))),
(MAX(IF((INDIRECT("'["&amp;($A$1)&amp;"]"&amp;$B$1&amp;"'!$F$6:$F$979"))=$AH59,(INDIRECT("'["&amp;($A$1)&amp;"]"&amp;$B$1&amp;"'!$A$6:$A$979")))))))</f>
        <v/>
      </c>
      <c r="AL59" s="132" t="str">
        <f t="shared" ca="1" si="17"/>
        <v/>
      </c>
      <c r="AM59" s="132" t="str">
        <f t="shared" ca="1" si="17"/>
        <v/>
      </c>
      <c r="AN59" s="132" t="str">
        <f t="shared" ca="1" si="17"/>
        <v/>
      </c>
      <c r="AO59" s="132" t="str">
        <f t="shared" ca="1" si="17"/>
        <v/>
      </c>
      <c r="AP59" s="132" t="str">
        <f t="shared" ca="1" si="17"/>
        <v/>
      </c>
      <c r="AQ59" s="132">
        <f t="shared" ca="1" si="17"/>
        <v>0</v>
      </c>
      <c r="AR59" s="132" t="str">
        <f t="shared" ca="1" si="17"/>
        <v/>
      </c>
      <c r="AS59" s="132" t="str">
        <f t="shared" ca="1" si="17"/>
        <v/>
      </c>
      <c r="AT59" s="132" t="str">
        <f t="shared" ca="1" si="17"/>
        <v/>
      </c>
      <c r="AU59" s="132" t="str">
        <f t="shared" ca="1" si="17"/>
        <v/>
      </c>
      <c r="AV59" s="132" t="str">
        <f t="shared" ca="1" si="17"/>
        <v/>
      </c>
      <c r="AW59" s="132" t="str">
        <f t="shared" ca="1" si="17"/>
        <v/>
      </c>
      <c r="AX59" s="132" t="str">
        <f t="shared" ca="1" si="17"/>
        <v/>
      </c>
      <c r="AY59" s="132" t="str">
        <f t="shared" ca="1" si="17"/>
        <v/>
      </c>
      <c r="AZ59" s="132" t="str">
        <f t="shared" ca="1" si="17"/>
        <v/>
      </c>
      <c r="BA59" s="132" t="str">
        <f t="shared" ca="1" si="17"/>
        <v/>
      </c>
      <c r="BB59" s="132" t="str">
        <f t="shared" ca="1" si="16"/>
        <v/>
      </c>
      <c r="BC59" s="132" t="str">
        <f t="shared" ca="1" si="16"/>
        <v/>
      </c>
      <c r="BD59" s="132" t="str">
        <f t="shared" ca="1" si="16"/>
        <v/>
      </c>
      <c r="BE59" s="132" t="str">
        <f t="shared" ca="1" si="16"/>
        <v/>
      </c>
      <c r="BF59" s="132" t="str">
        <f t="shared" ca="1" si="16"/>
        <v/>
      </c>
      <c r="BG59" s="132" t="str">
        <f t="shared" ca="1" si="16"/>
        <v/>
      </c>
      <c r="BH59" s="132" t="str">
        <f t="shared" ca="1" si="16"/>
        <v/>
      </c>
      <c r="BI59" s="132" t="str">
        <f t="shared" ca="1" si="16"/>
        <v/>
      </c>
      <c r="BJ59" s="132" t="str">
        <f t="shared" ca="1" si="16"/>
        <v/>
      </c>
      <c r="BK59" s="132" t="str">
        <f t="shared" ca="1" si="16"/>
        <v/>
      </c>
      <c r="BL59" s="132" t="str">
        <f t="shared" ca="1" si="16"/>
        <v/>
      </c>
      <c r="BM59" s="132" t="str">
        <f t="shared" ca="1" si="16"/>
        <v/>
      </c>
      <c r="BN59" s="132" t="str">
        <f t="shared" ca="1" si="16"/>
        <v/>
      </c>
      <c r="BO59" s="132" t="str">
        <f t="shared" ca="1" si="16"/>
        <v/>
      </c>
      <c r="BP59" s="132" t="str">
        <f t="shared" ca="1" si="16"/>
        <v/>
      </c>
      <c r="BQ59" s="132" t="str">
        <f t="shared" ca="1" si="19"/>
        <v/>
      </c>
      <c r="BR59" s="132" t="str">
        <f t="shared" ca="1" si="19"/>
        <v/>
      </c>
      <c r="BS59" s="132" t="str">
        <f t="shared" ca="1" si="19"/>
        <v/>
      </c>
      <c r="BT59" s="132" t="str">
        <f t="shared" ca="1" si="19"/>
        <v/>
      </c>
      <c r="BU59" s="132" t="str">
        <f t="shared" ca="1" si="19"/>
        <v/>
      </c>
      <c r="BV59" s="132" t="str">
        <f t="shared" ca="1" si="19"/>
        <v/>
      </c>
    </row>
    <row r="60" spans="1:75" ht="16.5" thickTop="1" thickBot="1">
      <c r="A60" s="25"/>
      <c r="B60" s="26"/>
      <c r="C60" s="26"/>
      <c r="D60" s="26"/>
      <c r="E60" s="26"/>
      <c r="F60" s="27"/>
      <c r="G60" s="28">
        <f xml:space="preserve"> SUMIF('Aircraft list'!G3:G39,"OUI",'Aircraft list'!AI3:AI39)</f>
        <v>0</v>
      </c>
      <c r="H60" s="201" t="s">
        <v>61</v>
      </c>
      <c r="I60" s="202"/>
      <c r="J60" s="202"/>
      <c r="K60" s="29"/>
      <c r="L60" s="29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30">
        <f ca="1">IFERROR(SUM(AL60:AQ60),"")</f>
        <v>3</v>
      </c>
      <c r="AJ60" s="30" t="str">
        <f ca="1">IFERROR(SUM(AJ4:AJ39),"")</f>
        <v/>
      </c>
      <c r="AK60" s="31"/>
      <c r="AL60" s="32">
        <f ca="1">SUM(AL3:AL59)</f>
        <v>0</v>
      </c>
      <c r="AM60" s="32">
        <f t="shared" ref="AM60:BV60" ca="1" si="20">SUM(AM3:AM59)</f>
        <v>0</v>
      </c>
      <c r="AN60" s="32">
        <f t="shared" ca="1" si="20"/>
        <v>0</v>
      </c>
      <c r="AO60" s="32">
        <f t="shared" ca="1" si="20"/>
        <v>0</v>
      </c>
      <c r="AP60" s="32">
        <f t="shared" ca="1" si="20"/>
        <v>0</v>
      </c>
      <c r="AQ60" s="32">
        <f t="shared" ca="1" si="20"/>
        <v>3</v>
      </c>
      <c r="AR60" s="32">
        <f t="shared" ca="1" si="20"/>
        <v>0</v>
      </c>
      <c r="AS60" s="32">
        <f t="shared" ca="1" si="20"/>
        <v>0</v>
      </c>
      <c r="AT60" s="32">
        <f t="shared" ca="1" si="20"/>
        <v>0</v>
      </c>
      <c r="AU60" s="32">
        <f t="shared" ca="1" si="20"/>
        <v>0</v>
      </c>
      <c r="AV60" s="32">
        <f t="shared" ca="1" si="20"/>
        <v>0</v>
      </c>
      <c r="AW60" s="32">
        <f t="shared" ca="1" si="20"/>
        <v>0</v>
      </c>
      <c r="AX60" s="32">
        <f t="shared" ca="1" si="20"/>
        <v>0</v>
      </c>
      <c r="AY60" s="32">
        <f t="shared" ca="1" si="20"/>
        <v>0</v>
      </c>
      <c r="AZ60" s="32">
        <f t="shared" ca="1" si="20"/>
        <v>0</v>
      </c>
      <c r="BA60" s="32">
        <f t="shared" ca="1" si="20"/>
        <v>0</v>
      </c>
      <c r="BB60" s="32">
        <f t="shared" ca="1" si="20"/>
        <v>0</v>
      </c>
      <c r="BC60" s="32">
        <f t="shared" ca="1" si="20"/>
        <v>0</v>
      </c>
      <c r="BD60" s="32">
        <f t="shared" ca="1" si="20"/>
        <v>0</v>
      </c>
      <c r="BE60" s="32">
        <f t="shared" ca="1" si="20"/>
        <v>0</v>
      </c>
      <c r="BF60" s="32">
        <f t="shared" ca="1" si="20"/>
        <v>0</v>
      </c>
      <c r="BG60" s="32">
        <f t="shared" ca="1" si="20"/>
        <v>0</v>
      </c>
      <c r="BH60" s="32">
        <f t="shared" ca="1" si="20"/>
        <v>0</v>
      </c>
      <c r="BI60" s="32">
        <f t="shared" ca="1" si="20"/>
        <v>0</v>
      </c>
      <c r="BJ60" s="32">
        <f t="shared" ca="1" si="20"/>
        <v>0</v>
      </c>
      <c r="BK60" s="32">
        <f t="shared" ca="1" si="20"/>
        <v>0</v>
      </c>
      <c r="BL60" s="32">
        <f t="shared" ca="1" si="20"/>
        <v>0</v>
      </c>
      <c r="BM60" s="32">
        <f t="shared" ca="1" si="20"/>
        <v>0</v>
      </c>
      <c r="BN60" s="32">
        <f t="shared" ca="1" si="20"/>
        <v>0</v>
      </c>
      <c r="BO60" s="32">
        <f t="shared" ca="1" si="20"/>
        <v>0</v>
      </c>
      <c r="BP60" s="32">
        <f t="shared" ca="1" si="20"/>
        <v>0</v>
      </c>
      <c r="BQ60" s="32">
        <f t="shared" ca="1" si="20"/>
        <v>0</v>
      </c>
      <c r="BR60" s="32">
        <f t="shared" ca="1" si="20"/>
        <v>0</v>
      </c>
      <c r="BS60" s="32">
        <f t="shared" ca="1" si="20"/>
        <v>0</v>
      </c>
      <c r="BT60" s="32">
        <f t="shared" ca="1" si="20"/>
        <v>0</v>
      </c>
      <c r="BU60" s="32">
        <f t="shared" ca="1" si="20"/>
        <v>0</v>
      </c>
      <c r="BV60" s="32">
        <f t="shared" ca="1" si="20"/>
        <v>0</v>
      </c>
    </row>
    <row r="61" spans="1:75" ht="16" thickBot="1">
      <c r="A61" s="25"/>
      <c r="B61" s="26"/>
      <c r="C61" s="26"/>
      <c r="D61" s="26"/>
      <c r="E61" s="27"/>
      <c r="F61" s="33">
        <f xml:space="preserve"> SUMIF('Aircraft list'!F3:F39,"OUI",'Aircraft list'!$AI$3:$AI$39)</f>
        <v>0</v>
      </c>
      <c r="G61" s="199" t="s">
        <v>62</v>
      </c>
      <c r="H61" s="200"/>
      <c r="I61" s="200"/>
      <c r="J61" s="29"/>
      <c r="K61" s="34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35"/>
      <c r="AL61" s="36"/>
      <c r="AM61" s="36"/>
      <c r="AN61" s="36"/>
      <c r="AO61" s="36"/>
      <c r="AP61" s="36"/>
      <c r="AQ61" s="36"/>
      <c r="AR61" s="36"/>
      <c r="AS61" s="36"/>
      <c r="AT61" s="24"/>
      <c r="AU61" s="24"/>
      <c r="AV61" s="24"/>
      <c r="AW61" s="24"/>
      <c r="AX61" s="24"/>
      <c r="AY61" s="24"/>
      <c r="AZ61" s="24"/>
      <c r="BA61" s="24"/>
      <c r="BB61" s="24"/>
      <c r="BC61" s="24"/>
      <c r="BD61" s="24"/>
      <c r="BE61" s="24"/>
      <c r="BF61" s="24"/>
      <c r="BG61" s="24"/>
      <c r="BH61" s="24"/>
      <c r="BI61" s="24"/>
      <c r="BJ61" s="24"/>
      <c r="BK61" s="24"/>
      <c r="BL61" s="24"/>
      <c r="BM61" s="24"/>
      <c r="BN61" s="24"/>
      <c r="BO61" s="24"/>
      <c r="BP61" s="24"/>
      <c r="BQ61" s="24"/>
      <c r="BR61" s="24"/>
      <c r="BS61" s="24"/>
      <c r="BT61" s="24"/>
      <c r="BU61" s="24"/>
      <c r="BV61" s="24"/>
      <c r="BW61" s="24"/>
    </row>
    <row r="62" spans="1:75" ht="16" thickBot="1">
      <c r="A62" s="25"/>
      <c r="B62" s="26"/>
      <c r="C62" s="26"/>
      <c r="D62" s="27"/>
      <c r="E62" s="33">
        <f xml:space="preserve"> SUMIF('Aircraft list'!E3:E39,"OUI",'Aircraft list'!$AI$3:$AI$39)</f>
        <v>0</v>
      </c>
      <c r="F62" s="199" t="s">
        <v>63</v>
      </c>
      <c r="G62" s="200"/>
      <c r="H62" s="200"/>
      <c r="I62" s="29"/>
      <c r="J62" s="37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38"/>
      <c r="AL62" s="39"/>
      <c r="AM62" s="39"/>
      <c r="AN62" s="39"/>
      <c r="AO62" s="39"/>
      <c r="AP62" s="39"/>
      <c r="AQ62" s="39"/>
    </row>
    <row r="63" spans="1:75" ht="16" thickBot="1">
      <c r="A63" s="25"/>
      <c r="B63" s="26"/>
      <c r="C63" s="27"/>
      <c r="D63" s="40">
        <f xml:space="preserve"> SUMIF('Aircraft list'!D4:D39,"OUI",'Aircraft list'!$AI$4:$AI$39)</f>
        <v>0</v>
      </c>
      <c r="E63" s="196" t="s">
        <v>90</v>
      </c>
      <c r="F63" s="197"/>
      <c r="G63" s="197"/>
      <c r="H63" s="197"/>
      <c r="I63" s="37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38"/>
      <c r="AM63" s="2" t="str">
        <f t="array" ref="AM63">IFERROR(INDEX(ADT_2015,MATCH(0,COUNTIF($AM$62:AM62,ADT_2015),0))," ")</f>
        <v xml:space="preserve"> </v>
      </c>
      <c r="AN63" s="2" t="str">
        <f t="array" ref="AN63">IFERROR(INDEX(ADT_2016,MATCH(0,COUNTIF($AN$62:AN62,ADT_2016),0))," ")</f>
        <v xml:space="preserve"> </v>
      </c>
      <c r="AO63" s="2" t="str">
        <f t="array" ref="AO63">IFERROR(INDEX(ADT_2017,MATCH(0,COUNTIF($AO$62:AO62,ADT_2017),0))," ")</f>
        <v xml:space="preserve"> </v>
      </c>
      <c r="AP63" s="2" t="str">
        <f t="array" ref="AP63">IFERROR(INDEX(ADT_2018,MATCH(0,COUNTIF($AP$62:AP62,ADT_2018),0))," ")</f>
        <v xml:space="preserve"> </v>
      </c>
    </row>
    <row r="64" spans="1:75" ht="16" thickBot="1">
      <c r="A64" s="25"/>
      <c r="B64" s="27"/>
      <c r="C64" s="40">
        <f xml:space="preserve"> SUMIF('Aircraft list'!C3:C39,"OUI",'Aircraft list'!$AI$3:$AI$39)</f>
        <v>0</v>
      </c>
      <c r="D64" s="196" t="s">
        <v>64</v>
      </c>
      <c r="E64" s="197"/>
      <c r="F64" s="197"/>
      <c r="G64" s="197"/>
      <c r="H64" s="41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38"/>
      <c r="AM64" s="2" t="str">
        <f t="array" ref="AM64">IFERROR(INDEX(ADT_2015,MATCH(0,COUNTIF($AM$62:AM63,ADT_2015),0))," ")</f>
        <v xml:space="preserve"> </v>
      </c>
      <c r="AN64" s="2" t="str">
        <f t="array" ref="AN64">IFERROR(INDEX(ADT_2016,MATCH(0,COUNTIF($AN$62:AN63,ADT_2016),0))," ")</f>
        <v xml:space="preserve"> </v>
      </c>
      <c r="AO64" s="2" t="str">
        <f t="array" ref="AO64">IFERROR(INDEX(ADT_2017,MATCH(0,COUNTIF($AO$62:AO63,ADT_2017),0))," ")</f>
        <v xml:space="preserve"> </v>
      </c>
      <c r="AP64" s="2" t="str">
        <f t="array" ref="AP64">IFERROR(INDEX(ADT_2018,MATCH(0,COUNTIF($AP$62:AP63,ADT_2018),0))," ")</f>
        <v xml:space="preserve"> </v>
      </c>
    </row>
    <row r="65" spans="1:42" ht="16" thickBot="1">
      <c r="A65" s="42"/>
      <c r="B65" s="30">
        <f xml:space="preserve"> SUMIF('Aircraft list'!B4:B39,"OUI",'Aircraft list'!$AI$4:$AI$39)</f>
        <v>0</v>
      </c>
      <c r="C65" s="194" t="s">
        <v>86</v>
      </c>
      <c r="D65" s="195"/>
      <c r="E65" s="195"/>
      <c r="F65" s="19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38"/>
      <c r="AM65" s="2" t="str">
        <f t="array" ref="AM65">IFERROR(INDEX(ADT_2015,MATCH(0,COUNTIF($AM$62:AM64,ADT_2015),0))," ")</f>
        <v xml:space="preserve"> </v>
      </c>
      <c r="AN65" s="2" t="str">
        <f t="array" ref="AN65">IFERROR(INDEX(ADT_2016,MATCH(0,COUNTIF($AN$62:AN64,ADT_2016),0))," ")</f>
        <v xml:space="preserve"> </v>
      </c>
      <c r="AO65" s="2" t="str">
        <f t="array" ref="AO65">IFERROR(INDEX(ADT_2017,MATCH(0,COUNTIF($AO$62:AO64,ADT_2017),0))," ")</f>
        <v xml:space="preserve"> </v>
      </c>
      <c r="AP65" s="2" t="str">
        <f t="array" ref="AP65">IFERROR(INDEX(ADT_2018,MATCH(0,COUNTIF($AP$62:AP64,ADT_2018),0))," ")</f>
        <v xml:space="preserve"> </v>
      </c>
    </row>
    <row r="66" spans="1:42">
      <c r="B66" s="5"/>
      <c r="C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38"/>
      <c r="AM66" s="2" t="str">
        <f t="array" ref="AM66">IFERROR(INDEX(ADT_2015,MATCH(0,COUNTIF($AM$62:AM65,ADT_2015),0))," ")</f>
        <v xml:space="preserve"> </v>
      </c>
      <c r="AN66" s="2" t="str">
        <f t="array" ref="AN66">IFERROR(INDEX(ADT_2016,MATCH(0,COUNTIF($AN$62:AN65,ADT_2016),0))," ")</f>
        <v xml:space="preserve"> </v>
      </c>
      <c r="AO66" s="2" t="str">
        <f t="array" ref="AO66">IFERROR(INDEX(ADT_2017,MATCH(0,COUNTIF($AO$62:AO65,ADT_2017),0))," ")</f>
        <v xml:space="preserve"> </v>
      </c>
      <c r="AP66" s="2" t="str">
        <f t="array" ref="AP66">IFERROR(INDEX(ADT_2018,MATCH(0,COUNTIF($AP$62:AP65,ADT_2018),0))," ")</f>
        <v xml:space="preserve"> </v>
      </c>
    </row>
    <row r="67" spans="1:42">
      <c r="AM67" s="2" t="str">
        <f t="array" aca="1" ref="AM67" ca="1">IFERROR(INDEX(ADT_2015,MATCH(0,COUNTIF($AM$47:AM66,ADT_2015),0))," ")</f>
        <v xml:space="preserve"> </v>
      </c>
      <c r="AN67" s="2" t="str">
        <f t="array" aca="1" ref="AN67" ca="1">IFERROR(INDEX(ADT_2016,MATCH(0,COUNTIF($AN$47:AN66,ADT_2016),0))," ")</f>
        <v xml:space="preserve"> </v>
      </c>
      <c r="AO67" s="2" t="str">
        <f t="array" aca="1" ref="AO67" ca="1">IFERROR(INDEX(ADT_2017,MATCH(0,COUNTIF($AO$47:AO66,ADT_2017),0))," ")</f>
        <v xml:space="preserve"> </v>
      </c>
      <c r="AP67" s="2" t="str">
        <f t="array" aca="1" ref="AP67" ca="1">IFERROR(INDEX(ADT_2018,MATCH(0,COUNTIF($AP$47:AP66,ADT_2018),0))," ")</f>
        <v xml:space="preserve"> </v>
      </c>
    </row>
    <row r="68" spans="1:42">
      <c r="AM68" s="2" t="str">
        <f t="array" aca="1" ref="AM68" ca="1">IFERROR(INDEX(ADT_2015,MATCH(0,COUNTIF($AM$62:AM67,ADT_2015),0))," ")</f>
        <v xml:space="preserve"> </v>
      </c>
      <c r="AN68" s="2" t="str">
        <f t="array" aca="1" ref="AN68" ca="1">IFERROR(INDEX(ADT_2016,MATCH(0,COUNTIF($AN$62:AN67,ADT_2016),0))," ")</f>
        <v xml:space="preserve"> </v>
      </c>
      <c r="AO68" s="2" t="str">
        <f t="array" aca="1" ref="AO68" ca="1">IFERROR(INDEX(ADT_2017,MATCH(0,COUNTIF($AO$62:AO67,ADT_2017),0))," ")</f>
        <v xml:space="preserve"> </v>
      </c>
      <c r="AP68" s="2" t="str">
        <f t="array" aca="1" ref="AP68" ca="1">IFERROR(INDEX(ADT_2018,MATCH(0,COUNTIF($AP$62:AP67,ADT_2018),0))," ")</f>
        <v xml:space="preserve"> </v>
      </c>
    </row>
    <row r="69" spans="1:42">
      <c r="AM69" s="2" t="str">
        <f t="array" aca="1" ref="AM69" ca="1">IFERROR(INDEX(ADT_2015,MATCH(0,COUNTIF($AM$62:AM68,ADT_2015),0))," ")</f>
        <v xml:space="preserve"> </v>
      </c>
      <c r="AN69" s="2" t="str">
        <f t="array" aca="1" ref="AN69" ca="1">IFERROR(INDEX(ADT_2016,MATCH(0,COUNTIF($AN$62:AN68,ADT_2016),0))," ")</f>
        <v xml:space="preserve"> </v>
      </c>
      <c r="AO69" s="2" t="str">
        <f t="array" aca="1" ref="AO69" ca="1">IFERROR(INDEX(ADT_2017,MATCH(0,COUNTIF($AO$62:AO68,ADT_2017),0))," ")</f>
        <v xml:space="preserve"> </v>
      </c>
      <c r="AP69" s="2" t="str">
        <f t="array" aca="1" ref="AP69" ca="1">IFERROR(INDEX(ADT_2018,MATCH(0,COUNTIF($AP$62:AP68,ADT_2018),0))," ")</f>
        <v xml:space="preserve"> </v>
      </c>
    </row>
    <row r="70" spans="1:42">
      <c r="AM70" s="2" t="str">
        <f t="array" aca="1" ref="AM70" ca="1">IFERROR(INDEX(ADT_2015,MATCH(0,COUNTIF($AM$62:AM69,ADT_2015),0))," ")</f>
        <v xml:space="preserve"> </v>
      </c>
      <c r="AN70" s="2" t="str">
        <f t="array" aca="1" ref="AN70" ca="1">IFERROR(INDEX(ADT_2016,MATCH(0,COUNTIF($AN$62:AN69,ADT_2016),0))," ")</f>
        <v xml:space="preserve"> </v>
      </c>
      <c r="AO70" s="2" t="str">
        <f t="array" aca="1" ref="AO70" ca="1">IFERROR(INDEX(ADT_2017,MATCH(0,COUNTIF($AO$62:AO69,ADT_2017),0))," ")</f>
        <v xml:space="preserve"> </v>
      </c>
      <c r="AP70" s="2" t="str">
        <f t="array" aca="1" ref="AP70" ca="1">IFERROR(INDEX(ADT_2018,MATCH(0,COUNTIF($AP$62:AP69,ADT_2018),0))," ")</f>
        <v xml:space="preserve"> </v>
      </c>
    </row>
    <row r="71" spans="1:42">
      <c r="AM71" s="2" t="str">
        <f t="array" aca="1" ref="AM71" ca="1">IFERROR(INDEX(ADT_2015,MATCH(0,COUNTIF($AM$62:AM70,ADT_2015),0))," ")</f>
        <v xml:space="preserve"> </v>
      </c>
      <c r="AN71" s="2" t="str">
        <f t="array" aca="1" ref="AN71" ca="1">IFERROR(INDEX(ADT_2016,MATCH(0,COUNTIF($AN$62:AN70,ADT_2016),0))," ")</f>
        <v xml:space="preserve"> </v>
      </c>
      <c r="AO71" s="2" t="str">
        <f t="array" aca="1" ref="AO71" ca="1">IFERROR(INDEX(ADT_2017,MATCH(0,COUNTIF($AO$62:AO70,ADT_2017),0))," ")</f>
        <v xml:space="preserve"> </v>
      </c>
      <c r="AP71" s="2" t="str">
        <f t="array" aca="1" ref="AP71" ca="1">IFERROR(INDEX(ADT_2018,MATCH(0,COUNTIF($AP$62:AP70,ADT_2018),0))," ")</f>
        <v xml:space="preserve"> </v>
      </c>
    </row>
    <row r="72" spans="1:42">
      <c r="AM72" s="2" t="str">
        <f t="array" aca="1" ref="AM72" ca="1">IFERROR(INDEX(ADT_2015,MATCH(0,COUNTIF($AM$62:AM71,ADT_2015),0))," ")</f>
        <v xml:space="preserve"> </v>
      </c>
      <c r="AN72" s="2" t="str">
        <f t="array" aca="1" ref="AN72" ca="1">IFERROR(INDEX(ADT_2016,MATCH(0,COUNTIF($AN$62:AN71,ADT_2016),0))," ")</f>
        <v xml:space="preserve"> </v>
      </c>
      <c r="AO72" s="2" t="str">
        <f t="array" aca="1" ref="AO72" ca="1">IFERROR(INDEX(ADT_2017,MATCH(0,COUNTIF($AO$62:AO71,ADT_2017),0))," ")</f>
        <v xml:space="preserve"> </v>
      </c>
      <c r="AP72" s="2" t="str">
        <f t="array" aca="1" ref="AP72" ca="1">IFERROR(INDEX(ADT_2018,MATCH(0,COUNTIF($AP$62:AP71,ADT_2018),0))," ")</f>
        <v xml:space="preserve"> </v>
      </c>
    </row>
    <row r="73" spans="1:42">
      <c r="AM73" s="2" t="str">
        <f t="array" aca="1" ref="AM73" ca="1">IFERROR(INDEX(ADT_2015,MATCH(0,COUNTIF($AM$62:AM72,ADT_2015),0))," ")</f>
        <v xml:space="preserve"> </v>
      </c>
      <c r="AN73" s="2" t="str">
        <f t="array" aca="1" ref="AN73" ca="1">IFERROR(INDEX(ADT_2016,MATCH(0,COUNTIF($AN$62:AN72,ADT_2016),0))," ")</f>
        <v xml:space="preserve"> </v>
      </c>
      <c r="AO73" s="2" t="str">
        <f t="array" aca="1" ref="AO73" ca="1">IFERROR(INDEX(ADT_2017,MATCH(0,COUNTIF($AO$62:AO72,ADT_2017),0))," ")</f>
        <v xml:space="preserve"> </v>
      </c>
      <c r="AP73" s="2" t="str">
        <f t="array" aca="1" ref="AP73" ca="1">IFERROR(INDEX(ADT_2018,MATCH(0,COUNTIF($AP$62:AP72,ADT_2018),0))," ")</f>
        <v xml:space="preserve"> </v>
      </c>
    </row>
    <row r="74" spans="1:42">
      <c r="AM74" s="2" t="str">
        <f t="array" aca="1" ref="AM74" ca="1">IFERROR(INDEX(ADT_2015,MATCH(0,COUNTIF($AM$62:AM73,ADT_2015),0))," ")</f>
        <v xml:space="preserve"> </v>
      </c>
      <c r="AN74" s="2" t="str">
        <f t="array" aca="1" ref="AN74" ca="1">IFERROR(INDEX(ADT_2016,MATCH(0,COUNTIF($AN$62:AN73,ADT_2016),0))," ")</f>
        <v xml:space="preserve"> </v>
      </c>
      <c r="AO74" s="2" t="str">
        <f t="array" aca="1" ref="AO74" ca="1">IFERROR(INDEX(ADT_2017,MATCH(0,COUNTIF($AO$62:AO73,ADT_2017),0))," ")</f>
        <v xml:space="preserve"> </v>
      </c>
      <c r="AP74" s="2" t="str">
        <f t="array" aca="1" ref="AP74" ca="1">IFERROR(INDEX(ADT_2018,MATCH(0,COUNTIF($AP$62:AP73,ADT_2018),0))," ")</f>
        <v xml:space="preserve"> </v>
      </c>
    </row>
    <row r="75" spans="1:42">
      <c r="AM75" s="2" t="str">
        <f t="array" aca="1" ref="AM75" ca="1">IFERROR(INDEX(ADT_2015,MATCH(0,COUNTIF($AM$62:AM74,ADT_2015),0))," ")</f>
        <v xml:space="preserve"> </v>
      </c>
      <c r="AN75" s="2" t="str">
        <f t="array" aca="1" ref="AN75" ca="1">IFERROR(INDEX(ADT_2016,MATCH(0,COUNTIF($AN$62:AN74,ADT_2016),0))," ")</f>
        <v xml:space="preserve"> </v>
      </c>
      <c r="AO75" s="2" t="str">
        <f t="array" aca="1" ref="AO75" ca="1">IFERROR(INDEX(ADT_2017,MATCH(0,COUNTIF($AO$62:AO74,ADT_2017),0))," ")</f>
        <v xml:space="preserve"> </v>
      </c>
      <c r="AP75" s="2" t="str">
        <f t="array" aca="1" ref="AP75" ca="1">IFERROR(INDEX(ADT_2018,MATCH(0,COUNTIF($AP$62:AP74,ADT_2018),0))," ")</f>
        <v xml:space="preserve"> </v>
      </c>
    </row>
    <row r="76" spans="1:42">
      <c r="AM76" s="2" t="str">
        <f t="array" aca="1" ref="AM76" ca="1">IFERROR(INDEX(ADT_2015,MATCH(0,COUNTIF($AM$62:AM75,ADT_2015),0))," ")</f>
        <v xml:space="preserve"> </v>
      </c>
      <c r="AN76" s="2" t="str">
        <f t="array" aca="1" ref="AN76" ca="1">IFERROR(INDEX(ADT_2016,MATCH(0,COUNTIF($AN$62:AN75,ADT_2016),0))," ")</f>
        <v xml:space="preserve"> </v>
      </c>
      <c r="AO76" s="2" t="str">
        <f t="array" aca="1" ref="AO76" ca="1">IFERROR(INDEX(ADT_2017,MATCH(0,COUNTIF($AO$62:AO75,ADT_2017),0))," ")</f>
        <v xml:space="preserve"> </v>
      </c>
      <c r="AP76" s="2" t="str">
        <f t="array" aca="1" ref="AP76" ca="1">IFERROR(INDEX(ADT_2018,MATCH(0,COUNTIF($AP$62:AP75,ADT_2018),0))," ")</f>
        <v xml:space="preserve"> </v>
      </c>
    </row>
    <row r="77" spans="1:42">
      <c r="AM77" s="2" t="str">
        <f t="array" aca="1" ref="AM77" ca="1">IFERROR(INDEX(ADT_2015,MATCH(0,COUNTIF($AM$62:AM76,ADT_2015),0))," ")</f>
        <v xml:space="preserve"> </v>
      </c>
      <c r="AN77" s="2" t="str">
        <f t="array" aca="1" ref="AN77" ca="1">IFERROR(INDEX(ADT_2016,MATCH(0,COUNTIF($AN$62:AN76,ADT_2016),0))," ")</f>
        <v xml:space="preserve"> </v>
      </c>
      <c r="AO77" s="2" t="str">
        <f t="array" aca="1" ref="AO77" ca="1">IFERROR(INDEX(ADT_2017,MATCH(0,COUNTIF($AO$62:AO76,ADT_2017),0))," ")</f>
        <v xml:space="preserve"> </v>
      </c>
      <c r="AP77" s="2" t="str">
        <f t="array" aca="1" ref="AP77" ca="1">IFERROR(INDEX(ADT_2018,MATCH(0,COUNTIF($AP$62:AP76,ADT_2018),0))," ")</f>
        <v xml:space="preserve"> </v>
      </c>
    </row>
    <row r="78" spans="1:42">
      <c r="AM78" s="2" t="str">
        <f t="array" aca="1" ref="AM78" ca="1">IFERROR(INDEX(ADT_2015,MATCH(0,COUNTIF($AM$62:AM77,ADT_2015),0))," ")</f>
        <v xml:space="preserve"> </v>
      </c>
      <c r="AN78" s="2" t="str">
        <f t="array" aca="1" ref="AN78" ca="1">IFERROR(INDEX(ADT_2016,MATCH(0,COUNTIF($AN$62:AN77,ADT_2016),0))," ")</f>
        <v xml:space="preserve"> </v>
      </c>
      <c r="AO78" s="2" t="str">
        <f t="array" aca="1" ref="AO78" ca="1">IFERROR(INDEX(ADT_2017,MATCH(0,COUNTIF($AO$62:AO77,ADT_2017),0))," ")</f>
        <v xml:space="preserve"> </v>
      </c>
      <c r="AP78" s="2" t="str">
        <f t="array" aca="1" ref="AP78" ca="1">IFERROR(INDEX(ADT_2018,MATCH(0,COUNTIF($AP$62:AP77,ADT_2018),0))," ")</f>
        <v xml:space="preserve"> </v>
      </c>
    </row>
    <row r="79" spans="1:42">
      <c r="AM79" s="2" t="str">
        <f t="array" aca="1" ref="AM79" ca="1">IFERROR(INDEX(ADT_2015,MATCH(0,COUNTIF($AM$62:AM78,ADT_2015),0))," ")</f>
        <v xml:space="preserve"> </v>
      </c>
      <c r="AN79" s="2" t="str">
        <f t="array" aca="1" ref="AN79" ca="1">IFERROR(INDEX(ADT_2016,MATCH(0,COUNTIF($AN$62:AN78,ADT_2016),0))," ")</f>
        <v xml:space="preserve"> </v>
      </c>
      <c r="AO79" s="2" t="str">
        <f t="array" aca="1" ref="AO79" ca="1">IFERROR(INDEX(ADT_2017,MATCH(0,COUNTIF($AO$62:AO78,ADT_2017),0))," ")</f>
        <v xml:space="preserve"> </v>
      </c>
      <c r="AP79" s="2" t="str">
        <f t="array" aca="1" ref="AP79" ca="1">IFERROR(INDEX(ADT_2018,MATCH(0,COUNTIF($AP$62:AP78,ADT_2018),0))," ")</f>
        <v xml:space="preserve"> </v>
      </c>
    </row>
    <row r="80" spans="1:42">
      <c r="AM80" s="2" t="str">
        <f t="array" aca="1" ref="AM80" ca="1">IFERROR(INDEX(ADT_2015,MATCH(0,COUNTIF($AM$62:AM79,ADT_2015),0))," ")</f>
        <v xml:space="preserve"> </v>
      </c>
      <c r="AN80" s="2" t="str">
        <f t="array" aca="1" ref="AN80" ca="1">IFERROR(INDEX(ADT_2016,MATCH(0,COUNTIF($AN$62:AN79,ADT_2016),0))," ")</f>
        <v xml:space="preserve"> </v>
      </c>
      <c r="AO80" s="2" t="str">
        <f t="array" aca="1" ref="AO80" ca="1">IFERROR(INDEX(ADT_2017,MATCH(0,COUNTIF($AO$62:AO79,ADT_2017),0))," ")</f>
        <v xml:space="preserve"> </v>
      </c>
      <c r="AP80" s="2" t="str">
        <f t="array" aca="1" ref="AP80" ca="1">IFERROR(INDEX(ADT_2018,MATCH(0,COUNTIF($AP$62:AP79,ADT_2018),0))," ")</f>
        <v xml:space="preserve"> </v>
      </c>
    </row>
    <row r="81" spans="39:42">
      <c r="AM81" s="2" t="str">
        <f t="array" aca="1" ref="AM81" ca="1">IFERROR(INDEX(ADT_2015,MATCH(0,COUNTIF($AM$62:AM80,ADT_2015),0))," ")</f>
        <v xml:space="preserve"> </v>
      </c>
      <c r="AN81" s="2" t="str">
        <f t="array" aca="1" ref="AN81" ca="1">IFERROR(INDEX(ADT_2016,MATCH(0,COUNTIF($AN$62:AN80,ADT_2016),0))," ")</f>
        <v xml:space="preserve"> </v>
      </c>
      <c r="AO81" s="2" t="str">
        <f t="array" aca="1" ref="AO81" ca="1">IFERROR(INDEX(ADT_2017,MATCH(0,COUNTIF($AO$62:AO80,ADT_2017),0))," ")</f>
        <v xml:space="preserve"> </v>
      </c>
      <c r="AP81" s="2" t="str">
        <f t="array" aca="1" ref="AP81" ca="1">IFERROR(INDEX(ADT_2018,MATCH(0,COUNTIF($AP$62:AP80,ADT_2018),0))," ")</f>
        <v xml:space="preserve"> </v>
      </c>
    </row>
    <row r="82" spans="39:42">
      <c r="AM82" s="2" t="str">
        <f t="array" aca="1" ref="AM82" ca="1">IFERROR(INDEX(ADT_2015,MATCH(0,COUNTIF($AM$62:AM81,ADT_2015),0))," ")</f>
        <v xml:space="preserve"> </v>
      </c>
      <c r="AN82" s="2" t="str">
        <f t="array" aca="1" ref="AN82" ca="1">IFERROR(INDEX(ADT_2016,MATCH(0,COUNTIF($AN$62:AN81,ADT_2016),0))," ")</f>
        <v xml:space="preserve"> </v>
      </c>
      <c r="AO82" s="2" t="str">
        <f t="array" aca="1" ref="AO82" ca="1">IFERROR(INDEX(ADT_2017,MATCH(0,COUNTIF($AO$62:AO81,ADT_2017),0))," ")</f>
        <v xml:space="preserve"> </v>
      </c>
      <c r="AP82" s="2" t="str">
        <f t="array" aca="1" ref="AP82" ca="1">IFERROR(INDEX(ADT_2018,MATCH(0,COUNTIF($AP$62:AP81,ADT_2018),0))," ")</f>
        <v xml:space="preserve"> </v>
      </c>
    </row>
    <row r="83" spans="39:42">
      <c r="AM83" s="2" t="str">
        <f t="array" aca="1" ref="AM83" ca="1">IFERROR(INDEX(ADT_2015,MATCH(0,COUNTIF($AM$62:AM82,ADT_2015),0))," ")</f>
        <v xml:space="preserve"> </v>
      </c>
      <c r="AN83" s="2" t="str">
        <f t="array" aca="1" ref="AN83" ca="1">IFERROR(INDEX(ADT_2016,MATCH(0,COUNTIF($AN$62:AN82,ADT_2016),0))," ")</f>
        <v xml:space="preserve"> </v>
      </c>
      <c r="AO83" s="2" t="str">
        <f t="array" aca="1" ref="AO83" ca="1">IFERROR(INDEX(ADT_2017,MATCH(0,COUNTIF($AO$62:AO82,ADT_2017),0))," ")</f>
        <v xml:space="preserve"> </v>
      </c>
      <c r="AP83" s="2" t="str">
        <f t="array" aca="1" ref="AP83" ca="1">IFERROR(INDEX(ADT_2018,MATCH(0,COUNTIF($AP$62:AP82,ADT_2018),0))," ")</f>
        <v xml:space="preserve"> </v>
      </c>
    </row>
    <row r="84" spans="39:42">
      <c r="AM84" s="2" t="str">
        <f t="array" aca="1" ref="AM84" ca="1">IFERROR(INDEX(ADT_2015,MATCH(0,COUNTIF($AM$62:AM83,ADT_2015),0))," ")</f>
        <v xml:space="preserve"> </v>
      </c>
      <c r="AN84" s="2" t="str">
        <f t="array" aca="1" ref="AN84" ca="1">IFERROR(INDEX(ADT_2016,MATCH(0,COUNTIF($AN$62:AN83,ADT_2016),0))," ")</f>
        <v xml:space="preserve"> </v>
      </c>
      <c r="AO84" s="2" t="str">
        <f t="array" aca="1" ref="AO84" ca="1">IFERROR(INDEX(ADT_2017,MATCH(0,COUNTIF($AO$62:AO83,ADT_2017),0))," ")</f>
        <v xml:space="preserve"> </v>
      </c>
      <c r="AP84" s="2" t="str">
        <f t="array" aca="1" ref="AP84" ca="1">IFERROR(INDEX(ADT_2018,MATCH(0,COUNTIF($AP$62:AP83,ADT_2018),0))," ")</f>
        <v xml:space="preserve"> </v>
      </c>
    </row>
    <row r="85" spans="39:42">
      <c r="AM85" s="2" t="str">
        <f t="array" aca="1" ref="AM85" ca="1">IFERROR(INDEX(ADT_2015,MATCH(0,COUNTIF($AM$62:AM84,ADT_2015),0))," ")</f>
        <v xml:space="preserve"> </v>
      </c>
      <c r="AN85" s="2" t="str">
        <f t="array" aca="1" ref="AN85" ca="1">IFERROR(INDEX(ADT_2016,MATCH(0,COUNTIF($AN$62:AN84,ADT_2016),0))," ")</f>
        <v xml:space="preserve"> </v>
      </c>
      <c r="AO85" s="2" t="str">
        <f t="array" aca="1" ref="AO85" ca="1">IFERROR(INDEX(ADT_2017,MATCH(0,COUNTIF($AO$62:AO84,ADT_2017),0))," ")</f>
        <v xml:space="preserve"> </v>
      </c>
      <c r="AP85" s="2" t="str">
        <f t="array" aca="1" ref="AP85" ca="1">IFERROR(INDEX(ADT_2018,MATCH(0,COUNTIF($AP$62:AP84,ADT_2018),0))," ")</f>
        <v xml:space="preserve"> </v>
      </c>
    </row>
    <row r="86" spans="39:42">
      <c r="AM86" s="2" t="str">
        <f t="array" aca="1" ref="AM86" ca="1">IFERROR(INDEX(ADT_2015,MATCH(0,COUNTIF($AM$62:AM85,ADT_2015),0))," ")</f>
        <v xml:space="preserve"> </v>
      </c>
      <c r="AN86" s="2" t="str">
        <f t="array" aca="1" ref="AN86" ca="1">IFERROR(INDEX(ADT_2016,MATCH(0,COUNTIF($AN$62:AN85,ADT_2016),0))," ")</f>
        <v xml:space="preserve"> </v>
      </c>
      <c r="AO86" s="2" t="str">
        <f t="array" aca="1" ref="AO86" ca="1">IFERROR(INDEX(ADT_2017,MATCH(0,COUNTIF($AO$62:AO85,ADT_2017),0))," ")</f>
        <v xml:space="preserve"> </v>
      </c>
      <c r="AP86" s="2" t="str">
        <f t="array" aca="1" ref="AP86" ca="1">IFERROR(INDEX(ADT_2018,MATCH(0,COUNTIF($AP$62:AP85,ADT_2018),0))," ")</f>
        <v xml:space="preserve"> </v>
      </c>
    </row>
    <row r="87" spans="39:42">
      <c r="AM87" s="2" t="str">
        <f t="array" aca="1" ref="AM87" ca="1">IFERROR(INDEX(ADT_2015,MATCH(0,COUNTIF($AM$62:AM86,ADT_2015),0))," ")</f>
        <v xml:space="preserve"> </v>
      </c>
      <c r="AN87" s="2" t="str">
        <f t="array" aca="1" ref="AN87" ca="1">IFERROR(INDEX(ADT_2016,MATCH(0,COUNTIF($AN$62:AN86,ADT_2016),0))," ")</f>
        <v xml:space="preserve"> </v>
      </c>
      <c r="AO87" s="2" t="str">
        <f t="array" aca="1" ref="AO87" ca="1">IFERROR(INDEX(ADT_2017,MATCH(0,COUNTIF($AO$62:AO86,ADT_2017),0))," ")</f>
        <v xml:space="preserve"> </v>
      </c>
      <c r="AP87" s="2" t="str">
        <f t="array" aca="1" ref="AP87" ca="1">IFERROR(INDEX(ADT_2018,MATCH(0,COUNTIF($AP$62:AP86,ADT_2018),0))," ")</f>
        <v xml:space="preserve"> </v>
      </c>
    </row>
    <row r="88" spans="39:42">
      <c r="AM88" s="2" t="str">
        <f t="array" aca="1" ref="AM88" ca="1">IFERROR(INDEX(ADT_2015,MATCH(0,COUNTIF($AM$62:AM87,ADT_2015),0))," ")</f>
        <v xml:space="preserve"> </v>
      </c>
      <c r="AN88" s="2" t="str">
        <f t="array" aca="1" ref="AN88" ca="1">IFERROR(INDEX(ADT_2016,MATCH(0,COUNTIF($AN$62:AN87,ADT_2016),0))," ")</f>
        <v xml:space="preserve"> </v>
      </c>
      <c r="AO88" s="2" t="str">
        <f t="array" aca="1" ref="AO88" ca="1">IFERROR(INDEX(ADT_2017,MATCH(0,COUNTIF($AO$62:AO87,ADT_2017),0))," ")</f>
        <v xml:space="preserve"> </v>
      </c>
      <c r="AP88" s="2" t="str">
        <f t="array" aca="1" ref="AP88" ca="1">IFERROR(INDEX(ADT_2018,MATCH(0,COUNTIF($AP$62:AP87,ADT_2018),0))," ")</f>
        <v xml:space="preserve"> </v>
      </c>
    </row>
    <row r="89" spans="39:42">
      <c r="AM89" s="2" t="str">
        <f t="array" aca="1" ref="AM89" ca="1">IFERROR(INDEX(ADT_2015,MATCH(0,COUNTIF($AM$62:AM88,ADT_2015),0))," ")</f>
        <v xml:space="preserve"> </v>
      </c>
      <c r="AN89" s="2" t="str">
        <f t="array" aca="1" ref="AN89" ca="1">IFERROR(INDEX(ADT_2016,MATCH(0,COUNTIF($AN$62:AN88,ADT_2016),0))," ")</f>
        <v xml:space="preserve"> </v>
      </c>
      <c r="AO89" s="2" t="str">
        <f t="array" aca="1" ref="AO89" ca="1">IFERROR(INDEX(ADT_2017,MATCH(0,COUNTIF($AO$62:AO88,ADT_2017),0))," ")</f>
        <v xml:space="preserve"> </v>
      </c>
      <c r="AP89" s="2" t="str">
        <f t="array" aca="1" ref="AP89" ca="1">IFERROR(INDEX(ADT_2018,MATCH(0,COUNTIF($AP$62:AP88,ADT_2018),0))," ")</f>
        <v xml:space="preserve"> </v>
      </c>
    </row>
    <row r="90" spans="39:42">
      <c r="AM90" s="2" t="str">
        <f t="array" aca="1" ref="AM90" ca="1">IFERROR(INDEX(ADT_2015,MATCH(0,COUNTIF($AM$62:AM89,ADT_2015),0))," ")</f>
        <v xml:space="preserve"> </v>
      </c>
      <c r="AN90" s="2" t="str">
        <f t="array" aca="1" ref="AN90" ca="1">IFERROR(INDEX(ADT_2016,MATCH(0,COUNTIF($AN$62:AN89,ADT_2016),0))," ")</f>
        <v xml:space="preserve"> </v>
      </c>
      <c r="AO90" s="2" t="str">
        <f t="array" aca="1" ref="AO90" ca="1">IFERROR(INDEX(ADT_2017,MATCH(0,COUNTIF($AO$62:AO89,ADT_2017),0))," ")</f>
        <v xml:space="preserve"> </v>
      </c>
      <c r="AP90" s="2" t="str">
        <f t="array" aca="1" ref="AP90" ca="1">IFERROR(INDEX(ADT_2018,MATCH(0,COUNTIF($AP$62:AP89,ADT_2018),0))," ")</f>
        <v xml:space="preserve"> </v>
      </c>
    </row>
    <row r="91" spans="39:42">
      <c r="AM91" s="2" t="str">
        <f t="array" aca="1" ref="AM91" ca="1">IFERROR(INDEX(ADT_2015,MATCH(0,COUNTIF($AM$62:AM90,ADT_2015),0))," ")</f>
        <v xml:space="preserve"> </v>
      </c>
      <c r="AN91" s="2" t="str">
        <f t="array" aca="1" ref="AN91" ca="1">IFERROR(INDEX(ADT_2016,MATCH(0,COUNTIF($AN$62:AN90,ADT_2016),0))," ")</f>
        <v xml:space="preserve"> </v>
      </c>
      <c r="AO91" s="2" t="str">
        <f t="array" aca="1" ref="AO91" ca="1">IFERROR(INDEX(ADT_2017,MATCH(0,COUNTIF($AO$62:AO90,ADT_2017),0))," ")</f>
        <v xml:space="preserve"> </v>
      </c>
      <c r="AP91" s="2" t="str">
        <f t="array" aca="1" ref="AP91" ca="1">IFERROR(INDEX(ADT_2018,MATCH(0,COUNTIF($AP$62:AP90,ADT_2018),0))," ")</f>
        <v xml:space="preserve"> </v>
      </c>
    </row>
    <row r="92" spans="39:42">
      <c r="AM92" s="2" t="str">
        <f t="array" aca="1" ref="AM92" ca="1">IFERROR(INDEX(ADT_2015,MATCH(0,COUNTIF($AM$62:AM91,ADT_2015),0))," ")</f>
        <v xml:space="preserve"> </v>
      </c>
      <c r="AN92" s="2" t="str">
        <f t="array" aca="1" ref="AN92" ca="1">IFERROR(INDEX(ADT_2016,MATCH(0,COUNTIF($AN$62:AN91,ADT_2016),0))," ")</f>
        <v xml:space="preserve"> </v>
      </c>
      <c r="AO92" s="2" t="str">
        <f t="array" aca="1" ref="AO92" ca="1">IFERROR(INDEX(ADT_2017,MATCH(0,COUNTIF($AO$62:AO91,ADT_2017),0))," ")</f>
        <v xml:space="preserve"> </v>
      </c>
      <c r="AP92" s="2" t="str">
        <f t="array" aca="1" ref="AP92" ca="1">IFERROR(INDEX(ADT_2018,MATCH(0,COUNTIF($AP$62:AP91,ADT_2018),0))," ")</f>
        <v xml:space="preserve"> </v>
      </c>
    </row>
    <row r="93" spans="39:42">
      <c r="AM93" s="2" t="str">
        <f t="array" aca="1" ref="AM93" ca="1">IFERROR(INDEX(ADT_2015,MATCH(0,COUNTIF($AM$62:AM92,ADT_2015),0))," ")</f>
        <v xml:space="preserve"> </v>
      </c>
      <c r="AN93" s="2" t="str">
        <f t="array" aca="1" ref="AN93" ca="1">IFERROR(INDEX(ADT_2016,MATCH(0,COUNTIF($AN$62:AN92,ADT_2016),0))," ")</f>
        <v xml:space="preserve"> </v>
      </c>
      <c r="AO93" s="2" t="str">
        <f t="array" aca="1" ref="AO93" ca="1">IFERROR(INDEX(ADT_2017,MATCH(0,COUNTIF($AO$62:AO92,ADT_2017),0))," ")</f>
        <v xml:space="preserve"> </v>
      </c>
      <c r="AP93" s="2" t="str">
        <f t="array" aca="1" ref="AP93" ca="1">IFERROR(INDEX(ADT_2018,MATCH(0,COUNTIF($AP$62:AP92,ADT_2018),0))," ")</f>
        <v xml:space="preserve"> </v>
      </c>
    </row>
    <row r="94" spans="39:42">
      <c r="AM94" s="2" t="str">
        <f t="array" aca="1" ref="AM94" ca="1">IFERROR(INDEX(ADT_2015,MATCH(0,COUNTIF($AM$62:AM93,ADT_2015),0))," ")</f>
        <v xml:space="preserve"> </v>
      </c>
      <c r="AN94" s="2" t="str">
        <f t="array" aca="1" ref="AN94" ca="1">IFERROR(INDEX(ADT_2016,MATCH(0,COUNTIF($AN$62:AN93,ADT_2016),0))," ")</f>
        <v xml:space="preserve"> </v>
      </c>
      <c r="AO94" s="2" t="str">
        <f t="array" aca="1" ref="AO94" ca="1">IFERROR(INDEX(ADT_2017,MATCH(0,COUNTIF($AO$62:AO93,ADT_2017),0))," ")</f>
        <v xml:space="preserve"> </v>
      </c>
      <c r="AP94" s="2" t="str">
        <f t="array" aca="1" ref="AP94" ca="1">IFERROR(INDEX(ADT_2018,MATCH(0,COUNTIF($AP$62:AP93,ADT_2018),0))," ")</f>
        <v xml:space="preserve"> </v>
      </c>
    </row>
    <row r="95" spans="39:42">
      <c r="AM95" s="2" t="str">
        <f t="array" aca="1" ref="AM95" ca="1">IFERROR(INDEX(ADT_2015,MATCH(0,COUNTIF($AM$62:AM94,ADT_2015),0))," ")</f>
        <v xml:space="preserve"> </v>
      </c>
      <c r="AN95" s="2" t="str">
        <f t="array" aca="1" ref="AN95" ca="1">IFERROR(INDEX(ADT_2016,MATCH(0,COUNTIF($AN$62:AN94,ADT_2016),0))," ")</f>
        <v xml:space="preserve"> </v>
      </c>
      <c r="AO95" s="2" t="str">
        <f t="array" aca="1" ref="AO95" ca="1">IFERROR(INDEX(ADT_2017,MATCH(0,COUNTIF($AO$62:AO94,ADT_2017),0))," ")</f>
        <v xml:space="preserve"> </v>
      </c>
      <c r="AP95" s="2" t="str">
        <f t="array" aca="1" ref="AP95" ca="1">IFERROR(INDEX(ADT_2018,MATCH(0,COUNTIF($AP$62:AP94,ADT_2018),0))," ")</f>
        <v xml:space="preserve"> </v>
      </c>
    </row>
    <row r="96" spans="39:42">
      <c r="AM96" s="2" t="str">
        <f t="array" aca="1" ref="AM96" ca="1">IFERROR(INDEX(ADT_2015,MATCH(0,COUNTIF($AM$62:AM95,ADT_2015),0))," ")</f>
        <v xml:space="preserve"> </v>
      </c>
      <c r="AN96" s="2" t="str">
        <f t="array" aca="1" ref="AN96" ca="1">IFERROR(INDEX(ADT_2016,MATCH(0,COUNTIF($AN$62:AN95,ADT_2016),0))," ")</f>
        <v xml:space="preserve"> </v>
      </c>
      <c r="AO96" s="2" t="str">
        <f t="array" aca="1" ref="AO96" ca="1">IFERROR(INDEX(ADT_2017,MATCH(0,COUNTIF($AO$62:AO95,ADT_2017),0))," ")</f>
        <v xml:space="preserve"> </v>
      </c>
      <c r="AP96" s="2" t="str">
        <f t="array" aca="1" ref="AP96" ca="1">IFERROR(INDEX(ADT_2018,MATCH(0,COUNTIF($AP$62:AP95,ADT_2018),0))," ")</f>
        <v xml:space="preserve"> </v>
      </c>
    </row>
    <row r="97" spans="39:42">
      <c r="AM97" s="2" t="str">
        <f t="array" aca="1" ref="AM97" ca="1">IFERROR(INDEX(ADT_2015,MATCH(0,COUNTIF($AM$62:AM96,ADT_2015),0))," ")</f>
        <v xml:space="preserve"> </v>
      </c>
      <c r="AN97" s="2" t="str">
        <f t="array" aca="1" ref="AN97" ca="1">IFERROR(INDEX(ADT_2016,MATCH(0,COUNTIF($AN$62:AN96,ADT_2016),0))," ")</f>
        <v xml:space="preserve"> </v>
      </c>
      <c r="AO97" s="2" t="str">
        <f t="array" aca="1" ref="AO97" ca="1">IFERROR(INDEX(ADT_2017,MATCH(0,COUNTIF($AO$62:AO96,ADT_2017),0))," ")</f>
        <v xml:space="preserve"> </v>
      </c>
      <c r="AP97" s="2" t="str">
        <f t="array" aca="1" ref="AP97" ca="1">IFERROR(INDEX(ADT_2018,MATCH(0,COUNTIF($AP$62:AP96,ADT_2018),0))," ")</f>
        <v xml:space="preserve"> </v>
      </c>
    </row>
    <row r="98" spans="39:42">
      <c r="AM98" s="2" t="str">
        <f t="array" aca="1" ref="AM98" ca="1">IFERROR(INDEX(ADT_2015,MATCH(0,COUNTIF($AM$62:AM97,ADT_2015),0))," ")</f>
        <v xml:space="preserve"> </v>
      </c>
      <c r="AN98" s="2" t="str">
        <f t="array" aca="1" ref="AN98" ca="1">IFERROR(INDEX(ADT_2016,MATCH(0,COUNTIF($AN$62:AN97,ADT_2016),0))," ")</f>
        <v xml:space="preserve"> </v>
      </c>
      <c r="AO98" s="2" t="str">
        <f t="array" aca="1" ref="AO98" ca="1">IFERROR(INDEX(ADT_2017,MATCH(0,COUNTIF($AO$62:AO97,ADT_2017),0))," ")</f>
        <v xml:space="preserve"> </v>
      </c>
      <c r="AP98" s="2" t="str">
        <f t="array" aca="1" ref="AP98" ca="1">IFERROR(INDEX(ADT_2018,MATCH(0,COUNTIF($AP$62:AP97,ADT_2018),0))," ")</f>
        <v xml:space="preserve"> </v>
      </c>
    </row>
    <row r="99" spans="39:42">
      <c r="AM99" s="2" t="str">
        <f t="array" aca="1" ref="AM99" ca="1">IFERROR(INDEX(ADT_2015,MATCH(0,COUNTIF($AM$62:AM98,ADT_2015),0))," ")</f>
        <v xml:space="preserve"> </v>
      </c>
      <c r="AN99" s="2" t="str">
        <f t="array" aca="1" ref="AN99" ca="1">IFERROR(INDEX(ADT_2016,MATCH(0,COUNTIF($AN$62:AN98,ADT_2016),0))," ")</f>
        <v xml:space="preserve"> </v>
      </c>
      <c r="AO99" s="2" t="str">
        <f t="array" aca="1" ref="AO99" ca="1">IFERROR(INDEX(ADT_2017,MATCH(0,COUNTIF($AO$62:AO98,ADT_2017),0))," ")</f>
        <v xml:space="preserve"> </v>
      </c>
      <c r="AP99" s="2" t="str">
        <f t="array" aca="1" ref="AP99" ca="1">IFERROR(INDEX(ADT_2018,MATCH(0,COUNTIF($AP$62:AP98,ADT_2018),0))," ")</f>
        <v xml:space="preserve"> </v>
      </c>
    </row>
    <row r="100" spans="39:42">
      <c r="AM100" s="2" t="str">
        <f t="array" aca="1" ref="AM100" ca="1">IFERROR(INDEX(ADT_2015,MATCH(0,COUNTIF($AM$62:AM99,ADT_2015),0))," ")</f>
        <v xml:space="preserve"> </v>
      </c>
      <c r="AN100" s="2" t="str">
        <f t="array" aca="1" ref="AN100" ca="1">IFERROR(INDEX(ADT_2016,MATCH(0,COUNTIF($AN$62:AN99,ADT_2016),0))," ")</f>
        <v xml:space="preserve"> </v>
      </c>
      <c r="AO100" s="2" t="str">
        <f t="array" aca="1" ref="AO100" ca="1">IFERROR(INDEX(ADT_2017,MATCH(0,COUNTIF($AO$62:AO99,ADT_2017),0))," ")</f>
        <v xml:space="preserve"> </v>
      </c>
      <c r="AP100" s="2" t="str">
        <f t="array" aca="1" ref="AP100" ca="1">IFERROR(INDEX(ADT_2018,MATCH(0,COUNTIF($AP$62:AP99,ADT_2018),0))," ")</f>
        <v xml:space="preserve"> </v>
      </c>
    </row>
    <row r="101" spans="39:42">
      <c r="AM101" s="2" t="str">
        <f t="array" aca="1" ref="AM101" ca="1">IFERROR(INDEX(ADT_2015,MATCH(0,COUNTIF($AM$62:AM100,ADT_2015),0))," ")</f>
        <v xml:space="preserve"> </v>
      </c>
      <c r="AN101" s="2" t="str">
        <f t="array" aca="1" ref="AN101" ca="1">IFERROR(INDEX(ADT_2016,MATCH(0,COUNTIF($AN$62:AN100,ADT_2016),0))," ")</f>
        <v xml:space="preserve"> </v>
      </c>
      <c r="AO101" s="2" t="str">
        <f t="array" aca="1" ref="AO101" ca="1">IFERROR(INDEX(ADT_2017,MATCH(0,COUNTIF($AO$62:AO100,ADT_2017),0))," ")</f>
        <v xml:space="preserve"> </v>
      </c>
      <c r="AP101" s="2" t="str">
        <f t="array" aca="1" ref="AP101" ca="1">IFERROR(INDEX(ADT_2018,MATCH(0,COUNTIF($AP$62:AP100,ADT_2018),0))," ")</f>
        <v xml:space="preserve"> </v>
      </c>
    </row>
    <row r="102" spans="39:42">
      <c r="AM102" s="2" t="str">
        <f t="array" aca="1" ref="AM102" ca="1">IFERROR(INDEX(ADT_2015,MATCH(0,COUNTIF($AM$62:AM101,ADT_2015),0))," ")</f>
        <v xml:space="preserve"> </v>
      </c>
      <c r="AN102" s="2" t="str">
        <f t="array" aca="1" ref="AN102" ca="1">IFERROR(INDEX(ADT_2016,MATCH(0,COUNTIF($AN$62:AN101,ADT_2016),0))," ")</f>
        <v xml:space="preserve"> </v>
      </c>
      <c r="AO102" s="2" t="str">
        <f t="array" aca="1" ref="AO102" ca="1">IFERROR(INDEX(ADT_2017,MATCH(0,COUNTIF($AO$62:AO101,ADT_2017),0))," ")</f>
        <v xml:space="preserve"> </v>
      </c>
      <c r="AP102" s="2" t="str">
        <f t="array" aca="1" ref="AP102" ca="1">IFERROR(INDEX(ADT_2018,MATCH(0,COUNTIF($AP$62:AP101,ADT_2018),0))," ")</f>
        <v xml:space="preserve"> </v>
      </c>
    </row>
    <row r="103" spans="39:42">
      <c r="AM103" s="2" t="str">
        <f t="array" aca="1" ref="AM103" ca="1">IFERROR(INDEX(ADT_2015,MATCH(0,COUNTIF($AM$62:AM102,ADT_2015),0))," ")</f>
        <v xml:space="preserve"> </v>
      </c>
      <c r="AN103" s="2" t="str">
        <f t="array" aca="1" ref="AN103" ca="1">IFERROR(INDEX(ADT_2016,MATCH(0,COUNTIF($AN$62:AN102,ADT_2016),0))," ")</f>
        <v xml:space="preserve"> </v>
      </c>
      <c r="AO103" s="2" t="str">
        <f t="array" aca="1" ref="AO103" ca="1">IFERROR(INDEX(ADT_2017,MATCH(0,COUNTIF($AO$62:AO102,ADT_2017),0))," ")</f>
        <v xml:space="preserve"> </v>
      </c>
      <c r="AP103" s="2" t="str">
        <f t="array" aca="1" ref="AP103" ca="1">IFERROR(INDEX(ADT_2018,MATCH(0,COUNTIF($AP$62:AP102,ADT_2018),0))," ")</f>
        <v xml:space="preserve"> </v>
      </c>
    </row>
    <row r="104" spans="39:42">
      <c r="AM104" s="2" t="str">
        <f t="array" aca="1" ref="AM104" ca="1">IFERROR(INDEX(ADT_2015,MATCH(0,COUNTIF($AM$62:AM103,ADT_2015),0))," ")</f>
        <v xml:space="preserve"> </v>
      </c>
      <c r="AN104" s="2" t="str">
        <f t="array" aca="1" ref="AN104" ca="1">IFERROR(INDEX(ADT_2016,MATCH(0,COUNTIF($AN$62:AN103,ADT_2016),0))," ")</f>
        <v xml:space="preserve"> </v>
      </c>
      <c r="AO104" s="2" t="str">
        <f t="array" aca="1" ref="AO104" ca="1">IFERROR(INDEX(ADT_2017,MATCH(0,COUNTIF($AO$62:AO103,ADT_2017),0))," ")</f>
        <v xml:space="preserve"> </v>
      </c>
      <c r="AP104" s="2" t="str">
        <f t="array" aca="1" ref="AP104" ca="1">IFERROR(INDEX(ADT_2018,MATCH(0,COUNTIF($AP$62:AP103,ADT_2018),0))," ")</f>
        <v xml:space="preserve"> </v>
      </c>
    </row>
    <row r="105" spans="39:42">
      <c r="AM105" s="2" t="str">
        <f t="array" aca="1" ref="AM105" ca="1">IFERROR(INDEX(ADT_2015,MATCH(0,COUNTIF($AM$62:AM104,ADT_2015),0))," ")</f>
        <v xml:space="preserve"> </v>
      </c>
      <c r="AN105" s="2" t="str">
        <f t="array" aca="1" ref="AN105" ca="1">IFERROR(INDEX(ADT_2016,MATCH(0,COUNTIF($AN$62:AN104,ADT_2016),0))," ")</f>
        <v xml:space="preserve"> </v>
      </c>
      <c r="AO105" s="2" t="str">
        <f t="array" aca="1" ref="AO105" ca="1">IFERROR(INDEX(ADT_2017,MATCH(0,COUNTIF($AO$62:AO104,ADT_2017),0))," ")</f>
        <v xml:space="preserve"> </v>
      </c>
      <c r="AP105" s="2" t="str">
        <f t="array" aca="1" ref="AP105" ca="1">IFERROR(INDEX(ADT_2018,MATCH(0,COUNTIF($AP$62:AP104,ADT_2018),0))," ")</f>
        <v xml:space="preserve"> </v>
      </c>
    </row>
    <row r="106" spans="39:42">
      <c r="AM106" s="2" t="str">
        <f t="array" aca="1" ref="AM106" ca="1">IFERROR(INDEX(ADT_2015,MATCH(0,COUNTIF($AM$62:AM105,ADT_2015),0))," ")</f>
        <v xml:space="preserve"> </v>
      </c>
      <c r="AN106" s="2" t="str">
        <f t="array" aca="1" ref="AN106" ca="1">IFERROR(INDEX(ADT_2016,MATCH(0,COUNTIF($AN$62:AN105,ADT_2016),0))," ")</f>
        <v xml:space="preserve"> </v>
      </c>
      <c r="AO106" s="2" t="str">
        <f t="array" aca="1" ref="AO106" ca="1">IFERROR(INDEX(ADT_2017,MATCH(0,COUNTIF($AO$62:AO105,ADT_2017),0))," ")</f>
        <v xml:space="preserve"> </v>
      </c>
      <c r="AP106" s="2" t="str">
        <f t="array" aca="1" ref="AP106" ca="1">IFERROR(INDEX(ADT_2018,MATCH(0,COUNTIF($AP$62:AP105,ADT_2018),0))," ")</f>
        <v xml:space="preserve"> </v>
      </c>
    </row>
    <row r="107" spans="39:42">
      <c r="AM107" s="2" t="str">
        <f t="array" aca="1" ref="AM107" ca="1">IFERROR(INDEX(ADT_2015,MATCH(0,COUNTIF($AM$62:AM106,ADT_2015),0))," ")</f>
        <v xml:space="preserve"> </v>
      </c>
      <c r="AN107" s="2" t="str">
        <f t="array" aca="1" ref="AN107" ca="1">IFERROR(INDEX(ADT_2016,MATCH(0,COUNTIF($AN$62:AN106,ADT_2016),0))," ")</f>
        <v xml:space="preserve"> </v>
      </c>
      <c r="AO107" s="2" t="str">
        <f t="array" aca="1" ref="AO107" ca="1">IFERROR(INDEX(ADT_2017,MATCH(0,COUNTIF($AO$62:AO106,ADT_2017),0))," ")</f>
        <v xml:space="preserve"> </v>
      </c>
      <c r="AP107" s="2" t="str">
        <f t="array" aca="1" ref="AP107" ca="1">IFERROR(INDEX(ADT_2018,MATCH(0,COUNTIF($AP$62:AP106,ADT_2018),0))," ")</f>
        <v xml:space="preserve"> </v>
      </c>
    </row>
    <row r="108" spans="39:42">
      <c r="AM108" s="2" t="str">
        <f t="array" aca="1" ref="AM108" ca="1">IFERROR(INDEX(ADT_2015,MATCH(0,COUNTIF($AM$62:AM107,ADT_2015),0))," ")</f>
        <v xml:space="preserve"> </v>
      </c>
      <c r="AN108" s="2" t="str">
        <f t="array" aca="1" ref="AN108" ca="1">IFERROR(INDEX(ADT_2016,MATCH(0,COUNTIF($AN$62:AN107,ADT_2016),0))," ")</f>
        <v xml:space="preserve"> </v>
      </c>
      <c r="AO108" s="2" t="str">
        <f t="array" aca="1" ref="AO108" ca="1">IFERROR(INDEX(ADT_2017,MATCH(0,COUNTIF($AO$62:AO107,ADT_2017),0))," ")</f>
        <v xml:space="preserve"> </v>
      </c>
      <c r="AP108" s="2" t="str">
        <f t="array" aca="1" ref="AP108" ca="1">IFERROR(INDEX(ADT_2018,MATCH(0,COUNTIF($AP$62:AP107,ADT_2018),0))," ")</f>
        <v xml:space="preserve"> </v>
      </c>
    </row>
    <row r="109" spans="39:42">
      <c r="AM109" s="2" t="str">
        <f t="array" aca="1" ref="AM109" ca="1">IFERROR(INDEX(ADT_2015,MATCH(0,COUNTIF($AM$62:AM108,ADT_2015),0))," ")</f>
        <v xml:space="preserve"> </v>
      </c>
      <c r="AN109" s="2" t="str">
        <f t="array" aca="1" ref="AN109" ca="1">IFERROR(INDEX(ADT_2016,MATCH(0,COUNTIF($AN$62:AN108,ADT_2016),0))," ")</f>
        <v xml:space="preserve"> </v>
      </c>
      <c r="AO109" s="2" t="str">
        <f t="array" aca="1" ref="AO109" ca="1">IFERROR(INDEX(ADT_2017,MATCH(0,COUNTIF($AO$62:AO108,ADT_2017),0))," ")</f>
        <v xml:space="preserve"> </v>
      </c>
      <c r="AP109" s="2" t="str">
        <f t="array" aca="1" ref="AP109" ca="1">IFERROR(INDEX(ADT_2018,MATCH(0,COUNTIF($AP$62:AP108,ADT_2018),0))," ")</f>
        <v xml:space="preserve"> </v>
      </c>
    </row>
    <row r="110" spans="39:42">
      <c r="AM110" s="2" t="str">
        <f t="array" aca="1" ref="AM110" ca="1">IFERROR(INDEX(ADT_2015,MATCH(0,COUNTIF($AM$62:AM109,ADT_2015),0))," ")</f>
        <v xml:space="preserve"> </v>
      </c>
      <c r="AN110" s="2" t="str">
        <f t="array" aca="1" ref="AN110" ca="1">IFERROR(INDEX(ADT_2016,MATCH(0,COUNTIF($AN$62:AN109,ADT_2016),0))," ")</f>
        <v xml:space="preserve"> </v>
      </c>
      <c r="AO110" s="2" t="str">
        <f t="array" aca="1" ref="AO110" ca="1">IFERROR(INDEX(ADT_2017,MATCH(0,COUNTIF($AO$62:AO109,ADT_2017),0))," ")</f>
        <v xml:space="preserve"> </v>
      </c>
      <c r="AP110" s="2" t="str">
        <f t="array" aca="1" ref="AP110" ca="1">IFERROR(INDEX(ADT_2018,MATCH(0,COUNTIF($AP$62:AP109,ADT_2018),0))," ")</f>
        <v xml:space="preserve"> </v>
      </c>
    </row>
    <row r="111" spans="39:42">
      <c r="AM111" s="2" t="str">
        <f t="array" aca="1" ref="AM111" ca="1">IFERROR(INDEX(ADT_2015,MATCH(0,COUNTIF($AM$62:AM110,ADT_2015),0))," ")</f>
        <v xml:space="preserve"> </v>
      </c>
      <c r="AN111" s="2" t="str">
        <f t="array" aca="1" ref="AN111" ca="1">IFERROR(INDEX(ADT_2016,MATCH(0,COUNTIF($AN$62:AN110,ADT_2016),0))," ")</f>
        <v xml:space="preserve"> </v>
      </c>
      <c r="AO111" s="2" t="str">
        <f t="array" aca="1" ref="AO111" ca="1">IFERROR(INDEX(ADT_2017,MATCH(0,COUNTIF($AO$62:AO110,ADT_2017),0))," ")</f>
        <v xml:space="preserve"> </v>
      </c>
      <c r="AP111" s="2" t="str">
        <f t="array" aca="1" ref="AP111" ca="1">IFERROR(INDEX(ADT_2018,MATCH(0,COUNTIF($AP$62:AP110,ADT_2018),0))," ")</f>
        <v xml:space="preserve"> </v>
      </c>
    </row>
    <row r="112" spans="39:42">
      <c r="AM112" s="2" t="str">
        <f t="array" aca="1" ref="AM112" ca="1">IFERROR(INDEX(ADT_2015,MATCH(0,COUNTIF($AM$62:AM111,ADT_2015),0))," ")</f>
        <v xml:space="preserve"> </v>
      </c>
      <c r="AN112" s="2" t="str">
        <f t="array" aca="1" ref="AN112" ca="1">IFERROR(INDEX(ADT_2016,MATCH(0,COUNTIF($AN$62:AN111,ADT_2016),0))," ")</f>
        <v xml:space="preserve"> </v>
      </c>
      <c r="AO112" s="2" t="str">
        <f t="array" aca="1" ref="AO112" ca="1">IFERROR(INDEX(ADT_2017,MATCH(0,COUNTIF($AO$62:AO111,ADT_2017),0))," ")</f>
        <v xml:space="preserve"> </v>
      </c>
      <c r="AP112" s="2" t="str">
        <f t="array" aca="1" ref="AP112" ca="1">IFERROR(INDEX(ADT_2018,MATCH(0,COUNTIF($AP$62:AP111,ADT_2018),0))," ")</f>
        <v xml:space="preserve"> </v>
      </c>
    </row>
    <row r="113" spans="39:42">
      <c r="AM113" s="2" t="str">
        <f t="array" aca="1" ref="AM113" ca="1">IFERROR(INDEX(ADT_2015,MATCH(0,COUNTIF($AM$62:AM112,ADT_2015),0))," ")</f>
        <v xml:space="preserve"> </v>
      </c>
      <c r="AN113" s="2" t="str">
        <f t="array" aca="1" ref="AN113" ca="1">IFERROR(INDEX(ADT_2016,MATCH(0,COUNTIF($AN$62:AN112,ADT_2016),0))," ")</f>
        <v xml:space="preserve"> </v>
      </c>
      <c r="AO113" s="2" t="str">
        <f t="array" aca="1" ref="AO113" ca="1">IFERROR(INDEX(ADT_2017,MATCH(0,COUNTIF($AO$62:AO112,ADT_2017),0))," ")</f>
        <v xml:space="preserve"> </v>
      </c>
      <c r="AP113" s="2" t="str">
        <f t="array" aca="1" ref="AP113" ca="1">IFERROR(INDEX(ADT_2018,MATCH(0,COUNTIF($AP$62:AP112,ADT_2018),0))," ")</f>
        <v xml:space="preserve"> </v>
      </c>
    </row>
    <row r="114" spans="39:42">
      <c r="AM114" s="2" t="str">
        <f t="array" aca="1" ref="AM114" ca="1">IFERROR(INDEX(ADT_2015,MATCH(0,COUNTIF($AM$62:AM113,ADT_2015),0))," ")</f>
        <v xml:space="preserve"> </v>
      </c>
      <c r="AN114" s="2" t="str">
        <f t="array" aca="1" ref="AN114" ca="1">IFERROR(INDEX(ADT_2016,MATCH(0,COUNTIF($AN$62:AN113,ADT_2016),0))," ")</f>
        <v xml:space="preserve"> </v>
      </c>
      <c r="AO114" s="2" t="str">
        <f t="array" aca="1" ref="AO114" ca="1">IFERROR(INDEX(ADT_2017,MATCH(0,COUNTIF($AO$62:AO113,ADT_2017),0))," ")</f>
        <v xml:space="preserve"> </v>
      </c>
      <c r="AP114" s="2" t="str">
        <f t="array" aca="1" ref="AP114" ca="1">IFERROR(INDEX(ADT_2018,MATCH(0,COUNTIF($AP$62:AP113,ADT_2018),0))," ")</f>
        <v xml:space="preserve"> </v>
      </c>
    </row>
    <row r="115" spans="39:42">
      <c r="AM115" s="2" t="str">
        <f t="array" aca="1" ref="AM115" ca="1">IFERROR(INDEX(ADT_2015,MATCH(0,COUNTIF($AM$62:AM114,ADT_2015),0))," ")</f>
        <v xml:space="preserve"> </v>
      </c>
      <c r="AN115" s="2" t="str">
        <f t="array" aca="1" ref="AN115" ca="1">IFERROR(INDEX(ADT_2016,MATCH(0,COUNTIF($AN$62:AN114,ADT_2016),0))," ")</f>
        <v xml:space="preserve"> </v>
      </c>
      <c r="AO115" s="2" t="str">
        <f t="array" aca="1" ref="AO115" ca="1">IFERROR(INDEX(ADT_2017,MATCH(0,COUNTIF($AO$62:AO114,ADT_2017),0))," ")</f>
        <v xml:space="preserve"> </v>
      </c>
      <c r="AP115" s="2" t="str">
        <f t="array" aca="1" ref="AP115" ca="1">IFERROR(INDEX(ADT_2018,MATCH(0,COUNTIF($AP$62:AP114,ADT_2018),0))," ")</f>
        <v xml:space="preserve"> </v>
      </c>
    </row>
    <row r="116" spans="39:42">
      <c r="AM116" s="2" t="str">
        <f t="array" aca="1" ref="AM116" ca="1">IFERROR(INDEX(ADT_2015,MATCH(0,COUNTIF($AM$62:AM115,ADT_2015),0))," ")</f>
        <v xml:space="preserve"> </v>
      </c>
      <c r="AN116" s="2" t="str">
        <f t="array" aca="1" ref="AN116" ca="1">IFERROR(INDEX(ADT_2016,MATCH(0,COUNTIF($AN$62:AN115,ADT_2016),0))," ")</f>
        <v xml:space="preserve"> </v>
      </c>
      <c r="AO116" s="2" t="str">
        <f t="array" aca="1" ref="AO116" ca="1">IFERROR(INDEX(ADT_2017,MATCH(0,COUNTIF($AO$62:AO115,ADT_2017),0))," ")</f>
        <v xml:space="preserve"> </v>
      </c>
      <c r="AP116" s="2" t="str">
        <f t="array" aca="1" ref="AP116" ca="1">IFERROR(INDEX(ADT_2018,MATCH(0,COUNTIF($AP$62:AP115,ADT_2018),0))," ")</f>
        <v xml:space="preserve"> </v>
      </c>
    </row>
    <row r="117" spans="39:42">
      <c r="AM117" s="2" t="str">
        <f t="array" aca="1" ref="AM117" ca="1">IFERROR(INDEX(ADT_2015,MATCH(0,COUNTIF($AM$62:AM116,ADT_2015),0))," ")</f>
        <v xml:space="preserve"> </v>
      </c>
      <c r="AN117" s="2" t="str">
        <f t="array" aca="1" ref="AN117" ca="1">IFERROR(INDEX(ADT_2016,MATCH(0,COUNTIF($AN$62:AN116,ADT_2016),0))," ")</f>
        <v xml:space="preserve"> </v>
      </c>
      <c r="AO117" s="2" t="str">
        <f t="array" aca="1" ref="AO117" ca="1">IFERROR(INDEX(ADT_2017,MATCH(0,COUNTIF($AO$62:AO116,ADT_2017),0))," ")</f>
        <v xml:space="preserve"> </v>
      </c>
      <c r="AP117" s="2" t="str">
        <f t="array" aca="1" ref="AP117" ca="1">IFERROR(INDEX(ADT_2018,MATCH(0,COUNTIF($AP$62:AP116,ADT_2018),0))," ")</f>
        <v xml:space="preserve"> </v>
      </c>
    </row>
    <row r="118" spans="39:42">
      <c r="AM118" s="2" t="str">
        <f t="array" aca="1" ref="AM118" ca="1">IFERROR(INDEX(ADT_2015,MATCH(0,COUNTIF($AM$62:AM117,ADT_2015),0))," ")</f>
        <v xml:space="preserve"> </v>
      </c>
      <c r="AN118" s="2" t="str">
        <f t="array" aca="1" ref="AN118" ca="1">IFERROR(INDEX(ADT_2016,MATCH(0,COUNTIF($AN$62:AN117,ADT_2016),0))," ")</f>
        <v xml:space="preserve"> </v>
      </c>
      <c r="AO118" s="2" t="str">
        <f t="array" aca="1" ref="AO118" ca="1">IFERROR(INDEX(ADT_2017,MATCH(0,COUNTIF($AO$62:AO117,ADT_2017),0))," ")</f>
        <v xml:space="preserve"> </v>
      </c>
      <c r="AP118" s="2" t="str">
        <f t="array" aca="1" ref="AP118" ca="1">IFERROR(INDEX(ADT_2018,MATCH(0,COUNTIF($AP$62:AP117,ADT_2018),0))," ")</f>
        <v xml:space="preserve"> </v>
      </c>
    </row>
    <row r="119" spans="39:42">
      <c r="AM119" s="2" t="str">
        <f t="array" aca="1" ref="AM119" ca="1">IFERROR(INDEX(ADT_2015,MATCH(0,COUNTIF($AM$62:AM118,ADT_2015),0))," ")</f>
        <v xml:space="preserve"> </v>
      </c>
      <c r="AN119" s="2" t="str">
        <f t="array" aca="1" ref="AN119" ca="1">IFERROR(INDEX(ADT_2016,MATCH(0,COUNTIF($AN$62:AN118,ADT_2016),0))," ")</f>
        <v xml:space="preserve"> </v>
      </c>
      <c r="AO119" s="2" t="str">
        <f t="array" aca="1" ref="AO119" ca="1">IFERROR(INDEX(ADT_2017,MATCH(0,COUNTIF($AO$62:AO118,ADT_2017),0))," ")</f>
        <v xml:space="preserve"> </v>
      </c>
      <c r="AP119" s="2" t="str">
        <f t="array" aca="1" ref="AP119" ca="1">IFERROR(INDEX(ADT_2018,MATCH(0,COUNTIF($AP$62:AP118,ADT_2018),0))," ")</f>
        <v xml:space="preserve"> </v>
      </c>
    </row>
    <row r="120" spans="39:42">
      <c r="AM120" s="2" t="str">
        <f t="array" aca="1" ref="AM120" ca="1">IFERROR(INDEX(ADT_2015,MATCH(0,COUNTIF($AM$62:AM119,ADT_2015),0))," ")</f>
        <v xml:space="preserve"> </v>
      </c>
      <c r="AN120" s="2" t="str">
        <f t="array" aca="1" ref="AN120" ca="1">IFERROR(INDEX(ADT_2016,MATCH(0,COUNTIF($AN$62:AN119,ADT_2016),0))," ")</f>
        <v xml:space="preserve"> </v>
      </c>
      <c r="AO120" s="2" t="str">
        <f t="array" aca="1" ref="AO120" ca="1">IFERROR(INDEX(ADT_2017,MATCH(0,COUNTIF($AO$62:AO119,ADT_2017),0))," ")</f>
        <v xml:space="preserve"> </v>
      </c>
      <c r="AP120" s="2" t="str">
        <f t="array" aca="1" ref="AP120" ca="1">IFERROR(INDEX(ADT_2018,MATCH(0,COUNTIF($AP$62:AP119,ADT_2018),0))," ")</f>
        <v xml:space="preserve"> </v>
      </c>
    </row>
    <row r="121" spans="39:42">
      <c r="AM121" s="2" t="str">
        <f t="array" aca="1" ref="AM121" ca="1">IFERROR(INDEX(ADT_2015,MATCH(0,COUNTIF($AM$62:AM120,ADT_2015),0))," ")</f>
        <v xml:space="preserve"> </v>
      </c>
      <c r="AN121" s="2" t="str">
        <f t="array" aca="1" ref="AN121" ca="1">IFERROR(INDEX(ADT_2016,MATCH(0,COUNTIF($AN$62:AN120,ADT_2016),0))," ")</f>
        <v xml:space="preserve"> </v>
      </c>
      <c r="AO121" s="2" t="str">
        <f t="array" aca="1" ref="AO121" ca="1">IFERROR(INDEX(ADT_2017,MATCH(0,COUNTIF($AO$62:AO120,ADT_2017),0))," ")</f>
        <v xml:space="preserve"> </v>
      </c>
      <c r="AP121" s="2" t="str">
        <f t="array" aca="1" ref="AP121" ca="1">IFERROR(INDEX(ADT_2018,MATCH(0,COUNTIF($AP$62:AP120,ADT_2018),0))," ")</f>
        <v xml:space="preserve"> </v>
      </c>
    </row>
    <row r="122" spans="39:42">
      <c r="AM122" s="2" t="str">
        <f t="array" aca="1" ref="AM122" ca="1">IFERROR(INDEX(ADT_2015,MATCH(0,COUNTIF($AM$62:AM121,ADT_2015),0))," ")</f>
        <v xml:space="preserve"> </v>
      </c>
      <c r="AN122" s="2" t="str">
        <f t="array" aca="1" ref="AN122" ca="1">IFERROR(INDEX(ADT_2016,MATCH(0,COUNTIF($AN$62:AN121,ADT_2016),0))," ")</f>
        <v xml:space="preserve"> </v>
      </c>
      <c r="AO122" s="2" t="str">
        <f t="array" aca="1" ref="AO122" ca="1">IFERROR(INDEX(ADT_2017,MATCH(0,COUNTIF($AO$62:AO121,ADT_2017),0))," ")</f>
        <v xml:space="preserve"> </v>
      </c>
      <c r="AP122" s="2" t="str">
        <f t="array" aca="1" ref="AP122" ca="1">IFERROR(INDEX(ADT_2018,MATCH(0,COUNTIF($AP$62:AP121,ADT_2018),0))," ")</f>
        <v xml:space="preserve"> </v>
      </c>
    </row>
    <row r="123" spans="39:42">
      <c r="AM123" s="2" t="str">
        <f t="array" aca="1" ref="AM123" ca="1">IFERROR(INDEX(ADT_2015,MATCH(0,COUNTIF($AM$62:AM122,ADT_2015),0))," ")</f>
        <v xml:space="preserve"> </v>
      </c>
      <c r="AN123" s="2" t="str">
        <f t="array" aca="1" ref="AN123" ca="1">IFERROR(INDEX(ADT_2016,MATCH(0,COUNTIF($AN$62:AN122,ADT_2016),0))," ")</f>
        <v xml:space="preserve"> </v>
      </c>
      <c r="AO123" s="2" t="str">
        <f t="array" aca="1" ref="AO123" ca="1">IFERROR(INDEX(ADT_2017,MATCH(0,COUNTIF($AO$62:AO122,ADT_2017),0))," ")</f>
        <v xml:space="preserve"> </v>
      </c>
      <c r="AP123" s="2" t="str">
        <f t="array" aca="1" ref="AP123" ca="1">IFERROR(INDEX(ADT_2018,MATCH(0,COUNTIF($AP$62:AP122,ADT_2018),0))," ")</f>
        <v xml:space="preserve"> </v>
      </c>
    </row>
    <row r="124" spans="39:42">
      <c r="AM124" s="2" t="str">
        <f t="array" aca="1" ref="AM124" ca="1">IFERROR(INDEX(ADT_2015,MATCH(0,COUNTIF($AM$62:AM123,ADT_2015),0))," ")</f>
        <v xml:space="preserve"> </v>
      </c>
      <c r="AN124" s="2" t="str">
        <f t="array" aca="1" ref="AN124" ca="1">IFERROR(INDEX(ADT_2016,MATCH(0,COUNTIF($AN$62:AN123,ADT_2016),0))," ")</f>
        <v xml:space="preserve"> </v>
      </c>
      <c r="AO124" s="2" t="str">
        <f t="array" aca="1" ref="AO124" ca="1">IFERROR(INDEX(ADT_2017,MATCH(0,COUNTIF($AO$62:AO123,ADT_2017),0))," ")</f>
        <v xml:space="preserve"> </v>
      </c>
      <c r="AP124" s="2" t="str">
        <f t="array" aca="1" ref="AP124" ca="1">IFERROR(INDEX(ADT_2018,MATCH(0,COUNTIF($AP$62:AP123,ADT_2018),0))," ")</f>
        <v xml:space="preserve"> </v>
      </c>
    </row>
    <row r="125" spans="39:42">
      <c r="AM125" s="2" t="str">
        <f t="array" aca="1" ref="AM125" ca="1">IFERROR(INDEX(ADT_2015,MATCH(0,COUNTIF($AM$62:AM124,ADT_2015),0))," ")</f>
        <v xml:space="preserve"> </v>
      </c>
      <c r="AN125" s="2" t="str">
        <f t="array" aca="1" ref="AN125" ca="1">IFERROR(INDEX(ADT_2016,MATCH(0,COUNTIF($AN$62:AN124,ADT_2016),0))," ")</f>
        <v xml:space="preserve"> </v>
      </c>
      <c r="AO125" s="2" t="str">
        <f t="array" aca="1" ref="AO125" ca="1">IFERROR(INDEX(ADT_2017,MATCH(0,COUNTIF($AO$62:AO124,ADT_2017),0))," ")</f>
        <v xml:space="preserve"> </v>
      </c>
      <c r="AP125" s="2" t="str">
        <f t="array" aca="1" ref="AP125" ca="1">IFERROR(INDEX(ADT_2018,MATCH(0,COUNTIF($AP$62:AP124,ADT_2018),0))," ")</f>
        <v xml:space="preserve"> </v>
      </c>
    </row>
    <row r="126" spans="39:42">
      <c r="AM126" s="2" t="str">
        <f t="array" aca="1" ref="AM126" ca="1">IFERROR(INDEX(ADT_2015,MATCH(0,COUNTIF($AM$62:AM125,ADT_2015),0))," ")</f>
        <v xml:space="preserve"> </v>
      </c>
      <c r="AN126" s="2" t="str">
        <f t="array" aca="1" ref="AN126" ca="1">IFERROR(INDEX(ADT_2016,MATCH(0,COUNTIF($AN$62:AN125,ADT_2016),0))," ")</f>
        <v xml:space="preserve"> </v>
      </c>
      <c r="AO126" s="2" t="str">
        <f t="array" aca="1" ref="AO126" ca="1">IFERROR(INDEX(ADT_2017,MATCH(0,COUNTIF($AO$62:AO125,ADT_2017),0))," ")</f>
        <v xml:space="preserve"> </v>
      </c>
      <c r="AP126" s="2" t="str">
        <f t="array" aca="1" ref="AP126" ca="1">IFERROR(INDEX(ADT_2018,MATCH(0,COUNTIF($AP$62:AP125,ADT_2018),0))," ")</f>
        <v xml:space="preserve"> </v>
      </c>
    </row>
    <row r="127" spans="39:42">
      <c r="AM127" s="2" t="str">
        <f t="array" aca="1" ref="AM127" ca="1">IFERROR(INDEX(ADT_2015,MATCH(0,COUNTIF($AM$62:AM126,ADT_2015),0))," ")</f>
        <v xml:space="preserve"> </v>
      </c>
      <c r="AN127" s="2" t="str">
        <f t="array" aca="1" ref="AN127" ca="1">IFERROR(INDEX(ADT_2016,MATCH(0,COUNTIF($AN$62:AN126,ADT_2016),0))," ")</f>
        <v xml:space="preserve"> </v>
      </c>
      <c r="AO127" s="2" t="str">
        <f t="array" aca="1" ref="AO127" ca="1">IFERROR(INDEX(ADT_2017,MATCH(0,COUNTIF($AO$62:AO126,ADT_2017),0))," ")</f>
        <v xml:space="preserve"> </v>
      </c>
      <c r="AP127" s="2" t="str">
        <f t="array" aca="1" ref="AP127" ca="1">IFERROR(INDEX(ADT_2018,MATCH(0,COUNTIF($AP$62:AP126,ADT_2018),0))," ")</f>
        <v xml:space="preserve"> </v>
      </c>
    </row>
    <row r="128" spans="39:42">
      <c r="AM128" s="2" t="str">
        <f t="array" aca="1" ref="AM128" ca="1">IFERROR(INDEX(ADT_2015,MATCH(0,COUNTIF($AM$62:AM127,ADT_2015),0))," ")</f>
        <v xml:space="preserve"> </v>
      </c>
      <c r="AN128" s="2" t="str">
        <f t="array" aca="1" ref="AN128" ca="1">IFERROR(INDEX(ADT_2016,MATCH(0,COUNTIF($AN$62:AN127,ADT_2016),0))," ")</f>
        <v xml:space="preserve"> </v>
      </c>
      <c r="AO128" s="2" t="str">
        <f t="array" aca="1" ref="AO128" ca="1">IFERROR(INDEX(ADT_2017,MATCH(0,COUNTIF($AO$62:AO127,ADT_2017),0))," ")</f>
        <v xml:space="preserve"> </v>
      </c>
      <c r="AP128" s="2" t="str">
        <f t="array" aca="1" ref="AP128" ca="1">IFERROR(INDEX(ADT_2018,MATCH(0,COUNTIF($AP$62:AP127,ADT_2018),0))," ")</f>
        <v xml:space="preserve"> </v>
      </c>
    </row>
    <row r="129" spans="39:42">
      <c r="AM129" s="2" t="str">
        <f t="array" aca="1" ref="AM129" ca="1">IFERROR(INDEX(ADT_2015,MATCH(0,COUNTIF($AM$62:AM128,ADT_2015),0))," ")</f>
        <v xml:space="preserve"> </v>
      </c>
      <c r="AN129" s="2" t="str">
        <f t="array" aca="1" ref="AN129" ca="1">IFERROR(INDEX(ADT_2016,MATCH(0,COUNTIF($AN$62:AN128,ADT_2016),0))," ")</f>
        <v xml:space="preserve"> </v>
      </c>
      <c r="AO129" s="2" t="str">
        <f t="array" aca="1" ref="AO129" ca="1">IFERROR(INDEX(ADT_2017,MATCH(0,COUNTIF($AO$62:AO128,ADT_2017),0))," ")</f>
        <v xml:space="preserve"> </v>
      </c>
      <c r="AP129" s="2" t="str">
        <f t="array" aca="1" ref="AP129" ca="1">IFERROR(INDEX(ADT_2018,MATCH(0,COUNTIF($AP$62:AP128,ADT_2018),0))," ")</f>
        <v xml:space="preserve"> </v>
      </c>
    </row>
    <row r="130" spans="39:42">
      <c r="AM130" s="2" t="str">
        <f t="array" aca="1" ref="AM130" ca="1">IFERROR(INDEX(ADT_2015,MATCH(0,COUNTIF($AM$62:AM129,ADT_2015),0))," ")</f>
        <v xml:space="preserve"> </v>
      </c>
      <c r="AN130" s="2" t="str">
        <f t="array" aca="1" ref="AN130" ca="1">IFERROR(INDEX(ADT_2016,MATCH(0,COUNTIF($AN$62:AN129,ADT_2016),0))," ")</f>
        <v xml:space="preserve"> </v>
      </c>
      <c r="AO130" s="2" t="str">
        <f t="array" aca="1" ref="AO130" ca="1">IFERROR(INDEX(ADT_2017,MATCH(0,COUNTIF($AO$62:AO129,ADT_2017),0))," ")</f>
        <v xml:space="preserve"> </v>
      </c>
      <c r="AP130" s="2" t="str">
        <f t="array" aca="1" ref="AP130" ca="1">IFERROR(INDEX(ADT_2018,MATCH(0,COUNTIF($AP$62:AP129,ADT_2018),0))," ")</f>
        <v xml:space="preserve"> </v>
      </c>
    </row>
    <row r="131" spans="39:42">
      <c r="AM131" s="2" t="str">
        <f t="array" aca="1" ref="AM131" ca="1">IFERROR(INDEX(ADT_2015,MATCH(0,COUNTIF($AM$62:AM130,ADT_2015),0))," ")</f>
        <v xml:space="preserve"> </v>
      </c>
      <c r="AN131" s="2" t="str">
        <f t="array" aca="1" ref="AN131" ca="1">IFERROR(INDEX(ADT_2016,MATCH(0,COUNTIF($AN$62:AN130,ADT_2016),0))," ")</f>
        <v xml:space="preserve"> </v>
      </c>
      <c r="AO131" s="2" t="str">
        <f t="array" aca="1" ref="AO131" ca="1">IFERROR(INDEX(ADT_2017,MATCH(0,COUNTIF($AO$62:AO130,ADT_2017),0))," ")</f>
        <v xml:space="preserve"> </v>
      </c>
      <c r="AP131" s="2" t="str">
        <f t="array" aca="1" ref="AP131" ca="1">IFERROR(INDEX(ADT_2018,MATCH(0,COUNTIF($AP$62:AP130,ADT_2018),0))," ")</f>
        <v xml:space="preserve"> </v>
      </c>
    </row>
    <row r="132" spans="39:42">
      <c r="AM132" s="2" t="str">
        <f t="array" aca="1" ref="AM132" ca="1">IFERROR(INDEX(ADT_2015,MATCH(0,COUNTIF($AM$62:AM131,ADT_2015),0))," ")</f>
        <v xml:space="preserve"> </v>
      </c>
      <c r="AN132" s="2" t="str">
        <f t="array" aca="1" ref="AN132" ca="1">IFERROR(INDEX(ADT_2016,MATCH(0,COUNTIF($AN$62:AN131,ADT_2016),0))," ")</f>
        <v xml:space="preserve"> </v>
      </c>
      <c r="AO132" s="2" t="str">
        <f t="array" aca="1" ref="AO132" ca="1">IFERROR(INDEX(ADT_2017,MATCH(0,COUNTIF($AO$62:AO131,ADT_2017),0))," ")</f>
        <v xml:space="preserve"> </v>
      </c>
      <c r="AP132" s="2" t="str">
        <f t="array" aca="1" ref="AP132" ca="1">IFERROR(INDEX(ADT_2018,MATCH(0,COUNTIF($AP$62:AP131,ADT_2018),0))," ")</f>
        <v xml:space="preserve"> </v>
      </c>
    </row>
    <row r="133" spans="39:42">
      <c r="AM133" s="2" t="str">
        <f t="array" aca="1" ref="AM133" ca="1">IFERROR(INDEX(ADT_2015,MATCH(0,COUNTIF($AM$62:AM132,ADT_2015),0))," ")</f>
        <v xml:space="preserve"> </v>
      </c>
      <c r="AN133" s="2" t="str">
        <f t="array" aca="1" ref="AN133" ca="1">IFERROR(INDEX(ADT_2016,MATCH(0,COUNTIF($AN$62:AN132,ADT_2016),0))," ")</f>
        <v xml:space="preserve"> </v>
      </c>
      <c r="AO133" s="2" t="str">
        <f t="array" aca="1" ref="AO133" ca="1">IFERROR(INDEX(ADT_2017,MATCH(0,COUNTIF($AO$62:AO132,ADT_2017),0))," ")</f>
        <v xml:space="preserve"> </v>
      </c>
      <c r="AP133" s="2" t="str">
        <f t="array" aca="1" ref="AP133" ca="1">IFERROR(INDEX(ADT_2018,MATCH(0,COUNTIF($AP$62:AP132,ADT_2018),0))," ")</f>
        <v xml:space="preserve"> </v>
      </c>
    </row>
    <row r="134" spans="39:42">
      <c r="AM134" s="2" t="str">
        <f t="array" aca="1" ref="AM134" ca="1">IFERROR(INDEX(ADT_2015,MATCH(0,COUNTIF($AM$62:AM133,ADT_2015),0))," ")</f>
        <v xml:space="preserve"> </v>
      </c>
      <c r="AN134" s="2" t="str">
        <f t="array" aca="1" ref="AN134" ca="1">IFERROR(INDEX(ADT_2016,MATCH(0,COUNTIF($AN$62:AN133,ADT_2016),0))," ")</f>
        <v xml:space="preserve"> </v>
      </c>
      <c r="AO134" s="2" t="str">
        <f t="array" aca="1" ref="AO134" ca="1">IFERROR(INDEX(ADT_2017,MATCH(0,COUNTIF($AO$62:AO133,ADT_2017),0))," ")</f>
        <v xml:space="preserve"> </v>
      </c>
      <c r="AP134" s="2" t="str">
        <f t="array" aca="1" ref="AP134" ca="1">IFERROR(INDEX(ADT_2018,MATCH(0,COUNTIF($AP$62:AP133,ADT_2018),0))," ")</f>
        <v xml:space="preserve"> </v>
      </c>
    </row>
    <row r="135" spans="39:42">
      <c r="AM135" s="2" t="str">
        <f t="array" aca="1" ref="AM135" ca="1">IFERROR(INDEX(ADT_2015,MATCH(0,COUNTIF($AM$62:AM134,ADT_2015),0))," ")</f>
        <v xml:space="preserve"> </v>
      </c>
      <c r="AN135" s="2" t="str">
        <f t="array" aca="1" ref="AN135" ca="1">IFERROR(INDEX(ADT_2016,MATCH(0,COUNTIF($AN$62:AN134,ADT_2016),0))," ")</f>
        <v xml:space="preserve"> </v>
      </c>
      <c r="AO135" s="2" t="str">
        <f t="array" aca="1" ref="AO135" ca="1">IFERROR(INDEX(ADT_2017,MATCH(0,COUNTIF($AO$62:AO134,ADT_2017),0))," ")</f>
        <v xml:space="preserve"> </v>
      </c>
      <c r="AP135" s="2" t="str">
        <f t="array" aca="1" ref="AP135" ca="1">IFERROR(INDEX(ADT_2018,MATCH(0,COUNTIF($AP$62:AP134,ADT_2018),0))," ")</f>
        <v xml:space="preserve"> </v>
      </c>
    </row>
    <row r="136" spans="39:42">
      <c r="AM136" s="2" t="str">
        <f t="array" aca="1" ref="AM136" ca="1">IFERROR(INDEX(ADT_2015,MATCH(0,COUNTIF($AM$62:AM135,ADT_2015),0))," ")</f>
        <v xml:space="preserve"> </v>
      </c>
      <c r="AN136" s="2" t="str">
        <f t="array" aca="1" ref="AN136" ca="1">IFERROR(INDEX(ADT_2016,MATCH(0,COUNTIF($AN$62:AN135,ADT_2016),0))," ")</f>
        <v xml:space="preserve"> </v>
      </c>
      <c r="AO136" s="2" t="str">
        <f t="array" aca="1" ref="AO136" ca="1">IFERROR(INDEX(ADT_2017,MATCH(0,COUNTIF($AO$62:AO135,ADT_2017),0))," ")</f>
        <v xml:space="preserve"> </v>
      </c>
      <c r="AP136" s="2" t="str">
        <f t="array" aca="1" ref="AP136" ca="1">IFERROR(INDEX(ADT_2018,MATCH(0,COUNTIF($AP$62:AP135,ADT_2018),0))," ")</f>
        <v xml:space="preserve"> </v>
      </c>
    </row>
    <row r="137" spans="39:42">
      <c r="AM137" s="2" t="str">
        <f t="array" aca="1" ref="AM137" ca="1">IFERROR(INDEX(ADT_2015,MATCH(0,COUNTIF($AM$62:AM136,ADT_2015),0))," ")</f>
        <v xml:space="preserve"> </v>
      </c>
      <c r="AN137" s="2" t="str">
        <f t="array" aca="1" ref="AN137" ca="1">IFERROR(INDEX(ADT_2016,MATCH(0,COUNTIF($AN$62:AN136,ADT_2016),0))," ")</f>
        <v xml:space="preserve"> </v>
      </c>
      <c r="AO137" s="2" t="str">
        <f t="array" aca="1" ref="AO137" ca="1">IFERROR(INDEX(ADT_2017,MATCH(0,COUNTIF($AO$62:AO136,ADT_2017),0))," ")</f>
        <v xml:space="preserve"> </v>
      </c>
      <c r="AP137" s="2" t="str">
        <f t="array" aca="1" ref="AP137" ca="1">IFERROR(INDEX(ADT_2018,MATCH(0,COUNTIF($AP$62:AP136,ADT_2018),0))," ")</f>
        <v xml:space="preserve"> </v>
      </c>
    </row>
    <row r="138" spans="39:42">
      <c r="AM138" s="2" t="str">
        <f t="array" aca="1" ref="AM138" ca="1">IFERROR(INDEX(ADT_2015,MATCH(0,COUNTIF($AM$62:AM137,ADT_2015),0))," ")</f>
        <v xml:space="preserve"> </v>
      </c>
      <c r="AN138" s="2" t="str">
        <f t="array" aca="1" ref="AN138" ca="1">IFERROR(INDEX(ADT_2016,MATCH(0,COUNTIF($AN$62:AN137,ADT_2016),0))," ")</f>
        <v xml:space="preserve"> </v>
      </c>
      <c r="AO138" s="2" t="str">
        <f t="array" aca="1" ref="AO138" ca="1">IFERROR(INDEX(ADT_2017,MATCH(0,COUNTIF($AO$62:AO137,ADT_2017),0))," ")</f>
        <v xml:space="preserve"> </v>
      </c>
      <c r="AP138" s="2" t="str">
        <f t="array" aca="1" ref="AP138" ca="1">IFERROR(INDEX(ADT_2018,MATCH(0,COUNTIF($AP$62:AP137,ADT_2018),0))," ")</f>
        <v xml:space="preserve"> </v>
      </c>
    </row>
    <row r="139" spans="39:42">
      <c r="AM139" s="2" t="str">
        <f t="array" aca="1" ref="AM139" ca="1">IFERROR(INDEX(ADT_2015,MATCH(0,COUNTIF($AM$62:AM138,ADT_2015),0))," ")</f>
        <v xml:space="preserve"> </v>
      </c>
      <c r="AN139" s="2" t="str">
        <f t="array" aca="1" ref="AN139" ca="1">IFERROR(INDEX(ADT_2016,MATCH(0,COUNTIF($AN$62:AN138,ADT_2016),0))," ")</f>
        <v xml:space="preserve"> </v>
      </c>
      <c r="AO139" s="2" t="str">
        <f t="array" aca="1" ref="AO139" ca="1">IFERROR(INDEX(ADT_2017,MATCH(0,COUNTIF($AO$62:AO138,ADT_2017),0))," ")</f>
        <v xml:space="preserve"> </v>
      </c>
      <c r="AP139" s="2" t="str">
        <f t="array" aca="1" ref="AP139" ca="1">IFERROR(INDEX(ADT_2018,MATCH(0,COUNTIF($AP$62:AP138,ADT_2018),0))," ")</f>
        <v xml:space="preserve"> </v>
      </c>
    </row>
    <row r="140" spans="39:42">
      <c r="AM140" s="2" t="str">
        <f t="array" aca="1" ref="AM140" ca="1">IFERROR(INDEX(ADT_2015,MATCH(0,COUNTIF($AM$62:AM139,ADT_2015),0))," ")</f>
        <v xml:space="preserve"> </v>
      </c>
      <c r="AN140" s="2" t="str">
        <f t="array" aca="1" ref="AN140" ca="1">IFERROR(INDEX(ADT_2016,MATCH(0,COUNTIF($AN$62:AN139,ADT_2016),0))," ")</f>
        <v xml:space="preserve"> </v>
      </c>
      <c r="AO140" s="2" t="str">
        <f t="array" aca="1" ref="AO140" ca="1">IFERROR(INDEX(ADT_2017,MATCH(0,COUNTIF($AO$62:AO139,ADT_2017),0))," ")</f>
        <v xml:space="preserve"> </v>
      </c>
      <c r="AP140" s="2" t="str">
        <f t="array" aca="1" ref="AP140" ca="1">IFERROR(INDEX(ADT_2018,MATCH(0,COUNTIF($AP$62:AP139,ADT_2018),0))," ")</f>
        <v xml:space="preserve"> </v>
      </c>
    </row>
    <row r="141" spans="39:42">
      <c r="AM141" s="2" t="str">
        <f t="array" aca="1" ref="AM141" ca="1">IFERROR(INDEX(ADT_2015,MATCH(0,COUNTIF($AM$62:AM140,ADT_2015),0))," ")</f>
        <v xml:space="preserve"> </v>
      </c>
      <c r="AN141" s="2" t="str">
        <f t="array" aca="1" ref="AN141" ca="1">IFERROR(INDEX(ADT_2016,MATCH(0,COUNTIF($AN$62:AN140,ADT_2016),0))," ")</f>
        <v xml:space="preserve"> </v>
      </c>
      <c r="AO141" s="2" t="str">
        <f t="array" aca="1" ref="AO141" ca="1">IFERROR(INDEX(ADT_2017,MATCH(0,COUNTIF($AO$62:AO140,ADT_2017),0))," ")</f>
        <v xml:space="preserve"> </v>
      </c>
      <c r="AP141" s="2" t="str">
        <f t="array" aca="1" ref="AP141" ca="1">IFERROR(INDEX(ADT_2018,MATCH(0,COUNTIF($AP$62:AP140,ADT_2018),0))," ")</f>
        <v xml:space="preserve"> </v>
      </c>
    </row>
    <row r="142" spans="39:42">
      <c r="AM142" s="2" t="str">
        <f t="array" aca="1" ref="AM142" ca="1">IFERROR(INDEX(ADT_2015,MATCH(0,COUNTIF($AM$62:AM141,ADT_2015),0))," ")</f>
        <v xml:space="preserve"> </v>
      </c>
      <c r="AN142" s="2" t="str">
        <f t="array" aca="1" ref="AN142" ca="1">IFERROR(INDEX(ADT_2016,MATCH(0,COUNTIF($AN$62:AN141,ADT_2016),0))," ")</f>
        <v xml:space="preserve"> </v>
      </c>
      <c r="AO142" s="2" t="str">
        <f t="array" aca="1" ref="AO142" ca="1">IFERROR(INDEX(ADT_2017,MATCH(0,COUNTIF($AO$62:AO141,ADT_2017),0))," ")</f>
        <v xml:space="preserve"> </v>
      </c>
      <c r="AP142" s="2" t="str">
        <f t="array" aca="1" ref="AP142" ca="1">IFERROR(INDEX(ADT_2018,MATCH(0,COUNTIF($AP$62:AP141,ADT_2018),0))," ")</f>
        <v xml:space="preserve"> </v>
      </c>
    </row>
    <row r="143" spans="39:42">
      <c r="AM143" s="2" t="str">
        <f t="array" aca="1" ref="AM143" ca="1">IFERROR(INDEX(ADT_2015,MATCH(0,COUNTIF($AM$62:AM142,ADT_2015),0))," ")</f>
        <v xml:space="preserve"> </v>
      </c>
      <c r="AN143" s="2" t="str">
        <f t="array" aca="1" ref="AN143" ca="1">IFERROR(INDEX(ADT_2016,MATCH(0,COUNTIF($AN$62:AN142,ADT_2016),0))," ")</f>
        <v xml:space="preserve"> </v>
      </c>
      <c r="AO143" s="2" t="str">
        <f t="array" aca="1" ref="AO143" ca="1">IFERROR(INDEX(ADT_2017,MATCH(0,COUNTIF($AO$62:AO142,ADT_2017),0))," ")</f>
        <v xml:space="preserve"> </v>
      </c>
      <c r="AP143" s="2" t="str">
        <f t="array" aca="1" ref="AP143" ca="1">IFERROR(INDEX(ADT_2018,MATCH(0,COUNTIF($AP$62:AP142,ADT_2018),0))," ")</f>
        <v xml:space="preserve"> </v>
      </c>
    </row>
    <row r="144" spans="39:42">
      <c r="AM144" s="2" t="str">
        <f t="array" aca="1" ref="AM144" ca="1">IFERROR(INDEX(ADT_2015,MATCH(0,COUNTIF($AM$62:AM143,ADT_2015),0))," ")</f>
        <v xml:space="preserve"> </v>
      </c>
      <c r="AN144" s="2" t="str">
        <f t="array" aca="1" ref="AN144" ca="1">IFERROR(INDEX(ADT_2016,MATCH(0,COUNTIF($AN$62:AN143,ADT_2016),0))," ")</f>
        <v xml:space="preserve"> </v>
      </c>
      <c r="AO144" s="2" t="str">
        <f t="array" aca="1" ref="AO144" ca="1">IFERROR(INDEX(ADT_2017,MATCH(0,COUNTIF($AO$62:AO143,ADT_2017),0))," ")</f>
        <v xml:space="preserve"> </v>
      </c>
      <c r="AP144" s="2" t="str">
        <f t="array" aca="1" ref="AP144" ca="1">IFERROR(INDEX(ADT_2018,MATCH(0,COUNTIF($AP$62:AP143,ADT_2018),0))," ")</f>
        <v xml:space="preserve"> </v>
      </c>
    </row>
    <row r="145" spans="35:43">
      <c r="AM145" s="2" t="str">
        <f t="array" aca="1" ref="AM145" ca="1">IFERROR(INDEX(ADT_2015,MATCH(0,COUNTIF($AM$62:AM144,ADT_2015),0))," ")</f>
        <v xml:space="preserve"> </v>
      </c>
      <c r="AN145" s="2" t="str">
        <f t="array" aca="1" ref="AN145" ca="1">IFERROR(INDEX(ADT_2016,MATCH(0,COUNTIF($AN$62:AN144,ADT_2016),0))," ")</f>
        <v xml:space="preserve"> </v>
      </c>
      <c r="AO145" s="2" t="str">
        <f t="array" aca="1" ref="AO145" ca="1">IFERROR(INDEX(ADT_2017,MATCH(0,COUNTIF($AO$62:AO144,ADT_2017),0))," ")</f>
        <v xml:space="preserve"> </v>
      </c>
      <c r="AP145" s="2" t="str">
        <f t="array" aca="1" ref="AP145" ca="1">IFERROR(INDEX(ADT_2018,MATCH(0,COUNTIF($AP$62:AP144,ADT_2018),0))," ")</f>
        <v xml:space="preserve"> </v>
      </c>
    </row>
    <row r="146" spans="35:43">
      <c r="AM146" s="2" t="str">
        <f t="array" aca="1" ref="AM146" ca="1">IFERROR(INDEX(ADT_2015,MATCH(0,COUNTIF($AM$62:AM145,ADT_2015),0))," ")</f>
        <v xml:space="preserve"> </v>
      </c>
      <c r="AN146" s="2" t="str">
        <f t="array" aca="1" ref="AN146" ca="1">IFERROR(INDEX(ADT_2016,MATCH(0,COUNTIF($AN$62:AN145,ADT_2016),0))," ")</f>
        <v xml:space="preserve"> </v>
      </c>
      <c r="AO146" s="2" t="str">
        <f t="array" aca="1" ref="AO146" ca="1">IFERROR(INDEX(ADT_2017,MATCH(0,COUNTIF($AO$62:AO145,ADT_2017),0))," ")</f>
        <v xml:space="preserve"> </v>
      </c>
      <c r="AP146" s="2" t="str">
        <f t="array" aca="1" ref="AP146" ca="1">IFERROR(INDEX(ADT_2018,MATCH(0,COUNTIF($AP$62:AP145,ADT_2018),0))," ")</f>
        <v xml:space="preserve"> </v>
      </c>
    </row>
    <row r="147" spans="35:43">
      <c r="AM147" s="2" t="str">
        <f t="array" aca="1" ref="AM147" ca="1">IFERROR(INDEX(ADT_2015,MATCH(0,COUNTIF($AM$62:AM146,ADT_2015),0))," ")</f>
        <v xml:space="preserve"> </v>
      </c>
      <c r="AN147" s="2" t="str">
        <f t="array" aca="1" ref="AN147" ca="1">IFERROR(INDEX(ADT_2016,MATCH(0,COUNTIF($AN$62:AN146,ADT_2016),0))," ")</f>
        <v xml:space="preserve"> </v>
      </c>
      <c r="AO147" s="2" t="str">
        <f t="array" aca="1" ref="AO147" ca="1">IFERROR(INDEX(ADT_2017,MATCH(0,COUNTIF($AO$62:AO146,ADT_2017),0))," ")</f>
        <v xml:space="preserve"> </v>
      </c>
      <c r="AP147" s="2" t="str">
        <f t="array" aca="1" ref="AP147" ca="1">IFERROR(INDEX(ADT_2018,MATCH(0,COUNTIF($AP$62:AP146,ADT_2018),0))," ")</f>
        <v xml:space="preserve"> </v>
      </c>
    </row>
    <row r="148" spans="35:43">
      <c r="AM148" s="2" t="str">
        <f t="array" aca="1" ref="AM148" ca="1">IFERROR(INDEX(ADT_2015,MATCH(0,COUNTIF($AM$62:AM147,ADT_2015),0))," ")</f>
        <v xml:space="preserve"> </v>
      </c>
      <c r="AN148" s="2" t="str">
        <f t="array" aca="1" ref="AN148" ca="1">IFERROR(INDEX(ADT_2016,MATCH(0,COUNTIF($AN$62:AN147,ADT_2016),0))," ")</f>
        <v xml:space="preserve"> </v>
      </c>
      <c r="AO148" s="2" t="str">
        <f t="array" aca="1" ref="AO148" ca="1">IFERROR(INDEX(ADT_2017,MATCH(0,COUNTIF($AO$62:AO147,ADT_2017),0))," ")</f>
        <v xml:space="preserve"> </v>
      </c>
      <c r="AP148" s="2" t="str">
        <f t="array" aca="1" ref="AP148" ca="1">IFERROR(INDEX(ADT_2018,MATCH(0,COUNTIF($AP$62:AP147,ADT_2018),0))," ")</f>
        <v xml:space="preserve"> </v>
      </c>
    </row>
    <row r="149" spans="35:43">
      <c r="AM149" s="2" t="str">
        <f t="array" aca="1" ref="AM149" ca="1">IFERROR(INDEX(ADT_2015,MATCH(0,COUNTIF($AM$62:AM148,ADT_2015),0))," ")</f>
        <v xml:space="preserve"> </v>
      </c>
      <c r="AN149" s="2" t="str">
        <f t="array" aca="1" ref="AN149" ca="1">IFERROR(INDEX(ADT_2016,MATCH(0,COUNTIF($AN$62:AN148,ADT_2016),0))," ")</f>
        <v xml:space="preserve"> </v>
      </c>
      <c r="AO149" s="2" t="str">
        <f t="array" aca="1" ref="AO149" ca="1">IFERROR(INDEX(ADT_2017,MATCH(0,COUNTIF($AO$62:AO148,ADT_2017),0))," ")</f>
        <v xml:space="preserve"> </v>
      </c>
      <c r="AP149" s="2" t="str">
        <f t="array" aca="1" ref="AP149" ca="1">IFERROR(INDEX(ADT_2018,MATCH(0,COUNTIF($AP$62:AP148,ADT_2018),0))," ")</f>
        <v xml:space="preserve"> </v>
      </c>
    </row>
    <row r="150" spans="35:43">
      <c r="AI150" s="5"/>
      <c r="AJ150" s="5"/>
      <c r="AM150" s="2" t="str">
        <f t="array" aca="1" ref="AM150" ca="1">IFERROR(INDEX(ADT_2015,MATCH(0,COUNTIF($AM$62:AM149,ADT_2015),0))," ")</f>
        <v xml:space="preserve"> </v>
      </c>
      <c r="AN150" s="2" t="str">
        <f t="array" aca="1" ref="AN150" ca="1">IFERROR(INDEX(ADT_2016,MATCH(0,COUNTIF($AN$62:AN149,ADT_2016),0))," ")</f>
        <v xml:space="preserve"> </v>
      </c>
      <c r="AO150" s="2" t="str">
        <f t="array" aca="1" ref="AO150" ca="1">IFERROR(INDEX(ADT_2017,MATCH(0,COUNTIF($AO$62:AO149,ADT_2017),0))," ")</f>
        <v xml:space="preserve"> </v>
      </c>
      <c r="AP150" s="2" t="str">
        <f t="array" aca="1" ref="AP150" ca="1">IFERROR(INDEX(ADT_2018,MATCH(0,COUNTIF($AP$62:AP149,ADT_2018),0))," ")</f>
        <v xml:space="preserve"> </v>
      </c>
    </row>
    <row r="151" spans="35:43" ht="159" customHeight="1" thickBot="1">
      <c r="AI151" s="5"/>
      <c r="AJ151" s="5"/>
      <c r="AK151" s="43"/>
      <c r="AL151" s="43" t="e">
        <f ca="1">AL63&amp;","&amp;AL64&amp;","&amp;AL65&amp;","&amp;AL66&amp;","&amp;AL47&amp;","&amp;AL48&amp;","&amp;AL49&amp;","&amp;AL50&amp;","&amp;AL51&amp;","&amp;AL52&amp;","&amp;AL53&amp;","&amp;AL54&amp;","&amp;AL55&amp;","&amp;AL56&amp;","&amp;AL58&amp;","&amp;AL57&amp;","&amp;AL59&amp;","&amp;#REF!&amp;","&amp;#REF!&amp;","&amp;#REF!&amp;","&amp;#REF!&amp;","&amp;#REF!&amp;","&amp;#REF!&amp;","&amp;#REF!&amp;","&amp;AL67&amp;","&amp;AL68&amp;","&amp;AL69&amp;","&amp;AL70&amp;","&amp;AL71&amp;","&amp;AL72&amp;","&amp;AL73&amp;","&amp;AL74&amp;","&amp;AL75&amp;","&amp;AL76&amp;","&amp;AL77&amp;","&amp;AL78&amp;","&amp;AL79&amp;","&amp;AL80&amp;","&amp;AL81&amp;","&amp;AL82&amp;","&amp;AL83&amp;","&amp;AL84&amp;","&amp;AL85&amp;","&amp;AL86&amp;","&amp;AL87&amp;","&amp;AL88&amp;","&amp;AL89&amp;","&amp;AL90&amp;","&amp;AL91&amp;","&amp;AL92&amp;","&amp;AL93&amp;","&amp;AL94&amp;","&amp;AL95&amp;","&amp;AL96&amp;","&amp;AL97&amp;","&amp;AL98&amp;","&amp;AL100&amp;","&amp;AL99&amp;","&amp;AL102&amp;","&amp;AL101&amp;","&amp;AL103&amp;","&amp;AL104&amp;","&amp;AL105&amp;","&amp;AL106&amp;","&amp;AL107&amp;","&amp;AL108&amp;","&amp;AL109&amp;","&amp;AL110&amp;","&amp;AL111&amp;","&amp;AL112&amp;","&amp;AL113&amp;","&amp;AL114&amp;","&amp;AL115&amp;","&amp;AL116&amp;","&amp;AL117&amp;","&amp;AL118&amp;","&amp;AL119&amp;","&amp;AL120&amp;","&amp;AL122&amp;","&amp;AL123&amp;","&amp;AL121&amp;","&amp;AL124&amp;","&amp;AL125&amp;","&amp;AL126&amp;","&amp;AL127&amp;","&amp;AL128&amp;","&amp;AL129&amp;","&amp;AL130&amp;","&amp;AL131&amp;","&amp;AL132&amp;","&amp;AL133&amp;","&amp;AL135&amp;","&amp;AL134&amp;","&amp;AL136&amp;","&amp;AL137&amp;","&amp;AL138&amp;","&amp;AL139&amp;","&amp;AL140&amp;","&amp;AL141&amp;","&amp;AL142&amp;","&amp;AL143&amp;","&amp;AL144&amp;","&amp;AL145&amp;","&amp;AL146&amp;","&amp;AL147&amp;","&amp;AL148&amp;","&amp;AL149&amp;","&amp;AL150</f>
        <v>#REF!</v>
      </c>
      <c r="AM151" s="43" t="e">
        <f ca="1">AM63&amp;","&amp;AM64&amp;","&amp;AM65&amp;","&amp;AM66&amp;","&amp;AM47&amp;","&amp;AM48&amp;","&amp;AM49&amp;","&amp;AM50&amp;","&amp;AM51&amp;","&amp;AM52&amp;","&amp;AM53&amp;","&amp;AM54&amp;","&amp;AM55&amp;","&amp;AM56&amp;","&amp;AM58&amp;","&amp;AM57&amp;","&amp;AM59&amp;","&amp;#REF!&amp;","&amp;#REF!&amp;","&amp;#REF!&amp;","&amp;#REF!&amp;","&amp;#REF!&amp;","&amp;#REF!&amp;","&amp;#REF!&amp;","&amp;AM67&amp;","&amp;AM68&amp;","&amp;AM69&amp;","&amp;AM70&amp;","&amp;AM71&amp;","&amp;AM72&amp;","&amp;AM73&amp;","&amp;AM74&amp;","&amp;AM75&amp;","&amp;AM76&amp;","&amp;AM77&amp;","&amp;AM78&amp;","&amp;AM79&amp;","&amp;AM80&amp;","&amp;AM81&amp;","&amp;AM82&amp;","&amp;AM83&amp;","&amp;AM84&amp;","&amp;AM85&amp;","&amp;AM86&amp;","&amp;AM87&amp;","&amp;AM88&amp;","&amp;AM89&amp;","&amp;AM90&amp;","&amp;AM91&amp;","&amp;AM92&amp;","&amp;AM93&amp;","&amp;AM94&amp;","&amp;AM95&amp;","&amp;AM96&amp;","&amp;AM97&amp;","&amp;AM98&amp;","&amp;AM100&amp;","&amp;AM99&amp;","&amp;AM102&amp;","&amp;AM101&amp;","&amp;AM103&amp;","&amp;AM104&amp;","&amp;AM105&amp;","&amp;AM106&amp;","&amp;AM107&amp;","&amp;AM108&amp;","&amp;AM109&amp;","&amp;AM110&amp;","&amp;AM111&amp;","&amp;AM112&amp;","&amp;AM113&amp;","&amp;AM114&amp;","&amp;AM115&amp;","&amp;AM116&amp;","&amp;AM117&amp;","&amp;AM118&amp;","&amp;AM119&amp;","&amp;AM120&amp;","&amp;AM122&amp;","&amp;AM123&amp;","&amp;AM121&amp;","&amp;AM124&amp;","&amp;AM125&amp;","&amp;AM126&amp;","&amp;AM127&amp;","&amp;AM128&amp;","&amp;AM129&amp;","&amp;AM130&amp;","&amp;AM131&amp;","&amp;AM132&amp;","&amp;AM133&amp;","&amp;AM135&amp;","&amp;AM134&amp;","&amp;AM136&amp;","&amp;AM137&amp;","&amp;AM138&amp;","&amp;AM139&amp;","&amp;AM140&amp;","&amp;AM141&amp;","&amp;AM142&amp;","&amp;AM143&amp;","&amp;AM144&amp;","&amp;AM145&amp;","&amp;AM146&amp;","&amp;AM147&amp;","&amp;AM148&amp;","&amp;AM149&amp;","&amp;AM150</f>
        <v>#REF!</v>
      </c>
      <c r="AN151" s="43" t="e">
        <f ca="1">AN63&amp;","&amp;AN64&amp;","&amp;AN65&amp;","&amp;AN66&amp;","&amp;AN47&amp;","&amp;AN48&amp;","&amp;AN49&amp;","&amp;AN50&amp;","&amp;AN51&amp;","&amp;AN52&amp;","&amp;AN53&amp;","&amp;AN54&amp;","&amp;AN55&amp;","&amp;AN56&amp;","&amp;AN58&amp;","&amp;AN57&amp;","&amp;AN59&amp;","&amp;#REF!&amp;","&amp;#REF!&amp;","&amp;#REF!&amp;","&amp;#REF!&amp;","&amp;#REF!&amp;","&amp;#REF!&amp;","&amp;#REF!&amp;","&amp;AN67&amp;","&amp;AN68&amp;","&amp;AN69&amp;","&amp;AN70&amp;","&amp;AN71&amp;","&amp;AN72&amp;","&amp;AN73&amp;","&amp;AN74&amp;","&amp;AN75&amp;","&amp;AN76&amp;","&amp;AN77&amp;","&amp;AN78&amp;","&amp;AN79&amp;","&amp;AN80&amp;","&amp;AN81&amp;","&amp;AN82&amp;","&amp;AN83&amp;","&amp;AN84&amp;","&amp;AN85&amp;","&amp;AN86&amp;","&amp;AN87&amp;","&amp;AN88&amp;","&amp;AN89&amp;","&amp;AN90&amp;","&amp;AN91&amp;","&amp;AN92&amp;","&amp;AN93&amp;","&amp;AN94&amp;","&amp;AN95&amp;","&amp;AN96&amp;","&amp;AN97&amp;","&amp;AN98&amp;","&amp;AN100&amp;","&amp;AN99&amp;","&amp;AN102&amp;","&amp;AN101&amp;","&amp;AN103&amp;","&amp;AN104&amp;","&amp;AN105&amp;","&amp;AN106&amp;","&amp;AN107&amp;","&amp;AN108&amp;","&amp;AN109&amp;","&amp;AN110&amp;","&amp;AN111&amp;","&amp;AN112&amp;","&amp;AN113&amp;","&amp;AN114&amp;","&amp;AN115&amp;","&amp;AN116&amp;","&amp;AN117&amp;","&amp;AN118&amp;","&amp;AN119&amp;","&amp;AN120&amp;","&amp;AN122&amp;","&amp;AN123&amp;","&amp;AN121&amp;","&amp;AN124&amp;","&amp;AN125&amp;","&amp;AN126&amp;","&amp;AN127&amp;","&amp;AN128&amp;","&amp;AN129&amp;","&amp;AN130&amp;","&amp;AN131&amp;","&amp;AN132&amp;","&amp;AN133&amp;","&amp;AN135&amp;","&amp;AN134&amp;","&amp;AN136&amp;","&amp;AN137&amp;","&amp;AN138&amp;","&amp;AN139&amp;","&amp;AN140&amp;","&amp;AN141&amp;","&amp;AN142&amp;","&amp;AN143&amp;","&amp;AN144&amp;","&amp;AN145&amp;","&amp;AN146&amp;","&amp;AN147&amp;","&amp;AN148&amp;","&amp;AN149&amp;","&amp;AN150</f>
        <v>#REF!</v>
      </c>
      <c r="AO151" s="43" t="e">
        <f ca="1">AN63&amp;","&amp;AN64&amp;","&amp;AN65&amp;","&amp;AN66&amp;","&amp;AN47&amp;","&amp;AN48&amp;","&amp;AN49&amp;","&amp;AN50&amp;","&amp;AN51&amp;","&amp;AN52&amp;","&amp;AN53&amp;","&amp;AN54&amp;","&amp;AN55&amp;","&amp;AN56&amp;","&amp;AN58&amp;","&amp;AN57&amp;","&amp;AN59&amp;","&amp;#REF!&amp;","&amp;#REF!&amp;","&amp;#REF!&amp;","&amp;#REF!&amp;","&amp;#REF!&amp;","&amp;#REF!&amp;","&amp;#REF!&amp;","&amp;AN67&amp;","&amp;AN68&amp;","&amp;AN69&amp;","&amp;AN70&amp;","&amp;AN71&amp;","&amp;AN72&amp;","&amp;AN73&amp;","&amp;AN74&amp;","&amp;AN75&amp;","&amp;AN76&amp;","&amp;AN77&amp;","&amp;AN78&amp;","&amp;AN79&amp;","&amp;AN80&amp;","&amp;AN81&amp;","&amp;AN82&amp;","&amp;AN83&amp;","&amp;AN84&amp;","&amp;AN85&amp;","&amp;AN86&amp;","&amp;AN87&amp;","&amp;AN88&amp;","&amp;AN89&amp;","&amp;AN90&amp;","&amp;AN91&amp;","&amp;AN92&amp;","&amp;AN93&amp;","&amp;AN94&amp;","&amp;AN95&amp;","&amp;AN96&amp;","&amp;AN97&amp;","&amp;AN98&amp;","&amp;AN100&amp;","&amp;AN99&amp;","&amp;AN102&amp;","&amp;AN101&amp;","&amp;AN103&amp;","&amp;AN104&amp;","&amp;AN105&amp;","&amp;AN106&amp;","&amp;AN107&amp;","&amp;AN108&amp;","&amp;AN109&amp;","&amp;AN110&amp;","&amp;AN111&amp;","&amp;AN112&amp;","&amp;AN113&amp;","&amp;AN114&amp;","&amp;AN115&amp;","&amp;AN116&amp;","&amp;AN117&amp;","&amp;AN118&amp;","&amp;AN119&amp;","&amp;AN120&amp;","&amp;AN122&amp;","&amp;AN123&amp;","&amp;AN121&amp;","&amp;AN124&amp;","&amp;AN125&amp;","&amp;AN126&amp;","&amp;AN127&amp;","&amp;AN128&amp;","&amp;AN129&amp;","&amp;AN130&amp;","&amp;AN131&amp;","&amp;AN132&amp;","&amp;AN133&amp;","&amp;AN135&amp;","&amp;AN134&amp;","&amp;AN136&amp;","&amp;AN137&amp;","&amp;AN138&amp;","&amp;AN139&amp;","&amp;AN140&amp;","&amp;AN141&amp;","&amp;AN142&amp;","&amp;AN143&amp;","&amp;AN144&amp;","&amp;AN145&amp;","&amp;AN146&amp;","&amp;AN147&amp;","&amp;AN148&amp;","&amp;AN149&amp;","&amp;AN150</f>
        <v>#REF!</v>
      </c>
      <c r="AP151" s="43" t="e">
        <f ca="1">AO63&amp;","&amp;AO64&amp;","&amp;AO65&amp;","&amp;AO66&amp;","&amp;AO47&amp;","&amp;AO48&amp;","&amp;AO49&amp;","&amp;AO50&amp;","&amp;AO51&amp;","&amp;AO52&amp;","&amp;AO53&amp;","&amp;AO54&amp;","&amp;AO55&amp;","&amp;AO56&amp;","&amp;AO58&amp;","&amp;AO57&amp;","&amp;AO59&amp;","&amp;#REF!&amp;","&amp;#REF!&amp;","&amp;#REF!&amp;","&amp;#REF!&amp;","&amp;#REF!&amp;","&amp;#REF!&amp;","&amp;#REF!&amp;","&amp;AO67&amp;","&amp;AO68&amp;","&amp;AO69&amp;","&amp;AO70&amp;","&amp;AO71&amp;","&amp;AO72&amp;","&amp;AO73&amp;","&amp;AO74&amp;","&amp;AO75&amp;","&amp;AO76&amp;","&amp;AO77&amp;","&amp;AO78&amp;","&amp;AO79&amp;","&amp;AO80&amp;","&amp;AO81&amp;","&amp;AO82&amp;","&amp;AO83&amp;","&amp;AO84&amp;","&amp;AO85&amp;","&amp;AO86&amp;","&amp;AO87&amp;","&amp;AO88&amp;","&amp;AO89&amp;","&amp;AO90&amp;","&amp;AO91&amp;","&amp;AO92&amp;","&amp;AO93&amp;","&amp;AO94&amp;","&amp;AO95&amp;","&amp;AO96&amp;","&amp;AO97&amp;","&amp;AO98&amp;","&amp;AO100&amp;","&amp;AO99&amp;","&amp;AO102&amp;","&amp;AO101&amp;","&amp;AO103&amp;","&amp;AO104&amp;","&amp;AO105&amp;","&amp;AO106&amp;","&amp;AO107&amp;","&amp;AO108&amp;","&amp;AO109&amp;","&amp;AO110&amp;","&amp;AO111&amp;","&amp;AO112&amp;","&amp;AO113&amp;","&amp;AO114&amp;","&amp;AO115&amp;","&amp;AO116&amp;","&amp;AO117&amp;","&amp;AO118&amp;","&amp;AO119&amp;","&amp;AO120&amp;","&amp;AO122&amp;","&amp;AO123&amp;","&amp;AO121&amp;","&amp;AO124&amp;","&amp;AO125&amp;","&amp;AO126&amp;","&amp;AO127&amp;","&amp;AO128&amp;","&amp;AO129&amp;","&amp;AO130&amp;","&amp;AO131&amp;","&amp;AO132&amp;","&amp;AO133&amp;","&amp;AO135&amp;","&amp;AO134&amp;","&amp;AO136&amp;","&amp;AO137&amp;","&amp;AO138&amp;","&amp;AO139&amp;","&amp;AO140&amp;","&amp;AO141&amp;","&amp;AO142&amp;","&amp;AO143&amp;","&amp;AO144&amp;","&amp;AO145&amp;","&amp;AO146&amp;","&amp;AO147&amp;","&amp;AO148&amp;","&amp;AO149&amp;","&amp;AO150</f>
        <v>#REF!</v>
      </c>
    </row>
    <row r="152" spans="35:43" ht="15" thickBot="1">
      <c r="AI152" s="5"/>
      <c r="AJ152" s="5"/>
      <c r="AK152" s="2"/>
      <c r="AL152" s="44">
        <f t="shared" ref="AL152:AO152" si="21">AL2</f>
        <v>2014</v>
      </c>
      <c r="AM152" s="44">
        <f t="shared" si="21"/>
        <v>2015</v>
      </c>
      <c r="AN152" s="44">
        <f t="shared" si="21"/>
        <v>2016</v>
      </c>
      <c r="AO152" s="44">
        <f t="shared" si="21"/>
        <v>2017</v>
      </c>
      <c r="AP152" s="44">
        <f>AP2</f>
        <v>2018</v>
      </c>
      <c r="AQ152" s="1"/>
    </row>
    <row r="153" spans="35:43">
      <c r="AI153" s="5"/>
      <c r="AJ153" s="5"/>
    </row>
    <row r="154" spans="35:43">
      <c r="AI154" s="5"/>
      <c r="AJ154" s="5"/>
    </row>
  </sheetData>
  <sheetProtection selectLockedCells="1"/>
  <customSheetViews>
    <customSheetView guid="{64697508-C336-1149-AEF2-7880D07A5CA3}" scale="110" topLeftCell="Q16">
      <selection activeCell="AE33" sqref="AE33"/>
      <pageMargins left="0.7" right="0.7" top="0.75" bottom="0.75" header="0.3" footer="0.3"/>
      <pageSetup paperSize="9" orientation="portrait" horizontalDpi="0" verticalDpi="0"/>
    </customSheetView>
  </customSheetViews>
  <mergeCells count="8">
    <mergeCell ref="C1:D1"/>
    <mergeCell ref="C65:F65"/>
    <mergeCell ref="D64:G64"/>
    <mergeCell ref="I2:AF2"/>
    <mergeCell ref="E63:H63"/>
    <mergeCell ref="F62:H62"/>
    <mergeCell ref="G61:I61"/>
    <mergeCell ref="H60:J60"/>
  </mergeCells>
  <phoneticPr fontId="1" type="noConversion"/>
  <conditionalFormatting sqref="AJ5">
    <cfRule type="colorScale" priority="3">
      <colorScale>
        <cfvo type="num" val="0"/>
        <cfvo type="num" val="2"/>
        <cfvo type="num" val="3"/>
        <color theme="0"/>
        <color theme="5" tint="0.79998168889431442"/>
        <color theme="9" tint="0.59999389629810485"/>
      </colorScale>
    </cfRule>
  </conditionalFormatting>
  <conditionalFormatting sqref="AJ5 AJ7 AJ9 AJ11 AJ13 AJ15 AJ17 AJ19 AJ21 AJ23 AJ25 AJ27 AJ29 AJ31 AJ33 AJ35 AJ37 AJ39 AJ41 AJ43 AJ45 AJ47 AJ49 AJ51 AJ53 AJ55 AJ57 AJ59">
    <cfRule type="colorScale" priority="2">
      <colorScale>
        <cfvo type="num" val="0"/>
        <cfvo type="num" val="2"/>
        <cfvo type="num" val="3"/>
        <color theme="0"/>
        <color theme="5" tint="0.79998168889431442"/>
        <color theme="9" tint="0.59999389629810485"/>
      </colorScale>
    </cfRule>
  </conditionalFormatting>
  <conditionalFormatting sqref="AJ4 AJ6 AJ8 AJ10 AJ12 AJ14 AJ16 AJ18 AJ20 AJ22 AJ24 AJ26 AJ28 AJ30 AJ32 AJ34 AJ36 AJ38 AJ40 AJ42 AJ44 AJ46 AJ48 AJ50 AJ52 AJ54 AJ56 AJ58">
    <cfRule type="colorScale" priority="1">
      <colorScale>
        <cfvo type="num" val="0"/>
        <cfvo type="num" val="2"/>
        <cfvo type="num" val="3"/>
        <color theme="0" tint="-4.9989318521683403E-2"/>
        <color theme="5" tint="0.79998168889431442"/>
        <color theme="9" tint="0.59999389629810485"/>
      </colorScale>
    </cfRule>
  </conditionalFormatting>
  <dataValidations count="1">
    <dataValidation type="custom" allowBlank="1" showInputMessage="1" showErrorMessage="1" error="You have to fill it in Capital. Thx" sqref="B4:G59">
      <formula1>EXACT(B4:G59,UPPER(B4:G59))</formula1>
    </dataValidation>
  </dataValidations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2019</vt:lpstr>
      <vt:lpstr>Aircraft list</vt:lpstr>
      <vt:lpstr>AVION</vt:lpstr>
      <vt:lpstr>'2019'!Impression_des_titres</vt:lpstr>
      <vt:lpstr>'2019'!Zone_d_impression</vt:lpstr>
    </vt:vector>
  </TitlesOfParts>
  <Manager/>
  <Company/>
  <LinksUpToDate>false</LinksUpToDate>
  <SharedDoc>false</SharedDoc>
  <HyperlinkBase>http://cockpitseeker.com</HyperlinkBase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Logbook pro</dc:title>
  <dc:subject/>
  <dc:creator>Thibaut mickalkiewicz</dc:creator>
  <cp:keywords>Cockpitseeker.com</cp:keywords>
  <dc:description/>
  <cp:lastModifiedBy>Michel</cp:lastModifiedBy>
  <cp:lastPrinted>2019-08-28T14:37:48Z</cp:lastPrinted>
  <dcterms:created xsi:type="dcterms:W3CDTF">2016-03-07T17:44:34Z</dcterms:created>
  <dcterms:modified xsi:type="dcterms:W3CDTF">2019-09-15T03:59:03Z</dcterms:modified>
  <cp:category/>
</cp:coreProperties>
</file>